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<sst xmlns="http://schemas.openxmlformats.org/spreadsheetml/2006/main" uniqueCount="6610">
  <si>
    <t>Name</t>
  </si>
  <si>
    <t>E-mail Address</t>
  </si>
  <si>
    <t>Mobile</t>
  </si>
  <si>
    <t>Campus</t>
  </si>
  <si>
    <t>Profile Picture</t>
  </si>
  <si>
    <t>Default Role</t>
  </si>
  <si>
    <t>Roles</t>
  </si>
  <si>
    <t>Shiv Kumar</t>
  </si>
  <si>
    <t>shiv.kumar@nicmar.ac.in</t>
  </si>
  <si>
    <t>Delhi-NCR</t>
  </si>
  <si>
    <t>Department</t>
  </si>
  <si>
    <t>Administrator, Department, GRN Management, Asset Management, User, Gate Entry Management, Stationery Management, Employee Management, Library, Admission, Placement, Student, Account, Executive Education, Super Admin, Hostel, Student Documentation, Applicant, Careers</t>
  </si>
  <si>
    <t>Amit Bartakke</t>
  </si>
  <si>
    <t>amitbartakke@nicmar.ac.in</t>
  </si>
  <si>
    <t>Pune</t>
  </si>
  <si>
    <t>No Uploaded</t>
  </si>
  <si>
    <t>User, Department</t>
  </si>
  <si>
    <t>Ganpati Wandre</t>
  </si>
  <si>
    <t>ganpati.wandre@nicmar.ac.in</t>
  </si>
  <si>
    <t>Amol Batham</t>
  </si>
  <si>
    <t>amol.batham@nicmar.ac.in</t>
  </si>
  <si>
    <t>Aditya Shaligram</t>
  </si>
  <si>
    <t>aditya.shaligram@nicmar.ac.in</t>
  </si>
  <si>
    <t>Akshay Shinde</t>
  </si>
  <si>
    <t>akshay@nicmar.ac.in</t>
  </si>
  <si>
    <t>Sandeep Daware</t>
  </si>
  <si>
    <t>sandeep@nicmar.ac.in</t>
  </si>
  <si>
    <t>Prashant Kale</t>
  </si>
  <si>
    <t>prashant.kale@nicmar.ac.in</t>
  </si>
  <si>
    <t>Prasad Bharam</t>
  </si>
  <si>
    <t>prasad@nicmar.ac.in</t>
  </si>
  <si>
    <t>Vishal Pathare</t>
  </si>
  <si>
    <t>vishal@nicmar.ac.in</t>
  </si>
  <si>
    <t>Pune Admission</t>
  </si>
  <si>
    <t>onlineadmission@nicmar.ac.in</t>
  </si>
  <si>
    <t>Placement-nicmar Pune</t>
  </si>
  <si>
    <t>placementpune@nicmar.ac.in</t>
  </si>
  <si>
    <t>Placement Hyderabad</t>
  </si>
  <si>
    <t>placement.hyd@nicmar.ac.in</t>
  </si>
  <si>
    <t>Hyderabad</t>
  </si>
  <si>
    <t>User, Department, Administrator</t>
  </si>
  <si>
    <t>Rambabu Mukkamala</t>
  </si>
  <si>
    <t>rmukkamala@nicmar.ac.in</t>
  </si>
  <si>
    <t>Kapil Rathee</t>
  </si>
  <si>
    <t>kapil.rathee@NCR.nicmar.ac.in</t>
  </si>
  <si>
    <t>User, Department, GRN Management, Admission, Hostel, Gate Entry Management</t>
  </si>
  <si>
    <t>Admission Hyderabad</t>
  </si>
  <si>
    <t>admissionhyd@nicmar.ac.in</t>
  </si>
  <si>
    <t>User</t>
  </si>
  <si>
    <t>Hanumantha Rao Pusarla</t>
  </si>
  <si>
    <t>hpusarla@nicmar.ac.in</t>
  </si>
  <si>
    <t>Vimlesh Prabhudesai</t>
  </si>
  <si>
    <t>vprabhudesai@nicmar.ac.in</t>
  </si>
  <si>
    <t>H2370006-mr Deekshith Jabba</t>
  </si>
  <si>
    <t>H2370006@student.nicmar.ac.in</t>
  </si>
  <si>
    <t>User, Student Documentation</t>
  </si>
  <si>
    <t>P2370289-rohanjeet Behera</t>
  </si>
  <si>
    <t>P2370289@student.nicmar.ac.in</t>
  </si>
  <si>
    <t>P2370030-potpalliwar Ayush Jitendra</t>
  </si>
  <si>
    <t>P2370030@student.nicmar.ac.in</t>
  </si>
  <si>
    <t>P2370748-elizabeth Joseph</t>
  </si>
  <si>
    <t>P2370748@student.nicmar.ac.in</t>
  </si>
  <si>
    <t>P2370720-bhalerao Aditya Sudarshan</t>
  </si>
  <si>
    <t>P2370720@student.nicmar.ac.in</t>
  </si>
  <si>
    <t>Amit Goel</t>
  </si>
  <si>
    <t>amitgoel@nicmar.ac.in</t>
  </si>
  <si>
    <t>Ankush Koul</t>
  </si>
  <si>
    <t>ankush.koul@nicmar.ac.in</t>
  </si>
  <si>
    <t>Rp Saini</t>
  </si>
  <si>
    <t>rp.saini@nicmar.ac.in</t>
  </si>
  <si>
    <t>Admission</t>
  </si>
  <si>
    <t>User, Department, Admission</t>
  </si>
  <si>
    <t>Test Classroom</t>
  </si>
  <si>
    <t>testclassroom@pune.nicmar.ac.in</t>
  </si>
  <si>
    <t>Anuj Kodan</t>
  </si>
  <si>
    <t>anuj.kodan@NCR.nicmar.ac.in</t>
  </si>
  <si>
    <t>User, Stationery Management, Department, GRN Management</t>
  </si>
  <si>
    <t>Madhu Sharma</t>
  </si>
  <si>
    <t>madhu.sharma@NCR.nicmar.ac.in</t>
  </si>
  <si>
    <t>Library</t>
  </si>
  <si>
    <t>User, Library, Admission</t>
  </si>
  <si>
    <t>P2370691-dharmaseelan M</t>
  </si>
  <si>
    <t>P2370691@student.nicmar.ac.in</t>
  </si>
  <si>
    <t>Harsh Gawhade</t>
  </si>
  <si>
    <t>P2370217@student.nicmar.ac.in</t>
  </si>
  <si>
    <t>07869712379</t>
  </si>
  <si>
    <t>F-11 Classroom</t>
  </si>
  <si>
    <t>F-11@ms.nicmar.ac.in</t>
  </si>
  <si>
    <t>Nicmar Doctoral School</t>
  </si>
  <si>
    <t>NDS@pune.nicmar.ac.in</t>
  </si>
  <si>
    <t>Rajni Kant Rajhans</t>
  </si>
  <si>
    <t>rrajhans@nicmar.ac.in</t>
  </si>
  <si>
    <t>P2377014-patil Smita Sambhaji</t>
  </si>
  <si>
    <t>P2377014@student.nicmar.ac.in</t>
  </si>
  <si>
    <t>Santoshi Waghmare</t>
  </si>
  <si>
    <t>P2370308@student.nicmar.ac.in</t>
  </si>
  <si>
    <t>08104537745</t>
  </si>
  <si>
    <t>Arun Choubey</t>
  </si>
  <si>
    <t>arun.choubey@nicmar.ac.in</t>
  </si>
  <si>
    <t>Tapash Ganguli</t>
  </si>
  <si>
    <t>tapashganguli@nicmar.ac.in</t>
  </si>
  <si>
    <t>P2370036-digvijay Sujnan K</t>
  </si>
  <si>
    <t>P2370036@student.nicmar.ac.in</t>
  </si>
  <si>
    <t>Vijay Bhagavathi P</t>
  </si>
  <si>
    <t>P2370003@student.nicmar.ac.in</t>
  </si>
  <si>
    <t>09840185050</t>
  </si>
  <si>
    <t>Hemanshu Sardana</t>
  </si>
  <si>
    <t>hemanshu.sardana@pune.nicmar.ac.in</t>
  </si>
  <si>
    <t>P2370279-ugale Atharva Sanjay</t>
  </si>
  <si>
    <t>P2370279@student.nicmar.ac.in</t>
  </si>
  <si>
    <t>Kavita Pande</t>
  </si>
  <si>
    <t>kavita.pande@nicmar.ac.in</t>
  </si>
  <si>
    <t>P24600089-amrithesh R</t>
  </si>
  <si>
    <t>P24600089@student.nicmar.ac.in</t>
  </si>
  <si>
    <t>P24600071-purva Nandgaonkar</t>
  </si>
  <si>
    <t>P24600071@student.nicmar.ac.in</t>
  </si>
  <si>
    <t>P24600058-anuj More</t>
  </si>
  <si>
    <t>P24600058@student.nicmar.ac.in</t>
  </si>
  <si>
    <t>P24600079-sarveshkumar Bangal</t>
  </si>
  <si>
    <t>P24600079@student.nicmar.ac.in</t>
  </si>
  <si>
    <t>Abhishek Samanta</t>
  </si>
  <si>
    <t>P24600031@student.nicmar.ac.in</t>
  </si>
  <si>
    <t>07001186905</t>
  </si>
  <si>
    <t>P24600055-aman Raj</t>
  </si>
  <si>
    <t>P24600055@student.nicmar.ac.in</t>
  </si>
  <si>
    <t>Divyy Rashik Nishar</t>
  </si>
  <si>
    <t>P2372011@student.nicmar.ac.in</t>
  </si>
  <si>
    <t>09920354353</t>
  </si>
  <si>
    <t>Radhika Toshniwal</t>
  </si>
  <si>
    <t>P2371005@student.nicmar.ac.in</t>
  </si>
  <si>
    <t>09108327699</t>
  </si>
  <si>
    <t>P24701009-thiruveedhula Srikar</t>
  </si>
  <si>
    <t>P24701009@student.nicmar.ac.in</t>
  </si>
  <si>
    <t>P2370120-ingle Sharayu Mahadeo</t>
  </si>
  <si>
    <t>P2370120@student.nicmar.ac.in</t>
  </si>
  <si>
    <t>P2370153-debjit Ghosh</t>
  </si>
  <si>
    <t>P2370153@student.nicmar.ac.in</t>
  </si>
  <si>
    <t>P2370229-hruthik R</t>
  </si>
  <si>
    <t>P2370229@student.nicmar.ac.in</t>
  </si>
  <si>
    <t>Avi Gandhi</t>
  </si>
  <si>
    <t>p2374018@student.nicmar.ac.in</t>
  </si>
  <si>
    <t>P2371138-chelluri Sadhu Siva Sankar Vamsi</t>
  </si>
  <si>
    <t>P2371138@student.nicmar.ac.in</t>
  </si>
  <si>
    <t>P2371108-ghadge Manali Kisanrao</t>
  </si>
  <si>
    <t>P2371108@student.nicmar.ac.in</t>
  </si>
  <si>
    <t>P2370072-rishikesh Jha</t>
  </si>
  <si>
    <t>P2370072@student.nicmar.ac.in</t>
  </si>
  <si>
    <t>P2370018-wavage Yash Sanjay</t>
  </si>
  <si>
    <t>P2370018@student.nicmar.ac.in</t>
  </si>
  <si>
    <t>P2370553-k V Hariprasad</t>
  </si>
  <si>
    <t>P2370553@student.nicmar.ac.in</t>
  </si>
  <si>
    <t>P24700043-prithviraj R</t>
  </si>
  <si>
    <t>P24700043@student.nicmar.ac.in</t>
  </si>
  <si>
    <t>Vinay S</t>
  </si>
  <si>
    <t>P2370756@student.nicmar.ac.in</t>
  </si>
  <si>
    <t>P24600040-vitthal Bhogate</t>
  </si>
  <si>
    <t>P24600040@student.nicmar.ac.in</t>
  </si>
  <si>
    <t>P2370410-omkar Yashwant Sawant</t>
  </si>
  <si>
    <t>P2370410@student.nicmar.ac.in</t>
  </si>
  <si>
    <t>P2371139-rewatkar Tushar Ramesh</t>
  </si>
  <si>
    <t>P2371139@student.nicmar.ac.in</t>
  </si>
  <si>
    <t>P2370718-kamble Suraj Shivaji</t>
  </si>
  <si>
    <t>P2370718@student.nicmar.ac.in</t>
  </si>
  <si>
    <t>Spcl17-5-ranganatha B S</t>
  </si>
  <si>
    <t>spcl17-5@ms.nicmar.ac.in</t>
  </si>
  <si>
    <t>P2370339-thakur Shruti Mahendra</t>
  </si>
  <si>
    <t>P2370339@student.nicmar.ac.in</t>
  </si>
  <si>
    <t>P2370586-shikha Rani Sahu</t>
  </si>
  <si>
    <t>P2370586@student.nicmar.ac.in</t>
  </si>
  <si>
    <t>P2370744-yogesh J</t>
  </si>
  <si>
    <t>P2370744@student.nicmar.ac.in</t>
  </si>
  <si>
    <t>Neelam Waldia</t>
  </si>
  <si>
    <t>neelam.waldia@pune.nicmar.ac.in</t>
  </si>
  <si>
    <t>P24600065-vaibhav Naik</t>
  </si>
  <si>
    <t>P24600065@student.nicmar.ac.in</t>
  </si>
  <si>
    <t>P2370068-vinayak Manjunath Naik</t>
  </si>
  <si>
    <t>P2370068@student.nicmar.ac.in</t>
  </si>
  <si>
    <t>H2370038-mr Sathwik Vemula</t>
  </si>
  <si>
    <t>H2370038@student.nicmar.ac.in</t>
  </si>
  <si>
    <t>P2370084-mohin Khan G A</t>
  </si>
  <si>
    <t>P2370084@student.nicmar.ac.in</t>
  </si>
  <si>
    <t>P2370670-jadhav Sanket Hanmantrao</t>
  </si>
  <si>
    <t>P2370670@student.nicmar.ac.in</t>
  </si>
  <si>
    <t xml:space="preserve">9172069427 </t>
  </si>
  <si>
    <t>P2370524-sahil</t>
  </si>
  <si>
    <t>P2370524@student.nicmar.ac.in</t>
  </si>
  <si>
    <t>P24701086-anupam Aserkar</t>
  </si>
  <si>
    <t>P24701086@student.nicmar.ac.in</t>
  </si>
  <si>
    <t>P24700680-trushik Malviya</t>
  </si>
  <si>
    <t>P24700680@student.nicmar.ac.in</t>
  </si>
  <si>
    <t>H2370063-mohammad Imran Ali</t>
  </si>
  <si>
    <t>H2370063@student.nicmar.ac.in</t>
  </si>
  <si>
    <t>P2370508-jalkote Nikhil Navnath</t>
  </si>
  <si>
    <t>P2370508@student.nicmar.ac.in</t>
  </si>
  <si>
    <t>P2370708-sriram S</t>
  </si>
  <si>
    <t>P2370708@student.nicmar.ac.in</t>
  </si>
  <si>
    <t>H2370046-mr Tadimarri Adesh Babu</t>
  </si>
  <si>
    <t>H2370046@student.nicmar.ac.in</t>
  </si>
  <si>
    <t>P24700635-vivek Singh</t>
  </si>
  <si>
    <t>P24700635@student.nicmar.ac.in</t>
  </si>
  <si>
    <t>P2370514-siddharth Jain</t>
  </si>
  <si>
    <t>P2370514@student.nicmar.ac.in</t>
  </si>
  <si>
    <t>P2371079-shah Swapnil Himanshubhai</t>
  </si>
  <si>
    <t>P2371079@student.nicmar.ac.in</t>
  </si>
  <si>
    <t>Bapu Sathe</t>
  </si>
  <si>
    <t>bapu.sathe@nicmar.ac.in</t>
  </si>
  <si>
    <t>P24700040-aman Dung Dung</t>
  </si>
  <si>
    <t>P24700040@student.nicmar.ac.in</t>
  </si>
  <si>
    <t>P24700480-vivek Baldaniya</t>
  </si>
  <si>
    <t>P24700480@student.nicmar.ac.in</t>
  </si>
  <si>
    <t>P24701085-sarvesh Mane</t>
  </si>
  <si>
    <t>P24701085@student.nicmar.ac.in</t>
  </si>
  <si>
    <t>P24700423-mohiuddin Shaikh</t>
  </si>
  <si>
    <t>P24700423@student.nicmar.ac.in</t>
  </si>
  <si>
    <t>P2373025-niharika Rauniar</t>
  </si>
  <si>
    <t>P2373025@student.nicmar.ac.in</t>
  </si>
  <si>
    <t>P24700447-vidhan Maheshwari</t>
  </si>
  <si>
    <t>P24700447@student.nicmar.ac.in</t>
  </si>
  <si>
    <t>P24700411-yash Upadhyay</t>
  </si>
  <si>
    <t>P24700411@student.nicmar.ac.in</t>
  </si>
  <si>
    <t>P24700328-pranjal Mukherjee</t>
  </si>
  <si>
    <t>P24700328@student.nicmar.ac.in</t>
  </si>
  <si>
    <t>Subhadarshan Panda</t>
  </si>
  <si>
    <t>P24702129@student.nicmar.ac.in</t>
  </si>
  <si>
    <t>P24700276-shreeyash Temghare</t>
  </si>
  <si>
    <t>P24700276@student.nicmar.ac.in</t>
  </si>
  <si>
    <t>P24700141-sheshadri V</t>
  </si>
  <si>
    <t>P24700141@student.nicmar.ac.in</t>
  </si>
  <si>
    <t>P24700360-rohith R</t>
  </si>
  <si>
    <t>P24700360@student.nicmar.ac.in</t>
  </si>
  <si>
    <t>P24700120-tapasya Jadhav</t>
  </si>
  <si>
    <t>P24700120@student.nicmar.ac.in</t>
  </si>
  <si>
    <t>P24700422-md Imam</t>
  </si>
  <si>
    <t>P24700422@student.nicmar.ac.in</t>
  </si>
  <si>
    <t>P24700153-chaitra Alse</t>
  </si>
  <si>
    <t>P24700153@student.nicmar.ac.in</t>
  </si>
  <si>
    <t>P24700047-veda Janani</t>
  </si>
  <si>
    <t>P24700047@student.nicmar.ac.in</t>
  </si>
  <si>
    <t>Atharva Ringe</t>
  </si>
  <si>
    <t>P24700587@student.nicmar.ac.in</t>
  </si>
  <si>
    <t>P24700590-manjiri Vaidya</t>
  </si>
  <si>
    <t>P24700590@student.nicmar.ac.in</t>
  </si>
  <si>
    <t>Mihir Chavan</t>
  </si>
  <si>
    <t>P24700020@student.nicmar.ac.in</t>
  </si>
  <si>
    <t>P24700580-ruchika Sahu</t>
  </si>
  <si>
    <t>P24700580@student.nicmar.ac.in</t>
  </si>
  <si>
    <t>P24700458-elizabeth Rani Vellor Jaikumar</t>
  </si>
  <si>
    <t>P24700458@student.nicmar.ac.in</t>
  </si>
  <si>
    <t>P24700596-aparna A</t>
  </si>
  <si>
    <t>P24700596@student.nicmar.ac.in</t>
  </si>
  <si>
    <t>P24700041-ankit Narwade</t>
  </si>
  <si>
    <t>P24700041@student.nicmar.ac.in</t>
  </si>
  <si>
    <t>P24700772-atul Patel</t>
  </si>
  <si>
    <t>P24700772@student.nicmar.ac.in</t>
  </si>
  <si>
    <t>P24701096-apurva Vasantgadkar</t>
  </si>
  <si>
    <t>P24701096@student.nicmar.ac.in</t>
  </si>
  <si>
    <t>08087600532</t>
  </si>
  <si>
    <t>P24700353-prabhanjan Kumar</t>
  </si>
  <si>
    <t>P24700353@student.nicmar.ac.in</t>
  </si>
  <si>
    <t>P24700626-dheeraj Yadav</t>
  </si>
  <si>
    <t>P24700626@student.nicmar.ac.in</t>
  </si>
  <si>
    <t>P24700004-chaitanya Bembade</t>
  </si>
  <si>
    <t>P24700004@student.nicmar.ac.in</t>
  </si>
  <si>
    <t>P24700304-shaad Siddiqui</t>
  </si>
  <si>
    <t>P24700304@student.nicmar.ac.in</t>
  </si>
  <si>
    <t>P24700093-saiteja Sadhu</t>
  </si>
  <si>
    <t>P24700093@student.nicmar.ac.in</t>
  </si>
  <si>
    <t>P24700259-sushil Shinde</t>
  </si>
  <si>
    <t>P24700259@student.nicmar.ac.in</t>
  </si>
  <si>
    <t>P24700257-saurabh Singh</t>
  </si>
  <si>
    <t>P24700257@student.nicmar.ac.in</t>
  </si>
  <si>
    <t>P24700685-nirmitsaa Chowdhury</t>
  </si>
  <si>
    <t>P24700685@student.nicmar.ac.in</t>
  </si>
  <si>
    <t>P24700006-lokesh Dacharla</t>
  </si>
  <si>
    <t>P24700006@student.nicmar.ac.in</t>
  </si>
  <si>
    <t>P24700522-mori Virajsinh Bharatsinh</t>
  </si>
  <si>
    <t>P24700522@student.nicmar.ac.in</t>
  </si>
  <si>
    <t>P24700396-rau Chaudhari</t>
  </si>
  <si>
    <t>P24700396@student.nicmar.ac.in</t>
  </si>
  <si>
    <t>P24700586-priyam Desai</t>
  </si>
  <si>
    <t>P24700586@student.nicmar.ac.in</t>
  </si>
  <si>
    <t>P24701155 - Ashutosh Pratap Singh</t>
  </si>
  <si>
    <t>P24701155@student.nicmar.ac.in</t>
  </si>
  <si>
    <t>P24700540-jay. Brahmbhatt</t>
  </si>
  <si>
    <t>P24700540@student.nicmar.ac.in</t>
  </si>
  <si>
    <t>P24700099-shreeshail Ganore</t>
  </si>
  <si>
    <t>P24700099@student.nicmar.ac.in</t>
  </si>
  <si>
    <t>P24701143-vedant Somalkar</t>
  </si>
  <si>
    <t>P24701143@student.nicmar.ac.in</t>
  </si>
  <si>
    <t>P24700092-pynam Reddy</t>
  </si>
  <si>
    <t>P24700092@student.nicmar.ac.in</t>
  </si>
  <si>
    <t>P24700763-aayush Kothari</t>
  </si>
  <si>
    <t>P24700763@student.nicmar.ac.in</t>
  </si>
  <si>
    <t>P24700090-ishit Rathod</t>
  </si>
  <si>
    <t>P24700090@student.nicmar.ac.in</t>
  </si>
  <si>
    <t>P24701100-sarveswar Kalluri</t>
  </si>
  <si>
    <t>P24701100@student.nicmar.ac.in</t>
  </si>
  <si>
    <t>P24700354-neethishkumar S</t>
  </si>
  <si>
    <t>P24700354@student.nicmar.ac.in</t>
  </si>
  <si>
    <t>P24700619-swaraj Suryawanshi</t>
  </si>
  <si>
    <t>P24700619@student.nicmar.ac.in</t>
  </si>
  <si>
    <t>P24700253-jaykumar Khutale</t>
  </si>
  <si>
    <t>P24700253@student.nicmar.ac.in</t>
  </si>
  <si>
    <t>P24700058-vivek Kumar Singh</t>
  </si>
  <si>
    <t>P24700058@student.nicmar.ac.in</t>
  </si>
  <si>
    <t>Ruturaj Patil</t>
  </si>
  <si>
    <t>P24700662@student.nicmar.ac.in</t>
  </si>
  <si>
    <t>09130055153</t>
  </si>
  <si>
    <t>P2370013-onkar Yogesh Nawadkar</t>
  </si>
  <si>
    <t>P2370013@student.nicmar.ac.in</t>
  </si>
  <si>
    <t>P24700325-beetukoori Prannav</t>
  </si>
  <si>
    <t>P24700325@student.nicmar.ac.in</t>
  </si>
  <si>
    <t>P24700356-srinivasan B</t>
  </si>
  <si>
    <t>P24700356@student.nicmar.ac.in</t>
  </si>
  <si>
    <t>P2370340-pranshu Sinha</t>
  </si>
  <si>
    <t>P2370340@student.nicmar.ac.in</t>
  </si>
  <si>
    <t>P2370699-tony Shaw</t>
  </si>
  <si>
    <t>P2370699@student.nicmar.ac.in</t>
  </si>
  <si>
    <t>P24701097-vinay Pandey</t>
  </si>
  <si>
    <t>P24701097@student.nicmar.ac.in</t>
  </si>
  <si>
    <t>Darshan Mahajan</t>
  </si>
  <si>
    <t>dmahajan@nicmar.ac.in</t>
  </si>
  <si>
    <t>Department, User</t>
  </si>
  <si>
    <t>P24700460-saket Bawane</t>
  </si>
  <si>
    <t>P24700460@student.nicmar.ac.in</t>
  </si>
  <si>
    <t>User, Student Documentation, Student Documentation</t>
  </si>
  <si>
    <t>P2370184-sathwik B C</t>
  </si>
  <si>
    <t>P2370184@student.nicmar.ac.in</t>
  </si>
  <si>
    <t>P24700433-hrishikesh Jaju</t>
  </si>
  <si>
    <t>P24700433@student.nicmar.ac.in</t>
  </si>
  <si>
    <t>P2370611-anjali Sara Mathew</t>
  </si>
  <si>
    <t>P2370611@student.nicmar.ac.in</t>
  </si>
  <si>
    <t>P2370634-pawar Saurabh Shivaji</t>
  </si>
  <si>
    <t>P2370634@student.nicmar.ac.in</t>
  </si>
  <si>
    <t>P24700164-sayan Mukherjee</t>
  </si>
  <si>
    <t>P24700164@student.nicmar.ac.in</t>
  </si>
  <si>
    <t>P2373007-muhammed Adnan Yusuf</t>
  </si>
  <si>
    <t>P2373007@student.nicmar.ac.in</t>
  </si>
  <si>
    <t>P24700299-amritha Av</t>
  </si>
  <si>
    <t>P24700299@student.nicmar.ac.in</t>
  </si>
  <si>
    <t>P2370601-alen P Shine</t>
  </si>
  <si>
    <t>P2370601@student.nicmar.ac.in</t>
  </si>
  <si>
    <t>P2370260-pawar Mahesh Babulal</t>
  </si>
  <si>
    <t>P2370260@student.nicmar.ac.in</t>
  </si>
  <si>
    <t>H2370009-mr Gadhavajjula V S S Venu Rohith</t>
  </si>
  <si>
    <t>H2370009@student.nicmar.ac.in</t>
  </si>
  <si>
    <t>P24700168-b Priyajogi</t>
  </si>
  <si>
    <t>P24700168@student.nicmar.ac.in</t>
  </si>
  <si>
    <t>P2370470-kashyap Krishna P</t>
  </si>
  <si>
    <t>P2370470@student.nicmar.ac.in</t>
  </si>
  <si>
    <t>P24700665-pranit Neulkar</t>
  </si>
  <si>
    <t>P24700665@student.nicmar.ac.in</t>
  </si>
  <si>
    <t>P24700776-sairaj Khade</t>
  </si>
  <si>
    <t>P24700776@student.nicmar.ac.in</t>
  </si>
  <si>
    <t>P24700491-shashank Goel</t>
  </si>
  <si>
    <t>P24700491@student.nicmar.ac.in</t>
  </si>
  <si>
    <t>P2370742-patil Swarup Satishkumar</t>
  </si>
  <si>
    <t>P2370742@student.nicmar.ac.in</t>
  </si>
  <si>
    <t>P24700557-chennu Chakravarthi Naidu</t>
  </si>
  <si>
    <t>P24700557@student.nicmar.ac.in</t>
  </si>
  <si>
    <t>Nicmar Delhi-ncr</t>
  </si>
  <si>
    <t>info@NCR.nicmar.ac.in</t>
  </si>
  <si>
    <t>P24700170-rounak Mukherjee</t>
  </si>
  <si>
    <t>P24700170@student.nicmar.ac.in</t>
  </si>
  <si>
    <t>P2370765-patil Manav Sanjay</t>
  </si>
  <si>
    <t>P2370765@student.nicmar.ac.in</t>
  </si>
  <si>
    <t>07972330427</t>
  </si>
  <si>
    <t>P2370711-chavda Jeet Nileshbhai</t>
  </si>
  <si>
    <t>P2370711@student.nicmar.ac.in</t>
  </si>
  <si>
    <t>Binaya Patnaik</t>
  </si>
  <si>
    <t>binaya.patnaik@hyd.nicmar.ac.in</t>
  </si>
  <si>
    <t>P24703019-shubham Bagade</t>
  </si>
  <si>
    <t>P24703019@student.nicmar.ac.in</t>
  </si>
  <si>
    <t>P24700206-sudhanshu Sharma</t>
  </si>
  <si>
    <t>P24700206@student.nicmar.ac.in</t>
  </si>
  <si>
    <t>P2370355-kushal Mahale</t>
  </si>
  <si>
    <t>P2370355@student.nicmar.ac.in</t>
  </si>
  <si>
    <t>Saisrujan K</t>
  </si>
  <si>
    <t>P24700081@student.nicmar.ac.in</t>
  </si>
  <si>
    <t>P24700077-aaditya Suryawanshi</t>
  </si>
  <si>
    <t>P24700077@student.nicmar.ac.in</t>
  </si>
  <si>
    <t>P24703063-harsh Shah</t>
  </si>
  <si>
    <t>P24703063@student.nicmar.ac.in</t>
  </si>
  <si>
    <t>P2370092-sagnik Chatterjee</t>
  </si>
  <si>
    <t>P2370092@student.nicmar.ac.in</t>
  </si>
  <si>
    <t>P24700143-ashin Shaji</t>
  </si>
  <si>
    <t>P24700143@student.nicmar.ac.in</t>
  </si>
  <si>
    <t>P2370507-thute Nikhil Rajendra</t>
  </si>
  <si>
    <t>P2370507@student.nicmar.ac.in</t>
  </si>
  <si>
    <t>09373475779</t>
  </si>
  <si>
    <t>P2370465-jaya Surya V</t>
  </si>
  <si>
    <t>P2370465@student.nicmar.ac.in</t>
  </si>
  <si>
    <t>P2370496-ritiksha Das</t>
  </si>
  <si>
    <t>P2370496@student.nicmar.ac.in</t>
  </si>
  <si>
    <t>P2370432-vishal</t>
  </si>
  <si>
    <t>P2370432@student.nicmar.ac.in</t>
  </si>
  <si>
    <t>P24701051-nikita Nimbalkar</t>
  </si>
  <si>
    <t>P24701051@student.nicmar.ac.in</t>
  </si>
  <si>
    <t>P2372050-rahul Kumar</t>
  </si>
  <si>
    <t>P2372050@student.nicmar.ac.in</t>
  </si>
  <si>
    <t>P24701049-suraj Suryawanshi</t>
  </si>
  <si>
    <t>P24701049@student.nicmar.ac.in</t>
  </si>
  <si>
    <t>P2370768-siddharth Satish Rajdeep</t>
  </si>
  <si>
    <t>P2370768@student.nicmar.ac.in</t>
  </si>
  <si>
    <t>P2370047-shirbhate Atharva Pravin</t>
  </si>
  <si>
    <t>P2370047@student.nicmar.ac.in</t>
  </si>
  <si>
    <t>P24700228-suhreet Saha</t>
  </si>
  <si>
    <t>P24700228@student.nicmar.ac.in</t>
  </si>
  <si>
    <t>P24701037-sharvari Pawar</t>
  </si>
  <si>
    <t>P24701037@student.nicmar.ac.in</t>
  </si>
  <si>
    <t>P24701059-vaishnavi Rane</t>
  </si>
  <si>
    <t>P24701059@student.nicmar.ac.in</t>
  </si>
  <si>
    <t>P24700597-prathamesh Suryawanshi</t>
  </si>
  <si>
    <t>P24700597@student.nicmar.ac.in</t>
  </si>
  <si>
    <t>P24700739-akanksha Deshmukh</t>
  </si>
  <si>
    <t>P24700739@student.nicmar.ac.in</t>
  </si>
  <si>
    <t>P24701005-varad Gavali</t>
  </si>
  <si>
    <t>P24701005@student.nicmar.ac.in</t>
  </si>
  <si>
    <t>P24700729-karun Nekkala</t>
  </si>
  <si>
    <t>P24700729@student.nicmar.ac.in</t>
  </si>
  <si>
    <t>P24700735-shubham Rekulge</t>
  </si>
  <si>
    <t>P24700735@student.nicmar.ac.in</t>
  </si>
  <si>
    <t>07276885074</t>
  </si>
  <si>
    <t>P24700744-shikhar Vala</t>
  </si>
  <si>
    <t>P24700744@student.nicmar.ac.in</t>
  </si>
  <si>
    <t>P24701050-sejal Narkhede</t>
  </si>
  <si>
    <t>P24701050@student.nicmar.ac.in</t>
  </si>
  <si>
    <t>P24703054-shreya Dhoke</t>
  </si>
  <si>
    <t>P24703054@student.nicmar.ac.in</t>
  </si>
  <si>
    <t>P24703048-rajarshi Mallick</t>
  </si>
  <si>
    <t>P24703048@student.nicmar.ac.in</t>
  </si>
  <si>
    <t>Ashish Kumar</t>
  </si>
  <si>
    <t>ashish.kumar@NCR.nicmar.ac.in</t>
  </si>
  <si>
    <t>User, Department, Gate Entry Management</t>
  </si>
  <si>
    <t>P24700182-agniswar Mukherjee</t>
  </si>
  <si>
    <t>P24700182@student.nicmar.ac.in</t>
  </si>
  <si>
    <t>D2470006-mohit Kumawat</t>
  </si>
  <si>
    <t>D2470006@student.nicmar.ac.in</t>
  </si>
  <si>
    <t>P2370554-kadu Niraj Damodhar</t>
  </si>
  <si>
    <t>P2370554@student.nicmar.ac.in</t>
  </si>
  <si>
    <t>D2460003-shrikrushna Shirgawar</t>
  </si>
  <si>
    <t>D2460003@student.nicmar.ac.in</t>
  </si>
  <si>
    <t>P2370703-pinjarkar Rutuj Pradip</t>
  </si>
  <si>
    <t>P2370703@student.nicmar.ac.in</t>
  </si>
  <si>
    <t>P24700379-amitesh Patel</t>
  </si>
  <si>
    <t>P24700379@student.nicmar.ac.in</t>
  </si>
  <si>
    <t>D2470003-ezaj Ahmad</t>
  </si>
  <si>
    <t>D2470003@student.nicmar.ac.in</t>
  </si>
  <si>
    <t>H2370029-mr Nabeel Syed</t>
  </si>
  <si>
    <t>H2370029@student.nicmar.ac.in</t>
  </si>
  <si>
    <t>P24700219-ajvin Biju</t>
  </si>
  <si>
    <t>P24700219@student.nicmar.ac.in</t>
  </si>
  <si>
    <t>H2470011-sesidhar Krishna</t>
  </si>
  <si>
    <t>H2470011@student.nicmar.ac.in</t>
  </si>
  <si>
    <t>P2370427-h Bhanu Teja</t>
  </si>
  <si>
    <t>P2370427@student.nicmar.ac.in</t>
  </si>
  <si>
    <t>P2370235-vishal Yadav</t>
  </si>
  <si>
    <t>P2370235@student.nicmar.ac.in</t>
  </si>
  <si>
    <t>P24702090-dhruvil Kale</t>
  </si>
  <si>
    <t>P24702090@student.nicmar.ac.in</t>
  </si>
  <si>
    <t>H2470029-evs Babu</t>
  </si>
  <si>
    <t>H2470029@student.nicmar.ac.in</t>
  </si>
  <si>
    <t>P24700391-kartikeya Gupta</t>
  </si>
  <si>
    <t>P24700391@student.nicmar.ac.in</t>
  </si>
  <si>
    <t>H2470014-saketh Bandaru</t>
  </si>
  <si>
    <t>H2470014@student.nicmar.ac.in</t>
  </si>
  <si>
    <t>H2470100-desamsetti Praveen</t>
  </si>
  <si>
    <t>H2470100@student.nicmar.ac.in</t>
  </si>
  <si>
    <t>Krishna Kichambare</t>
  </si>
  <si>
    <t>H2460095@student.nicmar.ac.in</t>
  </si>
  <si>
    <t>H2470015-b Subramnayam</t>
  </si>
  <si>
    <t>H2470015@student.nicmar.ac.in</t>
  </si>
  <si>
    <t>P24702141-janhavi Nitnaware</t>
  </si>
  <si>
    <t>P24702141@student.nicmar.ac.in</t>
  </si>
  <si>
    <t xml:space="preserve"> Vallamdasu Sai Kiran</t>
  </si>
  <si>
    <t>H2460076@student.nicmar.ac.in</t>
  </si>
  <si>
    <t>Prashanth</t>
  </si>
  <si>
    <t>H2460029@student.nicmar.ac.in</t>
  </si>
  <si>
    <t>09441357529</t>
  </si>
  <si>
    <t>H2460007-ashish Dubey</t>
  </si>
  <si>
    <t>H2460007@student.nicmar.ac.in</t>
  </si>
  <si>
    <t>P24702036-atharva Thuse</t>
  </si>
  <si>
    <t>P24702036@student.nicmar.ac.in</t>
  </si>
  <si>
    <t>P24704019-hrishabh Bhat</t>
  </si>
  <si>
    <t>P24704019@student.nicmar.ac.in</t>
  </si>
  <si>
    <t>Pritam Ghosh</t>
  </si>
  <si>
    <t>P24702130@student.nicmar.ac.in</t>
  </si>
  <si>
    <t>H2460040-naveen Mattela</t>
  </si>
  <si>
    <t>H2460040@student.nicmar.ac.in</t>
  </si>
  <si>
    <t>P24702045-poornika Masand</t>
  </si>
  <si>
    <t>P24702045@student.nicmar.ac.in</t>
  </si>
  <si>
    <t>P24700418-shrihari Nahulikar</t>
  </si>
  <si>
    <t>P24700418@student.nicmar.ac.in</t>
  </si>
  <si>
    <t>H2470083-shihaab Sikkander</t>
  </si>
  <si>
    <t>H2470083@student.nicmar.ac.in</t>
  </si>
  <si>
    <t>Saurabh Jindal</t>
  </si>
  <si>
    <t>sjindal@nicmar.ac.in</t>
  </si>
  <si>
    <t>P24702082-akash Sharma</t>
  </si>
  <si>
    <t>P24702082@student.nicmar.ac.in</t>
  </si>
  <si>
    <t>H2470001-a Soutanya</t>
  </si>
  <si>
    <t>H2470001@student.nicmar.ac.in</t>
  </si>
  <si>
    <t>P2370501-rajmane Swapnil Sanjay</t>
  </si>
  <si>
    <t>P2370501@student.nicmar.ac.in</t>
  </si>
  <si>
    <t>H2460064-shashanka</t>
  </si>
  <si>
    <t>H2460064@student.nicmar.ac.in</t>
  </si>
  <si>
    <t>P24700497-mohith Obulareddygari</t>
  </si>
  <si>
    <t>P24700497@student.nicmar.ac.in</t>
  </si>
  <si>
    <t>P24702139-kashinath Sawant</t>
  </si>
  <si>
    <t>P24702139@student.nicmar.ac.in</t>
  </si>
  <si>
    <t>P24702087-atharva Deshmukh</t>
  </si>
  <si>
    <t>P24702087@student.nicmar.ac.in</t>
  </si>
  <si>
    <t>H2460068-shivam Sanodiya</t>
  </si>
  <si>
    <t>H2460068@student.nicmar.ac.in</t>
  </si>
  <si>
    <t>P24703008-sakshi Bagani</t>
  </si>
  <si>
    <t>P24703008@student.nicmar.ac.in</t>
  </si>
  <si>
    <t>09021693646</t>
  </si>
  <si>
    <t>P24703009-anusha Verma</t>
  </si>
  <si>
    <t>P24703009@student.nicmar.ac.in</t>
  </si>
  <si>
    <t>P24700510-mahima Dohare</t>
  </si>
  <si>
    <t>P24700510@student.nicmar.ac.in</t>
  </si>
  <si>
    <t>P2370370-kanse Sourabh Ashok</t>
  </si>
  <si>
    <t>P2370370@student.nicmar.ac.in</t>
  </si>
  <si>
    <t>P2370239-utkarsh Chaudhary</t>
  </si>
  <si>
    <t>P2370239@student.nicmar.ac.in</t>
  </si>
  <si>
    <t>P2272019-shinde Adarsh Yashwant</t>
  </si>
  <si>
    <t>P2272019@student.nicmar.ac.in</t>
  </si>
  <si>
    <t>Renu Dalal</t>
  </si>
  <si>
    <t>renu.dalal@NCR.nicmar.ac.in</t>
  </si>
  <si>
    <t>User, Employee Management</t>
  </si>
  <si>
    <t>H2470082-sushant Santosh Shelar</t>
  </si>
  <si>
    <t>H2470082@student.nicmar.ac.in</t>
  </si>
  <si>
    <t>Mohit Joon</t>
  </si>
  <si>
    <t>mohit.joon@NCR.nicmar.ac.in</t>
  </si>
  <si>
    <t>Sai Durga Prasad Chunchu</t>
  </si>
  <si>
    <t>P24702088@student.nicmar.ac.in</t>
  </si>
  <si>
    <t>H2450017-mukul Majji</t>
  </si>
  <si>
    <t>H2450017@student.nicmar.ac.in</t>
  </si>
  <si>
    <t>P2371100-jebin George Roy</t>
  </si>
  <si>
    <t>P2371100@student.nicmar.ac.in</t>
  </si>
  <si>
    <t>Arun Chandramohan</t>
  </si>
  <si>
    <t>achandramohan@nicmar.ac.in</t>
  </si>
  <si>
    <t>Mahesh Balasubramani</t>
  </si>
  <si>
    <t>bmahesh@nicmar.ac.in</t>
  </si>
  <si>
    <t>B. Ravinder</t>
  </si>
  <si>
    <t>bravinder@nicmar.ac.in</t>
  </si>
  <si>
    <t>P2370060-shreyash Sanjay Talokar</t>
  </si>
  <si>
    <t>P2370060@student.nicmar.ac.in</t>
  </si>
  <si>
    <t>P24700536-samarth Kachwe</t>
  </si>
  <si>
    <t>P24700536@student.nicmar.ac.in</t>
  </si>
  <si>
    <t>Rajasekhar Jalluri</t>
  </si>
  <si>
    <t>H2460122@student.nicmar.ac.in</t>
  </si>
  <si>
    <t>07893597152</t>
  </si>
  <si>
    <t>H2460087-premchand Kusa</t>
  </si>
  <si>
    <t>H2460087@student.nicmar.ac.in</t>
  </si>
  <si>
    <t>P24700690-pratham Vaidya</t>
  </si>
  <si>
    <t>P24700690@student.nicmar.ac.in</t>
  </si>
  <si>
    <t>P24702126-dhaval Thakkar</t>
  </si>
  <si>
    <t>P24702126@student.nicmar.ac.in</t>
  </si>
  <si>
    <t>P2371125-virkar Suraj Kishor</t>
  </si>
  <si>
    <t>P2371125@student.nicmar.ac.in</t>
  </si>
  <si>
    <t>Coe - Nicmar Pune</t>
  </si>
  <si>
    <t>coe@nicmar.ac.in</t>
  </si>
  <si>
    <t>Indrasen Singh</t>
  </si>
  <si>
    <t>isingh@nicmar.ac.in</t>
  </si>
  <si>
    <t>Luv Grover</t>
  </si>
  <si>
    <t>D2470005@student.nicmar.ac.in</t>
  </si>
  <si>
    <t>Student</t>
  </si>
  <si>
    <t>User, Student Documentation, Student</t>
  </si>
  <si>
    <t>Sachin Belwal</t>
  </si>
  <si>
    <t>D2470007@student.nicmar.ac.in</t>
  </si>
  <si>
    <t>Sathwik Reddy</t>
  </si>
  <si>
    <t>D2470008@student.nicmar.ac.in</t>
  </si>
  <si>
    <t>P2370534-kukade Omkar Babasaheb</t>
  </si>
  <si>
    <t>P2370534@student.nicmar.ac.in</t>
  </si>
  <si>
    <t>P24701032-padusha Khan Shaik</t>
  </si>
  <si>
    <t>P24701032@student.nicmar.ac.in</t>
  </si>
  <si>
    <t>P24702131-arya Satone</t>
  </si>
  <si>
    <t>P24702131@student.nicmar.ac.in</t>
  </si>
  <si>
    <t>P24701028-chinmay Sohony</t>
  </si>
  <si>
    <t>P24701028@student.nicmar.ac.in</t>
  </si>
  <si>
    <t>P2370676-syed Sharukh Ali</t>
  </si>
  <si>
    <t>P2370676@student.nicmar.ac.in</t>
  </si>
  <si>
    <t>P2372053-netke Abhishek Sandip</t>
  </si>
  <si>
    <t>P2372053@student.nicmar.ac.in</t>
  </si>
  <si>
    <t>P24700645-yash Chaudhari</t>
  </si>
  <si>
    <t>P24700645@student.nicmar.ac.in</t>
  </si>
  <si>
    <t>P24700563-mihir Kamble</t>
  </si>
  <si>
    <t>P24700563@student.nicmar.ac.in</t>
  </si>
  <si>
    <t>P24700652-hemangi Yelne</t>
  </si>
  <si>
    <t>P24700652@student.nicmar.ac.in</t>
  </si>
  <si>
    <t>H2460063-suheb Shaik</t>
  </si>
  <si>
    <t>H2460063@student.nicmar.ac.in</t>
  </si>
  <si>
    <t>P24700493-harshali Patil</t>
  </si>
  <si>
    <t>P24700493@student.nicmar.ac.in</t>
  </si>
  <si>
    <t>P2370689-burhanuddin Juzer Bharmal</t>
  </si>
  <si>
    <t>P2370689@student.nicmar.ac.in</t>
  </si>
  <si>
    <t>P24700637-sanat Kale</t>
  </si>
  <si>
    <t>P24700637@student.nicmar.ac.in</t>
  </si>
  <si>
    <t>H2370007-mr Duvvuri Sumedh Sarma</t>
  </si>
  <si>
    <t>H2370007@student.nicmar.ac.in</t>
  </si>
  <si>
    <t>P24702054-shubhecha Barapatre</t>
  </si>
  <si>
    <t>P24702054@student.nicmar.ac.in</t>
  </si>
  <si>
    <t>P2373026-tejeswara Rao Bagadi</t>
  </si>
  <si>
    <t>P2373026@student.nicmar.ac.in</t>
  </si>
  <si>
    <t>P24700135-ankit Patel</t>
  </si>
  <si>
    <t>P24700135@student.nicmar.ac.in</t>
  </si>
  <si>
    <t>P24700363-john Ramalingam</t>
  </si>
  <si>
    <t>P24700363@student.nicmar.ac.in</t>
  </si>
  <si>
    <t>P24702152-himanshu Terde</t>
  </si>
  <si>
    <t>P24702152@student.nicmar.ac.in</t>
  </si>
  <si>
    <t>P24700704-somu Malagali</t>
  </si>
  <si>
    <t>P24700704@student.nicmar.ac.in</t>
  </si>
  <si>
    <t>H2450013-sanket Thengre</t>
  </si>
  <si>
    <t>H2450013@student.nicmar.ac.in</t>
  </si>
  <si>
    <t>P24701020-sofiya Khan</t>
  </si>
  <si>
    <t>P24701020@student.nicmar.ac.in</t>
  </si>
  <si>
    <t>H2470086-srikumaran S</t>
  </si>
  <si>
    <t>H2470086@student.nicmar.ac.in</t>
  </si>
  <si>
    <t>Tanubuddi Mounika</t>
  </si>
  <si>
    <t>P24700389@student.nicmar.ac.in</t>
  </si>
  <si>
    <t>P24700064-reddy Dhanesh</t>
  </si>
  <si>
    <t>P24700064@student.nicmar.ac.in</t>
  </si>
  <si>
    <t>P24700133-vivek Upadhye</t>
  </si>
  <si>
    <t>P24700133@student.nicmar.ac.in</t>
  </si>
  <si>
    <t>P24600033-amal V</t>
  </si>
  <si>
    <t>P24600033@student.nicmar.ac.in</t>
  </si>
  <si>
    <t xml:space="preserve">9496946561 </t>
  </si>
  <si>
    <t>P24700688-vishal Yadav</t>
  </si>
  <si>
    <t>P24700688@student.nicmar.ac.in</t>
  </si>
  <si>
    <t>P24700617-sahil Biradar</t>
  </si>
  <si>
    <t>P24700617@student.nicmar.ac.in</t>
  </si>
  <si>
    <t>P2370563-surve Heramb Harshad</t>
  </si>
  <si>
    <t>P2370563@student.nicmar.ac.in</t>
  </si>
  <si>
    <t>P2371116-vishwakarma Sandeep Harivilas</t>
  </si>
  <si>
    <t>P2371116@student.nicmar.ac.in</t>
  </si>
  <si>
    <t>P24702044-shounak Agalgaonkar</t>
  </si>
  <si>
    <t>P24702044@student.nicmar.ac.in</t>
  </si>
  <si>
    <t>P24702154-aditya Wasani</t>
  </si>
  <si>
    <t>P24702154@student.nicmar.ac.in</t>
  </si>
  <si>
    <t>P24700435-kedar Deshpande</t>
  </si>
  <si>
    <t>P24700435@student.nicmar.ac.in</t>
  </si>
  <si>
    <t>P24600028-arjun P M</t>
  </si>
  <si>
    <t>P24600028@student.nicmar.ac.in</t>
  </si>
  <si>
    <t>P2371018-ashutosh Negi</t>
  </si>
  <si>
    <t>P2371018@student.nicmar.ac.in</t>
  </si>
  <si>
    <t>P2372052-shreyansh  Shukla</t>
  </si>
  <si>
    <t>P2372052@student.nicmar.ac.in</t>
  </si>
  <si>
    <t>P24600004-siddhant Kumbhar</t>
  </si>
  <si>
    <t>P24600004@student.nicmar.ac.in</t>
  </si>
  <si>
    <t>P24703043-roshni Kumari</t>
  </si>
  <si>
    <t>P24703043@student.nicmar.ac.in</t>
  </si>
  <si>
    <t>P24700357-mallidi Lakshmi  Narayana Reddy</t>
  </si>
  <si>
    <t>P24700357@student.nicmar.ac.in</t>
  </si>
  <si>
    <t>Seshadri Tirumalla</t>
  </si>
  <si>
    <t>tseshadri@nicmar.ac.in</t>
  </si>
  <si>
    <t>Ravindranadh Chowdary Kamma</t>
  </si>
  <si>
    <t>kravindranadh@nicmar.ac.in</t>
  </si>
  <si>
    <t>Vishnu Namboodiri</t>
  </si>
  <si>
    <t>nvishnu@nicmar.ac.in</t>
  </si>
  <si>
    <t>Praveen Kumar</t>
  </si>
  <si>
    <t>praveenkumar@nicmar.ac.in</t>
  </si>
  <si>
    <t>P24700226-amrutha R</t>
  </si>
  <si>
    <t>P24700226@student.nicmar.ac.in</t>
  </si>
  <si>
    <t>Sivakumar Parnandi</t>
  </si>
  <si>
    <t>sivakumar@nicmar.ac.in</t>
  </si>
  <si>
    <t>Sarbesh Mishra</t>
  </si>
  <si>
    <t>sarbeshmishra@nicmar.ac.in</t>
  </si>
  <si>
    <t>P24700469-saatvik Kapur</t>
  </si>
  <si>
    <t>P24700469@student.nicmar.ac.in</t>
  </si>
  <si>
    <t>P24700246-akash Phuge</t>
  </si>
  <si>
    <t>P24700246@student.nicmar.ac.in</t>
  </si>
  <si>
    <t>P24700702-amritha Ms</t>
  </si>
  <si>
    <t>P24700702@student.nicmar.ac.in</t>
  </si>
  <si>
    <t>Sonya Thomas</t>
  </si>
  <si>
    <t>P24701118@student.nicmar.ac.in</t>
  </si>
  <si>
    <t>Research Department - Nicmar Hyderabad</t>
  </si>
  <si>
    <t>research@hyd.nicmar.ac.in</t>
  </si>
  <si>
    <t>P24700718-shivam Nalawade</t>
  </si>
  <si>
    <t>P24700718@student.nicmar.ac.in</t>
  </si>
  <si>
    <t>P24700777-nukala Vaishnavi</t>
  </si>
  <si>
    <t>P24700777@student.nicmar.ac.in</t>
  </si>
  <si>
    <t>P24700697-rahul Yadav</t>
  </si>
  <si>
    <t>P24700697@student.nicmar.ac.in</t>
  </si>
  <si>
    <t>Sri Anush</t>
  </si>
  <si>
    <t>sri.anush@nicmar.ac.in</t>
  </si>
  <si>
    <t>Coe - Nicmar Hyderabad</t>
  </si>
  <si>
    <t>coehyd@nicmar.ac.in</t>
  </si>
  <si>
    <t>Svs Srikar</t>
  </si>
  <si>
    <t>srikarsanam@nicmar.ac.in</t>
  </si>
  <si>
    <t>P24703050-rushikesh Wagh</t>
  </si>
  <si>
    <t>P24703050@student.nicmar.ac.in</t>
  </si>
  <si>
    <t>P24702085-krutika Gaikwad</t>
  </si>
  <si>
    <t>P24702085@student.nicmar.ac.in</t>
  </si>
  <si>
    <t>P24700110-aliya Navas</t>
  </si>
  <si>
    <t>P24700110@student.nicmar.ac.in</t>
  </si>
  <si>
    <t>P24700609-kunal Patne</t>
  </si>
  <si>
    <t>P24700609@student.nicmar.ac.in</t>
  </si>
  <si>
    <t>P24700132-neet Kathiria</t>
  </si>
  <si>
    <t>P24700132@student.nicmar.ac.in</t>
  </si>
  <si>
    <t>P24703003-nandaja N</t>
  </si>
  <si>
    <t>P24703003@student.nicmar.ac.in</t>
  </si>
  <si>
    <t>P24700297-anurup Killedar</t>
  </si>
  <si>
    <t>P24700297@student.nicmar.ac.in</t>
  </si>
  <si>
    <t>P24700538-manideep Thota</t>
  </si>
  <si>
    <t>P24700538@student.nicmar.ac.in</t>
  </si>
  <si>
    <t>Placements Department, Nicmar</t>
  </si>
  <si>
    <t>placements@nicmar.ac.in</t>
  </si>
  <si>
    <t>P24704014-madiha Raza</t>
  </si>
  <si>
    <t>P24704014@student.nicmar.ac.in</t>
  </si>
  <si>
    <t>Paduchuru Sumanth</t>
  </si>
  <si>
    <t>paduchuru.sumanth@hyd.nicmar.ac.in</t>
  </si>
  <si>
    <t>P24701112-gurman Kohli</t>
  </si>
  <si>
    <t>P24701112@student.nicmar.ac.in</t>
  </si>
  <si>
    <t>H2370008-mr G Charan</t>
  </si>
  <si>
    <t>H2370008@student.nicmar.ac.in</t>
  </si>
  <si>
    <t>P24701074-samruddhi Chavan</t>
  </si>
  <si>
    <t>P24701074@student.nicmar.ac.in</t>
  </si>
  <si>
    <t>Abhishek Shrivas</t>
  </si>
  <si>
    <t>sabhishek@nicmar.ac.in</t>
  </si>
  <si>
    <t>P2370728-choramale Shreyas Sunil</t>
  </si>
  <si>
    <t>P2370728@student.nicmar.ac.in</t>
  </si>
  <si>
    <t>P2371032- Deore Dhananjay Vishwasrao</t>
  </si>
  <si>
    <t>P2371032@student.nicmar.ac.in</t>
  </si>
  <si>
    <t>P2370212-bhavsar Rohan Pradip</t>
  </si>
  <si>
    <t>P2370212@student.nicmar.ac.in</t>
  </si>
  <si>
    <t>P24701017-shreeyash Kharat</t>
  </si>
  <si>
    <t>P24701017@student.nicmar.ac.in</t>
  </si>
  <si>
    <t>P24700655-pratyush Bavanari</t>
  </si>
  <si>
    <t>P24700655@student.nicmar.ac.in</t>
  </si>
  <si>
    <t>P24702093-nikhilesh Nawale</t>
  </si>
  <si>
    <t>P24702093@student.nicmar.ac.in</t>
  </si>
  <si>
    <t>P24700449-sarthak Sajjanwar</t>
  </si>
  <si>
    <t>P24700449@student.nicmar.ac.in</t>
  </si>
  <si>
    <t>P24700570-priyanka Das</t>
  </si>
  <si>
    <t>P24700570@student.nicmar.ac.in</t>
  </si>
  <si>
    <t>Gaurav Bajpai</t>
  </si>
  <si>
    <t>gaurav.bajpai@nicmar.ac.in</t>
  </si>
  <si>
    <t>P24703053-jay Satam</t>
  </si>
  <si>
    <t>P24703053@student.nicmar.ac.in</t>
  </si>
  <si>
    <t>P24700715-omkar Dhavale</t>
  </si>
  <si>
    <t>P24700715@student.nicmar.ac.in</t>
  </si>
  <si>
    <t>P24701133-avishkar Kale</t>
  </si>
  <si>
    <t>P24701133@student.nicmar.ac.in</t>
  </si>
  <si>
    <t>P24704012- Dasari Manikanta</t>
  </si>
  <si>
    <t>P24704012@student.nicmar.ac.in</t>
  </si>
  <si>
    <t>P24700545-keshar Lawane</t>
  </si>
  <si>
    <t>P24700545@student.nicmar.ac.in</t>
  </si>
  <si>
    <t>Damaraju Venkata Siva Lalith Siddu</t>
  </si>
  <si>
    <t>P24702103@student.nicmar.ac.in</t>
  </si>
  <si>
    <t>07989498782</t>
  </si>
  <si>
    <t>P24700742-atharva Kale</t>
  </si>
  <si>
    <t>P24700742@student.nicmar.ac.in</t>
  </si>
  <si>
    <t>P24700076-aditya More</t>
  </si>
  <si>
    <t>P24700076@student.nicmar.ac.in</t>
  </si>
  <si>
    <t>P24700302-depakkumar Patnaik</t>
  </si>
  <si>
    <t>P24700302@student.nicmar.ac.in</t>
  </si>
  <si>
    <t>P24700019-sanket Patil</t>
  </si>
  <si>
    <t>P24700019@student.nicmar.ac.in</t>
  </si>
  <si>
    <t>P24702001-soudamini Kalbhor</t>
  </si>
  <si>
    <t>P24702001@student.nicmar.ac.in</t>
  </si>
  <si>
    <t>P2371120-sharma Gourav Prahlad</t>
  </si>
  <si>
    <t>P2371120@student.nicmar.ac.in</t>
  </si>
  <si>
    <t>P24700768-sakshi Shiral</t>
  </si>
  <si>
    <t>P24700768@student.nicmar.ac.in</t>
  </si>
  <si>
    <t>P24700437-shibaram Singh</t>
  </si>
  <si>
    <t>P24700437@student.nicmar.ac.in</t>
  </si>
  <si>
    <t>P24702137-akshay Kalje</t>
  </si>
  <si>
    <t>P24702137@student.nicmar.ac.in</t>
  </si>
  <si>
    <t>P24700483-nitish Vijayamurugan</t>
  </si>
  <si>
    <t>P24700483@student.nicmar.ac.in</t>
  </si>
  <si>
    <t>H2460116-akash Sai</t>
  </si>
  <si>
    <t>H2460116@student.nicmar.ac.in</t>
  </si>
  <si>
    <t>P2374003-ponnuru Venkata Phalguna Kumar</t>
  </si>
  <si>
    <t>P2374003@student.nicmar.ac.in</t>
  </si>
  <si>
    <t>Abhijeet Belkune</t>
  </si>
  <si>
    <t>P24700055@student.nicmar.ac.in</t>
  </si>
  <si>
    <t>P24703041-sandra Thankam</t>
  </si>
  <si>
    <t>P24703041@student.nicmar.ac.in</t>
  </si>
  <si>
    <t>P2373011-mahaprasad Swain</t>
  </si>
  <si>
    <t>P2373011@student.nicmar.ac.in</t>
  </si>
  <si>
    <t>P24701120-shreya Galkate</t>
  </si>
  <si>
    <t>P24701120@student.nicmar.ac.in</t>
  </si>
  <si>
    <t>P2370332-kharatmol Vaibhav Dilip</t>
  </si>
  <si>
    <t>P2370332@student.nicmar.ac.in</t>
  </si>
  <si>
    <t>P24703014-prathmesh Pishe</t>
  </si>
  <si>
    <t>P24703014@student.nicmar.ac.in</t>
  </si>
  <si>
    <t>P2370316-maninder Singh Misson</t>
  </si>
  <si>
    <t>P2370316@student.nicmar.ac.in</t>
  </si>
  <si>
    <t>P24700009-kiran P</t>
  </si>
  <si>
    <t>P24700009@student.nicmar.ac.in</t>
  </si>
  <si>
    <t>06364248400</t>
  </si>
  <si>
    <t>P24700625-sahil Darbeshwar</t>
  </si>
  <si>
    <t>P24700625@student.nicmar.ac.in</t>
  </si>
  <si>
    <t>P24700465-mukesh Ram</t>
  </si>
  <si>
    <t>P24700465@student.nicmar.ac.in</t>
  </si>
  <si>
    <t>P2370638-divya M Patil</t>
  </si>
  <si>
    <t>P2370638@student.nicmar.ac.in</t>
  </si>
  <si>
    <t>H2460112-shubham Dange</t>
  </si>
  <si>
    <t>H2460112@student.nicmar.ac.in</t>
  </si>
  <si>
    <t>P2370243-meghraj  Ghuge</t>
  </si>
  <si>
    <t>P2370243@student.nicmar.ac.in</t>
  </si>
  <si>
    <t>P2370665-asai Kulashree Ajay</t>
  </si>
  <si>
    <t>P2370665@student.nicmar.ac.in</t>
  </si>
  <si>
    <t>P2370633-hurkat Raj</t>
  </si>
  <si>
    <t>P2370633@student.nicmar.ac.in</t>
  </si>
  <si>
    <t>P2371114-vijetha N M</t>
  </si>
  <si>
    <t>P2371114@student.nicmar.ac.in</t>
  </si>
  <si>
    <t>P2370136-anupam Kumar Sharma</t>
  </si>
  <si>
    <t>P2370136@student.nicmar.ac.in</t>
  </si>
  <si>
    <t>P24700756-shaik Mohiuddin</t>
  </si>
  <si>
    <t>P24700756@student.nicmar.ac.in</t>
  </si>
  <si>
    <t>P2371010-aryan Kumawat</t>
  </si>
  <si>
    <t>P2371010@student.nicmar.ac.in</t>
  </si>
  <si>
    <t>P2370473-shanjai.k</t>
  </si>
  <si>
    <t>P2370473@student.nicmar.ac.in</t>
  </si>
  <si>
    <t>H2470092-vikash Kumar</t>
  </si>
  <si>
    <t>H2470092@student.nicmar.ac.in</t>
  </si>
  <si>
    <t>P24702159-shruti Sonawane</t>
  </si>
  <si>
    <t>P24702159@student.nicmar.ac.in</t>
  </si>
  <si>
    <t>P24701063-charan A</t>
  </si>
  <si>
    <t>P24701063@student.nicmar.ac.in</t>
  </si>
  <si>
    <t>P24701152-rahul Trivedi</t>
  </si>
  <si>
    <t>P24701152@student.nicmar.ac.in</t>
  </si>
  <si>
    <t>P24700288-sayali Dabholkar</t>
  </si>
  <si>
    <t>P24700288@student.nicmar.ac.in</t>
  </si>
  <si>
    <t>P24700032-mrugaya Pujare</t>
  </si>
  <si>
    <t>P24700032@student.nicmar.ac.in</t>
  </si>
  <si>
    <t>Shradha Joshi</t>
  </si>
  <si>
    <t>shradha.joshi@pune.nicmar.ac.in</t>
  </si>
  <si>
    <t>P24700684-shaikh Hidayatullah</t>
  </si>
  <si>
    <t>P24700684@student.nicmar.ac.in</t>
  </si>
  <si>
    <t>Akshat Jain</t>
  </si>
  <si>
    <t>P2367023@student.nicmar.ac.in</t>
  </si>
  <si>
    <t>P2367008-dhruv Rahul Gaikwad</t>
  </si>
  <si>
    <t>P2367008@student.nicmar.ac.in</t>
  </si>
  <si>
    <t>P24700070-gosai Ketangiri</t>
  </si>
  <si>
    <t>P24700070@student.nicmar.ac.in</t>
  </si>
  <si>
    <t>P2370588-poddar Tanmay Rajendra</t>
  </si>
  <si>
    <t>P2370588@student.nicmar.ac.in</t>
  </si>
  <si>
    <t>H2470081-santhosh Kumar</t>
  </si>
  <si>
    <t>H2470081@student.nicmar.ac.in</t>
  </si>
  <si>
    <t>P2367016-advait Prashant Deshpande</t>
  </si>
  <si>
    <t>P2367016@student.nicmar.ac.in</t>
  </si>
  <si>
    <t>P24700712-bhargav Patil</t>
  </si>
  <si>
    <t>P24700712@student.nicmar.ac.in</t>
  </si>
  <si>
    <t>P24600016-vaishnavi Pusadkar</t>
  </si>
  <si>
    <t>P24600016@student.nicmar.ac.in</t>
  </si>
  <si>
    <t>P24700653-krishna Dayama</t>
  </si>
  <si>
    <t>P24700653@student.nicmar.ac.in</t>
  </si>
  <si>
    <t>P2370712-kadam Tejas Baban</t>
  </si>
  <si>
    <t>P2370712@student.nicmar.ac.in</t>
  </si>
  <si>
    <t>P2367009-shreya Firake</t>
  </si>
  <si>
    <t>P2367009@student.nicmar.ac.in</t>
  </si>
  <si>
    <t>P2370059-raut Soham Kishor</t>
  </si>
  <si>
    <t>P2370059@student.nicmar.ac.in</t>
  </si>
  <si>
    <t>P2370062-sreevardhan Reddy G</t>
  </si>
  <si>
    <t>P2370062@student.nicmar.ac.in</t>
  </si>
  <si>
    <t>Nakul Gupta</t>
  </si>
  <si>
    <t>nakul.gupta@ncr.nicmar.ac.in</t>
  </si>
  <si>
    <t>Rajesh Goyal</t>
  </si>
  <si>
    <t>rgoyal@nicmar.ac.in</t>
  </si>
  <si>
    <t>Ashwani Singh</t>
  </si>
  <si>
    <t>ashwanisingh9692@gmail.com</t>
  </si>
  <si>
    <t>Gate Entry Management</t>
  </si>
  <si>
    <t>Tarun Chaudhary</t>
  </si>
  <si>
    <t>D2470010@student.nicmar.ac.in</t>
  </si>
  <si>
    <t>H2460077-sai Sathwik Veeramalla</t>
  </si>
  <si>
    <t>H2460077@student.nicmar.ac.in</t>
  </si>
  <si>
    <t>P2370206-priyanka Shriniwas Esarap</t>
  </si>
  <si>
    <t>P2370206@student.nicmar.ac.in</t>
  </si>
  <si>
    <t>Kiran Krushnaji</t>
  </si>
  <si>
    <t>P2371015@student.nicmar.ac.in</t>
  </si>
  <si>
    <t>P24600018-sumit Wanve</t>
  </si>
  <si>
    <t>P24600018@student.nicmar.ac.in</t>
  </si>
  <si>
    <t>P2370087-ravi Prakash</t>
  </si>
  <si>
    <t>P2370087@student.nicmar.ac.in</t>
  </si>
  <si>
    <t>H2370042-mr Shivam Panigrahy</t>
  </si>
  <si>
    <t>H2370042@student.nicmar.ac.in</t>
  </si>
  <si>
    <t>H2470063-poojith Kumar</t>
  </si>
  <si>
    <t>H2470063@student.nicmar.ac.in</t>
  </si>
  <si>
    <t>P24700217-shivani Kirdat</t>
  </si>
  <si>
    <t>P24700217@student.nicmar.ac.in</t>
  </si>
  <si>
    <t>Vindra Chaudhary</t>
  </si>
  <si>
    <t>vindra.chaudhary@nicmar.ac.in</t>
  </si>
  <si>
    <t>P2370522-pawar Chinmay Dilip</t>
  </si>
  <si>
    <t>P2370522@student.nicmar.ac.in</t>
  </si>
  <si>
    <t>P2371044-desai Rahul Mohan</t>
  </si>
  <si>
    <t>P2371044@student.nicmar.ac.in</t>
  </si>
  <si>
    <t>H2370055-ms Vanga Amulya Reddy</t>
  </si>
  <si>
    <t>H2370055@student.nicmar.ac.in</t>
  </si>
  <si>
    <t>D2470001-akshay Dubey</t>
  </si>
  <si>
    <t>D2470001@student.nicmar.ac.in</t>
  </si>
  <si>
    <t>Dr Raja Sekhar Mamillapalli</t>
  </si>
  <si>
    <t>mrajasekhar@nicmar.ac.in</t>
  </si>
  <si>
    <t>P2370622-pise Pushpak Rajendra</t>
  </si>
  <si>
    <t>P2370622@student.nicmar.ac.in</t>
  </si>
  <si>
    <t>P24600057-purva Isankar</t>
  </si>
  <si>
    <t>P24600057@student.nicmar.ac.in</t>
  </si>
  <si>
    <t>P24700399-vinit Chavan</t>
  </si>
  <si>
    <t>P24700399@student.nicmar.ac.in</t>
  </si>
  <si>
    <t>Gaurav Tripathi</t>
  </si>
  <si>
    <t>gaurav.tripathi@nicmar.ac.in</t>
  </si>
  <si>
    <t>P24700292-atharva More</t>
  </si>
  <si>
    <t>P24700292@student.nicmar.ac.in</t>
  </si>
  <si>
    <t>Jai Sai Tenepalli</t>
  </si>
  <si>
    <t>jtenepalli@nicmar.ac.in</t>
  </si>
  <si>
    <t>07893854709</t>
  </si>
  <si>
    <t>P2371130-vishnu Kumar Avasthi</t>
  </si>
  <si>
    <t>P2371130@student.nicmar.ac.in</t>
  </si>
  <si>
    <t>P2370549-amane Pradyumna Shivanand</t>
  </si>
  <si>
    <t>P2370549@student.nicmar.ac.in</t>
  </si>
  <si>
    <t>P24702067-soumya Mohandas</t>
  </si>
  <si>
    <t>P24702067@student.nicmar.ac.in</t>
  </si>
  <si>
    <t>07907566523</t>
  </si>
  <si>
    <t>P2371126-viplav Bhojraj Dhengre</t>
  </si>
  <si>
    <t>P2371126@student.nicmar.ac.in</t>
  </si>
  <si>
    <t>P2370034-yadav Jayesh Sandeep</t>
  </si>
  <si>
    <t>P2370034@student.nicmar.ac.in</t>
  </si>
  <si>
    <t>P24600022-sri Karan</t>
  </si>
  <si>
    <t>P24600022@student.nicmar.ac.in</t>
  </si>
  <si>
    <t>P2370669-soni Nikhil Dharmendrabhai</t>
  </si>
  <si>
    <t>P2370669@student.nicmar.ac.in</t>
  </si>
  <si>
    <t>P24700365-raviprakash Choudhary</t>
  </si>
  <si>
    <t>P24700365@student.nicmar.ac.in</t>
  </si>
  <si>
    <t>P2370149-sourav Sharma</t>
  </si>
  <si>
    <t>P2370149@student.nicmar.ac.in</t>
  </si>
  <si>
    <t>P24702049-govind Nair</t>
  </si>
  <si>
    <t>P24702049@student.nicmar.ac.in</t>
  </si>
  <si>
    <t>P24702027-snusha Ghase</t>
  </si>
  <si>
    <t>P24702027@student.nicmar.ac.in</t>
  </si>
  <si>
    <t>P2374022-mayuri Dangle</t>
  </si>
  <si>
    <t>p2374022@student.nicmar.ac.in</t>
  </si>
  <si>
    <t>09527598873</t>
  </si>
  <si>
    <t>P2371058-umrekar Aniket Shrikant</t>
  </si>
  <si>
    <t>P2371058@student.nicmar.ac.in</t>
  </si>
  <si>
    <t>P2372066-shinde Siddhi Pratap</t>
  </si>
  <si>
    <t>P2372066@student.nicmar.ac.in</t>
  </si>
  <si>
    <t>08830776033</t>
  </si>
  <si>
    <t>P24707016-rhea Dcosta</t>
  </si>
  <si>
    <t>P24707016@student.nicmar.ac.in</t>
  </si>
  <si>
    <t>P24707005-rigved Mathkar</t>
  </si>
  <si>
    <t>P24707005@student.nicmar.ac.in</t>
  </si>
  <si>
    <t>P2370666-bhalerao Omkar Jagannath</t>
  </si>
  <si>
    <t>P2370666@student.nicmar.ac.in</t>
  </si>
  <si>
    <t>P2367018-kanav Singh</t>
  </si>
  <si>
    <t>P2367018@student.nicmar.ac.in</t>
  </si>
  <si>
    <t>P24700028-ruturaj Nawale</t>
  </si>
  <si>
    <t>P24700028@student.nicmar.ac.in</t>
  </si>
  <si>
    <t>P24700113-sana Ghodpage</t>
  </si>
  <si>
    <t>P24700113@student.nicmar.ac.in</t>
  </si>
  <si>
    <t>P24700767-divyanand Sv</t>
  </si>
  <si>
    <t>P24700767@student.nicmar.ac.in</t>
  </si>
  <si>
    <t>P2370144-potla Bhanuvardhan</t>
  </si>
  <si>
    <t>P2370144@student.nicmar.ac.in</t>
  </si>
  <si>
    <t>P24700752-shruti Khatu</t>
  </si>
  <si>
    <t>P24700752@student.nicmar.ac.in</t>
  </si>
  <si>
    <t>P24700015-oviya V K</t>
  </si>
  <si>
    <t>P24700015@student.nicmar.ac.in</t>
  </si>
  <si>
    <t>P24700551-manish Erukulla</t>
  </si>
  <si>
    <t>P24700551@student.nicmar.ac.in</t>
  </si>
  <si>
    <t>P2374006-patil Rani Ravindra</t>
  </si>
  <si>
    <t>P2374006@student.nicmar.ac.in</t>
  </si>
  <si>
    <t>09890039569</t>
  </si>
  <si>
    <t>D2470011-siddhant Bhaisare</t>
  </si>
  <si>
    <t>D2470011@student.nicmar.ac.in</t>
  </si>
  <si>
    <t>P24702029-satyajit Lenka</t>
  </si>
  <si>
    <t>P24702029@student.nicmar.ac.in</t>
  </si>
  <si>
    <t>H2460099-damodhar Gunti</t>
  </si>
  <si>
    <t>H2460099@student.nicmar.ac.in</t>
  </si>
  <si>
    <t>P24700083-yutika Shah</t>
  </si>
  <si>
    <t>P24700083@student.nicmar.ac.in</t>
  </si>
  <si>
    <t>P24706010-kashish Rangari</t>
  </si>
  <si>
    <t>P24706010@student.nicmar.ac.in</t>
  </si>
  <si>
    <t>P24700778-revanth Mulpuri</t>
  </si>
  <si>
    <t>P24700778@student.nicmar.ac.in</t>
  </si>
  <si>
    <t>P24700282-atul Anand</t>
  </si>
  <si>
    <t>P24700282@student.nicmar.ac.in</t>
  </si>
  <si>
    <t>P24700287-sarvojit Mane</t>
  </si>
  <si>
    <t>P24700287@student.nicmar.ac.in</t>
  </si>
  <si>
    <t>P24700162-priyanshu Kumar</t>
  </si>
  <si>
    <t>P24700162@student.nicmar.ac.in</t>
  </si>
  <si>
    <t>H2460047-kiran Mukkisa</t>
  </si>
  <si>
    <t>H2460047@student.nicmar.ac.in</t>
  </si>
  <si>
    <t>P24700166-shreyash Bile</t>
  </si>
  <si>
    <t>P24700166@student.nicmar.ac.in</t>
  </si>
  <si>
    <t>P24700262-anurag Dabhadkar</t>
  </si>
  <si>
    <t>P24700262@student.nicmar.ac.in</t>
  </si>
  <si>
    <t>07798161899</t>
  </si>
  <si>
    <t>P24700267-aniruddh Sharma</t>
  </si>
  <si>
    <t>P24700267@student.nicmar.ac.in</t>
  </si>
  <si>
    <t>P2370737-rakesh K</t>
  </si>
  <si>
    <t>P2370737@student.nicmar.ac.in</t>
  </si>
  <si>
    <t>P24700294-giriraj Patil</t>
  </si>
  <si>
    <t>P24700294@student.nicmar.ac.in</t>
  </si>
  <si>
    <t>P2367020-devansh Gaur</t>
  </si>
  <si>
    <t>P2367020@student.nicmar.ac.in</t>
  </si>
  <si>
    <t>P24700740-pranshu Agrawal</t>
  </si>
  <si>
    <t>P24700740@student.nicmar.ac.in</t>
  </si>
  <si>
    <t>P2367021-laavanya Srivastav</t>
  </si>
  <si>
    <t>P2367021@student.nicmar.ac.in</t>
  </si>
  <si>
    <t>P24700249-bhushan Patil</t>
  </si>
  <si>
    <t>P24700249@student.nicmar.ac.in</t>
  </si>
  <si>
    <t>P2370762-nagothi Dhanakishore</t>
  </si>
  <si>
    <t>P2370762@student.nicmar.ac.in</t>
  </si>
  <si>
    <t>P24701003-disha Rane</t>
  </si>
  <si>
    <t>P24701003@student.nicmar.ac.in</t>
  </si>
  <si>
    <t>08655795926</t>
  </si>
  <si>
    <t>P2372014-viddyul Vikas Teotia</t>
  </si>
  <si>
    <t>P2372014@student.nicmar.ac.in</t>
  </si>
  <si>
    <t>P24707020-nishtha Pokle</t>
  </si>
  <si>
    <t>P24707020@student.nicmar.ac.in</t>
  </si>
  <si>
    <t>P24700721-om Parmar</t>
  </si>
  <si>
    <t>P24700721@student.nicmar.ac.in</t>
  </si>
  <si>
    <t>P2370614-shubham Manik Kadam</t>
  </si>
  <si>
    <t>P2370614@student.nicmar.ac.in</t>
  </si>
  <si>
    <t>P24700559-sahil Ingle</t>
  </si>
  <si>
    <t>P24700559@student.nicmar.ac.in</t>
  </si>
  <si>
    <t>P24700544-yash Gotarne</t>
  </si>
  <si>
    <t>P24700544@student.nicmar.ac.in</t>
  </si>
  <si>
    <t>P24703072-sakshi Agrawal</t>
  </si>
  <si>
    <t>P24703072@student.nicmar.ac.in</t>
  </si>
  <si>
    <t>P24700385-abuzar Khan</t>
  </si>
  <si>
    <t>P24700385@student.nicmar.ac.in</t>
  </si>
  <si>
    <t>Snehal Jakkal</t>
  </si>
  <si>
    <t>snehal.jakkal@pune.nicmar.ac.in</t>
  </si>
  <si>
    <t>P2370663-nikhit  Suresh Samaj</t>
  </si>
  <si>
    <t>P2370663@student.nicmar.ac.in</t>
  </si>
  <si>
    <t>P24701012-ayush Singh</t>
  </si>
  <si>
    <t>P24701012@student.nicmar.ac.in</t>
  </si>
  <si>
    <t>H2470059-mohammed Qureshi</t>
  </si>
  <si>
    <t>H2470059@student.nicmar.ac.in</t>
  </si>
  <si>
    <t>P24700240-dhruv Sudra</t>
  </si>
  <si>
    <t>P24700240@student.nicmar.ac.in</t>
  </si>
  <si>
    <t>P2370351-sai Aishwarya Lakamana</t>
  </si>
  <si>
    <t>P2370351@student.nicmar.ac.in</t>
  </si>
  <si>
    <t>P2374014-radhika Madhusudhanan</t>
  </si>
  <si>
    <t>P2374014@student.nicmar.ac.in</t>
  </si>
  <si>
    <t>P24600054-lopamudra Chakrabarty</t>
  </si>
  <si>
    <t>P24600054@student.nicmar.ac.in</t>
  </si>
  <si>
    <t>P24700520-nikhil Patil</t>
  </si>
  <si>
    <t>P24700520@student.nicmar.ac.in</t>
  </si>
  <si>
    <t>P2372040-potdar Sushant Prashant</t>
  </si>
  <si>
    <t>P2372040@student.nicmar.ac.in</t>
  </si>
  <si>
    <t>H2460100-sharath  P.v</t>
  </si>
  <si>
    <t>H2460100@student.nicmar.ac.in</t>
  </si>
  <si>
    <t>P24700210-anurag Patale</t>
  </si>
  <si>
    <t>P24700210@student.nicmar.ac.in</t>
  </si>
  <si>
    <t>P24700234-jayanth Gowda</t>
  </si>
  <si>
    <t>P24700234@student.nicmar.ac.in</t>
  </si>
  <si>
    <t>P2370482-garje Vaibhav Nanasaheb</t>
  </si>
  <si>
    <t>P2370482@student.nicmar.ac.in</t>
  </si>
  <si>
    <t>P2370222-ayesha Mahapatra</t>
  </si>
  <si>
    <t>P2370222@student.nicmar.ac.in</t>
  </si>
  <si>
    <t>Director Delhi-ncr</t>
  </si>
  <si>
    <t>director@ncr.nicmar.ac.in</t>
  </si>
  <si>
    <t>Raju Sathish  Kumar</t>
  </si>
  <si>
    <t>sathishkumar@nicmar.ac.in</t>
  </si>
  <si>
    <t>P24702048-rohit Sawant</t>
  </si>
  <si>
    <t>P24702048@student.nicmar.ac.in</t>
  </si>
  <si>
    <t>Registrar - Nicmar University Pune</t>
  </si>
  <si>
    <t>registrar@pune.nicmar.ac.in</t>
  </si>
  <si>
    <t>P2370731-chethan H Turamari</t>
  </si>
  <si>
    <t>P2370731@student.nicmar.ac.in</t>
  </si>
  <si>
    <t>Vandana Bhavsar</t>
  </si>
  <si>
    <t>vbhavsar@nicmar.ac.in</t>
  </si>
  <si>
    <t>Ameet Sao</t>
  </si>
  <si>
    <t>ameet.sao@NCR.nicmar.ac.in</t>
  </si>
  <si>
    <t>Hemant Bhanawat</t>
  </si>
  <si>
    <t>hemant.bhanawat@NCR.nicmar.ac.in</t>
  </si>
  <si>
    <t>P24700107-dasari Varshit Reddy</t>
  </si>
  <si>
    <t>P24700107@student.nicmar.ac.in</t>
  </si>
  <si>
    <t>Systemadministrator</t>
  </si>
  <si>
    <t>system.administrator@nicmar.ac.in</t>
  </si>
  <si>
    <t>H2470004-abul A</t>
  </si>
  <si>
    <t>H2470004@student.nicmar.ac.in</t>
  </si>
  <si>
    <t>Administration Department - Delhi-ncr</t>
  </si>
  <si>
    <t>admin@ncr.nicmar.ac.in</t>
  </si>
  <si>
    <t>P24700489-yash Choudhary</t>
  </si>
  <si>
    <t>P24700489@student.nicmar.ac.in</t>
  </si>
  <si>
    <t>P24700678-abhay Nannavare</t>
  </si>
  <si>
    <t>P24700678@student.nicmar.ac.in</t>
  </si>
  <si>
    <t>P2372049-mahir Et</t>
  </si>
  <si>
    <t>P2372049@student.nicmar.ac.in</t>
  </si>
  <si>
    <t>P24701019-harshali Jawarkar</t>
  </si>
  <si>
    <t>P24701019@student.nicmar.ac.in</t>
  </si>
  <si>
    <t>P24700439-ashwin Bahe</t>
  </si>
  <si>
    <t>P24700439@student.nicmar.ac.in</t>
  </si>
  <si>
    <t>P24700518-dhruv Patil</t>
  </si>
  <si>
    <t>P24700518@student.nicmar.ac.in</t>
  </si>
  <si>
    <t>P2370379-manav Lather</t>
  </si>
  <si>
    <t>P2370379@student.nicmar.ac.in</t>
  </si>
  <si>
    <t>H2470036-jarupula Babu</t>
  </si>
  <si>
    <t>H2470036@student.nicmar.ac.in</t>
  </si>
  <si>
    <t>P2370683-saurabh Kumar</t>
  </si>
  <si>
    <t>P2370683@student.nicmar.ac.in</t>
  </si>
  <si>
    <t>P24700495-aditya Shahare</t>
  </si>
  <si>
    <t>P24700495@student.nicmar.ac.in</t>
  </si>
  <si>
    <t>P2370397-raju Ranjan</t>
  </si>
  <si>
    <t>P2370397@student.nicmar.ac.in</t>
  </si>
  <si>
    <t>P2370701-landge Shreyas Sunil</t>
  </si>
  <si>
    <t>P2370701@student.nicmar.ac.in</t>
  </si>
  <si>
    <t>P2374007-raut Nikita Kishor</t>
  </si>
  <si>
    <t>P2374007@student.nicmar.ac.in</t>
  </si>
  <si>
    <t>P2370326-patil Satyajit Sayaji</t>
  </si>
  <si>
    <t>P2370326@student.nicmar.ac.in</t>
  </si>
  <si>
    <t>Ayush Dhoundiyal</t>
  </si>
  <si>
    <t>ayush.dhoundiyal@nicmar.ac.in</t>
  </si>
  <si>
    <t>Registrar - Delhi-ncr</t>
  </si>
  <si>
    <t>registrar@ncr.nicmar.ac.in</t>
  </si>
  <si>
    <t>User, Department, Admission, Gate Entry Management</t>
  </si>
  <si>
    <t>P24700738-rahul Bandgar</t>
  </si>
  <si>
    <t>P24700738@student.nicmar.ac.in</t>
  </si>
  <si>
    <t>P24709043-ayush Morankar</t>
  </si>
  <si>
    <t>P24709043@student.nicmar.ac.in</t>
  </si>
  <si>
    <t>P24701128-basavaraj Tattimani</t>
  </si>
  <si>
    <t>P24701128@student.nicmar.ac.in</t>
  </si>
  <si>
    <t>Dr. Madhav Kumthekar</t>
  </si>
  <si>
    <t>mkumthekar@nicmar.ac.in</t>
  </si>
  <si>
    <t>H2450009-praveen S R</t>
  </si>
  <si>
    <t>H2450009@student.nicmar.ac.in</t>
  </si>
  <si>
    <t>P2374015-bhumit Ahlawat</t>
  </si>
  <si>
    <t>P2374015@student.nicmar.ac.in</t>
  </si>
  <si>
    <t>P2370024-mhaisne Mahesh Subhash</t>
  </si>
  <si>
    <t>P2370024@student.nicmar.ac.in</t>
  </si>
  <si>
    <t>Pranav M P</t>
  </si>
  <si>
    <t>p24700574@student.nicmar.ac.in</t>
  </si>
  <si>
    <t>P24709006-arsalan Shaikh</t>
  </si>
  <si>
    <t>P24709006@student.nicmar.ac.in</t>
  </si>
  <si>
    <t>P24709014-shakeeb</t>
  </si>
  <si>
    <t>P24709014@student.nicmar.ac.in</t>
  </si>
  <si>
    <t>P24710013-nutan Yadav</t>
  </si>
  <si>
    <t>P24710013@student.nicmar.ac.in</t>
  </si>
  <si>
    <t>P24709042-tushar Gutal</t>
  </si>
  <si>
    <t>P24709042@student.nicmar.ac.in</t>
  </si>
  <si>
    <t>P24700275-rajarakshit Udapudi</t>
  </si>
  <si>
    <t>P24700275@student.nicmar.ac.in</t>
  </si>
  <si>
    <t>P24706003-seepana Vardhan</t>
  </si>
  <si>
    <t>P24706003@student.nicmar.ac.in</t>
  </si>
  <si>
    <t>P24703045-piyush Pandey</t>
  </si>
  <si>
    <t>P24703045@student.nicmar.ac.in</t>
  </si>
  <si>
    <t>T. V. Ramakrishna</t>
  </si>
  <si>
    <t>tvramakrishna@nicmar.ac.in</t>
  </si>
  <si>
    <t>P24702148-rushabh Morekar</t>
  </si>
  <si>
    <t>P24702148@student.nicmar.ac.in</t>
  </si>
  <si>
    <t>P2370617-bhoyar Siddhesh Virendra</t>
  </si>
  <si>
    <t>P2370617@student.nicmar.ac.in</t>
  </si>
  <si>
    <t>P2367007-sarah Fatima Sheikh</t>
  </si>
  <si>
    <t>P2367007@student.nicmar.ac.in</t>
  </si>
  <si>
    <t>P24701026-nagesh Vardam</t>
  </si>
  <si>
    <t>P24701026@student.nicmar.ac.in</t>
  </si>
  <si>
    <t>P2372048-mohit Sathawane</t>
  </si>
  <si>
    <t>P2372048@student.nicmar.ac.in</t>
  </si>
  <si>
    <t>P24700023-kushal Hankare</t>
  </si>
  <si>
    <t>P24700023@student.nicmar.ac.in</t>
  </si>
  <si>
    <t>P24700627-nitin M</t>
  </si>
  <si>
    <t>P24700627@student.nicmar.ac.in</t>
  </si>
  <si>
    <t>07639360077</t>
  </si>
  <si>
    <t>P24707017-janhavi Bindu Chowk</t>
  </si>
  <si>
    <t>P24707017@student.nicmar.ac.in</t>
  </si>
  <si>
    <t>P24702165-prajal Jain</t>
  </si>
  <si>
    <t>P24702165@student.nicmar.ac.in</t>
  </si>
  <si>
    <t>09963651037</t>
  </si>
  <si>
    <t>P24700274-s.aditi Pillay</t>
  </si>
  <si>
    <t>P24700274@student.nicmar.ac.in</t>
  </si>
  <si>
    <t>Ap20376-divya Seth</t>
  </si>
  <si>
    <t>AP20376@ms.nicmar.ac.in</t>
  </si>
  <si>
    <t>P24701088-soumik Mohanty</t>
  </si>
  <si>
    <t>P24701088@student.nicmar.ac.in</t>
  </si>
  <si>
    <t>P24700321-arnob Roy</t>
  </si>
  <si>
    <t>P24700321@student.nicmar.ac.in</t>
  </si>
  <si>
    <t>P24700333-agnel Koriyan</t>
  </si>
  <si>
    <t>P24700333@student.nicmar.ac.in</t>
  </si>
  <si>
    <t>P24700146-kush Udecha</t>
  </si>
  <si>
    <t>P24700146@student.nicmar.ac.in</t>
  </si>
  <si>
    <t>08000911251</t>
  </si>
  <si>
    <t>P24700479-aditya Kanadikar</t>
  </si>
  <si>
    <t>P24700479@student.nicmar.ac.in</t>
  </si>
  <si>
    <t>H2370037-mr Santhosh V</t>
  </si>
  <si>
    <t>H2370037@student.nicmar.ac.in</t>
  </si>
  <si>
    <t>08892682105</t>
  </si>
  <si>
    <t>P24600086-joel Manoj</t>
  </si>
  <si>
    <t>P24600086@student.nicmar.ac.in</t>
  </si>
  <si>
    <t>P2373015-patil Arjun Siddharth</t>
  </si>
  <si>
    <t>P2373015@student.nicmar.ac.in</t>
  </si>
  <si>
    <t>P24702073-rohit Marale</t>
  </si>
  <si>
    <t>P24702073@student.nicmar.ac.in</t>
  </si>
  <si>
    <t>P2370073-shivom Pandit</t>
  </si>
  <si>
    <t>P2370073@student.nicmar.ac.in</t>
  </si>
  <si>
    <t>P24701095-purbasha Singh</t>
  </si>
  <si>
    <t>P24701095@student.nicmar.ac.in</t>
  </si>
  <si>
    <t>P24701039-manoj Srinivasan</t>
  </si>
  <si>
    <t>P24701039@student.nicmar.ac.in</t>
  </si>
  <si>
    <t>P24700348-tejil Shah</t>
  </si>
  <si>
    <t>P24700348@student.nicmar.ac.in</t>
  </si>
  <si>
    <t>P2371090-prateek Kumar Kar</t>
  </si>
  <si>
    <t>P2371090@student.nicmar.ac.in</t>
  </si>
  <si>
    <t>P24701131-chiluka Harini Reddy</t>
  </si>
  <si>
    <t>P24701131@student.nicmar.ac.in</t>
  </si>
  <si>
    <t>P2371014-yatharth Mathur</t>
  </si>
  <si>
    <t>P2371014@student.nicmar.ac.in</t>
  </si>
  <si>
    <t>P24600053-shrutika Bhope</t>
  </si>
  <si>
    <t>P24600053@student.nicmar.ac.in</t>
  </si>
  <si>
    <t>Nicmar Placement Dept.-helpdesk</t>
  </si>
  <si>
    <t>helpdesk@nicmar.ac.in</t>
  </si>
  <si>
    <t>P24700490-shivam Kenjale</t>
  </si>
  <si>
    <t>P24700490@student.nicmar.ac.in</t>
  </si>
  <si>
    <t>P24700425-anurag Rathore</t>
  </si>
  <si>
    <t>P24700425@student.nicmar.ac.in</t>
  </si>
  <si>
    <t>P24709032-shambhuraje Patil</t>
  </si>
  <si>
    <t>P24709032@student.nicmar.ac.in</t>
  </si>
  <si>
    <t>P24700123-sagar Argade</t>
  </si>
  <si>
    <t>P24700123@student.nicmar.ac.in</t>
  </si>
  <si>
    <t>P24701053-harsh Pandey</t>
  </si>
  <si>
    <t>P24701053@student.nicmar.ac.in</t>
  </si>
  <si>
    <t>P24702013-samanna Mohamed</t>
  </si>
  <si>
    <t>P24702013@student.nicmar.ac.in</t>
  </si>
  <si>
    <t>P24701135-rankireddy Sri Pavan</t>
  </si>
  <si>
    <t>P24701135@student.nicmar.ac.in</t>
  </si>
  <si>
    <t>P24702158-ansh Moharana</t>
  </si>
  <si>
    <t>P24702158@student.nicmar.ac.in</t>
  </si>
  <si>
    <t>Nagarjuna Pilaka</t>
  </si>
  <si>
    <t>nagarjuna@nicmar.ac.in</t>
  </si>
  <si>
    <t>P24700668-raj Surve</t>
  </si>
  <si>
    <t>P24700668@student.nicmar.ac.in</t>
  </si>
  <si>
    <t>P24700445-prathamesh Ade</t>
  </si>
  <si>
    <t>P24700445@student.nicmar.ac.in</t>
  </si>
  <si>
    <t>P24700072-syed Nabi</t>
  </si>
  <si>
    <t>P24700072@student.nicmar.ac.in</t>
  </si>
  <si>
    <t>P24702008-yash Kumbalwar</t>
  </si>
  <si>
    <t>P24702008@student.nicmar.ac.in</t>
  </si>
  <si>
    <t>P24707003-a.vivek.reddy Reddy</t>
  </si>
  <si>
    <t>P24707003@student.nicmar.ac.in</t>
  </si>
  <si>
    <t>P24702128-ruchita Phulkar</t>
  </si>
  <si>
    <t>P24702128@student.nicmar.ac.in</t>
  </si>
  <si>
    <t>09834246417</t>
  </si>
  <si>
    <t>P24700104-mohammad Khalid</t>
  </si>
  <si>
    <t>P24700104@student.nicmar.ac.in</t>
  </si>
  <si>
    <t>P24700209-rohit Vasudevan</t>
  </si>
  <si>
    <t>P24700209@student.nicmar.ac.in</t>
  </si>
  <si>
    <t>P2370733-shubham Sharma</t>
  </si>
  <si>
    <t>P2370733@student.nicmar.ac.in</t>
  </si>
  <si>
    <t>P24700230-rishi Koya</t>
  </si>
  <si>
    <t>P24700230@student.nicmar.ac.in</t>
  </si>
  <si>
    <t>P24700696-himanshu Verma</t>
  </si>
  <si>
    <t>P24700696@student.nicmar.ac.in</t>
  </si>
  <si>
    <t>P2370388-satwik Prakash</t>
  </si>
  <si>
    <t>P2370388@student.nicmar.ac.in</t>
  </si>
  <si>
    <t>P2370052-deshmukh Kaustubh Ashok</t>
  </si>
  <si>
    <t>P2370052@student.nicmar.ac.in</t>
  </si>
  <si>
    <t>Dean Of Academic Affairs - Delhi-ncr</t>
  </si>
  <si>
    <t>doaa@ncr.nicmar.ac.in</t>
  </si>
  <si>
    <t>P2370679-shirore Atharva Suresh</t>
  </si>
  <si>
    <t>P2370679@student.nicmar.ac.in</t>
  </si>
  <si>
    <t>D2460002-sharad Tiwari</t>
  </si>
  <si>
    <t>D2460002@student.nicmar.ac.in</t>
  </si>
  <si>
    <t>P2371095-varshil Paresh Shah</t>
  </si>
  <si>
    <t>P2371095@student.nicmar.ac.in</t>
  </si>
  <si>
    <t>P2370150-patel Adnan Ishaq</t>
  </si>
  <si>
    <t>P2370150@student.nicmar.ac.in</t>
  </si>
  <si>
    <t>P24700045-adesh Patil</t>
  </si>
  <si>
    <t>P24700045@student.nicmar.ac.in</t>
  </si>
  <si>
    <t>H2460059-shreyash Sakharkar</t>
  </si>
  <si>
    <t>H2460059@student.nicmar.ac.in</t>
  </si>
  <si>
    <t>H2450014-vikesh Vangapally</t>
  </si>
  <si>
    <t>H2450014@student.nicmar.ac.in</t>
  </si>
  <si>
    <t>P24700555-abhishek Wankhade</t>
  </si>
  <si>
    <t>P24700555@student.nicmar.ac.in</t>
  </si>
  <si>
    <t>P24702035-pranav Pilankar</t>
  </si>
  <si>
    <t>P24702035@student.nicmar.ac.in</t>
  </si>
  <si>
    <t>P2370258-shete Harshvardhan Shitalkumar</t>
  </si>
  <si>
    <t>P2370258@student.nicmar.ac.in</t>
  </si>
  <si>
    <t>D2470004-harsh Kumar</t>
  </si>
  <si>
    <t>D2470004@student.nicmar.ac.in</t>
  </si>
  <si>
    <t>P24700646-raj Kagadada</t>
  </si>
  <si>
    <t>P24700646@student.nicmar.ac.in</t>
  </si>
  <si>
    <t>P2371030-nishant Pradhan</t>
  </si>
  <si>
    <t>P2371030@student.nicmar.ac.in</t>
  </si>
  <si>
    <t>P24702077-mrunal Rawade</t>
  </si>
  <si>
    <t>P24702077@student.nicmar.ac.in</t>
  </si>
  <si>
    <t>P24701083-shantanu Thakar</t>
  </si>
  <si>
    <t>P24701083@student.nicmar.ac.in</t>
  </si>
  <si>
    <t>H2450002-biswaprakash Panda</t>
  </si>
  <si>
    <t>H2450002@student.nicmar.ac.in</t>
  </si>
  <si>
    <t>P24700695-james Daniel</t>
  </si>
  <si>
    <t>P24700695@student.nicmar.ac.in</t>
  </si>
  <si>
    <t>P24700149-pranil Thorat</t>
  </si>
  <si>
    <t>P24700149@student.nicmar.ac.in</t>
  </si>
  <si>
    <t>P24703047-nikhil Dalvi</t>
  </si>
  <si>
    <t>P24703047@student.nicmar.ac.in</t>
  </si>
  <si>
    <t>P24707026-avinash Kumar</t>
  </si>
  <si>
    <t>P24707026@student.nicmar.ac.in</t>
  </si>
  <si>
    <t>P24701008-pauravi Nimaiyar</t>
  </si>
  <si>
    <t>P24701008@student.nicmar.ac.in</t>
  </si>
  <si>
    <t>P24702100-shubham Gosavi</t>
  </si>
  <si>
    <t>P24702100@student.nicmar.ac.in</t>
  </si>
  <si>
    <t>P24700751-palavelli Reddy</t>
  </si>
  <si>
    <t>P24700751@student.nicmar.ac.in</t>
  </si>
  <si>
    <t>D2460001-rajneesh Kumar</t>
  </si>
  <si>
    <t>D2460001@student.nicmar.ac.in</t>
  </si>
  <si>
    <t>Sanjay Kumar</t>
  </si>
  <si>
    <t>sanjay.kumar@NCR.nicmar.ac.in</t>
  </si>
  <si>
    <t>User, Admission, Account</t>
  </si>
  <si>
    <t>P24700252-shubh Patel</t>
  </si>
  <si>
    <t>P24700252@student.nicmar.ac.in</t>
  </si>
  <si>
    <t>P24700525-g S Vaishnav</t>
  </si>
  <si>
    <t>P24700525@student.nicmar.ac.in</t>
  </si>
  <si>
    <t>P2372038-joshi Sushrut Sanjay</t>
  </si>
  <si>
    <t>P2372038@student.nicmar.ac.in</t>
  </si>
  <si>
    <t>P24700727-awdhesh Kothari</t>
  </si>
  <si>
    <t>P24700727@student.nicmar.ac.in</t>
  </si>
  <si>
    <t>Helpdesk Qscm Program</t>
  </si>
  <si>
    <t>helpdesk.qscm@pune.nicmar.ac.in</t>
  </si>
  <si>
    <t>Mayuri Pathak</t>
  </si>
  <si>
    <t>mayuri.pathak@pune.nicmar.ac.in</t>
  </si>
  <si>
    <t>Vivek Batra</t>
  </si>
  <si>
    <t>vivek.batra@nicmar.ac.in</t>
  </si>
  <si>
    <t>P24706001-linda Thomas</t>
  </si>
  <si>
    <t>P24706001@student.nicmar.ac.in</t>
  </si>
  <si>
    <t>Ammani P</t>
  </si>
  <si>
    <t>pammani@nicmar.ac.in</t>
  </si>
  <si>
    <t>P2370538-ananya Anshu</t>
  </si>
  <si>
    <t>P2370538@student.nicmar.ac.in</t>
  </si>
  <si>
    <t>Venkatesan Renganaidu</t>
  </si>
  <si>
    <t>rvenkatesan@nicmar.ac.in</t>
  </si>
  <si>
    <t>P24701119-wajahatali Sayyed</t>
  </si>
  <si>
    <t>P24701119@student.nicmar.ac.in</t>
  </si>
  <si>
    <t>08180077182</t>
  </si>
  <si>
    <t>P24700016-aman K Anvar</t>
  </si>
  <si>
    <t>P24700016@student.nicmar.ac.in</t>
  </si>
  <si>
    <t>P24703060-mohit Kadam</t>
  </si>
  <si>
    <t>P24703060@student.nicmar.ac.in</t>
  </si>
  <si>
    <t>P24709039-meghana Dymakkanavar</t>
  </si>
  <si>
    <t>P24709039@student.nicmar.ac.in</t>
  </si>
  <si>
    <t>P24700376-abhimanyu Rajput</t>
  </si>
  <si>
    <t>P24700376@student.nicmar.ac.in</t>
  </si>
  <si>
    <t>H2470113-venu Orusu</t>
  </si>
  <si>
    <t>H2470113@student.nicmar.ac.in</t>
  </si>
  <si>
    <t>H2470074-sabuhi Parween</t>
  </si>
  <si>
    <t>H2470074@student.nicmar.ac.in</t>
  </si>
  <si>
    <t>Support - Nicmar</t>
  </si>
  <si>
    <t>support@nicmar.ac.in</t>
  </si>
  <si>
    <t>P24702138-aniket Sharma</t>
  </si>
  <si>
    <t>P24702138@student.nicmar.ac.in</t>
  </si>
  <si>
    <t>P24700082-kripa George</t>
  </si>
  <si>
    <t>P24700082@student.nicmar.ac.in</t>
  </si>
  <si>
    <t>Ep243535pp-sanjaykumar Bibrale</t>
  </si>
  <si>
    <t>EP243535PP@student.nicmar.ac.in</t>
  </si>
  <si>
    <t>Anant Patil</t>
  </si>
  <si>
    <t>EP2410955HQ@student.nicmar.ac.in</t>
  </si>
  <si>
    <t>P2371124-nishit M Jain</t>
  </si>
  <si>
    <t>P2371124@student.nicmar.ac.in</t>
  </si>
  <si>
    <t>P2371098-aryan Vijay</t>
  </si>
  <si>
    <t>P2371098@student.nicmar.ac.in</t>
  </si>
  <si>
    <t>P2370327-patil Rohan Anil</t>
  </si>
  <si>
    <t>P2370327@student.nicmar.ac.in</t>
  </si>
  <si>
    <t>H2470024-dasariraju Chandra</t>
  </si>
  <si>
    <t>H2470024@student.nicmar.ac.in</t>
  </si>
  <si>
    <t>Sunny</t>
  </si>
  <si>
    <t>sksunny.316@gmail.com</t>
  </si>
  <si>
    <t>Executive Education</t>
  </si>
  <si>
    <t>H2470068-pragadeshwaran V</t>
  </si>
  <si>
    <t>H2470068@student.nicmar.ac.in</t>
  </si>
  <si>
    <t>H2470034-d Harigararaj</t>
  </si>
  <si>
    <t>H2470034@student.nicmar.ac.in</t>
  </si>
  <si>
    <t>P24700261-rohan Kar</t>
  </si>
  <si>
    <t>P24700261@student.nicmar.ac.in</t>
  </si>
  <si>
    <t>P2370637-dari Gurman Singh Satvinder Singh</t>
  </si>
  <si>
    <t>P2370637@student.nicmar.ac.in</t>
  </si>
  <si>
    <t>Sumit Sharma</t>
  </si>
  <si>
    <t>d2460005@student.nicmar.ac.in</t>
  </si>
  <si>
    <t>Shailesh</t>
  </si>
  <si>
    <t>d2470009@student.nicmar.ac.in</t>
  </si>
  <si>
    <t>H2460110-nagaraju Gari Sneha</t>
  </si>
  <si>
    <t>H2460110@student.nicmar.ac.in</t>
  </si>
  <si>
    <t>Veeresh Yallur</t>
  </si>
  <si>
    <t>D2470002@student.nicmar.ac.in</t>
  </si>
  <si>
    <t>Akash Singh</t>
  </si>
  <si>
    <t>dabsoluteone@gmail.com</t>
  </si>
  <si>
    <t>P24700134-likithareddy Pedaballe</t>
  </si>
  <si>
    <t>P24700134@student.nicmar.ac.in</t>
  </si>
  <si>
    <t>Abhishek Goswami</t>
  </si>
  <si>
    <t>abhi191191@gmail.com</t>
  </si>
  <si>
    <t>P2370006-vibhum Ahluwalia</t>
  </si>
  <si>
    <t>P2370006@student.nicmar.ac.in</t>
  </si>
  <si>
    <t>P2373027-tanya Gulati</t>
  </si>
  <si>
    <t>P2373027@student.nicmar.ac.in</t>
  </si>
  <si>
    <t>P2370468-sharma Pradyumna Rupendra</t>
  </si>
  <si>
    <t>P2370468@student.nicmar.ac.in</t>
  </si>
  <si>
    <t>P2370551-dubey Gaurav Pradeep</t>
  </si>
  <si>
    <t>P2370551@student.nicmar.ac.in</t>
  </si>
  <si>
    <t>Aman Saxena</t>
  </si>
  <si>
    <t>amansaxena3280@gmail.com</t>
  </si>
  <si>
    <t>P2370169-shukla Pranali Sanjayrao</t>
  </si>
  <si>
    <t>P2370169@student.nicmar.ac.in</t>
  </si>
  <si>
    <t>Vishal Kumar</t>
  </si>
  <si>
    <t>vishal077k@gmail.com</t>
  </si>
  <si>
    <t>Priti Desai</t>
  </si>
  <si>
    <t>priti.desai@nicmar.ac.in</t>
  </si>
  <si>
    <t>Nicmardelhincr</t>
  </si>
  <si>
    <t>nicmardelhincr@nicmar.ac.in</t>
  </si>
  <si>
    <t>Security Guard-1</t>
  </si>
  <si>
    <t>security.guard1@nicmar.ac.in</t>
  </si>
  <si>
    <t>Gate Entry Management, User</t>
  </si>
  <si>
    <t>Security Guard-2</t>
  </si>
  <si>
    <t>security.guard2@nicmar.ac.in</t>
  </si>
  <si>
    <t>User, Gate Entry Management</t>
  </si>
  <si>
    <t>Nitin Shrivastava</t>
  </si>
  <si>
    <t>nitin.shrivastava@NCR.nicmar.ac.in</t>
  </si>
  <si>
    <t>P2371017-shekade Onkar Suryakant</t>
  </si>
  <si>
    <t>P2371017@student.nicmar.ac.in</t>
  </si>
  <si>
    <t>accounts@ncr.nicmar.ac.in</t>
  </si>
  <si>
    <t>Ajay Bhardwaj</t>
  </si>
  <si>
    <t>ajayrkeetekt@gmail.com</t>
  </si>
  <si>
    <t>Anas Raza</t>
  </si>
  <si>
    <t>withrazashoby@gmail.com</t>
  </si>
  <si>
    <t>P24600063-shubham Gaur</t>
  </si>
  <si>
    <t>P24600063@student.nicmar.ac.in</t>
  </si>
  <si>
    <t>07976198214</t>
  </si>
  <si>
    <t>Sunil Nikate</t>
  </si>
  <si>
    <t>sunil.nikate@nicmar.ac.in</t>
  </si>
  <si>
    <t>H2270062-yerramsetty Devika Sai</t>
  </si>
  <si>
    <t>H2270062@student.nicmar.ac.in</t>
  </si>
  <si>
    <t>Anshumanmahapatra</t>
  </si>
  <si>
    <t>D25600006@student.nicmar.ac.in</t>
  </si>
  <si>
    <t>Palak Arora</t>
  </si>
  <si>
    <t>arorapalak7213@gmail.com</t>
  </si>
  <si>
    <t>Pachimatla Revanth</t>
  </si>
  <si>
    <t>pachimatlarevanth@gmail.com</t>
  </si>
  <si>
    <t>Arun Singh</t>
  </si>
  <si>
    <t>D25700001@student.nicmar.ac.in</t>
  </si>
  <si>
    <t>Anshul Bisht</t>
  </si>
  <si>
    <t>D25700031@student.nicmar.ac.in</t>
  </si>
  <si>
    <t>Priyam Karan</t>
  </si>
  <si>
    <t>D25701002@student.nicmar.ac.in</t>
  </si>
  <si>
    <t>Eshita Dey</t>
  </si>
  <si>
    <t>d25600037@student.nicmar.ac.in</t>
  </si>
  <si>
    <t>Maroof Ahamad</t>
  </si>
  <si>
    <t>D25600001@student.nicmar.ac.in</t>
  </si>
  <si>
    <t>Hritik Kumar Pandey</t>
  </si>
  <si>
    <t>pandeyhritikkumar3@gmail.com</t>
  </si>
  <si>
    <t>Jyotsana Singh</t>
  </si>
  <si>
    <t>singhjyotsana2503@gmail.com</t>
  </si>
  <si>
    <t>Shubham Chaudhary</t>
  </si>
  <si>
    <t>shubhamchaudhary2309@gmail.com</t>
  </si>
  <si>
    <t>Shshank Baboo</t>
  </si>
  <si>
    <t>D25600004@student.nicmar.ac.in</t>
  </si>
  <si>
    <t>Jayesh Vashisht</t>
  </si>
  <si>
    <t>D25700007@student.nicmar.ac.in</t>
  </si>
  <si>
    <t>Nagalapuram Prasanna Sree</t>
  </si>
  <si>
    <t>D25600009@student.nicmar.ac.in</t>
  </si>
  <si>
    <t>Ayush Sharma</t>
  </si>
  <si>
    <t>D25700022@student.nicmar.ac.in</t>
  </si>
  <si>
    <t>Nitin Sharma</t>
  </si>
  <si>
    <t>nitinsharmakb77@gmail.com</t>
  </si>
  <si>
    <t>Gaurav Sharma</t>
  </si>
  <si>
    <t>gs8586933@gmail.com</t>
  </si>
  <si>
    <t>Roopendra Kumar</t>
  </si>
  <si>
    <t>D25600010@student.nicmar.ac.in</t>
  </si>
  <si>
    <t>Aditya Shelar</t>
  </si>
  <si>
    <t>D25600011@student.nicmar.ac.in</t>
  </si>
  <si>
    <t>Shashank Chauhan</t>
  </si>
  <si>
    <t>cshashank560@gmail.com</t>
  </si>
  <si>
    <t>Agnik Jamatia</t>
  </si>
  <si>
    <t>agnik482@gmail.com</t>
  </si>
  <si>
    <t>Kewal Damodhar Gulabe</t>
  </si>
  <si>
    <t>D25600014@student.nicmar.ac.in</t>
  </si>
  <si>
    <t>Siddhant Kishor Chahande</t>
  </si>
  <si>
    <t>siddhantchahande2001@gmail.com</t>
  </si>
  <si>
    <t>Suman Hemram</t>
  </si>
  <si>
    <t>sumanhemram26@gmail.com</t>
  </si>
  <si>
    <t>Apurv Singh</t>
  </si>
  <si>
    <t>D25700013@student.nicmar.ac.in</t>
  </si>
  <si>
    <t>Abhishek Bhardwaj</t>
  </si>
  <si>
    <t>anilsh38@rediffmail.com</t>
  </si>
  <si>
    <t>Orchu Bhanuteja</t>
  </si>
  <si>
    <t>D25600008@student.nicmar.ac.in</t>
  </si>
  <si>
    <t>Mohammad Owais</t>
  </si>
  <si>
    <t>moc56160@gmail.com</t>
  </si>
  <si>
    <t xml:space="preserve">Zubair </t>
  </si>
  <si>
    <t>D25700014@student.nicmar.ac.in</t>
  </si>
  <si>
    <t>Dhruvkumar Modi</t>
  </si>
  <si>
    <t>dhruv121502@gmail.com</t>
  </si>
  <si>
    <t>Ajay</t>
  </si>
  <si>
    <t>bolleboinaajay@gmail.com</t>
  </si>
  <si>
    <t>Mohd Suhail</t>
  </si>
  <si>
    <t>D25700015@student.nicmar.ac.in</t>
  </si>
  <si>
    <t>Stephen Paul</t>
  </si>
  <si>
    <t>D25600015@student.nicmar.ac.in</t>
  </si>
  <si>
    <t>Mohit Tikoo</t>
  </si>
  <si>
    <t>mohit.tikoo02@gmail.com</t>
  </si>
  <si>
    <t>Mr. Vishnu V</t>
  </si>
  <si>
    <t>vishnuvie2205@gmail.com</t>
  </si>
  <si>
    <t>Mukul Jindal</t>
  </si>
  <si>
    <t>D25700018@student.nicmar.ac.in</t>
  </si>
  <si>
    <t>Shubham Sahu</t>
  </si>
  <si>
    <t>D25600017@student.nicmar.ac.in</t>
  </si>
  <si>
    <t>Gudipudi Venkata Narasimha Rayudu</t>
  </si>
  <si>
    <t>nrayudu36@gmail.com</t>
  </si>
  <si>
    <t>N/A</t>
  </si>
  <si>
    <t>Kismat Kumar Bhardwaj</t>
  </si>
  <si>
    <t>D25600002@student.nicmar.ac.in</t>
  </si>
  <si>
    <t>Ashish Ravindra Joshi</t>
  </si>
  <si>
    <t>D25701008@student.nicmar.ac.in</t>
  </si>
  <si>
    <t>Abhijit Suresh Dudam</t>
  </si>
  <si>
    <t>D25600023@student.nicmar.ac.in</t>
  </si>
  <si>
    <t>Gangadhar Mallinath Shendge</t>
  </si>
  <si>
    <t>D25700020@student.nicmar.ac.in</t>
  </si>
  <si>
    <t>Mr. Parasa Jeevan Kumar</t>
  </si>
  <si>
    <t>jeevansmith7@gmail.com</t>
  </si>
  <si>
    <t>Sharad Kumar</t>
  </si>
  <si>
    <t>D25600033@student.nicmar.ac.in</t>
  </si>
  <si>
    <t>Amisha Parveen</t>
  </si>
  <si>
    <t>amishaparveen7@gmail.com</t>
  </si>
  <si>
    <t>Sanket Chaturkar</t>
  </si>
  <si>
    <t>D25600021@student.nicmar.ac.in</t>
  </si>
  <si>
    <t>Alok Sharma</t>
  </si>
  <si>
    <t>aloksharmaalok2@gmail.com</t>
  </si>
  <si>
    <t>Vinit Kumar</t>
  </si>
  <si>
    <t>D25600024@student.nicmar.ac.in</t>
  </si>
  <si>
    <t>User, Student</t>
  </si>
  <si>
    <t>Ar. John Abraham</t>
  </si>
  <si>
    <t>johnabrahamchetty@gmail.com</t>
  </si>
  <si>
    <t>Anish Jha</t>
  </si>
  <si>
    <t>D25600022@student.nicmar.ac.in</t>
  </si>
  <si>
    <t>Abhinav Sharma</t>
  </si>
  <si>
    <t>D25701009@student.nicmar.ac.in</t>
  </si>
  <si>
    <t>Akhilender Pratap Singh</t>
  </si>
  <si>
    <t>maurya.sujal15@gmail.com</t>
  </si>
  <si>
    <t>Arun Kumar Sahani</t>
  </si>
  <si>
    <t>arun.sahni1993@gmail.com</t>
  </si>
  <si>
    <t>Sumeet Nandraj Dhum</t>
  </si>
  <si>
    <t>nanandrajdhum@gmail.com</t>
  </si>
  <si>
    <t>Nandini Eshwari Vadluri</t>
  </si>
  <si>
    <t>nandinivadluri.05@gmail.com</t>
  </si>
  <si>
    <t>Ankur Singh</t>
  </si>
  <si>
    <t>dashingankur95@gmail.com</t>
  </si>
  <si>
    <t>Mohd Aaqib Khan</t>
  </si>
  <si>
    <t>D25700025@student.nicmar.ac.in</t>
  </si>
  <si>
    <t>Kanya Kumari Behra</t>
  </si>
  <si>
    <t>D25700026@student.nicmar.ac.in</t>
  </si>
  <si>
    <t>Veleti Lalith Sharma</t>
  </si>
  <si>
    <t>lalithsharmaveleti@gmail.com</t>
  </si>
  <si>
    <t>M Aravintakshan</t>
  </si>
  <si>
    <t>aravintakshan27102002@gmail.com</t>
  </si>
  <si>
    <t>Utsav Samir Roy</t>
  </si>
  <si>
    <t>utsavroy999@gmail.com</t>
  </si>
  <si>
    <t>Shivangi Gupta</t>
  </si>
  <si>
    <t>D25700028@student.nicmar.ac.in</t>
  </si>
  <si>
    <t>Sridhar Dendukuri</t>
  </si>
  <si>
    <t>dendukurisridhar@gmail.com</t>
  </si>
  <si>
    <t>Poorv Chouksey</t>
  </si>
  <si>
    <t>poorvchouksey120@gmail.com</t>
  </si>
  <si>
    <t>Pankaj Sharma</t>
  </si>
  <si>
    <t>pank.funky08@gmail.com</t>
  </si>
  <si>
    <t>Kavach Sahu</t>
  </si>
  <si>
    <t>kavach6@gmail.com</t>
  </si>
  <si>
    <t>Gaurav Kumar</t>
  </si>
  <si>
    <t>gauravkrr.98@gmail.com</t>
  </si>
  <si>
    <t>Naveen Kumar</t>
  </si>
  <si>
    <t>naveenchattha13@hotmail.com</t>
  </si>
  <si>
    <t>P24701047-mir Abbas</t>
  </si>
  <si>
    <t>P24701047@student.nicmar.ac.in</t>
  </si>
  <si>
    <t>Ajay Sharma</t>
  </si>
  <si>
    <t>ajaysharma127@gmail.com</t>
  </si>
  <si>
    <t>Shankar Langote</t>
  </si>
  <si>
    <t>shankar.langote@nicmar.ac.in</t>
  </si>
  <si>
    <t>P2370618-vedant Ladsaria</t>
  </si>
  <si>
    <t>P2370618@student.nicmar.ac.in</t>
  </si>
  <si>
    <t>P24700550-ranjana Raj</t>
  </si>
  <si>
    <t>P24700550@student.nicmar.ac.in</t>
  </si>
  <si>
    <t>P25703031-harsha S</t>
  </si>
  <si>
    <t>P25703031@student.nicmar.ac.in</t>
  </si>
  <si>
    <t>Lokesh Marghade</t>
  </si>
  <si>
    <t>P25700565@student.nicmar.ac.in</t>
  </si>
  <si>
    <t>Pawan Kumar Gahlot</t>
  </si>
  <si>
    <t>pawangahlot.engineer@gmail.com</t>
  </si>
  <si>
    <t>Irfan Ahmed Wani</t>
  </si>
  <si>
    <t>irfanwani@hotmail.com</t>
  </si>
  <si>
    <t>Virendra Pratap Yadav</t>
  </si>
  <si>
    <t>engineer.veerpratap@gmail.com</t>
  </si>
  <si>
    <t>P25709052-siddhivinayak Mahajan</t>
  </si>
  <si>
    <t>P25709052@student.nicmar.ac.in</t>
  </si>
  <si>
    <t>Dhanush</t>
  </si>
  <si>
    <t>mdhanush2004@gmail.com</t>
  </si>
  <si>
    <t>Surendra Kumar</t>
  </si>
  <si>
    <t>surendra.antal@gmail.com</t>
  </si>
  <si>
    <t>Neha Priyadarshini</t>
  </si>
  <si>
    <t>neha.phd2@pune.nicmar.ac.in</t>
  </si>
  <si>
    <t>P24701078-pratiksha Mayekar</t>
  </si>
  <si>
    <t>P24701078@student.nicmar.ac.in</t>
  </si>
  <si>
    <t>07349528332</t>
  </si>
  <si>
    <t>P24700676-vikrant Mali</t>
  </si>
  <si>
    <t>P24700676@student.nicmar.ac.in</t>
  </si>
  <si>
    <t>P24703035-himanshu Yadav</t>
  </si>
  <si>
    <t>P24703035@student.nicmar.ac.in</t>
  </si>
  <si>
    <t>P24700131-vikarna Dhopte</t>
  </si>
  <si>
    <t>P24700131@student.nicmar.ac.in</t>
  </si>
  <si>
    <t>P24700705-sahil Pathan</t>
  </si>
  <si>
    <t>P24700705@student.nicmar.ac.in</t>
  </si>
  <si>
    <t>P24700263-nakul Sahare</t>
  </si>
  <si>
    <t>P24700263@student.nicmar.ac.in</t>
  </si>
  <si>
    <t>07038426276</t>
  </si>
  <si>
    <t>P24700498-siddhi Vishe</t>
  </si>
  <si>
    <t>P24700498@student.nicmar.ac.in</t>
  </si>
  <si>
    <t>P25701101-atharva Chaugule</t>
  </si>
  <si>
    <t>P25701101@student.nicmar.ac.in</t>
  </si>
  <si>
    <t>P24700197-mehar Sayed</t>
  </si>
  <si>
    <t>P24700197@student.nicmar.ac.in</t>
  </si>
  <si>
    <t>P24700693-yashvardhan Kadam</t>
  </si>
  <si>
    <t>P24700693@student.nicmar.ac.in</t>
  </si>
  <si>
    <t>P24702101-anup Rane</t>
  </si>
  <si>
    <t>P24702101@student.nicmar.ac.in</t>
  </si>
  <si>
    <t>Neeraj</t>
  </si>
  <si>
    <t>brdj.neeraj@gmail.com</t>
  </si>
  <si>
    <t>Salauddin Shaikh</t>
  </si>
  <si>
    <t>salauddinshaikh982@gmai.com</t>
  </si>
  <si>
    <t>P24702081-shweta Sulke</t>
  </si>
  <si>
    <t>P24702081@student.nicmar.ac.in</t>
  </si>
  <si>
    <t>Arun Kumar</t>
  </si>
  <si>
    <t>aksunta@gmail.com</t>
  </si>
  <si>
    <t>P24700137-saurav Aher</t>
  </si>
  <si>
    <t>P24700137@student.nicmar.ac.in</t>
  </si>
  <si>
    <t>Ep242343pc-probin Roy</t>
  </si>
  <si>
    <t>EP242343PC@student.nicmar.ac.in</t>
  </si>
  <si>
    <t>09093499913</t>
  </si>
  <si>
    <t>Mallikarjun.reddy</t>
  </si>
  <si>
    <t>mallikarjun.reddy@nicmar.ac.in</t>
  </si>
  <si>
    <t>09912401100</t>
  </si>
  <si>
    <t>Jalinder Lokhande</t>
  </si>
  <si>
    <t>jalinder.lokhande@nicmar.ac.in</t>
  </si>
  <si>
    <t>Kommireddi Sai Tarun</t>
  </si>
  <si>
    <t>D25600026@student.nicmar.ac.in</t>
  </si>
  <si>
    <t>Akash</t>
  </si>
  <si>
    <t>akashlamani09999@gmail.com</t>
  </si>
  <si>
    <t>Ram Gautam</t>
  </si>
  <si>
    <t>ramnicmar7@gmail.com</t>
  </si>
  <si>
    <t>Rajul Dwivedi</t>
  </si>
  <si>
    <t>D25600027@student.nicmar.ac.in</t>
  </si>
  <si>
    <t>Sai Archit Das</t>
  </si>
  <si>
    <t>saiarchitdas@gmail.com</t>
  </si>
  <si>
    <t>Kunal Ganesh Chopade</t>
  </si>
  <si>
    <t>D25600013@student.nicmar.ac.in</t>
  </si>
  <si>
    <t>Vr Harshavardhan</t>
  </si>
  <si>
    <t>harshavardhan.vr.6999@gmail.com</t>
  </si>
  <si>
    <t>Shivam Sarathe</t>
  </si>
  <si>
    <t>D25600012@student.nicmar.ac.in</t>
  </si>
  <si>
    <t>Ashish Kumar Singh</t>
  </si>
  <si>
    <t>D25600035@student.nicmar.ac.in</t>
  </si>
  <si>
    <t>Naraboyina Venkata Naveen Krishna</t>
  </si>
  <si>
    <t>nvnk2002@gmail.com</t>
  </si>
  <si>
    <t>Arpit Shukla</t>
  </si>
  <si>
    <t>arpitshukla8797@gmail.com</t>
  </si>
  <si>
    <t>Akanksha D</t>
  </si>
  <si>
    <t>D25700027@student.nicmar.ac.in</t>
  </si>
  <si>
    <t>Syed Ammar</t>
  </si>
  <si>
    <t>D25600019@student.nicmar.ac.in</t>
  </si>
  <si>
    <t>P24700152-mohammed S</t>
  </si>
  <si>
    <t>P24700152@student.nicmar.ac.in</t>
  </si>
  <si>
    <t>P24700051-aditya Das</t>
  </si>
  <si>
    <t>P24700051@student.nicmar.ac.in</t>
  </si>
  <si>
    <t>P24701035-saahil Singh</t>
  </si>
  <si>
    <t>P24701035@student.nicmar.ac.in</t>
  </si>
  <si>
    <t>P24700196-surya Gorai</t>
  </si>
  <si>
    <t>P24700196@student.nicmar.ac.in</t>
  </si>
  <si>
    <t>P24700605-pasumarthi Suryanarayana</t>
  </si>
  <si>
    <t>P24700605@student.nicmar.ac.in</t>
  </si>
  <si>
    <t>Shital Ambedayre</t>
  </si>
  <si>
    <t>shital.ambedayre@nicmar.ac.in</t>
  </si>
  <si>
    <t>P24700438-shikhar Nigam</t>
  </si>
  <si>
    <t>P24700438@student.nicmar.ac.in</t>
  </si>
  <si>
    <t>Pallavi Shriwas</t>
  </si>
  <si>
    <t>pallavi.shriwas@nicmar.ac.in</t>
  </si>
  <si>
    <t>Shubham Kadam</t>
  </si>
  <si>
    <t>shubham.kadam@pune.nicmar.ac.in</t>
  </si>
  <si>
    <t>P24700027-yash Gawali</t>
  </si>
  <si>
    <t>P24700027@student.nicmar.ac.in</t>
  </si>
  <si>
    <t>Sachin Kumbhar</t>
  </si>
  <si>
    <t>sachin.kumbhar@nicmar.ac.in</t>
  </si>
  <si>
    <t>P24703025-jaideep Bhawar</t>
  </si>
  <si>
    <t>P24703025@student.nicmar.ac.in</t>
  </si>
  <si>
    <t>P24702135-sabyasachi Mohanty</t>
  </si>
  <si>
    <t>P24702135@student.nicmar.ac.in</t>
  </si>
  <si>
    <t>P24702114-sampada Mahulkar</t>
  </si>
  <si>
    <t>P24702114@student.nicmar.ac.in</t>
  </si>
  <si>
    <t>P24700397-rugved Sherekar</t>
  </si>
  <si>
    <t>P24700397@student.nicmar.ac.in</t>
  </si>
  <si>
    <t>Vikram Himmat</t>
  </si>
  <si>
    <t>vikram.himmat@nicmar.ac.in</t>
  </si>
  <si>
    <t>Satyajit Manna</t>
  </si>
  <si>
    <t>satyajit.manna@pune.nicmar.ac.in</t>
  </si>
  <si>
    <t>P24700394-bhagyashree Wanjari</t>
  </si>
  <si>
    <t>P24700394@student.nicmar.ac.in</t>
  </si>
  <si>
    <t>P24700355-raviraj Kamble</t>
  </si>
  <si>
    <t>P24700355@student.nicmar.ac.in</t>
  </si>
  <si>
    <t>P25700258-gabula Balaji</t>
  </si>
  <si>
    <t>P25700258@student.nicmar.ac.in</t>
  </si>
  <si>
    <t>Ravinder Deswal</t>
  </si>
  <si>
    <t>deswalravinder@gmail.com</t>
  </si>
  <si>
    <t>Balkrushna Datir</t>
  </si>
  <si>
    <t>balkrushna.datir@nicmar.ac.in</t>
  </si>
  <si>
    <t>P25600030-haj M</t>
  </si>
  <si>
    <t>P25600030@student.nicmar.ac.in</t>
  </si>
  <si>
    <t>Birmal Markad</t>
  </si>
  <si>
    <t>birmal.markad@nicmar.ac.in</t>
  </si>
  <si>
    <t>P24700105-m Pradhyumna</t>
  </si>
  <si>
    <t>P24700105@student.nicmar.ac.in</t>
  </si>
  <si>
    <t>Amandeep</t>
  </si>
  <si>
    <t>AMANGULIA0@GMAIL.COM</t>
  </si>
  <si>
    <t>P25600056-akash D</t>
  </si>
  <si>
    <t>P25600056@student.nicmar.ac.in</t>
  </si>
  <si>
    <t>P24709024-snehal Lathe</t>
  </si>
  <si>
    <t>P24709024@student.nicmar.ac.in</t>
  </si>
  <si>
    <t>P25700001-sudeeswar K</t>
  </si>
  <si>
    <t>P25700001@student.nicmar.ac.in</t>
  </si>
  <si>
    <t>09487829008</t>
  </si>
  <si>
    <t>Sagar Velhal</t>
  </si>
  <si>
    <t>sagar.velhal@pune.nicmar.ac.in</t>
  </si>
  <si>
    <t>Prithwish Mukherjee</t>
  </si>
  <si>
    <t>ranamukherjeebehala@gmail.com</t>
  </si>
  <si>
    <t>P24707007-gourav Pati</t>
  </si>
  <si>
    <t>P24707007@student.nicmar.ac.in</t>
  </si>
  <si>
    <t>P24700761-sahil Koli</t>
  </si>
  <si>
    <t>P24700761@student.nicmar.ac.in</t>
  </si>
  <si>
    <t>P25700190-abhinendra Singh</t>
  </si>
  <si>
    <t>P25700190@student.nicmar.ac.in</t>
  </si>
  <si>
    <t>P24700419-n.virushang Sakthivel</t>
  </si>
  <si>
    <t>P24700419@student.nicmar.ac.in</t>
  </si>
  <si>
    <t>P24700750-shreeganesh Deshmukh</t>
  </si>
  <si>
    <t>P24700750@student.nicmar.ac.in</t>
  </si>
  <si>
    <t>P25700598-dhiraj Mahajan</t>
  </si>
  <si>
    <t>P25700598@student.nicmar.ac.in</t>
  </si>
  <si>
    <t>09822359165</t>
  </si>
  <si>
    <t>P25700424-shubham Singh</t>
  </si>
  <si>
    <t>P25700424@student.nicmar.ac.in</t>
  </si>
  <si>
    <t>P25700618-ankur Kolte</t>
  </si>
  <si>
    <t>P25700618@student.nicmar.ac.in</t>
  </si>
  <si>
    <t>P24700203-bhuvanesh Koli</t>
  </si>
  <si>
    <t>P24700203@student.nicmar.ac.in</t>
  </si>
  <si>
    <t>P24701157-shravan Suvarna</t>
  </si>
  <si>
    <t>P24701157@student.nicmar.ac.in</t>
  </si>
  <si>
    <t>P24700710-edin J S</t>
  </si>
  <si>
    <t>P24700710@student.nicmar.ac.in</t>
  </si>
  <si>
    <t>P24700144-sagar Tumpal</t>
  </si>
  <si>
    <t>P24700144@student.nicmar.ac.in</t>
  </si>
  <si>
    <t>P25700142-anvesh Roy</t>
  </si>
  <si>
    <t>P25700142@student.nicmar.ac.in</t>
  </si>
  <si>
    <t>P24702037-ishan Jain</t>
  </si>
  <si>
    <t>P24702037@student.nicmar.ac.in</t>
  </si>
  <si>
    <t>P25700456-sumeet Runwal</t>
  </si>
  <si>
    <t>P25700456@student.nicmar.ac.in</t>
  </si>
  <si>
    <t>aman.deep@leighton.co.in</t>
  </si>
  <si>
    <t>P25700352-sarvesh Chaudhari</t>
  </si>
  <si>
    <t>P25700352@student.nicmar.ac.in</t>
  </si>
  <si>
    <t>Subhasmita Mishra</t>
  </si>
  <si>
    <t>mailforsubhasmita@gmail.com</t>
  </si>
  <si>
    <t>P25700681-vaibhav Khodake</t>
  </si>
  <si>
    <t>P25700681@student.nicmar.ac.in</t>
  </si>
  <si>
    <t>P25700077-nishant Gupta</t>
  </si>
  <si>
    <t>P25700077@student.nicmar.ac.in</t>
  </si>
  <si>
    <t>P25700060-sree Balaji</t>
  </si>
  <si>
    <t>P25700060@student.nicmar.ac.in</t>
  </si>
  <si>
    <t>Rama Mohana Reddy Gunturi</t>
  </si>
  <si>
    <t>ramgunturi12@gmail.com</t>
  </si>
  <si>
    <t>P25700197-vijay Chavadi</t>
  </si>
  <si>
    <t>P25700197@student.nicmar.ac.in</t>
  </si>
  <si>
    <t>P25700038-sanket Kanhere</t>
  </si>
  <si>
    <t>P25700038@student.nicmar.ac.in</t>
  </si>
  <si>
    <t>P25700629-jinia Dutta</t>
  </si>
  <si>
    <t>P25700629@student.nicmar.ac.in</t>
  </si>
  <si>
    <t>P25700054-tejas Padkonde</t>
  </si>
  <si>
    <t>P25700054@student.nicmar.ac.in</t>
  </si>
  <si>
    <t>Vihang M</t>
  </si>
  <si>
    <t>vmudkarni123@gmail.com</t>
  </si>
  <si>
    <t>Hostel Hyderabad</t>
  </si>
  <si>
    <t>hostelhyd@nicmar.ac.in</t>
  </si>
  <si>
    <t>P25700686-siddhant Mohekar</t>
  </si>
  <si>
    <t>P25700686@student.nicmar.ac.in</t>
  </si>
  <si>
    <t>P24700687-shubham Patidar</t>
  </si>
  <si>
    <t>P24700687@student.nicmar.ac.in</t>
  </si>
  <si>
    <t>P25700704-rushikesh Jagdale</t>
  </si>
  <si>
    <t>P25700704@student.nicmar.ac.in</t>
  </si>
  <si>
    <t>P25700623-sejal Tripathi</t>
  </si>
  <si>
    <t>P25700623@student.nicmar.ac.in</t>
  </si>
  <si>
    <t>P25700332-om Jadhav</t>
  </si>
  <si>
    <t>P25700332@student.nicmar.ac.in</t>
  </si>
  <si>
    <t>P25700366-tejas Pawar</t>
  </si>
  <si>
    <t>P25700366@student.nicmar.ac.in</t>
  </si>
  <si>
    <t>P25700431-biswaprem Das</t>
  </si>
  <si>
    <t>P25700431@student.nicmar.ac.in</t>
  </si>
  <si>
    <t>P25700700-prathamesh Joshi</t>
  </si>
  <si>
    <t>P25700700@student.nicmar.ac.in</t>
  </si>
  <si>
    <t>P25700741-ashish Swami</t>
  </si>
  <si>
    <t>P25700741@student.nicmar.ac.in</t>
  </si>
  <si>
    <t>P25700214-abdulkadar Isaq Mutwalli</t>
  </si>
  <si>
    <t>P25700214@student.nicmar.ac.in</t>
  </si>
  <si>
    <t>P25700372-yajur Jagmohan</t>
  </si>
  <si>
    <t>P25700372@student.nicmar.ac.in</t>
  </si>
  <si>
    <t>P25700702-adarsh Singh</t>
  </si>
  <si>
    <t>P25700702@student.nicmar.ac.in</t>
  </si>
  <si>
    <t>08530789414</t>
  </si>
  <si>
    <t>P25700153-nidadavolu Vijay Varma</t>
  </si>
  <si>
    <t>P25700153@student.nicmar.ac.in</t>
  </si>
  <si>
    <t>P24700725-pratik Sahu</t>
  </si>
  <si>
    <t>P24700725@student.nicmar.ac.in</t>
  </si>
  <si>
    <t>P25700315-utkarsha Kavitake</t>
  </si>
  <si>
    <t>P25700315@student.nicmar.ac.in</t>
  </si>
  <si>
    <t>P24700731-srushti Dadve</t>
  </si>
  <si>
    <t>P24700731@student.nicmar.ac.in</t>
  </si>
  <si>
    <t>P25700017-swapnil Mane</t>
  </si>
  <si>
    <t>P25700017@student.nicmar.ac.in</t>
  </si>
  <si>
    <t>P25700272-soham Jadhav</t>
  </si>
  <si>
    <t>P25700272@student.nicmar.ac.in</t>
  </si>
  <si>
    <t>P25700309-giriprasath N</t>
  </si>
  <si>
    <t>P25700309@student.nicmar.ac.in</t>
  </si>
  <si>
    <t>P24700589-preet Gunji</t>
  </si>
  <si>
    <t>P24700589@student.nicmar.ac.in</t>
  </si>
  <si>
    <t>Mahesh Kumar</t>
  </si>
  <si>
    <t>mklctimes73@gmail.com</t>
  </si>
  <si>
    <t>P24700549-anmol Chauhan</t>
  </si>
  <si>
    <t>P24700549@student.nicmar.ac.in</t>
  </si>
  <si>
    <t>H2460079-nandini Vempali</t>
  </si>
  <si>
    <t>H2460079@student.nicmar.ac.in</t>
  </si>
  <si>
    <t>P25701143-sahil Pamannavar</t>
  </si>
  <si>
    <t>P25701143@student.nicmar.ac.in</t>
  </si>
  <si>
    <t xml:space="preserve">Meena Nagalakshmi </t>
  </si>
  <si>
    <t>meena.nagalaxmi@nicmar.ac.in</t>
  </si>
  <si>
    <t>Amir.kumar</t>
  </si>
  <si>
    <t>amir.kumar@nicmar.ac.in</t>
  </si>
  <si>
    <t>P25707038-urmi Singha Roy</t>
  </si>
  <si>
    <t>P25707038@student.nicmar.ac.in</t>
  </si>
  <si>
    <t>P25701049-rajat Sachan</t>
  </si>
  <si>
    <t>P25701049@student.nicmar.ac.in</t>
  </si>
  <si>
    <t>P25701104-ayush Patel</t>
  </si>
  <si>
    <t>P25701104@student.nicmar.ac.in</t>
  </si>
  <si>
    <t>P25701148-abhishek Anand</t>
  </si>
  <si>
    <t>P25701148@student.nicmar.ac.in</t>
  </si>
  <si>
    <t>P25701034-s Harikrishna</t>
  </si>
  <si>
    <t>P25701034@student.nicmar.ac.in</t>
  </si>
  <si>
    <t>P25700478-shreshth Gupta</t>
  </si>
  <si>
    <t>P25700478@student.nicmar.ac.in</t>
  </si>
  <si>
    <t>P25701146-jayant Uttarwar</t>
  </si>
  <si>
    <t>P25701146@student.nicmar.ac.in</t>
  </si>
  <si>
    <t>P25701068-prathamesh Kadam</t>
  </si>
  <si>
    <t>P25701068@student.nicmar.ac.in</t>
  </si>
  <si>
    <t>P25701091-swati Biswal</t>
  </si>
  <si>
    <t>P25701091@student.nicmar.ac.in</t>
  </si>
  <si>
    <t>Utsab Bhattacharjee</t>
  </si>
  <si>
    <t>utsab.munna@gmail.com</t>
  </si>
  <si>
    <t>P24700496-harshithan Avk</t>
  </si>
  <si>
    <t>P24700496@student.nicmar.ac.in</t>
  </si>
  <si>
    <t>P25701133-om Patil</t>
  </si>
  <si>
    <t>P25701133@student.nicmar.ac.in</t>
  </si>
  <si>
    <t>P25707036-ninad Musale</t>
  </si>
  <si>
    <t>P25707036@student.nicmar.ac.in</t>
  </si>
  <si>
    <t>P25701052-pragvansh Paldewar</t>
  </si>
  <si>
    <t>P25701052@student.nicmar.ac.in</t>
  </si>
  <si>
    <t>P25703037-ashish Kumar</t>
  </si>
  <si>
    <t>P25703037@student.nicmar.ac.in</t>
  </si>
  <si>
    <t>P25701057-prithviraj Goswami</t>
  </si>
  <si>
    <t>P25701057@student.nicmar.ac.in</t>
  </si>
  <si>
    <t>P25703059-divya Deshmukh</t>
  </si>
  <si>
    <t>P25703059@student.nicmar.ac.in</t>
  </si>
  <si>
    <t>P25706012-harsh Pathak</t>
  </si>
  <si>
    <t>P25706012@student.nicmar.ac.in</t>
  </si>
  <si>
    <t>P25703050-aryan Vinay Hukkeri</t>
  </si>
  <si>
    <t>P25703050@student.nicmar.ac.in</t>
  </si>
  <si>
    <t>P25700432-shubham Baradia</t>
  </si>
  <si>
    <t>P25700432@student.nicmar.ac.in</t>
  </si>
  <si>
    <t>07000150551</t>
  </si>
  <si>
    <t>P25703010-ajinkya Jorwekar</t>
  </si>
  <si>
    <t>P25703010@student.nicmar.ac.in</t>
  </si>
  <si>
    <t xml:space="preserve">74986 49773 </t>
  </si>
  <si>
    <t>P25701117-sahil Darekar</t>
  </si>
  <si>
    <t>P25701117@student.nicmar.ac.in</t>
  </si>
  <si>
    <t>P25701093-aquline R</t>
  </si>
  <si>
    <t>P25701093@student.nicmar.ac.in</t>
  </si>
  <si>
    <t>P25707032-parth Sharma</t>
  </si>
  <si>
    <t>P25707032@student.nicmar.ac.in</t>
  </si>
  <si>
    <t>P25700630-navya Thamban</t>
  </si>
  <si>
    <t>P25700630@student.nicmar.ac.in</t>
  </si>
  <si>
    <t>P24704030-aishwarya S</t>
  </si>
  <si>
    <t>P24704030@student.nicmar.ac.in</t>
  </si>
  <si>
    <t>Shiv Sai Trivedi</t>
  </si>
  <si>
    <t>shivsai.trivedi@NCR.nicmar.ac.in</t>
  </si>
  <si>
    <t>Vineet Sharma</t>
  </si>
  <si>
    <t>vntshrm985@gmail.com</t>
  </si>
  <si>
    <t>D25700029-rushikesh Avinash Borate</t>
  </si>
  <si>
    <t>D25700029@student.nicmar.ac.in</t>
  </si>
  <si>
    <t>Praveenkumar Tr</t>
  </si>
  <si>
    <t>praveenkumar@NCR.nicmar.ac.in</t>
  </si>
  <si>
    <t>Amar Bhosale</t>
  </si>
  <si>
    <t>P25700184@student.nicmar.ac.in</t>
  </si>
  <si>
    <t>Amrit Mishra</t>
  </si>
  <si>
    <t>amrit.mishra@hyd.nicmar.ac.in</t>
  </si>
  <si>
    <t>P25700715-sahil Deulkar</t>
  </si>
  <si>
    <t>P25700715@student.nicmar.ac.in</t>
  </si>
  <si>
    <t>P25700105-ashutosh Rajput</t>
  </si>
  <si>
    <t>P25700105@student.nicmar.ac.in</t>
  </si>
  <si>
    <t>D25600018-mr. Gudipudi Venkata Narasimha Rayudu</t>
  </si>
  <si>
    <t>D25600018@student.nicmar.ac.in</t>
  </si>
  <si>
    <t>P25700174-vaishnavi Dholay</t>
  </si>
  <si>
    <t>P25700174@student.nicmar.ac.in</t>
  </si>
  <si>
    <t>Tushar Patil</t>
  </si>
  <si>
    <t>tushar.patil@nicmar.ac.in</t>
  </si>
  <si>
    <t>P25701103-vinit Kamble</t>
  </si>
  <si>
    <t>P25701103@student.nicmar.ac.in</t>
  </si>
  <si>
    <t>P25701077-shourya Singh</t>
  </si>
  <si>
    <t>P25701077@student.nicmar.ac.in</t>
  </si>
  <si>
    <t>P25706010-sheetal Sreedharan</t>
  </si>
  <si>
    <t>P25706010@student.nicmar.ac.in</t>
  </si>
  <si>
    <t>P24700216-tata Venkata Bharadwaj</t>
  </si>
  <si>
    <t>P24700216@student.nicmar.ac.in</t>
  </si>
  <si>
    <t>V.gopal</t>
  </si>
  <si>
    <t>v.gopal@nicmar.ac.in</t>
  </si>
  <si>
    <t>Sachin Gavhane</t>
  </si>
  <si>
    <t>sachin.gavhane@nicmar.ac.in</t>
  </si>
  <si>
    <t>Asmita Bharam</t>
  </si>
  <si>
    <t>asmita.bharam@pune.nicmar.ac.in</t>
  </si>
  <si>
    <t>Vasudeva Rao</t>
  </si>
  <si>
    <t>v.rao@ms.nicmar.ac.in</t>
  </si>
  <si>
    <t>Rupak Parua</t>
  </si>
  <si>
    <t>RUPAKPARUA5@GMAIL.COM</t>
  </si>
  <si>
    <t>D25700021-shiv Mishra</t>
  </si>
  <si>
    <t>D25700021@student.nicmar.ac.in</t>
  </si>
  <si>
    <t>Radhika Dinesh Joshi</t>
  </si>
  <si>
    <t>radhika.phd2@pune.nicmar.ac.in</t>
  </si>
  <si>
    <t>P25702042-tejashvi Raj</t>
  </si>
  <si>
    <t>P25702042@student.nicmar.ac.in</t>
  </si>
  <si>
    <t>H2570158-rithish Reddy Yanala</t>
  </si>
  <si>
    <t>H2570158@student.nicmar.ac.in</t>
  </si>
  <si>
    <t>P25702048-shubham Chavan</t>
  </si>
  <si>
    <t>P25702048@student.nicmar.ac.in</t>
  </si>
  <si>
    <t>P24700122-amogh Chinchali</t>
  </si>
  <si>
    <t>P24700122@student.nicmar.ac.in</t>
  </si>
  <si>
    <t>P25703074-piyush Nayak</t>
  </si>
  <si>
    <t>P25703074@student.nicmar.ac.in</t>
  </si>
  <si>
    <t>P24700129-yatam Sai Ramakrishna</t>
  </si>
  <si>
    <t>P24700129@student.nicmar.ac.in</t>
  </si>
  <si>
    <t>Shailendra Kumar</t>
  </si>
  <si>
    <t>shailendra.kumar.332@gmail.com</t>
  </si>
  <si>
    <t>P24700097-satish Kolli</t>
  </si>
  <si>
    <t>P24700097@student.nicmar.ac.in</t>
  </si>
  <si>
    <t>P25700030-nihal Roy</t>
  </si>
  <si>
    <t>P25700030@student.nicmar.ac.in</t>
  </si>
  <si>
    <t>Sandip Adkar</t>
  </si>
  <si>
    <t>sandip.adkar@nicmar.ac.in</t>
  </si>
  <si>
    <t>Parag Dhamanaskar</t>
  </si>
  <si>
    <t>parag.dhamanaskar@nicmar.ac.in</t>
  </si>
  <si>
    <t>P25709030-swaraj Bankar</t>
  </si>
  <si>
    <t>P25709030@student.nicmar.ac.in</t>
  </si>
  <si>
    <t>P25702113-meera Fadnis</t>
  </si>
  <si>
    <t>P25702113@student.nicmar.ac.in</t>
  </si>
  <si>
    <t>Revansidha N</t>
  </si>
  <si>
    <t>revansidha.n@nicmar.ac.in</t>
  </si>
  <si>
    <t>P25702084-yash Pimple</t>
  </si>
  <si>
    <t>P25702084@student.nicmar.ac.in</t>
  </si>
  <si>
    <t>V.venkatesh</t>
  </si>
  <si>
    <t>v.venkatesh@nicmar.ac.in</t>
  </si>
  <si>
    <t>P25702136-swapnil Jadhav</t>
  </si>
  <si>
    <t>P25702136@student.nicmar.ac.in</t>
  </si>
  <si>
    <t>P25700442-dhanashri Harugade</t>
  </si>
  <si>
    <t>P25700442@student.nicmar.ac.in</t>
  </si>
  <si>
    <t>P25709047-raju Ram</t>
  </si>
  <si>
    <t>P25709047@student.nicmar.ac.in</t>
  </si>
  <si>
    <t>Manoj.kusumade</t>
  </si>
  <si>
    <t>manoj.kusumade@nicmar.ac.in</t>
  </si>
  <si>
    <t>P25700734-sonu Kumar</t>
  </si>
  <si>
    <t>P25700734@student.nicmar.ac.in</t>
  </si>
  <si>
    <t>P24700775-gaurav Dahibaokar</t>
  </si>
  <si>
    <t>P24700775@student.nicmar.ac.in</t>
  </si>
  <si>
    <t>P24700313-nagireddy Rajesh</t>
  </si>
  <si>
    <t>P24700313@student.nicmar.ac.in</t>
  </si>
  <si>
    <t>P25702122-krishna Kharat</t>
  </si>
  <si>
    <t>P25702122@student.nicmar.ac.in</t>
  </si>
  <si>
    <t>P25709056-vishwanatharaddi Lingaraddi</t>
  </si>
  <si>
    <t>P25709056@student.nicmar.ac.in</t>
  </si>
  <si>
    <t>D25600003@student.nicmar.ac.in</t>
  </si>
  <si>
    <t>D25600005@student.nicmar.ac.in</t>
  </si>
  <si>
    <t>Surya Pratap Bhol</t>
  </si>
  <si>
    <t>D25600007@student.nicmar.ac.in</t>
  </si>
  <si>
    <t>Manukonda Pavan Kumar</t>
  </si>
  <si>
    <t>D25600016@student.nicmar.ac.in</t>
  </si>
  <si>
    <t>D25600020@student.nicmar.ac.in</t>
  </si>
  <si>
    <t>Lokesh Musini</t>
  </si>
  <si>
    <t>D25600025@student.nicmar.ac.in</t>
  </si>
  <si>
    <t>Mallekhedy Raviteja</t>
  </si>
  <si>
    <t>D25600028@student.nicmar.ac.in</t>
  </si>
  <si>
    <t xml:space="preserve">Ajeet Singh Baghel </t>
  </si>
  <si>
    <t>D25600029@student.nicmar.ac.in</t>
  </si>
  <si>
    <t>Kummara Manasa</t>
  </si>
  <si>
    <t>D25600030@student.nicmar.ac.in</t>
  </si>
  <si>
    <t>Karthik</t>
  </si>
  <si>
    <t>D25600031@student.nicmar.ac.in</t>
  </si>
  <si>
    <t>Adapaka Kavyanand Kumar</t>
  </si>
  <si>
    <t>D25600032@student.nicmar.ac.in</t>
  </si>
  <si>
    <t>D25700002@student.nicmar.ac.in</t>
  </si>
  <si>
    <t>D25700003@student.nicmar.ac.in</t>
  </si>
  <si>
    <t>Ranjeet Singh Shekhawat </t>
  </si>
  <si>
    <t>D25700004@student.nicmar.ac.in</t>
  </si>
  <si>
    <t>Colonel Rajinder Kumar</t>
  </si>
  <si>
    <t>D25700005@student.nicmar.ac.in</t>
  </si>
  <si>
    <t>D25700006@student.nicmar.ac.in</t>
  </si>
  <si>
    <t>D25700008@student.nicmar.ac.in</t>
  </si>
  <si>
    <t>D25700009@student.nicmar.ac.in</t>
  </si>
  <si>
    <t>D25700010@student.nicmar.ac.in</t>
  </si>
  <si>
    <t>Naraboyina Venkata Naveen Krishna </t>
  </si>
  <si>
    <t>D25700011@student.nicmar.ac.in</t>
  </si>
  <si>
    <t>D25700012@student.nicmar.ac.in</t>
  </si>
  <si>
    <t>Mohd Furqanuddin</t>
  </si>
  <si>
    <t>D25700016@student.nicmar.ac.in</t>
  </si>
  <si>
    <t>Ajay Bolleboina</t>
  </si>
  <si>
    <t>D25700017@student.nicmar.ac.in</t>
  </si>
  <si>
    <t>C V Shine John Abraham</t>
  </si>
  <si>
    <t>D25700019@student.nicmar.ac.in</t>
  </si>
  <si>
    <t>Aakash</t>
  </si>
  <si>
    <t>D25700024@student.nicmar.ac.in</t>
  </si>
  <si>
    <t>D25700032@student.nicmar.ac.in</t>
  </si>
  <si>
    <t>Vikhyat Sharma</t>
  </si>
  <si>
    <t>D25701001@student.nicmar.ac.in</t>
  </si>
  <si>
    <t>P25710009-samsani Kartikeya Nehru</t>
  </si>
  <si>
    <t>P25710009@student.nicmar.ac.in</t>
  </si>
  <si>
    <t>P25702038-mohit Kharpuriya</t>
  </si>
  <si>
    <t>P25702038@student.nicmar.ac.in</t>
  </si>
  <si>
    <t>Amit Dhumal</t>
  </si>
  <si>
    <t>amit.dhumal@nicmar.ac.in</t>
  </si>
  <si>
    <t>P24700011-tejas Salunkhe</t>
  </si>
  <si>
    <t>P24700011@student.nicmar.ac.in</t>
  </si>
  <si>
    <t>P25709040-afnan Khan</t>
  </si>
  <si>
    <t>P25709040@student.nicmar.ac.in</t>
  </si>
  <si>
    <t>P25702020-prasad Akre</t>
  </si>
  <si>
    <t>P25702020@student.nicmar.ac.in</t>
  </si>
  <si>
    <t>P25702090-yash Ramteke</t>
  </si>
  <si>
    <t>P25702090@student.nicmar.ac.in</t>
  </si>
  <si>
    <t>P25702016-mir Ahsan</t>
  </si>
  <si>
    <t>P25702016@student.nicmar.ac.in</t>
  </si>
  <si>
    <t>P25600001-sai Sayyaparaju</t>
  </si>
  <si>
    <t>P25600001@student.nicmar.ac.in</t>
  </si>
  <si>
    <t>P25709019-samprit Shetty</t>
  </si>
  <si>
    <t>P25709019@student.nicmar.ac.in</t>
  </si>
  <si>
    <t>P25709034-jayesh Kolhe</t>
  </si>
  <si>
    <t>P25709034@student.nicmar.ac.in</t>
  </si>
  <si>
    <t>P25709018-shishir Khandapure</t>
  </si>
  <si>
    <t>P25709018@student.nicmar.ac.in</t>
  </si>
  <si>
    <t>P25702075-anushka Shet</t>
  </si>
  <si>
    <t>P25702075@student.nicmar.ac.in</t>
  </si>
  <si>
    <t>P25702137-aashay Bhagat</t>
  </si>
  <si>
    <t>P25702137@student.nicmar.ac.in</t>
  </si>
  <si>
    <t>P24701138-udyalin Mishra</t>
  </si>
  <si>
    <t>P24701138@student.nicmar.ac.in</t>
  </si>
  <si>
    <t>vnsthrm985@gmail.com</t>
  </si>
  <si>
    <t>P24700722-rohit Renake</t>
  </si>
  <si>
    <t>P24700722@student.nicmar.ac.in</t>
  </si>
  <si>
    <t>P25701047-melvin Mathew</t>
  </si>
  <si>
    <t>P25701047@student.nicmar.ac.in</t>
  </si>
  <si>
    <t>P25703014-aditya Singh</t>
  </si>
  <si>
    <t>P25703014@student.nicmar.ac.in</t>
  </si>
  <si>
    <t>P24700429-mayuresh Kumbhar</t>
  </si>
  <si>
    <t>P24700429@student.nicmar.ac.in</t>
  </si>
  <si>
    <t>D25700030-vr Harshavardhan</t>
  </si>
  <si>
    <t>D25700030@student.nicmar.ac.in</t>
  </si>
  <si>
    <t>Purushottam Kumar</t>
  </si>
  <si>
    <t>purushottamkumar0103@gmail.com</t>
  </si>
  <si>
    <t>P24702150-raj Anand</t>
  </si>
  <si>
    <t>P24702150@student.nicmar.ac.in</t>
  </si>
  <si>
    <t>Pulkit Agrawal</t>
  </si>
  <si>
    <t>pulkitagrawal06@live.com</t>
  </si>
  <si>
    <t>P25700095-sreehari.v .</t>
  </si>
  <si>
    <t>P25700095@student.nicmar.ac.in</t>
  </si>
  <si>
    <t>P25704010-rutuja Patil</t>
  </si>
  <si>
    <t>P25704010@student.nicmar.ac.in</t>
  </si>
  <si>
    <t>P25704029-sahil Ingale</t>
  </si>
  <si>
    <t>P25704029@student.nicmar.ac.in</t>
  </si>
  <si>
    <t>Amol Mane</t>
  </si>
  <si>
    <t>amol.mane@nicmar.ac.in</t>
  </si>
  <si>
    <t>P25700121-yash Devgaonkar</t>
  </si>
  <si>
    <t>P25700121@student.nicmar.ac.in</t>
  </si>
  <si>
    <t>Poulomee Ghosh</t>
  </si>
  <si>
    <t>pghosh@nicmar.ac.in</t>
  </si>
  <si>
    <t>Ujjwal Ghosh</t>
  </si>
  <si>
    <t>ujjwalghosh00@gmail.com</t>
  </si>
  <si>
    <t>P25701118-sudeep Roy</t>
  </si>
  <si>
    <t>P25701118@student.nicmar.ac.in</t>
  </si>
  <si>
    <t>P24700215-preeti Shingade</t>
  </si>
  <si>
    <t>P24700215@student.nicmar.ac.in</t>
  </si>
  <si>
    <t>H2570060-keerthana Rajesh</t>
  </si>
  <si>
    <t>H2570060@student.nicmar.ac.in</t>
  </si>
  <si>
    <t>Seema Bhuruk</t>
  </si>
  <si>
    <t>seema.bhuruk@nicmar.ac.in</t>
  </si>
  <si>
    <t>Punit Gupta</t>
  </si>
  <si>
    <t>punitgupta076@gmail.com</t>
  </si>
  <si>
    <t>P25700373-rajdeep Mule</t>
  </si>
  <si>
    <t>P25700373@student.nicmar.ac.in</t>
  </si>
  <si>
    <t>P25700380-anna Saju</t>
  </si>
  <si>
    <t>P25700380@student.nicmar.ac.in</t>
  </si>
  <si>
    <t>Himanshu Mishra</t>
  </si>
  <si>
    <t>himanshumishragarayan@gmail.com</t>
  </si>
  <si>
    <t>Amit Kumar Roy</t>
  </si>
  <si>
    <t>raisahibamit95@gmail.com</t>
  </si>
  <si>
    <t>Parshuram Koli</t>
  </si>
  <si>
    <t>parshuram.koli@nicmar.ac.in</t>
  </si>
  <si>
    <t>P. Muralidhar</t>
  </si>
  <si>
    <t>muralidhar@nicmar.ac.in</t>
  </si>
  <si>
    <t>09441952479</t>
  </si>
  <si>
    <t>Sadashiv Dixit</t>
  </si>
  <si>
    <t>sadashiv.dixit@nicmar.ac.in</t>
  </si>
  <si>
    <t>Amol Randive</t>
  </si>
  <si>
    <t>amol.randive@nicmar.ac.in</t>
  </si>
  <si>
    <t>H2540002-ankan Mondal</t>
  </si>
  <si>
    <t>H2540002@student.nicmar.ac.in</t>
  </si>
  <si>
    <t>Ankit Tiwari</t>
  </si>
  <si>
    <t>tiwariankit744@gmail.com</t>
  </si>
  <si>
    <t>P25707011-avanthika Sriram</t>
  </si>
  <si>
    <t>P25707011@student.nicmar.ac.in</t>
  </si>
  <si>
    <t>N. Srinivas</t>
  </si>
  <si>
    <t>n.srinivas@ms.nicmar.ac.in</t>
  </si>
  <si>
    <t>09848006324</t>
  </si>
  <si>
    <t>P24700371-vaishnavi Agrawal</t>
  </si>
  <si>
    <t>P24700371@student.nicmar.ac.in</t>
  </si>
  <si>
    <t>Surya Pratap Singh</t>
  </si>
  <si>
    <t>suryasingh91095@gmail.com</t>
  </si>
  <si>
    <t>P24710016-sayyad Mansoor</t>
  </si>
  <si>
    <t>P24710016@student.nicmar.ac.in</t>
  </si>
  <si>
    <t>H2560089-nallolla Akash</t>
  </si>
  <si>
    <t>H2560089@student.nicmar.ac.in</t>
  </si>
  <si>
    <t>Sreerama.murty</t>
  </si>
  <si>
    <t>sreerama.murty@nicmar.ac.in</t>
  </si>
  <si>
    <t>Milind D. Jagtap</t>
  </si>
  <si>
    <t>milind@nicmar.ac.in</t>
  </si>
  <si>
    <t>09822768272</t>
  </si>
  <si>
    <t>Arvind Singh</t>
  </si>
  <si>
    <t>arvindsmile12@gmail.com</t>
  </si>
  <si>
    <t>H2570140-tasubilli Vikas Venkata Somu Surya</t>
  </si>
  <si>
    <t>H2570140@student.nicmar.ac.in</t>
  </si>
  <si>
    <t>H2570119-avinash Sambangi</t>
  </si>
  <si>
    <t>H2570119@student.nicmar.ac.in</t>
  </si>
  <si>
    <t>H2570061-kella Akash</t>
  </si>
  <si>
    <t>H2570061@student.nicmar.ac.in</t>
  </si>
  <si>
    <t>H2560100-naga Ganesh Chowdary Palakurthi</t>
  </si>
  <si>
    <t>H2560100@student.nicmar.ac.in</t>
  </si>
  <si>
    <t>H2450010-ritish Patra</t>
  </si>
  <si>
    <t>H2450010@student.nicmar.ac.in</t>
  </si>
  <si>
    <t>H2570080-makireddy Swamy Naidu Tejendra</t>
  </si>
  <si>
    <t>H2570080@student.nicmar.ac.in</t>
  </si>
  <si>
    <t>H2560015-bale Bala Govardhan</t>
  </si>
  <si>
    <t>H2560015@student.nicmar.ac.in</t>
  </si>
  <si>
    <t>H2570021-mahesh Boddepalli Babu</t>
  </si>
  <si>
    <t>H2570021@student.nicmar.ac.in</t>
  </si>
  <si>
    <t>P24700022-saurabh Gavali</t>
  </si>
  <si>
    <t>P24700022@student.nicmar.ac.in</t>
  </si>
  <si>
    <t>P24700169-kashfiya Naikwadi</t>
  </si>
  <si>
    <t>P24700169@student.nicmar.ac.in</t>
  </si>
  <si>
    <t>P25700554-shubham Shinde</t>
  </si>
  <si>
    <t>P25700554@student.nicmar.ac.in</t>
  </si>
  <si>
    <t>H2560029-c B N Srinivasu</t>
  </si>
  <si>
    <t>H2560029@student.nicmar.ac.in</t>
  </si>
  <si>
    <t>H2550042-gonugunta Sadidhar</t>
  </si>
  <si>
    <t>H2550042@student.nicmar.ac.in</t>
  </si>
  <si>
    <t>H2560105-pendem Arun Kumar</t>
  </si>
  <si>
    <t>H2560105@student.nicmar.ac.in</t>
  </si>
  <si>
    <t>06300961150</t>
  </si>
  <si>
    <t>H2550051-shaik Shakshavali</t>
  </si>
  <si>
    <t>H2550051@student.nicmar.ac.in</t>
  </si>
  <si>
    <t>H2570063-kiran Neeli Kumar Neta</t>
  </si>
  <si>
    <t>H2570063@student.nicmar.ac.in</t>
  </si>
  <si>
    <t>Laxman Patty</t>
  </si>
  <si>
    <t>laxman.patty@nicmar.ac.in</t>
  </si>
  <si>
    <t>Raju.g</t>
  </si>
  <si>
    <t>raju.g@nicmar.ac.in</t>
  </si>
  <si>
    <t>H2570148-uppada Karthikeya</t>
  </si>
  <si>
    <t>H2570148@student.nicmar.ac.in</t>
  </si>
  <si>
    <t>Controller Of Examination, Nicmar Delhi-ncr Campus</t>
  </si>
  <si>
    <t>coe@NCR.nicmar.ac.in</t>
  </si>
  <si>
    <t>H2550045-ssreyan Nalla</t>
  </si>
  <si>
    <t>H2550045@student.nicmar.ac.in</t>
  </si>
  <si>
    <t>H2540004-edururi Saikarthikeyareddy</t>
  </si>
  <si>
    <t>H2540004@student.nicmar.ac.in</t>
  </si>
  <si>
    <t>H2540008-kankatala Purna Sai Bharath</t>
  </si>
  <si>
    <t>H2540008@student.nicmar.ac.in</t>
  </si>
  <si>
    <t>H2570110-vignesh Puppala Hari Hara</t>
  </si>
  <si>
    <t>H2570110@student.nicmar.ac.in</t>
  </si>
  <si>
    <t>H2550046-kanna Sai Krishna</t>
  </si>
  <si>
    <t>H2550046@student.nicmar.ac.in</t>
  </si>
  <si>
    <t>Pramod Shahane</t>
  </si>
  <si>
    <t>pramod.shahane@nicmar.ac.in</t>
  </si>
  <si>
    <t>H2570126-shivam Kumar</t>
  </si>
  <si>
    <t>H2570126@student.nicmar.ac.in</t>
  </si>
  <si>
    <t>H2560153-golla Anil</t>
  </si>
  <si>
    <t>H2560153@student.nicmar.ac.in</t>
  </si>
  <si>
    <t>H2570089-izhad Furqhan</t>
  </si>
  <si>
    <t>H2570089@student.nicmar.ac.in</t>
  </si>
  <si>
    <t>H2550024-venkata Sai Uma Maheswara Rao</t>
  </si>
  <si>
    <t>H2550024@student.nicmar.ac.in</t>
  </si>
  <si>
    <t>H2560134-thonta Hari Shiva Prasad</t>
  </si>
  <si>
    <t>H2560134@student.nicmar.ac.in</t>
  </si>
  <si>
    <t>H2550002-arangi Ashok</t>
  </si>
  <si>
    <t>H2550002@student.nicmar.ac.in</t>
  </si>
  <si>
    <t>H2560132-thirumani Chandu</t>
  </si>
  <si>
    <t>H2560132@student.nicmar.ac.in</t>
  </si>
  <si>
    <t>P24700770-syeda Banu</t>
  </si>
  <si>
    <t>P24700770@student.nicmar.ac.in</t>
  </si>
  <si>
    <t>H2560116-revanasidda</t>
  </si>
  <si>
    <t>H2560116@student.nicmar.ac.in</t>
  </si>
  <si>
    <t>P24700694-mukesh C</t>
  </si>
  <si>
    <t>P24700694@student.nicmar.ac.in</t>
  </si>
  <si>
    <t>07337723772</t>
  </si>
  <si>
    <t>H2570038-dulla Harish</t>
  </si>
  <si>
    <t>H2570038@student.nicmar.ac.in</t>
  </si>
  <si>
    <t>Kuldeep Singh</t>
  </si>
  <si>
    <t>kuldeepsinghcu7@gmail.com</t>
  </si>
  <si>
    <t>H2560106-penubala Nagesh Kumar</t>
  </si>
  <si>
    <t>H2560106@student.nicmar.ac.in</t>
  </si>
  <si>
    <t>P24700340-rushikesh Pande</t>
  </si>
  <si>
    <t>P24700340@student.nicmar.ac.in</t>
  </si>
  <si>
    <t>H2560050-gonga Divya</t>
  </si>
  <si>
    <t>H2560050@student.nicmar.ac.in</t>
  </si>
  <si>
    <t>P24700444-atharva Joshi</t>
  </si>
  <si>
    <t>P24700444@student.nicmar.ac.in</t>
  </si>
  <si>
    <t>Dipti Das</t>
  </si>
  <si>
    <t>dipti2753@gmail.com</t>
  </si>
  <si>
    <t>H2570023- Bollaboina Mohankrishna Yadav</t>
  </si>
  <si>
    <t>H2570023@student.nicmar.ac.in</t>
  </si>
  <si>
    <t>P24700320-soumav Mitra</t>
  </si>
  <si>
    <t>P24700320@student.nicmar.ac.in</t>
  </si>
  <si>
    <t>H2560103-patan Mahammed Fayaz Khan</t>
  </si>
  <si>
    <t>H2560103@student.nicmar.ac.in</t>
  </si>
  <si>
    <t>P24700669-janhavi Naik</t>
  </si>
  <si>
    <t>P24700669@student.nicmar.ac.in</t>
  </si>
  <si>
    <t>Yalamarty Sai Mahesh Chandra</t>
  </si>
  <si>
    <t>D25700033@student.nicmar.ac.in</t>
  </si>
  <si>
    <t>Priyanshu</t>
  </si>
  <si>
    <t>D25700034@student.nicmar.ac.in</t>
  </si>
  <si>
    <t>Piyushkumar Kanubhai Varia</t>
  </si>
  <si>
    <t>piyushkumar.varia@tatasteel.com</t>
  </si>
  <si>
    <t>Milind Phadtare</t>
  </si>
  <si>
    <t>mphadtare@nicmar.ac.in</t>
  </si>
  <si>
    <t>H2470097-devani Soumya</t>
  </si>
  <si>
    <t>H2470097@student.nicmar.ac.in</t>
  </si>
  <si>
    <t>P24700232-harshit Dubey</t>
  </si>
  <si>
    <t>P24700232@student.nicmar.ac.in</t>
  </si>
  <si>
    <t>Jitendera Kumar</t>
  </si>
  <si>
    <t>jitendra.kumar@NCR.nicmar.ac.in</t>
  </si>
  <si>
    <t>Rahul Kumar</t>
  </si>
  <si>
    <t>rahul.kumar@ncr.nicmar.ac.in</t>
  </si>
  <si>
    <t>H2450023-srithan Karne</t>
  </si>
  <si>
    <t>H2450023@student.nicmar.ac.in</t>
  </si>
  <si>
    <t>P25709048-vivek Deore</t>
  </si>
  <si>
    <t>P25709048@student.nicmar.ac.in</t>
  </si>
  <si>
    <t xml:space="preserve">92266 29099 </t>
  </si>
  <si>
    <t>P25709053-jeevan Manoj</t>
  </si>
  <si>
    <t>P25709053@student.nicmar.ac.in</t>
  </si>
  <si>
    <t>P24700703-aishwarya Nagaraj</t>
  </si>
  <si>
    <t>P24700703@student.nicmar.ac.in</t>
  </si>
  <si>
    <t>P24701058-bhargavi Deshmukh</t>
  </si>
  <si>
    <t>P24701058@student.nicmar.ac.in</t>
  </si>
  <si>
    <t>Ravi Kumar R J</t>
  </si>
  <si>
    <t>H2550028@student.nicmar.ac.in</t>
  </si>
  <si>
    <t>salauddinshaikh982@gmail.com</t>
  </si>
  <si>
    <t>P25701015-ashootosh Patil</t>
  </si>
  <si>
    <t>P25701015@student.nicmar.ac.in</t>
  </si>
  <si>
    <t>P25700705-saideepak Potnuru</t>
  </si>
  <si>
    <t>P25700705@student.nicmar.ac.in</t>
  </si>
  <si>
    <t>P25700541-parimal Alawane</t>
  </si>
  <si>
    <t>P25700541@student.nicmar.ac.in</t>
  </si>
  <si>
    <t>P25700290-soham Raut</t>
  </si>
  <si>
    <t>P25700290@student.nicmar.ac.in</t>
  </si>
  <si>
    <t>P25700592-prathmesh Singh</t>
  </si>
  <si>
    <t>P25700592@student.nicmar.ac.in</t>
  </si>
  <si>
    <t>07876584754</t>
  </si>
  <si>
    <t>P25700353-nakul Ingle</t>
  </si>
  <si>
    <t>P25700353@student.nicmar.ac.in</t>
  </si>
  <si>
    <t>08379045231</t>
  </si>
  <si>
    <t>P25700750-palak Vithlani</t>
  </si>
  <si>
    <t>P25700750@student.nicmar.ac.in</t>
  </si>
  <si>
    <t>P25710018-anish Bartakke</t>
  </si>
  <si>
    <t>P25710018@student.nicmar.ac.in</t>
  </si>
  <si>
    <t>09892950125</t>
  </si>
  <si>
    <t>P25700492-jatin Shetigar</t>
  </si>
  <si>
    <t>P25700492@student.nicmar.ac.in</t>
  </si>
  <si>
    <t>P25707022-anakha P</t>
  </si>
  <si>
    <t>P25707022@student.nicmar.ac.in</t>
  </si>
  <si>
    <t>P25708008-anurag Khune</t>
  </si>
  <si>
    <t>P25708008@student.nicmar.ac.in</t>
  </si>
  <si>
    <t>P25700515-vishwaraj Sapkal</t>
  </si>
  <si>
    <t>P25700515@student.nicmar.ac.in</t>
  </si>
  <si>
    <t>P25700485-pratham Dhanajkar</t>
  </si>
  <si>
    <t>P25700485@student.nicmar.ac.in</t>
  </si>
  <si>
    <t>P25700730-dipen Baldaniya</t>
  </si>
  <si>
    <t>P25700730@student.nicmar.ac.in</t>
  </si>
  <si>
    <t>Atul Kumar Singh</t>
  </si>
  <si>
    <t>atul.singh@NCR.nicmar.ac.in</t>
  </si>
  <si>
    <t>P25700339-navaneet Thorwat</t>
  </si>
  <si>
    <t>P25700339@student.nicmar.ac.in</t>
  </si>
  <si>
    <t>P25704021-chirag Bapardekar</t>
  </si>
  <si>
    <t>P25704021@student.nicmar.ac.in</t>
  </si>
  <si>
    <t>P25700746-fatima Bacha</t>
  </si>
  <si>
    <t>P25700746@student.nicmar.ac.in</t>
  </si>
  <si>
    <t>P25700725-nikita Chavan</t>
  </si>
  <si>
    <t>P25700725@student.nicmar.ac.in</t>
  </si>
  <si>
    <t>Fareetha Farzana</t>
  </si>
  <si>
    <t>fareetha.farzana@hyd.nicmar.ac.in</t>
  </si>
  <si>
    <t>P25703043-elias Eldhose</t>
  </si>
  <si>
    <t>P25703043@student.nicmar.ac.in</t>
  </si>
  <si>
    <t>P25710001-sarthak Mishra</t>
  </si>
  <si>
    <t>P25710001@student.nicmar.ac.in</t>
  </si>
  <si>
    <t>P25700568-rutuja Dhanaji Tokale</t>
  </si>
  <si>
    <t>P25700568@student.nicmar.ac.in</t>
  </si>
  <si>
    <t>P25700717-ritesh Ghaytadak</t>
  </si>
  <si>
    <t>P25700717@student.nicmar.ac.in</t>
  </si>
  <si>
    <t>P24700543-nihar Jadhav</t>
  </si>
  <si>
    <t>P24700543@student.nicmar.ac.in</t>
  </si>
  <si>
    <t>P25700058-anushka Jadhav</t>
  </si>
  <si>
    <t>P25700058@student.nicmar.ac.in</t>
  </si>
  <si>
    <t>P25700621-rishav Raj</t>
  </si>
  <si>
    <t>P25700621@student.nicmar.ac.in</t>
  </si>
  <si>
    <t>07635009099</t>
  </si>
  <si>
    <t>P25703023-siddharth Mani</t>
  </si>
  <si>
    <t>P25703023@student.nicmar.ac.in</t>
  </si>
  <si>
    <t>P25700148-yatham Manikanta</t>
  </si>
  <si>
    <t>P25700148@student.nicmar.ac.in</t>
  </si>
  <si>
    <t>P25700709-prerna Sapkale</t>
  </si>
  <si>
    <t>P25700709@student.nicmar.ac.in</t>
  </si>
  <si>
    <t>P25701063-sandeep Sahu</t>
  </si>
  <si>
    <t>P25701063@student.nicmar.ac.in</t>
  </si>
  <si>
    <t>D25600036-prashil Ramesh Dange</t>
  </si>
  <si>
    <t>D25600036@student.nicmar.ac.in</t>
  </si>
  <si>
    <t>P25702032-adarsh Akash</t>
  </si>
  <si>
    <t>P25702032@student.nicmar.ac.in</t>
  </si>
  <si>
    <t>P24700190-onkar Jagtap</t>
  </si>
  <si>
    <t>P24700190@student.nicmar.ac.in</t>
  </si>
  <si>
    <t>P25700208-kb Kumar</t>
  </si>
  <si>
    <t>P25700208@student.nicmar.ac.in</t>
  </si>
  <si>
    <t>P25709049-abhishek Rajput</t>
  </si>
  <si>
    <t>P25709049@student.nicmar.ac.in</t>
  </si>
  <si>
    <t>H2370060-mr Kengam Govinda Siddarda Naidu</t>
  </si>
  <si>
    <t>H2370060@student.nicmar.ac.in</t>
  </si>
  <si>
    <t>P24700115-vatsal Avasthi</t>
  </si>
  <si>
    <t>P24700115@student.nicmar.ac.in</t>
  </si>
  <si>
    <t>Avadhoot Dixit</t>
  </si>
  <si>
    <t>adixit@nicmar.ac.in</t>
  </si>
  <si>
    <t>Mahesh Biradar</t>
  </si>
  <si>
    <t>mahesh.birajdar@nicmar.ac.in</t>
  </si>
  <si>
    <t>H2560074-manthena Rohith Kumar</t>
  </si>
  <si>
    <t>H2560074@student.nicmar.ac.in</t>
  </si>
  <si>
    <t>P25709020-nikunj Rathod</t>
  </si>
  <si>
    <t>P25709020@student.nicmar.ac.in</t>
  </si>
  <si>
    <t>P24700242-sreya S</t>
  </si>
  <si>
    <t>P24700242@student.nicmar.ac.in</t>
  </si>
  <si>
    <t>P25700528-riya Vishwanath</t>
  </si>
  <si>
    <t>P25700528@student.nicmar.ac.in</t>
  </si>
  <si>
    <t>Hindavi Gavali</t>
  </si>
  <si>
    <t>hgavali@nicmar.ac.in</t>
  </si>
  <si>
    <t>P25700720-shweta Mohite</t>
  </si>
  <si>
    <t>P25700720@student.nicmar.ac.in</t>
  </si>
  <si>
    <t>P25703076-sharad Upadhyay</t>
  </si>
  <si>
    <t>P25703076@student.nicmar.ac.in</t>
  </si>
  <si>
    <t>H2550052-m Sai Teja</t>
  </si>
  <si>
    <t>H2550052@student.nicmar.ac.in</t>
  </si>
  <si>
    <t>H2560085-muthyala Sathwika</t>
  </si>
  <si>
    <t>H2560085@student.nicmar.ac.in</t>
  </si>
  <si>
    <t>Archee Verma</t>
  </si>
  <si>
    <t>archee.phd3@pune.nicmar.ac.in</t>
  </si>
  <si>
    <t>P24700457-ajit Kale</t>
  </si>
  <si>
    <t>P24700457@student.nicmar.ac.in</t>
  </si>
  <si>
    <t>Shubhangini Yadav</t>
  </si>
  <si>
    <t>shubhanginiy@gmail.com</t>
  </si>
  <si>
    <t>Ashita Talwar</t>
  </si>
  <si>
    <t>aashitatalwar@gmail.com</t>
  </si>
  <si>
    <t>Ashwarlu Shailaja</t>
  </si>
  <si>
    <t>ashwarlu.shailaja@NCR.nicmar.ac.in</t>
  </si>
  <si>
    <t>Hostel</t>
  </si>
  <si>
    <t>User, Department, Hostel, Super Admin</t>
  </si>
  <si>
    <t>P25600086-haran S</t>
  </si>
  <si>
    <t>P25600086@student.nicmar.ac.in</t>
  </si>
  <si>
    <t>Virendra Joshi</t>
  </si>
  <si>
    <t>virendra.joshi@nicmar.ac.in</t>
  </si>
  <si>
    <t>P24700202-jayesh Pawar</t>
  </si>
  <si>
    <t>P24700202@student.nicmar.ac.in</t>
  </si>
  <si>
    <t>H2540018-shaik Basheer Ahamed Valli</t>
  </si>
  <si>
    <t>H2540018@student.nicmar.ac.in</t>
  </si>
  <si>
    <t>H2570165-yenugukonda Yogendra Kumar</t>
  </si>
  <si>
    <t>H2570165@student.nicmar.ac.in</t>
  </si>
  <si>
    <t>P24700221-mayuresh Shrimangle</t>
  </si>
  <si>
    <t>P24700221@student.nicmar.ac.in</t>
  </si>
  <si>
    <t>Argho Roy</t>
  </si>
  <si>
    <t>argho.etce12@gmail.com</t>
  </si>
  <si>
    <t>H2570162-shaik Mansur</t>
  </si>
  <si>
    <t>H2570162@student.nicmar.ac.in</t>
  </si>
  <si>
    <t>Vishal Bhalla</t>
  </si>
  <si>
    <t>vishal.bhalla@pune.nicmar.ac.in</t>
  </si>
  <si>
    <t>H2570170-phatan Arfathulla Khan</t>
  </si>
  <si>
    <t>H2570170@student.nicmar.ac.in</t>
  </si>
  <si>
    <t>Rakesh Sawane</t>
  </si>
  <si>
    <t>rakesh.sawane@nicmar.ac.in</t>
  </si>
  <si>
    <t>09284648990</t>
  </si>
  <si>
    <t>P2373022-sandeep Sharma</t>
  </si>
  <si>
    <t>P2373022@student.nicmar.ac.in</t>
  </si>
  <si>
    <t>07804999449</t>
  </si>
  <si>
    <t>P24600069-prashant Kudke</t>
  </si>
  <si>
    <t>P24600069@student.nicmar.ac.in</t>
  </si>
  <si>
    <t>H2560114-ramadheni Saikiran</t>
  </si>
  <si>
    <t>H2560114@student.nicmar.ac.in</t>
  </si>
  <si>
    <t>P24700494-palaniappan C</t>
  </si>
  <si>
    <t>P24700494@student.nicmar.ac.in</t>
  </si>
  <si>
    <t>Rakesh Chavan</t>
  </si>
  <si>
    <t>rakesh.chavan@nicmar.ac.in</t>
  </si>
  <si>
    <t>Soumya Sharma</t>
  </si>
  <si>
    <t>sharma.soumya511@gmail.com</t>
  </si>
  <si>
    <t>H2560146-yellanuru Varun</t>
  </si>
  <si>
    <t>H2560146@student.nicmar.ac.in</t>
  </si>
  <si>
    <t>P25700227-ankita Sinha</t>
  </si>
  <si>
    <t>P25700227@student.nicmar.ac.in</t>
  </si>
  <si>
    <t>Indramani Singh</t>
  </si>
  <si>
    <t>indra.civil21@gmail.com</t>
  </si>
  <si>
    <t>P24702079-adhiraj Misal</t>
  </si>
  <si>
    <t>P24702079@student.nicmar.ac.in</t>
  </si>
  <si>
    <t>Phad Aakanksha Bharat</t>
  </si>
  <si>
    <t>H2560154@student.nicmar.ac.in</t>
  </si>
  <si>
    <t>H2570161-yanamala Thanuj Reddy</t>
  </si>
  <si>
    <t>H2570161@student.nicmar.ac.in</t>
  </si>
  <si>
    <t xml:space="preserve">Luv Grover </t>
  </si>
  <si>
    <t>dosa@ncr.nicmar.ac.in</t>
  </si>
  <si>
    <t>Subba Rao A V</t>
  </si>
  <si>
    <t>venkat2883@gmail.com</t>
  </si>
  <si>
    <t>Ajay Chadha</t>
  </si>
  <si>
    <t>ajaychadha34@gmail.com</t>
  </si>
  <si>
    <t>P24700007-shivani Adhav</t>
  </si>
  <si>
    <t>P24700007@student.nicmar.ac.in</t>
  </si>
  <si>
    <t>Aanchal Raghav</t>
  </si>
  <si>
    <t>aanchal.raghav@NCR.nicmar.ac.in</t>
  </si>
  <si>
    <t>D25700035-kiran Maurya</t>
  </si>
  <si>
    <t>D25700035@student.nicmar.ac.in</t>
  </si>
  <si>
    <t>P25600062-shashank Patel</t>
  </si>
  <si>
    <t>P25600062@student.nicmar.ac.in</t>
  </si>
  <si>
    <t>P25600012-prashant Mishra</t>
  </si>
  <si>
    <t>P25600012@student.nicmar.ac.in</t>
  </si>
  <si>
    <t>P25709057-mahesh Pendor</t>
  </si>
  <si>
    <t>P25709057@student.nicmar.ac.in</t>
  </si>
  <si>
    <t>09550253245</t>
  </si>
  <si>
    <t>Milind Tak</t>
  </si>
  <si>
    <t>milindtak@gmail.com</t>
  </si>
  <si>
    <t>P24701013-kalpit Karnat</t>
  </si>
  <si>
    <t>P24701013@student.nicmar.ac.in</t>
  </si>
  <si>
    <t>P24700307-sahil Bagwan</t>
  </si>
  <si>
    <t>P24700307@student.nicmar.ac.in</t>
  </si>
  <si>
    <t>08956004413</t>
  </si>
  <si>
    <t>Parth Sindolia</t>
  </si>
  <si>
    <t>parth.nbcc@gmail.com</t>
  </si>
  <si>
    <t>P24702022-ayush Raut</t>
  </si>
  <si>
    <t>P24702022@student.nicmar.ac.in</t>
  </si>
  <si>
    <t>Akshay Vashisth</t>
  </si>
  <si>
    <t>akshay_vashisth@ymail.com</t>
  </si>
  <si>
    <t>P24700455-utkarsh Borikar</t>
  </si>
  <si>
    <t>P24700455@student.nicmar.ac.in</t>
  </si>
  <si>
    <t>P25706009-vijaya Ghatol</t>
  </si>
  <si>
    <t>P25706009@student.nicmar.ac.in</t>
  </si>
  <si>
    <t>P25700301-sagar Singh</t>
  </si>
  <si>
    <t>P25700301@student.nicmar.ac.in</t>
  </si>
  <si>
    <t>P24701071-prajwal N</t>
  </si>
  <si>
    <t>P24701071@student.nicmar.ac.in</t>
  </si>
  <si>
    <t>P25700508-atharva Savale</t>
  </si>
  <si>
    <t>P25700508@student.nicmar.ac.in</t>
  </si>
  <si>
    <t>P25700363-pushpendra Yadav</t>
  </si>
  <si>
    <t>P25700363@student.nicmar.ac.in</t>
  </si>
  <si>
    <t>P25700461-yash Kamble</t>
  </si>
  <si>
    <t>P25700461@student.nicmar.ac.in</t>
  </si>
  <si>
    <t>P25701076-rudra Phadtare</t>
  </si>
  <si>
    <t>P25701076@student.nicmar.ac.in</t>
  </si>
  <si>
    <t>P25700312-sanyam Patil</t>
  </si>
  <si>
    <t>P25700312@student.nicmar.ac.in</t>
  </si>
  <si>
    <t>P25700213-hardik Pokar</t>
  </si>
  <si>
    <t>P25700213@student.nicmar.ac.in</t>
  </si>
  <si>
    <t>P25700084-rohith M J</t>
  </si>
  <si>
    <t>P25700084@student.nicmar.ac.in</t>
  </si>
  <si>
    <t>Sachin Yadav</t>
  </si>
  <si>
    <t>P25700048@student.nicmar.ac.in</t>
  </si>
  <si>
    <t>P25700386-rishu Kumar</t>
  </si>
  <si>
    <t>P25700386@student.nicmar.ac.in</t>
  </si>
  <si>
    <t>P25700201-steve Wilson</t>
  </si>
  <si>
    <t>P25700201@student.nicmar.ac.in</t>
  </si>
  <si>
    <t>H2540022-shashank.g</t>
  </si>
  <si>
    <t>H2540022@student.nicmar.ac.in</t>
  </si>
  <si>
    <t>P24700054-akash Nagargoje</t>
  </si>
  <si>
    <t>P24700054@student.nicmar.ac.in</t>
  </si>
  <si>
    <t>P25700500-aruru Sai</t>
  </si>
  <si>
    <t>P25700500@student.nicmar.ac.in</t>
  </si>
  <si>
    <t>P24702006-sakshi Nannaware</t>
  </si>
  <si>
    <t>P24702006@student.nicmar.ac.in</t>
  </si>
  <si>
    <t>Chandrakant Gokhale</t>
  </si>
  <si>
    <t>cgokhale@nicmar.ac.in</t>
  </si>
  <si>
    <t>09422061954</t>
  </si>
  <si>
    <t>Vaishnavi Badime</t>
  </si>
  <si>
    <t>vaishnavi.badime@pune.nicmar.ac.in</t>
  </si>
  <si>
    <t>Janardhan Pawar</t>
  </si>
  <si>
    <t>janardhan.pawar@nicmar.ac.in</t>
  </si>
  <si>
    <t>Prachi Ingle</t>
  </si>
  <si>
    <t>prachi.ingle@pune.nicmar.ac.in</t>
  </si>
  <si>
    <t>Sunil Adkar</t>
  </si>
  <si>
    <t>sunil.adkar@nicmar.ac.in</t>
  </si>
  <si>
    <t>08888369224</t>
  </si>
  <si>
    <t>G.t. Sri Saanvi</t>
  </si>
  <si>
    <t>sri.saanvi@hyd.nicmar.ac.in</t>
  </si>
  <si>
    <t>P24700148-vishwas Adhia</t>
  </si>
  <si>
    <t>P24700148@student.nicmar.ac.in</t>
  </si>
  <si>
    <t>P25700433-shubham Khandare</t>
  </si>
  <si>
    <t>P25700433@student.nicmar.ac.in</t>
  </si>
  <si>
    <t>P24702080-agasti Takawale</t>
  </si>
  <si>
    <t>P24702080@student.nicmar.ac.in</t>
  </si>
  <si>
    <t>P24704034-aditya Dighe</t>
  </si>
  <si>
    <t>P24704034@student.nicmar.ac.in</t>
  </si>
  <si>
    <t>P25700287-satyam Birari</t>
  </si>
  <si>
    <t>P25700287@student.nicmar.ac.in</t>
  </si>
  <si>
    <t>P25702070-daksh Patel</t>
  </si>
  <si>
    <t>P25702070@student.nicmar.ac.in</t>
  </si>
  <si>
    <t>P24700732-abdul Mutahhir</t>
  </si>
  <si>
    <t>P24700732@student.nicmar.ac.in</t>
  </si>
  <si>
    <t>P25600002-manya Khare</t>
  </si>
  <si>
    <t>P25600002@student.nicmar.ac.in</t>
  </si>
  <si>
    <t>P25700608-ishita Saragada</t>
  </si>
  <si>
    <t>P25700608@student.nicmar.ac.in</t>
  </si>
  <si>
    <t>Student-54</t>
  </si>
  <si>
    <t>student54@online.nicmar.ac.in</t>
  </si>
  <si>
    <t>S.shekhar</t>
  </si>
  <si>
    <t>s.shekhar@nicmar.ac.in</t>
  </si>
  <si>
    <t>P25700297-b Akshith</t>
  </si>
  <si>
    <t>P25700297@student.nicmar.ac.in</t>
  </si>
  <si>
    <t>P25700552-tanuj Sahare</t>
  </si>
  <si>
    <t>P25700552@student.nicmar.ac.in</t>
  </si>
  <si>
    <t>P25700593-dhruv Chalode</t>
  </si>
  <si>
    <t>P25700593@student.nicmar.ac.in</t>
  </si>
  <si>
    <t>Meghraj Kasbe</t>
  </si>
  <si>
    <t>meghraj.kasbe@nicmar.ac.in</t>
  </si>
  <si>
    <t>P25701111-anagha Patil</t>
  </si>
  <si>
    <t>P25701111@student.nicmar.ac.in</t>
  </si>
  <si>
    <t>P25700626-aishwarya P</t>
  </si>
  <si>
    <t>P25700626@student.nicmar.ac.in</t>
  </si>
  <si>
    <t>P25700306-kuruvila Saijan</t>
  </si>
  <si>
    <t>P25700306@student.nicmar.ac.in</t>
  </si>
  <si>
    <t>P25700711-somnath Devekar</t>
  </si>
  <si>
    <t>P25700711@student.nicmar.ac.in</t>
  </si>
  <si>
    <t>P25700739-siddhi Hanwate</t>
  </si>
  <si>
    <t>P25700739@student.nicmar.ac.in</t>
  </si>
  <si>
    <t>P25701124-aravind Shibu</t>
  </si>
  <si>
    <t>P25701124@student.nicmar.ac.in</t>
  </si>
  <si>
    <t>08590312588</t>
  </si>
  <si>
    <t>P24701052-chidanand Dhokale</t>
  </si>
  <si>
    <t>P24701052@student.nicmar.ac.in</t>
  </si>
  <si>
    <t>H2460105-vishwajeet Deshmukh</t>
  </si>
  <si>
    <t>H2460105@student.nicmar.ac.in</t>
  </si>
  <si>
    <t>P25700536-preeti .</t>
  </si>
  <si>
    <t>P25700536@student.nicmar.ac.in</t>
  </si>
  <si>
    <t>P25700457-abi V</t>
  </si>
  <si>
    <t>P25700457@student.nicmar.ac.in</t>
  </si>
  <si>
    <t>P24700336-vishwaraj Ghuge</t>
  </si>
  <si>
    <t>P24700336@student.nicmar.ac.in</t>
  </si>
  <si>
    <t>P25704006-snehal Garje</t>
  </si>
  <si>
    <t>P25704006@student.nicmar.ac.in</t>
  </si>
  <si>
    <t>P25700458-kumar Harshit</t>
  </si>
  <si>
    <t>P25700458@student.nicmar.ac.in</t>
  </si>
  <si>
    <t>P25700578-anuja Deshmukh</t>
  </si>
  <si>
    <t>P25700578@student.nicmar.ac.in</t>
  </si>
  <si>
    <t>P25702134-kirtan Prajapati</t>
  </si>
  <si>
    <t>P25702134@student.nicmar.ac.in</t>
  </si>
  <si>
    <t>P25700537-devika Raj</t>
  </si>
  <si>
    <t>P25700537@student.nicmar.ac.in</t>
  </si>
  <si>
    <t>P24700620-nia Naman</t>
  </si>
  <si>
    <t>P24700620@student.nicmar.ac.in</t>
  </si>
  <si>
    <t>P25700071-nakulan Arunachalam</t>
  </si>
  <si>
    <t>P25700071@student.nicmar.ac.in</t>
  </si>
  <si>
    <t>Rakshita Sharma</t>
  </si>
  <si>
    <t>D25600034@student.nicmar.ac.in</t>
  </si>
  <si>
    <t>User, Student, Student Documentation</t>
  </si>
  <si>
    <t>P25700340-ronak Rajput</t>
  </si>
  <si>
    <t>P25700340@student.nicmar.ac.in</t>
  </si>
  <si>
    <t>P25703058-mohit Chhajed</t>
  </si>
  <si>
    <t>P25703058@student.nicmar.ac.in</t>
  </si>
  <si>
    <t>P24700301-rohit Singh</t>
  </si>
  <si>
    <t>P24700301@student.nicmar.ac.in</t>
  </si>
  <si>
    <t>Pradeep</t>
  </si>
  <si>
    <t>deepk92.cengg@gmail.com</t>
  </si>
  <si>
    <t>Santosh Balwadkar</t>
  </si>
  <si>
    <t>santosh.balwadkar@nicmar.ac.in</t>
  </si>
  <si>
    <t>Vinay Bandloju</t>
  </si>
  <si>
    <t>vinay.bandloju@hyd.nicmar.ac.in</t>
  </si>
  <si>
    <t>P24700578-mohammad Dabir</t>
  </si>
  <si>
    <t>P24700578@student.nicmar.ac.in</t>
  </si>
  <si>
    <t>P25701014-agam Wadhwa</t>
  </si>
  <si>
    <t>P25701014@student.nicmar.ac.in</t>
  </si>
  <si>
    <t>P24700541-nimish Loke</t>
  </si>
  <si>
    <t>P24700541@student.nicmar.ac.in</t>
  </si>
  <si>
    <t>Pragati Bhardwaj</t>
  </si>
  <si>
    <t>pragati.bhardwaj@NCR.nicmar.ac.in</t>
  </si>
  <si>
    <t>Ep244425pp-ishan Chaturvedi</t>
  </si>
  <si>
    <t>EP244425PP@student.nicmar.ac.in</t>
  </si>
  <si>
    <t>Bharath Kumar Sundaram</t>
  </si>
  <si>
    <t>writebharath@gmail.com</t>
  </si>
  <si>
    <t>Rupali Singh</t>
  </si>
  <si>
    <t>rupali.singh@NCR.nicmar.ac.in</t>
  </si>
  <si>
    <t>P24706007-aparna I</t>
  </si>
  <si>
    <t>P24706007@student.nicmar.ac.in</t>
  </si>
  <si>
    <t>Anand Prakash</t>
  </si>
  <si>
    <t>aprakash@nicmar.ac.in</t>
  </si>
  <si>
    <t>P2201003-vijit Yadav</t>
  </si>
  <si>
    <t>P2201003@student.nicmar.ac.in</t>
  </si>
  <si>
    <t>Sanket Jagtap</t>
  </si>
  <si>
    <t>sanket.jagtap@pune.nicmar.ac.in</t>
  </si>
  <si>
    <t>milindtak@myyahoo.com</t>
  </si>
  <si>
    <t>P24700293-ankit Yadav</t>
  </si>
  <si>
    <t>P24700293@student.nicmar.ac.in</t>
  </si>
  <si>
    <t>P25700505-pruthviraj Khandve</t>
  </si>
  <si>
    <t>P25700505@student.nicmar.ac.in</t>
  </si>
  <si>
    <t>P25706024-himanshu Rawle</t>
  </si>
  <si>
    <t>P25706024@student.nicmar.ac.in</t>
  </si>
  <si>
    <t>School Of Executive Education-nicmar University (nucs), Hyderabad</t>
  </si>
  <si>
    <t>soee.hyd@nicmar.ac.in</t>
  </si>
  <si>
    <t>P24704002-vaishnavi Bhatkar</t>
  </si>
  <si>
    <t>P24704002@student.nicmar.ac.in</t>
  </si>
  <si>
    <t>P25700481-vivek Mate</t>
  </si>
  <si>
    <t>P25700481@student.nicmar.ac.in</t>
  </si>
  <si>
    <t>S.lavanya</t>
  </si>
  <si>
    <t>s.lavanya@nicmar.ac.in</t>
  </si>
  <si>
    <t>P25600083-om Chakke</t>
  </si>
  <si>
    <t>P25600083@student.nicmar.ac.in</t>
  </si>
  <si>
    <t>P25700003-sreelakshmi Krishnakumar</t>
  </si>
  <si>
    <t>P25700003@student.nicmar.ac.in</t>
  </si>
  <si>
    <t>P25702081-tanya Singh</t>
  </si>
  <si>
    <t>P25702081@student.nicmar.ac.in</t>
  </si>
  <si>
    <t>P25700076-tejas Rakhonde</t>
  </si>
  <si>
    <t>P25700076@student.nicmar.ac.in</t>
  </si>
  <si>
    <t>P25700416-manav Parmar</t>
  </si>
  <si>
    <t>P25700416@student.nicmar.ac.in</t>
  </si>
  <si>
    <t>P24709044-hari Botla</t>
  </si>
  <si>
    <t>P24709044@student.nicmar.ac.in</t>
  </si>
  <si>
    <t>07569600295</t>
  </si>
  <si>
    <t>P25600014-suma Shetty</t>
  </si>
  <si>
    <t>P25600014@student.nicmar.ac.in</t>
  </si>
  <si>
    <t>P25702120-ritisha Gupta</t>
  </si>
  <si>
    <t>P25702120@student.nicmar.ac.in</t>
  </si>
  <si>
    <t>H2570081-marupadige Kumar Suchit</t>
  </si>
  <si>
    <t>H2570081@student.nicmar.ac.in</t>
  </si>
  <si>
    <t>P2372005-mungale Neha Milind</t>
  </si>
  <si>
    <t>P2372005@student.nicmar.ac.in</t>
  </si>
  <si>
    <t>P25702140-subhashree Acharya</t>
  </si>
  <si>
    <t>P25702140@student.nicmar.ac.in</t>
  </si>
  <si>
    <t>Kumar Vivek</t>
  </si>
  <si>
    <t>KRVIVEK3907@GMAIL.COM</t>
  </si>
  <si>
    <t>H2460015-kalyan Gandikota</t>
  </si>
  <si>
    <t>H2460015@student.nicmar.ac.in</t>
  </si>
  <si>
    <t>Anuj Kamboj</t>
  </si>
  <si>
    <t>kamboj512@gmail.com</t>
  </si>
  <si>
    <t>ankursharma223@gmail.com</t>
  </si>
  <si>
    <t>P25700129-aneena Johnson</t>
  </si>
  <si>
    <t>P25700129@student.nicmar.ac.in</t>
  </si>
  <si>
    <t>P24700138-chandan M</t>
  </si>
  <si>
    <t>P24700138@student.nicmar.ac.in</t>
  </si>
  <si>
    <t>P25701107-geethika S</t>
  </si>
  <si>
    <t>P25701107@student.nicmar.ac.in</t>
  </si>
  <si>
    <t>Pgp-sode</t>
  </si>
  <si>
    <t>pgpsode@nicmar.ac.in</t>
  </si>
  <si>
    <t>Deepali Gupta</t>
  </si>
  <si>
    <t>deepaligupta847@gmail.com</t>
  </si>
  <si>
    <t>P25700066-swagat Bhanjadeo</t>
  </si>
  <si>
    <t>P25700066@student.nicmar.ac.in</t>
  </si>
  <si>
    <t>P25700410-abhijith M</t>
  </si>
  <si>
    <t>P25700410@student.nicmar.ac.in</t>
  </si>
  <si>
    <t>Tarun Singh</t>
  </si>
  <si>
    <t>tarun.singh@NCR.nicmar.ac.in</t>
  </si>
  <si>
    <t>P25700425-vaibhav Kadam</t>
  </si>
  <si>
    <t>P25700425@student.nicmar.ac.in</t>
  </si>
  <si>
    <t>P25703080-siddhesh Jadhav</t>
  </si>
  <si>
    <t>P25703080@student.nicmar.ac.in</t>
  </si>
  <si>
    <t>H2560128-sunkavalli Tarun Kumar</t>
  </si>
  <si>
    <t>H2560128@student.nicmar.ac.in</t>
  </si>
  <si>
    <t>Balkis A</t>
  </si>
  <si>
    <t>balkis.phd1@pune.nicmar.ac.in</t>
  </si>
  <si>
    <t>P24703040-nandini Korke</t>
  </si>
  <si>
    <t>P24703040@student.nicmar.ac.in</t>
  </si>
  <si>
    <t>P25701062-nikhil Chinchawade</t>
  </si>
  <si>
    <t>P25701062@student.nicmar.ac.in</t>
  </si>
  <si>
    <t>P25700070-abhishek Shinde</t>
  </si>
  <si>
    <t>P25700070@student.nicmar.ac.in</t>
  </si>
  <si>
    <t>Pankaj Verma</t>
  </si>
  <si>
    <t>pankajv0405@gmail.com</t>
  </si>
  <si>
    <t>P25700754-jay Thite</t>
  </si>
  <si>
    <t>P25700754@student.nicmar.ac.in</t>
  </si>
  <si>
    <t>H2560138-u Sai Prasanna</t>
  </si>
  <si>
    <t>H2560138@student.nicmar.ac.in</t>
  </si>
  <si>
    <t>P25700677-saurav Paate</t>
  </si>
  <si>
    <t>P25700677@student.nicmar.ac.in</t>
  </si>
  <si>
    <t>H2560052-gurram Karthik</t>
  </si>
  <si>
    <t>H2560052@student.nicmar.ac.in</t>
  </si>
  <si>
    <t>Disha Neogi</t>
  </si>
  <si>
    <t>P25702012@student.nicmar.ac.in</t>
  </si>
  <si>
    <t>Bhavana Pujari</t>
  </si>
  <si>
    <t>bhavana.pujari@nicmar.ac.in</t>
  </si>
  <si>
    <t>P25701051-om Deore</t>
  </si>
  <si>
    <t>P25701051@student.nicmar.ac.in</t>
  </si>
  <si>
    <t>Swathi.mandati</t>
  </si>
  <si>
    <t>swathi.mandati@nicmar.ac.in</t>
  </si>
  <si>
    <t>P24700095-prashant Shukla</t>
  </si>
  <si>
    <t>P24700095@student.nicmar.ac.in</t>
  </si>
  <si>
    <t>Ajay Yadav</t>
  </si>
  <si>
    <t>Ajay.me16oct@gmail.com</t>
  </si>
  <si>
    <t>H2560049-gangula Nikhil</t>
  </si>
  <si>
    <t>H2560049@student.nicmar.ac.in</t>
  </si>
  <si>
    <t>Anirudh Singh Manglia</t>
  </si>
  <si>
    <t>P25701058@student.nicmar.ac.in</t>
  </si>
  <si>
    <t>P24707015-deon Tom</t>
  </si>
  <si>
    <t>P24707015@student.nicmar.ac.in</t>
  </si>
  <si>
    <t>H2560158-rangu Sai Thanush Naidu</t>
  </si>
  <si>
    <t>H2560158@student.nicmar.ac.in</t>
  </si>
  <si>
    <t>H2560162-ganne Boina Mahesh</t>
  </si>
  <si>
    <t>H2560162@student.nicmar.ac.in</t>
  </si>
  <si>
    <t>P24703069-shourya Kesari</t>
  </si>
  <si>
    <t>P24703069@student.nicmar.ac.in</t>
  </si>
  <si>
    <t>P24700161-giridhar Revaje</t>
  </si>
  <si>
    <t>P24700161@student.nicmar.ac.in</t>
  </si>
  <si>
    <t>P25702098-vinayak Sharma</t>
  </si>
  <si>
    <t>P25702098@student.nicmar.ac.in</t>
  </si>
  <si>
    <t>P25703006-varima Tripathi</t>
  </si>
  <si>
    <t>P25703006@student.nicmar.ac.in</t>
  </si>
  <si>
    <t>P25700398-priya Nalamwar</t>
  </si>
  <si>
    <t>P25700398@student.nicmar.ac.in</t>
  </si>
  <si>
    <t>P24709034-pratik Patil</t>
  </si>
  <si>
    <t>P24709034@student.nicmar.ac.in</t>
  </si>
  <si>
    <t>07030596302</t>
  </si>
  <si>
    <t>P25700243-shrey Shinde</t>
  </si>
  <si>
    <t>P25700243@student.nicmar.ac.in</t>
  </si>
  <si>
    <t>P24703056-tanishq Duraphe</t>
  </si>
  <si>
    <t>P24703056@student.nicmar.ac.in</t>
  </si>
  <si>
    <t>09131074814</t>
  </si>
  <si>
    <t>P25700491-ganesh Desai</t>
  </si>
  <si>
    <t>P25700491@student.nicmar.ac.in</t>
  </si>
  <si>
    <t>Sarika Bankar</t>
  </si>
  <si>
    <t>sarika.bankar@nicmar.ac.in</t>
  </si>
  <si>
    <t>P24701042-vedant Badhani</t>
  </si>
  <si>
    <t>P24701042@student.nicmar.ac.in</t>
  </si>
  <si>
    <t>Prasad K. V.</t>
  </si>
  <si>
    <t>kvprasad@nicmar.ac.in</t>
  </si>
  <si>
    <t>H2560088-nallagonda Rakesh</t>
  </si>
  <si>
    <t>H2560088@student.nicmar.ac.in</t>
  </si>
  <si>
    <t>Khatadah Abdul Badee</t>
  </si>
  <si>
    <t>abdulbadee000@gmail.com</t>
  </si>
  <si>
    <t>P25701142-pranav Borate</t>
  </si>
  <si>
    <t>P25701142@student.nicmar.ac.in</t>
  </si>
  <si>
    <t>P25700260-rishabh Katiyar</t>
  </si>
  <si>
    <t>P25700260@student.nicmar.ac.in</t>
  </si>
  <si>
    <t>Rajeev Kumar</t>
  </si>
  <si>
    <t>rajiv_568@hotmail.com</t>
  </si>
  <si>
    <t>Suman Karmakar</t>
  </si>
  <si>
    <t>sumankarmakar.tce@gmail.com</t>
  </si>
  <si>
    <t>P25700240-vishwaraj Mokashi</t>
  </si>
  <si>
    <t>P25700240@student.nicmar.ac.in</t>
  </si>
  <si>
    <t>P24702074-manthole Ashok</t>
  </si>
  <si>
    <t>P24702074@student.nicmar.ac.in</t>
  </si>
  <si>
    <t>P25700021-souvik Paul</t>
  </si>
  <si>
    <t>P25700021@student.nicmar.ac.in</t>
  </si>
  <si>
    <t>P25700748-rakesh Batharaju</t>
  </si>
  <si>
    <t>P25700748@student.nicmar.ac.in</t>
  </si>
  <si>
    <t>09052255892</t>
  </si>
  <si>
    <t>P25700643-pratik Kabra</t>
  </si>
  <si>
    <t>P25700643@student.nicmar.ac.in</t>
  </si>
  <si>
    <t>Archana Dange</t>
  </si>
  <si>
    <t>archana.dange@nicmar.ac.in</t>
  </si>
  <si>
    <t>P25700426-juilee Deshpande</t>
  </si>
  <si>
    <t>P25700426@student.nicmar.ac.in</t>
  </si>
  <si>
    <t>P25600085-shubham Raghorte</t>
  </si>
  <si>
    <t>P25600085@student.nicmar.ac.in</t>
  </si>
  <si>
    <t>Abhijeet Sangapurkar</t>
  </si>
  <si>
    <t>abhijeets@nicmar.ac.in</t>
  </si>
  <si>
    <t>Sharmishtha Yawalkar</t>
  </si>
  <si>
    <t>sharmishtha.y@nicmar.ac.in</t>
  </si>
  <si>
    <t>H2570041-gavara Harini</t>
  </si>
  <si>
    <t>H2570041@student.nicmar.ac.in</t>
  </si>
  <si>
    <t>P24607034-parth Oza</t>
  </si>
  <si>
    <t>P24607034@student.nicmar.ac.in</t>
  </si>
  <si>
    <t>P24700675-girish Balaji</t>
  </si>
  <si>
    <t>P24700675@student.nicmar.ac.in</t>
  </si>
  <si>
    <t>P25702093-shreyas Hiraskar</t>
  </si>
  <si>
    <t>P25702093@student.nicmar.ac.in</t>
  </si>
  <si>
    <t>H2560083-monangi Hemanth Kumar</t>
  </si>
  <si>
    <t>H2560083@student.nicmar.ac.in</t>
  </si>
  <si>
    <t>P24701029-rashie Bothra</t>
  </si>
  <si>
    <t>P24701029@student.nicmar.ac.in</t>
  </si>
  <si>
    <t>H2560149-dachani Giridhar Reddy</t>
  </si>
  <si>
    <t>H2560149@student.nicmar.ac.in</t>
  </si>
  <si>
    <t>P25700576-arya Dangat</t>
  </si>
  <si>
    <t>P25700576@student.nicmar.ac.in</t>
  </si>
  <si>
    <t>Shridhar Kumbhar</t>
  </si>
  <si>
    <t>shridhar.kumbhar@pune.nicmar.ac.in</t>
  </si>
  <si>
    <t>P25701126-priya Jaiswal</t>
  </si>
  <si>
    <t>P25701126@student.nicmar.ac.in</t>
  </si>
  <si>
    <t>D25700023-sumeet Nandraj Dhum</t>
  </si>
  <si>
    <t>D25700023@student.nicmar.ac.in</t>
  </si>
  <si>
    <t>P24700187-himanshi .</t>
  </si>
  <si>
    <t>P24700187@student.nicmar.ac.in</t>
  </si>
  <si>
    <t>P25701038-lalit Rajput</t>
  </si>
  <si>
    <t>P25701038@student.nicmar.ac.in</t>
  </si>
  <si>
    <t>H2570011-aravind G</t>
  </si>
  <si>
    <t>H2570011@student.nicmar.ac.in</t>
  </si>
  <si>
    <t>P24700552-nishant Bagad</t>
  </si>
  <si>
    <t>P24700552@student.nicmar.ac.in</t>
  </si>
  <si>
    <t>P24703070-aboli Patwa</t>
  </si>
  <si>
    <t>P24703070@student.nicmar.ac.in</t>
  </si>
  <si>
    <t>H2560046-gajagouni Akash Goud</t>
  </si>
  <si>
    <t>H2560046@student.nicmar.ac.in</t>
  </si>
  <si>
    <t>P25700198-arjya Raj</t>
  </si>
  <si>
    <t>P25700198@student.nicmar.ac.in</t>
  </si>
  <si>
    <t>P25600069-manoj Tati</t>
  </si>
  <si>
    <t>P25600069@student.nicmar.ac.in</t>
  </si>
  <si>
    <t>H2570078-maddela Prasad</t>
  </si>
  <si>
    <t>H2570078@student.nicmar.ac.in</t>
  </si>
  <si>
    <t>Siddharth Shrey Shrivastava</t>
  </si>
  <si>
    <t>shrey.rks@gmail.com</t>
  </si>
  <si>
    <t>H2570129-siramdasu  Bhanu Priya</t>
  </si>
  <si>
    <t>H2570129@student.nicmar.ac.in</t>
  </si>
  <si>
    <t>H2570053-kancharla Raghavendra</t>
  </si>
  <si>
    <t>H2570053@student.nicmar.ac.in</t>
  </si>
  <si>
    <t>P24700755-malay Sharma</t>
  </si>
  <si>
    <t>P24700755@student.nicmar.ac.in</t>
  </si>
  <si>
    <t>H2560064-karempudi Ajaykumar</t>
  </si>
  <si>
    <t>H2560064@student.nicmar.ac.in</t>
  </si>
  <si>
    <t>H2570007-aisha Nuha</t>
  </si>
  <si>
    <t>H2570007@student.nicmar.ac.in</t>
  </si>
  <si>
    <t>P25700280-aravind Thampi</t>
  </si>
  <si>
    <t>P25700280@student.nicmar.ac.in</t>
  </si>
  <si>
    <t>H2570084-megha Jomon</t>
  </si>
  <si>
    <t>H2570084@student.nicmar.ac.in</t>
  </si>
  <si>
    <t>P25702019-sharvari Jadhav</t>
  </si>
  <si>
    <t>P25702019@student.nicmar.ac.in</t>
  </si>
  <si>
    <t>P24700339-prasanna Goge</t>
  </si>
  <si>
    <t>P24700339@student.nicmar.ac.in</t>
  </si>
  <si>
    <t>P25701016-surabhi Singh</t>
  </si>
  <si>
    <t>P25701016@student.nicmar.ac.in</t>
  </si>
  <si>
    <t>Kalyani S</t>
  </si>
  <si>
    <t>kalyani.s@pune.nicmar.ac.in</t>
  </si>
  <si>
    <t>09766179700</t>
  </si>
  <si>
    <t>H2560143-vissapragada Srikaran</t>
  </si>
  <si>
    <t>H2560143@student.nicmar.ac.in</t>
  </si>
  <si>
    <t>P24607039-agrim Srivastava</t>
  </si>
  <si>
    <t>P24607039@student.nicmar.ac.in</t>
  </si>
  <si>
    <t>09971035200</t>
  </si>
  <si>
    <t xml:space="preserve">H2570030-chunchanakota  Shashivardhan Goud </t>
  </si>
  <si>
    <t>H2570030@student.nicmar.ac.in</t>
  </si>
  <si>
    <t>Varakavi Pramadha</t>
  </si>
  <si>
    <t>vpramadha@nicmar.ac.in</t>
  </si>
  <si>
    <t>H2560057-jampana Likhith Manikanta Varma</t>
  </si>
  <si>
    <t>H2560057@student.nicmar.ac.in</t>
  </si>
  <si>
    <t>H2560018-banyala Madhu Kumar</t>
  </si>
  <si>
    <t>H2560018@student.nicmar.ac.in</t>
  </si>
  <si>
    <t>H2560156-thulluru Manish Kumar</t>
  </si>
  <si>
    <t>H2560156@student.nicmar.ac.in</t>
  </si>
  <si>
    <t>H2450012-somen Tripathy</t>
  </si>
  <si>
    <t>H2450012@student.nicmar.ac.in</t>
  </si>
  <si>
    <t>Rajesh Bhosle</t>
  </si>
  <si>
    <t>rajesh.bhosle@nicmar.ac.in</t>
  </si>
  <si>
    <t>H2570071-ravichandra Kurapati</t>
  </si>
  <si>
    <t>H2570071@student.nicmar.ac.in</t>
  </si>
  <si>
    <t>P25703065-soham Borule</t>
  </si>
  <si>
    <t>P25703065@student.nicmar.ac.in</t>
  </si>
  <si>
    <t>P25707003-droupada Mulik</t>
  </si>
  <si>
    <t>P25707003@student.nicmar.ac.in</t>
  </si>
  <si>
    <t>P25700546-abhirishi Kumar</t>
  </si>
  <si>
    <t>P25700546@student.nicmar.ac.in</t>
  </si>
  <si>
    <t>P25700577-sushrut Bhaiswar</t>
  </si>
  <si>
    <t>P25700577@student.nicmar.ac.in</t>
  </si>
  <si>
    <t>P24710006-sujit Dhumal</t>
  </si>
  <si>
    <t>P24710006@student.nicmar.ac.in</t>
  </si>
  <si>
    <t>H2570064-kowsik Kokkiligadda</t>
  </si>
  <si>
    <t>H2570064@student.nicmar.ac.in</t>
  </si>
  <si>
    <t>P24700442-soham Jadhav</t>
  </si>
  <si>
    <t>P24700442@student.nicmar.ac.in</t>
  </si>
  <si>
    <t>M.muthu Balasubramanian</t>
  </si>
  <si>
    <t>m.muthu010@gmail.com</t>
  </si>
  <si>
    <t>P25600009-vishnudas Pv</t>
  </si>
  <si>
    <t>P25600009@student.nicmar.ac.in</t>
  </si>
  <si>
    <t>P24709035-aashutosh Thakur</t>
  </si>
  <si>
    <t>P24709035@student.nicmar.ac.in</t>
  </si>
  <si>
    <t>P25700706-shreyash Ghate</t>
  </si>
  <si>
    <t>P25700706@student.nicmar.ac.in</t>
  </si>
  <si>
    <t>09765720252</t>
  </si>
  <si>
    <t>P25700307-mayur Bansode</t>
  </si>
  <si>
    <t>P25700307@student.nicmar.ac.in</t>
  </si>
  <si>
    <t>H2470105-bhargava Tej  Iranganti</t>
  </si>
  <si>
    <t>H2470105@student.nicmar.ac.in</t>
  </si>
  <si>
    <t>08317662531</t>
  </si>
  <si>
    <t>P24710002-gaurav P</t>
  </si>
  <si>
    <t>P24710002@student.nicmar.ac.in</t>
  </si>
  <si>
    <t>P25700193-yashraj Parhad</t>
  </si>
  <si>
    <t>P25700193@student.nicmar.ac.in</t>
  </si>
  <si>
    <t>P24710011-aditya Mhaske</t>
  </si>
  <si>
    <t>P24710011@student.nicmar.ac.in</t>
  </si>
  <si>
    <t>P25700511-jay Jadhav</t>
  </si>
  <si>
    <t>P25700511@student.nicmar.ac.in</t>
  </si>
  <si>
    <t>P25704034-aayushi Nandanwar</t>
  </si>
  <si>
    <t>P25704034@student.nicmar.ac.in</t>
  </si>
  <si>
    <t>P25600076-harita Gollapelli</t>
  </si>
  <si>
    <t>P25600076@student.nicmar.ac.in</t>
  </si>
  <si>
    <t>P25700465-giri .</t>
  </si>
  <si>
    <t>P25700465@student.nicmar.ac.in</t>
  </si>
  <si>
    <t>P25700666-om Kankale</t>
  </si>
  <si>
    <t>P25700666@student.nicmar.ac.in</t>
  </si>
  <si>
    <t>Anmol Verma</t>
  </si>
  <si>
    <t>anmol18594@gmail.com</t>
  </si>
  <si>
    <t>H2560063-kancham Kalyan</t>
  </si>
  <si>
    <t>H2560063@student.nicmar.ac.in</t>
  </si>
  <si>
    <t>P25600070-vaibhav Sutar</t>
  </si>
  <si>
    <t>P25600070@student.nicmar.ac.in</t>
  </si>
  <si>
    <t>P24702109-gitanjali V</t>
  </si>
  <si>
    <t>P24702109@student.nicmar.ac.in</t>
  </si>
  <si>
    <t>P24707004-aryan Chandanan</t>
  </si>
  <si>
    <t>P24707004@student.nicmar.ac.in</t>
  </si>
  <si>
    <t>Mihir Sengupta</t>
  </si>
  <si>
    <t>mihir.sengupta@pune.nicmar.ac.in</t>
  </si>
  <si>
    <t>Ktv Rao</t>
  </si>
  <si>
    <t>ktvrao@nicmar.ac.in</t>
  </si>
  <si>
    <t xml:space="preserve">70450 93703 </t>
  </si>
  <si>
    <t>P24700412-srivaariprasad Bm</t>
  </si>
  <si>
    <t>P24700412@student.nicmar.ac.in</t>
  </si>
  <si>
    <t>P24700582-somraj Saha</t>
  </si>
  <si>
    <t>P24700582@student.nicmar.ac.in</t>
  </si>
  <si>
    <t>P25707023-tejas Sonawane</t>
  </si>
  <si>
    <t>P25707023@student.nicmar.ac.in</t>
  </si>
  <si>
    <t>Akash Chaudhari</t>
  </si>
  <si>
    <t>akash.chaudhari@nicmar.ac.in</t>
  </si>
  <si>
    <t>P25700535-bharvee Mokashi</t>
  </si>
  <si>
    <t>P25700535@student.nicmar.ac.in</t>
  </si>
  <si>
    <t>P25703036-vishal Pawar</t>
  </si>
  <si>
    <t>P25703036@student.nicmar.ac.in</t>
  </si>
  <si>
    <t>07378759253</t>
  </si>
  <si>
    <t>P25700311-vaishnavi .</t>
  </si>
  <si>
    <t>P25700311@student.nicmar.ac.in</t>
  </si>
  <si>
    <t>Nitin Chaudhary</t>
  </si>
  <si>
    <t>chaudhary.nitin2708@gmail.com</t>
  </si>
  <si>
    <t>H2570033-yogesh Dasari Rathan</t>
  </si>
  <si>
    <t>H2570033@student.nicmar.ac.in</t>
  </si>
  <si>
    <t>P25600049-samar Singh</t>
  </si>
  <si>
    <t>P25600049@student.nicmar.ac.in</t>
  </si>
  <si>
    <t>H2550040-vishwa</t>
  </si>
  <si>
    <t>H2550040@student.nicmar.ac.in</t>
  </si>
  <si>
    <t>P2271059-kakhandaki Shubham Sanjay</t>
  </si>
  <si>
    <t>P2271059@student.nicmar.ac.in</t>
  </si>
  <si>
    <t>P25700400-sudesh Gurav</t>
  </si>
  <si>
    <t>P25700400@student.nicmar.ac.in</t>
  </si>
  <si>
    <t>P25700304-samudrapu Anand Kumar</t>
  </si>
  <si>
    <t>P25700304@student.nicmar.ac.in</t>
  </si>
  <si>
    <t>Tejus</t>
  </si>
  <si>
    <t>tejus.srivastava02@gmail.com</t>
  </si>
  <si>
    <t>Ravindra Singh Chahar</t>
  </si>
  <si>
    <t>ravindrachahar100@gmail.com</t>
  </si>
  <si>
    <t>P25700296-harsh Bhoyar</t>
  </si>
  <si>
    <t>P25700296@student.nicmar.ac.in</t>
  </si>
  <si>
    <t>Manash Protim Gogoi</t>
  </si>
  <si>
    <t>manashprotimgogoi19@gmail.com</t>
  </si>
  <si>
    <t>P25700649-yaramati Gangadhar</t>
  </si>
  <si>
    <t>P25700649@student.nicmar.ac.in</t>
  </si>
  <si>
    <t>P25700600-sai Dhanavathula</t>
  </si>
  <si>
    <t>P25700600@student.nicmar.ac.in</t>
  </si>
  <si>
    <t>P24702116-satyabrat Swain</t>
  </si>
  <si>
    <t>P24702116@student.nicmar.ac.in</t>
  </si>
  <si>
    <t>P2370211-pitale Hetali Rajul</t>
  </si>
  <si>
    <t>P2370211@student.nicmar.ac.in</t>
  </si>
  <si>
    <t>P25700548-harish Salvi</t>
  </si>
  <si>
    <t>P25700548@student.nicmar.ac.in</t>
  </si>
  <si>
    <t>P25700441-k Gnaneshwar</t>
  </si>
  <si>
    <t>P25700441@student.nicmar.ac.in</t>
  </si>
  <si>
    <t>P24700644-shivam Chavan</t>
  </si>
  <si>
    <t>P24700644@student.nicmar.ac.in</t>
  </si>
  <si>
    <t>P24710017-mrunal Dhamdhere</t>
  </si>
  <si>
    <t>P24710017@student.nicmar.ac.in</t>
  </si>
  <si>
    <t>P25700345-ayush Prakshale</t>
  </si>
  <si>
    <t>P25700345@student.nicmar.ac.in</t>
  </si>
  <si>
    <t>P25700484-pritesh Ghitre</t>
  </si>
  <si>
    <t>P25700484@student.nicmar.ac.in</t>
  </si>
  <si>
    <t>P24700233-aiswarya Manikandan</t>
  </si>
  <si>
    <t>P24700233@student.nicmar.ac.in</t>
  </si>
  <si>
    <t>P25600046-vishnu Kinhekar</t>
  </si>
  <si>
    <t>P25600046@student.nicmar.ac.in</t>
  </si>
  <si>
    <t>P25701064-rijuta Pulliwar</t>
  </si>
  <si>
    <t>P25701064@student.nicmar.ac.in</t>
  </si>
  <si>
    <t>P24700711-kanagala Sai</t>
  </si>
  <si>
    <t>P24700711@student.nicmar.ac.in</t>
  </si>
  <si>
    <t>P25700170-prateek Sharma</t>
  </si>
  <si>
    <t>P25700170@student.nicmar.ac.in</t>
  </si>
  <si>
    <t>H2560171-c Deekshith</t>
  </si>
  <si>
    <t>H2560171@student.nicmar.ac.in</t>
  </si>
  <si>
    <t>P25702007-ritika Gupta</t>
  </si>
  <si>
    <t>P25702007@student.nicmar.ac.in</t>
  </si>
  <si>
    <t>Shyam Kumar Inturi</t>
  </si>
  <si>
    <t>sinturi@nicmar.ac.in</t>
  </si>
  <si>
    <t>H2550021-mithun H</t>
  </si>
  <si>
    <t>H2550021@student.nicmar.ac.in</t>
  </si>
  <si>
    <t>H2560007-ajesh H</t>
  </si>
  <si>
    <t>H2560007@student.nicmar.ac.in</t>
  </si>
  <si>
    <t>H2570156-vishwa S K</t>
  </si>
  <si>
    <t>H2570156@student.nicmar.ac.in</t>
  </si>
  <si>
    <t>H2570141-tauseef Basha</t>
  </si>
  <si>
    <t>H2570141@student.nicmar.ac.in</t>
  </si>
  <si>
    <t>P25710014-jeevan Abraham</t>
  </si>
  <si>
    <t>P25710014@student.nicmar.ac.in</t>
  </si>
  <si>
    <t>P24700417-ajit Shetkar</t>
  </si>
  <si>
    <t>P24700417@student.nicmar.ac.in</t>
  </si>
  <si>
    <t>P25608012-manasi Bhangale</t>
  </si>
  <si>
    <t>P25608012@student.nicmar.ac.in</t>
  </si>
  <si>
    <t>P25710021-pushkar Joshi</t>
  </si>
  <si>
    <t>P25710021@student.nicmar.ac.in</t>
  </si>
  <si>
    <t>P25702153-ayush Amdhare</t>
  </si>
  <si>
    <t>P25702153@student.nicmar.ac.in</t>
  </si>
  <si>
    <t>P25700251-ayush Kumar</t>
  </si>
  <si>
    <t>P25700251@student.nicmar.ac.in</t>
  </si>
  <si>
    <t>P25701018-vedant Mahajan</t>
  </si>
  <si>
    <t>P25701018@student.nicmar.ac.in</t>
  </si>
  <si>
    <t>P25703053-rushikesh Deshmukh</t>
  </si>
  <si>
    <t>P25703053@student.nicmar.ac.in</t>
  </si>
  <si>
    <t>P25700131-pragathy S P</t>
  </si>
  <si>
    <t>P25700131@student.nicmar.ac.in</t>
  </si>
  <si>
    <t>P25700259-shanku Nayudu</t>
  </si>
  <si>
    <t>P25700259@student.nicmar.ac.in</t>
  </si>
  <si>
    <t>P24700441-rushikesh Borkar</t>
  </si>
  <si>
    <t>P24700441@student.nicmar.ac.in</t>
  </si>
  <si>
    <t>P25709029-pranav Bendigeri</t>
  </si>
  <si>
    <t>P25709029@student.nicmar.ac.in</t>
  </si>
  <si>
    <t>P25700462-reetik Anand</t>
  </si>
  <si>
    <t>P25700462@student.nicmar.ac.in</t>
  </si>
  <si>
    <t>P25700249-priyansh Pande</t>
  </si>
  <si>
    <t>P25700249@student.nicmar.ac.in</t>
  </si>
  <si>
    <t>H2540011-maheshwaram Phani Kumar</t>
  </si>
  <si>
    <t>H2540011@student.nicmar.ac.in</t>
  </si>
  <si>
    <t>H2560022-kunal Bhimte</t>
  </si>
  <si>
    <t>H2560022@student.nicmar.ac.in</t>
  </si>
  <si>
    <t>P25700498-vedant Panigrahi</t>
  </si>
  <si>
    <t>P25700498@student.nicmar.ac.in</t>
  </si>
  <si>
    <t>P24606006-anand Mohan</t>
  </si>
  <si>
    <t>P24606006@student.nicmar.ac.in</t>
  </si>
  <si>
    <t>P25700414-harshavardhan Balaji Bhaskar</t>
  </si>
  <si>
    <t>P25700414@student.nicmar.ac.in</t>
  </si>
  <si>
    <t>P25701097-diya Kankarej</t>
  </si>
  <si>
    <t>P25701097@student.nicmar.ac.in</t>
  </si>
  <si>
    <t>P25704005-nitin Suryawanshi</t>
  </si>
  <si>
    <t>P25704005@student.nicmar.ac.in</t>
  </si>
  <si>
    <t>Ep242545pq-subhasish Parida</t>
  </si>
  <si>
    <t>EP242545PQ@student.nicmar.ac.in</t>
  </si>
  <si>
    <t>Harshit Bisht</t>
  </si>
  <si>
    <t>bishtharshit39@gmail.com</t>
  </si>
  <si>
    <t>H2570029-chintha Sai Vishnu Venkata</t>
  </si>
  <si>
    <t>H2570029@student.nicmar.ac.in</t>
  </si>
  <si>
    <t>P25700625-tanmay Roy</t>
  </si>
  <si>
    <t>P25700625@student.nicmar.ac.in</t>
  </si>
  <si>
    <t>P24700513-jatin Jhalniya</t>
  </si>
  <si>
    <t>P24700513@student.nicmar.ac.in</t>
  </si>
  <si>
    <t>P25600066-gaurav Thakur</t>
  </si>
  <si>
    <t>P25600066@student.nicmar.ac.in</t>
  </si>
  <si>
    <t>P24702099-nayan Motghare</t>
  </si>
  <si>
    <t>P24702099@student.nicmar.ac.in</t>
  </si>
  <si>
    <t>P25700250-shruti Shinde</t>
  </si>
  <si>
    <t>P25700250@student.nicmar.ac.in</t>
  </si>
  <si>
    <t>P25702052-ayush Jadhav</t>
  </si>
  <si>
    <t>P25702052@student.nicmar.ac.in</t>
  </si>
  <si>
    <t>H2550004-boppuri Vamsi</t>
  </si>
  <si>
    <t>H2550004@student.nicmar.ac.in</t>
  </si>
  <si>
    <t>Sahil Ahmed</t>
  </si>
  <si>
    <t>sahmed1197@gmail.com</t>
  </si>
  <si>
    <t>Swati Sinha</t>
  </si>
  <si>
    <t>swati.phd1@pune.nicmar.ac.in</t>
  </si>
  <si>
    <t>Mahesh Vitukale</t>
  </si>
  <si>
    <t>mahesh.vitukale@nicmar.ac.in</t>
  </si>
  <si>
    <t>09421014848</t>
  </si>
  <si>
    <t>P25700378-shubham Shelawadakar</t>
  </si>
  <si>
    <t>P25700378@student.nicmar.ac.in</t>
  </si>
  <si>
    <t>P25709031-dipali Manjhi</t>
  </si>
  <si>
    <t>P25709031@student.nicmar.ac.in</t>
  </si>
  <si>
    <t>Rajesh Dey</t>
  </si>
  <si>
    <t>rajeshdey50@gmail.com</t>
  </si>
  <si>
    <t>Sunil Kalokhe</t>
  </si>
  <si>
    <t>sunil.kalokhe@nicmar.ac.in</t>
  </si>
  <si>
    <t>P25700420-mythili R</t>
  </si>
  <si>
    <t>P25700420@student.nicmar.ac.in</t>
  </si>
  <si>
    <t>P25702132-khyati Gupta</t>
  </si>
  <si>
    <t>P25702132@student.nicmar.ac.in</t>
  </si>
  <si>
    <t>H2560173-k. Subhash</t>
  </si>
  <si>
    <t>H2560173@student.nicmar.ac.in</t>
  </si>
  <si>
    <t>P25700045-sanad Shuaib</t>
  </si>
  <si>
    <t>P25700045@student.nicmar.ac.in</t>
  </si>
  <si>
    <t>P25700160-pranav Patil</t>
  </si>
  <si>
    <t>P25700160@student.nicmar.ac.in</t>
  </si>
  <si>
    <t>H2570095-nandana K</t>
  </si>
  <si>
    <t>H2570095@student.nicmar.ac.in</t>
  </si>
  <si>
    <t>H2570172-gorige Daksha</t>
  </si>
  <si>
    <t>H2570172@student.nicmar.ac.in</t>
  </si>
  <si>
    <t>H2560166-namala Vishwateja</t>
  </si>
  <si>
    <t>H2560166@student.nicmar.ac.in</t>
  </si>
  <si>
    <t>H2560056-jada Sudheer</t>
  </si>
  <si>
    <t>H2560056@student.nicmar.ac.in</t>
  </si>
  <si>
    <t>Papori Thakuria</t>
  </si>
  <si>
    <t>papori.thakuria21@gmail.com</t>
  </si>
  <si>
    <t>Pradeep Kumar Ojha</t>
  </si>
  <si>
    <t>pradeepojha@nicmar.ac.in</t>
  </si>
  <si>
    <t>H2570022-boddupelli Raju</t>
  </si>
  <si>
    <t>H2570022@student.nicmar.ac.in</t>
  </si>
  <si>
    <t>H2560101-panga Sravanthi</t>
  </si>
  <si>
    <t>H2560101@student.nicmar.ac.in</t>
  </si>
  <si>
    <t>09014213352</t>
  </si>
  <si>
    <t>P24700290-anurag Latkar</t>
  </si>
  <si>
    <t>P24700290@student.nicmar.ac.in</t>
  </si>
  <si>
    <t>H2560161-akkilisarveswarreddy</t>
  </si>
  <si>
    <t>H2560161@student.nicmar.ac.in</t>
  </si>
  <si>
    <t>P24702095-rohan Mistry</t>
  </si>
  <si>
    <t>P24702095@student.nicmar.ac.in</t>
  </si>
  <si>
    <t>P2367024-malladi Sowmitri Sharma</t>
  </si>
  <si>
    <t>P2367024@student.nicmar.ac.in</t>
  </si>
  <si>
    <t>Himanshu Yadav</t>
  </si>
  <si>
    <t>himanshuy44@gmail.com</t>
  </si>
  <si>
    <t>P24700308-yash Panwar</t>
  </si>
  <si>
    <t>P24700308@student.nicmar.ac.in</t>
  </si>
  <si>
    <t>H2460098-ritesh  Mhatre</t>
  </si>
  <si>
    <t>H2460098@student.nicmar.ac.in</t>
  </si>
  <si>
    <t>Rohit Paliwal</t>
  </si>
  <si>
    <t>rpaliwal665@gmail.com</t>
  </si>
  <si>
    <t>P24702108-vishal Mishra</t>
  </si>
  <si>
    <t>P24702108@student.nicmar.ac.in</t>
  </si>
  <si>
    <t>P24700405-samrat Dongare</t>
  </si>
  <si>
    <t>P24700405@student.nicmar.ac.in</t>
  </si>
  <si>
    <t>H2560111-prabakaran</t>
  </si>
  <si>
    <t>H2560111@student.nicmar.ac.in</t>
  </si>
  <si>
    <t>P24700769-gaurav Raut</t>
  </si>
  <si>
    <t>P24700769@student.nicmar.ac.in</t>
  </si>
  <si>
    <t>H2540017-veera Shankar Sangana</t>
  </si>
  <si>
    <t>H2540017@student.nicmar.ac.in</t>
  </si>
  <si>
    <t>P25700627-saurav Sunil</t>
  </si>
  <si>
    <t>P25700627@student.nicmar.ac.in</t>
  </si>
  <si>
    <t>P25702001-madhab Mohanty</t>
  </si>
  <si>
    <t>P25702001@student.nicmar.ac.in</t>
  </si>
  <si>
    <t>H2570050-jatling Esha</t>
  </si>
  <si>
    <t>H2570050@student.nicmar.ac.in</t>
  </si>
  <si>
    <t>Aarya</t>
  </si>
  <si>
    <t>aaryasyed729@gmail.com</t>
  </si>
  <si>
    <t>H2470107-harsha  Kanive</t>
  </si>
  <si>
    <t>H2470107@student.nicmar.ac.in</t>
  </si>
  <si>
    <t>P25700157-sameer Jadhav</t>
  </si>
  <si>
    <t>P25700157@student.nicmar.ac.in</t>
  </si>
  <si>
    <t>Neelesh Lad - Gym Instructor</t>
  </si>
  <si>
    <t>neelesh.lad@nicmar.ac.in</t>
  </si>
  <si>
    <t>Dhruv Jindal</t>
  </si>
  <si>
    <t>dhruvjindal.98@gmail.com</t>
  </si>
  <si>
    <t>H2570054-karuna  Kannan</t>
  </si>
  <si>
    <t>H2570054@student.nicmar.ac.in</t>
  </si>
  <si>
    <t>09324405369</t>
  </si>
  <si>
    <t>Ranjan Kumar</t>
  </si>
  <si>
    <t>ranjansharma.sharma2@gmail.com</t>
  </si>
  <si>
    <t>P24704033-namrata Chilekar</t>
  </si>
  <si>
    <t>P24704033@student.nicmar.ac.in</t>
  </si>
  <si>
    <t>P.ramanachary</t>
  </si>
  <si>
    <t>p.ramanachary@nicmar.ac.in</t>
  </si>
  <si>
    <t>H2570055-kasala Siva Sai Vara Prasad Venkata</t>
  </si>
  <si>
    <t>H2570055@student.nicmar.ac.in</t>
  </si>
  <si>
    <t>P24700177-kalpesh Kakulte</t>
  </si>
  <si>
    <t>P24700177@student.nicmar.ac.in</t>
  </si>
  <si>
    <t>H2560099-palakurthi Malavika</t>
  </si>
  <si>
    <t>H2560099@student.nicmar.ac.in</t>
  </si>
  <si>
    <t>P24709033-vivek Kamshetty</t>
  </si>
  <si>
    <t>P24709033@student.nicmar.ac.in</t>
  </si>
  <si>
    <t>P2370173-basant Gaurav</t>
  </si>
  <si>
    <t>P2370173@student.nicmar.ac.in</t>
  </si>
  <si>
    <t>Ep245575pc-syed Nizamudeen</t>
  </si>
  <si>
    <t>EP245575PC@student.nicmar.ac.in</t>
  </si>
  <si>
    <t>P24701054-manali Dhakate</t>
  </si>
  <si>
    <t>P24701054@student.nicmar.ac.in</t>
  </si>
  <si>
    <t>H2570056-kasireddi Krishna Madhu</t>
  </si>
  <si>
    <t>H2570056@student.nicmar.ac.in</t>
  </si>
  <si>
    <t>P25700018-md Zaid Jahagirdar</t>
  </si>
  <si>
    <t>P25700018@student.nicmar.ac.in</t>
  </si>
  <si>
    <t>P25607022-ramneika</t>
  </si>
  <si>
    <t>P25607022@student.nicmar.ac.in</t>
  </si>
  <si>
    <t>Asmita Kadam</t>
  </si>
  <si>
    <t>asmita.kadam@nicmar.ac.in</t>
  </si>
  <si>
    <t>P25704020-shreyas Gaikwad</t>
  </si>
  <si>
    <t>P25704020@student.nicmar.ac.in</t>
  </si>
  <si>
    <t>P25702002-bhagyashree Godambe</t>
  </si>
  <si>
    <t>P25702002@student.nicmar.ac.in</t>
  </si>
  <si>
    <t>P25701116-dhanashree Gokak</t>
  </si>
  <si>
    <t>P25701116@student.nicmar.ac.in</t>
  </si>
  <si>
    <t>P24710009-uttej Sakharle</t>
  </si>
  <si>
    <t>P24710009@student.nicmar.ac.in</t>
  </si>
  <si>
    <t>Ashish Parmar</t>
  </si>
  <si>
    <t>ashish.parmar@NCR.nicmar.ac.in</t>
  </si>
  <si>
    <t>User, Admission</t>
  </si>
  <si>
    <t>H2560092-nazish Hasan Jamali</t>
  </si>
  <si>
    <t>H2560092@student.nicmar.ac.in</t>
  </si>
  <si>
    <t>P25703049-shweta Kabra</t>
  </si>
  <si>
    <t>P25703049@student.nicmar.ac.in</t>
  </si>
  <si>
    <t>P25700591-adhyayan Altekar</t>
  </si>
  <si>
    <t>P25700591@student.nicmar.ac.in</t>
  </si>
  <si>
    <t>P25700168-thota Nithish Royal</t>
  </si>
  <si>
    <t>P25700168@student.nicmar.ac.in</t>
  </si>
  <si>
    <t>P25700690-arshad Mulani</t>
  </si>
  <si>
    <t>P25700690@student.nicmar.ac.in</t>
  </si>
  <si>
    <t>P25700194-harsha G</t>
  </si>
  <si>
    <t>P25700194@student.nicmar.ac.in</t>
  </si>
  <si>
    <t>H2570097-natarajan Sridhar</t>
  </si>
  <si>
    <t>H2570097@student.nicmar.ac.in</t>
  </si>
  <si>
    <t>A Gyanandra</t>
  </si>
  <si>
    <t>gyanandra8063@gmail.com</t>
  </si>
  <si>
    <t>P25701032-panchami Gunda</t>
  </si>
  <si>
    <t>P25701032@student.nicmar.ac.in</t>
  </si>
  <si>
    <t>P24702124-jaskirat Arora</t>
  </si>
  <si>
    <t>P24702124@student.nicmar.ac.in</t>
  </si>
  <si>
    <t>P25702076-jitesh Rathi</t>
  </si>
  <si>
    <t>P25702076@student.nicmar.ac.in</t>
  </si>
  <si>
    <t>Jhfqfavzbycerfmu</t>
  </si>
  <si>
    <t>joq.i.xut.upe.6.26@gmail.com</t>
  </si>
  <si>
    <t>2601016-charan Raj</t>
  </si>
  <si>
    <t>charanraj.phd6@pune.nicmar.ac.in</t>
  </si>
  <si>
    <t>P2370443-shruti Sanjay Bhusari</t>
  </si>
  <si>
    <t>P2370443@student.nicmar.ac.in</t>
  </si>
  <si>
    <t>Subhas Chandra Chandra</t>
  </si>
  <si>
    <t>subhascwork@gmail.com</t>
  </si>
  <si>
    <t>P25702073-kunal Sarpe</t>
  </si>
  <si>
    <t>P25702073@student.nicmar.ac.in</t>
  </si>
  <si>
    <t>H2570076-m L Rohith Naik</t>
  </si>
  <si>
    <t>H2570076@student.nicmar.ac.in</t>
  </si>
  <si>
    <t>09392534280</t>
  </si>
  <si>
    <t>H2570116-rmahesh Babu</t>
  </si>
  <si>
    <t>H2570116@student.nicmar.ac.in</t>
  </si>
  <si>
    <t>P24702120-vibhav Chavan</t>
  </si>
  <si>
    <t>P24702120@student.nicmar.ac.in</t>
  </si>
  <si>
    <t>Satyam Pachori</t>
  </si>
  <si>
    <t>satyampachori698@gmail.com</t>
  </si>
  <si>
    <t>P25700329-mrudul Bhagat</t>
  </si>
  <si>
    <t>P25700329@student.nicmar.ac.in</t>
  </si>
  <si>
    <t>P24701140-rajat Chopade</t>
  </si>
  <si>
    <t>P24701140@student.nicmar.ac.in</t>
  </si>
  <si>
    <t>H2450016-chatti Satish</t>
  </si>
  <si>
    <t>H2450016@student.nicmar.ac.in</t>
  </si>
  <si>
    <t>P2377010-sanjana</t>
  </si>
  <si>
    <t>P2377010@student.nicmar.ac.in</t>
  </si>
  <si>
    <t>P25700617-devanshu Kalambe</t>
  </si>
  <si>
    <t>P25700617@student.nicmar.ac.in</t>
  </si>
  <si>
    <t>P25700218-akash V</t>
  </si>
  <si>
    <t>P25700218@student.nicmar.ac.in</t>
  </si>
  <si>
    <t>P24702012-aaryash Sankpal</t>
  </si>
  <si>
    <t>P24702012@student.nicmar.ac.in</t>
  </si>
  <si>
    <t>Satya Ranjan Mishra</t>
  </si>
  <si>
    <t>satyamishra5555@gmail.com</t>
  </si>
  <si>
    <t>P25700351-sarthak Zambre</t>
  </si>
  <si>
    <t>P25700351@student.nicmar.ac.in</t>
  </si>
  <si>
    <t>Wasim Ansari</t>
  </si>
  <si>
    <t>khanwasu99@gmail.com</t>
  </si>
  <si>
    <t>P25700597-sahana Mashetty</t>
  </si>
  <si>
    <t>P25700597@student.nicmar.ac.in</t>
  </si>
  <si>
    <t>H2560004-abhimonyu Kumar</t>
  </si>
  <si>
    <t>H2560004@student.nicmar.ac.in</t>
  </si>
  <si>
    <t>P24701144-trisha Saha</t>
  </si>
  <si>
    <t>P24701144@student.nicmar.ac.in</t>
  </si>
  <si>
    <t>P24702151-gowtham Krishna</t>
  </si>
  <si>
    <t>P24702151@student.nicmar.ac.in</t>
  </si>
  <si>
    <t>shivkumar1681@gmail.com</t>
  </si>
  <si>
    <t>Shiv</t>
  </si>
  <si>
    <t>shiv@gmail.com</t>
  </si>
  <si>
    <t>H2560176-gaurav Dilip Pawar</t>
  </si>
  <si>
    <t>H2560176@student.nicmar.ac.in</t>
  </si>
  <si>
    <t>H2560119-sandhra  Subhash</t>
  </si>
  <si>
    <t>H2560119@student.nicmar.ac.in</t>
  </si>
  <si>
    <t>Ep100067pq-arvind Singh</t>
  </si>
  <si>
    <t>EP100067PQ@student.nicmar.ac.in</t>
  </si>
  <si>
    <t>Rajul Namdeo</t>
  </si>
  <si>
    <t>rajuln1991@gmail.com</t>
  </si>
  <si>
    <t>Suryakant</t>
  </si>
  <si>
    <t>mail4suryakant98@gmail.com</t>
  </si>
  <si>
    <t>H2560069-kuderu Mohammad Rabbani</t>
  </si>
  <si>
    <t>H2560069@student.nicmar.ac.in</t>
  </si>
  <si>
    <t>Vikas Prasad</t>
  </si>
  <si>
    <t>vprasad@nicmar.ac.in</t>
  </si>
  <si>
    <t>Srishti Kotnala</t>
  </si>
  <si>
    <t>srishtikotnala@gmail.com</t>
  </si>
  <si>
    <t>P25702138-aditya Jadhav</t>
  </si>
  <si>
    <t>P25702138@student.nicmar.ac.in</t>
  </si>
  <si>
    <t>P25700448-hemachandran C.r</t>
  </si>
  <si>
    <t>P25700448@student.nicmar.ac.in</t>
  </si>
  <si>
    <t>P24700179-shreeraj Mavle</t>
  </si>
  <si>
    <t>P24700179@student.nicmar.ac.in</t>
  </si>
  <si>
    <t>P25700566-akhil V</t>
  </si>
  <si>
    <t>P25700566@student.nicmar.ac.in</t>
  </si>
  <si>
    <t>H2560036-deepak Raghav</t>
  </si>
  <si>
    <t>H2560036@student.nicmar.ac.in</t>
  </si>
  <si>
    <t>P24607015-harshita Walia</t>
  </si>
  <si>
    <t>P24607015@student.nicmar.ac.in</t>
  </si>
  <si>
    <t>P25700744-amaan Attar</t>
  </si>
  <si>
    <t>P25700744@student.nicmar.ac.in</t>
  </si>
  <si>
    <t>P25703017-harshvardhan Desai</t>
  </si>
  <si>
    <t>P25703017@student.nicmar.ac.in</t>
  </si>
  <si>
    <t>Manoj Chandel</t>
  </si>
  <si>
    <t>chandelmanoj86@gmail.com</t>
  </si>
  <si>
    <t>P25706006-zaid Shaikh</t>
  </si>
  <si>
    <t>P25706006@student.nicmar.ac.in</t>
  </si>
  <si>
    <t>P24700401-anand Pawar</t>
  </si>
  <si>
    <t>P24700401@student.nicmar.ac.in</t>
  </si>
  <si>
    <t>P25700245-vaidehi Shivankar</t>
  </si>
  <si>
    <t>P25700245@student.nicmar.ac.in</t>
  </si>
  <si>
    <t>bigawaw345@daikoa.com</t>
  </si>
  <si>
    <t>P24701153-chaithanya P</t>
  </si>
  <si>
    <t>P24701153@student.nicmar.ac.in</t>
  </si>
  <si>
    <t>P25700435-tejasri Vetagiri</t>
  </si>
  <si>
    <t>P25700435@student.nicmar.ac.in</t>
  </si>
  <si>
    <t>P25700162-sharika S</t>
  </si>
  <si>
    <t>P25700162@student.nicmar.ac.in</t>
  </si>
  <si>
    <t>Bhavik Pareek</t>
  </si>
  <si>
    <t>bhavikpareek1315@gmail.com</t>
  </si>
  <si>
    <t>H2570044-gouri H Chandana</t>
  </si>
  <si>
    <t>H2570044@student.nicmar.ac.in</t>
  </si>
  <si>
    <t>H2570074-lalithambigai S</t>
  </si>
  <si>
    <t>H2570074@student.nicmar.ac.in</t>
  </si>
  <si>
    <t>Rajasekaran B</t>
  </si>
  <si>
    <t>rajasekaran.bv31@gmail.com</t>
  </si>
  <si>
    <t>Shikhar Agarwal</t>
  </si>
  <si>
    <t>shikharagarwal393@gmail.com</t>
  </si>
  <si>
    <t>Suraj Surendran</t>
  </si>
  <si>
    <t>s.panikar90@gmail.com</t>
  </si>
  <si>
    <t>H2470045-kbs Vaishnavi</t>
  </si>
  <si>
    <t>H2470045@student.nicmar.ac.in</t>
  </si>
  <si>
    <t>Rupinder Sharma</t>
  </si>
  <si>
    <t>rupindersharma1999@gmail.com</t>
  </si>
  <si>
    <t>P25702126-rahul Samant</t>
  </si>
  <si>
    <t>P25702126@student.nicmar.ac.in</t>
  </si>
  <si>
    <t>Ep245219pq-chavda Jayvantbhai</t>
  </si>
  <si>
    <t>EP245219PQ@student.nicmar.ac.in</t>
  </si>
  <si>
    <t>H2560072-mamta Sanjay Ghule</t>
  </si>
  <si>
    <t>H2560072@student.nicmar.ac.in</t>
  </si>
  <si>
    <t>P25701141-mayuresh Ukale</t>
  </si>
  <si>
    <t>P25701141@student.nicmar.ac.in</t>
  </si>
  <si>
    <t>H2550043-pravin J</t>
  </si>
  <si>
    <t>H2550043@student.nicmar.ac.in</t>
  </si>
  <si>
    <t>H2570114-ragipindi Anil Kumar Reddy</t>
  </si>
  <si>
    <t>H2570114@student.nicmar.ac.in</t>
  </si>
  <si>
    <t>P25700437-bhavit Sase</t>
  </si>
  <si>
    <t>P25700437@student.nicmar.ac.in</t>
  </si>
  <si>
    <t>H2560033-chinnakondannagari Sharanya</t>
  </si>
  <si>
    <t>H2560033@student.nicmar.ac.in</t>
  </si>
  <si>
    <t>P25701151-vindhyavalli Devi V S V S</t>
  </si>
  <si>
    <t>P25701151@student.nicmar.ac.in</t>
  </si>
  <si>
    <t>P24700192-m Deepak</t>
  </si>
  <si>
    <t>P24700192@student.nicmar.ac.in</t>
  </si>
  <si>
    <t>H2570001-abdul Chouhan Rafeh</t>
  </si>
  <si>
    <t>H2570001@student.nicmar.ac.in</t>
  </si>
  <si>
    <t>P25700041-sadichha Pattnaik</t>
  </si>
  <si>
    <t>P25700041@student.nicmar.ac.in</t>
  </si>
  <si>
    <t>P25700503-jevanand B</t>
  </si>
  <si>
    <t>P25700503@student.nicmar.ac.in</t>
  </si>
  <si>
    <t>P25700589-shubham Chaturvedi</t>
  </si>
  <si>
    <t>P25700589@student.nicmar.ac.in</t>
  </si>
  <si>
    <t>H2550056-yarlagadda Raja Vignesh</t>
  </si>
  <si>
    <t>H2550056@student.nicmar.ac.in</t>
  </si>
  <si>
    <t>H2570100-nihal N</t>
  </si>
  <si>
    <t>H2570100@student.nicmar.ac.in</t>
  </si>
  <si>
    <t>Raju Tyagi</t>
  </si>
  <si>
    <t>raju.tyagi@NCR.nicmar.ac.in</t>
  </si>
  <si>
    <t>Shruti Shenolikar</t>
  </si>
  <si>
    <t>shruti.shenolikar@pune.nicmar.ac.in</t>
  </si>
  <si>
    <t>P25709027-vishal Tigulwad</t>
  </si>
  <si>
    <t>P25709027@student.nicmar.ac.in</t>
  </si>
  <si>
    <t>H2560133-thodupunuri Saikiran</t>
  </si>
  <si>
    <t>H2560133@student.nicmar.ac.in</t>
  </si>
  <si>
    <t>P24700121-wafa Rasheed</t>
  </si>
  <si>
    <t>P24700121@student.nicmar.ac.in</t>
  </si>
  <si>
    <t>pradeep@gamil.com</t>
  </si>
  <si>
    <t>Applicant</t>
  </si>
  <si>
    <t>P24701027-kunal Gupta</t>
  </si>
  <si>
    <t>P24701027@student.nicmar.ac.in</t>
  </si>
  <si>
    <t>H2570085-menda Sai Priya Sri</t>
  </si>
  <si>
    <t>H2570085@student.nicmar.ac.in</t>
  </si>
  <si>
    <t>H2560120-sangepu Sai Shrumith</t>
  </si>
  <si>
    <t>H2560120@student.nicmar.ac.in</t>
  </si>
  <si>
    <t>Ankita</t>
  </si>
  <si>
    <t>ankita.zr@gmail.com</t>
  </si>
  <si>
    <t>Sivaram.gorre</t>
  </si>
  <si>
    <t>sivaram.gorre@nicmar.ac.in</t>
  </si>
  <si>
    <t>P25700572-swapnil Mangaonkar</t>
  </si>
  <si>
    <t>P25700572@student.nicmar.ac.in</t>
  </si>
  <si>
    <t>Ep243774pq-rohit Ritesh</t>
  </si>
  <si>
    <t>EP243774PQ@student.nicmar.ac.in</t>
  </si>
  <si>
    <t>P25700640-vivek Shelar</t>
  </si>
  <si>
    <t>P25700640@student.nicmar.ac.in</t>
  </si>
  <si>
    <t>anki.zr@gmail.com</t>
  </si>
  <si>
    <t>Rajesh Kumar</t>
  </si>
  <si>
    <t>rajesh@gmail.com</t>
  </si>
  <si>
    <t>Hr Nup</t>
  </si>
  <si>
    <t>hr@pune.nicmar.ac.in</t>
  </si>
  <si>
    <t>pradeep.kumar@gmail.com</t>
  </si>
  <si>
    <t>P2367010-arpan Bhattacharyya</t>
  </si>
  <si>
    <t>P2367010@student.nicmar.ac.in</t>
  </si>
  <si>
    <t>Mohammad Arsalan Islam</t>
  </si>
  <si>
    <t>mohammadarsalanislam@gmail.com</t>
  </si>
  <si>
    <t>P25701135-jay Pasad</t>
  </si>
  <si>
    <t>P25701135@student.nicmar.ac.in</t>
  </si>
  <si>
    <t>Ravi</t>
  </si>
  <si>
    <t>ravi@gmail.com</t>
  </si>
  <si>
    <t>P25706022-aastha Shinde</t>
  </si>
  <si>
    <t>P25706022@student.nicmar.ac.in</t>
  </si>
  <si>
    <t>P24700408-abhash Aryan</t>
  </si>
  <si>
    <t>P24700408@student.nicmar.ac.in</t>
  </si>
  <si>
    <t>P25700268-geetansh Agnihotri</t>
  </si>
  <si>
    <t>P25700268@student.nicmar.ac.in</t>
  </si>
  <si>
    <t>P25700518-ganesh Mishra</t>
  </si>
  <si>
    <t>P25700518@student.nicmar.ac.in</t>
  </si>
  <si>
    <t>H2570138-susrutha Chalasani</t>
  </si>
  <si>
    <t>H2570138@student.nicmar.ac.in</t>
  </si>
  <si>
    <t>H2540023-kavya Jalla</t>
  </si>
  <si>
    <t>H2540023@student.nicmar.ac.in</t>
  </si>
  <si>
    <t>H2550017-kandiboyina Sowmya</t>
  </si>
  <si>
    <t>H2550017@student.nicmar.ac.in</t>
  </si>
  <si>
    <t>Snehal Pate</t>
  </si>
  <si>
    <t>snehalshirude11@gmail.com</t>
  </si>
  <si>
    <t>Saleema</t>
  </si>
  <si>
    <t>saleema.lakhani@pune.nicmar.ac.in</t>
  </si>
  <si>
    <t>sandeep.daware@gmail.com</t>
  </si>
  <si>
    <t>Skumar</t>
  </si>
  <si>
    <t>sk@gmail.com</t>
  </si>
  <si>
    <t>H2560108-ponnada Tejeswara Rao</t>
  </si>
  <si>
    <t>H2560108@student.nicmar.ac.in</t>
  </si>
  <si>
    <t>H2570059-katta Bharath Teja Goud</t>
  </si>
  <si>
    <t>H2570059@student.nicmar.ac.in</t>
  </si>
  <si>
    <t>P25600003-arjun Sajeev</t>
  </si>
  <si>
    <t>P25600003@student.nicmar.ac.in</t>
  </si>
  <si>
    <t>snehal.pate@nicmar.ac.in</t>
  </si>
  <si>
    <t>H2570105-peruboina Dinesh</t>
  </si>
  <si>
    <t>H2570105@student.nicmar.ac.in</t>
  </si>
  <si>
    <t>P25700019-prajyot Patil</t>
  </si>
  <si>
    <t>P25700019@student.nicmar.ac.in</t>
  </si>
  <si>
    <t>P25700439-sayee Mane</t>
  </si>
  <si>
    <t>P25700439@student.nicmar.ac.in</t>
  </si>
  <si>
    <t>P24702047-aditya Tope</t>
  </si>
  <si>
    <t>P24702047@student.nicmar.ac.in</t>
  </si>
  <si>
    <t>Shubham Singh Yadav</t>
  </si>
  <si>
    <t>Shubcivil7@gmail.com</t>
  </si>
  <si>
    <t>H2550010-d Hemanthesh</t>
  </si>
  <si>
    <t>H2550010@student.nicmar.ac.in</t>
  </si>
  <si>
    <t>Rohit Kanwar</t>
  </si>
  <si>
    <t>rohitknwr7@gmail.com</t>
  </si>
  <si>
    <t>P25702057-rakesh Yerne</t>
  </si>
  <si>
    <t>P25702057@student.nicmar.ac.in</t>
  </si>
  <si>
    <t>P24700178-satish Ghavane</t>
  </si>
  <si>
    <t>P24700178@student.nicmar.ac.in</t>
  </si>
  <si>
    <t>P25707033-adhishree Gundi</t>
  </si>
  <si>
    <t>P25707033@student.nicmar.ac.in</t>
  </si>
  <si>
    <t>P2367022-anshika Srivastava</t>
  </si>
  <si>
    <t>P2367022@student.nicmar.ac.in</t>
  </si>
  <si>
    <t>P2367002-gaikwad Dhruv Sandipani</t>
  </si>
  <si>
    <t>P2367002@student.nicmar.ac.in</t>
  </si>
  <si>
    <t>Snehal Harshal Pate</t>
  </si>
  <si>
    <t>snehal.shirude11@gmail.com</t>
  </si>
  <si>
    <t>ankita.durge@nicmar.ac.in</t>
  </si>
  <si>
    <t>H2570034-devarabhotla Sri Sathya Charan</t>
  </si>
  <si>
    <t>H2570034@student.nicmar.ac.in</t>
  </si>
  <si>
    <t>Adv. Dr. Mahesh Deshpande</t>
  </si>
  <si>
    <t>maheshdeshpande1974@gmail.com</t>
  </si>
  <si>
    <t>Anand Lokhande</t>
  </si>
  <si>
    <t>drlokhandeanand@yahoo.com</t>
  </si>
  <si>
    <t>Rahul Kumar Singh</t>
  </si>
  <si>
    <t>rahul.rajput8935@gmail.com</t>
  </si>
  <si>
    <t>Saurabh Dubey</t>
  </si>
  <si>
    <t>saurabhmmmec21@gmail.com</t>
  </si>
  <si>
    <t>Suresh Chandra Ch</t>
  </si>
  <si>
    <t>drchsuresh8@gmail.com</t>
  </si>
  <si>
    <t>Abinash Jena</t>
  </si>
  <si>
    <t>abinashjena741@gmail.com</t>
  </si>
  <si>
    <t>Shubham Atmaram Narawade</t>
  </si>
  <si>
    <t>shubhamn2616@gmail.com</t>
  </si>
  <si>
    <t>Rajan Nair</t>
  </si>
  <si>
    <t>rajannair19@yahoo.com</t>
  </si>
  <si>
    <t>Doyel Mukherjee Prodhan</t>
  </si>
  <si>
    <t>doyel.mukherjee90@gmail.com</t>
  </si>
  <si>
    <t>Monica</t>
  </si>
  <si>
    <t>monica.kunte3@gmail.com</t>
  </si>
  <si>
    <t>Dr. Darade Rustum Hanumant</t>
  </si>
  <si>
    <t>rustumd@gmail.com</t>
  </si>
  <si>
    <t>Dr. P.v.h.s Sai Kumar</t>
  </si>
  <si>
    <t>perasaikumar@gmail.com</t>
  </si>
  <si>
    <t>Kishor</t>
  </si>
  <si>
    <t>adv.kishorbiradar@gmail.com</t>
  </si>
  <si>
    <t>Gopalakrishna</t>
  </si>
  <si>
    <t>bg13@iitbbs.ac.in</t>
  </si>
  <si>
    <t>Antima Sharma</t>
  </si>
  <si>
    <t>anteemash@gmail.com</t>
  </si>
  <si>
    <t>Ashish Kumar Rawat</t>
  </si>
  <si>
    <t>ashishrawat2604@yahoo.in</t>
  </si>
  <si>
    <t>Navneet Agarwal</t>
  </si>
  <si>
    <t>simplifying4sustainability@gmail.com</t>
  </si>
  <si>
    <t>Sunil Upadhyay</t>
  </si>
  <si>
    <t>sunilhit120@yahoo.com</t>
  </si>
  <si>
    <t>Chitra Agrawal</t>
  </si>
  <si>
    <t>chitraagrawalgawali@gmail.com</t>
  </si>
  <si>
    <t>Sudhakara Rao Bolisetti</t>
  </si>
  <si>
    <t>sudakar.b@gmail.com</t>
  </si>
  <si>
    <t>Dr. N S Bohra</t>
  </si>
  <si>
    <t>nsbohra7@gmail.com</t>
  </si>
  <si>
    <t>Dr. Gaurav Mathur</t>
  </si>
  <si>
    <t>mathurgaurav21@gmail.com</t>
  </si>
  <si>
    <t>Dr. Rajendra Jagannath Agawane</t>
  </si>
  <si>
    <t>rajagawane@gmail.com</t>
  </si>
  <si>
    <t>P24700515-aditya Harpe</t>
  </si>
  <si>
    <t>P24700515@student.nicmar.ac.in</t>
  </si>
  <si>
    <t>Pranati Dash</t>
  </si>
  <si>
    <t>pranati.dash11@gmail.com</t>
  </si>
  <si>
    <t>Dharmvir Marchino</t>
  </si>
  <si>
    <t>dharmvirmarchino@gmail.com</t>
  </si>
  <si>
    <t>Thunuguntla Chaitanya Srikrishna</t>
  </si>
  <si>
    <t>chaitkrrish@gmail.com</t>
  </si>
  <si>
    <t>Dr. Rajita Dixit</t>
  </si>
  <si>
    <t>rydixit@gmail.com</t>
  </si>
  <si>
    <t>Trivendra Singh</t>
  </si>
  <si>
    <t>trivendra258@gmail.com</t>
  </si>
  <si>
    <t>Yatin Karnik</t>
  </si>
  <si>
    <t>yatin1.sir@gmail.com</t>
  </si>
  <si>
    <t>P25700206-akshay Kumar</t>
  </si>
  <si>
    <t>P25700206@student.nicmar.ac.in</t>
  </si>
  <si>
    <t>Varun Kumar Singh</t>
  </si>
  <si>
    <t>nkvarun120@gmail.com</t>
  </si>
  <si>
    <t>Dr. Rakesh Kumar</t>
  </si>
  <si>
    <t>dr.rakeshkumar.civilphd@gmail.com</t>
  </si>
  <si>
    <t>0809153078</t>
  </si>
  <si>
    <t>Radhika Chandhok</t>
  </si>
  <si>
    <t>ridzi3097@gmail.com</t>
  </si>
  <si>
    <t>Prasomee Sikdar</t>
  </si>
  <si>
    <t>prasomee.sikdar@gmail.com</t>
  </si>
  <si>
    <t>Nikhil Garg</t>
  </si>
  <si>
    <t>nikhil.garg@pune.nicmar.ac.in</t>
  </si>
  <si>
    <t>Joy Chakraborty</t>
  </si>
  <si>
    <t>chakjoy@gmail.com</t>
  </si>
  <si>
    <t>Nithin Vl</t>
  </si>
  <si>
    <t>nithinvl123@gmail.com</t>
  </si>
  <si>
    <t>Dr. Sathishraj Mani</t>
  </si>
  <si>
    <t>satcivilphd15@gmail.com</t>
  </si>
  <si>
    <t xml:space="preserve">Ishaan Arora </t>
  </si>
  <si>
    <t>ishaanarora9@gmail.com</t>
  </si>
  <si>
    <t>Rajesh Raut</t>
  </si>
  <si>
    <t>dr.rwraut@gmail.com</t>
  </si>
  <si>
    <t>P24700706-rohit Dandoti</t>
  </si>
  <si>
    <t>P24700706@student.nicmar.ac.in</t>
  </si>
  <si>
    <t>Arka Mitra</t>
  </si>
  <si>
    <t>arkamitra080@gmail.com</t>
  </si>
  <si>
    <t>Jyoti Pravin Nawade</t>
  </si>
  <si>
    <t>jyoti.nawade@gmail.com</t>
  </si>
  <si>
    <t>Dr Swati Upveja</t>
  </si>
  <si>
    <t>upveja.swati@gmail.com</t>
  </si>
  <si>
    <t>David Clement</t>
  </si>
  <si>
    <t>davidtvpm@gmail.com</t>
  </si>
  <si>
    <t>Dr. Nandkishor Balaji Sonar</t>
  </si>
  <si>
    <t>nsonar@mgmu.ac.in</t>
  </si>
  <si>
    <t>Danish Fayaz</t>
  </si>
  <si>
    <t>danishkhaki@gmail.com</t>
  </si>
  <si>
    <t>Mohammed Rihan Maaze</t>
  </si>
  <si>
    <t>rihanmaaz@gmail.com</t>
  </si>
  <si>
    <t>Anupkumar G Ekbote</t>
  </si>
  <si>
    <t>anupge@gmail.com</t>
  </si>
  <si>
    <t>Swapnil Balasaheb Ghodke</t>
  </si>
  <si>
    <t>swapnilb_ghodke@ce.iitr.ac.in</t>
  </si>
  <si>
    <t>Sanjeet Kumar Mishra</t>
  </si>
  <si>
    <t>sanjeet.mishra93@gmail.com</t>
  </si>
  <si>
    <t xml:space="preserve">Dr Ganesh Gawande </t>
  </si>
  <si>
    <t>gawandeganesh1@gmail.com</t>
  </si>
  <si>
    <t>Sudhanshu Pathak</t>
  </si>
  <si>
    <t>pathaksudhanshu2009@gmail.com</t>
  </si>
  <si>
    <t>Manas Rajendra Marathe</t>
  </si>
  <si>
    <t>ar.manasmarathe@gmail.com</t>
  </si>
  <si>
    <t>Sunil Raiyani</t>
  </si>
  <si>
    <t>sunil.raiyani@gmail.com</t>
  </si>
  <si>
    <t>Dr. Gaurav P. Petkar</t>
  </si>
  <si>
    <t>gauravpetkar@gmail.com</t>
  </si>
  <si>
    <t>Srikanth P</t>
  </si>
  <si>
    <t>psrikanth2011@gmail.com</t>
  </si>
  <si>
    <t>Suhas V S</t>
  </si>
  <si>
    <t>suhasvahid97@gmail.com</t>
  </si>
  <si>
    <t>Dr. Dadi Rambabu</t>
  </si>
  <si>
    <t>rambabudadi@gmail.com</t>
  </si>
  <si>
    <t xml:space="preserve">Naveen Revanna </t>
  </si>
  <si>
    <t>navin.crn@gmail.com</t>
  </si>
  <si>
    <t>Paresh Govind Mirgal</t>
  </si>
  <si>
    <t>mirgalparesh11@gmail.com</t>
  </si>
  <si>
    <t>Anju Khandelwal</t>
  </si>
  <si>
    <t>dranju20khandelwal@gmail.com</t>
  </si>
  <si>
    <t>Dr. Rajesh Chouhan</t>
  </si>
  <si>
    <t>rajeshchauhan.321992@gmail.com</t>
  </si>
  <si>
    <t>Dipali Lavkumar Patil</t>
  </si>
  <si>
    <t>er.patildipali@gmail.com</t>
  </si>
  <si>
    <t>Aditya Laghate</t>
  </si>
  <si>
    <t>253aditya@gmail.com</t>
  </si>
  <si>
    <t>Sapana Sharma</t>
  </si>
  <si>
    <t>alignhrm@rediffmail.com</t>
  </si>
  <si>
    <t>Sugeerthi M S</t>
  </si>
  <si>
    <t>sugeerthi.2023@vitstudent.ac.in</t>
  </si>
  <si>
    <t>Aparna Khandekar</t>
  </si>
  <si>
    <t>khandekar.aparna@gmail.com</t>
  </si>
  <si>
    <t>Shantanu Pachahara</t>
  </si>
  <si>
    <t>pachahara.law@gmail.com</t>
  </si>
  <si>
    <t>Sanjeev Bhatnagar</t>
  </si>
  <si>
    <t>sanjeevbhatnagar2016@gmail.com</t>
  </si>
  <si>
    <t xml:space="preserve">Rohit Vasant Salve </t>
  </si>
  <si>
    <t>rohitsalve9922@gmail.com</t>
  </si>
  <si>
    <t>Jarapala Rayudu</t>
  </si>
  <si>
    <t>raidu.jarapala@gmail.com</t>
  </si>
  <si>
    <t>Dipaali</t>
  </si>
  <si>
    <t>dipaalipuekar@gmail.com</t>
  </si>
  <si>
    <t>nikhilhrg@gmail.com</t>
  </si>
  <si>
    <t>Sushim Bahubali Chinde</t>
  </si>
  <si>
    <t>archisushim@gmail.com</t>
  </si>
  <si>
    <t>Sherry Rose Jose</t>
  </si>
  <si>
    <t>sherryrosejose@gmail.com</t>
  </si>
  <si>
    <t>Dr. Deepak D Patekar</t>
  </si>
  <si>
    <t>deepak.com123@gmail.com</t>
  </si>
  <si>
    <t>Dr. Shubhra Aanand</t>
  </si>
  <si>
    <t>shubhra27111@gmail.com</t>
  </si>
  <si>
    <t>Ishan Jha</t>
  </si>
  <si>
    <t>ishanjha93@gmail.com</t>
  </si>
  <si>
    <t>Adil Ata Azmi</t>
  </si>
  <si>
    <t>adilacer95@gmail.com</t>
  </si>
  <si>
    <t>Parmeshwar Pandit Bansode</t>
  </si>
  <si>
    <t>bansodeparmeshwar1010@gmail.com</t>
  </si>
  <si>
    <t>Dr. George K George</t>
  </si>
  <si>
    <t>gkgpec@gmail.com</t>
  </si>
  <si>
    <t>Sandeep Budde</t>
  </si>
  <si>
    <t>sbudde@ar.iitr.ac.in</t>
  </si>
  <si>
    <t>Sanjeev Shantkumar Doshi</t>
  </si>
  <si>
    <t>sanjeevdoshi@gmail.com</t>
  </si>
  <si>
    <t>Mayuri Bhandari</t>
  </si>
  <si>
    <t>mayuri.bhandari90@gmail.com</t>
  </si>
  <si>
    <t>Sujata Kumari</t>
  </si>
  <si>
    <t>sujata9malviya@gmail.com</t>
  </si>
  <si>
    <t>Jaya Kumar G</t>
  </si>
  <si>
    <t>jayakumar.civil@gmail.com</t>
  </si>
  <si>
    <t>Dr. V. Murugappan</t>
  </si>
  <si>
    <t>murugappan1996@gmail.com</t>
  </si>
  <si>
    <t>Kalyani Singh</t>
  </si>
  <si>
    <t>kalyanisingh0085@gmail.com</t>
  </si>
  <si>
    <t>Karthiga Shenbagam Natarajan</t>
  </si>
  <si>
    <t>karthis47@gmail.com</t>
  </si>
  <si>
    <t>Shaikh Atif Badashah</t>
  </si>
  <si>
    <t>shaikh.atif001@gmail.com</t>
  </si>
  <si>
    <t>Subinoy Banerjee</t>
  </si>
  <si>
    <t>subinoybanerjee@gmail.com</t>
  </si>
  <si>
    <t>Manoharan Moorthy</t>
  </si>
  <si>
    <t>manoharan.moorthy@gmail.com</t>
  </si>
  <si>
    <t>Anubhav Kumbhre</t>
  </si>
  <si>
    <t>anubhavkumbhre@kgpian.iitkgp.ac.in</t>
  </si>
  <si>
    <t>A N Shankar</t>
  </si>
  <si>
    <t>shankarkarnad@gmail.com</t>
  </si>
  <si>
    <t>Bhadury.kingshuk@gmail.com</t>
  </si>
  <si>
    <t>bhadury.kingshuk@gmail.com</t>
  </si>
  <si>
    <t>Akhilesh Prasad</t>
  </si>
  <si>
    <t>akhpad@gmail.com</t>
  </si>
  <si>
    <t>Sneha Singh</t>
  </si>
  <si>
    <t>snehasingh.2292@gmail.com</t>
  </si>
  <si>
    <t xml:space="preserve">Dr. Smita Burrewar </t>
  </si>
  <si>
    <t>smitab.phd20.ar@nitp.ac.in</t>
  </si>
  <si>
    <t xml:space="preserve">Asif Amin Kuchey </t>
  </si>
  <si>
    <t>asifaminkuchey@gmail.com</t>
  </si>
  <si>
    <t>Vishnupriyan Marimuthu</t>
  </si>
  <si>
    <t>structural.vishnu@gmail.com</t>
  </si>
  <si>
    <t>Dr. Shashikant Mahadev Nagargoje</t>
  </si>
  <si>
    <t>goje.shashi@gmail.com</t>
  </si>
  <si>
    <t>arvind.12089@gmail.com</t>
  </si>
  <si>
    <t>Dr. Smita Nigam</t>
  </si>
  <si>
    <t>smita.nigam03@gmail.com</t>
  </si>
  <si>
    <t>Barnali Chakraborty</t>
  </si>
  <si>
    <t>barnalich96@gmail.com</t>
  </si>
  <si>
    <t>Rajat Vaish</t>
  </si>
  <si>
    <t>rajatvaish6@gmail.com</t>
  </si>
  <si>
    <t>Chetana Soni</t>
  </si>
  <si>
    <t>chetna.soni21@gmail.com</t>
  </si>
  <si>
    <t>Jyoti Mugalikar Patilatil</t>
  </si>
  <si>
    <t>muktanam@gmail.com</t>
  </si>
  <si>
    <t>Dr. Sajeev Kumar. M. S</t>
  </si>
  <si>
    <t>sajeevtvm60@gmail.com</t>
  </si>
  <si>
    <t>Amandeep Arora</t>
  </si>
  <si>
    <t>Amandeep.rr@gmail.com</t>
  </si>
  <si>
    <t>Manoj Kumar</t>
  </si>
  <si>
    <t>manojkumar7281@gmail.com</t>
  </si>
  <si>
    <t>Suhail Khan</t>
  </si>
  <si>
    <t>khan.suhail83@gmail.com</t>
  </si>
  <si>
    <t xml:space="preserve">Shaik Nawaz Shareef Ramzane </t>
  </si>
  <si>
    <t>nawazramzane@gmail.com</t>
  </si>
  <si>
    <t>Dr Gorripotu Kishorekumar</t>
  </si>
  <si>
    <t>gorripotukishorekumar@gmail.com</t>
  </si>
  <si>
    <t>Gayatri Thakre</t>
  </si>
  <si>
    <t>gxt2250@mavs.uta.edu</t>
  </si>
  <si>
    <t xml:space="preserve">Sutanu Chakraborty </t>
  </si>
  <si>
    <t>sutanu.chakraborty@gmail.com</t>
  </si>
  <si>
    <t>Shankar Bimal Banerjee</t>
  </si>
  <si>
    <t>shanarbanerjee@gmail.com</t>
  </si>
  <si>
    <t>Dr. Manisha Surve</t>
  </si>
  <si>
    <t>manisha.s.surve1484@gmail.com</t>
  </si>
  <si>
    <t>Sunil Raj</t>
  </si>
  <si>
    <t>sunilrajkottayam@gmail.com</t>
  </si>
  <si>
    <t>shankar.banerjee1001@gmail.com</t>
  </si>
  <si>
    <t>Chetna Soni</t>
  </si>
  <si>
    <t>Chetana.soni21@gmail.com</t>
  </si>
  <si>
    <t>Clarence V. Fernandes</t>
  </si>
  <si>
    <t>clarencevictorfernandes@yahoo.com</t>
  </si>
  <si>
    <t>Maaz Shariq</t>
  </si>
  <si>
    <t>maazshariq21@gmail.com</t>
  </si>
  <si>
    <t>Anwar Rasheed</t>
  </si>
  <si>
    <t>anwarrasheed.alig@gmail.com</t>
  </si>
  <si>
    <t>Amit Kumar</t>
  </si>
  <si>
    <t>k.amit2105@gmail.com</t>
  </si>
  <si>
    <t>Sandeep P. Tembhurkar</t>
  </si>
  <si>
    <t>stembhurkar@gmail.com</t>
  </si>
  <si>
    <t>Dr Jobin Jacob</t>
  </si>
  <si>
    <t>jobinjacob1986@gmail.com</t>
  </si>
  <si>
    <t>Nidhi Gupta</t>
  </si>
  <si>
    <t>bnidhiig@gmail.com</t>
  </si>
  <si>
    <t>Rajiv Ranjan</t>
  </si>
  <si>
    <t>kumarrajeevranjan454@gmail.com</t>
  </si>
  <si>
    <t>Kartikeya Jain</t>
  </si>
  <si>
    <t>kartikeya.jain04@gmail.com</t>
  </si>
  <si>
    <t>Aamod Kumar Karmaksh</t>
  </si>
  <si>
    <t>ar.aamodkarmaksh@gmail.com</t>
  </si>
  <si>
    <t>G. Murali</t>
  </si>
  <si>
    <t>murali_220984@yahoo.co.in</t>
  </si>
  <si>
    <t>Mukund S</t>
  </si>
  <si>
    <t>s.mukund75@gmail.com</t>
  </si>
  <si>
    <t>Kanad Deshmukh</t>
  </si>
  <si>
    <t>kanad.deshmukh@gmail.com</t>
  </si>
  <si>
    <t>Dr. Aniket Rajkumar Tidke</t>
  </si>
  <si>
    <t>aniket.tidke8@gmail.com</t>
  </si>
  <si>
    <t>Shivasakthivadivelan R A</t>
  </si>
  <si>
    <t>shivasakthi1993@gmail.com</t>
  </si>
  <si>
    <t>Sayyad Saadiq Ali</t>
  </si>
  <si>
    <t>saadiqalisayyad@gmail.com</t>
  </si>
  <si>
    <t>Sudhir Ambekar</t>
  </si>
  <si>
    <t>sambekar@nicmar.ac.in</t>
  </si>
  <si>
    <t>Rahul Gaikwad</t>
  </si>
  <si>
    <t>hirahulapril@rediffmail.com</t>
  </si>
  <si>
    <t>Ankita Mishra</t>
  </si>
  <si>
    <t>simmi092020@gmail.com</t>
  </si>
  <si>
    <t>Muskan Sood</t>
  </si>
  <si>
    <t>muskansood2030@gmail.com</t>
  </si>
  <si>
    <t>Anoop Chengla Veetil</t>
  </si>
  <si>
    <t>anoopcv@gmail.com</t>
  </si>
  <si>
    <t>Dr. Shanta Pragyan Dash</t>
  </si>
  <si>
    <t>dashshanta5@gmail.com</t>
  </si>
  <si>
    <t>Neha Dubey</t>
  </si>
  <si>
    <t>dubey18neha@gmail.com</t>
  </si>
  <si>
    <t>Jitendra Morey</t>
  </si>
  <si>
    <t>jitendra.m.morey@gmail.com</t>
  </si>
  <si>
    <t xml:space="preserve">Barmavath  Rajesh Nayak </t>
  </si>
  <si>
    <t>b.rajeshnayak2679@gmail.com</t>
  </si>
  <si>
    <t>Keerthana Padmanaban</t>
  </si>
  <si>
    <t>spkeerthipadmanaban@gmail.com</t>
  </si>
  <si>
    <t>Madhav Tilve</t>
  </si>
  <si>
    <t>tilve.madhav@gmail.com</t>
  </si>
  <si>
    <t>Manisha Saxena</t>
  </si>
  <si>
    <t>manishasaxena75@hotmail.com</t>
  </si>
  <si>
    <t>Davender Dugal</t>
  </si>
  <si>
    <t>dduggal1970@gmail.com</t>
  </si>
  <si>
    <t>Vighnahar Mohite</t>
  </si>
  <si>
    <t>vighnahar_mohite@yahoo.com</t>
  </si>
  <si>
    <t>Nidhi Sharma</t>
  </si>
  <si>
    <t>nidhisept4@gmail.com</t>
  </si>
  <si>
    <t>Ajita Vijay Pandit</t>
  </si>
  <si>
    <t>panditajita22@gmail.com</t>
  </si>
  <si>
    <t>Maaz Ahmad Khan</t>
  </si>
  <si>
    <t>maaztufail@gmail.com</t>
  </si>
  <si>
    <t>Sneha Ambarish Bendre</t>
  </si>
  <si>
    <t>sneha.tamhane@gmail.com</t>
  </si>
  <si>
    <t>Akuthota Sankar Rao</t>
  </si>
  <si>
    <t>shankar.a606@gmail.com</t>
  </si>
  <si>
    <t>Radhika Prakash Pajgade</t>
  </si>
  <si>
    <t>radhikapajgade@gmail.com</t>
  </si>
  <si>
    <t>Chitranshu Khandelwal</t>
  </si>
  <si>
    <t>ckhandelwal@bm.iitr.ac.in</t>
  </si>
  <si>
    <t>Aman Mishra</t>
  </si>
  <si>
    <t>amanmishra1402@gmail.com</t>
  </si>
  <si>
    <t>Hemraj Gokul Giri</t>
  </si>
  <si>
    <t>hemrajgiri7@gmail.com</t>
  </si>
  <si>
    <t>Sayantan Das</t>
  </si>
  <si>
    <t>ar.sayantandas@gmail.com</t>
  </si>
  <si>
    <t>Perumal K</t>
  </si>
  <si>
    <t>raviperumal33@gmail.com</t>
  </si>
  <si>
    <t>Pulleti Siva Sankar</t>
  </si>
  <si>
    <t>siva.pulleti@gmail.com</t>
  </si>
  <si>
    <t>Karaka Hemanth Kumar</t>
  </si>
  <si>
    <t>khk.civil@gmail.com</t>
  </si>
  <si>
    <t>Jitendra Singh Diwakar</t>
  </si>
  <si>
    <t>arjitendrasinghdiwakar@gmail.com</t>
  </si>
  <si>
    <t>Parul Singh</t>
  </si>
  <si>
    <t>parul16vishen@gmail.com</t>
  </si>
  <si>
    <t>Dr. Tushar Rathore</t>
  </si>
  <si>
    <t>tushar103tr@gmail.com</t>
  </si>
  <si>
    <t>Tanya Chouhan</t>
  </si>
  <si>
    <t>tanyachouhan511@gmail.com</t>
  </si>
  <si>
    <t>Dr. Revanth Dugalam</t>
  </si>
  <si>
    <t>richerevanth@gmail.com</t>
  </si>
  <si>
    <t>Utkarsh</t>
  </si>
  <si>
    <t>amanutkarsh619@gmail.com</t>
  </si>
  <si>
    <t>Mahanish Panda</t>
  </si>
  <si>
    <t>mahanishpanda@gmail.com</t>
  </si>
  <si>
    <t>Dr. Premendra Sahu</t>
  </si>
  <si>
    <t>premendra.sahu@gmail.com</t>
  </si>
  <si>
    <t>Saurabh Ardra</t>
  </si>
  <si>
    <t>sardra@bm.iitr.ac.in</t>
  </si>
  <si>
    <t xml:space="preserve">Priyanka Kumari </t>
  </si>
  <si>
    <t>priyankashah04102000@gmail.com</t>
  </si>
  <si>
    <t>Dr Amit Kumar</t>
  </si>
  <si>
    <t>amitmsw08@gmail.com</t>
  </si>
  <si>
    <t>Dr Naresh Mali</t>
  </si>
  <si>
    <t>malinareshmudhiraj@gmail.com</t>
  </si>
  <si>
    <t>Indu Nath Jha</t>
  </si>
  <si>
    <t>inj.21ms1101@phd.nitdgp.ac.in</t>
  </si>
  <si>
    <t>Pramod Ghatage</t>
  </si>
  <si>
    <t>pramod.v.sai@gmail.com</t>
  </si>
  <si>
    <t>Aniket Hande</t>
  </si>
  <si>
    <t>anikethande911@gmail.com</t>
  </si>
  <si>
    <t>Dr. Abhijeet Thakur</t>
  </si>
  <si>
    <t>abhijeetrthakur@gmail.com</t>
  </si>
  <si>
    <t xml:space="preserve">Ravikumar </t>
  </si>
  <si>
    <t>srktce@gmail.com</t>
  </si>
  <si>
    <t>Shambhavi Dube</t>
  </si>
  <si>
    <t>shamdube@iitk.ac.in</t>
  </si>
  <si>
    <t>Vemury Lohitha Chandana</t>
  </si>
  <si>
    <t>lohithachandanavemury@gmail.com</t>
  </si>
  <si>
    <t>J Suraj</t>
  </si>
  <si>
    <t>surajjayan1997@gmail.com</t>
  </si>
  <si>
    <t>Sakshi Gupta</t>
  </si>
  <si>
    <t>ar.sakshijain@gmail.com</t>
  </si>
  <si>
    <t>Ritam Samanta</t>
  </si>
  <si>
    <t>ritamsamanta95@gmail.com</t>
  </si>
  <si>
    <t>Sejal S. Desarda</t>
  </si>
  <si>
    <t>ar.sejaldesarda@gmail.com</t>
  </si>
  <si>
    <t>Mani Rathnam Pesaramelli</t>
  </si>
  <si>
    <t>maniratnam381@gmail.com</t>
  </si>
  <si>
    <t>Aditi Saurav</t>
  </si>
  <si>
    <t>adiaditisaurav123@gmail.com</t>
  </si>
  <si>
    <t>Joydeep Mondal</t>
  </si>
  <si>
    <t>joydeepmondal.iitdhn@gmail.com</t>
  </si>
  <si>
    <t xml:space="preserve">Mallikarjun Chougala </t>
  </si>
  <si>
    <t>m.chougala@gmail.com</t>
  </si>
  <si>
    <t>Shabarish Patil</t>
  </si>
  <si>
    <t>shabarish6933@gmail.com</t>
  </si>
  <si>
    <t>Pooja Gupta</t>
  </si>
  <si>
    <t>rmjabalpur@gmail.com</t>
  </si>
  <si>
    <t>Shardul Lahoti</t>
  </si>
  <si>
    <t>shardullahoti@gmail.com</t>
  </si>
  <si>
    <t>Tejashree Lakras</t>
  </si>
  <si>
    <t>tejashree0504@gmail.com</t>
  </si>
  <si>
    <t>Dr Sachin Chavan</t>
  </si>
  <si>
    <t>prof.sachinchavan@gmail.com</t>
  </si>
  <si>
    <t>Rajnigandha Singh</t>
  </si>
  <si>
    <t>rajnigandha.singh89@gmail.com</t>
  </si>
  <si>
    <t>Laxmikant Jathar</t>
  </si>
  <si>
    <t>lax.jathar73@gmail.com</t>
  </si>
  <si>
    <t>Somya Arora</t>
  </si>
  <si>
    <t>somya.arora.9000@gmail.com</t>
  </si>
  <si>
    <t>Rekha Kankariya</t>
  </si>
  <si>
    <t>rekhakankariya99@gmail.com</t>
  </si>
  <si>
    <t>Dr Santosh Vijay Lohakare</t>
  </si>
  <si>
    <t>lohakaresv@gmail.com</t>
  </si>
  <si>
    <t>Sajad Ahmad Pary</t>
  </si>
  <si>
    <t>paryamu@gmail.com</t>
  </si>
  <si>
    <t>Uttam Das</t>
  </si>
  <si>
    <t>udtfgpalika@gmail.com</t>
  </si>
  <si>
    <t>Somnath Bhattacharya</t>
  </si>
  <si>
    <t>somnath_1987@hotmail.com</t>
  </si>
  <si>
    <t xml:space="preserve">Dr. Ravindra Maruti Desai </t>
  </si>
  <si>
    <t>ravi.civil1983@gmail.com</t>
  </si>
  <si>
    <t>Tushar Kakasaheb Savale</t>
  </si>
  <si>
    <t>tusharsavale@gmail.com</t>
  </si>
  <si>
    <t>Liji James</t>
  </si>
  <si>
    <t>James.liji88@gmail.com</t>
  </si>
  <si>
    <t>Himanshu Sharma</t>
  </si>
  <si>
    <t>himanshu1027@gmail.com</t>
  </si>
  <si>
    <t>Pooja Vasantrao Ninawe</t>
  </si>
  <si>
    <t>poojaninawe.vnit@gmail.com</t>
  </si>
  <si>
    <t>Shashank Chandra</t>
  </si>
  <si>
    <t>shashankchandra1403@gmail.com</t>
  </si>
  <si>
    <t>Ayushi Deb Roy</t>
  </si>
  <si>
    <t>ayushi.debroy@gmail.com</t>
  </si>
  <si>
    <t>Sachin Venkatrao Hadole</t>
  </si>
  <si>
    <t>sachin.hadole@gmail.com</t>
  </si>
  <si>
    <t xml:space="preserve">Maraj Rahman Sofi </t>
  </si>
  <si>
    <t>mairajsofi@gmail.com</t>
  </si>
  <si>
    <t>Faiz Hasan</t>
  </si>
  <si>
    <t>faizhasanmba@gmail.com</t>
  </si>
  <si>
    <t>Ar Aditi Dwivedi</t>
  </si>
  <si>
    <t>aditidwivedi74@gmail.com</t>
  </si>
  <si>
    <t xml:space="preserve">Sudipta K. Ghosh </t>
  </si>
  <si>
    <t>ghosh.sudipta516@gmail.com</t>
  </si>
  <si>
    <t>Jogi Pranitha</t>
  </si>
  <si>
    <t>praneethajogi@gmail.com</t>
  </si>
  <si>
    <t>Komal Kumar</t>
  </si>
  <si>
    <t>komalmagadh@gmail.com</t>
  </si>
  <si>
    <t>Nivetha P</t>
  </si>
  <si>
    <t>nivetha.p2020@vitstudent.ac.in</t>
  </si>
  <si>
    <t>Aditi Mahajan</t>
  </si>
  <si>
    <t>aditi.miediitr@gmail.com</t>
  </si>
  <si>
    <t>Ajil K</t>
  </si>
  <si>
    <t>ajilblathur@gmail.com</t>
  </si>
  <si>
    <t>Mohd Vasiulla</t>
  </si>
  <si>
    <t>vsmlk45@gmail.com</t>
  </si>
  <si>
    <t>Mohit_bisht</t>
  </si>
  <si>
    <t>mbisht@ce.iitr.ac.in</t>
  </si>
  <si>
    <t>Shailly Chaurasia</t>
  </si>
  <si>
    <t>shaillychaurasia@gmail.com</t>
  </si>
  <si>
    <t xml:space="preserve">Anant Pratap Singh </t>
  </si>
  <si>
    <t>anantpratapiit@gmail.com</t>
  </si>
  <si>
    <t>Riya Chakraborty</t>
  </si>
  <si>
    <t>riyachakraborty335@gmail.com</t>
  </si>
  <si>
    <t>Manoj Sadafale</t>
  </si>
  <si>
    <t>manojsadafale656@gmail.com</t>
  </si>
  <si>
    <t>Dr Mohd Asim</t>
  </si>
  <si>
    <t>masim106@myamu.ac.in</t>
  </si>
  <si>
    <t>Rahul Maurya</t>
  </si>
  <si>
    <t>rahulmaurya7892@gmail.com</t>
  </si>
  <si>
    <t>Nikesh Thammishetti</t>
  </si>
  <si>
    <t>nikeshthammishetti@gmail.com</t>
  </si>
  <si>
    <t>Prashant Prakash Chavan</t>
  </si>
  <si>
    <t>chavan25prashant@gmail.com</t>
  </si>
  <si>
    <t xml:space="preserve">Dr Ajai Kl </t>
  </si>
  <si>
    <t>1213jay@gmail.com</t>
  </si>
  <si>
    <t xml:space="preserve">Juhi Sharma </t>
  </si>
  <si>
    <t>juhisharma1310@gmail.com</t>
  </si>
  <si>
    <t>Swapnil Sitaram Phadtare</t>
  </si>
  <si>
    <t>swapnilsphadatare@gmail.com</t>
  </si>
  <si>
    <t>Dr Suresh Kumar Narayanan</t>
  </si>
  <si>
    <t>nskumar5975@gmail.com</t>
  </si>
  <si>
    <t>Dr.a.yashoda</t>
  </si>
  <si>
    <t>sriyashoda26@gmail.com</t>
  </si>
  <si>
    <t>Harshada Anand Bramhe</t>
  </si>
  <si>
    <t>bramhe.harshada@gmail.com</t>
  </si>
  <si>
    <t>Priya Singh</t>
  </si>
  <si>
    <t>immentor02@gmail.com</t>
  </si>
  <si>
    <t xml:space="preserve">Dr Chandani Sharma </t>
  </si>
  <si>
    <t>chandanisharma225@gmail.com</t>
  </si>
  <si>
    <t>Udayan Karnatak</t>
  </si>
  <si>
    <t>udayan.karnatak@gmail.com</t>
  </si>
  <si>
    <t xml:space="preserve">Dipti Bajpai </t>
  </si>
  <si>
    <t>diptibajpai.iicmrmba@gmail.com</t>
  </si>
  <si>
    <t>Priyanka Pal</t>
  </si>
  <si>
    <t>pal41070@gmail.com</t>
  </si>
  <si>
    <t>Bhavani Shankar Balla</t>
  </si>
  <si>
    <t>ballabhavanishankar@gmail.com</t>
  </si>
  <si>
    <t>Chejarla Venkatesh Reddy</t>
  </si>
  <si>
    <t>venkatesh.venky1090@gmail.com</t>
  </si>
  <si>
    <t>Somesh Kumar Sinha</t>
  </si>
  <si>
    <t>somesh111sinha@gmail.com</t>
  </si>
  <si>
    <t>Umra Rashid</t>
  </si>
  <si>
    <t>rashidumra01@gmail.com</t>
  </si>
  <si>
    <t>Saileja Mohanty</t>
  </si>
  <si>
    <t>saileja.mohanty@gmail.com</t>
  </si>
  <si>
    <t>Prashant Das</t>
  </si>
  <si>
    <t>prashantdas1919@gmail.com</t>
  </si>
  <si>
    <t>Aparna Bahar Kulkarni</t>
  </si>
  <si>
    <t>abkul917@gmail.com</t>
  </si>
  <si>
    <t>Kapil</t>
  </si>
  <si>
    <t>kapilrathee10@gmail.com</t>
  </si>
  <si>
    <t xml:space="preserve">Ramdas Sanjay Bolage </t>
  </si>
  <si>
    <t>ramdasbolage999@gmail.com</t>
  </si>
  <si>
    <t>Sathvik S</t>
  </si>
  <si>
    <t>sathviksharath266@gmail.com</t>
  </si>
  <si>
    <t xml:space="preserve">Md Shad Ahmad </t>
  </si>
  <si>
    <t>mdshadkhan723@gmail.com</t>
  </si>
  <si>
    <t>Macherla Shravan Kumar</t>
  </si>
  <si>
    <t>msravan095@gmail.com</t>
  </si>
  <si>
    <t xml:space="preserve">Apoorva Bhatnagar </t>
  </si>
  <si>
    <t>apoorva10.bhatnagar@gmail.com</t>
  </si>
  <si>
    <t>Niharika Kasaudhan</t>
  </si>
  <si>
    <t>niharika.kasaudhan0409@gmail.com</t>
  </si>
  <si>
    <t xml:space="preserve">Chethan Kumar </t>
  </si>
  <si>
    <t>chethan.kumar@learner.manipal.edu</t>
  </si>
  <si>
    <t>Tanmay Kulkarni</t>
  </si>
  <si>
    <t>tnm.kulkarni@gmail.com</t>
  </si>
  <si>
    <t>Abhishek Patil</t>
  </si>
  <si>
    <t>abhishekpatil.hyd.hyd@gmail.com</t>
  </si>
  <si>
    <t xml:space="preserve">Shabir Ahmad Hurrah </t>
  </si>
  <si>
    <t>hurrahshabir7@gmail.com</t>
  </si>
  <si>
    <t>Rakesh Kumar Beuria</t>
  </si>
  <si>
    <t>rakesh.beuria3@gmail.com</t>
  </si>
  <si>
    <t>Shilpita Gine</t>
  </si>
  <si>
    <t>shilpita1810@gmail.com</t>
  </si>
  <si>
    <t>Divyanshi Pal</t>
  </si>
  <si>
    <t>divyanshipaldr@gmail.com</t>
  </si>
  <si>
    <t>Dr Pranoti R Lad</t>
  </si>
  <si>
    <t>pranoti_lad@yahoo.com</t>
  </si>
  <si>
    <t>Rajashri Gethe</t>
  </si>
  <si>
    <t>rajgethe@gmail.com</t>
  </si>
  <si>
    <t>Dr. Ritika Singh</t>
  </si>
  <si>
    <t>singhrithika87@gmail.com</t>
  </si>
  <si>
    <t xml:space="preserve">Dr. Akanksha Kulkarni </t>
  </si>
  <si>
    <t>kul.a.pws@gmail.com</t>
  </si>
  <si>
    <t>Parvez Ahmad</t>
  </si>
  <si>
    <t>parvezahmed62@gmail.com</t>
  </si>
  <si>
    <t>Dr.sandaboina Shivakumar</t>
  </si>
  <si>
    <t>sandaboinashivakumar@gmail.com</t>
  </si>
  <si>
    <t>Shridhar S. Kumbhar</t>
  </si>
  <si>
    <t>shridhar.kumbhar1984@gmail.com</t>
  </si>
  <si>
    <t>Tejas Shelgaonkar</t>
  </si>
  <si>
    <t>shelgaonkartejas@gmail.com</t>
  </si>
  <si>
    <t>Dr Arshad Hussain Choudhury</t>
  </si>
  <si>
    <t>arshadahc@gmail.com</t>
  </si>
  <si>
    <t>Dr. Shiva Kumar Mahto</t>
  </si>
  <si>
    <t>shivakumarmathur@gmail.com</t>
  </si>
  <si>
    <t>Hari Godara</t>
  </si>
  <si>
    <t>harivanshmla@gmail.com</t>
  </si>
  <si>
    <t>Subhendu Kumar Thakur</t>
  </si>
  <si>
    <t>subhendukumar9@gmail.com</t>
  </si>
  <si>
    <t>Dr. Dipti Tulpule</t>
  </si>
  <si>
    <t>drdiptitulpule@gmail.com</t>
  </si>
  <si>
    <t>Wagh Suyash Kishor</t>
  </si>
  <si>
    <t>suyashwagh15@gmail.com</t>
  </si>
  <si>
    <t>Arnab Chakraborty</t>
  </si>
  <si>
    <t>ch.arnab@yahoo.com</t>
  </si>
  <si>
    <t>Vaishali Jadon</t>
  </si>
  <si>
    <t>jadonvaishali199@gmail.com</t>
  </si>
  <si>
    <t>Saurabh</t>
  </si>
  <si>
    <t>saurav.iitp@gmail.com</t>
  </si>
  <si>
    <t xml:space="preserve">Dr Annapurna </t>
  </si>
  <si>
    <t>annubhu19@gmail.com</t>
  </si>
  <si>
    <t>Jeena Mathew</t>
  </si>
  <si>
    <t>jeenmathews@gmail.com</t>
  </si>
  <si>
    <t>Peerzada Danish</t>
  </si>
  <si>
    <t>danishsopore@outlook.com</t>
  </si>
  <si>
    <t>Unnati Khaire</t>
  </si>
  <si>
    <t>unnatikhaire14@gmail.com</t>
  </si>
  <si>
    <t>Prakash Somani</t>
  </si>
  <si>
    <t>prakashsomani197@gmail.com</t>
  </si>
  <si>
    <t>Dr Shweta Saini</t>
  </si>
  <si>
    <t>shwetasaini38@gmail.com</t>
  </si>
  <si>
    <t>Dr Ganapathi Jagarapu</t>
  </si>
  <si>
    <t>drganapathijagarapu@gmail.com</t>
  </si>
  <si>
    <t>Harshal Anil Salunkhe</t>
  </si>
  <si>
    <t>harshal.salunkhe@gmail.com</t>
  </si>
  <si>
    <t>Prachi Mishra</t>
  </si>
  <si>
    <t>er.prachimt@gmail.com</t>
  </si>
  <si>
    <t>Neelima Ghiya</t>
  </si>
  <si>
    <t>neelimakhandelwal1234@gmail.com</t>
  </si>
  <si>
    <t>Tamal Mandal</t>
  </si>
  <si>
    <t>contact.tamal.mandal@gmail.com</t>
  </si>
  <si>
    <t>Swati</t>
  </si>
  <si>
    <t>swatiachra@gmail.com</t>
  </si>
  <si>
    <t>Ramanashri</t>
  </si>
  <si>
    <t>ramanashri97@gmail.com</t>
  </si>
  <si>
    <t>Ahmed Usama Syed</t>
  </si>
  <si>
    <t>syedahmedusama2011@gmail.com</t>
  </si>
  <si>
    <t xml:space="preserve">Mini Jain </t>
  </si>
  <si>
    <t>jainminnie1302@gmail.com</t>
  </si>
  <si>
    <t>chetana_soni@rediffmail.com</t>
  </si>
  <si>
    <t>Bhaskar Nalla</t>
  </si>
  <si>
    <t>baskar.nalla@gmail.com</t>
  </si>
  <si>
    <t>Shirish Vasant Bagwe</t>
  </si>
  <si>
    <t>bagwe_sv@yahoo.co.in</t>
  </si>
  <si>
    <t>Dr. Nikita Taran Bhagat</t>
  </si>
  <si>
    <t>bhagat.nikita14@gmail.com</t>
  </si>
  <si>
    <t>Dr.shashikant Mahadev Nagargoje</t>
  </si>
  <si>
    <t>goje.shashipriya@gmail.com</t>
  </si>
  <si>
    <t xml:space="preserve">Prof Vinay Shankar Dubey </t>
  </si>
  <si>
    <t>Vinaybond1987@gmail.com</t>
  </si>
  <si>
    <t>Mohanraj R.</t>
  </si>
  <si>
    <t>rsrirammohan@gmail.com</t>
  </si>
  <si>
    <t>Ketan Bajad</t>
  </si>
  <si>
    <t>ketanbajad@iitb.ac.in</t>
  </si>
  <si>
    <t>Feba Aji</t>
  </si>
  <si>
    <t>febaaji1234@gmail.com</t>
  </si>
  <si>
    <t>Ravi Sankar Pasupuleti</t>
  </si>
  <si>
    <t>pravisankar615@gmail.com</t>
  </si>
  <si>
    <t>Ajay Bhatnagar</t>
  </si>
  <si>
    <t>ajaybhatnagar64@yahoo.com</t>
  </si>
  <si>
    <t>Shashi Raj Solanki</t>
  </si>
  <si>
    <t>solankishashiraj0@gmail.com</t>
  </si>
  <si>
    <t>Seema Seema</t>
  </si>
  <si>
    <t>seema121@gmail.com</t>
  </si>
  <si>
    <t xml:space="preserve">Ashraf Alam </t>
  </si>
  <si>
    <t>ashraf_alam@live.com</t>
  </si>
  <si>
    <t>Dr. Sankalp Singhai</t>
  </si>
  <si>
    <t>sankalp.singhai@kccemsr.edu.in</t>
  </si>
  <si>
    <t xml:space="preserve">Dr. Chandrakala Kaluram Mhatre </t>
  </si>
  <si>
    <t>mhatrechandrakala@kbpcollegevashi.edu.in</t>
  </si>
  <si>
    <t>Shivaprasad K N</t>
  </si>
  <si>
    <t>shivaprasad.god@gmail.com</t>
  </si>
  <si>
    <t>Rajminar Devidas Navgire</t>
  </si>
  <si>
    <t>rajnavgire2928@gmail.com</t>
  </si>
  <si>
    <t>Laxman Narayanrao Renapure</t>
  </si>
  <si>
    <t>renapure.laxman@gmail.com</t>
  </si>
  <si>
    <t>Yuvaraj D</t>
  </si>
  <si>
    <t>yuvasaravana2008@gmail.com</t>
  </si>
  <si>
    <t>Sairaj Arandhakar</t>
  </si>
  <si>
    <t>sairaj.ee079@gmail.com</t>
  </si>
  <si>
    <t>Archana Satish Kadam</t>
  </si>
  <si>
    <t>archana.kadam37@gmail.com</t>
  </si>
  <si>
    <t>Dr. Gaurav Gawade</t>
  </si>
  <si>
    <t>prof.gaurav.gawade@gmail.com</t>
  </si>
  <si>
    <t>Indranil Chitrao</t>
  </si>
  <si>
    <t>imc23@rediffmail.com</t>
  </si>
  <si>
    <t>Machavarapu Naga Venkata Pavan Kumar</t>
  </si>
  <si>
    <t>pavanmachavarapu72@gmail.com</t>
  </si>
  <si>
    <t>Faizurrehman07860@gmail.com</t>
  </si>
  <si>
    <t>faizurrehman07860@gmail.com</t>
  </si>
  <si>
    <t>Yasin Sheikh</t>
  </si>
  <si>
    <t>yasingms@gmail.com</t>
  </si>
  <si>
    <t>Chaitanya  Bapu Salunke</t>
  </si>
  <si>
    <t>salunkechaitanya04@gmail.com</t>
  </si>
  <si>
    <t>Pratik Dilip Nandanwar</t>
  </si>
  <si>
    <t>nandanwarpratik7@gmail.com</t>
  </si>
  <si>
    <t xml:space="preserve">Abhishek Kumar Chaurasiya </t>
  </si>
  <si>
    <t>abhikld590@gmail.com</t>
  </si>
  <si>
    <t>Dr. Toijam Sarika Devi</t>
  </si>
  <si>
    <t>sarikatoijam4@gmail.com</t>
  </si>
  <si>
    <t>Moneswari Boro</t>
  </si>
  <si>
    <t>boromoneswari@gmail.com</t>
  </si>
  <si>
    <t>Amar V Jamnekar</t>
  </si>
  <si>
    <t>amarjamnekar55@gmail.com</t>
  </si>
  <si>
    <t>Vikram Singh</t>
  </si>
  <si>
    <t>vikramsinghce95@gmail.com</t>
  </si>
  <si>
    <t>Mohd Sufiyan</t>
  </si>
  <si>
    <t>mohd_s@bm.iitr.ac.in</t>
  </si>
  <si>
    <t>Sangjukta Roy</t>
  </si>
  <si>
    <t>sangjukta_r@hs.iitr.ac.in</t>
  </si>
  <si>
    <t>Anamika Kumari</t>
  </si>
  <si>
    <t>anakumari1402@gmail.com</t>
  </si>
  <si>
    <t>Apurva Keskar</t>
  </si>
  <si>
    <t>apurvakeskar1@gmail.com</t>
  </si>
  <si>
    <t>Aditi Kulkarni</t>
  </si>
  <si>
    <t>ar.kulkarniaditi@gmail.com</t>
  </si>
  <si>
    <t>Deepak Kumar Tripathi</t>
  </si>
  <si>
    <t>tripathideepak15@gmail.com</t>
  </si>
  <si>
    <t>Mugdha Kinhikar</t>
  </si>
  <si>
    <t>mugdhakinhikar@gmail.com</t>
  </si>
  <si>
    <t>Shashi Kant Tiwari</t>
  </si>
  <si>
    <t>shashikanttiwari61@gmail.com</t>
  </si>
  <si>
    <t xml:space="preserve">Dr Shipra Arora </t>
  </si>
  <si>
    <t>write2shipraarora@gmail.com</t>
  </si>
  <si>
    <t>Vikas Vishnu Mehetre</t>
  </si>
  <si>
    <t>Vikasmehetre418@gmail.com</t>
  </si>
  <si>
    <t>Sachin</t>
  </si>
  <si>
    <t>rangasachin78@gmail.com</t>
  </si>
  <si>
    <t>Dr Abdul Alim Khan</t>
  </si>
  <si>
    <t>alim1abdul@gmail.com</t>
  </si>
  <si>
    <t>Harnesh Srichand Makhija</t>
  </si>
  <si>
    <t>makhijaharnesh@gmail.com</t>
  </si>
  <si>
    <t>Alinda Saikia</t>
  </si>
  <si>
    <t>ar.alindasaikia@gmail.com</t>
  </si>
  <si>
    <t>H2570048-jalagam Rao Raghavendar</t>
  </si>
  <si>
    <t>H2570048@student.nicmar.ac.in</t>
  </si>
  <si>
    <t>Dr Rohit Rawat</t>
  </si>
  <si>
    <t>A21CE09007@IITBBS.AC.IN</t>
  </si>
  <si>
    <t>Param Dnyaneshwar Gajbhiye</t>
  </si>
  <si>
    <t>paramgajbhiye93@gmail.com</t>
  </si>
  <si>
    <t>Dr Naved Shamim Malik</t>
  </si>
  <si>
    <t>malik_naved@hotmail.com</t>
  </si>
  <si>
    <t>Leevesh Kumar</t>
  </si>
  <si>
    <t>leevesh.amou@gmail.com</t>
  </si>
  <si>
    <t>Nomita Agrawal</t>
  </si>
  <si>
    <t>nomitaagrawal@gmail.com</t>
  </si>
  <si>
    <t>Chirdeep N R</t>
  </si>
  <si>
    <t>chirdeepnr77@gmail.com</t>
  </si>
  <si>
    <t>Parija Bhise</t>
  </si>
  <si>
    <t>parija.bhise@gmail.com</t>
  </si>
  <si>
    <t>Amar Yedake</t>
  </si>
  <si>
    <t>yedakeamar@gmail.com</t>
  </si>
  <si>
    <t>Samiksha Devendra Kharode</t>
  </si>
  <si>
    <t>samikshakharode12@gmail.com</t>
  </si>
  <si>
    <t>Pravinkumar Govind Shastri</t>
  </si>
  <si>
    <t>pravinshastri@gmail.com</t>
  </si>
  <si>
    <t xml:space="preserve">Dr Kriti Arya </t>
  </si>
  <si>
    <t>ay590690@gmail.com</t>
  </si>
  <si>
    <t>Dr W Ramana Rao</t>
  </si>
  <si>
    <t>wramanarao@gmail.com</t>
  </si>
  <si>
    <t>Raj Purushottam Shirode</t>
  </si>
  <si>
    <t>rajpsiitmandi@gmail.com</t>
  </si>
  <si>
    <t>Prashant Pramod Joshi</t>
  </si>
  <si>
    <t>prashantjoshi1696@gmail.com</t>
  </si>
  <si>
    <t>Aveek Ghosh</t>
  </si>
  <si>
    <t>aveekghosh100@gmail.com</t>
  </si>
  <si>
    <t>Prathamesh Prashant Ambre</t>
  </si>
  <si>
    <t>prathameshambre4@gmail.com</t>
  </si>
  <si>
    <t>Mervin Ealiyas Mathews</t>
  </si>
  <si>
    <t>mervi.567@gmail.com</t>
  </si>
  <si>
    <t>Dr. Moumita Sharma</t>
  </si>
  <si>
    <t>moumitamitsob@gmail.com</t>
  </si>
  <si>
    <t>Nikam Ashwini Sanjay</t>
  </si>
  <si>
    <t>ashwinisanjaynikam@gmail.com</t>
  </si>
  <si>
    <t xml:space="preserve">Dr Uma Shankar Yadav </t>
  </si>
  <si>
    <t>umashankaryadavst@gmail.com</t>
  </si>
  <si>
    <t xml:space="preserve">Aditi Avinash Japtiwale </t>
  </si>
  <si>
    <t>ar.aditijaptiwale@gmail.com</t>
  </si>
  <si>
    <t>Jyotirmoy Mishra</t>
  </si>
  <si>
    <t>jmishra0805@gmail.com</t>
  </si>
  <si>
    <t>Shruti Sukhadhan</t>
  </si>
  <si>
    <t>shrutisukhadhan89@gmail.com</t>
  </si>
  <si>
    <t>Syed Miraan Aseer</t>
  </si>
  <si>
    <t>miraanofficial@gmail.com</t>
  </si>
  <si>
    <t>Uma Shankar Yadav</t>
  </si>
  <si>
    <t>uma.l100074@culko.in</t>
  </si>
  <si>
    <t>Ravi Kumar</t>
  </si>
  <si>
    <t>ravikumarsofttrek@gmail.com</t>
  </si>
  <si>
    <t>Rakesh Kumar Patra</t>
  </si>
  <si>
    <t>rkp306@gmail.com</t>
  </si>
  <si>
    <t>Mohammed Sadaf Ahmed</t>
  </si>
  <si>
    <t>sadaf.ahmed007@gmail.com</t>
  </si>
  <si>
    <t>Gaurav Pawar</t>
  </si>
  <si>
    <t>gdpawar05@gmail.com</t>
  </si>
  <si>
    <t>Gaurav Sen</t>
  </si>
  <si>
    <t>7gaurav7@gmail.com</t>
  </si>
  <si>
    <t>Dr. Abhijeet Chandrakant Chavan</t>
  </si>
  <si>
    <t>absimportant86@gmail.com</t>
  </si>
  <si>
    <t>Kiran Natha Dadas</t>
  </si>
  <si>
    <t>Kiranresearch18@gmail.com</t>
  </si>
  <si>
    <t>Ann</t>
  </si>
  <si>
    <t>anntintu14@gmail.com</t>
  </si>
  <si>
    <t>Omvir Gautam</t>
  </si>
  <si>
    <t>dromvirgautam1986@gmail.com</t>
  </si>
  <si>
    <t>Jyothi Yedulla</t>
  </si>
  <si>
    <t>jyothi.v.yedulla@gmail.com</t>
  </si>
  <si>
    <t>Nirali Gilbile</t>
  </si>
  <si>
    <t>niraligilbile878@gmail.com</t>
  </si>
  <si>
    <t>Dr Anil Vasantrao Deshpande</t>
  </si>
  <si>
    <t>manjushamnil@gmail.com</t>
  </si>
  <si>
    <t>Sagar Ramdas Sonawane</t>
  </si>
  <si>
    <t>sagar.sonawane@mitwpu.edu.in</t>
  </si>
  <si>
    <t xml:space="preserve">Hema Bharathi </t>
  </si>
  <si>
    <t>bharathibhavanam97@gmail.com</t>
  </si>
  <si>
    <t>Lavangika</t>
  </si>
  <si>
    <t>lavangika0@gmail.com</t>
  </si>
  <si>
    <t>Shubhangi Gupta</t>
  </si>
  <si>
    <t>shubhangiwork510@gmail.com</t>
  </si>
  <si>
    <t xml:space="preserve">Satyam Singh </t>
  </si>
  <si>
    <t>ssatyam00001@gmail.com</t>
  </si>
  <si>
    <t>Urjjasee Basak</t>
  </si>
  <si>
    <t>urjjasee@gmail.com</t>
  </si>
  <si>
    <t>Abhijit Kumar Pathak</t>
  </si>
  <si>
    <t>abhijit.pathak20@gmail.com</t>
  </si>
  <si>
    <t>Sadanand Petkar</t>
  </si>
  <si>
    <t>ap.petkar@gmail.com</t>
  </si>
  <si>
    <t>Krishna Kumar P</t>
  </si>
  <si>
    <t>krishnakumarpalaniappan1991@gmail.com</t>
  </si>
  <si>
    <t>Alka Shrivastava</t>
  </si>
  <si>
    <t>alkams28@gmail.com</t>
  </si>
  <si>
    <t>Mag Raj</t>
  </si>
  <si>
    <t>m.rajgehlot@gmail.com</t>
  </si>
  <si>
    <t>0872043355</t>
  </si>
  <si>
    <t>Vaishnav Kumar Shenbagam</t>
  </si>
  <si>
    <t>svaishnavkumar@gmail.com</t>
  </si>
  <si>
    <t>Akanksha Jaiswal</t>
  </si>
  <si>
    <t>akankshajaiswal56@gmail.com</t>
  </si>
  <si>
    <t xml:space="preserve">Narendra Narayanrao Parekar </t>
  </si>
  <si>
    <t>mailbox.nparejar@gmail.com</t>
  </si>
  <si>
    <t>Ayana Ghosh</t>
  </si>
  <si>
    <t>a_ghosh@ce.iitr.ac.in</t>
  </si>
  <si>
    <t>Anurag Mishra</t>
  </si>
  <si>
    <t>m.anurag1701@gmail.com</t>
  </si>
  <si>
    <t>Ravi Kanth Sriwastav</t>
  </si>
  <si>
    <t>ravi.k.sriwastav@gmail.com</t>
  </si>
  <si>
    <t>Neha Saxena</t>
  </si>
  <si>
    <t>neha.saxenain@gmail.com</t>
  </si>
  <si>
    <t>Tejas Rathi</t>
  </si>
  <si>
    <t>tejasrathi.ce@gmail.com</t>
  </si>
  <si>
    <t>Ar.bannujj Seth</t>
  </si>
  <si>
    <t>ar.anuj_seth@outlook.com</t>
  </si>
  <si>
    <t>Rahul Navnath Sanap</t>
  </si>
  <si>
    <t>rahulsanap7777@gmail.com</t>
  </si>
  <si>
    <t>Dr. Sovanjeet Mishra</t>
  </si>
  <si>
    <t>sovanjeet.iift@gmail.com</t>
  </si>
  <si>
    <t>Sayantani Ghosh</t>
  </si>
  <si>
    <t>sayantanic26@gmail.com</t>
  </si>
  <si>
    <t>Sofia Mathew</t>
  </si>
  <si>
    <t>sofiamathew01@gmail.com</t>
  </si>
  <si>
    <t>rsanyukta.304@gmail.com</t>
  </si>
  <si>
    <t>Sameer Suhas Thakur</t>
  </si>
  <si>
    <t>thakur.samir@gmail.com</t>
  </si>
  <si>
    <t>Md Mirazul Hoque</t>
  </si>
  <si>
    <t>hoquemirazul.2012@gmail.com</t>
  </si>
  <si>
    <t>Shuvendu Dey</t>
  </si>
  <si>
    <t>shuvendudey@gmail.com</t>
  </si>
  <si>
    <t xml:space="preserve">Ratnadeep Tukaram Kauthekar </t>
  </si>
  <si>
    <t>kauthekarratnadeep1987@gmail.com</t>
  </si>
  <si>
    <t>Vishal</t>
  </si>
  <si>
    <t>vishalchhabra854@gmail.com</t>
  </si>
  <si>
    <t>Dr Roopa Shah</t>
  </si>
  <si>
    <t>roopashah25@gmail.com</t>
  </si>
  <si>
    <t>Ishwari Khati</t>
  </si>
  <si>
    <t>khatiishwari@gmail.com</t>
  </si>
  <si>
    <t>Narayana Maruvada</t>
  </si>
  <si>
    <t>narayana.maruvada@gmail.com</t>
  </si>
  <si>
    <t>Shreya Mishra</t>
  </si>
  <si>
    <t>shreyavmishra22@gmail.com</t>
  </si>
  <si>
    <t>Uma Chandru</t>
  </si>
  <si>
    <t>umachand1112@gmail.com</t>
  </si>
  <si>
    <t>Apoorva Prabhugaonkar</t>
  </si>
  <si>
    <t>apoorvaprabhugaonkar410@gmail.com</t>
  </si>
  <si>
    <t>Aditya Sundwa</t>
  </si>
  <si>
    <t>sundwa.aditya@gmail.com</t>
  </si>
  <si>
    <t>Atanu</t>
  </si>
  <si>
    <t>atanuiimruna@gmail.com</t>
  </si>
  <si>
    <t>Aman Jain (doctor Engineer Aman Jain)</t>
  </si>
  <si>
    <t>am_jn@yahoo.com</t>
  </si>
  <si>
    <t>Taqdees Fatima</t>
  </si>
  <si>
    <t>taqdeesf95@gmail.com</t>
  </si>
  <si>
    <t>Ansuman Panda</t>
  </si>
  <si>
    <t>ansumanpanda1410@gmail.com</t>
  </si>
  <si>
    <t>Polisetty Praneet Sai Kumar</t>
  </si>
  <si>
    <t>polisettypraneeth@gmail.com</t>
  </si>
  <si>
    <t>Kumkum Bhattacharjee</t>
  </si>
  <si>
    <t>kumkum.006@gmail.com</t>
  </si>
  <si>
    <t>Minal Khopade</t>
  </si>
  <si>
    <t>khopade.minal@gmail.com</t>
  </si>
  <si>
    <t>Sudhir Kulkarni</t>
  </si>
  <si>
    <t>KULKARNI_SPK@REDIFFMAIL.COM</t>
  </si>
  <si>
    <t>Gagan Kumar</t>
  </si>
  <si>
    <t>20pnpe02@iiitdmj.ac.in</t>
  </si>
  <si>
    <t>Radhika V</t>
  </si>
  <si>
    <t>radhikav0508@gmail.com</t>
  </si>
  <si>
    <t>Yogesh Iyer Murthy</t>
  </si>
  <si>
    <t>yogeshiyermurthy@gmail.com</t>
  </si>
  <si>
    <t>Devesh Kasana</t>
  </si>
  <si>
    <t>kasana.devesh@gmail.com</t>
  </si>
  <si>
    <t>Mohammed Shakeebulla Khan</t>
  </si>
  <si>
    <t>shakeeb.ulla@gmail.com</t>
  </si>
  <si>
    <t>Atul Khot</t>
  </si>
  <si>
    <t>atulkhot1988@gmail.com</t>
  </si>
  <si>
    <t>Somnath Shinde</t>
  </si>
  <si>
    <t>shindesomnath51@gmail.com</t>
  </si>
  <si>
    <t>Sunanda Jindal</t>
  </si>
  <si>
    <t>sunandag22@gmail.com</t>
  </si>
  <si>
    <t>Ajit Kumar Das</t>
  </si>
  <si>
    <t>ajitdas672@gmail.com</t>
  </si>
  <si>
    <t>Sachin Batra</t>
  </si>
  <si>
    <t>sbatra@nicmar.ac.in</t>
  </si>
  <si>
    <t>P25700202-revanth Yadav</t>
  </si>
  <si>
    <t>P25700202@student.nicmar.ac.in</t>
  </si>
  <si>
    <t>Durga Prasad Ravella</t>
  </si>
  <si>
    <t>durgakind@gmail.com</t>
  </si>
  <si>
    <t>Dr.hemant Yeshwant Oke</t>
  </si>
  <si>
    <t>hemantoke1960@gmail.com</t>
  </si>
  <si>
    <t>Prasanna Nadagouda</t>
  </si>
  <si>
    <t>prnadagouda@gmail.com</t>
  </si>
  <si>
    <t>Dr. Yogesh M Keskar</t>
  </si>
  <si>
    <t>keskaryo@gmail.com</t>
  </si>
  <si>
    <t>Amruta Patil</t>
  </si>
  <si>
    <t>amrutasptl@gmail.com</t>
  </si>
  <si>
    <t>Jayant Tambade</t>
  </si>
  <si>
    <t>jay.tambade@gmail.com</t>
  </si>
  <si>
    <t>Manoj Dubal</t>
  </si>
  <si>
    <t>dubalmanoj89@gmail.com</t>
  </si>
  <si>
    <t>Dr. Priyanka Shinde</t>
  </si>
  <si>
    <t>priyanka.shindephd@gmail.com</t>
  </si>
  <si>
    <t>Vikas Pandey</t>
  </si>
  <si>
    <t>vikas.pandey@fsm.ac.in</t>
  </si>
  <si>
    <t>Kanchan Amol Shinde</t>
  </si>
  <si>
    <t>kanchan.183@gmail.com</t>
  </si>
  <si>
    <t xml:space="preserve">Dr Reshma Kabugade </t>
  </si>
  <si>
    <t>reshma.kabugade2020@gmail.com</t>
  </si>
  <si>
    <t>Dr. Rahman Khawaja</t>
  </si>
  <si>
    <t>rahman.2806@gmail.com</t>
  </si>
  <si>
    <t>Shynu Robert</t>
  </si>
  <si>
    <t>shynurobert@gmail.com</t>
  </si>
  <si>
    <t>Salu Dsouza</t>
  </si>
  <si>
    <t>saludsouza@yahoo.com</t>
  </si>
  <si>
    <t>Dr. Prakash Pise</t>
  </si>
  <si>
    <t>prakash.pise532@gmail.com</t>
  </si>
  <si>
    <t>Sunendra Shukla</t>
  </si>
  <si>
    <t>sunendras326@gmail.com</t>
  </si>
  <si>
    <t>Mohankumar Namdeorao Bajad</t>
  </si>
  <si>
    <t>mnbajad@rediffmail.com</t>
  </si>
  <si>
    <t>Rijwan Ahmed Mushtak Ahmed Shaikh</t>
  </si>
  <si>
    <t>rijwans@gmail.com</t>
  </si>
  <si>
    <t>Atharvi Netragaonkar</t>
  </si>
  <si>
    <t>atharvi.netragaonkar1@gmail.com</t>
  </si>
  <si>
    <t>Ketki Patil</t>
  </si>
  <si>
    <t>ketkippatil@gmail.com</t>
  </si>
  <si>
    <t>Sucheta Agarwal</t>
  </si>
  <si>
    <t>sucheta.agar@gmail.com</t>
  </si>
  <si>
    <t>Palak Goel</t>
  </si>
  <si>
    <t>palakgoel0392@gmail.com</t>
  </si>
  <si>
    <t>Dr. Shraddha Mahore Manjrekar</t>
  </si>
  <si>
    <t>iitrshraddha@gmail.com</t>
  </si>
  <si>
    <t>Bontala Prajwal</t>
  </si>
  <si>
    <t>Bonthalaprajwal@gmail.com</t>
  </si>
  <si>
    <t>Prof Neha R Gupte</t>
  </si>
  <si>
    <t>nh.bendre@gmail.com</t>
  </si>
  <si>
    <t>Dr. Ca. Dhaarna Singh Rathore</t>
  </si>
  <si>
    <t>dhaarna1@gmail.com</t>
  </si>
  <si>
    <t>Ateka Nulwala</t>
  </si>
  <si>
    <t>atekanulwala@gmail.com</t>
  </si>
  <si>
    <t>Prashant Devda</t>
  </si>
  <si>
    <t>devdaprashant483@gmail.com</t>
  </si>
  <si>
    <t>Rohan Nalawade</t>
  </si>
  <si>
    <t>rohanmtech@gmail.com</t>
  </si>
  <si>
    <t>Pranav Jagdish Kulkarni</t>
  </si>
  <si>
    <t>pra111_k@yahoo.co.in</t>
  </si>
  <si>
    <t>Brij Mohan Singh</t>
  </si>
  <si>
    <t>brij156@gmail.com</t>
  </si>
  <si>
    <t>Sonia Kataria</t>
  </si>
  <si>
    <t>soniyakataria@gmail.com</t>
  </si>
  <si>
    <t>snpvpit@gmail.com</t>
  </si>
  <si>
    <t>Gurunath Waghale</t>
  </si>
  <si>
    <t>guruwaghale111@gmail.com</t>
  </si>
  <si>
    <t>Priyadarshini Chaturvedi</t>
  </si>
  <si>
    <t>chaturvedipriyadarshini5@gmail.com</t>
  </si>
  <si>
    <t>Anil Aralikar</t>
  </si>
  <si>
    <t>anilaralikar@gmail.com</t>
  </si>
  <si>
    <t>Sandeep Londhe</t>
  </si>
  <si>
    <t>londhesandeep@gmail.com</t>
  </si>
  <si>
    <t>Charumitra Agrawal</t>
  </si>
  <si>
    <t>charumitragrawal@gmail.com</t>
  </si>
  <si>
    <t>Deep Tripathi</t>
  </si>
  <si>
    <t>drt.ald10@gmail.com</t>
  </si>
  <si>
    <t>Shilpa Gaidhani</t>
  </si>
  <si>
    <t>shilpa.gaidhani@gmail.com</t>
  </si>
  <si>
    <t>Pratishtha Yadav</t>
  </si>
  <si>
    <t>PY199950307@GMAIL.COM</t>
  </si>
  <si>
    <t>Sheetal Shirke</t>
  </si>
  <si>
    <t>sheetalrew8@gmail.com</t>
  </si>
  <si>
    <t>Dr. Shubhum Prakash</t>
  </si>
  <si>
    <t>Shubhampat41@gmail.com</t>
  </si>
  <si>
    <t>P Maheswar Reddy</t>
  </si>
  <si>
    <t>sgp15671@gmail.com</t>
  </si>
  <si>
    <t>Rohit Vyas</t>
  </si>
  <si>
    <t>drrohitcivil@gmail.com</t>
  </si>
  <si>
    <t>Prabhu Sheelavantar</t>
  </si>
  <si>
    <t>sheelavantarprabhu@gmail.com</t>
  </si>
  <si>
    <t>skumar@nicmar.ac.in</t>
  </si>
  <si>
    <t>Dr Ramkrishna Manatkar</t>
  </si>
  <si>
    <t>ramkrishnamanatkar95@gmail.com</t>
  </si>
  <si>
    <t>Omkar Devidas Wamane</t>
  </si>
  <si>
    <t>wamaneomkar.2709@gmail.com</t>
  </si>
  <si>
    <t>Farheen Muneer Ahmed Shaikh</t>
  </si>
  <si>
    <t>farheenshaikh99@gmail.com</t>
  </si>
  <si>
    <t>Vineet Kothari</t>
  </si>
  <si>
    <t>vineetkothari1@gmail.com</t>
  </si>
  <si>
    <t>Subhrodipto Basu Choudhury</t>
  </si>
  <si>
    <t>subhrodiptobasuchoudhury@gmail.com</t>
  </si>
  <si>
    <t>Chitaranjan Dalai</t>
  </si>
  <si>
    <t>dr.chitaranjandalai@gmail.com</t>
  </si>
  <si>
    <t>Sakshi Pandya</t>
  </si>
  <si>
    <t>pandyasakshi209@gmail.com</t>
  </si>
  <si>
    <t>Swapnil Mackasare Ph.d.</t>
  </si>
  <si>
    <t>sammac777@gmail.com</t>
  </si>
  <si>
    <t>Dr. Varad Ganorkar</t>
  </si>
  <si>
    <t>varadganorkar111@gmail.com</t>
  </si>
  <si>
    <t>Chakrakolla Obulesh</t>
  </si>
  <si>
    <t>obuleshchakrakolla@gmail.com</t>
  </si>
  <si>
    <t>Pinky Rajesh Bansal</t>
  </si>
  <si>
    <t>pinky_ag@rediffmail.com</t>
  </si>
  <si>
    <t>Munir Suri</t>
  </si>
  <si>
    <t>me@munirsuri.com</t>
  </si>
  <si>
    <t>Shivam Khaddar</t>
  </si>
  <si>
    <t>shivam.khaddar@gmail.com</t>
  </si>
  <si>
    <t>Sourav Chakraborty</t>
  </si>
  <si>
    <t>sourav.chakraborty.iith@gmail.com</t>
  </si>
  <si>
    <t>Waseem Alam</t>
  </si>
  <si>
    <t>waseem.alammbafm@gmail.com</t>
  </si>
  <si>
    <t>Hairu Sopisa</t>
  </si>
  <si>
    <t>hairu.sopisa@nicmar.ac.in</t>
  </si>
  <si>
    <t>Dr. Harshali Bhalerao</t>
  </si>
  <si>
    <t>harshalibhalerao@gmail.com</t>
  </si>
  <si>
    <t>Rutuja Sadashiv Mane</t>
  </si>
  <si>
    <t>ar.rutu@gmail.com</t>
  </si>
  <si>
    <t>Saumya Singh</t>
  </si>
  <si>
    <t>saumyaa.singhh.1304@gmail.com</t>
  </si>
  <si>
    <t>Yachna Gharde</t>
  </si>
  <si>
    <t>ghardeyachna@gmail.com</t>
  </si>
  <si>
    <t>Honey Kanojia</t>
  </si>
  <si>
    <t>HONEYKANOJIA9@GMAIL.COM</t>
  </si>
  <si>
    <t>Satish Shripatrao Deshmukh</t>
  </si>
  <si>
    <t>ssdbaramati@gmail.com</t>
  </si>
  <si>
    <t xml:space="preserve">C Srividhya </t>
  </si>
  <si>
    <t>srividhya9898@gmail.com</t>
  </si>
  <si>
    <t>Dr Shikha Kumari</t>
  </si>
  <si>
    <t>shikha.bhm@gmail.com</t>
  </si>
  <si>
    <t>Mathew M George</t>
  </si>
  <si>
    <t>mathewmattathil9@gmail.com</t>
  </si>
  <si>
    <t>Dr. Manisha Badgujar</t>
  </si>
  <si>
    <t>manishadbadgujar@gmail.com</t>
  </si>
  <si>
    <t>Faiz Ahamad</t>
  </si>
  <si>
    <t>faizahamad24@gmail.com</t>
  </si>
  <si>
    <t>Suvarna Shaileshkumar Mane</t>
  </si>
  <si>
    <t>suvarnamane124@gmail.com</t>
  </si>
  <si>
    <t>Ankit Singh Mehra</t>
  </si>
  <si>
    <t>ankit.13mehra@gmail.com</t>
  </si>
  <si>
    <t>Prakash Murugan</t>
  </si>
  <si>
    <t>prakashm@srmist.edu.in</t>
  </si>
  <si>
    <t>Ravi Satyappa Dabbanavar</t>
  </si>
  <si>
    <t>rs_dabbanavar@ar.iitr.ac.in</t>
  </si>
  <si>
    <t>Chitra Srivastava</t>
  </si>
  <si>
    <t>chitrasrivastavagemni@gmail.com</t>
  </si>
  <si>
    <t>Balaji Raja Graham</t>
  </si>
  <si>
    <t>brgarch11@gmail.com</t>
  </si>
  <si>
    <t>Dr. Sumegh Tharewal</t>
  </si>
  <si>
    <t>sumeghtharewal@gmail.com</t>
  </si>
  <si>
    <t>Shwetambari N. Patil</t>
  </si>
  <si>
    <t>shweta.p2007@gmail.com</t>
  </si>
  <si>
    <t>Sunil Yadav Kshirsagar</t>
  </si>
  <si>
    <t>sunilksagar143@gmail.com</t>
  </si>
  <si>
    <t>Saket Kumar Kirme</t>
  </si>
  <si>
    <t>saket.arkirme@gmail.com</t>
  </si>
  <si>
    <t>Dr. Nandkumar Suresh Shinde</t>
  </si>
  <si>
    <t>dr.nsshinde7@gmail.com</t>
  </si>
  <si>
    <t>Geetopriyo Roy</t>
  </si>
  <si>
    <t>geetopriyoroy8@gmail.com</t>
  </si>
  <si>
    <t>Sumit Gupta</t>
  </si>
  <si>
    <t>sumitgupta67991@gmail.com</t>
  </si>
  <si>
    <t>Choden Tamang</t>
  </si>
  <si>
    <t>chodentamang212205@gmail.com</t>
  </si>
  <si>
    <t>Ar.shweta Kalamkar</t>
  </si>
  <si>
    <t>shweta.pune@gmail.com</t>
  </si>
  <si>
    <t>Sandeep Shivaji Salunkhe</t>
  </si>
  <si>
    <t>sandeep.salunkhe27@gmail.com</t>
  </si>
  <si>
    <t>Aniket Bhalkikar</t>
  </si>
  <si>
    <t>aniketnnb@gmail.com</t>
  </si>
  <si>
    <t>Ishaan Thakur</t>
  </si>
  <si>
    <t>Ishaanthakur.ced@gmail.com</t>
  </si>
  <si>
    <t>Prajakta Mane</t>
  </si>
  <si>
    <t>prajaktamane11.pm@gmail.com</t>
  </si>
  <si>
    <t>Christeena Singh</t>
  </si>
  <si>
    <t>christeenasingh22@gmail.com</t>
  </si>
  <si>
    <t>Karunakaran Raju</t>
  </si>
  <si>
    <t>Karundevin@gmail.com</t>
  </si>
  <si>
    <t>Dr.d.sudarsana Murthy</t>
  </si>
  <si>
    <t>profdsm2025@gmail.com</t>
  </si>
  <si>
    <t>Dr. Sarika Rajabhau Khandekar</t>
  </si>
  <si>
    <t>sarika.khandekar@gmail.com</t>
  </si>
  <si>
    <t>Namrata Ladha</t>
  </si>
  <si>
    <t>namrataladha777@gmail.com</t>
  </si>
  <si>
    <t>Bala Eswari Macha</t>
  </si>
  <si>
    <t>balaeswari9@gmail.com</t>
  </si>
  <si>
    <t>Talari Naganarasimhulu</t>
  </si>
  <si>
    <t>naga.narasimha654@outlook.com</t>
  </si>
  <si>
    <t>Dr Santosh Sharad Kolte</t>
  </si>
  <si>
    <t>econacetech@gmail.com</t>
  </si>
  <si>
    <t xml:space="preserve">Aman Raj </t>
  </si>
  <si>
    <t>amanrajpixel@gmail.com</t>
  </si>
  <si>
    <t>Anjali Sabale</t>
  </si>
  <si>
    <t>sabaleanjali@gmail.com</t>
  </si>
  <si>
    <t>Dalim Ghosh</t>
  </si>
  <si>
    <t>ghoshdalim72@gmail.com</t>
  </si>
  <si>
    <t>Satya Kam Mohanty</t>
  </si>
  <si>
    <t>satyakam_mohanty@yahoo.com</t>
  </si>
  <si>
    <t>Dr. Deepa Kedar Rele</t>
  </si>
  <si>
    <t>drdeeparele@gmail.com</t>
  </si>
  <si>
    <t>Amruta Garud</t>
  </si>
  <si>
    <t>amrutagarud.iitb@gmail.com</t>
  </si>
  <si>
    <t>Vriti Jain</t>
  </si>
  <si>
    <t>Vritijain824@gmail.com</t>
  </si>
  <si>
    <t>Chaitanya Sathe</t>
  </si>
  <si>
    <t>casathe@gmail.com</t>
  </si>
  <si>
    <t>Dr. Padmaja Ganpatye</t>
  </si>
  <si>
    <t>padmaja.fpna@gmail.com</t>
  </si>
  <si>
    <t>Jeyanth</t>
  </si>
  <si>
    <t>jeyanthbaskaran5890@gmail.com</t>
  </si>
  <si>
    <t>thakur.ishaan22@gmail.com</t>
  </si>
  <si>
    <t>Chhaya Nayak Nayak Nayak</t>
  </si>
  <si>
    <t>chhaya2007@gmail.com</t>
  </si>
  <si>
    <t>Dr. Pitamber Kumar Chaudhary</t>
  </si>
  <si>
    <t>chaudharypitamber202@gmail.com</t>
  </si>
  <si>
    <t>Aman Gupta</t>
  </si>
  <si>
    <t>amang6884@gmail.com</t>
  </si>
  <si>
    <t xml:space="preserve">Astha Singh </t>
  </si>
  <si>
    <t>asasthasingh44@gmail.com</t>
  </si>
  <si>
    <t>Muhammed Safwan</t>
  </si>
  <si>
    <t>swafvankk@gmail.com</t>
  </si>
  <si>
    <t>Vaishnavi Pandurang Kondhavale</t>
  </si>
  <si>
    <t>vaishnavikondhavale@gmail.com</t>
  </si>
  <si>
    <t>Sumeet Chakraborty</t>
  </si>
  <si>
    <t>sumeetchakraborty10@gmail.com</t>
  </si>
  <si>
    <t>Umesh Uday Kale</t>
  </si>
  <si>
    <t>umeshukale@gmail.com</t>
  </si>
  <si>
    <t>Dr. Arpita (das) Bhowmik</t>
  </si>
  <si>
    <t>arpitadas77@gmail.com</t>
  </si>
  <si>
    <t>Farookh Shaikh</t>
  </si>
  <si>
    <t>farookhshaikh1990@gmail.com</t>
  </si>
  <si>
    <t>Satadru Bhattacharya</t>
  </si>
  <si>
    <t>satadru.civil2016@gmail.com</t>
  </si>
  <si>
    <t>Sutapa Deb</t>
  </si>
  <si>
    <t>sutapa.ce@gmail.com</t>
  </si>
  <si>
    <t>Sagar Nikam</t>
  </si>
  <si>
    <t>ar.sagar.nikam@gmail.com</t>
  </si>
  <si>
    <t>Sejal Kaushik</t>
  </si>
  <si>
    <t>sejalkaushik.work@gmail.com</t>
  </si>
  <si>
    <t xml:space="preserve">Kaustubh Pandurang Jadhav </t>
  </si>
  <si>
    <t>kaustubhthetrainer@gmail.com</t>
  </si>
  <si>
    <t>Atul Kumar Shriwastva</t>
  </si>
  <si>
    <t>shriwastvaatul@gmail.com</t>
  </si>
  <si>
    <t>Bhavya</t>
  </si>
  <si>
    <t>bhavya.prabhu780@gmail.com</t>
  </si>
  <si>
    <t>Challa Prathyusha</t>
  </si>
  <si>
    <t>prathyushareddy1990@gmail.com</t>
  </si>
  <si>
    <t>Abhijit Janardan Pawar</t>
  </si>
  <si>
    <t>pawarabhijit7@gmail.com</t>
  </si>
  <si>
    <t>Prof Dr Mahantesh Kodabagi</t>
  </si>
  <si>
    <t>kodabagi.mahantesh@gmail.com</t>
  </si>
  <si>
    <t xml:space="preserve">Mavoori Hitesh Kumar </t>
  </si>
  <si>
    <t>hiteshmavoori@gmail.com</t>
  </si>
  <si>
    <t>Abhinav Srivastav</t>
  </si>
  <si>
    <t>abhinav.sunny@rediffmail.com</t>
  </si>
  <si>
    <t>Jinumoni Nazir</t>
  </si>
  <si>
    <t>jinunazir19@gmail.com</t>
  </si>
  <si>
    <t>P25703001-chinmay Kawale</t>
  </si>
  <si>
    <t>P25703001@student.nicmar.ac.in</t>
  </si>
  <si>
    <t>Gaurivishwas Indurkar</t>
  </si>
  <si>
    <t>gauri.indurkar.2@gmail.com</t>
  </si>
  <si>
    <t>Dr. Ashish Dikshit</t>
  </si>
  <si>
    <t>ashish.d2410@gmail.com</t>
  </si>
  <si>
    <t>Nitin Noordaya Kanade</t>
  </si>
  <si>
    <t>kanadenitin2016@gmail.com</t>
  </si>
  <si>
    <t>Dr Nishi Malhotra</t>
  </si>
  <si>
    <t>nishi1582@gmail.com</t>
  </si>
  <si>
    <t>Pabitra Kumar Tunga</t>
  </si>
  <si>
    <t>pabitramath95@gmail.com</t>
  </si>
  <si>
    <t>Pankaj Rangrao Mali</t>
  </si>
  <si>
    <t>pankaj04.m@gmail.com</t>
  </si>
  <si>
    <t>Anusha Hegde</t>
  </si>
  <si>
    <t>anusha3hegde@gmail.com</t>
  </si>
  <si>
    <t>Greeshma Girish Kumar</t>
  </si>
  <si>
    <t>greeshma1998@gmail.com</t>
  </si>
  <si>
    <t>Aftab Lokhandwala</t>
  </si>
  <si>
    <t>aftab.lokhandwala@gmail.com</t>
  </si>
  <si>
    <t>Pradyut Anand</t>
  </si>
  <si>
    <t>pradyut.bitmesra@gmail.com</t>
  </si>
  <si>
    <t xml:space="preserve">Amar Babanrao Naik </t>
  </si>
  <si>
    <t>amar11naik@gmail.com</t>
  </si>
  <si>
    <t>Swardha Chaturvedi</t>
  </si>
  <si>
    <t>swardhac@gmail.com</t>
  </si>
  <si>
    <t>Priyanka Aditya Ghate</t>
  </si>
  <si>
    <t>ar.priyankaghate@gmail.com</t>
  </si>
  <si>
    <t>Mohd Arwab</t>
  </si>
  <si>
    <t>arbabkhan954@gmail.com</t>
  </si>
  <si>
    <t>Alok Kumar Samanta</t>
  </si>
  <si>
    <t>aloksamant07@gmail.com</t>
  </si>
  <si>
    <t>Dr. Satyen Prabhakar Marathe</t>
  </si>
  <si>
    <t>cmaspmarathe@gmail.com</t>
  </si>
  <si>
    <t>Polu Sathish</t>
  </si>
  <si>
    <t>sathish40polu@gmail.com</t>
  </si>
  <si>
    <t>Akanksha Patel</t>
  </si>
  <si>
    <t>Akanksha160398patel@gmail.com</t>
  </si>
  <si>
    <t>Shanmuganathan N</t>
  </si>
  <si>
    <t>shannathan2010@gmail.com</t>
  </si>
  <si>
    <t>Shobhit Mohta</t>
  </si>
  <si>
    <t>shobhitskm@gmail.com</t>
  </si>
  <si>
    <t>Gaurang Kakkar</t>
  </si>
  <si>
    <t>kakkargaurang2001@gmail.com</t>
  </si>
  <si>
    <t>Mohd Hammaad Siddiqui</t>
  </si>
  <si>
    <t>hammaadsiddiqui010@gmail.com</t>
  </si>
  <si>
    <t>Haritha Harshan</t>
  </si>
  <si>
    <t>harithaharshan4@gmail.com</t>
  </si>
  <si>
    <t>Payal Desai</t>
  </si>
  <si>
    <t>pdesai1979@gmail.com</t>
  </si>
  <si>
    <t xml:space="preserve">Khalil Ahmad </t>
  </si>
  <si>
    <t>khalil6313@gmail.com</t>
  </si>
  <si>
    <t>Prashantu Mer</t>
  </si>
  <si>
    <t>prashantumer@gmail.com</t>
  </si>
  <si>
    <t>Dr. Ashok Patnaik</t>
  </si>
  <si>
    <t>akpmba@gmail.com</t>
  </si>
  <si>
    <t>Ravikant Singh</t>
  </si>
  <si>
    <t>singhravikant2695@gmail.com</t>
  </si>
  <si>
    <t>Ashish Gupta</t>
  </si>
  <si>
    <t>ashishgupta05@hotmail.com</t>
  </si>
  <si>
    <t>Akshata Sawant</t>
  </si>
  <si>
    <t>aksshaa@gmail.com</t>
  </si>
  <si>
    <t>Shyamal Ghosh</t>
  </si>
  <si>
    <t>shyamalghosh542@gmail.com</t>
  </si>
  <si>
    <t>Lokenath Saha</t>
  </si>
  <si>
    <t>LOKENATHSAHA99@GMAIL.COM</t>
  </si>
  <si>
    <t>Amit Pramanick</t>
  </si>
  <si>
    <t>amitpramanick2708@gmail.com</t>
  </si>
  <si>
    <t>Nabil Ahmed Khan</t>
  </si>
  <si>
    <t>khannabeel565@gmail.com</t>
  </si>
  <si>
    <t>Ajinkya Avinash Vekhande</t>
  </si>
  <si>
    <t>avekhande473@gmail.com</t>
  </si>
  <si>
    <t>Sandeep L Naik</t>
  </si>
  <si>
    <t>naiklsandeep@gmail.com</t>
  </si>
  <si>
    <t>Rupam Sam</t>
  </si>
  <si>
    <t>rupam.sam1993@gmail.com</t>
  </si>
  <si>
    <t>Rashmi Mahajan</t>
  </si>
  <si>
    <t>rashmidmahajan@gmail.com</t>
  </si>
  <si>
    <t>Bhupal Istari Welke</t>
  </si>
  <si>
    <t>welkebhupal@gmail.com</t>
  </si>
  <si>
    <t>Shweta Singh</t>
  </si>
  <si>
    <t>shwetasingh0689@gmail.com</t>
  </si>
  <si>
    <t>Pulkit Gahlot</t>
  </si>
  <si>
    <t>pulkitgehlot315@gmail.com</t>
  </si>
  <si>
    <t>Eswara Veera Raghava Rao</t>
  </si>
  <si>
    <t>evrrao999@gmail.com</t>
  </si>
  <si>
    <t>Manjunath Shriniwas Vhatkar</t>
  </si>
  <si>
    <t>manjunath.vhatkar@gmail.com</t>
  </si>
  <si>
    <t>Santosh Deodhar</t>
  </si>
  <si>
    <t>deodharsp@gmail.com</t>
  </si>
  <si>
    <t xml:space="preserve">Gopi Anil Reddy </t>
  </si>
  <si>
    <t>anil.reddy68684@gmail.com</t>
  </si>
  <si>
    <t>Anant Choudhary</t>
  </si>
  <si>
    <t>anantc770@gmail.com</t>
  </si>
  <si>
    <t>Nitesh Behare</t>
  </si>
  <si>
    <t>beharenb@gmail.com</t>
  </si>
  <si>
    <t>gaurav.sharmaphdcivil@gmail.com</t>
  </si>
  <si>
    <t>Sonali Kotekar</t>
  </si>
  <si>
    <t>sonali.kotekar10@gmail.com</t>
  </si>
  <si>
    <t>Luvditya Khurana</t>
  </si>
  <si>
    <t>luvdityakhurana27@gmail</t>
  </si>
  <si>
    <t>Akhilesh Kumar Pandey</t>
  </si>
  <si>
    <t>csakhilesh.pandey@gmail.com</t>
  </si>
  <si>
    <t>Shinde Hrishikesh Ashokrao</t>
  </si>
  <si>
    <t>Hrishipra@gmail.com</t>
  </si>
  <si>
    <t>Ashhad Imam</t>
  </si>
  <si>
    <t>ashhad.ce@gmail.com</t>
  </si>
  <si>
    <t>Pritam Ahirrao</t>
  </si>
  <si>
    <t>ahirrao.pritam12@gmail.com</t>
  </si>
  <si>
    <t>Shubham Chikmath</t>
  </si>
  <si>
    <t>shubhamchiku76@gmail.com</t>
  </si>
  <si>
    <t xml:space="preserve">Dr. (ca) Aseema Dake </t>
  </si>
  <si>
    <t>aseemakulkarni@gmail.com</t>
  </si>
  <si>
    <t>Lakshmi Thotakura</t>
  </si>
  <si>
    <t>Lakshmiethotakura15@gmail.com</t>
  </si>
  <si>
    <t>Manjib Bhuyan</t>
  </si>
  <si>
    <t>manjibbhuyan@gmail.com</t>
  </si>
  <si>
    <t>Siddharth George</t>
  </si>
  <si>
    <t>siddharthgeorgegkg@gmail.com</t>
  </si>
  <si>
    <t>Badrinarayan Ratha</t>
  </si>
  <si>
    <t>rath15081977@gmail.com</t>
  </si>
  <si>
    <t>Surendra Kurane</t>
  </si>
  <si>
    <t>surendrakurane@gmail.com</t>
  </si>
  <si>
    <t>Abhishek Shriram Dalal</t>
  </si>
  <si>
    <t>abhishek.s.dalal@gmail.com</t>
  </si>
  <si>
    <t>Vivek Jadhav</t>
  </si>
  <si>
    <t>vivekjadhav118@gmail.com</t>
  </si>
  <si>
    <t>Sumbul Rafi</t>
  </si>
  <si>
    <t>sumbul581@gmail.com</t>
  </si>
  <si>
    <t>Srinivas Tadepalli</t>
  </si>
  <si>
    <t>stadepalli48@gmail.com</t>
  </si>
  <si>
    <t>0503953209</t>
  </si>
  <si>
    <t>Lavanya Singhal</t>
  </si>
  <si>
    <t>lavanyasinghal1606@gmail.com</t>
  </si>
  <si>
    <t>Dushyant Mahadik</t>
  </si>
  <si>
    <t>7dushyantm@iima.ac.in</t>
  </si>
  <si>
    <t>Ashvini Gupta</t>
  </si>
  <si>
    <t>aashvinig28@gmail.com</t>
  </si>
  <si>
    <t xml:space="preserve">Dr. Praveen Kumar </t>
  </si>
  <si>
    <t>praveenatrish@gmail.com</t>
  </si>
  <si>
    <t>Vijaya</t>
  </si>
  <si>
    <t>vijaya2890@gmail.com</t>
  </si>
  <si>
    <t>Anil Kumar Kannauzia</t>
  </si>
  <si>
    <t>anilkannauzia@gmail.com</t>
  </si>
  <si>
    <t>Dr. Aditya Bavadekar</t>
  </si>
  <si>
    <t>bavadekar.aditya@gmail.com</t>
  </si>
  <si>
    <t>Dr. Ajit Yadav</t>
  </si>
  <si>
    <t>ajityadav0310@gmail.com</t>
  </si>
  <si>
    <t xml:space="preserve">Suraj Kocheta </t>
  </si>
  <si>
    <t>Surajkocheta@gmail.com</t>
  </si>
  <si>
    <t>Maneesh Gupta</t>
  </si>
  <si>
    <t>maneeshjgupta@gmail.com</t>
  </si>
  <si>
    <t>Dr Yogesh Namdeo Ingle</t>
  </si>
  <si>
    <t>dryogeshbningle@gmail.com</t>
  </si>
  <si>
    <t>Shruti Sharma</t>
  </si>
  <si>
    <t>theselfology@gmail.com</t>
  </si>
  <si>
    <t>Ganesh Baban Warule</t>
  </si>
  <si>
    <t>ganeshwarule8241@gmail.com</t>
  </si>
  <si>
    <t>Dr. Saurabh Verma</t>
  </si>
  <si>
    <t>vsaurabhv@gmail.com</t>
  </si>
  <si>
    <t>Santosh Devappa Dalvi</t>
  </si>
  <si>
    <t>santoshddalvi@gmail.com</t>
  </si>
  <si>
    <t>Dipesh</t>
  </si>
  <si>
    <t>dipeshdalal2411@gmail.com</t>
  </si>
  <si>
    <t>Laxmikant Tagore</t>
  </si>
  <si>
    <t>laxmikanttagore8@gmail.com</t>
  </si>
  <si>
    <t>Arnab Sur</t>
  </si>
  <si>
    <t>arnab.sur10@gmail.com</t>
  </si>
  <si>
    <t>Parvinder Kaur</t>
  </si>
  <si>
    <t>parvinderkaur1209@gmail.com</t>
  </si>
  <si>
    <t>Nishant More</t>
  </si>
  <si>
    <t>nishantmore93@gmail.com</t>
  </si>
  <si>
    <t>Sandip Saha</t>
  </si>
  <si>
    <t>sahasandip.loknath@gmail.com</t>
  </si>
  <si>
    <t>Anagha Deshmukh</t>
  </si>
  <si>
    <t>anaghadeshmukh22@gmail.com</t>
  </si>
  <si>
    <t>Dr. Suhas Chandan Mekhe</t>
  </si>
  <si>
    <t>suhasmekhe@gmail.com</t>
  </si>
  <si>
    <t>Debadeep Chakrabarti</t>
  </si>
  <si>
    <t>debadeepchakrabarti@gmail.com</t>
  </si>
  <si>
    <t xml:space="preserve">Farheen </t>
  </si>
  <si>
    <t>fbelgaumwala@gmail.com</t>
  </si>
  <si>
    <t>Akshat Dimri</t>
  </si>
  <si>
    <t>akshatdimri19@gmail.com</t>
  </si>
  <si>
    <t xml:space="preserve">Jeevan Gulchand Kasabe </t>
  </si>
  <si>
    <t>kasabejeevan24@gmail.com</t>
  </si>
  <si>
    <t>Ruhi Bakhare</t>
  </si>
  <si>
    <t>ruhibakhare@rediffmail.com</t>
  </si>
  <si>
    <t>Ayush Goel</t>
  </si>
  <si>
    <t>ayush.goel.dr@gmail.com</t>
  </si>
  <si>
    <t>Deepak M. Sundrani</t>
  </si>
  <si>
    <t>deepaksundrani@nicmar.ac.in</t>
  </si>
  <si>
    <t>Prasun Gahlot</t>
  </si>
  <si>
    <t>singhprasun7@gmail.com</t>
  </si>
  <si>
    <t>Ankush Sharma</t>
  </si>
  <si>
    <t>ankushsharma.statistics@gmail.com</t>
  </si>
  <si>
    <t>Nikhil Vijay Badrike</t>
  </si>
  <si>
    <t>nikhilvbadrike@gmail.com</t>
  </si>
  <si>
    <t>amitkrjsr152@gmail.com</t>
  </si>
  <si>
    <t>Tamanna Priya</t>
  </si>
  <si>
    <t>tamanna0602@gmail.com</t>
  </si>
  <si>
    <t>Sanan Verma</t>
  </si>
  <si>
    <t>verma.sanan93@gmail.com</t>
  </si>
  <si>
    <t>Sarita Agarwal</t>
  </si>
  <si>
    <t>saritaagarwal143@gmail.com</t>
  </si>
  <si>
    <t>Aruna</t>
  </si>
  <si>
    <t>heylovearuna@gmail.com</t>
  </si>
  <si>
    <t>Ankala Vijay Sagar</t>
  </si>
  <si>
    <t>vijaysagarankala144@gmail.com</t>
  </si>
  <si>
    <t>Singaram Kailash Kumar</t>
  </si>
  <si>
    <t>kailusri.kumar@gmail.com</t>
  </si>
  <si>
    <t xml:space="preserve">Dr Yudhishthir Raut </t>
  </si>
  <si>
    <t>yudhi.raut@gmail.com</t>
  </si>
  <si>
    <t>Soumya Mukherjee</t>
  </si>
  <si>
    <t>mysoumya28@gmail.com</t>
  </si>
  <si>
    <t>Sushant Waghmare</t>
  </si>
  <si>
    <t>sushantvwaghmare@gmail.com</t>
  </si>
  <si>
    <t>Ruban Christopher A</t>
  </si>
  <si>
    <t>drchrispmp@gmail.com</t>
  </si>
  <si>
    <t>Yenisetty Pavan Teja</t>
  </si>
  <si>
    <t>pavantej.25@gmail.com</t>
  </si>
  <si>
    <t>Shruti Vaishampayan</t>
  </si>
  <si>
    <t>shruti.mv@gmail.com</t>
  </si>
  <si>
    <t>P25700024-rahul Raju</t>
  </si>
  <si>
    <t>P25700024@student.nicmar.ac.in</t>
  </si>
  <si>
    <t>Dr.rajesh Dogra</t>
  </si>
  <si>
    <t>dr.rajeshdogra@gmail.com</t>
  </si>
  <si>
    <t>Kirti Tarachand Samrit</t>
  </si>
  <si>
    <t>samrit.kirti@gmail.com</t>
  </si>
  <si>
    <t>Dr. Shashikant Rathod</t>
  </si>
  <si>
    <t>rshashiikant@gmail.com</t>
  </si>
  <si>
    <t>Shubarat Shameem</t>
  </si>
  <si>
    <t>bhatshubarat100@gmail.com</t>
  </si>
  <si>
    <t>Dr. Amruta Amey Kakirde</t>
  </si>
  <si>
    <t>kakirde.amruta2023@gmail.com</t>
  </si>
  <si>
    <t>Tanaji Pavani Prabha</t>
  </si>
  <si>
    <t>pavani.tanaji@gmail.com</t>
  </si>
  <si>
    <t>Surendranathan K K</t>
  </si>
  <si>
    <t>kk06071957@gmail.com</t>
  </si>
  <si>
    <t>Kamlesh Pant</t>
  </si>
  <si>
    <t>pant.kamlesh385@gmail.com</t>
  </si>
  <si>
    <t>Nishanth Madakari</t>
  </si>
  <si>
    <t>Nishanthnish1440@gmail.com</t>
  </si>
  <si>
    <t xml:space="preserve">Ashwini Amit Lokhande </t>
  </si>
  <si>
    <t>lokhandeashwiniamit@gmail.com</t>
  </si>
  <si>
    <t>Shirly Abraham</t>
  </si>
  <si>
    <t>shirlyabraham0@gmail.com</t>
  </si>
  <si>
    <t>Abhinav Kumar Verma</t>
  </si>
  <si>
    <t>Abhinav99verma0@gmail.com</t>
  </si>
  <si>
    <t>Kaustav Sengupta</t>
  </si>
  <si>
    <t>sengupta88@gmail.com</t>
  </si>
  <si>
    <t>Kanchan Awasthi</t>
  </si>
  <si>
    <t>awasthi.kanchan2@gmail.com</t>
  </si>
  <si>
    <t>Amit Kundu</t>
  </si>
  <si>
    <t>amit917kundu@gmail.com</t>
  </si>
  <si>
    <t>Madhukar Ganpat Andhale</t>
  </si>
  <si>
    <t>mandhale@gmail.com</t>
  </si>
  <si>
    <t>Atulkumar Anil Manchalwar</t>
  </si>
  <si>
    <t>atulmanchalwar@gmail.com</t>
  </si>
  <si>
    <t>Dharmendra Kumar</t>
  </si>
  <si>
    <t>ipsdksingh@gmail.com</t>
  </si>
  <si>
    <t>Abhishek Kumar</t>
  </si>
  <si>
    <t>abhk311@gmail.com</t>
  </si>
  <si>
    <t>Jayant Sathe</t>
  </si>
  <si>
    <t>jayantsathe@rediffmail.com</t>
  </si>
  <si>
    <t>Vinod Kusurkar</t>
  </si>
  <si>
    <t>vkusurkar@gmail.com</t>
  </si>
  <si>
    <t>Dr. Bhagyashri Anil Lanjewar</t>
  </si>
  <si>
    <t>bhagyashrilanjewar12@gmail.com</t>
  </si>
  <si>
    <t>Piyush Gotise</t>
  </si>
  <si>
    <t>p.gotise@gmail.com</t>
  </si>
  <si>
    <t>Krishnakanth Namdev</t>
  </si>
  <si>
    <t>krishnakanthdev2@gmail.com</t>
  </si>
  <si>
    <t>Tanaz Tamboli</t>
  </si>
  <si>
    <t>ttnz1904@gmail.com</t>
  </si>
  <si>
    <t>Dr Priyanka Purvang Pradhan</t>
  </si>
  <si>
    <t>priyankapradhan18@gmail.com</t>
  </si>
  <si>
    <t>Sushrut Vaidya</t>
  </si>
  <si>
    <t>sushrut.vaidya@outlook.com</t>
  </si>
  <si>
    <t>T R Nutan Kumar</t>
  </si>
  <si>
    <t>trnkumar@gmail.com</t>
  </si>
  <si>
    <t>Sejal Shrikant Thakur</t>
  </si>
  <si>
    <t>thakursejal1972@gmail.com</t>
  </si>
  <si>
    <t>Dr. Avani Amit Topkar</t>
  </si>
  <si>
    <t>avanitopkar@gmail.com</t>
  </si>
  <si>
    <t>P25702074-rishikesh Patil</t>
  </si>
  <si>
    <t>P25702074@student.nicmar.ac.in</t>
  </si>
  <si>
    <t>Praveen Kumari Verma Bhatia</t>
  </si>
  <si>
    <t>praveen.kumari.verma@gmail.com</t>
  </si>
  <si>
    <t>Rajani Shakya</t>
  </si>
  <si>
    <t>razanishakya1992@gmail.com</t>
  </si>
  <si>
    <t>Dr.sreevidya.v</t>
  </si>
  <si>
    <t>sreevidya.sankr@gmail.com</t>
  </si>
  <si>
    <t>Dr.amol Neve</t>
  </si>
  <si>
    <t>amolneve@gmail.com</t>
  </si>
  <si>
    <t>Dr K Subbarama Sarma</t>
  </si>
  <si>
    <t>sarmaramam@gmail.com</t>
  </si>
  <si>
    <t>Harshad Prakash Pophali</t>
  </si>
  <si>
    <t>harshad.pophali@gmail.com</t>
  </si>
  <si>
    <t>Dibyank Darshi</t>
  </si>
  <si>
    <t>dibyankdarshi10@gmail.com</t>
  </si>
  <si>
    <t>Bibaswan Basu</t>
  </si>
  <si>
    <t>bibaswan1000@gmail.com</t>
  </si>
  <si>
    <t>Prateek Bhadauria</t>
  </si>
  <si>
    <t>bhadauria.prateek@gmail.com</t>
  </si>
  <si>
    <t>Vidyapati Jha</t>
  </si>
  <si>
    <t>vidyapati.jha1989@gmail.com</t>
  </si>
  <si>
    <t>Priyadarshini Rajan Ranbhise</t>
  </si>
  <si>
    <t>priyadarshiniranbhise@gmail.com</t>
  </si>
  <si>
    <t>Dr.abirami Manoharan</t>
  </si>
  <si>
    <t>abiramimanoharan30@gmail.com</t>
  </si>
  <si>
    <t>Sharad Laxmanrao Ghodke</t>
  </si>
  <si>
    <t>ghodke.sharad.c2017@iitbombay.org</t>
  </si>
  <si>
    <t>Saikat Deb</t>
  </si>
  <si>
    <t>saikatdeb25@gmail.com</t>
  </si>
  <si>
    <t>Ankita Durge</t>
  </si>
  <si>
    <t>ankita.durge@pune.nicmar.ac.in</t>
  </si>
  <si>
    <t>Akshay Pramod Dhume</t>
  </si>
  <si>
    <t>akshay.dhume@yahoo.com</t>
  </si>
  <si>
    <t>Rajat Singh Bhati</t>
  </si>
  <si>
    <t>rajatsinghbhati99@gmail.com</t>
  </si>
  <si>
    <t>Shanul Gawshinde</t>
  </si>
  <si>
    <t>shanulg.gawshinde@gmail.com</t>
  </si>
  <si>
    <t>Mukta Deshpande</t>
  </si>
  <si>
    <t>deshpamukta@gmail.com</t>
  </si>
  <si>
    <t>P25700697-ritesh Bande</t>
  </si>
  <si>
    <t>P25700697@student.nicmar.ac.in</t>
  </si>
  <si>
    <t>Mrudula Sarwade</t>
  </si>
  <si>
    <t>sarwademrudula09@gmail.com</t>
  </si>
  <si>
    <t>Rutuja Rajaram Jagtap</t>
  </si>
  <si>
    <t>rutujajagtap17301@gmail.com</t>
  </si>
  <si>
    <t>Dr. Sandeep Patil</t>
  </si>
  <si>
    <t>spsmallhut@gmail.com</t>
  </si>
  <si>
    <t>Anjaly B</t>
  </si>
  <si>
    <t>dranjalybalakrishnan@gmail.com</t>
  </si>
  <si>
    <t>Dr Vijay Vitthalrao Nimbalkar</t>
  </si>
  <si>
    <t>vijaynimbalkar27@gmail.com</t>
  </si>
  <si>
    <t>Saleena Khan</t>
  </si>
  <si>
    <t>skhan@imtnag.ac.in</t>
  </si>
  <si>
    <t>Sitaram Govindrao Suryawanshi</t>
  </si>
  <si>
    <t>sgsvit@gmail.com</t>
  </si>
  <si>
    <t>tushar.rathore@rediffmail.com</t>
  </si>
  <si>
    <t>Ganesh Dinkar Yadav</t>
  </si>
  <si>
    <t>ganeshyadav99@gmail.com</t>
  </si>
  <si>
    <t>sarika90khandekar@gmail.com</t>
  </si>
  <si>
    <t>Satyendra Kumar Singh</t>
  </si>
  <si>
    <t>satyendr0.singh@gmail.com</t>
  </si>
  <si>
    <t>Qasimali Ibrahim Barodawala</t>
  </si>
  <si>
    <t>qasimali.barodawala@gmail.com</t>
  </si>
  <si>
    <t>Dinesh Deo</t>
  </si>
  <si>
    <t>deo.dinesh21@gmail.com</t>
  </si>
  <si>
    <t>Bharat Yadav</t>
  </si>
  <si>
    <t>bharat.yadav@gmail.com</t>
  </si>
  <si>
    <t>Jubin Kashyap</t>
  </si>
  <si>
    <t>jubin.kashyap@gmail.com</t>
  </si>
  <si>
    <t>Bhakti Gaikwad</t>
  </si>
  <si>
    <t>bhak2gaikwad@gmail.com</t>
  </si>
  <si>
    <t>Manisha Ramdas Khaladkar</t>
  </si>
  <si>
    <t>manisha.khaladkar77@gmail.com</t>
  </si>
  <si>
    <t>Dr. Tanu H M</t>
  </si>
  <si>
    <t>tanoohm@gmail.com</t>
  </si>
  <si>
    <t>Dr. Sanny Kumar</t>
  </si>
  <si>
    <t>sanny.1545@gmail.com</t>
  </si>
  <si>
    <t>Sachin Somra</t>
  </si>
  <si>
    <t>sachinsomra053@gmail.com</t>
  </si>
  <si>
    <t>P25700381-darpan Tatiya</t>
  </si>
  <si>
    <t>P25700381@student.nicmar.ac.in</t>
  </si>
  <si>
    <t>Yogendra Vijay Bachhav</t>
  </si>
  <si>
    <t>bachhavyogendra@gmail.com</t>
  </si>
  <si>
    <t>Hanumanta Mavkar</t>
  </si>
  <si>
    <t>smavkar@gmail.com</t>
  </si>
  <si>
    <t>R Ravichandran</t>
  </si>
  <si>
    <t>rchandrain@yahoo.com</t>
  </si>
  <si>
    <t>Amrutha Sureshkumar</t>
  </si>
  <si>
    <t>ammusk97@gmail.com</t>
  </si>
  <si>
    <t>Umar Mohd Khan</t>
  </si>
  <si>
    <t>umar.007.morpheus@gmail.com</t>
  </si>
  <si>
    <t>Sushant Jaganade</t>
  </si>
  <si>
    <t>jaganade.sushant@gmail.com</t>
  </si>
  <si>
    <t>Ar.shailesh Ashok Kshatriya</t>
  </si>
  <si>
    <t>shailesh.prathamesh@gmail.com</t>
  </si>
  <si>
    <t>Bhumika Ravindra Mistry</t>
  </si>
  <si>
    <t>bhumimou29@gmail.com</t>
  </si>
  <si>
    <t>Rashmi Gupta</t>
  </si>
  <si>
    <t>rashmigupta020202@gmail.com</t>
  </si>
  <si>
    <t>Md Ikramullah Khan</t>
  </si>
  <si>
    <t>ikrammohammad31@gmail.com</t>
  </si>
  <si>
    <t>Siva Nanda Reddy Y</t>
  </si>
  <si>
    <t>sivareddys143@gmail.com</t>
  </si>
  <si>
    <t>Vimlesh Prabhu Desai</t>
  </si>
  <si>
    <t>vimlesh.prabhudesai@gmail.com</t>
  </si>
  <si>
    <t>Mohd Shahvez Alam</t>
  </si>
  <si>
    <t>mohdshahvezalam.rs.mat20@itbhu.ac.in</t>
  </si>
  <si>
    <t>Komal Apte</t>
  </si>
  <si>
    <t>komal.aptemibs@gmail.com</t>
  </si>
  <si>
    <t>Mayuri Ganesh Yadav</t>
  </si>
  <si>
    <t>mayuriyadav88@gmail.com</t>
  </si>
  <si>
    <t>Prashant Vithal Kadam</t>
  </si>
  <si>
    <t>kadam_prashant@live.com</t>
  </si>
  <si>
    <t>Amit Ambar Gupta</t>
  </si>
  <si>
    <t>amitambargupta@gmail.com</t>
  </si>
  <si>
    <t>Pratibha Singh</t>
  </si>
  <si>
    <t>pratibha18singh@gmail.com</t>
  </si>
  <si>
    <t>P25700324-ritik Rana</t>
  </si>
  <si>
    <t>P25700324@student.nicmar.ac.in</t>
  </si>
  <si>
    <t>Dr. Nilesh Vitthal Limbore</t>
  </si>
  <si>
    <t>nileshstat5@gmail.com</t>
  </si>
  <si>
    <t>v.k.khedariya02@gmail.com</t>
  </si>
  <si>
    <t>Mrs. Ramatai Ganesh Pawar</t>
  </si>
  <si>
    <t>pawarramatai@gmail.com</t>
  </si>
  <si>
    <t>Neeraj Patki</t>
  </si>
  <si>
    <t>neerajpatki1996@gmail.com</t>
  </si>
  <si>
    <t>Dr. Babalu Laxmansing Rajput</t>
  </si>
  <si>
    <t>babalurajput@nicmar.ac.in</t>
  </si>
  <si>
    <t>Dr Ashish Meeruty</t>
  </si>
  <si>
    <t>ashishmeeruty91@gmail.com</t>
  </si>
  <si>
    <t>Vinamra Mishra</t>
  </si>
  <si>
    <t>vinamramishra89@gmail.com</t>
  </si>
  <si>
    <t>Mohit Kushwaha</t>
  </si>
  <si>
    <t>mohitcivil99@gmail.com</t>
  </si>
  <si>
    <t>Praveda Paranjape</t>
  </si>
  <si>
    <t>praveda.paranjape@gmail.com</t>
  </si>
  <si>
    <t>Shikha Chatterjee</t>
  </si>
  <si>
    <t>dr.shikha.chatterjee@gmail.com</t>
  </si>
  <si>
    <t>Indraja Kokate</t>
  </si>
  <si>
    <t>indrajak03@gmail.com</t>
  </si>
  <si>
    <t>H2550059-kativarapu akash</t>
  </si>
  <si>
    <t>H2550059@student.nicmar.ac.in</t>
  </si>
  <si>
    <t>P25700502-shaikh Farooq</t>
  </si>
  <si>
    <t>P25700502@student.nicmar.ac.in</t>
  </si>
  <si>
    <t>Chunnilal Aswani</t>
  </si>
  <si>
    <t>chunni.aswani@gmail.com</t>
  </si>
  <si>
    <t>Karthik M H</t>
  </si>
  <si>
    <t>mhkarthik7@gmail.com</t>
  </si>
  <si>
    <t>Rajmohan Dinkar Pawar</t>
  </si>
  <si>
    <t>rajmohanpawar@rediffmail.com</t>
  </si>
  <si>
    <t>Deepesh Gotherwal</t>
  </si>
  <si>
    <t>f21deepeshg@iimidr.ac.in</t>
  </si>
  <si>
    <t>Sudarshan Popat Pawar</t>
  </si>
  <si>
    <t>pawarsudarshan3@gmail.com</t>
  </si>
  <si>
    <t>Yash Agrawal</t>
  </si>
  <si>
    <t>yash.agrawal1604@gmail.com</t>
  </si>
  <si>
    <t>P25706019-abhijith S</t>
  </si>
  <si>
    <t>P25706019@student.nicmar.ac.in</t>
  </si>
  <si>
    <t>Abantika Mukherjee</t>
  </si>
  <si>
    <t>abantika0m@gmail.com</t>
  </si>
  <si>
    <t>Chitra Sharma</t>
  </si>
  <si>
    <t>mailboxchitra@gmail.com</t>
  </si>
  <si>
    <t>praveen502mzn@gmail.com</t>
  </si>
  <si>
    <t xml:space="preserve">Poorva </t>
  </si>
  <si>
    <t>poorvayadav.27@gmail.com</t>
  </si>
  <si>
    <t>Abhinav Chandel</t>
  </si>
  <si>
    <t>abhinav.mkt@gmail.com</t>
  </si>
  <si>
    <t>Bibhu Ranjan Pal</t>
  </si>
  <si>
    <t>bibhupal@rediffmail.com</t>
  </si>
  <si>
    <t>Dr. Abhay Prakash Srivastava</t>
  </si>
  <si>
    <t>abhay.srivastava831@gmail.com</t>
  </si>
  <si>
    <t>Dr. Purobi Sen</t>
  </si>
  <si>
    <t>purobisen31@gmail.com</t>
  </si>
  <si>
    <t>Ramjeevan Prasad Das</t>
  </si>
  <si>
    <t>ramjeevandas583@gmail.com</t>
  </si>
  <si>
    <t>H2570017-baratam Kishore Siva</t>
  </si>
  <si>
    <t>H2570017@student.nicmar.ac.in</t>
  </si>
  <si>
    <t>Mohammad Alijah Hasan</t>
  </si>
  <si>
    <t>a08rocky@gmail.com</t>
  </si>
  <si>
    <t>Mehak</t>
  </si>
  <si>
    <t>arora25mehak@gmail.com</t>
  </si>
  <si>
    <t>Ajith N Nair</t>
  </si>
  <si>
    <t>ajithn10@gmail.com</t>
  </si>
  <si>
    <t>Irfan Shaikh</t>
  </si>
  <si>
    <t>ifooshaikh5@gmail.com</t>
  </si>
  <si>
    <t>Pallavi Dange Mairal</t>
  </si>
  <si>
    <t>dange.pallavi@gmail.com</t>
  </si>
  <si>
    <t xml:space="preserve">Gaurav Rajput </t>
  </si>
  <si>
    <t>gauravrajputsdbce01@gmail.com</t>
  </si>
  <si>
    <t>Anchal Kumari Gupta</t>
  </si>
  <si>
    <t>anchal15215@gmail.com</t>
  </si>
  <si>
    <t>Dr.santosh Kumar Yadav</t>
  </si>
  <si>
    <t>drsantosh217976yadav@gmail.com</t>
  </si>
  <si>
    <t>Avanish Singh Chauhan</t>
  </si>
  <si>
    <t>avanish1609@gmail.com</t>
  </si>
  <si>
    <t>Abha Anand Kaneria</t>
  </si>
  <si>
    <t>dr.abha.kaneria@gmail.com</t>
  </si>
  <si>
    <t>Praveen P</t>
  </si>
  <si>
    <t>praveen.p.suryavanshi@gmail.com</t>
  </si>
  <si>
    <t>Akash Anand</t>
  </si>
  <si>
    <t>akash.anand.nitk@gmail.com</t>
  </si>
  <si>
    <t>swatisinha.hi@gmail.com</t>
  </si>
  <si>
    <t>Kimaya Kandekar</t>
  </si>
  <si>
    <t>kimayaskandekar@gmail.com</t>
  </si>
  <si>
    <t>Ritika Singh</t>
  </si>
  <si>
    <t>singhritika5189@gmail.com</t>
  </si>
  <si>
    <t>Harsh Khare</t>
  </si>
  <si>
    <t>harshkh2022@gmail.com</t>
  </si>
  <si>
    <t>Natasha Senapati</t>
  </si>
  <si>
    <t>natashasenapati.93@gmail.com</t>
  </si>
  <si>
    <t>Vaishnavi Vasudev Upadhye</t>
  </si>
  <si>
    <t>vaishnaviupadhye03@gmail.com</t>
  </si>
  <si>
    <t>Ashutosh Bhagwat Gadekar</t>
  </si>
  <si>
    <t>ashutoshgadekar1@gmail.com</t>
  </si>
  <si>
    <t>Kanu Priya</t>
  </si>
  <si>
    <t>kanupriya.694@gmail.com</t>
  </si>
  <si>
    <t>Prajakta Yawalkar</t>
  </si>
  <si>
    <t>dr.prajaktayawalkar@gmail.com</t>
  </si>
  <si>
    <t>Ashok Kumar Gaula</t>
  </si>
  <si>
    <t>akgaula@gmail.com</t>
  </si>
  <si>
    <t>Dr. Asif Hussain Jan</t>
  </si>
  <si>
    <t>janfawad1606@gmail.com</t>
  </si>
  <si>
    <t>Virajan Verma</t>
  </si>
  <si>
    <t>virajan75409@gmail.com</t>
  </si>
  <si>
    <t>Amit Gupta</t>
  </si>
  <si>
    <t>amitmsdsm@gmail.com</t>
  </si>
  <si>
    <t>Abhijeet Dhere</t>
  </si>
  <si>
    <t>dhere.abhijeet@gmail.com</t>
  </si>
  <si>
    <t>P25700588-jahnavi Prakash</t>
  </si>
  <si>
    <t>P25700588@student.nicmar.ac.in</t>
  </si>
  <si>
    <t>Nitish Kumar</t>
  </si>
  <si>
    <t>nitish1996.nk@gmail.com</t>
  </si>
  <si>
    <t>Dr. Trupti Jaideo Nikose</t>
  </si>
  <si>
    <t>truptinikose@gmail.com</t>
  </si>
  <si>
    <t>Dr. Deepali Rahul Vaidya</t>
  </si>
  <si>
    <t>deepacivil.vaidya@gmail.com</t>
  </si>
  <si>
    <t>H2560070-lalammagari Sreenath</t>
  </si>
  <si>
    <t>H2560070@student.nicmar.ac.in</t>
  </si>
  <si>
    <t>P25700714-p Kumar</t>
  </si>
  <si>
    <t>P25700714@student.nicmar.ac.in</t>
  </si>
  <si>
    <t>P25700004-jagma Priyadarshini</t>
  </si>
  <si>
    <t>P25700004@student.nicmar.ac.in</t>
  </si>
  <si>
    <t>Dr.urmila Vikas Patil</t>
  </si>
  <si>
    <t>urmila_28580@rediffmail.com</t>
  </si>
  <si>
    <t xml:space="preserve">Varsha </t>
  </si>
  <si>
    <t>varshawavhal@gmail.com</t>
  </si>
  <si>
    <t>Shatabdi</t>
  </si>
  <si>
    <t>shatabdi.nannaware3@gmail.com</t>
  </si>
  <si>
    <t>Dr. Deshbhushan Patil</t>
  </si>
  <si>
    <t>deshbhushanpatilp@gmail.com</t>
  </si>
  <si>
    <t>Dr. Rajesh Kherde</t>
  </si>
  <si>
    <t>rkherde@gmail.com</t>
  </si>
  <si>
    <t>Shailendra Shyamrao Patil</t>
  </si>
  <si>
    <t>shailendraspatil369@gmail.com</t>
  </si>
  <si>
    <t>Ranit Sinha</t>
  </si>
  <si>
    <t>ranit_sinha@outlook.com</t>
  </si>
  <si>
    <t>P25700274-aarti Ganeshkar</t>
  </si>
  <si>
    <t>P25700274@student.nicmar.ac.in</t>
  </si>
  <si>
    <t>Dr. Mohd Bilal Abubakar Bhada</t>
  </si>
  <si>
    <t>mb.bhada@gmail.com</t>
  </si>
  <si>
    <t>Kiran Kailas Naik</t>
  </si>
  <si>
    <t>kirannaik2806@gmail.com</t>
  </si>
  <si>
    <t>Ankit Sodha</t>
  </si>
  <si>
    <t>aankitsodha@gmail.com</t>
  </si>
  <si>
    <t xml:space="preserve">Sampada Sunil Abhale </t>
  </si>
  <si>
    <t>sampadaabhale111@gmail.com</t>
  </si>
  <si>
    <t>Akshay Gupta</t>
  </si>
  <si>
    <t>gakshay565@gmail.com</t>
  </si>
  <si>
    <t>Satakshi Chatterjee</t>
  </si>
  <si>
    <t>satakshichatterjee777@gmail.com</t>
  </si>
  <si>
    <t>Tanushri Ajay Mokde</t>
  </si>
  <si>
    <t>tanushrimokde@gmail.com</t>
  </si>
  <si>
    <t>Ashraf Alam</t>
  </si>
  <si>
    <t>research.ashraf.alam@gmail.com</t>
  </si>
  <si>
    <t>Dr Pranav</t>
  </si>
  <si>
    <t>drpranavsaraswat@gmail.com</t>
  </si>
  <si>
    <t>P25700205-prateek Bhendawade</t>
  </si>
  <si>
    <t>P25700205@student.nicmar.ac.in</t>
  </si>
  <si>
    <t>Mhasileno Peseyie</t>
  </si>
  <si>
    <t>Mhasipsy@gmail.com</t>
  </si>
  <si>
    <t>Priyanka Prakash Bari</t>
  </si>
  <si>
    <t>priyankabari112@gmail.com</t>
  </si>
  <si>
    <t>Naveen B.o.</t>
  </si>
  <si>
    <t>dr.naveenbo53@gmail.com</t>
  </si>
  <si>
    <t>Sudheer Muhammed Km</t>
  </si>
  <si>
    <t>sudheerkkm@gmail.com</t>
  </si>
  <si>
    <t>Kiran Kumar</t>
  </si>
  <si>
    <t>kiran.sharikar@gmail.com</t>
  </si>
  <si>
    <t>Vaishnavi Prashant Joshi</t>
  </si>
  <si>
    <t>vaishnavijoshi8390@gmail.com</t>
  </si>
  <si>
    <t>Suyog Dharmadhikari</t>
  </si>
  <si>
    <t>suyogdharmadhikari@yahoo.com</t>
  </si>
  <si>
    <t>P25700490-rishi Dhakulkar</t>
  </si>
  <si>
    <t>P25700490@student.nicmar.ac.in</t>
  </si>
  <si>
    <t>Prasanna Kulkarni</t>
  </si>
  <si>
    <t>kulkarniprasanna514@gmail.com</t>
  </si>
  <si>
    <t xml:space="preserve">Vrushali Bahadure </t>
  </si>
  <si>
    <t>vrushali_bahadure@rediffmail.com</t>
  </si>
  <si>
    <t>Shraddha Kulkarni</t>
  </si>
  <si>
    <t>shraddha.kul1011@gmail.com</t>
  </si>
  <si>
    <t>Vaishali Jaysingpure</t>
  </si>
  <si>
    <t>vdjaysingpure_civil@jspmrscoe.edu.in</t>
  </si>
  <si>
    <t>Priyanka Bhave</t>
  </si>
  <si>
    <t>priyankabhave2@gmail.com</t>
  </si>
  <si>
    <t>Dr. Smita Krishnarao Patil</t>
  </si>
  <si>
    <t>smitapatil4@gmail.com</t>
  </si>
  <si>
    <t xml:space="preserve">Dr Nitin Jaglal Untwal </t>
  </si>
  <si>
    <t>nitinuntwal@gmail.com</t>
  </si>
  <si>
    <t>Sanika Sarang Andhale</t>
  </si>
  <si>
    <t>Sanikasarang3109@gmail.com</t>
  </si>
  <si>
    <t>Dr Shubham Tiwari</t>
  </si>
  <si>
    <t>tiwarishubham51125@gmail.com</t>
  </si>
  <si>
    <t>P24607025-tanveer Wahie</t>
  </si>
  <si>
    <t>P24607025@student.nicmar.ac.in</t>
  </si>
  <si>
    <t>Satish Motiram Dhote</t>
  </si>
  <si>
    <t>Satish.dhote2000@gmail.com</t>
  </si>
  <si>
    <t>Jairaj Sasane</t>
  </si>
  <si>
    <t>jairaj.sasane@gmail.com</t>
  </si>
  <si>
    <t>Anurag Kumar Srivastava</t>
  </si>
  <si>
    <t>srivanuragg@gmail.com</t>
  </si>
  <si>
    <t>Anup Kumar Behera</t>
  </si>
  <si>
    <t>anup.behera.1111@gmail.com</t>
  </si>
  <si>
    <t>Neetu Singh Satsangi</t>
  </si>
  <si>
    <t>neetusinghsatsangi@gmail.com</t>
  </si>
  <si>
    <t>Nitin Bhalchandra Joshi</t>
  </si>
  <si>
    <t>wsk_co@yahoo.com</t>
  </si>
  <si>
    <t>Arpit Yadav</t>
  </si>
  <si>
    <t>yadavarpit45632@gmail.com</t>
  </si>
  <si>
    <t>P25701048-bandaru Devi</t>
  </si>
  <si>
    <t>P25701048@student.nicmar.ac.in</t>
  </si>
  <si>
    <t>Mahesh Kumar Chopperla</t>
  </si>
  <si>
    <t>chopperla.mahesh@gmail.com</t>
  </si>
  <si>
    <t>Snehal Kinikar</t>
  </si>
  <si>
    <t>snehalkinikarwork@gmail.com</t>
  </si>
  <si>
    <t>Balkis</t>
  </si>
  <si>
    <t>refibalkees@gmail.com</t>
  </si>
  <si>
    <t>Amol Sharma</t>
  </si>
  <si>
    <t>amol@nith.ac.in</t>
  </si>
  <si>
    <t>Abhijeet Lalasaheb Patil</t>
  </si>
  <si>
    <t>abhijeetp461@gmail.com</t>
  </si>
  <si>
    <t>Srinivasa Suresh Sikhakolli</t>
  </si>
  <si>
    <t>sssuresh74@gmail.com</t>
  </si>
  <si>
    <t>Dr. Dhanashri Havale</t>
  </si>
  <si>
    <t>dhanashrijainapure@gmail.com</t>
  </si>
  <si>
    <t>Rahul Bose</t>
  </si>
  <si>
    <t>bose.rahul9999@gmail.com</t>
  </si>
  <si>
    <t>Kajal Selani</t>
  </si>
  <si>
    <t>kajalselani@gmail.com</t>
  </si>
  <si>
    <t>Dr. Deepti Bhargava</t>
  </si>
  <si>
    <t>d.bhargava29@gmail.com</t>
  </si>
  <si>
    <t>P25700032-yedla Chand</t>
  </si>
  <si>
    <t>P25700032@student.nicmar.ac.in</t>
  </si>
  <si>
    <t>Sudipta Kumar Ghosh</t>
  </si>
  <si>
    <t>sudipta.mathiitkgp@yahoo.com</t>
  </si>
  <si>
    <t>Dr. Hanumant Vishnu Shingade</t>
  </si>
  <si>
    <t>shingadehanumant@gmail.com</t>
  </si>
  <si>
    <t>A.sai Kumar</t>
  </si>
  <si>
    <t>siva_1667@yahoo.com</t>
  </si>
  <si>
    <t>Bharti Jagdale</t>
  </si>
  <si>
    <t>bhartijagdale@gmail.com</t>
  </si>
  <si>
    <t>Dr. Anson Jose</t>
  </si>
  <si>
    <t>ansoncj@cusat.ac.in</t>
  </si>
  <si>
    <t>Shubha Bamney</t>
  </si>
  <si>
    <t>shubhabamney17@gmail.com</t>
  </si>
  <si>
    <t>Anuboyina Jyothirmai</t>
  </si>
  <si>
    <t>jyothirmaia.2020@gmail.com</t>
  </si>
  <si>
    <t>Atul Siddheshwar Patane</t>
  </si>
  <si>
    <t>pataneatul@gmail.com</t>
  </si>
  <si>
    <t>Priya Purohit</t>
  </si>
  <si>
    <t>priyapurohit6@gmail.com</t>
  </si>
  <si>
    <t>Dr. Ritu Chhabra</t>
  </si>
  <si>
    <t>drrituchhabra21@gmail.com</t>
  </si>
  <si>
    <t>Naresh Gattupalli</t>
  </si>
  <si>
    <t>nareshcivil22@gmail.com</t>
  </si>
  <si>
    <t>Mangeshkumar Rajkumar Shendkar</t>
  </si>
  <si>
    <t>mangesh.shendkar94@gmail.com</t>
  </si>
  <si>
    <t>Dr. Tarun Khichi</t>
  </si>
  <si>
    <t>khichitarun4@gmail.com</t>
  </si>
  <si>
    <t xml:space="preserve">Shaik Mukthar Ali </t>
  </si>
  <si>
    <t>shaikmukthar1996@gmail.com</t>
  </si>
  <si>
    <t>Diksha Ramdas Pagare</t>
  </si>
  <si>
    <t>pagarediksha08@gmail.com</t>
  </si>
  <si>
    <t>Dr Swapnil Patare</t>
  </si>
  <si>
    <t>swapnil925@gmail.com</t>
  </si>
  <si>
    <t>Ankaiya</t>
  </si>
  <si>
    <t>ankaiyamohan7@gmail.com</t>
  </si>
  <si>
    <t>Avinash Kumar Reddy N</t>
  </si>
  <si>
    <t>avinashce104@gmail.com</t>
  </si>
  <si>
    <t>Dr. Pranita Ashok Arbat</t>
  </si>
  <si>
    <t>pranitaarbat@gmail.com</t>
  </si>
  <si>
    <t>Dr. Apurba Pal</t>
  </si>
  <si>
    <t>apurbapal1992@gmail.com</t>
  </si>
  <si>
    <t>Dr. Jaysingh Bhosale</t>
  </si>
  <si>
    <t>JAYSING_B@YAHOO.COM</t>
  </si>
  <si>
    <t>Sarang Sanjiv Sadawarte</t>
  </si>
  <si>
    <t>sarangsadawarte@gmail.com</t>
  </si>
  <si>
    <t>Dr. Prashant Rastogi</t>
  </si>
  <si>
    <t>prastogi70@gmail.com</t>
  </si>
  <si>
    <t>Chhaya Rahul Vanjare</t>
  </si>
  <si>
    <t>chhayavanjare83@gmail.com</t>
  </si>
  <si>
    <t>Sunil Kumar</t>
  </si>
  <si>
    <t>dr.sunilkumar@yahoo.com</t>
  </si>
  <si>
    <t>Kayenaat Bahl</t>
  </si>
  <si>
    <t>inayatbahl@gmail.com</t>
  </si>
  <si>
    <t>Divyani Soni</t>
  </si>
  <si>
    <t>divyanisoni9132@gmail.com</t>
  </si>
  <si>
    <t>Poonam Kaushal</t>
  </si>
  <si>
    <t>poonamkaushal47@gmail.com</t>
  </si>
  <si>
    <t>Dasari Karthik</t>
  </si>
  <si>
    <t>kdcivil19@gmail.com</t>
  </si>
  <si>
    <t>P25600016-abhijit Balki</t>
  </si>
  <si>
    <t>P25600016@student.nicmar.ac.in</t>
  </si>
  <si>
    <t>Ram Keshavrao Munde</t>
  </si>
  <si>
    <t>ramkmunde@gmail.com</t>
  </si>
  <si>
    <t>ajithnandakumar47@gmail.com</t>
  </si>
  <si>
    <t xml:space="preserve">Smrutirekha Mishra </t>
  </si>
  <si>
    <t>smrutinit23@gmail.com</t>
  </si>
  <si>
    <t>Bhavnidhi Sood</t>
  </si>
  <si>
    <t>bhavnidhi96@gmail.com</t>
  </si>
  <si>
    <t>Dr. Satyajeet Dash</t>
  </si>
  <si>
    <t>dash.satyajeet.5460@gmail.com</t>
  </si>
  <si>
    <t>Chetan Doddamani</t>
  </si>
  <si>
    <t>chetandoddamani01@gmail.com</t>
  </si>
  <si>
    <t>Vishnu Potdar</t>
  </si>
  <si>
    <t>potdar.vishnu@gmail.com</t>
  </si>
  <si>
    <t>Siddhi Zope</t>
  </si>
  <si>
    <t>siddhizope3@gmail.com</t>
  </si>
  <si>
    <t>Suraj Kamble</t>
  </si>
  <si>
    <t>suraj.kamble03@gmail.com</t>
  </si>
  <si>
    <t>Arti Mandar Naik</t>
  </si>
  <si>
    <t>RAUTARTI@YAHOO.COM</t>
  </si>
  <si>
    <t>Chandresh Kumar Jha</t>
  </si>
  <si>
    <t>ck.jha@rediffmail.com</t>
  </si>
  <si>
    <t>Sheena Rehman</t>
  </si>
  <si>
    <t>reh22sheena@gmail.com</t>
  </si>
  <si>
    <t>Rakeshkumar Sureshkumar Bhatia</t>
  </si>
  <si>
    <t>RAKESHKUMAR.BHATIA@GMAIL.COM</t>
  </si>
  <si>
    <t>Sumit Roy</t>
  </si>
  <si>
    <t>sumitroyg212@gmail.com</t>
  </si>
  <si>
    <t>Abhijeet Babar</t>
  </si>
  <si>
    <t>abhijeetbabar3@gmail.com</t>
  </si>
  <si>
    <t>Shiva Kshirsagar</t>
  </si>
  <si>
    <t>shivak1307@gmail.com</t>
  </si>
  <si>
    <t xml:space="preserve"> Neelam</t>
  </si>
  <si>
    <t>neelamahirwal16@gmail.com</t>
  </si>
  <si>
    <t>Dr Srijita Biswas</t>
  </si>
  <si>
    <t>bsrijita275@gmail.com</t>
  </si>
  <si>
    <t>Rakesh</t>
  </si>
  <si>
    <t>RAKESH.SHAMBHARKAR@GMAIL.COM</t>
  </si>
  <si>
    <t>jaiswal26akanksha@gmail.com</t>
  </si>
  <si>
    <t>Manu Mathew</t>
  </si>
  <si>
    <t>f21manum@iimidr.ac.in</t>
  </si>
  <si>
    <t>Jnyanendra Kumar Prusty</t>
  </si>
  <si>
    <t>jkprusty89@gmail.com</t>
  </si>
  <si>
    <t>Laxman Narute</t>
  </si>
  <si>
    <t>laxman.narute@gmail.com</t>
  </si>
  <si>
    <t>Dr. Satyajit Barik</t>
  </si>
  <si>
    <t>satyasnx7@gmail.com</t>
  </si>
  <si>
    <t>Shalini Bartwal</t>
  </si>
  <si>
    <t>shalini.bartwal17@gmail.com</t>
  </si>
  <si>
    <t>Arvind Kumar</t>
  </si>
  <si>
    <t>arvindkrphd285@gmail.com</t>
  </si>
  <si>
    <t>Digvijay Singh</t>
  </si>
  <si>
    <t>singhdigvijay1206@gmail.com</t>
  </si>
  <si>
    <t>Dheeraj Mehta</t>
  </si>
  <si>
    <t>d_mehta@ce.iitr.ac.in</t>
  </si>
  <si>
    <t>Rohit Labhshetwar</t>
  </si>
  <si>
    <t>labhhit24@gmail.com</t>
  </si>
  <si>
    <t>Dr. Maharajan K</t>
  </si>
  <si>
    <t>prof.maharajan@gmail.com</t>
  </si>
  <si>
    <t>Prasanna Pradiprao Nilekar</t>
  </si>
  <si>
    <t>prasannanilekar43@gmail.com</t>
  </si>
  <si>
    <t>Dr Mohammad Ali Daud</t>
  </si>
  <si>
    <t>alidaud.sm@gmail.com</t>
  </si>
  <si>
    <t>Pavan N Bahekar</t>
  </si>
  <si>
    <t>pawanbahekar@hotmail.com</t>
  </si>
  <si>
    <t>Aafrin Bano Yusuf Khan</t>
  </si>
  <si>
    <t>khanaafrin273@gmail.com</t>
  </si>
  <si>
    <t>Vivek Garg</t>
  </si>
  <si>
    <t>vivekgarg8193@gmail.com</t>
  </si>
  <si>
    <t>Divya Sharma</t>
  </si>
  <si>
    <t>divyampsharma@gmail.com</t>
  </si>
  <si>
    <t>Rishu Muna</t>
  </si>
  <si>
    <t>ar.rishu.muna@gmail.com</t>
  </si>
  <si>
    <t>Dr. Velagapalli Chiranjeevi</t>
  </si>
  <si>
    <t>velagapallichiru92@gmail.com</t>
  </si>
  <si>
    <t>Rajkumar Bhimgonda Patil</t>
  </si>
  <si>
    <t>rajkumarpatil2009@gmail.com</t>
  </si>
  <si>
    <t>Dilendra Bhaurao Jasutkar</t>
  </si>
  <si>
    <t>drdilendrajasutkar@gmail.com</t>
  </si>
  <si>
    <t>Ar.meghana N.patil</t>
  </si>
  <si>
    <t>vastu24@rediffmail.com</t>
  </si>
  <si>
    <t>Antima</t>
  </si>
  <si>
    <t>antimapathak01@gmail.com</t>
  </si>
  <si>
    <t>Jayesh Dashrath Khaire</t>
  </si>
  <si>
    <t>arjayeshkhaire@gmail.com</t>
  </si>
  <si>
    <t>Suraj Sanjay Kamble</t>
  </si>
  <si>
    <t>kkamblesuraj@gmail.com</t>
  </si>
  <si>
    <t>Dr. Anupoju Rajeev</t>
  </si>
  <si>
    <t>dranupojurajeev@gmail.com</t>
  </si>
  <si>
    <t>Tushar Kanti Das</t>
  </si>
  <si>
    <t>tushardasnew15@gmail.com</t>
  </si>
  <si>
    <t>Surveshwaran Shankar Chandrakala</t>
  </si>
  <si>
    <t>survesh.95@gmail.com</t>
  </si>
  <si>
    <t>Arpit Solanki</t>
  </si>
  <si>
    <t>arpitsolanki1995@gmail.com</t>
  </si>
  <si>
    <t xml:space="preserve">Jayesh Rameshbhai Juremalani </t>
  </si>
  <si>
    <t>jayesh1575@gmail.com</t>
  </si>
  <si>
    <t>Shubham Saxena</t>
  </si>
  <si>
    <t>anexas8@gmail.com</t>
  </si>
  <si>
    <t>Ruchi Moolchandani</t>
  </si>
  <si>
    <t>ruchimoolchandani1@gmail.com</t>
  </si>
  <si>
    <t>P25700299-aditya Salve</t>
  </si>
  <si>
    <t>P25700299@student.nicmar.ac.in</t>
  </si>
  <si>
    <t>Avinash Kamalakar Jumare</t>
  </si>
  <si>
    <t>avieconomist3055@gmail.com</t>
  </si>
  <si>
    <t>Dhanashri Rajendra Dhamdhere</t>
  </si>
  <si>
    <t>dhanashridhamdhere.dypcoa@gmail.com</t>
  </si>
  <si>
    <t>Manisha Chaudhary</t>
  </si>
  <si>
    <t>manisha23june@gmail.com</t>
  </si>
  <si>
    <t xml:space="preserve">Dr. Dipak Umbarkar </t>
  </si>
  <si>
    <t>dsumbarkar@gmail.com</t>
  </si>
  <si>
    <t>Neha Kumari</t>
  </si>
  <si>
    <t>nk0007788@gmail.com</t>
  </si>
  <si>
    <t>Dr Shreya Das</t>
  </si>
  <si>
    <t>shreyadas_planner@yahoo.com</t>
  </si>
  <si>
    <t>Vikram Thatte</t>
  </si>
  <si>
    <t>best.vikram1@gmail.com</t>
  </si>
  <si>
    <t>Chaitanya Joshi</t>
  </si>
  <si>
    <t>chaitanya.joshi19981029@gmail.com</t>
  </si>
  <si>
    <t>Sumeetha Chandrasekhar Sharma</t>
  </si>
  <si>
    <t>sumeethasharma@gmail.com</t>
  </si>
  <si>
    <t>Dr. K. S. Anandh</t>
  </si>
  <si>
    <t>anandh.ks@gmail.com</t>
  </si>
  <si>
    <t>Lukesh Parida</t>
  </si>
  <si>
    <t>drlukeshparida@gmail.com</t>
  </si>
  <si>
    <t>Debapriya Ojha</t>
  </si>
  <si>
    <t>dpojha2512@gmail.com</t>
  </si>
  <si>
    <t>Dr. Priya Aditya Deshpande</t>
  </si>
  <si>
    <t>deshpande.priya106@gmail.com</t>
  </si>
  <si>
    <t>Dhiraj Sharma</t>
  </si>
  <si>
    <t>dhiraj_sharma@Ymail.com</t>
  </si>
  <si>
    <t>Jitendra Gudainiyan</t>
  </si>
  <si>
    <t>jgudainiyan@gmail.com</t>
  </si>
  <si>
    <t>Dr Santosh Kumar</t>
  </si>
  <si>
    <t>talksant@hotmail.com</t>
  </si>
  <si>
    <t>Suchith Reddy Arukala</t>
  </si>
  <si>
    <t>asr.nitwarangal@gmail.com</t>
  </si>
  <si>
    <t>Amol Digambar Pawar</t>
  </si>
  <si>
    <t>apawar@nicmar.ac.in</t>
  </si>
  <si>
    <t>Kavach Mishra</t>
  </si>
  <si>
    <t>kavachmishra94@gmail.com</t>
  </si>
  <si>
    <t>K Sanjay Kumar</t>
  </si>
  <si>
    <t>sanjay895017@gmail.com</t>
  </si>
  <si>
    <t>Utkarsha Mishra</t>
  </si>
  <si>
    <t>prof.utkarshamishra@gmail.com</t>
  </si>
  <si>
    <t>Bina Sarkar</t>
  </si>
  <si>
    <t>sbina2188@gmail.com</t>
  </si>
  <si>
    <t>Dr. Prakhash Neelamegam</t>
  </si>
  <si>
    <t>prakhashnjln@gmail.com</t>
  </si>
  <si>
    <t>Sonu Kumar</t>
  </si>
  <si>
    <t>sk48@iitbbs.ac.in</t>
  </si>
  <si>
    <t>Avinash Bagul</t>
  </si>
  <si>
    <t>abagul@nicmar.ac.in</t>
  </si>
  <si>
    <t>Gautami Bura</t>
  </si>
  <si>
    <t>gautamibura@gmail.com</t>
  </si>
  <si>
    <t>Manesh Ramkrishna Palav</t>
  </si>
  <si>
    <t>maneshpalav1@gmail.com</t>
  </si>
  <si>
    <t>Reewena John</t>
  </si>
  <si>
    <t>johnreewena09@gmail.com</t>
  </si>
  <si>
    <t>Mohd Aqib Khan</t>
  </si>
  <si>
    <t>aqibkhan455@gmail.com</t>
  </si>
  <si>
    <t>Jaya Kumar Bhaskar</t>
  </si>
  <si>
    <t>drbhaskar.jkb@gmail.com</t>
  </si>
  <si>
    <t>Shahid Rahmat</t>
  </si>
  <si>
    <t>shahidrahmat82@gmail.com</t>
  </si>
  <si>
    <t>Varsha Sachin Kedar</t>
  </si>
  <si>
    <t>kedarvarsha687@gmail.com</t>
  </si>
  <si>
    <t>Asit Das</t>
  </si>
  <si>
    <t>asitnspcl@gmail.com</t>
  </si>
  <si>
    <t>Sharayu Sanjay Kadam</t>
  </si>
  <si>
    <t>sharayu12397@gmail.com</t>
  </si>
  <si>
    <t>Santhosh Samuel Prabhakar Rao Putta</t>
  </si>
  <si>
    <t>santhosh.samuel.dr@gmail.com</t>
  </si>
  <si>
    <t>Dr. Nalini Kulkarni</t>
  </si>
  <si>
    <t>nalinikulkarni682@gmail.com</t>
  </si>
  <si>
    <t>Puspendu Giri</t>
  </si>
  <si>
    <t>puspendugiri1996@gmail.com</t>
  </si>
  <si>
    <t>Sanjeev Ranjan</t>
  </si>
  <si>
    <t>sanjeev.ranjan63@gmail.com</t>
  </si>
  <si>
    <t>Rushikesh Deshmukh</t>
  </si>
  <si>
    <t>rushideshmukh86@gmail.com</t>
  </si>
  <si>
    <t>Renu Dinil Mathew</t>
  </si>
  <si>
    <t>renudinil@gmail.com</t>
  </si>
  <si>
    <t>P25700533-gunjan Dhoble</t>
  </si>
  <si>
    <t>P25700533@student.nicmar.ac.in</t>
  </si>
  <si>
    <t>Mahendra Yadav</t>
  </si>
  <si>
    <t>myadav1982@gmail.com</t>
  </si>
  <si>
    <t>Prasad Rajendra Shishupal</t>
  </si>
  <si>
    <t>prasad14april@gmail.com</t>
  </si>
  <si>
    <t>Praveen Verma</t>
  </si>
  <si>
    <t>pverma4009@gmail.com</t>
  </si>
  <si>
    <t>Dr Vaishali Gijre</t>
  </si>
  <si>
    <t>Vaishaligijre@gmail.com</t>
  </si>
  <si>
    <t>Sudhir Vummadisetti</t>
  </si>
  <si>
    <t>sudhir.vummadisetti@gmail.com</t>
  </si>
  <si>
    <t>Atul Vilas Bengeri</t>
  </si>
  <si>
    <t>bengeriatul@gmail.com</t>
  </si>
  <si>
    <t>Dr. Uttara Bhattacharya</t>
  </si>
  <si>
    <t>uttara.bhattacharya@gmail.com</t>
  </si>
  <si>
    <t>Neha Ramteke</t>
  </si>
  <si>
    <t>f19nehar@iima.ac.in</t>
  </si>
  <si>
    <t>Dr. Peri Pinakapani</t>
  </si>
  <si>
    <t>panipink1@gmail.com</t>
  </si>
  <si>
    <t>Aghila Sasidharan</t>
  </si>
  <si>
    <t>aghilak.k4@gmail.com</t>
  </si>
  <si>
    <t>Tharun Dolla</t>
  </si>
  <si>
    <t>mailbox.tharun@gmail.com</t>
  </si>
  <si>
    <t>Paribhasha Sharma</t>
  </si>
  <si>
    <t>paribhasha.sharma@gmail.com</t>
  </si>
  <si>
    <t>Ameya Anil Patil</t>
  </si>
  <si>
    <t>ameyapatil0786@gmail.com</t>
  </si>
  <si>
    <t>Dr. Amit Gupta</t>
  </si>
  <si>
    <t>dramitgupta1996@gmail.com</t>
  </si>
  <si>
    <t>Maradani Leela Sai Rangarao</t>
  </si>
  <si>
    <t>leelasai112iitg@gmail.com</t>
  </si>
  <si>
    <t>Dr Bharati Vikram Mahajan</t>
  </si>
  <si>
    <t>bvmahajan223@gmail.com</t>
  </si>
  <si>
    <t>Sangita Bhattacharya</t>
  </si>
  <si>
    <t>sangitabhattacharya98@gmail.com</t>
  </si>
  <si>
    <t>Prof Ashok Kumar Watal</t>
  </si>
  <si>
    <t>akwatal@rediffmail.com</t>
  </si>
  <si>
    <t>Rakeshkumar Kedarnath Tiwari</t>
  </si>
  <si>
    <t>rakestiwari4u@gmail.com</t>
  </si>
  <si>
    <t>Ganesh Manchakrao Bhurewar</t>
  </si>
  <si>
    <t>bhurewar.gm@gmail.com</t>
  </si>
  <si>
    <t>Karan Singhai</t>
  </si>
  <si>
    <t>karansinghai741@gmail.com</t>
  </si>
  <si>
    <t>vishalkumar210312@gmail.com</t>
  </si>
  <si>
    <t>Abdul Razak</t>
  </si>
  <si>
    <t>abdulrazak.mbaphdpdf@gmail.com</t>
  </si>
  <si>
    <t>P25700367-d.mohit Reddy</t>
  </si>
  <si>
    <t>P25700367@student.nicmar.ac.in</t>
  </si>
  <si>
    <t>Siddharth Shimpi</t>
  </si>
  <si>
    <t>siddharthshimpi83@gmail.com</t>
  </si>
  <si>
    <t>Aayush Kumar</t>
  </si>
  <si>
    <t>ayush4u289@gmail.com</t>
  </si>
  <si>
    <t>Aniket Sarjerao Todkar</t>
  </si>
  <si>
    <t>anikettodkar1001@gmail.com</t>
  </si>
  <si>
    <t>Vikram Mansing Mohite</t>
  </si>
  <si>
    <t>mohite.vikram@gmail.com</t>
  </si>
  <si>
    <t>Dr. Pushpalata Shivaram Patil</t>
  </si>
  <si>
    <t>pushpatil81@gmail.com</t>
  </si>
  <si>
    <t>Pravin Minde</t>
  </si>
  <si>
    <t>pravinminde@gmail.com</t>
  </si>
  <si>
    <t>Shailesh Pandita</t>
  </si>
  <si>
    <t>shailesh.pandita@gmail.com</t>
  </si>
  <si>
    <t>Prasad Chandragiri</t>
  </si>
  <si>
    <t>pchandragiri64@gmail.com</t>
  </si>
  <si>
    <t>Vivek Kumar</t>
  </si>
  <si>
    <t>drprofvivekkumar@gmail.com</t>
  </si>
  <si>
    <t>Dr M Sridevi</t>
  </si>
  <si>
    <t>sridevi.cs4@gmail.com</t>
  </si>
  <si>
    <t>Jisa Johnson</t>
  </si>
  <si>
    <t>johnsonjisa123@gmail.com</t>
  </si>
  <si>
    <t>Gitanjali Sanjiwan Mahadik</t>
  </si>
  <si>
    <t>gitanjalism1234@gmail.com</t>
  </si>
  <si>
    <t>Saptarshi Majumder</t>
  </si>
  <si>
    <t>s_majumder@ms.iitr.ac.in</t>
  </si>
  <si>
    <t>Dr. Ramesh Gomasa</t>
  </si>
  <si>
    <t>ramesh.ce10@gmail.com</t>
  </si>
  <si>
    <t>Santosh Kumar</t>
  </si>
  <si>
    <t>2017rce9036@gmail.com</t>
  </si>
  <si>
    <t>Bhanu Pratap</t>
  </si>
  <si>
    <t>bhanu.pratap077@gmail.com</t>
  </si>
  <si>
    <t>Prashant Anant Bansode</t>
  </si>
  <si>
    <t>bansodeprashant.a@gmail.com</t>
  </si>
  <si>
    <t>Abhishek</t>
  </si>
  <si>
    <t>abhi.rana.me1010@gmail.com</t>
  </si>
  <si>
    <t>Farha Naz Khan</t>
  </si>
  <si>
    <t>f16farha@iima.ac.in</t>
  </si>
  <si>
    <t>Anshuman Vijay Magar</t>
  </si>
  <si>
    <t>dravmagar@gmail.com</t>
  </si>
  <si>
    <t>Firoz Alam Faroque</t>
  </si>
  <si>
    <t>firozfaroque@gmail.com</t>
  </si>
  <si>
    <t>P25701152-siddharth Patel</t>
  </si>
  <si>
    <t>P25701152@student.nicmar.ac.in</t>
  </si>
  <si>
    <t>Dr. Monica Chauhan Singh</t>
  </si>
  <si>
    <t>monica.c.singh@gmail.com</t>
  </si>
  <si>
    <t>Akshay Jagtap</t>
  </si>
  <si>
    <t>jagtap.aksh01@gmail.com</t>
  </si>
  <si>
    <t>Anikesh Paul</t>
  </si>
  <si>
    <t>anikeshpaul25@gmail.com</t>
  </si>
  <si>
    <t>Dr Nilima Abhijeet Chinchorkar</t>
  </si>
  <si>
    <t>na@hpgc.in</t>
  </si>
  <si>
    <t>Samantak Chakraborty</t>
  </si>
  <si>
    <t>samantakchakraborty@gmail.com</t>
  </si>
  <si>
    <t>Manish Atmaram Khandare</t>
  </si>
  <si>
    <t>manishkhandare42@gmail.com</t>
  </si>
  <si>
    <t>Dr Pradip Thombare</t>
  </si>
  <si>
    <t>prad4930@gmail.com</t>
  </si>
  <si>
    <t>Amit Shrivastava</t>
  </si>
  <si>
    <t>shri.shrivastava@gmail.com</t>
  </si>
  <si>
    <t>A S Farooqui</t>
  </si>
  <si>
    <t>farooquisaboor@gmail.com</t>
  </si>
  <si>
    <t>Aditya Bhattacharya</t>
  </si>
  <si>
    <t>adityabhattacharya.10@gmail.com</t>
  </si>
  <si>
    <t>Anirban Das</t>
  </si>
  <si>
    <t>ad.anirban93@gmail.com</t>
  </si>
  <si>
    <t>Sandeep Peeke</t>
  </si>
  <si>
    <t>sandeeppeeke932@gmail.com</t>
  </si>
  <si>
    <t>Sachin Fatangare</t>
  </si>
  <si>
    <t>sachinfatangare@rediffmail.com</t>
  </si>
  <si>
    <t>Nishchay Kumar</t>
  </si>
  <si>
    <t>nishchaykumar1111@gmail.com</t>
  </si>
  <si>
    <t>Yogesh Prabhakar Sirsath</t>
  </si>
  <si>
    <t>yogeshsirsath@gmail.com</t>
  </si>
  <si>
    <t>Hareesh Haridasan</t>
  </si>
  <si>
    <t>hareesh.haridasan@gmail.com</t>
  </si>
  <si>
    <t>Dr.venkatesh Raman</t>
  </si>
  <si>
    <t>exultvenkat@gmail.com</t>
  </si>
  <si>
    <t>Mahesh Mahankal</t>
  </si>
  <si>
    <t>mahesh.mahankal@gmail.com</t>
  </si>
  <si>
    <t>Garima Choudhary</t>
  </si>
  <si>
    <t>dt21civ007@students.vnit.ac.in</t>
  </si>
  <si>
    <t>Dr. Subhendu Kumar Pradhan</t>
  </si>
  <si>
    <t>subhamansi@gmail.com</t>
  </si>
  <si>
    <t>Akhilesh Kumar</t>
  </si>
  <si>
    <t>kumarakhilesh411@gmail.com</t>
  </si>
  <si>
    <t>Shailesh Sharad Natu</t>
  </si>
  <si>
    <t>shaileshnatu@gmail.com</t>
  </si>
  <si>
    <t>Dr. Shikha Singh</t>
  </si>
  <si>
    <t>dr.shikhasingh5@gmail.com</t>
  </si>
  <si>
    <t>Chappidi Srinivas</t>
  </si>
  <si>
    <t>chsrinivas954@gmail.com</t>
  </si>
  <si>
    <t>Dr. Chaithra N Kowshik</t>
  </si>
  <si>
    <t>ckowshik@gmail.com</t>
  </si>
  <si>
    <t>Varsha Vinod</t>
  </si>
  <si>
    <t>ar.varshavinod@gmail.com</t>
  </si>
  <si>
    <t>Vuppala Monica</t>
  </si>
  <si>
    <t>monicavuppala52@gmail.com</t>
  </si>
  <si>
    <t>Ep244630pq-suyash Jain</t>
  </si>
  <si>
    <t>EP244630PQ@student.nicmar.ac.in</t>
  </si>
  <si>
    <t>Sushila Jamdade</t>
  </si>
  <si>
    <t>sushila.jamdade2025@gmail.com</t>
  </si>
  <si>
    <t>Manish S Dharek</t>
  </si>
  <si>
    <t>manish.shashikant@gmail.com</t>
  </si>
  <si>
    <t>Vinay Digamber Gaikwad</t>
  </si>
  <si>
    <t>vinaygaikwad93@gmail.com</t>
  </si>
  <si>
    <t>Madhu Ranjan Kumar</t>
  </si>
  <si>
    <t>madhu_ranjan@yahoo.com</t>
  </si>
  <si>
    <t>Levin Prabhu J</t>
  </si>
  <si>
    <t>architectlevin@gmail.com</t>
  </si>
  <si>
    <t>Sujata Mehta</t>
  </si>
  <si>
    <t>sujata.sujatahmehta@gmail.com</t>
  </si>
  <si>
    <t>P25700303-shaik Sameer</t>
  </si>
  <si>
    <t>P25700303@student.nicmar.ac.in</t>
  </si>
  <si>
    <t>Aparup Biswal</t>
  </si>
  <si>
    <t>tim.aparup@gmail.com</t>
  </si>
  <si>
    <t>Dr. Uttam Kumar Pandit</t>
  </si>
  <si>
    <t>a20ce09018@iitbbs.ac.in</t>
  </si>
  <si>
    <t>Prasad Maharudra Ghodke</t>
  </si>
  <si>
    <t>prasadsppu1@gmail.com</t>
  </si>
  <si>
    <t>P25700606-gunjan Khandare</t>
  </si>
  <si>
    <t>P25700606@student.nicmar.ac.in</t>
  </si>
  <si>
    <t>P25701113-pranjal Murtadak</t>
  </si>
  <si>
    <t>P25701113@student.nicmar.ac.in</t>
  </si>
  <si>
    <t>Dhananjay Babasaheb Bhosale</t>
  </si>
  <si>
    <t>bhosaledhananjay22@gmail.com</t>
  </si>
  <si>
    <t>Srikanth Koniki</t>
  </si>
  <si>
    <t>sri.sri001@gmail.com</t>
  </si>
  <si>
    <t>P25700355-vivek Gatade</t>
  </si>
  <si>
    <t>P25700355@student.nicmar.ac.in</t>
  </si>
  <si>
    <t>Preeti Shirodkar</t>
  </si>
  <si>
    <t>preeti.shirodkar@gmail.com</t>
  </si>
  <si>
    <t>Raghunandan R Shrivas</t>
  </si>
  <si>
    <t>raghunandanshrivas1911@gmail.com</t>
  </si>
  <si>
    <t>Mahindra</t>
  </si>
  <si>
    <t>mahindrakothuri@gmail.com</t>
  </si>
  <si>
    <t>Toshit Kumar Santra</t>
  </si>
  <si>
    <t>tksantra@gmail.com</t>
  </si>
  <si>
    <t>Sushant Malik</t>
  </si>
  <si>
    <t>mailsushantmalik@gmail.com</t>
  </si>
  <si>
    <t>Abhijit Vhatkar</t>
  </si>
  <si>
    <t>aavhatkar@gmail.com</t>
  </si>
  <si>
    <t>Gunjan Chaudhari</t>
  </si>
  <si>
    <t>gunjan.chaudhari06@gmail.com</t>
  </si>
  <si>
    <t>Dr.shanmugam Ramar</t>
  </si>
  <si>
    <t>shanmugamramar@gmail.com</t>
  </si>
  <si>
    <t>Soundarya Priya  M G</t>
  </si>
  <si>
    <t>soundaryapriya98@gmail.com</t>
  </si>
  <si>
    <t>Sumit Chandak</t>
  </si>
  <si>
    <t>sumit.svvv@gmail.com</t>
  </si>
  <si>
    <t>Sakshi Goyal</t>
  </si>
  <si>
    <t>sakshigoel001133@gmail.com</t>
  </si>
  <si>
    <t>Siva Jaganathan</t>
  </si>
  <si>
    <t>jaganathansiva81@gmail.com</t>
  </si>
  <si>
    <t>Ar.seemantini Nakil</t>
  </si>
  <si>
    <t>seemapavannakil@gmail.com</t>
  </si>
  <si>
    <t>Dr. Gopal Alapure</t>
  </si>
  <si>
    <t>gmalapure@gmail.com</t>
  </si>
  <si>
    <t>Saurabh Upadhyay</t>
  </si>
  <si>
    <t>updhy.saurabh@gmail.com</t>
  </si>
  <si>
    <t>Anurodhsingh Khanuja</t>
  </si>
  <si>
    <t>anurodh.khanuja@gmail.com</t>
  </si>
  <si>
    <t>Sanika Mahesh Sahasrabudhe</t>
  </si>
  <si>
    <t>SANIKA.S2801@GMAIL.COM</t>
  </si>
  <si>
    <t>Md Samim Aktar</t>
  </si>
  <si>
    <t>mdsamimaktar2@gmail.com</t>
  </si>
  <si>
    <t>Akash Gehlot</t>
  </si>
  <si>
    <t>2019rce9027@mnit.ac.in</t>
  </si>
  <si>
    <t>Sunil M L</t>
  </si>
  <si>
    <t>sunil_ml2000@yahoo.com</t>
  </si>
  <si>
    <t>Shweta Deshmukh</t>
  </si>
  <si>
    <t>shweta010998@gmail.com</t>
  </si>
  <si>
    <t>Dr. Hasanuzzaman</t>
  </si>
  <si>
    <t>hasantext@gmail.com</t>
  </si>
  <si>
    <t>Madhura Parag Merukar</t>
  </si>
  <si>
    <t>madhuraarchitect@gmail.com</t>
  </si>
  <si>
    <t>Pradeep Kumar Behera</t>
  </si>
  <si>
    <t>pradeepbhr@gmail.com</t>
  </si>
  <si>
    <t>Salimah Hasnah</t>
  </si>
  <si>
    <t>salimah.hasnah@gmail.com</t>
  </si>
  <si>
    <t>Rahul Khire</t>
  </si>
  <si>
    <t>rahulkhire@gmail.com</t>
  </si>
  <si>
    <t xml:space="preserve">Ranjeet Singh Rajput </t>
  </si>
  <si>
    <t>ranjeetsme@gmail.com</t>
  </si>
  <si>
    <t>Gayatri Ashish Mohadarkar</t>
  </si>
  <si>
    <t>mgayatri100@gmail.com</t>
  </si>
  <si>
    <t>btap202021@gmail.com</t>
  </si>
  <si>
    <t>Dr. Sunanda Sharad Phulari</t>
  </si>
  <si>
    <t>ssphulari@gmail.com</t>
  </si>
  <si>
    <t>Ankita Ashok Turate</t>
  </si>
  <si>
    <t>ankitaturate@gmail.com</t>
  </si>
  <si>
    <t>Dr.g.jyothi Kumari</t>
  </si>
  <si>
    <t>jyothineelapu@gmail.com</t>
  </si>
  <si>
    <t>Dr Saiful Haque</t>
  </si>
  <si>
    <t>hoqsaif@gmail.com</t>
  </si>
  <si>
    <t>Dr Pallavi Kudal</t>
  </si>
  <si>
    <t>pallavikudal@gmail.com</t>
  </si>
  <si>
    <t>Riya Chaturvedi</t>
  </si>
  <si>
    <t>ar.riyachaturvedi@gmail.com</t>
  </si>
  <si>
    <t>Tarun Gupta</t>
  </si>
  <si>
    <t>tarungupta.ar@gmail.com</t>
  </si>
  <si>
    <t>Kurupati Sireesha</t>
  </si>
  <si>
    <t>kurupatisireesha0806@gmail.com</t>
  </si>
  <si>
    <t>Dipali Gaikwad</t>
  </si>
  <si>
    <t>dipalippise@gmail.com</t>
  </si>
  <si>
    <t>P25600044-adarsh Nawadkar</t>
  </si>
  <si>
    <t>P25600044@student.nicmar.ac.in</t>
  </si>
  <si>
    <t>Manish Bharadwaj</t>
  </si>
  <si>
    <t>manishbharadwaj.684@rediffmail.com</t>
  </si>
  <si>
    <t>Sharvari Muley</t>
  </si>
  <si>
    <t>ar.sharvarimuley@gmail.com</t>
  </si>
  <si>
    <t>Adithya Shenoy</t>
  </si>
  <si>
    <t>adi4u.vcm@gmail.com</t>
  </si>
  <si>
    <t>Pankaj Shyamnarayan Gaur</t>
  </si>
  <si>
    <t>pankaj.gaur277@gmail.com</t>
  </si>
  <si>
    <t>Simran Malkani</t>
  </si>
  <si>
    <t>malkanisimran266@gmail.com</t>
  </si>
  <si>
    <t>Ravindra Shashikant Desai</t>
  </si>
  <si>
    <t>ravindra.desai@walchandsangli.ac.in</t>
  </si>
  <si>
    <t>Dr. Vemu Venkata Praveen Kumar</t>
  </si>
  <si>
    <t>praveen.vemu123@gmail.com</t>
  </si>
  <si>
    <t>Swapnil Uttamrao Deokar</t>
  </si>
  <si>
    <t>swapnildeokar00@gmail.com</t>
  </si>
  <si>
    <t>Prathmesh Umesh Tawade</t>
  </si>
  <si>
    <t>pratham.tawade@gmail.com</t>
  </si>
  <si>
    <t>Aditi Damle - Pawar</t>
  </si>
  <si>
    <t>aditisunil2412@gmail.com</t>
  </si>
  <si>
    <t>Shashank B S</t>
  </si>
  <si>
    <t>shashankbs@nicmar.ac.in</t>
  </si>
  <si>
    <t>Mayuri Katarmal</t>
  </si>
  <si>
    <t>mmk16896@gmail.com</t>
  </si>
  <si>
    <t>P25700580-pinjari Kutubuddin</t>
  </si>
  <si>
    <t>P25700580@student.nicmar.ac.in</t>
  </si>
  <si>
    <t>P25702053-kaushal Shetty</t>
  </si>
  <si>
    <t>P25702053@student.nicmar.ac.in</t>
  </si>
  <si>
    <t>P25700223-shubham Gholap</t>
  </si>
  <si>
    <t>P25700223@student.nicmar.ac.in</t>
  </si>
  <si>
    <t>Amruta Vadnerkar</t>
  </si>
  <si>
    <t>amrutaavadnerkar@gmail.com</t>
  </si>
  <si>
    <t>arch2006sushant@gmail.com</t>
  </si>
  <si>
    <t>Anupama Sonpitale</t>
  </si>
  <si>
    <t>anusonpitale251288@gmail.com</t>
  </si>
  <si>
    <t>Smitha Yadav</t>
  </si>
  <si>
    <t>smitayadav@nicmar.ac.in</t>
  </si>
  <si>
    <t>Dr. Simi Sadaf Abdul Wahid Khan</t>
  </si>
  <si>
    <t>simi65075@gmail.com</t>
  </si>
  <si>
    <t>Saman Ambreen</t>
  </si>
  <si>
    <t>arch.saman@gmail.com</t>
  </si>
  <si>
    <t>Yogesh Tayade</t>
  </si>
  <si>
    <t>yogesh.sarkarvpt@gmail.com</t>
  </si>
  <si>
    <t xml:space="preserve">Aparajita Kadvekar </t>
  </si>
  <si>
    <t>amkmumbai@yahoo.com</t>
  </si>
  <si>
    <t>Pravin Raghunath Minde</t>
  </si>
  <si>
    <t>prminde@gmail.com</t>
  </si>
  <si>
    <t>Ranjitha B Tangadagi</t>
  </si>
  <si>
    <t>ranjithatangadagi@gmail.com</t>
  </si>
  <si>
    <t>Arunkumar Yadav</t>
  </si>
  <si>
    <t>atyyadav@gmail.com</t>
  </si>
  <si>
    <t>Shamal Manas Marathe</t>
  </si>
  <si>
    <t>27shamal.m@gmail.com</t>
  </si>
  <si>
    <t xml:space="preserve">Apeksha Choudhary </t>
  </si>
  <si>
    <t>apk.chy12@gmail.com</t>
  </si>
  <si>
    <t>Anjali Verma</t>
  </si>
  <si>
    <t>anjali.ar09@gmail.com</t>
  </si>
  <si>
    <t>Shivani Pandey</t>
  </si>
  <si>
    <t>shivanipnd459@gmail.com</t>
  </si>
  <si>
    <t>Aditi Sonawane</t>
  </si>
  <si>
    <t>aditip7.1992@gmail.com</t>
  </si>
  <si>
    <t>Dr. Sagar Sinde</t>
  </si>
  <si>
    <t>shindesagarwce@gmail.com</t>
  </si>
  <si>
    <t>Sanjit Singh</t>
  </si>
  <si>
    <t>sanzitt@gmail.com</t>
  </si>
  <si>
    <t>Amulya Patil</t>
  </si>
  <si>
    <t>ampatil2799@gmail.com</t>
  </si>
  <si>
    <t>Chirag Yogendra Chaware</t>
  </si>
  <si>
    <t>chirag.chaware@gmail.com</t>
  </si>
  <si>
    <t>Ram Kolhe</t>
  </si>
  <si>
    <t>rams14u@gmail.com</t>
  </si>
  <si>
    <t>Deepthi Varghese</t>
  </si>
  <si>
    <t>ar.deepthivarghese@gmail.com</t>
  </si>
  <si>
    <t>P25702143-siddarth S</t>
  </si>
  <si>
    <t>P25702143@student.nicmar.ac.in</t>
  </si>
  <si>
    <t xml:space="preserve">Huraira Rasheed </t>
  </si>
  <si>
    <t>hurairarasheedkhan5396@gmail.com</t>
  </si>
  <si>
    <t xml:space="preserve">Dr. Suvechcha Sengupta </t>
  </si>
  <si>
    <t>svcha1367@gmail.com</t>
  </si>
  <si>
    <t>Rakesh Kumar</t>
  </si>
  <si>
    <t>rakeshk.ph21.ce@nitp.ac.in</t>
  </si>
  <si>
    <t xml:space="preserve">Geetai Ganesh Saindane </t>
  </si>
  <si>
    <t>geetaisaindane1999@gmail.com</t>
  </si>
  <si>
    <t>Santosh Mukkawar</t>
  </si>
  <si>
    <t>svmukkawar@gmail.com</t>
  </si>
  <si>
    <t>Abhishek B Kamadollishettar</t>
  </si>
  <si>
    <t>kamadollishettar.abhishek@gmail.com</t>
  </si>
  <si>
    <t>Chithra Nair</t>
  </si>
  <si>
    <t>chithra1701@gmail.com</t>
  </si>
  <si>
    <t>Getahun Ayele Tessema</t>
  </si>
  <si>
    <t>getahun_at@ar.iitr.ac.in</t>
  </si>
  <si>
    <t>Nagesh Pratap Singh</t>
  </si>
  <si>
    <t>nps.cbri@gmail.com</t>
  </si>
  <si>
    <t>Sonali Upadhyaya</t>
  </si>
  <si>
    <t>cvrce15sonali@gmail.com</t>
  </si>
  <si>
    <t>Aprajita Kaushik</t>
  </si>
  <si>
    <t>akaushik76@gmail.com</t>
  </si>
  <si>
    <t>Dr. Pallavi Yarde</t>
  </si>
  <si>
    <t>pallavi.yarde@gmail.com</t>
  </si>
  <si>
    <t>Jyotikusum Acharya</t>
  </si>
  <si>
    <t>acharya.jyotikusum@gmail.com</t>
  </si>
  <si>
    <t>Shubham Patil</t>
  </si>
  <si>
    <t>shubhampatil199415@gmail.com</t>
  </si>
  <si>
    <t xml:space="preserve">Nagabhoina Tejendra </t>
  </si>
  <si>
    <t>tejendranagabhoina@gmail.com</t>
  </si>
  <si>
    <t>Karthiga S</t>
  </si>
  <si>
    <t>karthigadeepan99@gmail.com</t>
  </si>
  <si>
    <t>Gaddam Satheesh Raju</t>
  </si>
  <si>
    <t>satish86raj@gmail.com</t>
  </si>
  <si>
    <t>Avanti Aniruddha Bambawale</t>
  </si>
  <si>
    <t>bambawaleavanti@gmail.com</t>
  </si>
  <si>
    <t>Shivam Srivastava</t>
  </si>
  <si>
    <t>2018shivamsrivastava@gmail.com</t>
  </si>
  <si>
    <t>Dr. Vinod Brijlal Vanvari</t>
  </si>
  <si>
    <t>vinodvanvari.pmc@gmail.com</t>
  </si>
  <si>
    <t>Balpreet Kaur Walia</t>
  </si>
  <si>
    <t>walia111.balpreet@gmail.com</t>
  </si>
  <si>
    <t>Dr Sujata Yadav</t>
  </si>
  <si>
    <t>sujatayadav1483@gmail.com</t>
  </si>
  <si>
    <t>Sunil Nandipati</t>
  </si>
  <si>
    <t>sunil.nandipati225@gmail.com</t>
  </si>
  <si>
    <t>Vijay V. Muthekar</t>
  </si>
  <si>
    <t>vijaymuthekar@gmail.com</t>
  </si>
  <si>
    <t>Yash Rathore</t>
  </si>
  <si>
    <t>yashkrathore786@gmail.com</t>
  </si>
  <si>
    <t>Harshkumar V. Annigeri</t>
  </si>
  <si>
    <t>343annigeriharshkumar@gmail.com</t>
  </si>
  <si>
    <t>Angit S</t>
  </si>
  <si>
    <t>angit.albert@gmail.com</t>
  </si>
  <si>
    <t>Bhagyashri Sahebrao Patil</t>
  </si>
  <si>
    <t>bhagyashrip29@gmail.com</t>
  </si>
  <si>
    <t>Dr Pradeep Babanrao Kodag</t>
  </si>
  <si>
    <t>pkodag@gmail.com</t>
  </si>
  <si>
    <t>Sreya V V</t>
  </si>
  <si>
    <t>sreya.v.v@gmail.com</t>
  </si>
  <si>
    <t>Sangketa Sangma</t>
  </si>
  <si>
    <t>sangketa10agt@gmail.com</t>
  </si>
  <si>
    <t>Anupama Bharti</t>
  </si>
  <si>
    <t>anupama28aug@gmail.com</t>
  </si>
  <si>
    <t xml:space="preserve">Vijay Kulkarni </t>
  </si>
  <si>
    <t>profvijayra2@gmail.com</t>
  </si>
  <si>
    <t>Shailesh Shriniwas Angalekar</t>
  </si>
  <si>
    <t>angalekarshailesh@yahoo.com</t>
  </si>
  <si>
    <t>P25700727-prajwal Nikam</t>
  </si>
  <si>
    <t>P25700727@student.nicmar.ac.in</t>
  </si>
  <si>
    <t>Dr Mangesh Rajaram Jadhav</t>
  </si>
  <si>
    <t>mangeshrajaramjadhav3@gmail.com</t>
  </si>
  <si>
    <t>Amit Bhattacharya</t>
  </si>
  <si>
    <t>bhattacharya.amit12@gmail.com</t>
  </si>
  <si>
    <t>Dr Vijayakumar Natesan</t>
  </si>
  <si>
    <t>vijaycivil18@gmail.com</t>
  </si>
  <si>
    <t>Swati Tagare</t>
  </si>
  <si>
    <t>swatitagare83@gmail.com</t>
  </si>
  <si>
    <t>Madhusudan G Kalibhat</t>
  </si>
  <si>
    <t>mgkiitr@gmail.com</t>
  </si>
  <si>
    <t>Vinod Vijay Kumar</t>
  </si>
  <si>
    <t>vinodvjkmr@gmail.com</t>
  </si>
  <si>
    <t>Anjali Raj</t>
  </si>
  <si>
    <t>officialanjali.singh22@gmail.com</t>
  </si>
  <si>
    <t>Samadhan Ganpat Morkhade</t>
  </si>
  <si>
    <t>samadhanmorkhade@gmail.com</t>
  </si>
  <si>
    <t>Surya  Prakash Vasarashetla</t>
  </si>
  <si>
    <t>suryam2020@yahoo.com</t>
  </si>
  <si>
    <t>Arindam Debroy</t>
  </si>
  <si>
    <t>debroyarindam1@gmail.com</t>
  </si>
  <si>
    <t>Anchu Ajayakumar</t>
  </si>
  <si>
    <t>anchuajayakumar@gmail.com</t>
  </si>
  <si>
    <t>Mohammad Mohsin Khan</t>
  </si>
  <si>
    <t>mohammad.khan.1@kfupm.edu.sa</t>
  </si>
  <si>
    <t>Sandeep Lahu Sarkale</t>
  </si>
  <si>
    <t>sandeepsarkale.edu@gmail.com</t>
  </si>
  <si>
    <t>Dr. Sudarshan D. Kore</t>
  </si>
  <si>
    <t>sudarshankore123@gmail.com</t>
  </si>
  <si>
    <t>Dr.meer Mazhar Ali Meer Athar Ali</t>
  </si>
  <si>
    <t>meermazharali@gmail.com</t>
  </si>
  <si>
    <t>Anita Meskar</t>
  </si>
  <si>
    <t>anitameskar@gmail.com</t>
  </si>
  <si>
    <t>Dr. Payel Roy</t>
  </si>
  <si>
    <t>payel.roy.jgec@gmail.com</t>
  </si>
  <si>
    <t>A. Raghunandan</t>
  </si>
  <si>
    <t>raghu1609@live.com</t>
  </si>
  <si>
    <t>Shaikh Sajid Yusuf Shaikh</t>
  </si>
  <si>
    <t>dr.sajidyusufshaikh@gmail.com</t>
  </si>
  <si>
    <t>Mr. Vedant Prakash</t>
  </si>
  <si>
    <t>prakashvedant25@gmail.com</t>
  </si>
  <si>
    <t>Reshma Joshi Jagtap</t>
  </si>
  <si>
    <t>reshmajsh@gmail.com</t>
  </si>
  <si>
    <t>Bipin Bihari Pradhan</t>
  </si>
  <si>
    <t>bipin.pradhan89@gmail.com</t>
  </si>
  <si>
    <t>Yogesh Vinayak Nikam</t>
  </si>
  <si>
    <t>yogitech729@gmail.com</t>
  </si>
  <si>
    <t>Bhanavath Sagar</t>
  </si>
  <si>
    <t>bsagar2491@gmail.com</t>
  </si>
  <si>
    <t>Divya Ahuja</t>
  </si>
  <si>
    <t>divyaahuja2018@gmail.com</t>
  </si>
  <si>
    <t>Madhura Devendra Rairikar</t>
  </si>
  <si>
    <t>ar.madhurarairikar@gmail.com</t>
  </si>
  <si>
    <t>Md Mohsin M Dafedar</t>
  </si>
  <si>
    <t>mdmohsindafedar@gmail.com</t>
  </si>
  <si>
    <t>Tejas Gupta</t>
  </si>
  <si>
    <t>sajet55555@gmail.com</t>
  </si>
  <si>
    <t>Supriya Kiran Nalawade</t>
  </si>
  <si>
    <t>supriyacr99@gmail.com</t>
  </si>
  <si>
    <t>Rohit Mangalekar</t>
  </si>
  <si>
    <t>rohitjayashree6592@gmail.com</t>
  </si>
  <si>
    <t>Parvej Janmohommed Gauri</t>
  </si>
  <si>
    <t>parvezgauri2014@gmail.com</t>
  </si>
  <si>
    <t>Ashish Garg</t>
  </si>
  <si>
    <t>ashishgarg2546@gmail.com</t>
  </si>
  <si>
    <t>Dr Sonali Karnik</t>
  </si>
  <si>
    <t>sonali.karnik19@gmail.com</t>
  </si>
  <si>
    <t>Dr.prajakta Sourabh Shete</t>
  </si>
  <si>
    <t>sheteprajakta.s@gmail.com</t>
  </si>
  <si>
    <t>Sharayu Gangurde</t>
  </si>
  <si>
    <t>sharayugangurde@gmail.com</t>
  </si>
  <si>
    <t>Biswanandan Abhilash</t>
  </si>
  <si>
    <t>biswanandana.mc15@ricssbe.edu.in</t>
  </si>
  <si>
    <t xml:space="preserve">Dr Avinash Chopra </t>
  </si>
  <si>
    <t>avichopra1988@gmail.com</t>
  </si>
  <si>
    <t>Suhas Patil</t>
  </si>
  <si>
    <t>suhaspatil16@gmail.com</t>
  </si>
  <si>
    <t>V S Bharathi</t>
  </si>
  <si>
    <t>partthasarathi@gmail.com</t>
  </si>
  <si>
    <t>Rekha Kumar</t>
  </si>
  <si>
    <t>rekhamehta425@gmail.com</t>
  </si>
  <si>
    <t>Deepali Rahul Vaidya</t>
  </si>
  <si>
    <t>deepali.vaidya@dypvp.edu.in</t>
  </si>
  <si>
    <t>Bharatkumar Babugouda Patil</t>
  </si>
  <si>
    <t>bharatkumarpatil007@gmail.com</t>
  </si>
  <si>
    <t>Paurnima Sanadi</t>
  </si>
  <si>
    <t>paurnimasanadi@gmail.com</t>
  </si>
  <si>
    <t>Shraddha Samudra</t>
  </si>
  <si>
    <t>sosamudra@gmail.com</t>
  </si>
  <si>
    <t>Priyanka Kureel</t>
  </si>
  <si>
    <t>priyankakrl18@gmail.com</t>
  </si>
  <si>
    <t>Chougule Shashiraj Shivling</t>
  </si>
  <si>
    <t>shashiraj_chougule@yahoo.co.in</t>
  </si>
  <si>
    <t>Satish Gajbhiv</t>
  </si>
  <si>
    <t>gajbhivsatish@gmail.com</t>
  </si>
  <si>
    <t>Pravin Telang</t>
  </si>
  <si>
    <t>pravin.telang06@gmail.com</t>
  </si>
  <si>
    <t>Anmol Basnett</t>
  </si>
  <si>
    <t>anmolbasnett13@gmail.com</t>
  </si>
  <si>
    <t>Srishti Pandey</t>
  </si>
  <si>
    <t>srishti.phd2117@iimkashipur.ac.in</t>
  </si>
  <si>
    <t xml:space="preserve">Anjali Kumari Pravin Kumar Pandey </t>
  </si>
  <si>
    <t>ajkumari1996@gmail.com</t>
  </si>
  <si>
    <t>Mulla Javid Hussain</t>
  </si>
  <si>
    <t>mjavid4u@yahoo.co.in</t>
  </si>
  <si>
    <t>Dr. Mamata Das</t>
  </si>
  <si>
    <t>mamatadas47@gmail.com</t>
  </si>
  <si>
    <t>Sayandip Ganguly</t>
  </si>
  <si>
    <t>sayandipganguly@gmail.com</t>
  </si>
  <si>
    <t>Puneet Mishra</t>
  </si>
  <si>
    <t>pmishra@ar.iitr.ac.in</t>
  </si>
  <si>
    <t>Shees Majid Shaikh</t>
  </si>
  <si>
    <t>sheesmsk@gmail.com</t>
  </si>
  <si>
    <t>Ar. Pranali Daulatrao Gabhane</t>
  </si>
  <si>
    <t>pranaligabhane2@gmail.com</t>
  </si>
  <si>
    <t>Habeebur Rahman</t>
  </si>
  <si>
    <t>thashabee14@gmail.com</t>
  </si>
  <si>
    <t>Pankaj Mishra</t>
  </si>
  <si>
    <t>pankaj94mishra@gmail.com</t>
  </si>
  <si>
    <t>Rajendra S</t>
  </si>
  <si>
    <t>raj66627@gmail.com</t>
  </si>
  <si>
    <t>Aamna Sarfaraz</t>
  </si>
  <si>
    <t>sarfarazaamna@gmail.com</t>
  </si>
  <si>
    <t>Snehal Amol Junnarkar</t>
  </si>
  <si>
    <t>fxsnehaljunnarkar@gmail.com</t>
  </si>
  <si>
    <t>Swati Madhukar Bahale</t>
  </si>
  <si>
    <t>sb14563@yahoo.com</t>
  </si>
  <si>
    <t>Ardra A</t>
  </si>
  <si>
    <t>ardra.math@gmail.com</t>
  </si>
  <si>
    <t>Mervin Sanjith Ip</t>
  </si>
  <si>
    <t>mervin.sanjith@gmail.com</t>
  </si>
  <si>
    <t>Madhan V</t>
  </si>
  <si>
    <t>madhanvmaths@gmail.com</t>
  </si>
  <si>
    <t>Shruti Chaudhary</t>
  </si>
  <si>
    <t>shrutichaudhary1998@gmail.com</t>
  </si>
  <si>
    <t>Adithya Tantri</t>
  </si>
  <si>
    <t>aditya.tantry001@gmail.com</t>
  </si>
  <si>
    <t>Venkatesh Noolu</t>
  </si>
  <si>
    <t>nooluvenkatesh29@gmail.com</t>
  </si>
  <si>
    <t>Akshay Wayal</t>
  </si>
  <si>
    <t>akshaywayal69@gmail.com</t>
  </si>
  <si>
    <t>P25600065-abhishek Sharma</t>
  </si>
  <si>
    <t>P25600065@student.nicmar.ac.in</t>
  </si>
  <si>
    <t>Vinayaraj V S</t>
  </si>
  <si>
    <t>vinayaraj4u@gmail.com</t>
  </si>
  <si>
    <t>Nishant Hari</t>
  </si>
  <si>
    <t>nishanthari.civil@gmail.com</t>
  </si>
  <si>
    <t>B Sudheer Kumar Reddy</t>
  </si>
  <si>
    <t>sudheer.reddy2305@gmail.com</t>
  </si>
  <si>
    <t>Mayadevi Jadhav</t>
  </si>
  <si>
    <t>mayadevidacc@gmail.com</t>
  </si>
  <si>
    <t>Lakshmi Prasannaa</t>
  </si>
  <si>
    <t>apranathireddy@gmail.com</t>
  </si>
  <si>
    <t>Thurai Raaj V B</t>
  </si>
  <si>
    <t>info2vb@gmail.com</t>
  </si>
  <si>
    <t>Krishnan Ramanathan</t>
  </si>
  <si>
    <t>krish4345@gmail.com</t>
  </si>
  <si>
    <t>Apoorva</t>
  </si>
  <si>
    <t>apoorvachauhan3@gmail.com</t>
  </si>
  <si>
    <t>Chetan Jayant Dixit</t>
  </si>
  <si>
    <t>dixitcj@gmail.com</t>
  </si>
  <si>
    <t>Shradha Nilesh Behede</t>
  </si>
  <si>
    <t>shradhabehede@gmail.com</t>
  </si>
  <si>
    <t>Gaurav Vikas Mukadam</t>
  </si>
  <si>
    <t>gvmukadam@gmail.com</t>
  </si>
  <si>
    <t>Shailendra Yadav</t>
  </si>
  <si>
    <t>shailvnit@gmail.com</t>
  </si>
  <si>
    <t>Aashish Tripathi</t>
  </si>
  <si>
    <t>aashish.tripathi@sjmsom.in</t>
  </si>
  <si>
    <t>Arvind Darshna</t>
  </si>
  <si>
    <t>arvindd20@iimbg.ac.in</t>
  </si>
  <si>
    <t>Mithila Mattoo</t>
  </si>
  <si>
    <t>mattoomithila@gmail.com</t>
  </si>
  <si>
    <t>Soumita Das</t>
  </si>
  <si>
    <t>wingsoffire72@gmail.com</t>
  </si>
  <si>
    <t>Roman Rukanji Raut</t>
  </si>
  <si>
    <t>romanrukanjiraut@gmail.com</t>
  </si>
  <si>
    <t>Dr. Mahesh Balwant Sonawane</t>
  </si>
  <si>
    <t>er.mahesh99@gmail.com</t>
  </si>
  <si>
    <t>P25702029-unnat More</t>
  </si>
  <si>
    <t>P25702029@student.nicmar.ac.in</t>
  </si>
  <si>
    <t>Vrushali Vikas Shimpi</t>
  </si>
  <si>
    <t>vrushalishimpi1998@gmail.com</t>
  </si>
  <si>
    <t>Sivaprakash G</t>
  </si>
  <si>
    <t>hanu.gsiva@gmail.com</t>
  </si>
  <si>
    <t>Sumela Dutta</t>
  </si>
  <si>
    <t>sumela.debroy@gmail.com</t>
  </si>
  <si>
    <t>Aniruddha Chiney</t>
  </si>
  <si>
    <t>csaniruddhachiney@gmail.com</t>
  </si>
  <si>
    <t>Soumya Kar</t>
  </si>
  <si>
    <t>soumyakar1992@gmail.com</t>
  </si>
  <si>
    <t>Dr. Swati Nitin Sayankar</t>
  </si>
  <si>
    <t>sayankarswati@gmail.com</t>
  </si>
  <si>
    <t>Dasari Sreeman</t>
  </si>
  <si>
    <t>sreemandasariitsme@gmail.com</t>
  </si>
  <si>
    <t>Purnima Kumari Chowdhury</t>
  </si>
  <si>
    <t>purnimachowdhury@iitkgp.ac.in</t>
  </si>
  <si>
    <t>Padavala S Shanmukha Anjneya Babu</t>
  </si>
  <si>
    <t>padavalasivashanmukha@gmail.com</t>
  </si>
  <si>
    <t>Kaustav Dey</t>
  </si>
  <si>
    <t>deyk123@gmail.com</t>
  </si>
  <si>
    <t>Saurabh Subhash Kulkarni</t>
  </si>
  <si>
    <t>saurabh28kul@gmail.com</t>
  </si>
  <si>
    <t>Abhijit Mohanrao Zende</t>
  </si>
  <si>
    <t>amzende31@yahoo.com</t>
  </si>
  <si>
    <t>Surabhi Gaurav Soni</t>
  </si>
  <si>
    <t>surabhisaraf88@gmail.com</t>
  </si>
  <si>
    <t>Dr. Sphurti Sudhir Birajdar</t>
  </si>
  <si>
    <t>ssphurti627@gmail.com</t>
  </si>
  <si>
    <t>Ankita Bhatt</t>
  </si>
  <si>
    <t>dr.bhattankita@gmail.com</t>
  </si>
  <si>
    <t>Ashish Kumar Nayak</t>
  </si>
  <si>
    <t>nashish.iitg@gmail.com</t>
  </si>
  <si>
    <t>Indrani Paul</t>
  </si>
  <si>
    <t>ip.indranipaul@gmail.com</t>
  </si>
  <si>
    <t>Ipsita Purohit</t>
  </si>
  <si>
    <t>ar.ipsitapurohit@gmail.com</t>
  </si>
  <si>
    <t>Sandhya Sreekumar</t>
  </si>
  <si>
    <t>sandhyasreekumar2@gmail.com</t>
  </si>
  <si>
    <t>Amit Shriniwas Chiney</t>
  </si>
  <si>
    <t>amitchiney2009@u.northwestern.edu</t>
  </si>
  <si>
    <t>Sheetal</t>
  </si>
  <si>
    <t>sheetalwalvekar37@gmail.com</t>
  </si>
  <si>
    <t>Smita Mehendale</t>
  </si>
  <si>
    <t>smita12win@gmail.com</t>
  </si>
  <si>
    <t>Jayita Chakraborty</t>
  </si>
  <si>
    <t>jayitachkrbrt@gmail.com</t>
  </si>
  <si>
    <t>Shripad Bajirao Kore</t>
  </si>
  <si>
    <t>koreshripad@gmail.com</t>
  </si>
  <si>
    <t>Dr.p.j.renuka</t>
  </si>
  <si>
    <t>drpjrenuka@gmail.com</t>
  </si>
  <si>
    <t>Piyush Nathani</t>
  </si>
  <si>
    <t>piyushnathani@outlook.com</t>
  </si>
  <si>
    <t>Mrityunjay Kumar</t>
  </si>
  <si>
    <t>kumarmrityunjay6@gmail.com</t>
  </si>
  <si>
    <t>Ep244657pp-sujal Dave</t>
  </si>
  <si>
    <t>EP244657PP@student.nicmar.ac.in</t>
  </si>
  <si>
    <t>Puspendu Jana</t>
  </si>
  <si>
    <t>puspendujana18@gmail.com</t>
  </si>
  <si>
    <t>Nongmaithem Kamala Devi</t>
  </si>
  <si>
    <t>maladaisingh123@gmail.com</t>
  </si>
  <si>
    <t>1234shvmsri@gmail.com</t>
  </si>
  <si>
    <t>Ashwini Bharat Yadav</t>
  </si>
  <si>
    <t>ashwini24.yadav@gmail.com</t>
  </si>
  <si>
    <t>Narasimha Raju Chevula</t>
  </si>
  <si>
    <t>rajuphdraju@gmail.com</t>
  </si>
  <si>
    <t>Rashi Joshi</t>
  </si>
  <si>
    <t>rashijoshi12@gmail.com</t>
  </si>
  <si>
    <t>Priyanka Singh</t>
  </si>
  <si>
    <t>mailtopriyanka3211@gmail.com</t>
  </si>
  <si>
    <t>Arunabh Pandey</t>
  </si>
  <si>
    <t>arunabh5pandey@gmail.com</t>
  </si>
  <si>
    <t>Nitish Mansingrao Patil</t>
  </si>
  <si>
    <t>nitishpatil919@gmail.com</t>
  </si>
  <si>
    <t>Abhijeet Basavraj Valasange</t>
  </si>
  <si>
    <t>abhi.valsange@gmail.com</t>
  </si>
  <si>
    <t>Bhushan Shete</t>
  </si>
  <si>
    <t>bhushanshete25@gmail.com</t>
  </si>
  <si>
    <t>Shashi Deo Narayan Ram</t>
  </si>
  <si>
    <t>2shashiram@gmail.com</t>
  </si>
  <si>
    <t>Dr. Shalaka Hire</t>
  </si>
  <si>
    <t>hireshalaka66@gmail.com</t>
  </si>
  <si>
    <t>Tejaswini Babasaheb Vhatkar</t>
  </si>
  <si>
    <t>tejaswinivhatkar@gmail.com</t>
  </si>
  <si>
    <t xml:space="preserve">Shradha Arun Dalvi </t>
  </si>
  <si>
    <t>shradhadalvi07@gmail.com</t>
  </si>
  <si>
    <t>Karan Rajeev Randive</t>
  </si>
  <si>
    <t>karanrandive24@gmail.com</t>
  </si>
  <si>
    <t>Dr. Samridhi Kapoor</t>
  </si>
  <si>
    <t>dr.samridhikapoor@gmail.com</t>
  </si>
  <si>
    <t>Aditya Ahirwar</t>
  </si>
  <si>
    <t>adityaahirwar.0111@gmail.com</t>
  </si>
  <si>
    <t>Dr. Mohd Tariq Jamal</t>
  </si>
  <si>
    <t>tariqjamal92@gmail.com</t>
  </si>
  <si>
    <t>Deeptajyoti Sen</t>
  </si>
  <si>
    <t>deeps.sen.25@gmail.com</t>
  </si>
  <si>
    <t>Mukul Kogje</t>
  </si>
  <si>
    <t>mukulkogje@gmail.com</t>
  </si>
  <si>
    <t>Aitavade Eknath Nivrutti</t>
  </si>
  <si>
    <t>enaait@yahoo.co.in</t>
  </si>
  <si>
    <t>Prutha Mathankar Tayade</t>
  </si>
  <si>
    <t>mprutha.t@gmail.com</t>
  </si>
  <si>
    <t>Manju A</t>
  </si>
  <si>
    <t>manju2arch@gmail.com</t>
  </si>
  <si>
    <t>Shubham Taparia</t>
  </si>
  <si>
    <t>shubhamtaparia2000@gmail.com</t>
  </si>
  <si>
    <t>Neha Patvardhan</t>
  </si>
  <si>
    <t>nehap1304@gmail.com</t>
  </si>
  <si>
    <t>Akshay Revekar</t>
  </si>
  <si>
    <t>akshayrevekar@gmail.com</t>
  </si>
  <si>
    <t>Dr.p.sivaprasad</t>
  </si>
  <si>
    <t>siva.ugc@gmail.com</t>
  </si>
  <si>
    <t>Shreya Jadon</t>
  </si>
  <si>
    <t>shreyajadon25@gmail.com</t>
  </si>
  <si>
    <t>Velmurugan A</t>
  </si>
  <si>
    <t>velu0791@gmail.com</t>
  </si>
  <si>
    <t>Apoorva Animesh Prabhugaonkar</t>
  </si>
  <si>
    <t>apurvaprabhu1234@gmail.com</t>
  </si>
  <si>
    <t>Garima Ranga</t>
  </si>
  <si>
    <t>garimaranga11@gmail.com</t>
  </si>
  <si>
    <t>Shreedha Sanjay Lanjewar</t>
  </si>
  <si>
    <t>shreedhalanjewar@gmail.com</t>
  </si>
  <si>
    <t>Deepak Kumar</t>
  </si>
  <si>
    <t>deepakk.ph22.ar@nitp.ac.in</t>
  </si>
  <si>
    <t>Krishnendu R</t>
  </si>
  <si>
    <t>krishnenduremesh@gmail.com</t>
  </si>
  <si>
    <t>Kirti Nandode</t>
  </si>
  <si>
    <t>kirti.nandode12@gmail.com</t>
  </si>
  <si>
    <t>Dr. Rashmi Jadhav</t>
  </si>
  <si>
    <t>rashmijadhav.iitb@gmail.com</t>
  </si>
  <si>
    <t>Shiv Shankar Kumar</t>
  </si>
  <si>
    <t>shivshankarkr@gmail.com</t>
  </si>
  <si>
    <t>Bhakti Gole</t>
  </si>
  <si>
    <t>bgole1409@gmail.com</t>
  </si>
  <si>
    <t>Dr Raviraj Ramesh Sorate</t>
  </si>
  <si>
    <t>sorate.ravi@abmspcoerpune.org</t>
  </si>
  <si>
    <t>Gtl Priyanka</t>
  </si>
  <si>
    <t>gtlpriyanka@student.nitw.ac.in</t>
  </si>
  <si>
    <t>Dr. Snehal U Bobade</t>
  </si>
  <si>
    <t>drsnehalbobade2024@gmail.com</t>
  </si>
  <si>
    <t>Imran Anwar</t>
  </si>
  <si>
    <t>anwarimran1@gmail.com</t>
  </si>
  <si>
    <t>Anjani Kumar Singh</t>
  </si>
  <si>
    <t>aksingh.ccc@gmail.com</t>
  </si>
  <si>
    <t>Dr. Neha Gupta</t>
  </si>
  <si>
    <t>nehasuman2006@gmail.com</t>
  </si>
  <si>
    <t xml:space="preserve">Dr. Sanjeet Kumar Singh </t>
  </si>
  <si>
    <t>dr.sanjeetsingh20@gmail.com</t>
  </si>
  <si>
    <t>Dr. Manik Das</t>
  </si>
  <si>
    <t>manikdasmath@gmail.com</t>
  </si>
  <si>
    <t>Swapna Deshmukh</t>
  </si>
  <si>
    <t>swapnadimp@gmail.com</t>
  </si>
  <si>
    <t>Priya Bhushan Shete</t>
  </si>
  <si>
    <t>priyabshete12@gmail.com</t>
  </si>
  <si>
    <t>Shubham Game</t>
  </si>
  <si>
    <t>shubhamgame777@gmail.com</t>
  </si>
  <si>
    <t>Geetika</t>
  </si>
  <si>
    <t>geetikajhapersonal@gmail.com</t>
  </si>
  <si>
    <t>P Sreenivasulu Reddy</t>
  </si>
  <si>
    <t>maths.sreenivas@gmail.com</t>
  </si>
  <si>
    <t>Gurudeep Balavant Chikhalkar</t>
  </si>
  <si>
    <t>ar.gurudeepchikhalkar@gmail.com</t>
  </si>
  <si>
    <t>Deepali Ranavainshaw</t>
  </si>
  <si>
    <t>mamalishaw@kgpian.iitkgp.ac.in</t>
  </si>
  <si>
    <t>Dr. Sudeshna Pandey</t>
  </si>
  <si>
    <t>onlinesudeshna04@gmail.com</t>
  </si>
  <si>
    <t>Sangeeta Das</t>
  </si>
  <si>
    <t>dassangeeta105@gmail.com</t>
  </si>
  <si>
    <t>Kuldip Deorao Dhere</t>
  </si>
  <si>
    <t>dherekuldip@gmail.com</t>
  </si>
  <si>
    <t xml:space="preserve">Katakam Kondala Rao </t>
  </si>
  <si>
    <t>katakamkrao@rediffmail.com</t>
  </si>
  <si>
    <t>Naval Lawande</t>
  </si>
  <si>
    <t>naval.lawande@gmail.com</t>
  </si>
  <si>
    <t>Gokuldeepan</t>
  </si>
  <si>
    <t>gokul.tna@gmail.com</t>
  </si>
  <si>
    <t>Naheed B Mir Mumtaz Ali</t>
  </si>
  <si>
    <t>architect.naheed@gmail.com</t>
  </si>
  <si>
    <t>Jagruti Suresh Nikam</t>
  </si>
  <si>
    <t>jsnikam@kkwagh.edu.in</t>
  </si>
  <si>
    <t>Ripal Madhani</t>
  </si>
  <si>
    <t>ripalmadhani@gmail.com</t>
  </si>
  <si>
    <t>Tejas Jeetendra Naik</t>
  </si>
  <si>
    <t>ar.tejasnaik@gmail.com</t>
  </si>
  <si>
    <t>Shubhangi Vanarse</t>
  </si>
  <si>
    <t>sbvanarse7@gmail.com</t>
  </si>
  <si>
    <t>K Rajesh Kumar</t>
  </si>
  <si>
    <t>krk.prof@gmail.com</t>
  </si>
  <si>
    <t>Prachi Kushwaha</t>
  </si>
  <si>
    <t>prachi0409@gmail.com</t>
  </si>
  <si>
    <t>Sunita Bangal</t>
  </si>
  <si>
    <t>sunitabangal06@gmail.com</t>
  </si>
  <si>
    <t>Altaf Abdullatif Shaikh</t>
  </si>
  <si>
    <t>altafs07786@gmail.com</t>
  </si>
  <si>
    <t>Mohit Kumar Sharma</t>
  </si>
  <si>
    <t>mohitsharma@live.in</t>
  </si>
  <si>
    <t>Cma Shivaji Gundappa Rajmane</t>
  </si>
  <si>
    <t>cmashivajirajmane@gmail.com</t>
  </si>
  <si>
    <t>Nup Careers</t>
  </si>
  <si>
    <t>careers@pune.nicmar.ac.in</t>
  </si>
  <si>
    <t>Hemant Bhoye</t>
  </si>
  <si>
    <t>hemantbhoye1996@gmail.com</t>
  </si>
  <si>
    <t>Dr. Amarsingh Baburao Kanase-patil</t>
  </si>
  <si>
    <t>amarbkanase@yahoo.co.in</t>
  </si>
  <si>
    <t>Prof. (dr.) Richa Tripathi</t>
  </si>
  <si>
    <t>richavastu5@gmail.com</t>
  </si>
  <si>
    <t>Ms. Ambika Priyadarshini Mishra</t>
  </si>
  <si>
    <t>priyadarshini1695@gmail.com</t>
  </si>
  <si>
    <t>Linas Fathima</t>
  </si>
  <si>
    <t>linasfathima@gmail.com</t>
  </si>
  <si>
    <t>P25700144-abhishree Mandale</t>
  </si>
  <si>
    <t>P25700144@student.nicmar.ac.in</t>
  </si>
  <si>
    <t>Sampat Kumar</t>
  </si>
  <si>
    <t>sampatchandraiit@gmail.com</t>
  </si>
  <si>
    <t>P25700464-aruri Krishna</t>
  </si>
  <si>
    <t>P25700464@student.nicmar.ac.in</t>
  </si>
  <si>
    <t>P24701070-prachi Rathore</t>
  </si>
  <si>
    <t>P24701070@student.nicmar.ac.in</t>
  </si>
  <si>
    <t>Vaibhav Bhagwan Kashyap</t>
  </si>
  <si>
    <t>vaibhavkashyap1690@gmail.com</t>
  </si>
  <si>
    <t>Himakar Rajam Kondagurla</t>
  </si>
  <si>
    <t>himakarkondagurla@gmail.com</t>
  </si>
  <si>
    <t>Rohit Joshi</t>
  </si>
  <si>
    <t>rohitjoshi230788@gmail.com</t>
  </si>
  <si>
    <t>Mutum Chaobisana</t>
  </si>
  <si>
    <t>chaobisana@gmail.com</t>
  </si>
  <si>
    <t>Hiteshwar Singh Adhikari</t>
  </si>
  <si>
    <t>hiteshwaradhikari@gmail.com</t>
  </si>
  <si>
    <t>Akshay Goyal</t>
  </si>
  <si>
    <t>akshaygoyal100@gmail.com</t>
  </si>
  <si>
    <t>Dr.nilesh Ramdas Kharche</t>
  </si>
  <si>
    <t>nilesh27777@gmail.com</t>
  </si>
  <si>
    <t>Akhil Sharma</t>
  </si>
  <si>
    <t>sh.akhil324@gmail.com</t>
  </si>
  <si>
    <t>Parveen Kumar</t>
  </si>
  <si>
    <t>parveen.rh.kumar@gmail.com</t>
  </si>
  <si>
    <t>amit.kr.mails@gmail.com</t>
  </si>
  <si>
    <t>P25700239-isha Chauhan</t>
  </si>
  <si>
    <t>P25700239@student.nicmar.ac.in</t>
  </si>
  <si>
    <t>Swati Sahebrao Pagare</t>
  </si>
  <si>
    <t>swatipagare10@gmail.com</t>
  </si>
  <si>
    <t>Jayakumar R</t>
  </si>
  <si>
    <t>rjayasie@gmail.com</t>
  </si>
  <si>
    <t>P25702152-rutik Giradkar</t>
  </si>
  <si>
    <t>P25702152@student.nicmar.ac.in</t>
  </si>
  <si>
    <t>Anand Sabale</t>
  </si>
  <si>
    <t>anandsabale@gmail.com</t>
  </si>
  <si>
    <t>H2470110-yogeeswar Vadlamudi</t>
  </si>
  <si>
    <t>H2470110@student.nicmar.ac.in</t>
  </si>
  <si>
    <t>P25700646-gattepalli Rohan</t>
  </si>
  <si>
    <t>P25700646@student.nicmar.ac.in</t>
  </si>
  <si>
    <t xml:space="preserve">Kotigari Reddi Swaroop </t>
  </si>
  <si>
    <t>reddi.swaroop@gmail.com</t>
  </si>
  <si>
    <t>Rickwinder Singh</t>
  </si>
  <si>
    <t>RICKWINDERSINGH73@GMAIL.COM</t>
  </si>
  <si>
    <t>Shantanu Pande</t>
  </si>
  <si>
    <t>shaan280682@gmail.com</t>
  </si>
  <si>
    <t>P25700404-sunny Barwal</t>
  </si>
  <si>
    <t>P25700404@student.nicmar.ac.in</t>
  </si>
  <si>
    <t>Amrish Kumar</t>
  </si>
  <si>
    <t>amrish.k444@gmail.com</t>
  </si>
  <si>
    <t>Mr Sandeep Sanjay Jadhav</t>
  </si>
  <si>
    <t>iamsandeep2211@gmail.com</t>
  </si>
  <si>
    <t>Dr. Suchit Deshmukh</t>
  </si>
  <si>
    <t>suchit.deshmukh@gmail.com</t>
  </si>
  <si>
    <t>P25700418-vibudh Tiwari</t>
  </si>
  <si>
    <t>P25700418@student.nicmar.ac.in</t>
  </si>
  <si>
    <t>P25700116-dwitesh Pawar</t>
  </si>
  <si>
    <t>P25700116@student.nicmar.ac.in</t>
  </si>
  <si>
    <t>Arnab Nath</t>
  </si>
  <si>
    <t>arnabnath003@gmail.com</t>
  </si>
  <si>
    <t xml:space="preserve">Dr.p Balasubramanian </t>
  </si>
  <si>
    <t>theekshithabala@gmail.com</t>
  </si>
  <si>
    <t>Kanchan Dhapekar</t>
  </si>
  <si>
    <t>kanchan1983@gmail.com</t>
  </si>
  <si>
    <t>H2570137-sunkari Sai Shiva</t>
  </si>
  <si>
    <t>H2570137@student.nicmar.ac.in</t>
  </si>
  <si>
    <t>Pushpendra Nath Tripathi</t>
  </si>
  <si>
    <t>pushpendra0196@gmail.com</t>
  </si>
  <si>
    <t>P25700100-dnyaneshwar Giri</t>
  </si>
  <si>
    <t>P25700100@student.nicmar.ac.in</t>
  </si>
  <si>
    <t>P25702079-kartik Bhelke</t>
  </si>
  <si>
    <t>P25702079@student.nicmar.ac.in</t>
  </si>
  <si>
    <t>Pradeep Kumar</t>
  </si>
  <si>
    <t>joyafa2104@bigonla.com</t>
  </si>
  <si>
    <t>Dr.madhura Yadav</t>
  </si>
  <si>
    <t>ymadhura@gmail.com</t>
  </si>
  <si>
    <t>Dr.a.m.surendra Kuamar</t>
  </si>
  <si>
    <t>gurusadan2016@gmail.com</t>
  </si>
  <si>
    <t>Dr.k.k.pathak</t>
  </si>
  <si>
    <t>kkpathak.civ@iitbhu.ac.in</t>
  </si>
  <si>
    <t>Ramkumar Purushothaman</t>
  </si>
  <si>
    <t>ramseptmani1993@gmail.com</t>
  </si>
  <si>
    <t>Dr. Jonardan Koner</t>
  </si>
  <si>
    <t>koner1234@gmail.com</t>
  </si>
  <si>
    <t>Dr. Prashant Dave</t>
  </si>
  <si>
    <t>prashant_the_way@yahoo.com</t>
  </si>
  <si>
    <t>Sandeep Daware - Testing</t>
  </si>
  <si>
    <t>dawaresandeep@gmail.com</t>
  </si>
  <si>
    <t>Saleema L</t>
  </si>
  <si>
    <t>slakhani84@gmail.com</t>
  </si>
  <si>
    <t>Vishakha Kuwar</t>
  </si>
  <si>
    <t>vishakha.kuwar19@gmail.com</t>
  </si>
  <si>
    <t>kapilrathee8619@gmail.com</t>
  </si>
  <si>
    <t>Lakhani Saleema</t>
  </si>
  <si>
    <t>slakhani84@yahoo.co.in</t>
  </si>
  <si>
    <t>Ashwini Kumar Sharma</t>
  </si>
  <si>
    <t>ASHWINISHARMA62@GMAIL.COM</t>
  </si>
  <si>
    <t>Dr K Mohan Reddy</t>
  </si>
  <si>
    <t>kmrchem2023@gmail.com</t>
  </si>
  <si>
    <t>Mrudula Sanjay Kulkarni</t>
  </si>
  <si>
    <t>mrudulakulkarni2000@yahoo.com</t>
  </si>
  <si>
    <t>A N Parameswaran</t>
  </si>
  <si>
    <t>parameslalitha24@gmail.com</t>
  </si>
  <si>
    <t>Dr Keyurkumar Maheshchandra Nayak</t>
  </si>
  <si>
    <t>keyurdhuya@gmail.com</t>
  </si>
  <si>
    <t>Dr. Md Danish Raza</t>
  </si>
  <si>
    <t>drdanishraza03@gmail.com</t>
  </si>
  <si>
    <t>P25700118-palash Bhagat</t>
  </si>
  <si>
    <t>P25700118@student.nicmar.ac.in</t>
  </si>
  <si>
    <t>P25701130-sandu Rakesh</t>
  </si>
  <si>
    <t>P25701130@student.nicmar.ac.in</t>
  </si>
  <si>
    <t xml:space="preserve">Arti Sharma </t>
  </si>
  <si>
    <t>Artipandey21aug@gmail.com</t>
  </si>
  <si>
    <t>Dr Awdhesh Kumar Srivastava</t>
  </si>
  <si>
    <t>awdhesh.sri@gmail.com</t>
  </si>
  <si>
    <t>Satyanarayan Mahapatra</t>
  </si>
  <si>
    <t>snm986@gmail.com</t>
  </si>
  <si>
    <t>Nikhil Tahiliani</t>
  </si>
  <si>
    <t>tahiliani.nikhil1306@gmail.com</t>
  </si>
  <si>
    <t>P24701102-vishnu Purushothaman</t>
  </si>
  <si>
    <t>P24701102@student.nicmar.ac.in</t>
  </si>
  <si>
    <t>Aditya Ranjan</t>
  </si>
  <si>
    <t>aditya00ranjan@gmail.com</t>
  </si>
  <si>
    <t>Dr. Janhavi Inamdar</t>
  </si>
  <si>
    <t>janhavi2730@gmail.com</t>
  </si>
  <si>
    <t>Dr.indrasen Singh</t>
  </si>
  <si>
    <t>indrasensingh022@gmail.com</t>
  </si>
  <si>
    <t>Dr.t.phani Madhavi</t>
  </si>
  <si>
    <t>talasilamadhavi@gmail.com</t>
  </si>
  <si>
    <t>Vilas Dasharathrao Kambale</t>
  </si>
  <si>
    <t>kambalevilas292@gmail.com</t>
  </si>
  <si>
    <t>Rajit Verma</t>
  </si>
  <si>
    <t>vermarajput007@gmail.com</t>
  </si>
  <si>
    <t>Dr. Santosh Kumar Sahoo</t>
  </si>
  <si>
    <t>santosh.kr.sahoo@gmail.com</t>
  </si>
  <si>
    <t>Manisha Paliwal</t>
  </si>
  <si>
    <t>mnpaliwal@gmail.com</t>
  </si>
  <si>
    <t>Sharmistha Chakraborty</t>
  </si>
  <si>
    <t>sharmisthachakraborty272@gmail.com</t>
  </si>
  <si>
    <t>P24700352-animesh Tamang</t>
  </si>
  <si>
    <t>P24700352@student.nicmar.ac.in</t>
  </si>
  <si>
    <t>Abhishek Gupta 20063765</t>
  </si>
  <si>
    <t>abhishek_g@myyahoo.com</t>
  </si>
  <si>
    <t>Dharm Beer Singh</t>
  </si>
  <si>
    <t>dharmbirs@yahoo.com</t>
  </si>
  <si>
    <t>Dr,a.m.surendra Kumar</t>
  </si>
  <si>
    <t>purva1967@gmail.com</t>
  </si>
  <si>
    <t>Prof. Shailendra K. Shukla</t>
  </si>
  <si>
    <t>skshukla.mec@gmail.com</t>
  </si>
  <si>
    <t>Dr Vijaykumar Nageshrao Pawar</t>
  </si>
  <si>
    <t>vnpawar2000@gmail.com</t>
  </si>
  <si>
    <t>Dr. Shruti S Wadalkar</t>
  </si>
  <si>
    <t>shrutiwadalkar@gmail.com</t>
  </si>
  <si>
    <t>Dr. Rajendra Baburao Magar</t>
  </si>
  <si>
    <t>rajendramagar69@gmail.com</t>
  </si>
  <si>
    <t>Prof. (dr.) Vijay Khare</t>
  </si>
  <si>
    <t>vkhare2971@gmail.com</t>
  </si>
  <si>
    <t>Manoj Umesh Sharma</t>
  </si>
  <si>
    <t>sharmamanojumesh@gmail.com</t>
  </si>
  <si>
    <t>Gokhale Chandrakant S</t>
  </si>
  <si>
    <t>csg.goa@gmail.com</t>
  </si>
  <si>
    <t>Ajay Singh Nehra</t>
  </si>
  <si>
    <t>ajaynehra2@outlook.com</t>
  </si>
  <si>
    <t>Ravindranath G</t>
  </si>
  <si>
    <t>ravi_heat61@rediffmail.com</t>
  </si>
  <si>
    <t>A Sivakumar</t>
  </si>
  <si>
    <t>alur.sivakumar@gmail.com</t>
  </si>
  <si>
    <t>Vishwajeet Sarkar</t>
  </si>
  <si>
    <t>vishwajeet.sarkar3007@gmail.com</t>
  </si>
  <si>
    <t>Swapnil Srivastava</t>
  </si>
  <si>
    <t>srivastavaswapnil50@gmail.com</t>
  </si>
  <si>
    <t>Rachayya Rudramuni Arakerimath</t>
  </si>
  <si>
    <t>arakeri2020@gmail.com</t>
  </si>
  <si>
    <t>Chandrashekhar Vasant Joshi</t>
  </si>
  <si>
    <t>dr.cvjoshi.vscmba@gmail.com</t>
  </si>
  <si>
    <t>Abhijit Vinod Palekar</t>
  </si>
  <si>
    <t>abhijitpalekar933@gmail.com</t>
  </si>
  <si>
    <t>Keshavrao Khandojirao Jadhav</t>
  </si>
  <si>
    <t>keshavraokj@yahoo.com</t>
  </si>
  <si>
    <t>Mitali Madhusmita</t>
  </si>
  <si>
    <t>armitali02@gmail.com</t>
  </si>
  <si>
    <t>Prof Dr Kailash Chandra  Das</t>
  </si>
  <si>
    <t>kailashdas5572@gmail.com</t>
  </si>
  <si>
    <t>Prachi Prajapati</t>
  </si>
  <si>
    <t>prachi.praja123@gmail.com</t>
  </si>
  <si>
    <t>P24702056-vetri Selvan.j</t>
  </si>
  <si>
    <t>P24702056@student.nicmar.ac.in</t>
  </si>
  <si>
    <t>P25706013-laxmikant Deshmukh</t>
  </si>
  <si>
    <t>P25706013@student.nicmar.ac.in</t>
  </si>
  <si>
    <t xml:space="preserve">Prof. C.v. Narasimhulu </t>
  </si>
  <si>
    <t>narasimhulucv@gmail.com</t>
  </si>
  <si>
    <t>prashant.dave@pune.nicmar.ac.in</t>
  </si>
  <si>
    <t>Careers</t>
  </si>
  <si>
    <t>Careers, User</t>
  </si>
  <si>
    <t>nicmarncrcampus@gmail.com</t>
  </si>
  <si>
    <t>Shishir Brijendra Sahay</t>
  </si>
  <si>
    <t>shishir.sahay.official@gmail.com</t>
  </si>
  <si>
    <t>P25703011-vagisha Kashyap</t>
  </si>
  <si>
    <t>P25703011@student.nicmar.ac.in</t>
  </si>
  <si>
    <t>Dr. Nilesh R. Berad</t>
  </si>
  <si>
    <t>jd@msfda.ac.in</t>
  </si>
  <si>
    <t>Pranveer Singh</t>
  </si>
  <si>
    <t>psatvat@gmail.com</t>
  </si>
  <si>
    <t>Dr. Supriya Dudhal</t>
  </si>
  <si>
    <t>soopsd@gmail.com</t>
  </si>
  <si>
    <t>Deepankar Chakrabarti</t>
  </si>
  <si>
    <t>chakrabartid@gmail.com</t>
  </si>
  <si>
    <t>P J Sathe</t>
  </si>
  <si>
    <t>satheprashantpimplenilakh@gmail.com</t>
  </si>
  <si>
    <t>shiv1591@hotmail.com</t>
  </si>
  <si>
    <t>Hrudanand Gunanidhi Misra</t>
  </si>
  <si>
    <t>hrudanandmishra@gmail.com</t>
  </si>
  <si>
    <t>Anurag Varma</t>
  </si>
  <si>
    <t>nirmana@gmail.com</t>
  </si>
  <si>
    <t>Anand Yagneshbhai Joshi</t>
  </si>
  <si>
    <t>anandyjoshi@gmail.com</t>
  </si>
  <si>
    <t>Prashant Dattatraya Shidhaye</t>
  </si>
  <si>
    <t>pdsidhaye@gmail.com</t>
  </si>
  <si>
    <t>Subhash Dattatray Pawar</t>
  </si>
  <si>
    <t>subhashdpawar29@gmail.com</t>
  </si>
  <si>
    <t>Rahul Vaidya</t>
  </si>
  <si>
    <t>rahulvaidya1311@gmail.com</t>
  </si>
  <si>
    <t>Jayanthi Kumbhar</t>
  </si>
  <si>
    <t>ashajayraj2006@gmail.com</t>
  </si>
  <si>
    <t>Ankur Kulkarni</t>
  </si>
  <si>
    <t>aenkurr@gmail.com</t>
  </si>
  <si>
    <t>Dr. P. Jamaleswara Kumar</t>
  </si>
  <si>
    <t>pjamaleswarakumar@gmail.com</t>
  </si>
  <si>
    <t>S Gomathi</t>
  </si>
  <si>
    <t>gommatthi@gmail.com</t>
  </si>
  <si>
    <t>Ashim Kanti Dey</t>
  </si>
  <si>
    <t>ashim_kanti@yahoo.co.in</t>
  </si>
  <si>
    <t>Shraddha Lad</t>
  </si>
  <si>
    <t>shradhalad41@gmail.com</t>
  </si>
  <si>
    <t>Prof.(dr.)ram Chandra Prasad</t>
  </si>
  <si>
    <t>rcpdmohit1962@gmail.com</t>
  </si>
  <si>
    <t>Amol Bhos</t>
  </si>
  <si>
    <t>amolbhos32@gmail.com</t>
  </si>
  <si>
    <t>Aman Sharma</t>
  </si>
  <si>
    <t>amanpeace9001@gmail.com</t>
  </si>
  <si>
    <t>P24701023-shreyas Patole</t>
  </si>
  <si>
    <t>P24701023@student.nicmar.ac.in</t>
  </si>
  <si>
    <t>Ranjan Karmakar</t>
  </si>
  <si>
    <t>ranjankarmakar123@gmail.com</t>
  </si>
  <si>
    <t>Pushpendra Rathore</t>
  </si>
  <si>
    <t>rathorepushpendra11@gmail.com</t>
  </si>
  <si>
    <t>P24707021-vaishnavi Kumbhar</t>
  </si>
  <si>
    <t>P24707021@student.nicmar.ac.in</t>
  </si>
  <si>
    <t>Sanjay Sharma</t>
  </si>
  <si>
    <t>sanjaysharma@nitttrchd.ac.in</t>
  </si>
  <si>
    <t xml:space="preserve">Malti Mirgane </t>
  </si>
  <si>
    <t>mirganemalti8@gmail.com</t>
  </si>
  <si>
    <t>Dr Cp Jawahar</t>
  </si>
  <si>
    <t>cpjawahar@gmail.com</t>
  </si>
  <si>
    <t>Sushma Shekhar Kulkarni</t>
  </si>
  <si>
    <t>sushma.kulkarni@pune.nicmar.ac.in</t>
  </si>
  <si>
    <t>Meena Bhagat</t>
  </si>
  <si>
    <t>bhagatmeena83@gmail.com</t>
  </si>
  <si>
    <t>Ashok Kumar</t>
  </si>
  <si>
    <t>akumarcbri@gmail.com</t>
  </si>
  <si>
    <t>Inderjeet Singh</t>
  </si>
  <si>
    <t>ijsingh1300@gmail.com</t>
  </si>
  <si>
    <t>Sanjay Govind Patil</t>
  </si>
  <si>
    <t>sanjaygovindpatil@gmail.com</t>
  </si>
  <si>
    <t>narute.laxman7@gmail.com</t>
  </si>
  <si>
    <t>Sn Singh</t>
  </si>
  <si>
    <t>snsingh05@gmail.com</t>
  </si>
  <si>
    <t>Dr Shubham Joshi</t>
  </si>
  <si>
    <t>shubham.research@gmail.com</t>
  </si>
  <si>
    <t>Paturu Neelakanteswara Rao</t>
  </si>
  <si>
    <t>pnrao.bits@gmail.com</t>
  </si>
  <si>
    <t>Dr Hemant Kumar Panda</t>
  </si>
  <si>
    <t>hemant.panda2012@gmail.com</t>
  </si>
  <si>
    <t>Sudhir Dyandeo Chavan</t>
  </si>
  <si>
    <t>sudhirdchavan25@gmail.com</t>
  </si>
  <si>
    <t>Waghmare Amrapali Harish</t>
  </si>
  <si>
    <t>waghmareamrapali1989@gmail.com</t>
  </si>
  <si>
    <t>Dr Ramesh Damodarrao Dod</t>
  </si>
  <si>
    <t>rameshdod@gmail.com</t>
  </si>
  <si>
    <t>Dr Pravin P Patil</t>
  </si>
  <si>
    <t>dr.pravin.geu@gmail.com</t>
  </si>
  <si>
    <t>Suresh R M</t>
  </si>
  <si>
    <t>rmsuresh@gmail.com</t>
  </si>
  <si>
    <t>Ar. Deveeka Rajeev Mutha</t>
  </si>
  <si>
    <t>deveeka.mutha@gmail.com</t>
  </si>
  <si>
    <t>Anas Khan</t>
  </si>
  <si>
    <t>anask1243@gmail.com</t>
  </si>
  <si>
    <t>Dr Deva Dutta Dubey</t>
  </si>
  <si>
    <t>devadutta@iitkalumni.org</t>
  </si>
  <si>
    <t>H2470050-kottala Sanjana</t>
  </si>
  <si>
    <t>H2470050@student.nicmar.ac.in</t>
  </si>
  <si>
    <t>Ep245158pc-minakshi Yadav</t>
  </si>
  <si>
    <t>EP245158PC@student.nicmar.ac.in</t>
  </si>
  <si>
    <t>Monikasethisharma@gmail.com</t>
  </si>
  <si>
    <t>monikasethisharma@gmail.com</t>
  </si>
  <si>
    <t>Vishal Mishra</t>
  </si>
  <si>
    <t>vmishra1@ce.iitr.ac.in</t>
  </si>
  <si>
    <t>Amol Sudam Shimpi</t>
  </si>
  <si>
    <t>amolshimpi@yahoo.com</t>
  </si>
  <si>
    <t>Ep245294pc-nikhil Yadav</t>
  </si>
  <si>
    <t>EP245294PC@student.nicmar.ac.in</t>
  </si>
  <si>
    <t>Aniket Dahasahastra</t>
  </si>
  <si>
    <t>aniket.dahasahastra@pune.nicmar.ac.in</t>
  </si>
  <si>
    <t>P25700376-pratiksha Patil</t>
  </si>
  <si>
    <t>P25700376@student.nicmar.ac.in</t>
  </si>
  <si>
    <t>P24701113-ojaswee Thakur</t>
  </si>
  <si>
    <t>P24701113@student.nicmar.ac.in</t>
  </si>
  <si>
    <t>P25700440-urvi Tamore</t>
  </si>
  <si>
    <t>P25700440@student.nicmar.ac.in</t>
  </si>
  <si>
    <t>Mangesh Jagdale</t>
  </si>
  <si>
    <t>mangesh.jagdale@nicmar.ac.in</t>
  </si>
  <si>
    <t>H2550016-mr .hrithik.sree G</t>
  </si>
  <si>
    <t>H2550016@student.nicmar.ac.in</t>
  </si>
  <si>
    <t>H2560066-jahangeer Khan</t>
  </si>
  <si>
    <t>H2560066@student.nicmar.ac.in</t>
  </si>
  <si>
    <t>Jeet Singh</t>
  </si>
  <si>
    <t>jeet.singh837@gmail.com</t>
  </si>
  <si>
    <t>Imran</t>
  </si>
  <si>
    <t>imransiddiqui458@gmail.com</t>
  </si>
  <si>
    <t>Aayushi Bansal</t>
  </si>
  <si>
    <t>aayushi.bansal@NCR.nicmar.ac.in</t>
  </si>
  <si>
    <t>Placement</t>
  </si>
  <si>
    <t>Placement, User, User</t>
  </si>
  <si>
    <t>Preeti Devi</t>
  </si>
  <si>
    <t>preeti@NCR.nicmar.ac.in</t>
  </si>
  <si>
    <t>Rashika Sharma</t>
  </si>
  <si>
    <t>rashika.sharma@NCR.nicmar.ac.in</t>
  </si>
  <si>
    <t>Rushikesh Gaikwad</t>
  </si>
  <si>
    <t>rushikeshagaikwad@gmail.com</t>
  </si>
  <si>
    <t>Shubhangi Jadhav</t>
  </si>
  <si>
    <t>shubhangi.jadhav@nicmar.ac.in</t>
  </si>
  <si>
    <t>vshruti@nicmar.ac.in</t>
  </si>
  <si>
    <t>Arvind Gupta</t>
  </si>
  <si>
    <t>arvind.gupta@hmel.in</t>
  </si>
  <si>
    <t>H2560169-sayed Fahad Sayed Azizzuddin Quadri</t>
  </si>
  <si>
    <t>H2560169@student.nicmar.ac.in</t>
  </si>
  <si>
    <t>Ep246394-ankit Kanpillewar</t>
  </si>
  <si>
    <t>EP246394@student.nicmar.ac.in</t>
  </si>
  <si>
    <t>P24700613-joseph Saijan</t>
  </si>
  <si>
    <t>P24700613@student.nicmar.ac.in</t>
  </si>
  <si>
    <t>Nicmar Ncr-it Support</t>
  </si>
  <si>
    <t>itsupport@NCR.nicmar.ac.in</t>
  </si>
  <si>
    <t>P25702127-sudhanshu Dayma</t>
  </si>
  <si>
    <t>P25702127@student.nicmar.ac.in</t>
  </si>
  <si>
    <t>Subalakshmi K</t>
  </si>
  <si>
    <t>subalakshmikrishnan2211@gmail.com</t>
  </si>
  <si>
    <t>P24700689-diptikanta Dalal</t>
  </si>
  <si>
    <t>P24700689@student.nicmar.ac.in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</si>
</sst>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connect.nicmar.ac.in/storage/profile/699d7b739ce38.png" TargetMode="External"/><Relationship Id="rId_hyperlink_2" Type="http://schemas.openxmlformats.org/officeDocument/2006/relationships/hyperlink" Target="https://nconnect.nicmar.ac.in/storage/profile/69008dfa354ac.png" TargetMode="External"/><Relationship Id="rId_hyperlink_3" Type="http://schemas.openxmlformats.org/officeDocument/2006/relationships/hyperlink" Target="https://nconnect.nicmar.ac.in/storage/profile/69008010477be.png" TargetMode="External"/><Relationship Id="rId_hyperlink_4" Type="http://schemas.openxmlformats.org/officeDocument/2006/relationships/hyperlink" Target="https://nconnect.nicmar.ac.in/storage/profile/6900923a858d8.png" TargetMode="External"/><Relationship Id="rId_hyperlink_5" Type="http://schemas.openxmlformats.org/officeDocument/2006/relationships/hyperlink" Target="https://nconnect.nicmar.ac.in/storage/profile/69008e37d3510.png" TargetMode="External"/><Relationship Id="rId_hyperlink_6" Type="http://schemas.openxmlformats.org/officeDocument/2006/relationships/hyperlink" Target="https://nconnect.nicmar.ac.in/storage/profile/68c2a0e06a70a.png" TargetMode="External"/><Relationship Id="rId_hyperlink_7" Type="http://schemas.openxmlformats.org/officeDocument/2006/relationships/hyperlink" Target="https://nconnect.nicmar.ac.in/storage/profile/66c215e221343.png" TargetMode="External"/><Relationship Id="rId_hyperlink_8" Type="http://schemas.openxmlformats.org/officeDocument/2006/relationships/hyperlink" Target="https://nconnect.nicmar.ac.in/storage/profile/6853f495d7452.png" TargetMode="External"/><Relationship Id="rId_hyperlink_9" Type="http://schemas.openxmlformats.org/officeDocument/2006/relationships/hyperlink" Target="https://nconnect.nicmar.ac.in/storage/profile/69008c2cd2599.png" TargetMode="External"/><Relationship Id="rId_hyperlink_10" Type="http://schemas.openxmlformats.org/officeDocument/2006/relationships/hyperlink" Target="https://nconnect.nicmar.ac.in/storage/profile/66df223e424db.png" TargetMode="External"/><Relationship Id="rId_hyperlink_11" Type="http://schemas.openxmlformats.org/officeDocument/2006/relationships/hyperlink" Target="https://nconnect.nicmar.ac.in/storage/profile/684133ab389e8.png" TargetMode="External"/><Relationship Id="rId_hyperlink_12" Type="http://schemas.openxmlformats.org/officeDocument/2006/relationships/hyperlink" Target="https://nconnect.nicmar.ac.in/storage/profile/66e19ab9e3ca1.png" TargetMode="External"/><Relationship Id="rId_hyperlink_13" Type="http://schemas.openxmlformats.org/officeDocument/2006/relationships/hyperlink" Target="https://nconnect.nicmar.ac.in/storage/profile/690082770aea8.png" TargetMode="External"/><Relationship Id="rId_hyperlink_14" Type="http://schemas.openxmlformats.org/officeDocument/2006/relationships/hyperlink" Target="https://nconnect.nicmar.ac.in/storage/profile/69008dbaddc07.png" TargetMode="External"/><Relationship Id="rId_hyperlink_15" Type="http://schemas.openxmlformats.org/officeDocument/2006/relationships/hyperlink" Target="https://nconnect.nicmar.ac.in/storage/profile/690092b5234ad.png" TargetMode="External"/><Relationship Id="rId_hyperlink_16" Type="http://schemas.openxmlformats.org/officeDocument/2006/relationships/hyperlink" Target="https://nconnect.nicmar.ac.in/storage/profile/683ff01264a49.png" TargetMode="External"/><Relationship Id="rId_hyperlink_17" Type="http://schemas.openxmlformats.org/officeDocument/2006/relationships/hyperlink" Target="https://nconnect.nicmar.ac.in/storage/profile/683fd33fbe845.png" TargetMode="External"/><Relationship Id="rId_hyperlink_18" Type="http://schemas.openxmlformats.org/officeDocument/2006/relationships/hyperlink" Target="https://nconnect.nicmar.ac.in/storage/profile/683fcd1cd1b8e.png" TargetMode="External"/><Relationship Id="rId_hyperlink_19" Type="http://schemas.openxmlformats.org/officeDocument/2006/relationships/hyperlink" Target="https://nconnect.nicmar.ac.in/storage/profile/66ff69c66f73f.png" TargetMode="External"/><Relationship Id="rId_hyperlink_20" Type="http://schemas.openxmlformats.org/officeDocument/2006/relationships/hyperlink" Target="https://nconnect.nicmar.ac.in/storage/profile/672117a809b08.png" TargetMode="External"/><Relationship Id="rId_hyperlink_21" Type="http://schemas.openxmlformats.org/officeDocument/2006/relationships/hyperlink" Target="https://nconnect.nicmar.ac.in/storage/profile/6853f44ea0aaf.png" TargetMode="External"/><Relationship Id="rId_hyperlink_22" Type="http://schemas.openxmlformats.org/officeDocument/2006/relationships/hyperlink" Target="https://nconnect.nicmar.ac.in/storage/profile/6900807c3faf0.png" TargetMode="External"/><Relationship Id="rId_hyperlink_23" Type="http://schemas.openxmlformats.org/officeDocument/2006/relationships/hyperlink" Target="https://nconnect.nicmar.ac.in/storage/profile/673db1af13e47.png" TargetMode="External"/><Relationship Id="rId_hyperlink_24" Type="http://schemas.openxmlformats.org/officeDocument/2006/relationships/hyperlink" Target="https://nconnect.nicmar.ac.in/storage/profile/683ed24ab3522.png" TargetMode="External"/><Relationship Id="rId_hyperlink_25" Type="http://schemas.openxmlformats.org/officeDocument/2006/relationships/hyperlink" Target="https://nconnect.nicmar.ac.in/storage/profile/69008b9b60097.png" TargetMode="External"/><Relationship Id="rId_hyperlink_26" Type="http://schemas.openxmlformats.org/officeDocument/2006/relationships/hyperlink" Target="https://nconnect.nicmar.ac.in/storage/profile/673d736c8a94c.png" TargetMode="External"/><Relationship Id="rId_hyperlink_27" Type="http://schemas.openxmlformats.org/officeDocument/2006/relationships/hyperlink" Target="https://nconnect.nicmar.ac.in/storage/profile/683ead50d5b1c.png" TargetMode="External"/><Relationship Id="rId_hyperlink_28" Type="http://schemas.openxmlformats.org/officeDocument/2006/relationships/hyperlink" Target="https://nconnect.nicmar.ac.in/storage/profile/67598cdf4739f.png" TargetMode="External"/><Relationship Id="rId_hyperlink_29" Type="http://schemas.openxmlformats.org/officeDocument/2006/relationships/hyperlink" Target="https://nconnect.nicmar.ac.in/storage/profile/6900814879290.png" TargetMode="External"/><Relationship Id="rId_hyperlink_30" Type="http://schemas.openxmlformats.org/officeDocument/2006/relationships/hyperlink" Target="https://nconnect.nicmar.ac.in/storage/profile/6900831fb95aa.png" TargetMode="External"/><Relationship Id="rId_hyperlink_31" Type="http://schemas.openxmlformats.org/officeDocument/2006/relationships/hyperlink" Target="https://nconnect.nicmar.ac.in/storage/profile/68b13055d8bea.png" TargetMode="External"/><Relationship Id="rId_hyperlink_32" Type="http://schemas.openxmlformats.org/officeDocument/2006/relationships/hyperlink" Target="https://nconnect.nicmar.ac.in/storage/profile/6841399b21b83.png" TargetMode="External"/><Relationship Id="rId_hyperlink_33" Type="http://schemas.openxmlformats.org/officeDocument/2006/relationships/hyperlink" Target="https://nconnect.nicmar.ac.in/storage/profile/68401e7ac90ed.png" TargetMode="External"/><Relationship Id="rId_hyperlink_34" Type="http://schemas.openxmlformats.org/officeDocument/2006/relationships/hyperlink" Target="https://nconnect.nicmar.ac.in/storage/profile/68413e31c3542.png" TargetMode="External"/><Relationship Id="rId_hyperlink_35" Type="http://schemas.openxmlformats.org/officeDocument/2006/relationships/hyperlink" Target="https://nconnect.nicmar.ac.in/storage/profile/690091ebaa5f3.png" TargetMode="External"/><Relationship Id="rId_hyperlink_36" Type="http://schemas.openxmlformats.org/officeDocument/2006/relationships/hyperlink" Target="https://nconnect.nicmar.ac.in/storage/profile/684126284fe6f.png" TargetMode="External"/><Relationship Id="rId_hyperlink_37" Type="http://schemas.openxmlformats.org/officeDocument/2006/relationships/hyperlink" Target="https://nconnect.nicmar.ac.in/storage/profile/68d28a054d2cf.png" TargetMode="External"/><Relationship Id="rId_hyperlink_38" Type="http://schemas.openxmlformats.org/officeDocument/2006/relationships/hyperlink" Target="https://nconnect.nicmar.ac.in/storage/profile/68402f965a66b.png" TargetMode="External"/><Relationship Id="rId_hyperlink_39" Type="http://schemas.openxmlformats.org/officeDocument/2006/relationships/hyperlink" Target="https://nconnect.nicmar.ac.in/storage/profile/68c2a01fb7938.png" TargetMode="External"/><Relationship Id="rId_hyperlink_40" Type="http://schemas.openxmlformats.org/officeDocument/2006/relationships/hyperlink" Target="https://nconnect.nicmar.ac.in/storage/profile/69099340a95cd.png" TargetMode="External"/><Relationship Id="rId_hyperlink_41" Type="http://schemas.openxmlformats.org/officeDocument/2006/relationships/hyperlink" Target="https://nconnect.nicmar.ac.in/storage/profile/68e520ccb91c0.png" TargetMode="External"/><Relationship Id="rId_hyperlink_42" Type="http://schemas.openxmlformats.org/officeDocument/2006/relationships/hyperlink" Target="https://nconnect.nicmar.ac.in/storage/profile/68c41a538ca85.png" TargetMode="External"/><Relationship Id="rId_hyperlink_43" Type="http://schemas.openxmlformats.org/officeDocument/2006/relationships/hyperlink" Target="https://nconnect.nicmar.ac.in/storage/profile/6863027248d7a.png" TargetMode="External"/><Relationship Id="rId_hyperlink_44" Type="http://schemas.openxmlformats.org/officeDocument/2006/relationships/hyperlink" Target="https://nconnect.nicmar.ac.in/storage/profile/68bfa2e25cde6.png" TargetMode="External"/><Relationship Id="rId_hyperlink_45" Type="http://schemas.openxmlformats.org/officeDocument/2006/relationships/hyperlink" Target="https://nconnect.nicmar.ac.in/storage/profile/68edab632119f.png" TargetMode="External"/><Relationship Id="rId_hyperlink_46" Type="http://schemas.openxmlformats.org/officeDocument/2006/relationships/hyperlink" Target="https://nconnect.nicmar.ac.in/storage/profile/6901dd5f7fcce.png" TargetMode="External"/><Relationship Id="rId_hyperlink_47" Type="http://schemas.openxmlformats.org/officeDocument/2006/relationships/hyperlink" Target="https://nconnect.nicmar.ac.in/storage/profile/68ab1fdb9b707.png" TargetMode="External"/><Relationship Id="rId_hyperlink_48" Type="http://schemas.openxmlformats.org/officeDocument/2006/relationships/hyperlink" Target="https://nconnect.nicmar.ac.in/storage/profile/6900640a82de1.png" TargetMode="External"/><Relationship Id="rId_hyperlink_49" Type="http://schemas.openxmlformats.org/officeDocument/2006/relationships/hyperlink" Target="https://nconnect.nicmar.ac.in/storage/profile/68a40f35da425.png" TargetMode="External"/><Relationship Id="rId_hyperlink_50" Type="http://schemas.openxmlformats.org/officeDocument/2006/relationships/hyperlink" Target="https://nconnect.nicmar.ac.in/storage/profile/68beea0a9a03c.png" TargetMode="External"/><Relationship Id="rId_hyperlink_51" Type="http://schemas.openxmlformats.org/officeDocument/2006/relationships/hyperlink" Target="https://nconnect.nicmar.ac.in/storage/profile/690235c82361c.png" TargetMode="External"/><Relationship Id="rId_hyperlink_52" Type="http://schemas.openxmlformats.org/officeDocument/2006/relationships/hyperlink" Target="https://nconnect.nicmar.ac.in/storage/profile/68cfde44d6347.png" TargetMode="External"/><Relationship Id="rId_hyperlink_53" Type="http://schemas.openxmlformats.org/officeDocument/2006/relationships/hyperlink" Target="https://nconnect.nicmar.ac.in/storage/profile/68a1e6f685aff.png" TargetMode="External"/><Relationship Id="rId_hyperlink_54" Type="http://schemas.openxmlformats.org/officeDocument/2006/relationships/hyperlink" Target="https://nconnect.nicmar.ac.in/storage/profile/685d8a1001447.png" TargetMode="External"/><Relationship Id="rId_hyperlink_55" Type="http://schemas.openxmlformats.org/officeDocument/2006/relationships/hyperlink" Target="https://nconnect.nicmar.ac.in/storage/profile/6901dbe7dd1d4.png" TargetMode="External"/><Relationship Id="rId_hyperlink_56" Type="http://schemas.openxmlformats.org/officeDocument/2006/relationships/hyperlink" Target="https://nconnect.nicmar.ac.in/storage/profile/68d4e96fe71b2.png" TargetMode="External"/><Relationship Id="rId_hyperlink_57" Type="http://schemas.openxmlformats.org/officeDocument/2006/relationships/hyperlink" Target="https://nconnect.nicmar.ac.in/storage/profile/68d6218f28821.png" TargetMode="External"/><Relationship Id="rId_hyperlink_58" Type="http://schemas.openxmlformats.org/officeDocument/2006/relationships/hyperlink" Target="https://nconnect.nicmar.ac.in/storage/profile/68c04a60aec46.png" TargetMode="External"/><Relationship Id="rId_hyperlink_59" Type="http://schemas.openxmlformats.org/officeDocument/2006/relationships/hyperlink" Target="https://nconnect.nicmar.ac.in/storage/profile/685baad9300c7.png" TargetMode="External"/><Relationship Id="rId_hyperlink_60" Type="http://schemas.openxmlformats.org/officeDocument/2006/relationships/hyperlink" Target="https://nconnect.nicmar.ac.in/storage/profile/68f7927c35cb1.png" TargetMode="External"/><Relationship Id="rId_hyperlink_61" Type="http://schemas.openxmlformats.org/officeDocument/2006/relationships/hyperlink" Target="https://nconnect.nicmar.ac.in/storage/profile/6901f46de1db4.png" TargetMode="External"/><Relationship Id="rId_hyperlink_62" Type="http://schemas.openxmlformats.org/officeDocument/2006/relationships/hyperlink" Target="https://nconnect.nicmar.ac.in/storage/profile/691adc2ae14f7.png" TargetMode="External"/><Relationship Id="rId_hyperlink_63" Type="http://schemas.openxmlformats.org/officeDocument/2006/relationships/hyperlink" Target="https://nconnect.nicmar.ac.in/storage/profile/68c92e060da03.png" TargetMode="External"/><Relationship Id="rId_hyperlink_64" Type="http://schemas.openxmlformats.org/officeDocument/2006/relationships/hyperlink" Target="https://nconnect.nicmar.ac.in/storage/profile/686266fb1c713.png" TargetMode="External"/><Relationship Id="rId_hyperlink_65" Type="http://schemas.openxmlformats.org/officeDocument/2006/relationships/hyperlink" Target="https://nconnect.nicmar.ac.in/storage/profile/68add3436a027.png" TargetMode="External"/><Relationship Id="rId_hyperlink_66" Type="http://schemas.openxmlformats.org/officeDocument/2006/relationships/hyperlink" Target="https://nconnect.nicmar.ac.in/storage/profile/697cd4804a1c1.png" TargetMode="External"/><Relationship Id="rId_hyperlink_67" Type="http://schemas.openxmlformats.org/officeDocument/2006/relationships/hyperlink" Target="https://nconnect.nicmar.ac.in/storage/profile/68a405f15179a.png" TargetMode="External"/><Relationship Id="rId_hyperlink_68" Type="http://schemas.openxmlformats.org/officeDocument/2006/relationships/hyperlink" Target="https://nconnect.nicmar.ac.in/storage/profile/685e45b9295c3.png" TargetMode="External"/><Relationship Id="rId_hyperlink_69" Type="http://schemas.openxmlformats.org/officeDocument/2006/relationships/hyperlink" Target="https://nconnect.nicmar.ac.in/storage/profile/691af3ea0081c.png" TargetMode="External"/><Relationship Id="rId_hyperlink_70" Type="http://schemas.openxmlformats.org/officeDocument/2006/relationships/hyperlink" Target="https://nconnect.nicmar.ac.in/storage/profile/68ed308576fb9.png" TargetMode="External"/><Relationship Id="rId_hyperlink_71" Type="http://schemas.openxmlformats.org/officeDocument/2006/relationships/hyperlink" Target="https://nconnect.nicmar.ac.in/storage/profile/69006338accf2.png" TargetMode="External"/><Relationship Id="rId_hyperlink_72" Type="http://schemas.openxmlformats.org/officeDocument/2006/relationships/hyperlink" Target="https://nconnect.nicmar.ac.in/storage/profile/68ce57350a4cf.png" TargetMode="External"/><Relationship Id="rId_hyperlink_73" Type="http://schemas.openxmlformats.org/officeDocument/2006/relationships/hyperlink" Target="https://nconnect.nicmar.ac.in/storage/profile/68835e56cec79.png" TargetMode="External"/><Relationship Id="rId_hyperlink_74" Type="http://schemas.openxmlformats.org/officeDocument/2006/relationships/hyperlink" Target="https://nconnect.nicmar.ac.in/storage/profile/68be73195fdab.png" TargetMode="External"/><Relationship Id="rId_hyperlink_75" Type="http://schemas.openxmlformats.org/officeDocument/2006/relationships/hyperlink" Target="https://nconnect.nicmar.ac.in/storage/profile/68d284b06dc2c.png" TargetMode="External"/><Relationship Id="rId_hyperlink_76" Type="http://schemas.openxmlformats.org/officeDocument/2006/relationships/hyperlink" Target="https://nconnect.nicmar.ac.in/storage/profile/68c58f0f15ca2.png" TargetMode="External"/><Relationship Id="rId_hyperlink_77" Type="http://schemas.openxmlformats.org/officeDocument/2006/relationships/hyperlink" Target="https://nconnect.nicmar.ac.in/storage/profile/6900ab834a489.png" TargetMode="External"/><Relationship Id="rId_hyperlink_78" Type="http://schemas.openxmlformats.org/officeDocument/2006/relationships/hyperlink" Target="https://nconnect.nicmar.ac.in/storage/profile/6901f2face0a4.png" TargetMode="External"/><Relationship Id="rId_hyperlink_79" Type="http://schemas.openxmlformats.org/officeDocument/2006/relationships/hyperlink" Target="https://nconnect.nicmar.ac.in/storage/profile/6900844f9f2e6.png" TargetMode="External"/><Relationship Id="rId_hyperlink_80" Type="http://schemas.openxmlformats.org/officeDocument/2006/relationships/hyperlink" Target="https://nconnect.nicmar.ac.in/storage/profile/68ce91af96eab.png" TargetMode="External"/><Relationship Id="rId_hyperlink_81" Type="http://schemas.openxmlformats.org/officeDocument/2006/relationships/hyperlink" Target="https://nconnect.nicmar.ac.in/storage/profile/690084cbb2210.png" TargetMode="External"/><Relationship Id="rId_hyperlink_82" Type="http://schemas.openxmlformats.org/officeDocument/2006/relationships/hyperlink" Target="https://nconnect.nicmar.ac.in/storage/profile/689a0775372b0.png" TargetMode="External"/><Relationship Id="rId_hyperlink_83" Type="http://schemas.openxmlformats.org/officeDocument/2006/relationships/hyperlink" Target="https://nconnect.nicmar.ac.in/storage/profile/68e0cd51b2de8.png" TargetMode="External"/><Relationship Id="rId_hyperlink_84" Type="http://schemas.openxmlformats.org/officeDocument/2006/relationships/hyperlink" Target="https://nconnect.nicmar.ac.in/storage/profile/68c2f22d0b3a8.png" TargetMode="External"/><Relationship Id="rId_hyperlink_85" Type="http://schemas.openxmlformats.org/officeDocument/2006/relationships/hyperlink" Target="https://nconnect.nicmar.ac.in/storage/profile/68d4f0d8e152a.png" TargetMode="External"/><Relationship Id="rId_hyperlink_86" Type="http://schemas.openxmlformats.org/officeDocument/2006/relationships/hyperlink" Target="https://nconnect.nicmar.ac.in/storage/profile/68aa045a05486.png" TargetMode="External"/><Relationship Id="rId_hyperlink_87" Type="http://schemas.openxmlformats.org/officeDocument/2006/relationships/hyperlink" Target="https://nconnect.nicmar.ac.in/storage/profile/68a3273eb7c9c.png" TargetMode="External"/><Relationship Id="rId_hyperlink_88" Type="http://schemas.openxmlformats.org/officeDocument/2006/relationships/hyperlink" Target="https://nconnect.nicmar.ac.in/storage/profile/68c915b5545d2.png" TargetMode="External"/><Relationship Id="rId_hyperlink_89" Type="http://schemas.openxmlformats.org/officeDocument/2006/relationships/hyperlink" Target="https://nconnect.nicmar.ac.in/storage/profile/68d4f2701382a.png" TargetMode="External"/><Relationship Id="rId_hyperlink_90" Type="http://schemas.openxmlformats.org/officeDocument/2006/relationships/hyperlink" Target="https://nconnect.nicmar.ac.in/storage/profile/6901f2b7e8ba2.png" TargetMode="External"/><Relationship Id="rId_hyperlink_91" Type="http://schemas.openxmlformats.org/officeDocument/2006/relationships/hyperlink" Target="https://nconnect.nicmar.ac.in/storage/profile/6929501d433a1.png" TargetMode="External"/><Relationship Id="rId_hyperlink_92" Type="http://schemas.openxmlformats.org/officeDocument/2006/relationships/hyperlink" Target="https://nconnect.nicmar.ac.in/storage/profile/69281d4d466af.png" TargetMode="External"/><Relationship Id="rId_hyperlink_93" Type="http://schemas.openxmlformats.org/officeDocument/2006/relationships/hyperlink" Target="https://nconnect.nicmar.ac.in/storage/profile/68d28cb755c02.png" TargetMode="External"/><Relationship Id="rId_hyperlink_94" Type="http://schemas.openxmlformats.org/officeDocument/2006/relationships/hyperlink" Target="https://nconnect.nicmar.ac.in/storage/profile/68ef6fd4e707c.png" TargetMode="External"/><Relationship Id="rId_hyperlink_95" Type="http://schemas.openxmlformats.org/officeDocument/2006/relationships/hyperlink" Target="https://nconnect.nicmar.ac.in/storage/profile/68b340248d0d8.png" TargetMode="External"/><Relationship Id="rId_hyperlink_96" Type="http://schemas.openxmlformats.org/officeDocument/2006/relationships/hyperlink" Target="https://nconnect.nicmar.ac.in/storage/profile/6902fc84f3b30.png" TargetMode="External"/><Relationship Id="rId_hyperlink_97" Type="http://schemas.openxmlformats.org/officeDocument/2006/relationships/hyperlink" Target="https://nconnect.nicmar.ac.in/storage/profile/68d505b1c287f.png" TargetMode="External"/><Relationship Id="rId_hyperlink_98" Type="http://schemas.openxmlformats.org/officeDocument/2006/relationships/hyperlink" Target="https://nconnect.nicmar.ac.in/storage/profile/68bfe71941e4a.png" TargetMode="External"/><Relationship Id="rId_hyperlink_99" Type="http://schemas.openxmlformats.org/officeDocument/2006/relationships/hyperlink" Target="https://nconnect.nicmar.ac.in/storage/profile/68bfe9345ff9f.png" TargetMode="External"/><Relationship Id="rId_hyperlink_100" Type="http://schemas.openxmlformats.org/officeDocument/2006/relationships/hyperlink" Target="https://nconnect.nicmar.ac.in/storage/profile/68e8cc7e8ed09.png" TargetMode="External"/><Relationship Id="rId_hyperlink_101" Type="http://schemas.openxmlformats.org/officeDocument/2006/relationships/hyperlink" Target="https://nconnect.nicmar.ac.in/storage/profile/68bf8e8cc774d.png" TargetMode="External"/><Relationship Id="rId_hyperlink_102" Type="http://schemas.openxmlformats.org/officeDocument/2006/relationships/hyperlink" Target="https://nconnect.nicmar.ac.in/storage/profile/6910a49997bb4.png" TargetMode="External"/><Relationship Id="rId_hyperlink_103" Type="http://schemas.openxmlformats.org/officeDocument/2006/relationships/hyperlink" Target="https://nconnect.nicmar.ac.in/storage/profile/692724ae0565f.png" TargetMode="External"/><Relationship Id="rId_hyperlink_104" Type="http://schemas.openxmlformats.org/officeDocument/2006/relationships/hyperlink" Target="https://nconnect.nicmar.ac.in/storage/profile/68d392f76f9b9.png" TargetMode="External"/><Relationship Id="rId_hyperlink_105" Type="http://schemas.openxmlformats.org/officeDocument/2006/relationships/hyperlink" Target="https://nconnect.nicmar.ac.in/storage/profile/68a7657cd6450.png" TargetMode="External"/><Relationship Id="rId_hyperlink_106" Type="http://schemas.openxmlformats.org/officeDocument/2006/relationships/hyperlink" Target="https://nconnect.nicmar.ac.in/storage/profile/69006271b65fc.png" TargetMode="External"/><Relationship Id="rId_hyperlink_107" Type="http://schemas.openxmlformats.org/officeDocument/2006/relationships/hyperlink" Target="https://nconnect.nicmar.ac.in/storage/profile/68c5411b51da4.png" TargetMode="External"/><Relationship Id="rId_hyperlink_108" Type="http://schemas.openxmlformats.org/officeDocument/2006/relationships/hyperlink" Target="https://nconnect.nicmar.ac.in/storage/profile/68abf13220078.png" TargetMode="External"/><Relationship Id="rId_hyperlink_109" Type="http://schemas.openxmlformats.org/officeDocument/2006/relationships/hyperlink" Target="https://nconnect.nicmar.ac.in/storage/profile/68b5ae665361d.png" TargetMode="External"/><Relationship Id="rId_hyperlink_110" Type="http://schemas.openxmlformats.org/officeDocument/2006/relationships/hyperlink" Target="https://nconnect.nicmar.ac.in/storage/profile/68b9969c7adca.png" TargetMode="External"/><Relationship Id="rId_hyperlink_111" Type="http://schemas.openxmlformats.org/officeDocument/2006/relationships/hyperlink" Target="https://nconnect.nicmar.ac.in/storage/profile/690056900b588.png" TargetMode="External"/><Relationship Id="rId_hyperlink_112" Type="http://schemas.openxmlformats.org/officeDocument/2006/relationships/hyperlink" Target="https://nconnect.nicmar.ac.in/storage/profile/690090dbe3811.png" TargetMode="External"/><Relationship Id="rId_hyperlink_113" Type="http://schemas.openxmlformats.org/officeDocument/2006/relationships/hyperlink" Target="https://nconnect.nicmar.ac.in/storage/profile/69008ebd87ee4.png" TargetMode="External"/><Relationship Id="rId_hyperlink_114" Type="http://schemas.openxmlformats.org/officeDocument/2006/relationships/hyperlink" Target="https://nconnect.nicmar.ac.in/storage/profile/6900855169319.png" TargetMode="External"/><Relationship Id="rId_hyperlink_115" Type="http://schemas.openxmlformats.org/officeDocument/2006/relationships/hyperlink" Target="https://nconnect.nicmar.ac.in/storage/profile/68c3904174f69.png" TargetMode="External"/><Relationship Id="rId_hyperlink_116" Type="http://schemas.openxmlformats.org/officeDocument/2006/relationships/hyperlink" Target="https://nconnect.nicmar.ac.in/storage/profile/691c43923139f.png" TargetMode="External"/><Relationship Id="rId_hyperlink_117" Type="http://schemas.openxmlformats.org/officeDocument/2006/relationships/hyperlink" Target="https://nconnect.nicmar.ac.in/storage/profile/69009348d0a5f.png" TargetMode="External"/><Relationship Id="rId_hyperlink_118" Type="http://schemas.openxmlformats.org/officeDocument/2006/relationships/hyperlink" Target="https://nconnect.nicmar.ac.in/storage/profile/69047cbd1f0b8.png" TargetMode="External"/><Relationship Id="rId_hyperlink_119" Type="http://schemas.openxmlformats.org/officeDocument/2006/relationships/hyperlink" Target="https://nconnect.nicmar.ac.in/storage/profile/68fa4ed92bffa.png" TargetMode="External"/><Relationship Id="rId_hyperlink_120" Type="http://schemas.openxmlformats.org/officeDocument/2006/relationships/hyperlink" Target="https://nconnect.nicmar.ac.in/storage/profile/69047d7976d63.png" TargetMode="External"/><Relationship Id="rId_hyperlink_121" Type="http://schemas.openxmlformats.org/officeDocument/2006/relationships/hyperlink" Target="https://nconnect.nicmar.ac.in/storage/profile/69047d53b3306.png" TargetMode="External"/><Relationship Id="rId_hyperlink_122" Type="http://schemas.openxmlformats.org/officeDocument/2006/relationships/hyperlink" Target="https://nconnect.nicmar.ac.in/storage/profile/690091727a199.png" TargetMode="External"/><Relationship Id="rId_hyperlink_123" Type="http://schemas.openxmlformats.org/officeDocument/2006/relationships/hyperlink" Target="https://nconnect.nicmar.ac.in/storage/profile/6923ee57b4700.png" TargetMode="External"/><Relationship Id="rId_hyperlink_124" Type="http://schemas.openxmlformats.org/officeDocument/2006/relationships/hyperlink" Target="https://nconnect.nicmar.ac.in/storage/profile/69b7900468324.png" TargetMode="External"/><Relationship Id="rId_hyperlink_125" Type="http://schemas.openxmlformats.org/officeDocument/2006/relationships/hyperlink" Target="https://nconnect.nicmar.ac.in/storage/profile/6996d45ac4fe8.png" TargetMode="External"/><Relationship Id="rId_hyperlink_126" Type="http://schemas.openxmlformats.org/officeDocument/2006/relationships/hyperlink" Target="https://nconnect.nicmar.ac.in/storage/profile/69993803e7de4.png" TargetMode="External"/><Relationship Id="rId_hyperlink_127" Type="http://schemas.openxmlformats.org/officeDocument/2006/relationships/hyperlink" Target="https://nconnect.nicmar.ac.in/storage/profile/69aea795a20bd.png" TargetMode="External"/><Relationship Id="rId_hyperlink_128" Type="http://schemas.openxmlformats.org/officeDocument/2006/relationships/hyperlink" Target="https://nconnect.nicmar.ac.in/storage/profile/699702a631423.png" TargetMode="External"/><Relationship Id="rId_hyperlink_129" Type="http://schemas.openxmlformats.org/officeDocument/2006/relationships/hyperlink" Target="https://nconnect.nicmar.ac.in/storage/profile/69996ebdc07a7.png" TargetMode="External"/><Relationship Id="rId_hyperlink_130" Type="http://schemas.openxmlformats.org/officeDocument/2006/relationships/hyperlink" Target="https://nconnect.nicmar.ac.in/storage/profile/6998936bcb16a.png" TargetMode="External"/><Relationship Id="rId_hyperlink_131" Type="http://schemas.openxmlformats.org/officeDocument/2006/relationships/hyperlink" Target="https://nconnect.nicmar.ac.in/storage/profile/699c787c3508c.png" TargetMode="External"/><Relationship Id="rId_hyperlink_132" Type="http://schemas.openxmlformats.org/officeDocument/2006/relationships/hyperlink" Target="https://nconnect.nicmar.ac.in/storage/profile/69a07fd5ac79a.png" TargetMode="External"/><Relationship Id="rId_hyperlink_133" Type="http://schemas.openxmlformats.org/officeDocument/2006/relationships/hyperlink" Target="https://nconnect.nicmar.ac.in/storage/profile/6998175b262eb.png" TargetMode="External"/><Relationship Id="rId_hyperlink_134" Type="http://schemas.openxmlformats.org/officeDocument/2006/relationships/hyperlink" Target="https://nconnect.nicmar.ac.in/storage/profile/69982f24ae6f8.png" TargetMode="External"/><Relationship Id="rId_hyperlink_135" Type="http://schemas.openxmlformats.org/officeDocument/2006/relationships/hyperlink" Target="https://nconnect.nicmar.ac.in/storage/profile/69a1c52c4444e.png" TargetMode="External"/><Relationship Id="rId_hyperlink_136" Type="http://schemas.openxmlformats.org/officeDocument/2006/relationships/hyperlink" Target="https://nconnect.nicmar.ac.in/storage/profile/6997dd43ea14a.png" TargetMode="External"/><Relationship Id="rId_hyperlink_137" Type="http://schemas.openxmlformats.org/officeDocument/2006/relationships/hyperlink" Target="https://nconnect.nicmar.ac.in/storage/profile/699f3ad143be6.png" TargetMode="External"/><Relationship Id="rId_hyperlink_138" Type="http://schemas.openxmlformats.org/officeDocument/2006/relationships/hyperlink" Target="https://nconnect.nicmar.ac.in/storage/profile/699bd4c324893.png" TargetMode="External"/><Relationship Id="rId_hyperlink_139" Type="http://schemas.openxmlformats.org/officeDocument/2006/relationships/hyperlink" Target="https://nconnect.nicmar.ac.in/storage/profile/69a13cf5d6ca9.png" TargetMode="External"/><Relationship Id="rId_hyperlink_140" Type="http://schemas.openxmlformats.org/officeDocument/2006/relationships/hyperlink" Target="https://nconnect.nicmar.ac.in/storage/profile/69997620ae9b5.png" TargetMode="External"/><Relationship Id="rId_hyperlink_141" Type="http://schemas.openxmlformats.org/officeDocument/2006/relationships/hyperlink" Target="https://nconnect.nicmar.ac.in/storage/profile/69997158014f2.png" TargetMode="External"/><Relationship Id="rId_hyperlink_142" Type="http://schemas.openxmlformats.org/officeDocument/2006/relationships/hyperlink" Target="https://nconnect.nicmar.ac.in/storage/profile/69a81da68d3e9.png" TargetMode="External"/><Relationship Id="rId_hyperlink_143" Type="http://schemas.openxmlformats.org/officeDocument/2006/relationships/hyperlink" Target="https://nconnect.nicmar.ac.in/storage/profile/6996d028dad36.png" TargetMode="External"/><Relationship Id="rId_hyperlink_144" Type="http://schemas.openxmlformats.org/officeDocument/2006/relationships/hyperlink" Target="https://nconnect.nicmar.ac.in/storage/profile/6997e2da858de.png" TargetMode="External"/><Relationship Id="rId_hyperlink_145" Type="http://schemas.openxmlformats.org/officeDocument/2006/relationships/hyperlink" Target="https://nconnect.nicmar.ac.in/storage/profile/699e7cf06ad94.png" TargetMode="External"/><Relationship Id="rId_hyperlink_146" Type="http://schemas.openxmlformats.org/officeDocument/2006/relationships/hyperlink" Target="https://nconnect.nicmar.ac.in/storage/profile/699979f266498.png" TargetMode="External"/><Relationship Id="rId_hyperlink_147" Type="http://schemas.openxmlformats.org/officeDocument/2006/relationships/hyperlink" Target="https://nconnect.nicmar.ac.in/storage/profile/6996df2cef55d.png" TargetMode="External"/><Relationship Id="rId_hyperlink_148" Type="http://schemas.openxmlformats.org/officeDocument/2006/relationships/hyperlink" Target="https://nconnect.nicmar.ac.in/storage/profile/6999a3e0ef2f1.png" TargetMode="External"/><Relationship Id="rId_hyperlink_149" Type="http://schemas.openxmlformats.org/officeDocument/2006/relationships/hyperlink" Target="https://nconnect.nicmar.ac.in/storage/profile/6999033619ff0.png" TargetMode="External"/><Relationship Id="rId_hyperlink_150" Type="http://schemas.openxmlformats.org/officeDocument/2006/relationships/hyperlink" Target="https://nconnect.nicmar.ac.in/storage/profile/69a3d1c9345d5.png" TargetMode="External"/><Relationship Id="rId_hyperlink_151" Type="http://schemas.openxmlformats.org/officeDocument/2006/relationships/hyperlink" Target="https://nconnect.nicmar.ac.in/storage/profile/69a7f172606bb.png" TargetMode="External"/><Relationship Id="rId_hyperlink_152" Type="http://schemas.openxmlformats.org/officeDocument/2006/relationships/hyperlink" Target="https://nconnect.nicmar.ac.in/storage/profile/6996d4eef1e58.png" TargetMode="External"/><Relationship Id="rId_hyperlink_153" Type="http://schemas.openxmlformats.org/officeDocument/2006/relationships/hyperlink" Target="https://nconnect.nicmar.ac.in/storage/profile/699bfd976ddca.png" TargetMode="External"/><Relationship Id="rId_hyperlink_154" Type="http://schemas.openxmlformats.org/officeDocument/2006/relationships/hyperlink" Target="https://nconnect.nicmar.ac.in/storage/profile/6996fe8181cc9.png" TargetMode="External"/><Relationship Id="rId_hyperlink_155" Type="http://schemas.openxmlformats.org/officeDocument/2006/relationships/hyperlink" Target="https://nconnect.nicmar.ac.in/storage/profile/69997661387a2.png" TargetMode="External"/><Relationship Id="rId_hyperlink_156" Type="http://schemas.openxmlformats.org/officeDocument/2006/relationships/hyperlink" Target="https://nconnect.nicmar.ac.in/storage/profile/6999f4530ec5e.png" TargetMode="External"/><Relationship Id="rId_hyperlink_157" Type="http://schemas.openxmlformats.org/officeDocument/2006/relationships/hyperlink" Target="https://nconnect.nicmar.ac.in/storage/profile/69981b278ea8b.png" TargetMode="External"/><Relationship Id="rId_hyperlink_158" Type="http://schemas.openxmlformats.org/officeDocument/2006/relationships/hyperlink" Target="https://nconnect.nicmar.ac.in/storage/profile/69a29f91ae04b.png" TargetMode="External"/><Relationship Id="rId_hyperlink_159" Type="http://schemas.openxmlformats.org/officeDocument/2006/relationships/hyperlink" Target="https://nconnect.nicmar.ac.in/storage/profile/69a279dca690b.png" TargetMode="External"/><Relationship Id="rId_hyperlink_160" Type="http://schemas.openxmlformats.org/officeDocument/2006/relationships/hyperlink" Target="https://nconnect.nicmar.ac.in/storage/profile/69993e93bb658.png" TargetMode="External"/><Relationship Id="rId_hyperlink_161" Type="http://schemas.openxmlformats.org/officeDocument/2006/relationships/hyperlink" Target="https://nconnect.nicmar.ac.in/storage/profile/69aa8746493c9.png" TargetMode="External"/><Relationship Id="rId_hyperlink_162" Type="http://schemas.openxmlformats.org/officeDocument/2006/relationships/hyperlink" Target="https://nconnect.nicmar.ac.in/storage/profile/69980691afcdf.png" TargetMode="External"/><Relationship Id="rId_hyperlink_163" Type="http://schemas.openxmlformats.org/officeDocument/2006/relationships/hyperlink" Target="https://nconnect.nicmar.ac.in/storage/profile/69a7eff9db171.png" TargetMode="External"/><Relationship Id="rId_hyperlink_164" Type="http://schemas.openxmlformats.org/officeDocument/2006/relationships/hyperlink" Target="https://nconnect.nicmar.ac.in/storage/profile/699c25793e9bc.png" TargetMode="External"/><Relationship Id="rId_hyperlink_165" Type="http://schemas.openxmlformats.org/officeDocument/2006/relationships/hyperlink" Target="https://nconnect.nicmar.ac.in/storage/profile/699708e7f1eb2.png" TargetMode="External"/><Relationship Id="rId_hyperlink_166" Type="http://schemas.openxmlformats.org/officeDocument/2006/relationships/hyperlink" Target="https://nconnect.nicmar.ac.in/storage/profile/6996f5462909c.png" TargetMode="External"/><Relationship Id="rId_hyperlink_167" Type="http://schemas.openxmlformats.org/officeDocument/2006/relationships/hyperlink" Target="https://nconnect.nicmar.ac.in/storage/profile/69a6b8a150b59.png" TargetMode="External"/><Relationship Id="rId_hyperlink_168" Type="http://schemas.openxmlformats.org/officeDocument/2006/relationships/hyperlink" Target="https://nconnect.nicmar.ac.in/storage/profile/6997e863a30c3.png" TargetMode="External"/><Relationship Id="rId_hyperlink_169" Type="http://schemas.openxmlformats.org/officeDocument/2006/relationships/hyperlink" Target="https://nconnect.nicmar.ac.in/storage/profile/699c3eae2e909.png" TargetMode="External"/><Relationship Id="rId_hyperlink_170" Type="http://schemas.openxmlformats.org/officeDocument/2006/relationships/hyperlink" Target="https://nconnect.nicmar.ac.in/storage/profile/6996cee936833.png" TargetMode="External"/><Relationship Id="rId_hyperlink_171" Type="http://schemas.openxmlformats.org/officeDocument/2006/relationships/hyperlink" Target="https://nconnect.nicmar.ac.in/storage/profile/69993da03bdda.png" TargetMode="External"/><Relationship Id="rId_hyperlink_172" Type="http://schemas.openxmlformats.org/officeDocument/2006/relationships/hyperlink" Target="https://nconnect.nicmar.ac.in/storage/profile/6996f842497e0.png" TargetMode="External"/><Relationship Id="rId_hyperlink_173" Type="http://schemas.openxmlformats.org/officeDocument/2006/relationships/hyperlink" Target="https://nconnect.nicmar.ac.in/storage/profile/6996ca8326ddf.png" TargetMode="External"/><Relationship Id="rId_hyperlink_174" Type="http://schemas.openxmlformats.org/officeDocument/2006/relationships/hyperlink" Target="https://nconnect.nicmar.ac.in/storage/profile/6997e762479f9.png" TargetMode="External"/><Relationship Id="rId_hyperlink_175" Type="http://schemas.openxmlformats.org/officeDocument/2006/relationships/hyperlink" Target="https://nconnect.nicmar.ac.in/storage/profile/699755bc816b8.png" TargetMode="External"/><Relationship Id="rId_hyperlink_176" Type="http://schemas.openxmlformats.org/officeDocument/2006/relationships/hyperlink" Target="https://nconnect.nicmar.ac.in/storage/profile/69a6ad7829233.png" TargetMode="External"/><Relationship Id="rId_hyperlink_177" Type="http://schemas.openxmlformats.org/officeDocument/2006/relationships/hyperlink" Target="https://nconnect.nicmar.ac.in/storage/profile/69a6ad81a6cf5.png" TargetMode="External"/><Relationship Id="rId_hyperlink_178" Type="http://schemas.openxmlformats.org/officeDocument/2006/relationships/hyperlink" Target="https://nconnect.nicmar.ac.in/storage/profile/699942a0a9463.png" TargetMode="External"/><Relationship Id="rId_hyperlink_179" Type="http://schemas.openxmlformats.org/officeDocument/2006/relationships/hyperlink" Target="https://nconnect.nicmar.ac.in/storage/profile/6996d1ab6c667.png" TargetMode="External"/><Relationship Id="rId_hyperlink_180" Type="http://schemas.openxmlformats.org/officeDocument/2006/relationships/hyperlink" Target="https://nconnect.nicmar.ac.in/storage/profile/69981746e583f.png" TargetMode="External"/><Relationship Id="rId_hyperlink_181" Type="http://schemas.openxmlformats.org/officeDocument/2006/relationships/hyperlink" Target="https://nconnect.nicmar.ac.in/storage/profile/69993f3c905f9.png" TargetMode="External"/><Relationship Id="rId_hyperlink_182" Type="http://schemas.openxmlformats.org/officeDocument/2006/relationships/hyperlink" Target="https://nconnect.nicmar.ac.in/storage/profile/6998008ad819c.png" TargetMode="External"/><Relationship Id="rId_hyperlink_183" Type="http://schemas.openxmlformats.org/officeDocument/2006/relationships/hyperlink" Target="https://nconnect.nicmar.ac.in/storage/profile/6996cb75ec6c3.png" TargetMode="External"/><Relationship Id="rId_hyperlink_184" Type="http://schemas.openxmlformats.org/officeDocument/2006/relationships/hyperlink" Target="https://nconnect.nicmar.ac.in/storage/profile/6996d1a0283cb.png" TargetMode="External"/><Relationship Id="rId_hyperlink_185" Type="http://schemas.openxmlformats.org/officeDocument/2006/relationships/hyperlink" Target="https://nconnect.nicmar.ac.in/storage/profile/69981e0d99e28.png" TargetMode="External"/><Relationship Id="rId_hyperlink_186" Type="http://schemas.openxmlformats.org/officeDocument/2006/relationships/hyperlink" Target="https://nconnect.nicmar.ac.in/storage/profile/699733f617461.png" TargetMode="External"/><Relationship Id="rId_hyperlink_187" Type="http://schemas.openxmlformats.org/officeDocument/2006/relationships/hyperlink" Target="https://nconnect.nicmar.ac.in/storage/profile/699813257e4d9.png" TargetMode="External"/><Relationship Id="rId_hyperlink_188" Type="http://schemas.openxmlformats.org/officeDocument/2006/relationships/hyperlink" Target="https://nconnect.nicmar.ac.in/storage/profile/69a51ee570fdc.png" TargetMode="External"/><Relationship Id="rId_hyperlink_189" Type="http://schemas.openxmlformats.org/officeDocument/2006/relationships/hyperlink" Target="https://nconnect.nicmar.ac.in/storage/profile/69a6bb63514a0.png" TargetMode="External"/><Relationship Id="rId_hyperlink_190" Type="http://schemas.openxmlformats.org/officeDocument/2006/relationships/hyperlink" Target="https://nconnect.nicmar.ac.in/storage/profile/6999c86b278d4.png" TargetMode="External"/><Relationship Id="rId_hyperlink_191" Type="http://schemas.openxmlformats.org/officeDocument/2006/relationships/hyperlink" Target="https://nconnect.nicmar.ac.in/storage/profile/6996ce07e712f.png" TargetMode="External"/><Relationship Id="rId_hyperlink_192" Type="http://schemas.openxmlformats.org/officeDocument/2006/relationships/hyperlink" Target="https://nconnect.nicmar.ac.in/storage/profile/69a8188adeba4.png" TargetMode="External"/><Relationship Id="rId_hyperlink_193" Type="http://schemas.openxmlformats.org/officeDocument/2006/relationships/hyperlink" Target="https://nconnect.nicmar.ac.in/storage/profile/69a556bbae4b0.png" TargetMode="External"/><Relationship Id="rId_hyperlink_194" Type="http://schemas.openxmlformats.org/officeDocument/2006/relationships/hyperlink" Target="https://nconnect.nicmar.ac.in/storage/profile/6997f0b10eed1.png" TargetMode="External"/><Relationship Id="rId_hyperlink_195" Type="http://schemas.openxmlformats.org/officeDocument/2006/relationships/hyperlink" Target="https://nconnect.nicmar.ac.in/storage/profile/6996c9d0e7d48.png" TargetMode="External"/><Relationship Id="rId_hyperlink_196" Type="http://schemas.openxmlformats.org/officeDocument/2006/relationships/hyperlink" Target="https://nconnect.nicmar.ac.in/storage/profile/6996ca740226d.png" TargetMode="External"/><Relationship Id="rId_hyperlink_197" Type="http://schemas.openxmlformats.org/officeDocument/2006/relationships/hyperlink" Target="https://nconnect.nicmar.ac.in/storage/profile/6996cadfabc62.png" TargetMode="External"/><Relationship Id="rId_hyperlink_198" Type="http://schemas.openxmlformats.org/officeDocument/2006/relationships/hyperlink" Target="https://nconnect.nicmar.ac.in/storage/profile/69a59d4ee1a49.png" TargetMode="External"/><Relationship Id="rId_hyperlink_199" Type="http://schemas.openxmlformats.org/officeDocument/2006/relationships/hyperlink" Target="https://nconnect.nicmar.ac.in/storage/profile/6996cc252a4f1.png" TargetMode="External"/><Relationship Id="rId_hyperlink_200" Type="http://schemas.openxmlformats.org/officeDocument/2006/relationships/hyperlink" Target="https://nconnect.nicmar.ac.in/storage/profile/69a502451cecb.png" TargetMode="External"/><Relationship Id="rId_hyperlink_201" Type="http://schemas.openxmlformats.org/officeDocument/2006/relationships/hyperlink" Target="https://nconnect.nicmar.ac.in/storage/profile/699fe2f819ec2.png" TargetMode="External"/><Relationship Id="rId_hyperlink_202" Type="http://schemas.openxmlformats.org/officeDocument/2006/relationships/hyperlink" Target="https://nconnect.nicmar.ac.in/storage/profile/6996cf9621351.png" TargetMode="External"/><Relationship Id="rId_hyperlink_203" Type="http://schemas.openxmlformats.org/officeDocument/2006/relationships/hyperlink" Target="https://nconnect.nicmar.ac.in/storage/profile/6996cfc751b0a.png" TargetMode="External"/><Relationship Id="rId_hyperlink_204" Type="http://schemas.openxmlformats.org/officeDocument/2006/relationships/hyperlink" Target="https://nconnect.nicmar.ac.in/storage/profile/6996d25c0a4de.png" TargetMode="External"/><Relationship Id="rId_hyperlink_205" Type="http://schemas.openxmlformats.org/officeDocument/2006/relationships/hyperlink" Target="https://nconnect.nicmar.ac.in/storage/profile/6996d575b184c.png" TargetMode="External"/><Relationship Id="rId_hyperlink_206" Type="http://schemas.openxmlformats.org/officeDocument/2006/relationships/hyperlink" Target="https://nconnect.nicmar.ac.in/storage/profile/6996d1d70d53f.png" TargetMode="External"/><Relationship Id="rId_hyperlink_207" Type="http://schemas.openxmlformats.org/officeDocument/2006/relationships/hyperlink" Target="https://nconnect.nicmar.ac.in/storage/profile/69a6ec581fb4f.png" TargetMode="External"/><Relationship Id="rId_hyperlink_208" Type="http://schemas.openxmlformats.org/officeDocument/2006/relationships/hyperlink" Target="https://nconnect.nicmar.ac.in/storage/profile/6998346f10996.png" TargetMode="External"/><Relationship Id="rId_hyperlink_209" Type="http://schemas.openxmlformats.org/officeDocument/2006/relationships/hyperlink" Target="https://nconnect.nicmar.ac.in/storage/profile/69a7f3fa9129f.png" TargetMode="External"/><Relationship Id="rId_hyperlink_210" Type="http://schemas.openxmlformats.org/officeDocument/2006/relationships/hyperlink" Target="https://nconnect.nicmar.ac.in/storage/profile/6996d821e044e.png" TargetMode="External"/><Relationship Id="rId_hyperlink_211" Type="http://schemas.openxmlformats.org/officeDocument/2006/relationships/hyperlink" Target="https://nconnect.nicmar.ac.in/storage/profile/6996dacd6b524.png" TargetMode="External"/><Relationship Id="rId_hyperlink_212" Type="http://schemas.openxmlformats.org/officeDocument/2006/relationships/hyperlink" Target="https://nconnect.nicmar.ac.in/storage/profile/69a3e0e52d3df.png" TargetMode="External"/><Relationship Id="rId_hyperlink_213" Type="http://schemas.openxmlformats.org/officeDocument/2006/relationships/hyperlink" Target="https://nconnect.nicmar.ac.in/storage/profile/6996de5b8f954.png" TargetMode="External"/><Relationship Id="rId_hyperlink_214" Type="http://schemas.openxmlformats.org/officeDocument/2006/relationships/hyperlink" Target="https://nconnect.nicmar.ac.in/storage/profile/6996e69eac3fd.png" TargetMode="External"/><Relationship Id="rId_hyperlink_215" Type="http://schemas.openxmlformats.org/officeDocument/2006/relationships/hyperlink" Target="https://nconnect.nicmar.ac.in/storage/profile/6996e0027727d.png" TargetMode="External"/><Relationship Id="rId_hyperlink_216" Type="http://schemas.openxmlformats.org/officeDocument/2006/relationships/hyperlink" Target="https://nconnect.nicmar.ac.in/storage/profile/6996e56310561.png" TargetMode="External"/><Relationship Id="rId_hyperlink_217" Type="http://schemas.openxmlformats.org/officeDocument/2006/relationships/hyperlink" Target="https://nconnect.nicmar.ac.in/storage/profile/6996f69b685e5.png" TargetMode="External"/><Relationship Id="rId_hyperlink_218" Type="http://schemas.openxmlformats.org/officeDocument/2006/relationships/hyperlink" Target="https://nconnect.nicmar.ac.in/storage/profile/69970f650c892.png" TargetMode="External"/><Relationship Id="rId_hyperlink_219" Type="http://schemas.openxmlformats.org/officeDocument/2006/relationships/hyperlink" Target="https://nconnect.nicmar.ac.in/storage/profile/6996ea569c447.png" TargetMode="External"/><Relationship Id="rId_hyperlink_220" Type="http://schemas.openxmlformats.org/officeDocument/2006/relationships/hyperlink" Target="https://nconnect.nicmar.ac.in/storage/profile/6996f20587ee3.png" TargetMode="External"/><Relationship Id="rId_hyperlink_221" Type="http://schemas.openxmlformats.org/officeDocument/2006/relationships/hyperlink" Target="https://nconnect.nicmar.ac.in/storage/profile/6996f054426df.png" TargetMode="External"/><Relationship Id="rId_hyperlink_222" Type="http://schemas.openxmlformats.org/officeDocument/2006/relationships/hyperlink" Target="https://nconnect.nicmar.ac.in/storage/profile/6996ef024c779.png" TargetMode="External"/><Relationship Id="rId_hyperlink_223" Type="http://schemas.openxmlformats.org/officeDocument/2006/relationships/hyperlink" Target="https://nconnect.nicmar.ac.in/storage/profile/6996ef2a396dc.png" TargetMode="External"/><Relationship Id="rId_hyperlink_224" Type="http://schemas.openxmlformats.org/officeDocument/2006/relationships/hyperlink" Target="https://nconnect.nicmar.ac.in/storage/profile/6997559cc5a8f.png" TargetMode="External"/><Relationship Id="rId_hyperlink_225" Type="http://schemas.openxmlformats.org/officeDocument/2006/relationships/hyperlink" Target="https://nconnect.nicmar.ac.in/storage/profile/69a28147c9fc6.png" TargetMode="External"/><Relationship Id="rId_hyperlink_226" Type="http://schemas.openxmlformats.org/officeDocument/2006/relationships/hyperlink" Target="https://nconnect.nicmar.ac.in/storage/profile/6996f279d677d.png" TargetMode="External"/><Relationship Id="rId_hyperlink_227" Type="http://schemas.openxmlformats.org/officeDocument/2006/relationships/hyperlink" Target="https://nconnect.nicmar.ac.in/storage/profile/69a6c10160095.png" TargetMode="External"/><Relationship Id="rId_hyperlink_228" Type="http://schemas.openxmlformats.org/officeDocument/2006/relationships/hyperlink" Target="https://nconnect.nicmar.ac.in/storage/profile/6996f3a15b8b3.png" TargetMode="External"/><Relationship Id="rId_hyperlink_229" Type="http://schemas.openxmlformats.org/officeDocument/2006/relationships/hyperlink" Target="https://nconnect.nicmar.ac.in/storage/profile/6996f80624ac6.png" TargetMode="External"/><Relationship Id="rId_hyperlink_230" Type="http://schemas.openxmlformats.org/officeDocument/2006/relationships/hyperlink" Target="https://nconnect.nicmar.ac.in/storage/profile/6996fd872b744.png" TargetMode="External"/><Relationship Id="rId_hyperlink_231" Type="http://schemas.openxmlformats.org/officeDocument/2006/relationships/hyperlink" Target="https://nconnect.nicmar.ac.in/storage/profile/6996fea994c13.png" TargetMode="External"/><Relationship Id="rId_hyperlink_232" Type="http://schemas.openxmlformats.org/officeDocument/2006/relationships/hyperlink" Target="https://nconnect.nicmar.ac.in/storage/profile/69970710bf3dc.png" TargetMode="External"/><Relationship Id="rId_hyperlink_233" Type="http://schemas.openxmlformats.org/officeDocument/2006/relationships/hyperlink" Target="https://nconnect.nicmar.ac.in/storage/profile/69a8252b03559.png" TargetMode="External"/><Relationship Id="rId_hyperlink_234" Type="http://schemas.openxmlformats.org/officeDocument/2006/relationships/hyperlink" Target="https://nconnect.nicmar.ac.in/storage/profile/69a5cef7da330.png" TargetMode="External"/><Relationship Id="rId_hyperlink_235" Type="http://schemas.openxmlformats.org/officeDocument/2006/relationships/hyperlink" Target="https://nconnect.nicmar.ac.in/storage/profile/69972f20ced20.png" TargetMode="External"/><Relationship Id="rId_hyperlink_236" Type="http://schemas.openxmlformats.org/officeDocument/2006/relationships/hyperlink" Target="https://nconnect.nicmar.ac.in/storage/profile/69971829f0420.png" TargetMode="External"/><Relationship Id="rId_hyperlink_237" Type="http://schemas.openxmlformats.org/officeDocument/2006/relationships/hyperlink" Target="https://nconnect.nicmar.ac.in/storage/profile/699718b13327d.png" TargetMode="External"/><Relationship Id="rId_hyperlink_238" Type="http://schemas.openxmlformats.org/officeDocument/2006/relationships/hyperlink" Target="https://nconnect.nicmar.ac.in/storage/profile/69971cc9407bd.png" TargetMode="External"/><Relationship Id="rId_hyperlink_239" Type="http://schemas.openxmlformats.org/officeDocument/2006/relationships/hyperlink" Target="https://nconnect.nicmar.ac.in/storage/profile/6997212b74392.png" TargetMode="External"/><Relationship Id="rId_hyperlink_240" Type="http://schemas.openxmlformats.org/officeDocument/2006/relationships/hyperlink" Target="https://nconnect.nicmar.ac.in/storage/profile/699727180bfeb.png" TargetMode="External"/><Relationship Id="rId_hyperlink_241" Type="http://schemas.openxmlformats.org/officeDocument/2006/relationships/hyperlink" Target="https://nconnect.nicmar.ac.in/storage/profile/69972befdddf2.png" TargetMode="External"/><Relationship Id="rId_hyperlink_242" Type="http://schemas.openxmlformats.org/officeDocument/2006/relationships/hyperlink" Target="https://nconnect.nicmar.ac.in/storage/profile/699e998b6112a.png" TargetMode="External"/><Relationship Id="rId_hyperlink_243" Type="http://schemas.openxmlformats.org/officeDocument/2006/relationships/hyperlink" Target="https://nconnect.nicmar.ac.in/storage/profile/699726db835e5.png" TargetMode="External"/><Relationship Id="rId_hyperlink_244" Type="http://schemas.openxmlformats.org/officeDocument/2006/relationships/hyperlink" Target="https://nconnect.nicmar.ac.in/storage/profile/699732104c933.png" TargetMode="External"/><Relationship Id="rId_hyperlink_245" Type="http://schemas.openxmlformats.org/officeDocument/2006/relationships/hyperlink" Target="https://nconnect.nicmar.ac.in/storage/profile/699733c0e076f.png" TargetMode="External"/><Relationship Id="rId_hyperlink_246" Type="http://schemas.openxmlformats.org/officeDocument/2006/relationships/hyperlink" Target="https://nconnect.nicmar.ac.in/storage/profile/6999d15e07fa6.png" TargetMode="External"/><Relationship Id="rId_hyperlink_247" Type="http://schemas.openxmlformats.org/officeDocument/2006/relationships/hyperlink" Target="https://nconnect.nicmar.ac.in/storage/profile/69974129cfc8f.png" TargetMode="External"/><Relationship Id="rId_hyperlink_248" Type="http://schemas.openxmlformats.org/officeDocument/2006/relationships/hyperlink" Target="https://nconnect.nicmar.ac.in/storage/profile/69a70d631b02e.png" TargetMode="External"/><Relationship Id="rId_hyperlink_249" Type="http://schemas.openxmlformats.org/officeDocument/2006/relationships/hyperlink" Target="https://nconnect.nicmar.ac.in/storage/profile/69973bf2084c7.png" TargetMode="External"/><Relationship Id="rId_hyperlink_250" Type="http://schemas.openxmlformats.org/officeDocument/2006/relationships/hyperlink" Target="https://nconnect.nicmar.ac.in/storage/profile/69a2d68dd9aaf.png" TargetMode="External"/><Relationship Id="rId_hyperlink_251" Type="http://schemas.openxmlformats.org/officeDocument/2006/relationships/hyperlink" Target="https://nconnect.nicmar.ac.in/storage/profile/699746a3aca71.png" TargetMode="External"/><Relationship Id="rId_hyperlink_252" Type="http://schemas.openxmlformats.org/officeDocument/2006/relationships/hyperlink" Target="https://nconnect.nicmar.ac.in/storage/profile/69a93358df330.png" TargetMode="External"/><Relationship Id="rId_hyperlink_253" Type="http://schemas.openxmlformats.org/officeDocument/2006/relationships/hyperlink" Target="https://nconnect.nicmar.ac.in/storage/profile/699747905c995.png" TargetMode="External"/><Relationship Id="rId_hyperlink_254" Type="http://schemas.openxmlformats.org/officeDocument/2006/relationships/hyperlink" Target="https://nconnect.nicmar.ac.in/storage/profile/6997495c9ac1f.png" TargetMode="External"/><Relationship Id="rId_hyperlink_255" Type="http://schemas.openxmlformats.org/officeDocument/2006/relationships/hyperlink" Target="https://nconnect.nicmar.ac.in/storage/profile/69974aee35667.png" TargetMode="External"/><Relationship Id="rId_hyperlink_256" Type="http://schemas.openxmlformats.org/officeDocument/2006/relationships/hyperlink" Target="https://nconnect.nicmar.ac.in/storage/profile/699758bad44d6.png" TargetMode="External"/><Relationship Id="rId_hyperlink_257" Type="http://schemas.openxmlformats.org/officeDocument/2006/relationships/hyperlink" Target="https://nconnect.nicmar.ac.in/storage/profile/699c0ea3bd671.png" TargetMode="External"/><Relationship Id="rId_hyperlink_258" Type="http://schemas.openxmlformats.org/officeDocument/2006/relationships/hyperlink" Target="https://nconnect.nicmar.ac.in/storage/profile/699760cd090b2.png" TargetMode="External"/><Relationship Id="rId_hyperlink_259" Type="http://schemas.openxmlformats.org/officeDocument/2006/relationships/hyperlink" Target="https://nconnect.nicmar.ac.in/storage/profile/6997bb3f9daf8.png" TargetMode="External"/><Relationship Id="rId_hyperlink_260" Type="http://schemas.openxmlformats.org/officeDocument/2006/relationships/hyperlink" Target="https://nconnect.nicmar.ac.in/storage/profile/699be5bd219e6.png" TargetMode="External"/><Relationship Id="rId_hyperlink_261" Type="http://schemas.openxmlformats.org/officeDocument/2006/relationships/hyperlink" Target="https://nconnect.nicmar.ac.in/storage/profile/6997eadc21484.png" TargetMode="External"/><Relationship Id="rId_hyperlink_262" Type="http://schemas.openxmlformats.org/officeDocument/2006/relationships/hyperlink" Target="https://nconnect.nicmar.ac.in/storage/profile/699807cf33e44.png" TargetMode="External"/><Relationship Id="rId_hyperlink_263" Type="http://schemas.openxmlformats.org/officeDocument/2006/relationships/hyperlink" Target="https://nconnect.nicmar.ac.in/storage/profile/69a7e3614ad9e.png" TargetMode="External"/><Relationship Id="rId_hyperlink_264" Type="http://schemas.openxmlformats.org/officeDocument/2006/relationships/hyperlink" Target="https://nconnect.nicmar.ac.in/storage/profile/699d4331002e1.png" TargetMode="External"/><Relationship Id="rId_hyperlink_265" Type="http://schemas.openxmlformats.org/officeDocument/2006/relationships/hyperlink" Target="https://nconnect.nicmar.ac.in/storage/profile/6997eb06cf5e8.png" TargetMode="External"/><Relationship Id="rId_hyperlink_266" Type="http://schemas.openxmlformats.org/officeDocument/2006/relationships/hyperlink" Target="https://nconnect.nicmar.ac.in/storage/profile/6997eb76d2c45.png" TargetMode="External"/><Relationship Id="rId_hyperlink_267" Type="http://schemas.openxmlformats.org/officeDocument/2006/relationships/hyperlink" Target="https://nconnect.nicmar.ac.in/storage/profile/699c05fdbb880.png" TargetMode="External"/><Relationship Id="rId_hyperlink_268" Type="http://schemas.openxmlformats.org/officeDocument/2006/relationships/hyperlink" Target="https://nconnect.nicmar.ac.in/storage/profile/6997eff132b4c.png" TargetMode="External"/><Relationship Id="rId_hyperlink_269" Type="http://schemas.openxmlformats.org/officeDocument/2006/relationships/hyperlink" Target="https://nconnect.nicmar.ac.in/storage/profile/6997f0f6a058a.png" TargetMode="External"/><Relationship Id="rId_hyperlink_270" Type="http://schemas.openxmlformats.org/officeDocument/2006/relationships/hyperlink" Target="https://nconnect.nicmar.ac.in/storage/profile/6997f77159e20.png" TargetMode="External"/><Relationship Id="rId_hyperlink_271" Type="http://schemas.openxmlformats.org/officeDocument/2006/relationships/hyperlink" Target="https://nconnect.nicmar.ac.in/storage/profile/6997fa7dd49b2.png" TargetMode="External"/><Relationship Id="rId_hyperlink_272" Type="http://schemas.openxmlformats.org/officeDocument/2006/relationships/hyperlink" Target="https://nconnect.nicmar.ac.in/storage/profile/6997f9caf3d3a.png" TargetMode="External"/><Relationship Id="rId_hyperlink_273" Type="http://schemas.openxmlformats.org/officeDocument/2006/relationships/hyperlink" Target="https://nconnect.nicmar.ac.in/storage/profile/699812be8d916.png" TargetMode="External"/><Relationship Id="rId_hyperlink_274" Type="http://schemas.openxmlformats.org/officeDocument/2006/relationships/hyperlink" Target="https://nconnect.nicmar.ac.in/storage/profile/6997fb5982e64.png" TargetMode="External"/><Relationship Id="rId_hyperlink_275" Type="http://schemas.openxmlformats.org/officeDocument/2006/relationships/hyperlink" Target="https://nconnect.nicmar.ac.in/storage/profile/69998eef88af3.png" TargetMode="External"/><Relationship Id="rId_hyperlink_276" Type="http://schemas.openxmlformats.org/officeDocument/2006/relationships/hyperlink" Target="https://nconnect.nicmar.ac.in/storage/profile/699801f51e115.png" TargetMode="External"/><Relationship Id="rId_hyperlink_277" Type="http://schemas.openxmlformats.org/officeDocument/2006/relationships/hyperlink" Target="https://nconnect.nicmar.ac.in/storage/profile/69980837d795b.png" TargetMode="External"/><Relationship Id="rId_hyperlink_278" Type="http://schemas.openxmlformats.org/officeDocument/2006/relationships/hyperlink" Target="https://nconnect.nicmar.ac.in/storage/profile/69a4411ea5ca1.png" TargetMode="External"/><Relationship Id="rId_hyperlink_279" Type="http://schemas.openxmlformats.org/officeDocument/2006/relationships/hyperlink" Target="https://nconnect.nicmar.ac.in/storage/profile/699bd338d8386.png" TargetMode="External"/><Relationship Id="rId_hyperlink_280" Type="http://schemas.openxmlformats.org/officeDocument/2006/relationships/hyperlink" Target="https://nconnect.nicmar.ac.in/storage/profile/699ec2c4133c9.png" TargetMode="External"/><Relationship Id="rId_hyperlink_281" Type="http://schemas.openxmlformats.org/officeDocument/2006/relationships/hyperlink" Target="https://nconnect.nicmar.ac.in/storage/profile/699804595a3d1.png" TargetMode="External"/><Relationship Id="rId_hyperlink_282" Type="http://schemas.openxmlformats.org/officeDocument/2006/relationships/hyperlink" Target="https://nconnect.nicmar.ac.in/storage/profile/6998086fc2e16.png" TargetMode="External"/><Relationship Id="rId_hyperlink_283" Type="http://schemas.openxmlformats.org/officeDocument/2006/relationships/hyperlink" Target="https://nconnect.nicmar.ac.in/storage/profile/69a67edcb9498.png" TargetMode="External"/><Relationship Id="rId_hyperlink_284" Type="http://schemas.openxmlformats.org/officeDocument/2006/relationships/hyperlink" Target="https://nconnect.nicmar.ac.in/storage/profile/69982d220c692.png" TargetMode="External"/><Relationship Id="rId_hyperlink_285" Type="http://schemas.openxmlformats.org/officeDocument/2006/relationships/hyperlink" Target="https://nconnect.nicmar.ac.in/storage/profile/699d718f436a4.png" TargetMode="External"/><Relationship Id="rId_hyperlink_286" Type="http://schemas.openxmlformats.org/officeDocument/2006/relationships/hyperlink" Target="https://nconnect.nicmar.ac.in/storage/profile/69a783ff2f758.png" TargetMode="External"/><Relationship Id="rId_hyperlink_287" Type="http://schemas.openxmlformats.org/officeDocument/2006/relationships/hyperlink" Target="https://nconnect.nicmar.ac.in/storage/profile/699c088651275.png" TargetMode="External"/><Relationship Id="rId_hyperlink_288" Type="http://schemas.openxmlformats.org/officeDocument/2006/relationships/hyperlink" Target="https://nconnect.nicmar.ac.in/storage/profile/699813e4c002d.png" TargetMode="External"/><Relationship Id="rId_hyperlink_289" Type="http://schemas.openxmlformats.org/officeDocument/2006/relationships/hyperlink" Target="https://nconnect.nicmar.ac.in/storage/profile/699939c9ca3be.png" TargetMode="External"/><Relationship Id="rId_hyperlink_290" Type="http://schemas.openxmlformats.org/officeDocument/2006/relationships/hyperlink" Target="https://nconnect.nicmar.ac.in/storage/profile/6998215660cf9.png" TargetMode="External"/><Relationship Id="rId_hyperlink_291" Type="http://schemas.openxmlformats.org/officeDocument/2006/relationships/hyperlink" Target="https://nconnect.nicmar.ac.in/storage/profile/699822cadb145.png" TargetMode="External"/><Relationship Id="rId_hyperlink_292" Type="http://schemas.openxmlformats.org/officeDocument/2006/relationships/hyperlink" Target="https://nconnect.nicmar.ac.in/storage/profile/6998234228cc1.png" TargetMode="External"/><Relationship Id="rId_hyperlink_293" Type="http://schemas.openxmlformats.org/officeDocument/2006/relationships/hyperlink" Target="https://nconnect.nicmar.ac.in/storage/profile/699826990c20c.png" TargetMode="External"/><Relationship Id="rId_hyperlink_294" Type="http://schemas.openxmlformats.org/officeDocument/2006/relationships/hyperlink" Target="https://nconnect.nicmar.ac.in/storage/profile/69982eb58184a.png" TargetMode="External"/><Relationship Id="rId_hyperlink_295" Type="http://schemas.openxmlformats.org/officeDocument/2006/relationships/hyperlink" Target="https://nconnect.nicmar.ac.in/storage/profile/69982c1d6a626.png" TargetMode="External"/><Relationship Id="rId_hyperlink_296" Type="http://schemas.openxmlformats.org/officeDocument/2006/relationships/hyperlink" Target="https://nconnect.nicmar.ac.in/storage/profile/69983554259d2.png" TargetMode="External"/><Relationship Id="rId_hyperlink_297" Type="http://schemas.openxmlformats.org/officeDocument/2006/relationships/hyperlink" Target="https://nconnect.nicmar.ac.in/storage/profile/69a2d91c070a7.png" TargetMode="External"/><Relationship Id="rId_hyperlink_298" Type="http://schemas.openxmlformats.org/officeDocument/2006/relationships/hyperlink" Target="https://nconnect.nicmar.ac.in/storage/profile/69994cf2cbe2e.png" TargetMode="External"/><Relationship Id="rId_hyperlink_299" Type="http://schemas.openxmlformats.org/officeDocument/2006/relationships/hyperlink" Target="https://nconnect.nicmar.ac.in/storage/profile/6998389e020b1.png" TargetMode="External"/><Relationship Id="rId_hyperlink_300" Type="http://schemas.openxmlformats.org/officeDocument/2006/relationships/hyperlink" Target="https://nconnect.nicmar.ac.in/storage/profile/699838f3bfec5.png" TargetMode="External"/><Relationship Id="rId_hyperlink_301" Type="http://schemas.openxmlformats.org/officeDocument/2006/relationships/hyperlink" Target="https://nconnect.nicmar.ac.in/storage/profile/69984c1fc7dde.png" TargetMode="External"/><Relationship Id="rId_hyperlink_302" Type="http://schemas.openxmlformats.org/officeDocument/2006/relationships/hyperlink" Target="https://nconnect.nicmar.ac.in/storage/profile/6998404fc8015.png" TargetMode="External"/><Relationship Id="rId_hyperlink_303" Type="http://schemas.openxmlformats.org/officeDocument/2006/relationships/hyperlink" Target="https://nconnect.nicmar.ac.in/storage/profile/699d6ab908476.png" TargetMode="External"/><Relationship Id="rId_hyperlink_304" Type="http://schemas.openxmlformats.org/officeDocument/2006/relationships/hyperlink" Target="https://nconnect.nicmar.ac.in/storage/profile/69bbf2b69dbf4.png" TargetMode="External"/><Relationship Id="rId_hyperlink_305" Type="http://schemas.openxmlformats.org/officeDocument/2006/relationships/hyperlink" Target="https://nconnect.nicmar.ac.in/storage/profile/699854cd54a32.png" TargetMode="External"/><Relationship Id="rId_hyperlink_306" Type="http://schemas.openxmlformats.org/officeDocument/2006/relationships/hyperlink" Target="https://nconnect.nicmar.ac.in/storage/profile/699f2437a4e95.png" TargetMode="External"/><Relationship Id="rId_hyperlink_307" Type="http://schemas.openxmlformats.org/officeDocument/2006/relationships/hyperlink" Target="https://nconnect.nicmar.ac.in/storage/profile/69a0098ba6640.png" TargetMode="External"/><Relationship Id="rId_hyperlink_308" Type="http://schemas.openxmlformats.org/officeDocument/2006/relationships/hyperlink" Target="https://nconnect.nicmar.ac.in/storage/profile/699da4c769711.png" TargetMode="External"/><Relationship Id="rId_hyperlink_309" Type="http://schemas.openxmlformats.org/officeDocument/2006/relationships/hyperlink" Target="https://nconnect.nicmar.ac.in/storage/profile/6998689d2599e.png" TargetMode="External"/><Relationship Id="rId_hyperlink_310" Type="http://schemas.openxmlformats.org/officeDocument/2006/relationships/hyperlink" Target="https://nconnect.nicmar.ac.in/storage/profile/69a5439dd991a.png" TargetMode="External"/><Relationship Id="rId_hyperlink_311" Type="http://schemas.openxmlformats.org/officeDocument/2006/relationships/hyperlink" Target="https://nconnect.nicmar.ac.in/storage/profile/699878afe5346.png" TargetMode="External"/><Relationship Id="rId_hyperlink_312" Type="http://schemas.openxmlformats.org/officeDocument/2006/relationships/hyperlink" Target="https://nconnect.nicmar.ac.in/storage/profile/69987ec205b3e.png" TargetMode="External"/><Relationship Id="rId_hyperlink_313" Type="http://schemas.openxmlformats.org/officeDocument/2006/relationships/hyperlink" Target="https://nconnect.nicmar.ac.in/storage/profile/6998825e9374f.png" TargetMode="External"/><Relationship Id="rId_hyperlink_314" Type="http://schemas.openxmlformats.org/officeDocument/2006/relationships/hyperlink" Target="https://nconnect.nicmar.ac.in/storage/profile/699885bc52325.png" TargetMode="External"/><Relationship Id="rId_hyperlink_315" Type="http://schemas.openxmlformats.org/officeDocument/2006/relationships/hyperlink" Target="https://nconnect.nicmar.ac.in/storage/profile/69a5c409085f4.png" TargetMode="External"/><Relationship Id="rId_hyperlink_316" Type="http://schemas.openxmlformats.org/officeDocument/2006/relationships/hyperlink" Target="https://nconnect.nicmar.ac.in/storage/profile/69a71335e4453.png" TargetMode="External"/><Relationship Id="rId_hyperlink_317" Type="http://schemas.openxmlformats.org/officeDocument/2006/relationships/hyperlink" Target="https://nconnect.nicmar.ac.in/storage/profile/69990d1cd5560.png" TargetMode="External"/><Relationship Id="rId_hyperlink_318" Type="http://schemas.openxmlformats.org/officeDocument/2006/relationships/hyperlink" Target="https://nconnect.nicmar.ac.in/storage/profile/69989e0a5053c.png" TargetMode="External"/><Relationship Id="rId_hyperlink_319" Type="http://schemas.openxmlformats.org/officeDocument/2006/relationships/hyperlink" Target="https://nconnect.nicmar.ac.in/storage/profile/69989ce4bb014.png" TargetMode="External"/><Relationship Id="rId_hyperlink_320" Type="http://schemas.openxmlformats.org/officeDocument/2006/relationships/hyperlink" Target="https://nconnect.nicmar.ac.in/storage/profile/699fdec75004a.png" TargetMode="External"/><Relationship Id="rId_hyperlink_321" Type="http://schemas.openxmlformats.org/officeDocument/2006/relationships/hyperlink" Target="https://nconnect.nicmar.ac.in/storage/profile/69a094226407e.png" TargetMode="External"/><Relationship Id="rId_hyperlink_322" Type="http://schemas.openxmlformats.org/officeDocument/2006/relationships/hyperlink" Target="https://nconnect.nicmar.ac.in/storage/profile/69ad7969d37dd.png" TargetMode="External"/><Relationship Id="rId_hyperlink_323" Type="http://schemas.openxmlformats.org/officeDocument/2006/relationships/hyperlink" Target="https://nconnect.nicmar.ac.in/storage/profile/6999102c90d08.png" TargetMode="External"/><Relationship Id="rId_hyperlink_324" Type="http://schemas.openxmlformats.org/officeDocument/2006/relationships/hyperlink" Target="https://nconnect.nicmar.ac.in/storage/profile/6999158d0f636.png" TargetMode="External"/><Relationship Id="rId_hyperlink_325" Type="http://schemas.openxmlformats.org/officeDocument/2006/relationships/hyperlink" Target="https://nconnect.nicmar.ac.in/storage/profile/69992c4e8ccea.png" TargetMode="External"/><Relationship Id="rId_hyperlink_326" Type="http://schemas.openxmlformats.org/officeDocument/2006/relationships/hyperlink" Target="https://nconnect.nicmar.ac.in/storage/profile/69abb9a605381.png" TargetMode="External"/><Relationship Id="rId_hyperlink_327" Type="http://schemas.openxmlformats.org/officeDocument/2006/relationships/hyperlink" Target="https://nconnect.nicmar.ac.in/storage/profile/699936a6df9c7.png" TargetMode="External"/><Relationship Id="rId_hyperlink_328" Type="http://schemas.openxmlformats.org/officeDocument/2006/relationships/hyperlink" Target="https://nconnect.nicmar.ac.in/storage/profile/699937e9ad0fc.png" TargetMode="External"/><Relationship Id="rId_hyperlink_329" Type="http://schemas.openxmlformats.org/officeDocument/2006/relationships/hyperlink" Target="https://nconnect.nicmar.ac.in/storage/profile/699936d1aff60.png" TargetMode="External"/><Relationship Id="rId_hyperlink_330" Type="http://schemas.openxmlformats.org/officeDocument/2006/relationships/hyperlink" Target="https://nconnect.nicmar.ac.in/storage/profile/69993de7a992e.png" TargetMode="External"/><Relationship Id="rId_hyperlink_331" Type="http://schemas.openxmlformats.org/officeDocument/2006/relationships/hyperlink" Target="https://nconnect.nicmar.ac.in/storage/profile/69a6e9fdca5df.png" TargetMode="External"/><Relationship Id="rId_hyperlink_332" Type="http://schemas.openxmlformats.org/officeDocument/2006/relationships/hyperlink" Target="https://nconnect.nicmar.ac.in/storage/profile/69a17ff6a5efa.png" TargetMode="External"/><Relationship Id="rId_hyperlink_333" Type="http://schemas.openxmlformats.org/officeDocument/2006/relationships/hyperlink" Target="https://nconnect.nicmar.ac.in/storage/profile/69996a561499f.png" TargetMode="External"/><Relationship Id="rId_hyperlink_334" Type="http://schemas.openxmlformats.org/officeDocument/2006/relationships/hyperlink" Target="https://nconnect.nicmar.ac.in/storage/profile/69994d372adf9.png" TargetMode="External"/><Relationship Id="rId_hyperlink_335" Type="http://schemas.openxmlformats.org/officeDocument/2006/relationships/hyperlink" Target="https://nconnect.nicmar.ac.in/storage/profile/699955115f38c.png" TargetMode="External"/><Relationship Id="rId_hyperlink_336" Type="http://schemas.openxmlformats.org/officeDocument/2006/relationships/hyperlink" Target="https://nconnect.nicmar.ac.in/storage/profile/699af50039bf7.png" TargetMode="External"/><Relationship Id="rId_hyperlink_337" Type="http://schemas.openxmlformats.org/officeDocument/2006/relationships/hyperlink" Target="https://nconnect.nicmar.ac.in/storage/profile/69996153874f2.png" TargetMode="External"/><Relationship Id="rId_hyperlink_338" Type="http://schemas.openxmlformats.org/officeDocument/2006/relationships/hyperlink" Target="https://nconnect.nicmar.ac.in/storage/profile/6999611d6e0d1.png" TargetMode="External"/><Relationship Id="rId_hyperlink_339" Type="http://schemas.openxmlformats.org/officeDocument/2006/relationships/hyperlink" Target="https://nconnect.nicmar.ac.in/storage/profile/69997f14d2904.png" TargetMode="External"/><Relationship Id="rId_hyperlink_340" Type="http://schemas.openxmlformats.org/officeDocument/2006/relationships/hyperlink" Target="https://nconnect.nicmar.ac.in/storage/profile/699981d1a2599.png" TargetMode="External"/><Relationship Id="rId_hyperlink_341" Type="http://schemas.openxmlformats.org/officeDocument/2006/relationships/hyperlink" Target="https://nconnect.nicmar.ac.in/storage/profile/69998976d4c93.png" TargetMode="External"/><Relationship Id="rId_hyperlink_342" Type="http://schemas.openxmlformats.org/officeDocument/2006/relationships/hyperlink" Target="https://nconnect.nicmar.ac.in/storage/profile/69a5d611d8540.png" TargetMode="External"/><Relationship Id="rId_hyperlink_343" Type="http://schemas.openxmlformats.org/officeDocument/2006/relationships/hyperlink" Target="https://nconnect.nicmar.ac.in/storage/profile/699984ea91cf8.png" TargetMode="External"/><Relationship Id="rId_hyperlink_344" Type="http://schemas.openxmlformats.org/officeDocument/2006/relationships/hyperlink" Target="https://nconnect.nicmar.ac.in/storage/profile/699987e257b48.png" TargetMode="External"/><Relationship Id="rId_hyperlink_345" Type="http://schemas.openxmlformats.org/officeDocument/2006/relationships/hyperlink" Target="https://nconnect.nicmar.ac.in/storage/profile/69998dd0175c2.png" TargetMode="External"/><Relationship Id="rId_hyperlink_346" Type="http://schemas.openxmlformats.org/officeDocument/2006/relationships/hyperlink" Target="https://nconnect.nicmar.ac.in/storage/profile/69998eafa6413.png" TargetMode="External"/><Relationship Id="rId_hyperlink_347" Type="http://schemas.openxmlformats.org/officeDocument/2006/relationships/hyperlink" Target="https://nconnect.nicmar.ac.in/storage/profile/69999ce50b3f9.png" TargetMode="External"/><Relationship Id="rId_hyperlink_348" Type="http://schemas.openxmlformats.org/officeDocument/2006/relationships/hyperlink" Target="https://nconnect.nicmar.ac.in/storage/profile/69999eeeafe68.png" TargetMode="External"/><Relationship Id="rId_hyperlink_349" Type="http://schemas.openxmlformats.org/officeDocument/2006/relationships/hyperlink" Target="https://nconnect.nicmar.ac.in/storage/profile/6999a6467c832.png" TargetMode="External"/><Relationship Id="rId_hyperlink_350" Type="http://schemas.openxmlformats.org/officeDocument/2006/relationships/hyperlink" Target="https://nconnect.nicmar.ac.in/storage/profile/6999b475e5b3e.png" TargetMode="External"/><Relationship Id="rId_hyperlink_351" Type="http://schemas.openxmlformats.org/officeDocument/2006/relationships/hyperlink" Target="https://nconnect.nicmar.ac.in/storage/profile/6999abbea8e4a.png" TargetMode="External"/><Relationship Id="rId_hyperlink_352" Type="http://schemas.openxmlformats.org/officeDocument/2006/relationships/hyperlink" Target="https://nconnect.nicmar.ac.in/storage/profile/6999d117e3701.png" TargetMode="External"/><Relationship Id="rId_hyperlink_353" Type="http://schemas.openxmlformats.org/officeDocument/2006/relationships/hyperlink" Target="https://nconnect.nicmar.ac.in/storage/profile/6999bb818e85f.png" TargetMode="External"/><Relationship Id="rId_hyperlink_354" Type="http://schemas.openxmlformats.org/officeDocument/2006/relationships/hyperlink" Target="https://nconnect.nicmar.ac.in/storage/profile/6999d84e57ab1.png" TargetMode="External"/><Relationship Id="rId_hyperlink_355" Type="http://schemas.openxmlformats.org/officeDocument/2006/relationships/hyperlink" Target="https://nconnect.nicmar.ac.in/storage/profile/69a079d8a5988.png" TargetMode="External"/><Relationship Id="rId_hyperlink_356" Type="http://schemas.openxmlformats.org/officeDocument/2006/relationships/hyperlink" Target="https://nconnect.nicmar.ac.in/storage/profile/6999e2f96eaa5.png" TargetMode="External"/><Relationship Id="rId_hyperlink_357" Type="http://schemas.openxmlformats.org/officeDocument/2006/relationships/hyperlink" Target="https://nconnect.nicmar.ac.in/storage/profile/69a43dbb9df29.png" TargetMode="External"/><Relationship Id="rId_hyperlink_358" Type="http://schemas.openxmlformats.org/officeDocument/2006/relationships/hyperlink" Target="https://nconnect.nicmar.ac.in/storage/profile/699f1bdbd4668.png" TargetMode="External"/><Relationship Id="rId_hyperlink_359" Type="http://schemas.openxmlformats.org/officeDocument/2006/relationships/hyperlink" Target="https://nconnect.nicmar.ac.in/storage/profile/699dbdcc83d2e.png" TargetMode="External"/><Relationship Id="rId_hyperlink_360" Type="http://schemas.openxmlformats.org/officeDocument/2006/relationships/hyperlink" Target="https://nconnect.nicmar.ac.in/storage/profile/699a93d344c5d.png" TargetMode="External"/><Relationship Id="rId_hyperlink_361" Type="http://schemas.openxmlformats.org/officeDocument/2006/relationships/hyperlink" Target="https://nconnect.nicmar.ac.in/storage/profile/699a8c05a3234.png" TargetMode="External"/><Relationship Id="rId_hyperlink_362" Type="http://schemas.openxmlformats.org/officeDocument/2006/relationships/hyperlink" Target="https://nconnect.nicmar.ac.in/storage/profile/699a95bece20d.png" TargetMode="External"/><Relationship Id="rId_hyperlink_363" Type="http://schemas.openxmlformats.org/officeDocument/2006/relationships/hyperlink" Target="https://nconnect.nicmar.ac.in/storage/profile/699aac9045a31.png" TargetMode="External"/><Relationship Id="rId_hyperlink_364" Type="http://schemas.openxmlformats.org/officeDocument/2006/relationships/hyperlink" Target="https://nconnect.nicmar.ac.in/storage/profile/699a98c813c9e.png" TargetMode="External"/><Relationship Id="rId_hyperlink_365" Type="http://schemas.openxmlformats.org/officeDocument/2006/relationships/hyperlink" Target="https://nconnect.nicmar.ac.in/storage/profile/699aa55b1472e.png" TargetMode="External"/><Relationship Id="rId_hyperlink_366" Type="http://schemas.openxmlformats.org/officeDocument/2006/relationships/hyperlink" Target="https://nconnect.nicmar.ac.in/storage/profile/69a4f12a399a6.png" TargetMode="External"/><Relationship Id="rId_hyperlink_367" Type="http://schemas.openxmlformats.org/officeDocument/2006/relationships/hyperlink" Target="https://nconnect.nicmar.ac.in/storage/profile/699ab669cf2cc.png" TargetMode="External"/><Relationship Id="rId_hyperlink_368" Type="http://schemas.openxmlformats.org/officeDocument/2006/relationships/hyperlink" Target="https://nconnect.nicmar.ac.in/storage/profile/699ae4873d6f1.png" TargetMode="External"/><Relationship Id="rId_hyperlink_369" Type="http://schemas.openxmlformats.org/officeDocument/2006/relationships/hyperlink" Target="https://nconnect.nicmar.ac.in/storage/profile/699ab7944aed5.png" TargetMode="External"/><Relationship Id="rId_hyperlink_370" Type="http://schemas.openxmlformats.org/officeDocument/2006/relationships/hyperlink" Target="https://nconnect.nicmar.ac.in/storage/profile/699abaf068999.png" TargetMode="External"/><Relationship Id="rId_hyperlink_371" Type="http://schemas.openxmlformats.org/officeDocument/2006/relationships/hyperlink" Target="https://nconnect.nicmar.ac.in/storage/profile/699adb6628eba.png" TargetMode="External"/><Relationship Id="rId_hyperlink_372" Type="http://schemas.openxmlformats.org/officeDocument/2006/relationships/hyperlink" Target="https://nconnect.nicmar.ac.in/storage/profile/69a178e53d12b.png" TargetMode="External"/><Relationship Id="rId_hyperlink_373" Type="http://schemas.openxmlformats.org/officeDocument/2006/relationships/hyperlink" Target="https://nconnect.nicmar.ac.in/storage/profile/699af04d211fc.png" TargetMode="External"/><Relationship Id="rId_hyperlink_374" Type="http://schemas.openxmlformats.org/officeDocument/2006/relationships/hyperlink" Target="https://nconnect.nicmar.ac.in/storage/profile/699ad2991cc32.png" TargetMode="External"/><Relationship Id="rId_hyperlink_375" Type="http://schemas.openxmlformats.org/officeDocument/2006/relationships/hyperlink" Target="https://nconnect.nicmar.ac.in/storage/profile/699aeaa4e213d.png" TargetMode="External"/><Relationship Id="rId_hyperlink_376" Type="http://schemas.openxmlformats.org/officeDocument/2006/relationships/hyperlink" Target="https://nconnect.nicmar.ac.in/storage/profile/699ae880bedf2.png" TargetMode="External"/><Relationship Id="rId_hyperlink_377" Type="http://schemas.openxmlformats.org/officeDocument/2006/relationships/hyperlink" Target="https://nconnect.nicmar.ac.in/storage/profile/69a7011b8c01e.png" TargetMode="External"/><Relationship Id="rId_hyperlink_378" Type="http://schemas.openxmlformats.org/officeDocument/2006/relationships/hyperlink" Target="https://nconnect.nicmar.ac.in/storage/profile/699aeee461c02.png" TargetMode="External"/><Relationship Id="rId_hyperlink_379" Type="http://schemas.openxmlformats.org/officeDocument/2006/relationships/hyperlink" Target="https://nconnect.nicmar.ac.in/storage/profile/699affab53f75.png" TargetMode="External"/><Relationship Id="rId_hyperlink_380" Type="http://schemas.openxmlformats.org/officeDocument/2006/relationships/hyperlink" Target="https://nconnect.nicmar.ac.in/storage/profile/699b049e54635.png" TargetMode="External"/><Relationship Id="rId_hyperlink_381" Type="http://schemas.openxmlformats.org/officeDocument/2006/relationships/hyperlink" Target="https://nconnect.nicmar.ac.in/storage/profile/69a71f5bb9979.png" TargetMode="External"/><Relationship Id="rId_hyperlink_382" Type="http://schemas.openxmlformats.org/officeDocument/2006/relationships/hyperlink" Target="https://nconnect.nicmar.ac.in/storage/profile/69a27b22e3cf2.png" TargetMode="External"/><Relationship Id="rId_hyperlink_383" Type="http://schemas.openxmlformats.org/officeDocument/2006/relationships/hyperlink" Target="https://nconnect.nicmar.ac.in/storage/profile/699b2f3a3b623.png" TargetMode="External"/><Relationship Id="rId_hyperlink_384" Type="http://schemas.openxmlformats.org/officeDocument/2006/relationships/hyperlink" Target="https://nconnect.nicmar.ac.in/storage/profile/699b369427aed.png" TargetMode="External"/><Relationship Id="rId_hyperlink_385" Type="http://schemas.openxmlformats.org/officeDocument/2006/relationships/hyperlink" Target="https://nconnect.nicmar.ac.in/storage/profile/699b405af24cc.png" TargetMode="External"/><Relationship Id="rId_hyperlink_386" Type="http://schemas.openxmlformats.org/officeDocument/2006/relationships/hyperlink" Target="https://nconnect.nicmar.ac.in/storage/profile/699b309d08313.png" TargetMode="External"/><Relationship Id="rId_hyperlink_387" Type="http://schemas.openxmlformats.org/officeDocument/2006/relationships/hyperlink" Target="https://nconnect.nicmar.ac.in/storage/profile/69a715d795588.png" TargetMode="External"/><Relationship Id="rId_hyperlink_388" Type="http://schemas.openxmlformats.org/officeDocument/2006/relationships/hyperlink" Target="https://nconnect.nicmar.ac.in/storage/profile/699b7863002ce.png" TargetMode="External"/><Relationship Id="rId_hyperlink_389" Type="http://schemas.openxmlformats.org/officeDocument/2006/relationships/hyperlink" Target="https://nconnect.nicmar.ac.in/storage/profile/699bc9018b700.png" TargetMode="External"/><Relationship Id="rId_hyperlink_390" Type="http://schemas.openxmlformats.org/officeDocument/2006/relationships/hyperlink" Target="https://nconnect.nicmar.ac.in/storage/profile/699bccb04894d.png" TargetMode="External"/><Relationship Id="rId_hyperlink_391" Type="http://schemas.openxmlformats.org/officeDocument/2006/relationships/hyperlink" Target="https://nconnect.nicmar.ac.in/storage/profile/699bd2e2df426.png" TargetMode="External"/><Relationship Id="rId_hyperlink_392" Type="http://schemas.openxmlformats.org/officeDocument/2006/relationships/hyperlink" Target="https://nconnect.nicmar.ac.in/storage/profile/699be3f3f2166.png" TargetMode="External"/><Relationship Id="rId_hyperlink_393" Type="http://schemas.openxmlformats.org/officeDocument/2006/relationships/hyperlink" Target="https://nconnect.nicmar.ac.in/storage/profile/699be30942597.png" TargetMode="External"/><Relationship Id="rId_hyperlink_394" Type="http://schemas.openxmlformats.org/officeDocument/2006/relationships/hyperlink" Target="https://nconnect.nicmar.ac.in/storage/profile/69aab435a24ab.png" TargetMode="External"/><Relationship Id="rId_hyperlink_395" Type="http://schemas.openxmlformats.org/officeDocument/2006/relationships/hyperlink" Target="https://nconnect.nicmar.ac.in/storage/profile/699bee6c93d45.png" TargetMode="External"/><Relationship Id="rId_hyperlink_396" Type="http://schemas.openxmlformats.org/officeDocument/2006/relationships/hyperlink" Target="https://nconnect.nicmar.ac.in/storage/profile/699bfe29d1edc.png" TargetMode="External"/><Relationship Id="rId_hyperlink_397" Type="http://schemas.openxmlformats.org/officeDocument/2006/relationships/hyperlink" Target="https://nconnect.nicmar.ac.in/storage/profile/699c04be09d00.png" TargetMode="External"/><Relationship Id="rId_hyperlink_398" Type="http://schemas.openxmlformats.org/officeDocument/2006/relationships/hyperlink" Target="https://nconnect.nicmar.ac.in/storage/profile/699c1fae413ed.png" TargetMode="External"/><Relationship Id="rId_hyperlink_399" Type="http://schemas.openxmlformats.org/officeDocument/2006/relationships/hyperlink" Target="https://nconnect.nicmar.ac.in/storage/profile/699c06e8d6d62.png" TargetMode="External"/><Relationship Id="rId_hyperlink_400" Type="http://schemas.openxmlformats.org/officeDocument/2006/relationships/hyperlink" Target="https://nconnect.nicmar.ac.in/storage/profile/699c13378422a.png" TargetMode="External"/><Relationship Id="rId_hyperlink_401" Type="http://schemas.openxmlformats.org/officeDocument/2006/relationships/hyperlink" Target="https://nconnect.nicmar.ac.in/storage/profile/699c251d049ce.png" TargetMode="External"/><Relationship Id="rId_hyperlink_402" Type="http://schemas.openxmlformats.org/officeDocument/2006/relationships/hyperlink" Target="https://nconnect.nicmar.ac.in/storage/profile/699e7c3291de8.png" TargetMode="External"/><Relationship Id="rId_hyperlink_403" Type="http://schemas.openxmlformats.org/officeDocument/2006/relationships/hyperlink" Target="https://nconnect.nicmar.ac.in/storage/profile/699d7cce0f9bf.png" TargetMode="External"/><Relationship Id="rId_hyperlink_404" Type="http://schemas.openxmlformats.org/officeDocument/2006/relationships/hyperlink" Target="https://nconnect.nicmar.ac.in/storage/profile/699c3da93083e.png" TargetMode="External"/><Relationship Id="rId_hyperlink_405" Type="http://schemas.openxmlformats.org/officeDocument/2006/relationships/hyperlink" Target="https://nconnect.nicmar.ac.in/storage/profile/699c390708eb4.png" TargetMode="External"/><Relationship Id="rId_hyperlink_406" Type="http://schemas.openxmlformats.org/officeDocument/2006/relationships/hyperlink" Target="https://nconnect.nicmar.ac.in/storage/profile/699c3a56cc1b7.png" TargetMode="External"/><Relationship Id="rId_hyperlink_407" Type="http://schemas.openxmlformats.org/officeDocument/2006/relationships/hyperlink" Target="https://nconnect.nicmar.ac.in/storage/profile/69a7d7a2a70e8.png" TargetMode="External"/><Relationship Id="rId_hyperlink_408" Type="http://schemas.openxmlformats.org/officeDocument/2006/relationships/hyperlink" Target="https://nconnect.nicmar.ac.in/storage/profile/699c5db84b229.png" TargetMode="External"/><Relationship Id="rId_hyperlink_409" Type="http://schemas.openxmlformats.org/officeDocument/2006/relationships/hyperlink" Target="https://nconnect.nicmar.ac.in/storage/profile/699c6a05f38a2.png" TargetMode="External"/><Relationship Id="rId_hyperlink_410" Type="http://schemas.openxmlformats.org/officeDocument/2006/relationships/hyperlink" Target="https://nconnect.nicmar.ac.in/storage/profile/699c6c3e37c35.png" TargetMode="External"/><Relationship Id="rId_hyperlink_411" Type="http://schemas.openxmlformats.org/officeDocument/2006/relationships/hyperlink" Target="https://nconnect.nicmar.ac.in/storage/profile/699d936202e2a.png" TargetMode="External"/><Relationship Id="rId_hyperlink_412" Type="http://schemas.openxmlformats.org/officeDocument/2006/relationships/hyperlink" Target="https://nconnect.nicmar.ac.in/storage/profile/699d0bd2893b4.png" TargetMode="External"/><Relationship Id="rId_hyperlink_413" Type="http://schemas.openxmlformats.org/officeDocument/2006/relationships/hyperlink" Target="https://nconnect.nicmar.ac.in/storage/profile/69a85e3bd4ecb.png" TargetMode="External"/><Relationship Id="rId_hyperlink_414" Type="http://schemas.openxmlformats.org/officeDocument/2006/relationships/hyperlink" Target="https://nconnect.nicmar.ac.in/storage/profile/69a1adbdbb116.png" TargetMode="External"/><Relationship Id="rId_hyperlink_415" Type="http://schemas.openxmlformats.org/officeDocument/2006/relationships/hyperlink" Target="https://nconnect.nicmar.ac.in/storage/profile/699e7f609551f.png" TargetMode="External"/><Relationship Id="rId_hyperlink_416" Type="http://schemas.openxmlformats.org/officeDocument/2006/relationships/hyperlink" Target="https://nconnect.nicmar.ac.in/storage/profile/699d2953df19b.png" TargetMode="External"/><Relationship Id="rId_hyperlink_417" Type="http://schemas.openxmlformats.org/officeDocument/2006/relationships/hyperlink" Target="https://nconnect.nicmar.ac.in/storage/profile/699d31ccbaf29.png" TargetMode="External"/><Relationship Id="rId_hyperlink_418" Type="http://schemas.openxmlformats.org/officeDocument/2006/relationships/hyperlink" Target="https://nconnect.nicmar.ac.in/storage/profile/699d3e5cb2c76.png" TargetMode="External"/><Relationship Id="rId_hyperlink_419" Type="http://schemas.openxmlformats.org/officeDocument/2006/relationships/hyperlink" Target="https://nconnect.nicmar.ac.in/storage/profile/69c171a668f54.png" TargetMode="External"/><Relationship Id="rId_hyperlink_420" Type="http://schemas.openxmlformats.org/officeDocument/2006/relationships/hyperlink" Target="https://nconnect.nicmar.ac.in/storage/profile/699d4009de515.png" TargetMode="External"/><Relationship Id="rId_hyperlink_421" Type="http://schemas.openxmlformats.org/officeDocument/2006/relationships/hyperlink" Target="https://nconnect.nicmar.ac.in/storage/profile/699d406a287d3.png" TargetMode="External"/><Relationship Id="rId_hyperlink_422" Type="http://schemas.openxmlformats.org/officeDocument/2006/relationships/hyperlink" Target="https://nconnect.nicmar.ac.in/storage/profile/699d41d75e797.png" TargetMode="External"/><Relationship Id="rId_hyperlink_423" Type="http://schemas.openxmlformats.org/officeDocument/2006/relationships/hyperlink" Target="https://nconnect.nicmar.ac.in/storage/profile/699d48addfe13.png" TargetMode="External"/><Relationship Id="rId_hyperlink_424" Type="http://schemas.openxmlformats.org/officeDocument/2006/relationships/hyperlink" Target="https://nconnect.nicmar.ac.in/storage/profile/699d4f91471f3.png" TargetMode="External"/><Relationship Id="rId_hyperlink_425" Type="http://schemas.openxmlformats.org/officeDocument/2006/relationships/hyperlink" Target="https://nconnect.nicmar.ac.in/storage/profile/699d541a017e7.png" TargetMode="External"/><Relationship Id="rId_hyperlink_426" Type="http://schemas.openxmlformats.org/officeDocument/2006/relationships/hyperlink" Target="https://nconnect.nicmar.ac.in/storage/profile/699ea59915f44.png" TargetMode="External"/><Relationship Id="rId_hyperlink_427" Type="http://schemas.openxmlformats.org/officeDocument/2006/relationships/hyperlink" Target="https://nconnect.nicmar.ac.in/storage/profile/699d618997cd7.png" TargetMode="External"/><Relationship Id="rId_hyperlink_428" Type="http://schemas.openxmlformats.org/officeDocument/2006/relationships/hyperlink" Target="https://nconnect.nicmar.ac.in/storage/profile/699d61574abe0.png" TargetMode="External"/><Relationship Id="rId_hyperlink_429" Type="http://schemas.openxmlformats.org/officeDocument/2006/relationships/hyperlink" Target="https://nconnect.nicmar.ac.in/storage/profile/699d67298789d.png" TargetMode="External"/><Relationship Id="rId_hyperlink_430" Type="http://schemas.openxmlformats.org/officeDocument/2006/relationships/hyperlink" Target="https://nconnect.nicmar.ac.in/storage/profile/699e7d1f4b788.png" TargetMode="External"/><Relationship Id="rId_hyperlink_431" Type="http://schemas.openxmlformats.org/officeDocument/2006/relationships/hyperlink" Target="https://nconnect.nicmar.ac.in/storage/profile/699d6b083bb6c.png" TargetMode="External"/><Relationship Id="rId_hyperlink_432" Type="http://schemas.openxmlformats.org/officeDocument/2006/relationships/hyperlink" Target="https://nconnect.nicmar.ac.in/storage/profile/699d8ab8375ea.png" TargetMode="External"/><Relationship Id="rId_hyperlink_433" Type="http://schemas.openxmlformats.org/officeDocument/2006/relationships/hyperlink" Target="https://nconnect.nicmar.ac.in/storage/profile/69a46eae517f9.png" TargetMode="External"/><Relationship Id="rId_hyperlink_434" Type="http://schemas.openxmlformats.org/officeDocument/2006/relationships/hyperlink" Target="https://nconnect.nicmar.ac.in/storage/profile/699dcce7af806.png" TargetMode="External"/><Relationship Id="rId_hyperlink_435" Type="http://schemas.openxmlformats.org/officeDocument/2006/relationships/hyperlink" Target="https://nconnect.nicmar.ac.in/storage/profile/69a3307f77229.png" TargetMode="External"/><Relationship Id="rId_hyperlink_436" Type="http://schemas.openxmlformats.org/officeDocument/2006/relationships/hyperlink" Target="https://nconnect.nicmar.ac.in/storage/profile/699dc46dc8d83.png" TargetMode="External"/><Relationship Id="rId_hyperlink_437" Type="http://schemas.openxmlformats.org/officeDocument/2006/relationships/hyperlink" Target="https://nconnect.nicmar.ac.in/storage/profile/699dd26139cd3.png" TargetMode="External"/><Relationship Id="rId_hyperlink_438" Type="http://schemas.openxmlformats.org/officeDocument/2006/relationships/hyperlink" Target="https://nconnect.nicmar.ac.in/storage/profile/699dcc819aa97.png" TargetMode="External"/><Relationship Id="rId_hyperlink_439" Type="http://schemas.openxmlformats.org/officeDocument/2006/relationships/hyperlink" Target="https://nconnect.nicmar.ac.in/storage/profile/69a70e63c3e33.png" TargetMode="External"/><Relationship Id="rId_hyperlink_440" Type="http://schemas.openxmlformats.org/officeDocument/2006/relationships/hyperlink" Target="https://nconnect.nicmar.ac.in/storage/profile/699e74033ef8d.png" TargetMode="External"/><Relationship Id="rId_hyperlink_441" Type="http://schemas.openxmlformats.org/officeDocument/2006/relationships/hyperlink" Target="https://nconnect.nicmar.ac.in/storage/profile/699fc88f3fc1e.png" TargetMode="External"/><Relationship Id="rId_hyperlink_442" Type="http://schemas.openxmlformats.org/officeDocument/2006/relationships/hyperlink" Target="https://nconnect.nicmar.ac.in/storage/profile/699e83184abb6.png" TargetMode="External"/><Relationship Id="rId_hyperlink_443" Type="http://schemas.openxmlformats.org/officeDocument/2006/relationships/hyperlink" Target="https://nconnect.nicmar.ac.in/storage/profile/699e7e88726dd.png" TargetMode="External"/><Relationship Id="rId_hyperlink_444" Type="http://schemas.openxmlformats.org/officeDocument/2006/relationships/hyperlink" Target="https://nconnect.nicmar.ac.in/storage/profile/699e8263469c2.png" TargetMode="External"/><Relationship Id="rId_hyperlink_445" Type="http://schemas.openxmlformats.org/officeDocument/2006/relationships/hyperlink" Target="https://nconnect.nicmar.ac.in/storage/profile/699e892c66959.png" TargetMode="External"/><Relationship Id="rId_hyperlink_446" Type="http://schemas.openxmlformats.org/officeDocument/2006/relationships/hyperlink" Target="https://nconnect.nicmar.ac.in/storage/profile/699e9bc9ad1ba.png" TargetMode="External"/><Relationship Id="rId_hyperlink_447" Type="http://schemas.openxmlformats.org/officeDocument/2006/relationships/hyperlink" Target="https://nconnect.nicmar.ac.in/storage/profile/699e8ebb38ede.png" TargetMode="External"/><Relationship Id="rId_hyperlink_448" Type="http://schemas.openxmlformats.org/officeDocument/2006/relationships/hyperlink" Target="https://nconnect.nicmar.ac.in/storage/profile/699e9bb00221e.png" TargetMode="External"/><Relationship Id="rId_hyperlink_449" Type="http://schemas.openxmlformats.org/officeDocument/2006/relationships/hyperlink" Target="https://nconnect.nicmar.ac.in/storage/profile/699fd32e9ccbc.png" TargetMode="External"/><Relationship Id="rId_hyperlink_450" Type="http://schemas.openxmlformats.org/officeDocument/2006/relationships/hyperlink" Target="https://nconnect.nicmar.ac.in/storage/profile/699ec033ae182.png" TargetMode="External"/><Relationship Id="rId_hyperlink_451" Type="http://schemas.openxmlformats.org/officeDocument/2006/relationships/hyperlink" Target="https://nconnect.nicmar.ac.in/storage/profile/69a83aef483a3.png" TargetMode="External"/><Relationship Id="rId_hyperlink_452" Type="http://schemas.openxmlformats.org/officeDocument/2006/relationships/hyperlink" Target="https://nconnect.nicmar.ac.in/storage/profile/699ec1b1d3bb2.png" TargetMode="External"/><Relationship Id="rId_hyperlink_453" Type="http://schemas.openxmlformats.org/officeDocument/2006/relationships/hyperlink" Target="https://nconnect.nicmar.ac.in/storage/profile/699ebdab726db.png" TargetMode="External"/><Relationship Id="rId_hyperlink_454" Type="http://schemas.openxmlformats.org/officeDocument/2006/relationships/hyperlink" Target="https://nconnect.nicmar.ac.in/storage/profile/69a11afd8ffd9.png" TargetMode="External"/><Relationship Id="rId_hyperlink_455" Type="http://schemas.openxmlformats.org/officeDocument/2006/relationships/hyperlink" Target="https://nconnect.nicmar.ac.in/storage/profile/69a853c42afdb.png" TargetMode="External"/><Relationship Id="rId_hyperlink_456" Type="http://schemas.openxmlformats.org/officeDocument/2006/relationships/hyperlink" Target="https://nconnect.nicmar.ac.in/storage/profile/699edf684a2a0.png" TargetMode="External"/><Relationship Id="rId_hyperlink_457" Type="http://schemas.openxmlformats.org/officeDocument/2006/relationships/hyperlink" Target="https://nconnect.nicmar.ac.in/storage/profile/699ee7e8bb67f.png" TargetMode="External"/><Relationship Id="rId_hyperlink_458" Type="http://schemas.openxmlformats.org/officeDocument/2006/relationships/hyperlink" Target="https://nconnect.nicmar.ac.in/storage/profile/699ef1dba8493.png" TargetMode="External"/><Relationship Id="rId_hyperlink_459" Type="http://schemas.openxmlformats.org/officeDocument/2006/relationships/hyperlink" Target="https://nconnect.nicmar.ac.in/storage/profile/699f00a9dcbc5.png" TargetMode="External"/><Relationship Id="rId_hyperlink_460" Type="http://schemas.openxmlformats.org/officeDocument/2006/relationships/hyperlink" Target="https://nconnect.nicmar.ac.in/storage/profile/699f12a960a34.png" TargetMode="External"/><Relationship Id="rId_hyperlink_461" Type="http://schemas.openxmlformats.org/officeDocument/2006/relationships/hyperlink" Target="https://nconnect.nicmar.ac.in/storage/profile/699f26cf8cf4c.png" TargetMode="External"/><Relationship Id="rId_hyperlink_462" Type="http://schemas.openxmlformats.org/officeDocument/2006/relationships/hyperlink" Target="https://nconnect.nicmar.ac.in/storage/profile/699f334a264bc.png" TargetMode="External"/><Relationship Id="rId_hyperlink_463" Type="http://schemas.openxmlformats.org/officeDocument/2006/relationships/hyperlink" Target="https://nconnect.nicmar.ac.in/storage/profile/699f35a2eb96e.png" TargetMode="External"/><Relationship Id="rId_hyperlink_464" Type="http://schemas.openxmlformats.org/officeDocument/2006/relationships/hyperlink" Target="https://nconnect.nicmar.ac.in/storage/profile/699f3ed7bad86.png" TargetMode="External"/><Relationship Id="rId_hyperlink_465" Type="http://schemas.openxmlformats.org/officeDocument/2006/relationships/hyperlink" Target="https://nconnect.nicmar.ac.in/storage/profile/699f5b2b19e09.png" TargetMode="External"/><Relationship Id="rId_hyperlink_466" Type="http://schemas.openxmlformats.org/officeDocument/2006/relationships/hyperlink" Target="https://nconnect.nicmar.ac.in/storage/profile/699f8c5a19534.png" TargetMode="External"/><Relationship Id="rId_hyperlink_467" Type="http://schemas.openxmlformats.org/officeDocument/2006/relationships/hyperlink" Target="https://nconnect.nicmar.ac.in/storage/profile/699fd76630415.png" TargetMode="External"/><Relationship Id="rId_hyperlink_468" Type="http://schemas.openxmlformats.org/officeDocument/2006/relationships/hyperlink" Target="https://nconnect.nicmar.ac.in/storage/profile/699fd941a3219.png" TargetMode="External"/><Relationship Id="rId_hyperlink_469" Type="http://schemas.openxmlformats.org/officeDocument/2006/relationships/hyperlink" Target="https://nconnect.nicmar.ac.in/storage/profile/69a27caa240f8.png" TargetMode="External"/><Relationship Id="rId_hyperlink_470" Type="http://schemas.openxmlformats.org/officeDocument/2006/relationships/hyperlink" Target="https://nconnect.nicmar.ac.in/storage/profile/699ff02cba413.png" TargetMode="External"/><Relationship Id="rId_hyperlink_471" Type="http://schemas.openxmlformats.org/officeDocument/2006/relationships/hyperlink" Target="https://nconnect.nicmar.ac.in/storage/profile/69a803345a2c6.png" TargetMode="External"/><Relationship Id="rId_hyperlink_472" Type="http://schemas.openxmlformats.org/officeDocument/2006/relationships/hyperlink" Target="https://nconnect.nicmar.ac.in/storage/profile/69a28d227e2bb.png" TargetMode="External"/><Relationship Id="rId_hyperlink_473" Type="http://schemas.openxmlformats.org/officeDocument/2006/relationships/hyperlink" Target="https://nconnect.nicmar.ac.in/storage/profile/699ff7cea0529.png" TargetMode="External"/><Relationship Id="rId_hyperlink_474" Type="http://schemas.openxmlformats.org/officeDocument/2006/relationships/hyperlink" Target="https://nconnect.nicmar.ac.in/storage/profile/69a0047f30a64.png" TargetMode="External"/><Relationship Id="rId_hyperlink_475" Type="http://schemas.openxmlformats.org/officeDocument/2006/relationships/hyperlink" Target="https://nconnect.nicmar.ac.in/storage/profile/69a003c8c57d8.png" TargetMode="External"/><Relationship Id="rId_hyperlink_476" Type="http://schemas.openxmlformats.org/officeDocument/2006/relationships/hyperlink" Target="https://nconnect.nicmar.ac.in/storage/profile/69a003fee5d53.png" TargetMode="External"/><Relationship Id="rId_hyperlink_477" Type="http://schemas.openxmlformats.org/officeDocument/2006/relationships/hyperlink" Target="https://nconnect.nicmar.ac.in/storage/profile/69a00b3643f0a.png" TargetMode="External"/><Relationship Id="rId_hyperlink_478" Type="http://schemas.openxmlformats.org/officeDocument/2006/relationships/hyperlink" Target="https://nconnect.nicmar.ac.in/storage/profile/69a00c628c92c.png" TargetMode="External"/><Relationship Id="rId_hyperlink_479" Type="http://schemas.openxmlformats.org/officeDocument/2006/relationships/hyperlink" Target="https://nconnect.nicmar.ac.in/storage/profile/69a6ea0471612.png" TargetMode="External"/><Relationship Id="rId_hyperlink_480" Type="http://schemas.openxmlformats.org/officeDocument/2006/relationships/hyperlink" Target="https://nconnect.nicmar.ac.in/storage/profile/69a01f2dd0e85.png" TargetMode="External"/><Relationship Id="rId_hyperlink_481" Type="http://schemas.openxmlformats.org/officeDocument/2006/relationships/hyperlink" Target="https://nconnect.nicmar.ac.in/storage/profile/69a01fbe6b9e1.png" TargetMode="External"/><Relationship Id="rId_hyperlink_482" Type="http://schemas.openxmlformats.org/officeDocument/2006/relationships/hyperlink" Target="https://nconnect.nicmar.ac.in/storage/profile/69a02ac964297.png" TargetMode="External"/><Relationship Id="rId_hyperlink_483" Type="http://schemas.openxmlformats.org/officeDocument/2006/relationships/hyperlink" Target="https://nconnect.nicmar.ac.in/storage/profile/69a030bc2a727.png" TargetMode="External"/><Relationship Id="rId_hyperlink_484" Type="http://schemas.openxmlformats.org/officeDocument/2006/relationships/hyperlink" Target="https://nconnect.nicmar.ac.in/storage/profile/69a050720cb0e.png" TargetMode="External"/><Relationship Id="rId_hyperlink_485" Type="http://schemas.openxmlformats.org/officeDocument/2006/relationships/hyperlink" Target="https://nconnect.nicmar.ac.in/storage/profile/69a0821edd175.png" TargetMode="External"/><Relationship Id="rId_hyperlink_486" Type="http://schemas.openxmlformats.org/officeDocument/2006/relationships/hyperlink" Target="https://nconnect.nicmar.ac.in/storage/profile/69a04b81cd817.png" TargetMode="External"/><Relationship Id="rId_hyperlink_487" Type="http://schemas.openxmlformats.org/officeDocument/2006/relationships/hyperlink" Target="https://nconnect.nicmar.ac.in/storage/profile/69a04ddf15e31.png" TargetMode="External"/><Relationship Id="rId_hyperlink_488" Type="http://schemas.openxmlformats.org/officeDocument/2006/relationships/hyperlink" Target="https://nconnect.nicmar.ac.in/storage/profile/69a6707e9e058.png" TargetMode="External"/><Relationship Id="rId_hyperlink_489" Type="http://schemas.openxmlformats.org/officeDocument/2006/relationships/hyperlink" Target="https://nconnect.nicmar.ac.in/storage/profile/69a057a92f0c1.png" TargetMode="External"/><Relationship Id="rId_hyperlink_490" Type="http://schemas.openxmlformats.org/officeDocument/2006/relationships/hyperlink" Target="https://nconnect.nicmar.ac.in/storage/profile/69a08388ef3af.png" TargetMode="External"/><Relationship Id="rId_hyperlink_491" Type="http://schemas.openxmlformats.org/officeDocument/2006/relationships/hyperlink" Target="https://nconnect.nicmar.ac.in/storage/profile/69a5ddf74321f.png" TargetMode="External"/><Relationship Id="rId_hyperlink_492" Type="http://schemas.openxmlformats.org/officeDocument/2006/relationships/hyperlink" Target="https://nconnect.nicmar.ac.in/storage/profile/69a0757f0c318.png" TargetMode="External"/><Relationship Id="rId_hyperlink_493" Type="http://schemas.openxmlformats.org/officeDocument/2006/relationships/hyperlink" Target="https://nconnect.nicmar.ac.in/storage/profile/69a28f0f9b7ce.png" TargetMode="External"/><Relationship Id="rId_hyperlink_494" Type="http://schemas.openxmlformats.org/officeDocument/2006/relationships/hyperlink" Target="https://nconnect.nicmar.ac.in/storage/profile/69a30d5c3e9fe.png" TargetMode="External"/><Relationship Id="rId_hyperlink_495" Type="http://schemas.openxmlformats.org/officeDocument/2006/relationships/hyperlink" Target="https://nconnect.nicmar.ac.in/storage/profile/69a79c0ed5406.png" TargetMode="External"/><Relationship Id="rId_hyperlink_496" Type="http://schemas.openxmlformats.org/officeDocument/2006/relationships/hyperlink" Target="https://nconnect.nicmar.ac.in/storage/profile/69a6ad5546fbc.png" TargetMode="External"/><Relationship Id="rId_hyperlink_497" Type="http://schemas.openxmlformats.org/officeDocument/2006/relationships/hyperlink" Target="https://nconnect.nicmar.ac.in/storage/profile/69a874f86c741.png" TargetMode="External"/><Relationship Id="rId_hyperlink_498" Type="http://schemas.openxmlformats.org/officeDocument/2006/relationships/hyperlink" Target="https://nconnect.nicmar.ac.in/storage/profile/69a7d211d18d7.png" TargetMode="External"/><Relationship Id="rId_hyperlink_499" Type="http://schemas.openxmlformats.org/officeDocument/2006/relationships/hyperlink" Target="https://nconnect.nicmar.ac.in/storage/profile/69a14445c5e3f.png" TargetMode="External"/><Relationship Id="rId_hyperlink_500" Type="http://schemas.openxmlformats.org/officeDocument/2006/relationships/hyperlink" Target="https://nconnect.nicmar.ac.in/storage/profile/69a148c738693.png" TargetMode="External"/><Relationship Id="rId_hyperlink_501" Type="http://schemas.openxmlformats.org/officeDocument/2006/relationships/hyperlink" Target="https://nconnect.nicmar.ac.in/storage/profile/69a164a9dbb4e.png" TargetMode="External"/><Relationship Id="rId_hyperlink_502" Type="http://schemas.openxmlformats.org/officeDocument/2006/relationships/hyperlink" Target="https://nconnect.nicmar.ac.in/storage/profile/69a168c5137fd.png" TargetMode="External"/><Relationship Id="rId_hyperlink_503" Type="http://schemas.openxmlformats.org/officeDocument/2006/relationships/hyperlink" Target="https://nconnect.nicmar.ac.in/storage/profile/69a16bf3cac6e.png" TargetMode="External"/><Relationship Id="rId_hyperlink_504" Type="http://schemas.openxmlformats.org/officeDocument/2006/relationships/hyperlink" Target="https://nconnect.nicmar.ac.in/storage/profile/69a17a6fa5ddd.png" TargetMode="External"/><Relationship Id="rId_hyperlink_505" Type="http://schemas.openxmlformats.org/officeDocument/2006/relationships/hyperlink" Target="https://nconnect.nicmar.ac.in/storage/profile/69a18226c95a6.png" TargetMode="External"/><Relationship Id="rId_hyperlink_506" Type="http://schemas.openxmlformats.org/officeDocument/2006/relationships/hyperlink" Target="https://nconnect.nicmar.ac.in/storage/profile/69a3e27c49f4b.png" TargetMode="External"/><Relationship Id="rId_hyperlink_507" Type="http://schemas.openxmlformats.org/officeDocument/2006/relationships/hyperlink" Target="https://nconnect.nicmar.ac.in/storage/profile/69a5d4bc21c4c.png" TargetMode="External"/><Relationship Id="rId_hyperlink_508" Type="http://schemas.openxmlformats.org/officeDocument/2006/relationships/hyperlink" Target="https://nconnect.nicmar.ac.in/storage/profile/69a25b6047c99.png" TargetMode="External"/><Relationship Id="rId_hyperlink_509" Type="http://schemas.openxmlformats.org/officeDocument/2006/relationships/hyperlink" Target="https://nconnect.nicmar.ac.in/storage/profile/69a26b1fd416d.png" TargetMode="External"/><Relationship Id="rId_hyperlink_510" Type="http://schemas.openxmlformats.org/officeDocument/2006/relationships/hyperlink" Target="https://nconnect.nicmar.ac.in/storage/profile/69a2ae2bc217e.png" TargetMode="External"/><Relationship Id="rId_hyperlink_511" Type="http://schemas.openxmlformats.org/officeDocument/2006/relationships/hyperlink" Target="https://nconnect.nicmar.ac.in/storage/profile/69a272264980b.png" TargetMode="External"/><Relationship Id="rId_hyperlink_512" Type="http://schemas.openxmlformats.org/officeDocument/2006/relationships/hyperlink" Target="https://nconnect.nicmar.ac.in/storage/profile/69a27598655f8.png" TargetMode="External"/><Relationship Id="rId_hyperlink_513" Type="http://schemas.openxmlformats.org/officeDocument/2006/relationships/hyperlink" Target="https://nconnect.nicmar.ac.in/storage/profile/69a4396bbd09c.png" TargetMode="External"/><Relationship Id="rId_hyperlink_514" Type="http://schemas.openxmlformats.org/officeDocument/2006/relationships/hyperlink" Target="https://nconnect.nicmar.ac.in/storage/profile/69a2840dbf879.png" TargetMode="External"/><Relationship Id="rId_hyperlink_515" Type="http://schemas.openxmlformats.org/officeDocument/2006/relationships/hyperlink" Target="https://nconnect.nicmar.ac.in/storage/profile/69a29c6d17751.png" TargetMode="External"/><Relationship Id="rId_hyperlink_516" Type="http://schemas.openxmlformats.org/officeDocument/2006/relationships/hyperlink" Target="https://nconnect.nicmar.ac.in/storage/profile/69a29747b6a7c.png" TargetMode="External"/><Relationship Id="rId_hyperlink_517" Type="http://schemas.openxmlformats.org/officeDocument/2006/relationships/hyperlink" Target="https://nconnect.nicmar.ac.in/storage/profile/69a29cd841b4e.png" TargetMode="External"/><Relationship Id="rId_hyperlink_518" Type="http://schemas.openxmlformats.org/officeDocument/2006/relationships/hyperlink" Target="https://nconnect.nicmar.ac.in/storage/profile/69a56ea546f92.png" TargetMode="External"/><Relationship Id="rId_hyperlink_519" Type="http://schemas.openxmlformats.org/officeDocument/2006/relationships/hyperlink" Target="https://nconnect.nicmar.ac.in/storage/profile/69a2a89c8bfd1.png" TargetMode="External"/><Relationship Id="rId_hyperlink_520" Type="http://schemas.openxmlformats.org/officeDocument/2006/relationships/hyperlink" Target="https://nconnect.nicmar.ac.in/storage/profile/69a2a96caa42f.png" TargetMode="External"/><Relationship Id="rId_hyperlink_521" Type="http://schemas.openxmlformats.org/officeDocument/2006/relationships/hyperlink" Target="https://nconnect.nicmar.ac.in/storage/profile/69a3fb1325329.png" TargetMode="External"/><Relationship Id="rId_hyperlink_522" Type="http://schemas.openxmlformats.org/officeDocument/2006/relationships/hyperlink" Target="https://nconnect.nicmar.ac.in/storage/profile/69a8235e8abc0.png" TargetMode="External"/><Relationship Id="rId_hyperlink_523" Type="http://schemas.openxmlformats.org/officeDocument/2006/relationships/hyperlink" Target="https://nconnect.nicmar.ac.in/storage/profile/69a3061821aa8.png" TargetMode="External"/><Relationship Id="rId_hyperlink_524" Type="http://schemas.openxmlformats.org/officeDocument/2006/relationships/hyperlink" Target="https://nconnect.nicmar.ac.in/storage/profile/69a2eabee919b.png" TargetMode="External"/><Relationship Id="rId_hyperlink_525" Type="http://schemas.openxmlformats.org/officeDocument/2006/relationships/hyperlink" Target="https://nconnect.nicmar.ac.in/storage/profile/69a3125d71d52.png" TargetMode="External"/><Relationship Id="rId_hyperlink_526" Type="http://schemas.openxmlformats.org/officeDocument/2006/relationships/hyperlink" Target="https://nconnect.nicmar.ac.in/storage/profile/69a314cf05eac.png" TargetMode="External"/><Relationship Id="rId_hyperlink_527" Type="http://schemas.openxmlformats.org/officeDocument/2006/relationships/hyperlink" Target="https://nconnect.nicmar.ac.in/storage/profile/69a32d951e1be.png" TargetMode="External"/><Relationship Id="rId_hyperlink_528" Type="http://schemas.openxmlformats.org/officeDocument/2006/relationships/hyperlink" Target="https://nconnect.nicmar.ac.in/storage/profile/69a7e57b8f514.png" TargetMode="External"/><Relationship Id="rId_hyperlink_529" Type="http://schemas.openxmlformats.org/officeDocument/2006/relationships/hyperlink" Target="https://nconnect.nicmar.ac.in/storage/profile/69a4889373593.png" TargetMode="External"/><Relationship Id="rId_hyperlink_530" Type="http://schemas.openxmlformats.org/officeDocument/2006/relationships/hyperlink" Target="https://nconnect.nicmar.ac.in/storage/profile/69a3adbedca34.png" TargetMode="External"/><Relationship Id="rId_hyperlink_531" Type="http://schemas.openxmlformats.org/officeDocument/2006/relationships/hyperlink" Target="https://nconnect.nicmar.ac.in/storage/profile/69a4315856bff.png" TargetMode="External"/><Relationship Id="rId_hyperlink_532" Type="http://schemas.openxmlformats.org/officeDocument/2006/relationships/hyperlink" Target="https://nconnect.nicmar.ac.in/storage/profile/69a520f911bdc.png" TargetMode="External"/><Relationship Id="rId_hyperlink_533" Type="http://schemas.openxmlformats.org/officeDocument/2006/relationships/hyperlink" Target="https://nconnect.nicmar.ac.in/storage/profile/69a712b574b03.png" TargetMode="External"/><Relationship Id="rId_hyperlink_534" Type="http://schemas.openxmlformats.org/officeDocument/2006/relationships/hyperlink" Target="https://nconnect.nicmar.ac.in/storage/profile/69a3ec63c8495.png" TargetMode="External"/><Relationship Id="rId_hyperlink_535" Type="http://schemas.openxmlformats.org/officeDocument/2006/relationships/hyperlink" Target="https://nconnect.nicmar.ac.in/storage/profile/69a40034c038b.png" TargetMode="External"/><Relationship Id="rId_hyperlink_536" Type="http://schemas.openxmlformats.org/officeDocument/2006/relationships/hyperlink" Target="https://nconnect.nicmar.ac.in/storage/profile/69a4742751154.png" TargetMode="External"/><Relationship Id="rId_hyperlink_537" Type="http://schemas.openxmlformats.org/officeDocument/2006/relationships/hyperlink" Target="https://nconnect.nicmar.ac.in/storage/profile/69a6cd6790dd6.png" TargetMode="External"/><Relationship Id="rId_hyperlink_538" Type="http://schemas.openxmlformats.org/officeDocument/2006/relationships/hyperlink" Target="https://nconnect.nicmar.ac.in/storage/profile/69a41600c3c77.png" TargetMode="External"/><Relationship Id="rId_hyperlink_539" Type="http://schemas.openxmlformats.org/officeDocument/2006/relationships/hyperlink" Target="https://nconnect.nicmar.ac.in/storage/profile/69a41d807d613.png" TargetMode="External"/><Relationship Id="rId_hyperlink_540" Type="http://schemas.openxmlformats.org/officeDocument/2006/relationships/hyperlink" Target="https://nconnect.nicmar.ac.in/storage/profile/69a4414f8824f.png" TargetMode="External"/><Relationship Id="rId_hyperlink_541" Type="http://schemas.openxmlformats.org/officeDocument/2006/relationships/hyperlink" Target="https://nconnect.nicmar.ac.in/storage/profile/69a4386b0e686.png" TargetMode="External"/><Relationship Id="rId_hyperlink_542" Type="http://schemas.openxmlformats.org/officeDocument/2006/relationships/hyperlink" Target="https://nconnect.nicmar.ac.in/storage/profile/69a436c6d2ad8.png" TargetMode="External"/><Relationship Id="rId_hyperlink_543" Type="http://schemas.openxmlformats.org/officeDocument/2006/relationships/hyperlink" Target="https://nconnect.nicmar.ac.in/storage/profile/69a44037c54fb.png" TargetMode="External"/><Relationship Id="rId_hyperlink_544" Type="http://schemas.openxmlformats.org/officeDocument/2006/relationships/hyperlink" Target="https://nconnect.nicmar.ac.in/storage/profile/69a44d7f9f5ec.png" TargetMode="External"/><Relationship Id="rId_hyperlink_545" Type="http://schemas.openxmlformats.org/officeDocument/2006/relationships/hyperlink" Target="https://nconnect.nicmar.ac.in/storage/profile/69a44f0609571.png" TargetMode="External"/><Relationship Id="rId_hyperlink_546" Type="http://schemas.openxmlformats.org/officeDocument/2006/relationships/hyperlink" Target="https://nconnect.nicmar.ac.in/storage/profile/69a4639c56db6.png" TargetMode="External"/><Relationship Id="rId_hyperlink_547" Type="http://schemas.openxmlformats.org/officeDocument/2006/relationships/hyperlink" Target="https://nconnect.nicmar.ac.in/storage/profile/69a69e91b47f6.png" TargetMode="External"/><Relationship Id="rId_hyperlink_548" Type="http://schemas.openxmlformats.org/officeDocument/2006/relationships/hyperlink" Target="https://nconnect.nicmar.ac.in/storage/profile/69a5a4cbc4adb.png" TargetMode="External"/><Relationship Id="rId_hyperlink_549" Type="http://schemas.openxmlformats.org/officeDocument/2006/relationships/hyperlink" Target="https://nconnect.nicmar.ac.in/storage/profile/69a47762c201a.png" TargetMode="External"/><Relationship Id="rId_hyperlink_550" Type="http://schemas.openxmlformats.org/officeDocument/2006/relationships/hyperlink" Target="https://nconnect.nicmar.ac.in/storage/profile/69a71993369bf.png" TargetMode="External"/><Relationship Id="rId_hyperlink_551" Type="http://schemas.openxmlformats.org/officeDocument/2006/relationships/hyperlink" Target="https://nconnect.nicmar.ac.in/storage/profile/69a4e55584ce0.png" TargetMode="External"/><Relationship Id="rId_hyperlink_552" Type="http://schemas.openxmlformats.org/officeDocument/2006/relationships/hyperlink" Target="https://nconnect.nicmar.ac.in/storage/profile/69a6f623ac922.png" TargetMode="External"/><Relationship Id="rId_hyperlink_553" Type="http://schemas.openxmlformats.org/officeDocument/2006/relationships/hyperlink" Target="https://nconnect.nicmar.ac.in/storage/profile/69a70f49c7be2.png" TargetMode="External"/><Relationship Id="rId_hyperlink_554" Type="http://schemas.openxmlformats.org/officeDocument/2006/relationships/hyperlink" Target="https://nconnect.nicmar.ac.in/storage/profile/69a50e547d728.png" TargetMode="External"/><Relationship Id="rId_hyperlink_555" Type="http://schemas.openxmlformats.org/officeDocument/2006/relationships/hyperlink" Target="https://nconnect.nicmar.ac.in/storage/profile/69a50f188d185.png" TargetMode="External"/><Relationship Id="rId_hyperlink_556" Type="http://schemas.openxmlformats.org/officeDocument/2006/relationships/hyperlink" Target="https://nconnect.nicmar.ac.in/storage/profile/69a54610daa15.png" TargetMode="External"/><Relationship Id="rId_hyperlink_557" Type="http://schemas.openxmlformats.org/officeDocument/2006/relationships/hyperlink" Target="https://nconnect.nicmar.ac.in/storage/profile/69a522146ca81.png" TargetMode="External"/><Relationship Id="rId_hyperlink_558" Type="http://schemas.openxmlformats.org/officeDocument/2006/relationships/hyperlink" Target="https://nconnect.nicmar.ac.in/storage/profile/69a5934a85cca.png" TargetMode="External"/><Relationship Id="rId_hyperlink_559" Type="http://schemas.openxmlformats.org/officeDocument/2006/relationships/hyperlink" Target="https://nconnect.nicmar.ac.in/storage/profile/69a533df92115.png" TargetMode="External"/><Relationship Id="rId_hyperlink_560" Type="http://schemas.openxmlformats.org/officeDocument/2006/relationships/hyperlink" Target="https://nconnect.nicmar.ac.in/storage/profile/69a7e179c0b77.png" TargetMode="External"/><Relationship Id="rId_hyperlink_561" Type="http://schemas.openxmlformats.org/officeDocument/2006/relationships/hyperlink" Target="https://nconnect.nicmar.ac.in/storage/profile/69a7cbf3bd2bc.png" TargetMode="External"/><Relationship Id="rId_hyperlink_562" Type="http://schemas.openxmlformats.org/officeDocument/2006/relationships/hyperlink" Target="https://nconnect.nicmar.ac.in/storage/profile/69a579a45facb.png" TargetMode="External"/><Relationship Id="rId_hyperlink_563" Type="http://schemas.openxmlformats.org/officeDocument/2006/relationships/hyperlink" Target="https://nconnect.nicmar.ac.in/storage/profile/69a7c63636c6c.png" TargetMode="External"/><Relationship Id="rId_hyperlink_564" Type="http://schemas.openxmlformats.org/officeDocument/2006/relationships/hyperlink" Target="https://nconnect.nicmar.ac.in/storage/profile/69a5657951373.png" TargetMode="External"/><Relationship Id="rId_hyperlink_565" Type="http://schemas.openxmlformats.org/officeDocument/2006/relationships/hyperlink" Target="https://nconnect.nicmar.ac.in/storage/profile/69a57d472fefd.png" TargetMode="External"/><Relationship Id="rId_hyperlink_566" Type="http://schemas.openxmlformats.org/officeDocument/2006/relationships/hyperlink" Target="https://nconnect.nicmar.ac.in/storage/profile/69a56899d4318.png" TargetMode="External"/><Relationship Id="rId_hyperlink_567" Type="http://schemas.openxmlformats.org/officeDocument/2006/relationships/hyperlink" Target="https://nconnect.nicmar.ac.in/storage/profile/69a5702c1a862.png" TargetMode="External"/><Relationship Id="rId_hyperlink_568" Type="http://schemas.openxmlformats.org/officeDocument/2006/relationships/hyperlink" Target="https://nconnect.nicmar.ac.in/storage/profile/69a56d65e72f5.png" TargetMode="External"/><Relationship Id="rId_hyperlink_569" Type="http://schemas.openxmlformats.org/officeDocument/2006/relationships/hyperlink" Target="https://nconnect.nicmar.ac.in/storage/profile/69a6701cc5b68.png" TargetMode="External"/><Relationship Id="rId_hyperlink_570" Type="http://schemas.openxmlformats.org/officeDocument/2006/relationships/hyperlink" Target="https://nconnect.nicmar.ac.in/storage/profile/69a821d9d16cc.png" TargetMode="External"/><Relationship Id="rId_hyperlink_571" Type="http://schemas.openxmlformats.org/officeDocument/2006/relationships/hyperlink" Target="https://nconnect.nicmar.ac.in/storage/profile/69a5a8224c3eb.png" TargetMode="External"/><Relationship Id="rId_hyperlink_572" Type="http://schemas.openxmlformats.org/officeDocument/2006/relationships/hyperlink" Target="https://nconnect.nicmar.ac.in/storage/profile/69a5beca6ea63.png" TargetMode="External"/><Relationship Id="rId_hyperlink_573" Type="http://schemas.openxmlformats.org/officeDocument/2006/relationships/hyperlink" Target="https://nconnect.nicmar.ac.in/storage/profile/69a5c1b701c2f.png" TargetMode="External"/><Relationship Id="rId_hyperlink_574" Type="http://schemas.openxmlformats.org/officeDocument/2006/relationships/hyperlink" Target="https://nconnect.nicmar.ac.in/storage/profile/69a5d953f3495.png" TargetMode="External"/><Relationship Id="rId_hyperlink_575" Type="http://schemas.openxmlformats.org/officeDocument/2006/relationships/hyperlink" Target="https://nconnect.nicmar.ac.in/storage/profile/69a67ac150fb5.png" TargetMode="External"/><Relationship Id="rId_hyperlink_576" Type="http://schemas.openxmlformats.org/officeDocument/2006/relationships/hyperlink" Target="https://nconnect.nicmar.ac.in/storage/profile/69a6e380e7a8a.png" TargetMode="External"/><Relationship Id="rId_hyperlink_577" Type="http://schemas.openxmlformats.org/officeDocument/2006/relationships/hyperlink" Target="https://nconnect.nicmar.ac.in/storage/profile/69a6094057151.png" TargetMode="External"/><Relationship Id="rId_hyperlink_578" Type="http://schemas.openxmlformats.org/officeDocument/2006/relationships/hyperlink" Target="https://nconnect.nicmar.ac.in/storage/profile/69a66190d6291.png" TargetMode="External"/><Relationship Id="rId_hyperlink_579" Type="http://schemas.openxmlformats.org/officeDocument/2006/relationships/hyperlink" Target="https://nconnect.nicmar.ac.in/storage/profile/69a81a36e23e9.png" TargetMode="External"/><Relationship Id="rId_hyperlink_580" Type="http://schemas.openxmlformats.org/officeDocument/2006/relationships/hyperlink" Target="https://nconnect.nicmar.ac.in/storage/profile/69a688c351a27.png" TargetMode="External"/><Relationship Id="rId_hyperlink_581" Type="http://schemas.openxmlformats.org/officeDocument/2006/relationships/hyperlink" Target="https://nconnect.nicmar.ac.in/storage/profile/69a69169b4a0c.png" TargetMode="External"/><Relationship Id="rId_hyperlink_582" Type="http://schemas.openxmlformats.org/officeDocument/2006/relationships/hyperlink" Target="https://nconnect.nicmar.ac.in/storage/profile/69a7d0047e6a4.png" TargetMode="External"/><Relationship Id="rId_hyperlink_583" Type="http://schemas.openxmlformats.org/officeDocument/2006/relationships/hyperlink" Target="https://nconnect.nicmar.ac.in/storage/profile/69a67ab32557a.png" TargetMode="External"/><Relationship Id="rId_hyperlink_584" Type="http://schemas.openxmlformats.org/officeDocument/2006/relationships/hyperlink" Target="https://nconnect.nicmar.ac.in/storage/profile/69a84f2214162.png" TargetMode="External"/><Relationship Id="rId_hyperlink_585" Type="http://schemas.openxmlformats.org/officeDocument/2006/relationships/hyperlink" Target="https://nconnect.nicmar.ac.in/storage/profile/69a7ff3fca8c3.png" TargetMode="External"/><Relationship Id="rId_hyperlink_586" Type="http://schemas.openxmlformats.org/officeDocument/2006/relationships/hyperlink" Target="https://nconnect.nicmar.ac.in/storage/profile/69a67cae5f62f.png" TargetMode="External"/><Relationship Id="rId_hyperlink_587" Type="http://schemas.openxmlformats.org/officeDocument/2006/relationships/hyperlink" Target="https://nconnect.nicmar.ac.in/storage/profile/69a6b369d3b35.png" TargetMode="External"/><Relationship Id="rId_hyperlink_588" Type="http://schemas.openxmlformats.org/officeDocument/2006/relationships/hyperlink" Target="https://nconnect.nicmar.ac.in/storage/profile/69a68c2d81c29.png" TargetMode="External"/><Relationship Id="rId_hyperlink_589" Type="http://schemas.openxmlformats.org/officeDocument/2006/relationships/hyperlink" Target="https://nconnect.nicmar.ac.in/storage/profile/69a68c8b7d06c.png" TargetMode="External"/><Relationship Id="rId_hyperlink_590" Type="http://schemas.openxmlformats.org/officeDocument/2006/relationships/hyperlink" Target="https://nconnect.nicmar.ac.in/storage/profile/69a69923ad8df.png" TargetMode="External"/><Relationship Id="rId_hyperlink_591" Type="http://schemas.openxmlformats.org/officeDocument/2006/relationships/hyperlink" Target="https://nconnect.nicmar.ac.in/storage/profile/69a697c7ae742.png" TargetMode="External"/><Relationship Id="rId_hyperlink_592" Type="http://schemas.openxmlformats.org/officeDocument/2006/relationships/hyperlink" Target="https://nconnect.nicmar.ac.in/storage/profile/69a6d5af26600.png" TargetMode="External"/><Relationship Id="rId_hyperlink_593" Type="http://schemas.openxmlformats.org/officeDocument/2006/relationships/hyperlink" Target="https://nconnect.nicmar.ac.in/storage/profile/69a72093d00b3.png" TargetMode="External"/><Relationship Id="rId_hyperlink_594" Type="http://schemas.openxmlformats.org/officeDocument/2006/relationships/hyperlink" Target="https://nconnect.nicmar.ac.in/storage/profile/69a7e607392a1.png" TargetMode="External"/><Relationship Id="rId_hyperlink_595" Type="http://schemas.openxmlformats.org/officeDocument/2006/relationships/hyperlink" Target="https://nconnect.nicmar.ac.in/storage/profile/69a6a9aad37a5.png" TargetMode="External"/><Relationship Id="rId_hyperlink_596" Type="http://schemas.openxmlformats.org/officeDocument/2006/relationships/hyperlink" Target="https://nconnect.nicmar.ac.in/storage/profile/69a80af3172d1.png" TargetMode="External"/><Relationship Id="rId_hyperlink_597" Type="http://schemas.openxmlformats.org/officeDocument/2006/relationships/hyperlink" Target="https://nconnect.nicmar.ac.in/storage/profile/69a6b1853bc1e.png" TargetMode="External"/><Relationship Id="rId_hyperlink_598" Type="http://schemas.openxmlformats.org/officeDocument/2006/relationships/hyperlink" Target="https://nconnect.nicmar.ac.in/storage/profile/69a6b1ed7e6f8.png" TargetMode="External"/><Relationship Id="rId_hyperlink_599" Type="http://schemas.openxmlformats.org/officeDocument/2006/relationships/hyperlink" Target="https://nconnect.nicmar.ac.in/storage/profile/69a6bdffac584.png" TargetMode="External"/><Relationship Id="rId_hyperlink_600" Type="http://schemas.openxmlformats.org/officeDocument/2006/relationships/hyperlink" Target="https://nconnect.nicmar.ac.in/storage/profile/69a6b91918f69.png" TargetMode="External"/><Relationship Id="rId_hyperlink_601" Type="http://schemas.openxmlformats.org/officeDocument/2006/relationships/hyperlink" Target="https://nconnect.nicmar.ac.in/storage/profile/69a7d3ec2aedd.png" TargetMode="External"/><Relationship Id="rId_hyperlink_602" Type="http://schemas.openxmlformats.org/officeDocument/2006/relationships/hyperlink" Target="https://nconnect.nicmar.ac.in/storage/profile/69a80dc71e71b.png" TargetMode="External"/><Relationship Id="rId_hyperlink_603" Type="http://schemas.openxmlformats.org/officeDocument/2006/relationships/hyperlink" Target="https://nconnect.nicmar.ac.in/storage/profile/69a7fe3e1606e.png" TargetMode="External"/><Relationship Id="rId_hyperlink_604" Type="http://schemas.openxmlformats.org/officeDocument/2006/relationships/hyperlink" Target="https://nconnect.nicmar.ac.in/storage/profile/69aaa62ba8933.png" TargetMode="External"/><Relationship Id="rId_hyperlink_605" Type="http://schemas.openxmlformats.org/officeDocument/2006/relationships/hyperlink" Target="https://nconnect.nicmar.ac.in/storage/profile/69a6fb1e37533.png" TargetMode="External"/><Relationship Id="rId_hyperlink_606" Type="http://schemas.openxmlformats.org/officeDocument/2006/relationships/hyperlink" Target="https://nconnect.nicmar.ac.in/storage/profile/69a7090f36af1.png" TargetMode="External"/><Relationship Id="rId_hyperlink_607" Type="http://schemas.openxmlformats.org/officeDocument/2006/relationships/hyperlink" Target="https://nconnect.nicmar.ac.in/storage/profile/69a7ffba30914.png" TargetMode="External"/><Relationship Id="rId_hyperlink_608" Type="http://schemas.openxmlformats.org/officeDocument/2006/relationships/hyperlink" Target="https://nconnect.nicmar.ac.in/storage/profile/69a70e28b5a22.png" TargetMode="External"/><Relationship Id="rId_hyperlink_609" Type="http://schemas.openxmlformats.org/officeDocument/2006/relationships/hyperlink" Target="https://nconnect.nicmar.ac.in/storage/profile/69a70d8a2aaaf.png" TargetMode="External"/><Relationship Id="rId_hyperlink_610" Type="http://schemas.openxmlformats.org/officeDocument/2006/relationships/hyperlink" Target="https://nconnect.nicmar.ac.in/storage/profile/69a70d176c5d4.png" TargetMode="External"/><Relationship Id="rId_hyperlink_611" Type="http://schemas.openxmlformats.org/officeDocument/2006/relationships/hyperlink" Target="https://nconnect.nicmar.ac.in/storage/profile/69a7d64902ae6.png" TargetMode="External"/><Relationship Id="rId_hyperlink_612" Type="http://schemas.openxmlformats.org/officeDocument/2006/relationships/hyperlink" Target="https://nconnect.nicmar.ac.in/storage/profile/69a716bad0208.png" TargetMode="External"/><Relationship Id="rId_hyperlink_613" Type="http://schemas.openxmlformats.org/officeDocument/2006/relationships/hyperlink" Target="https://nconnect.nicmar.ac.in/storage/profile/69a71d15aac0f.png" TargetMode="External"/><Relationship Id="rId_hyperlink_614" Type="http://schemas.openxmlformats.org/officeDocument/2006/relationships/hyperlink" Target="https://nconnect.nicmar.ac.in/storage/profile/69a7b39cb2567.png" TargetMode="External"/><Relationship Id="rId_hyperlink_615" Type="http://schemas.openxmlformats.org/officeDocument/2006/relationships/hyperlink" Target="https://nconnect.nicmar.ac.in/storage/profile/69a9403068600.png" TargetMode="External"/><Relationship Id="rId_hyperlink_616" Type="http://schemas.openxmlformats.org/officeDocument/2006/relationships/hyperlink" Target="https://nconnect.nicmar.ac.in/storage/profile/69a7ed5fb4fb5.png" TargetMode="External"/><Relationship Id="rId_hyperlink_617" Type="http://schemas.openxmlformats.org/officeDocument/2006/relationships/hyperlink" Target="https://nconnect.nicmar.ac.in/storage/profile/69a734061043f.png" TargetMode="External"/><Relationship Id="rId_hyperlink_618" Type="http://schemas.openxmlformats.org/officeDocument/2006/relationships/hyperlink" Target="https://nconnect.nicmar.ac.in/storage/profile/69a781f97b910.png" TargetMode="External"/><Relationship Id="rId_hyperlink_619" Type="http://schemas.openxmlformats.org/officeDocument/2006/relationships/hyperlink" Target="https://nconnect.nicmar.ac.in/storage/profile/69a7a80191a37.png" TargetMode="External"/><Relationship Id="rId_hyperlink_620" Type="http://schemas.openxmlformats.org/officeDocument/2006/relationships/hyperlink" Target="https://nconnect.nicmar.ac.in/storage/profile/69a7a7943e22a.png" TargetMode="External"/><Relationship Id="rId_hyperlink_621" Type="http://schemas.openxmlformats.org/officeDocument/2006/relationships/hyperlink" Target="https://nconnect.nicmar.ac.in/storage/profile/69a7b862deab0.png" TargetMode="External"/><Relationship Id="rId_hyperlink_622" Type="http://schemas.openxmlformats.org/officeDocument/2006/relationships/hyperlink" Target="https://nconnect.nicmar.ac.in/storage/profile/69a800dddb024.png" TargetMode="External"/><Relationship Id="rId_hyperlink_623" Type="http://schemas.openxmlformats.org/officeDocument/2006/relationships/hyperlink" Target="https://nconnect.nicmar.ac.in/storage/profile/69a809f1880f5.png" TargetMode="External"/><Relationship Id="rId_hyperlink_624" Type="http://schemas.openxmlformats.org/officeDocument/2006/relationships/hyperlink" Target="https://nconnect.nicmar.ac.in/storage/profile/69a855f1decfa.png" TargetMode="External"/><Relationship Id="rId_hyperlink_625" Type="http://schemas.openxmlformats.org/officeDocument/2006/relationships/hyperlink" Target="https://nconnect.nicmar.ac.in/storage/profile/69a7d96ef17a0.png" TargetMode="External"/><Relationship Id="rId_hyperlink_626" Type="http://schemas.openxmlformats.org/officeDocument/2006/relationships/hyperlink" Target="https://nconnect.nicmar.ac.in/storage/profile/69a7efe1c244a.png" TargetMode="External"/><Relationship Id="rId_hyperlink_627" Type="http://schemas.openxmlformats.org/officeDocument/2006/relationships/hyperlink" Target="https://nconnect.nicmar.ac.in/storage/profile/69a851091a23f.png" TargetMode="External"/><Relationship Id="rId_hyperlink_628" Type="http://schemas.openxmlformats.org/officeDocument/2006/relationships/hyperlink" Target="https://nconnect.nicmar.ac.in/storage/profile/69a7fdfa24b02.png" TargetMode="External"/><Relationship Id="rId_hyperlink_629" Type="http://schemas.openxmlformats.org/officeDocument/2006/relationships/hyperlink" Target="https://nconnect.nicmar.ac.in/storage/profile/69a7edc151336.png" TargetMode="External"/><Relationship Id="rId_hyperlink_630" Type="http://schemas.openxmlformats.org/officeDocument/2006/relationships/hyperlink" Target="https://nconnect.nicmar.ac.in/storage/profile/69a7f2c16e64b.png" TargetMode="External"/><Relationship Id="rId_hyperlink_631" Type="http://schemas.openxmlformats.org/officeDocument/2006/relationships/hyperlink" Target="https://nconnect.nicmar.ac.in/storage/profile/69a7efd646120.png" TargetMode="External"/><Relationship Id="rId_hyperlink_632" Type="http://schemas.openxmlformats.org/officeDocument/2006/relationships/hyperlink" Target="https://nconnect.nicmar.ac.in/storage/profile/69a7fa1fc106a.png" TargetMode="External"/><Relationship Id="rId_hyperlink_633" Type="http://schemas.openxmlformats.org/officeDocument/2006/relationships/hyperlink" Target="https://nconnect.nicmar.ac.in/storage/profile/69a7f404c4027.png" TargetMode="External"/><Relationship Id="rId_hyperlink_634" Type="http://schemas.openxmlformats.org/officeDocument/2006/relationships/hyperlink" Target="https://nconnect.nicmar.ac.in/storage/profile/69a7f6bb7e1ba.png" TargetMode="External"/><Relationship Id="rId_hyperlink_635" Type="http://schemas.openxmlformats.org/officeDocument/2006/relationships/hyperlink" Target="https://nconnect.nicmar.ac.in/storage/profile/69a7fff0dc373.png" TargetMode="External"/><Relationship Id="rId_hyperlink_636" Type="http://schemas.openxmlformats.org/officeDocument/2006/relationships/hyperlink" Target="https://nconnect.nicmar.ac.in/storage/profile/69a80250176d5.png" TargetMode="External"/><Relationship Id="rId_hyperlink_637" Type="http://schemas.openxmlformats.org/officeDocument/2006/relationships/hyperlink" Target="https://nconnect.nicmar.ac.in/storage/profile/69a802027b0c8.png" TargetMode="External"/><Relationship Id="rId_hyperlink_638" Type="http://schemas.openxmlformats.org/officeDocument/2006/relationships/hyperlink" Target="https://nconnect.nicmar.ac.in/storage/profile/69a807d4377da.png" TargetMode="External"/><Relationship Id="rId_hyperlink_639" Type="http://schemas.openxmlformats.org/officeDocument/2006/relationships/hyperlink" Target="https://nconnect.nicmar.ac.in/storage/profile/69a85cda0500b.png" TargetMode="External"/><Relationship Id="rId_hyperlink_640" Type="http://schemas.openxmlformats.org/officeDocument/2006/relationships/hyperlink" Target="https://nconnect.nicmar.ac.in/storage/profile/69a817c90d091.png" TargetMode="External"/><Relationship Id="rId_hyperlink_641" Type="http://schemas.openxmlformats.org/officeDocument/2006/relationships/hyperlink" Target="https://nconnect.nicmar.ac.in/storage/profile/69a81da8cb840.png" TargetMode="External"/><Relationship Id="rId_hyperlink_642" Type="http://schemas.openxmlformats.org/officeDocument/2006/relationships/hyperlink" Target="https://nconnect.nicmar.ac.in/storage/profile/69a82985d7754.png" TargetMode="External"/><Relationship Id="rId_hyperlink_643" Type="http://schemas.openxmlformats.org/officeDocument/2006/relationships/hyperlink" Target="https://nconnect.nicmar.ac.in/storage/profile/69a843faec6d2.png" TargetMode="External"/><Relationship Id="rId_hyperlink_644" Type="http://schemas.openxmlformats.org/officeDocument/2006/relationships/hyperlink" Target="https://nconnect.nicmar.ac.in/storage/profile/69a844d94493d.png" TargetMode="External"/><Relationship Id="rId_hyperlink_645" Type="http://schemas.openxmlformats.org/officeDocument/2006/relationships/hyperlink" Target="https://nconnect.nicmar.ac.in/storage/profile/69a83b1c780f0.png" TargetMode="External"/><Relationship Id="rId_hyperlink_646" Type="http://schemas.openxmlformats.org/officeDocument/2006/relationships/hyperlink" Target="https://nconnect.nicmar.ac.in/storage/profile/69a83e64b57e3.png" TargetMode="External"/><Relationship Id="rId_hyperlink_647" Type="http://schemas.openxmlformats.org/officeDocument/2006/relationships/hyperlink" Target="https://nconnect.nicmar.ac.in/storage/profile/69a8585314d84.png" TargetMode="External"/><Relationship Id="rId_hyperlink_648" Type="http://schemas.openxmlformats.org/officeDocument/2006/relationships/hyperlink" Target="https://nconnect.nicmar.ac.in/storage/profile/69a84e01deafe.png" TargetMode="External"/><Relationship Id="rId_hyperlink_649" Type="http://schemas.openxmlformats.org/officeDocument/2006/relationships/hyperlink" Target="https://nconnect.nicmar.ac.in/storage/profile/69a85260b6686.png" TargetMode="External"/><Relationship Id="rId_hyperlink_650" Type="http://schemas.openxmlformats.org/officeDocument/2006/relationships/hyperlink" Target="https://nconnect.nicmar.ac.in/storage/profile/69a851fc5a905.png" TargetMode="External"/><Relationship Id="rId_hyperlink_651" Type="http://schemas.openxmlformats.org/officeDocument/2006/relationships/hyperlink" Target="https://nconnect.nicmar.ac.in/storage/profile/69a8583447047.png" TargetMode="External"/><Relationship Id="rId_hyperlink_652" Type="http://schemas.openxmlformats.org/officeDocument/2006/relationships/hyperlink" Target="https://nconnect.nicmar.ac.in/storage/profile/69a85c325f561.png" TargetMode="External"/><Relationship Id="rId_hyperlink_653" Type="http://schemas.openxmlformats.org/officeDocument/2006/relationships/hyperlink" Target="https://nconnect.nicmar.ac.in/storage/profile/69a8647ec335f.png" TargetMode="External"/><Relationship Id="rId_hyperlink_654" Type="http://schemas.openxmlformats.org/officeDocument/2006/relationships/hyperlink" Target="https://nconnect.nicmar.ac.in/storage/profile/69a85e2e8453d.png" TargetMode="External"/><Relationship Id="rId_hyperlink_655" Type="http://schemas.openxmlformats.org/officeDocument/2006/relationships/hyperlink" Target="https://nconnect.nicmar.ac.in/storage/profile/69a865baadd74.png" TargetMode="External"/><Relationship Id="rId_hyperlink_656" Type="http://schemas.openxmlformats.org/officeDocument/2006/relationships/hyperlink" Target="https://nconnect.nicmar.ac.in/storage/profile/69a8770414b98.png" TargetMode="External"/><Relationship Id="rId_hyperlink_657" Type="http://schemas.openxmlformats.org/officeDocument/2006/relationships/hyperlink" Target="https://nconnect.nicmar.ac.in/storage/profile/69a8638e2a61b.png" TargetMode="External"/><Relationship Id="rId_hyperlink_658" Type="http://schemas.openxmlformats.org/officeDocument/2006/relationships/hyperlink" Target="https://nconnect.nicmar.ac.in/storage/profile/69a867294c66b.png" TargetMode="External"/><Relationship Id="rId_hyperlink_659" Type="http://schemas.openxmlformats.org/officeDocument/2006/relationships/hyperlink" Target="https://nconnect.nicmar.ac.in/storage/profile/69a868f311613.png" TargetMode="External"/><Relationship Id="rId_hyperlink_660" Type="http://schemas.openxmlformats.org/officeDocument/2006/relationships/hyperlink" Target="https://nconnect.nicmar.ac.in/storage/profile/69a879821315a.png" TargetMode="External"/><Relationship Id="rId_hyperlink_661" Type="http://schemas.openxmlformats.org/officeDocument/2006/relationships/hyperlink" Target="https://nconnect.nicmar.ac.in/storage/profile/69a870954d877.png" TargetMode="External"/><Relationship Id="rId_hyperlink_662" Type="http://schemas.openxmlformats.org/officeDocument/2006/relationships/hyperlink" Target="https://nconnect.nicmar.ac.in/storage/profile/69a8709420da2.png" TargetMode="External"/><Relationship Id="rId_hyperlink_663" Type="http://schemas.openxmlformats.org/officeDocument/2006/relationships/hyperlink" Target="https://nconnect.nicmar.ac.in/storage/profile/69a9056f282a9.png" TargetMode="External"/><Relationship Id="rId_hyperlink_664" Type="http://schemas.openxmlformats.org/officeDocument/2006/relationships/hyperlink" Target="https://nconnect.nicmar.ac.in/storage/profile/69a90d277f3e7.png" TargetMode="External"/><Relationship Id="rId_hyperlink_665" Type="http://schemas.openxmlformats.org/officeDocument/2006/relationships/hyperlink" Target="https://nconnect.nicmar.ac.in/storage/profile/69a975bb5cfc4.png" TargetMode="External"/><Relationship Id="rId_hyperlink_666" Type="http://schemas.openxmlformats.org/officeDocument/2006/relationships/hyperlink" Target="https://nconnect.nicmar.ac.in/storage/profile/69a96a461cb62.png" TargetMode="External"/><Relationship Id="rId_hyperlink_667" Type="http://schemas.openxmlformats.org/officeDocument/2006/relationships/hyperlink" Target="https://nconnect.nicmar.ac.in/storage/profile/69a9c4d4a0dcc.png" TargetMode="External"/><Relationship Id="rId_hyperlink_668" Type="http://schemas.openxmlformats.org/officeDocument/2006/relationships/hyperlink" Target="https://nconnect.nicmar.ac.in/storage/profile/69aa92feba968.png" TargetMode="External"/><Relationship Id="rId_hyperlink_669" Type="http://schemas.openxmlformats.org/officeDocument/2006/relationships/hyperlink" Target="https://nconnect.nicmar.ac.in/storage/profile/69ad3bfa4291f.png" TargetMode="External"/><Relationship Id="rId_hyperlink_670" Type="http://schemas.openxmlformats.org/officeDocument/2006/relationships/hyperlink" Target="https://nconnect.nicmar.ac.in/storage/profile/69ae8a3bba106.png" TargetMode="External"/><Relationship Id="rId_hyperlink_671" Type="http://schemas.openxmlformats.org/officeDocument/2006/relationships/hyperlink" Target="https://nconnect.nicmar.ac.in/storage/profile/69afb298baad0.png" TargetMode="External"/><Relationship Id="rId_hyperlink_672" Type="http://schemas.openxmlformats.org/officeDocument/2006/relationships/hyperlink" Target="https://nconnect.nicmar.ac.in/storage/profile/69b042e26b56c.png" TargetMode="External"/><Relationship Id="rId_hyperlink_673" Type="http://schemas.openxmlformats.org/officeDocument/2006/relationships/hyperlink" Target="https://nconnect.nicmar.ac.in/storage/profile/69b12836f0ca3.png" TargetMode="External"/><Relationship Id="rId_hyperlink_674" Type="http://schemas.openxmlformats.org/officeDocument/2006/relationships/hyperlink" Target="https://nconnect.nicmar.ac.in/storage/profile/69b27fbcabf22.png" TargetMode="External"/><Relationship Id="rId_hyperlink_675" Type="http://schemas.openxmlformats.org/officeDocument/2006/relationships/hyperlink" Target="https://nconnect.nicmar.ac.in/storage/profile/69b68c4432ea7.png" TargetMode="External"/><Relationship Id="rId_hyperlink_676" Type="http://schemas.openxmlformats.org/officeDocument/2006/relationships/hyperlink" Target="https://nconnect.nicmar.ac.in/storage/profile/69c3a91c7f639.png" TargetMode="External"/><Relationship Id="rId_hyperlink_677" Type="http://schemas.openxmlformats.org/officeDocument/2006/relationships/hyperlink" Target="https://nconnect.nicmar.ac.in/storage/profile/69c9f4be83cea.png" TargetMode="External"/><Relationship Id="rId_hyperlink_678" Type="http://schemas.openxmlformats.org/officeDocument/2006/relationships/hyperlink" Target="https://nconnect.nicmar.ac.in/storage/profile/69b788fcbb2cb.png" TargetMode="External"/><Relationship Id="rId_hyperlink_679" Type="http://schemas.openxmlformats.org/officeDocument/2006/relationships/hyperlink" Target="https://nconnect.nicmar.ac.in/storage/profile/69b7907f6a99d.png" TargetMode="External"/><Relationship Id="rId_hyperlink_680" Type="http://schemas.openxmlformats.org/officeDocument/2006/relationships/hyperlink" Target="https://nconnect.nicmar.ac.in/storage/profile/69b7934817219.png" TargetMode="External"/><Relationship Id="rId_hyperlink_681" Type="http://schemas.openxmlformats.org/officeDocument/2006/relationships/hyperlink" Target="https://nconnect.nicmar.ac.in/storage/profile/69b7a94a8e099.png" TargetMode="External"/><Relationship Id="rId_hyperlink_682" Type="http://schemas.openxmlformats.org/officeDocument/2006/relationships/hyperlink" Target="https://nconnect.nicmar.ac.in/storage/profile/69b7a7fd7927d.png" TargetMode="External"/><Relationship Id="rId_hyperlink_683" Type="http://schemas.openxmlformats.org/officeDocument/2006/relationships/hyperlink" Target="https://nconnect.nicmar.ac.in/storage/profile/69b7c314ac7bc.png" TargetMode="External"/><Relationship Id="rId_hyperlink_684" Type="http://schemas.openxmlformats.org/officeDocument/2006/relationships/hyperlink" Target="https://nconnect.nicmar.ac.in/storage/profile/69c3a32e494fc.png" TargetMode="External"/><Relationship Id="rId_hyperlink_685" Type="http://schemas.openxmlformats.org/officeDocument/2006/relationships/hyperlink" Target="https://nconnect.nicmar.ac.in/storage/profile/69b7c967d300b.png" TargetMode="External"/><Relationship Id="rId_hyperlink_686" Type="http://schemas.openxmlformats.org/officeDocument/2006/relationships/hyperlink" Target="https://nconnect.nicmar.ac.in/storage/profile/69b7cae034c02.png" TargetMode="External"/><Relationship Id="rId_hyperlink_687" Type="http://schemas.openxmlformats.org/officeDocument/2006/relationships/hyperlink" Target="https://nconnect.nicmar.ac.in/storage/profile/69b7d74491a41.png" TargetMode="External"/><Relationship Id="rId_hyperlink_688" Type="http://schemas.openxmlformats.org/officeDocument/2006/relationships/hyperlink" Target="https://nconnect.nicmar.ac.in/storage/profile/69b8f906bae3a.png" TargetMode="External"/><Relationship Id="rId_hyperlink_689" Type="http://schemas.openxmlformats.org/officeDocument/2006/relationships/hyperlink" Target="https://nconnect.nicmar.ac.in/storage/profile/69b8f479d4d19.png" TargetMode="External"/><Relationship Id="rId_hyperlink_690" Type="http://schemas.openxmlformats.org/officeDocument/2006/relationships/hyperlink" Target="https://nconnect.nicmar.ac.in/storage/profile/69ba3f4760511.png" TargetMode="External"/><Relationship Id="rId_hyperlink_691" Type="http://schemas.openxmlformats.org/officeDocument/2006/relationships/hyperlink" Target="https://nconnect.nicmar.ac.in/storage/profile/69ba590e00aed.png" TargetMode="External"/><Relationship Id="rId_hyperlink_692" Type="http://schemas.openxmlformats.org/officeDocument/2006/relationships/hyperlink" Target="https://nconnect.nicmar.ac.in/storage/profile/69bad3a39bb04.png" TargetMode="External"/><Relationship Id="rId_hyperlink_693" Type="http://schemas.openxmlformats.org/officeDocument/2006/relationships/hyperlink" Target="https://nconnect.nicmar.ac.in/storage/profile/69bbcf411d60a.png" TargetMode="External"/><Relationship Id="rId_hyperlink_694" Type="http://schemas.openxmlformats.org/officeDocument/2006/relationships/hyperlink" Target="https://nconnect.nicmar.ac.in/storage/profile/69bbeefd5eeb1.png" TargetMode="External"/><Relationship Id="rId_hyperlink_695" Type="http://schemas.openxmlformats.org/officeDocument/2006/relationships/hyperlink" Target="https://nconnect.nicmar.ac.in/storage/profile/69bc01613d033.png" TargetMode="External"/><Relationship Id="rId_hyperlink_696" Type="http://schemas.openxmlformats.org/officeDocument/2006/relationships/hyperlink" Target="https://nconnect.nicmar.ac.in/storage/profile/69bc09a4cae25.png" TargetMode="External"/><Relationship Id="rId_hyperlink_697" Type="http://schemas.openxmlformats.org/officeDocument/2006/relationships/hyperlink" Target="https://nconnect.nicmar.ac.in/storage/profile/69bcca0eab9ee.png" TargetMode="External"/><Relationship Id="rId_hyperlink_698" Type="http://schemas.openxmlformats.org/officeDocument/2006/relationships/hyperlink" Target="https://nconnect.nicmar.ac.in/storage/profile/69bcfe63142e5.png" TargetMode="External"/><Relationship Id="rId_hyperlink_699" Type="http://schemas.openxmlformats.org/officeDocument/2006/relationships/hyperlink" Target="https://nconnect.nicmar.ac.in/storage/profile/69bd1378d45d6.png" TargetMode="External"/><Relationship Id="rId_hyperlink_700" Type="http://schemas.openxmlformats.org/officeDocument/2006/relationships/hyperlink" Target="https://nconnect.nicmar.ac.in/storage/profile/69bd27108b19b.png" TargetMode="External"/><Relationship Id="rId_hyperlink_701" Type="http://schemas.openxmlformats.org/officeDocument/2006/relationships/hyperlink" Target="https://nconnect.nicmar.ac.in/storage/profile/69bd3745a5bf4.png" TargetMode="External"/><Relationship Id="rId_hyperlink_702" Type="http://schemas.openxmlformats.org/officeDocument/2006/relationships/hyperlink" Target="https://nconnect.nicmar.ac.in/storage/profile/69bd7f761866b.png" TargetMode="External"/><Relationship Id="rId_hyperlink_703" Type="http://schemas.openxmlformats.org/officeDocument/2006/relationships/hyperlink" Target="https://nconnect.nicmar.ac.in/storage/profile/69be689ed02d3.png" TargetMode="External"/><Relationship Id="rId_hyperlink_704" Type="http://schemas.openxmlformats.org/officeDocument/2006/relationships/hyperlink" Target="https://nconnect.nicmar.ac.in/storage/profile/69cdfe1a27a64.png" TargetMode="External"/><Relationship Id="rId_hyperlink_705" Type="http://schemas.openxmlformats.org/officeDocument/2006/relationships/hyperlink" Target="https://nconnect.nicmar.ac.in/storage/profile/69bf47e287b88.png" TargetMode="External"/><Relationship Id="rId_hyperlink_706" Type="http://schemas.openxmlformats.org/officeDocument/2006/relationships/hyperlink" Target="https://nconnect.nicmar.ac.in/storage/profile/69bf614a80a86.png" TargetMode="External"/><Relationship Id="rId_hyperlink_707" Type="http://schemas.openxmlformats.org/officeDocument/2006/relationships/hyperlink" Target="https://nconnect.nicmar.ac.in/storage/profile/69bfa55d7a97e.png" TargetMode="External"/><Relationship Id="rId_hyperlink_708" Type="http://schemas.openxmlformats.org/officeDocument/2006/relationships/hyperlink" Target="https://nconnect.nicmar.ac.in/storage/profile/69bff7072eeb6.png" TargetMode="External"/><Relationship Id="rId_hyperlink_709" Type="http://schemas.openxmlformats.org/officeDocument/2006/relationships/hyperlink" Target="https://nconnect.nicmar.ac.in/storage/profile/69c0da27d0c5d.png" TargetMode="External"/><Relationship Id="rId_hyperlink_710" Type="http://schemas.openxmlformats.org/officeDocument/2006/relationships/hyperlink" Target="https://nconnect.nicmar.ac.in/storage/profile/69c0dbe47b687.png" TargetMode="External"/><Relationship Id="rId_hyperlink_711" Type="http://schemas.openxmlformats.org/officeDocument/2006/relationships/hyperlink" Target="https://nconnect.nicmar.ac.in/storage/profile/69cebcdd5c6c3.png" TargetMode="External"/><Relationship Id="rId_hyperlink_712" Type="http://schemas.openxmlformats.org/officeDocument/2006/relationships/hyperlink" Target="https://nconnect.nicmar.ac.in/storage/profile/69cf83196f0d9.png" TargetMode="External"/><Relationship Id="rId_hyperlink_713" Type="http://schemas.openxmlformats.org/officeDocument/2006/relationships/hyperlink" Target="https://nconnect.nicmar.ac.in/storage/profile/69ca802c61d66.png" TargetMode="External"/><Relationship Id="rId_hyperlink_714" Type="http://schemas.openxmlformats.org/officeDocument/2006/relationships/hyperlink" Target="https://nconnect.nicmar.ac.in/storage/profile/69c389e885372.png" TargetMode="External"/><Relationship Id="rId_hyperlink_715" Type="http://schemas.openxmlformats.org/officeDocument/2006/relationships/hyperlink" Target="https://nconnect.nicmar.ac.in/storage/profile/69c38c08b1529.png" TargetMode="External"/><Relationship Id="rId_hyperlink_716" Type="http://schemas.openxmlformats.org/officeDocument/2006/relationships/hyperlink" Target="https://nconnect.nicmar.ac.in/storage/profile/69c4bdb9af9f6.png" TargetMode="External"/><Relationship Id="rId_hyperlink_717" Type="http://schemas.openxmlformats.org/officeDocument/2006/relationships/hyperlink" Target="https://nconnect.nicmar.ac.in/storage/profile/69c4cb9b85bf3.png" TargetMode="External"/><Relationship Id="rId_hyperlink_718" Type="http://schemas.openxmlformats.org/officeDocument/2006/relationships/hyperlink" Target="https://nconnect.nicmar.ac.in/storage/profile/69c681661cc13.png" TargetMode="External"/><Relationship Id="rId_hyperlink_719" Type="http://schemas.openxmlformats.org/officeDocument/2006/relationships/hyperlink" Target="https://nconnect.nicmar.ac.in/storage/profile/69c558bb5176a.png" TargetMode="External"/><Relationship Id="rId_hyperlink_720" Type="http://schemas.openxmlformats.org/officeDocument/2006/relationships/hyperlink" Target="https://nconnect.nicmar.ac.in/storage/profile/69c8b2de515c3.png" TargetMode="External"/><Relationship Id="rId_hyperlink_721" Type="http://schemas.openxmlformats.org/officeDocument/2006/relationships/hyperlink" Target="https://nconnect.nicmar.ac.in/storage/profile/69ca154246884.png" TargetMode="External"/><Relationship Id="rId_hyperlink_722" Type="http://schemas.openxmlformats.org/officeDocument/2006/relationships/hyperlink" Target="https://nconnect.nicmar.ac.in/storage/profile/69ca6465bd9f6.png" TargetMode="External"/><Relationship Id="rId_hyperlink_723" Type="http://schemas.openxmlformats.org/officeDocument/2006/relationships/hyperlink" Target="https://nconnect.nicmar.ac.in/storage/profile/69ca7d3020775.png" TargetMode="External"/><Relationship Id="rId_hyperlink_724" Type="http://schemas.openxmlformats.org/officeDocument/2006/relationships/hyperlink" Target="https://nconnect.nicmar.ac.in/storage/profile/69cb5f60bae9d.png" TargetMode="External"/><Relationship Id="rId_hyperlink_725" Type="http://schemas.openxmlformats.org/officeDocument/2006/relationships/hyperlink" Target="https://nconnect.nicmar.ac.in/storage/profile/69ce38b86aafd.png" TargetMode="External"/><Relationship Id="rId_hyperlink_726" Type="http://schemas.openxmlformats.org/officeDocument/2006/relationships/hyperlink" Target="https://nconnect.nicmar.ac.in/storage/profile/69cd453d778a3.png" TargetMode="External"/><Relationship Id="rId_hyperlink_727" Type="http://schemas.openxmlformats.org/officeDocument/2006/relationships/hyperlink" Target="https://nconnect.nicmar.ac.in/storage/profile/69ce2121f1280.png" TargetMode="External"/><Relationship Id="rId_hyperlink_728" Type="http://schemas.openxmlformats.org/officeDocument/2006/relationships/hyperlink" Target="https://nconnect.nicmar.ac.in/storage/profile/69ce25017c3f4.png" TargetMode="External"/><Relationship Id="rId_hyperlink_729" Type="http://schemas.openxmlformats.org/officeDocument/2006/relationships/hyperlink" Target="https://nconnect.nicmar.ac.in/storage/profile/69cf64e991444.png" TargetMode="External"/><Relationship Id="rId_hyperlink_730" Type="http://schemas.openxmlformats.org/officeDocument/2006/relationships/hyperlink" Target="https://nconnect.nicmar.ac.in/storage/profile/69ce420ecff0b.png" TargetMode="External"/><Relationship Id="rId_hyperlink_731" Type="http://schemas.openxmlformats.org/officeDocument/2006/relationships/hyperlink" Target="https://nconnect.nicmar.ac.in/storage/profile/69d0e3e82e142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72"/>
  <sheetViews>
    <sheetView tabSelected="1" workbookViewId="0" showGridLines="true" showRowColHeaders="1">
      <pane ySplit="1" topLeftCell="A2" activePane="bottomLeft" state="frozen"/>
      <selection pane="bottomLeft" activeCell="A1" sqref="A1:G3272"/>
    </sheetView>
  </sheetViews>
  <sheetFormatPr defaultRowHeight="14.4" outlineLevelRow="0" outlineLevelCol="0"/>
  <cols>
    <col min="1" max="1" width="77.695" bestFit="true" customWidth="true" style="0"/>
    <col min="2" max="2" width="48.274" bestFit="true" customWidth="true" style="0"/>
    <col min="3" max="3" width="15.282" bestFit="true" customWidth="true" style="0"/>
    <col min="4" max="4" width="11.711" bestFit="true" customWidth="true" style="0"/>
    <col min="5" max="5" width="22.852" bestFit="true" customWidth="true" style="0"/>
    <col min="6" max="6" width="25.851" bestFit="true" customWidth="true" style="0"/>
    <col min="7" max="7" width="314.923" bestFit="true" customWidth="true" style="0"/>
  </cols>
  <sheetData>
    <row r="1" spans="1:7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9990907268</v>
      </c>
      <c r="D2" s="2" t="s">
        <v>9</v>
      </c>
      <c r="E2" s="2" t="str">
        <f>HYPERLINK("https://nconnect.nicmar.ac.in/storage/profile/699d7b739ce38.png", "Download")</f>
        <v>0</v>
      </c>
      <c r="F2" s="2" t="s">
        <v>10</v>
      </c>
      <c r="G2" s="2" t="s">
        <v>11</v>
      </c>
    </row>
    <row r="3" spans="1:7">
      <c r="A3" s="2" t="s">
        <v>12</v>
      </c>
      <c r="B3" s="2" t="s">
        <v>13</v>
      </c>
      <c r="C3" s="2">
        <v>9823166620</v>
      </c>
      <c r="D3" s="2" t="s">
        <v>14</v>
      </c>
      <c r="E3" s="2" t="s">
        <v>15</v>
      </c>
      <c r="F3" s="2" t="s">
        <v>10</v>
      </c>
      <c r="G3" s="2" t="s">
        <v>16</v>
      </c>
    </row>
    <row r="4" spans="1:7">
      <c r="A4" s="2" t="s">
        <v>17</v>
      </c>
      <c r="B4" s="2" t="s">
        <v>18</v>
      </c>
      <c r="C4" s="2">
        <v>7507168407</v>
      </c>
      <c r="D4" s="2" t="s">
        <v>14</v>
      </c>
      <c r="E4" s="2" t="s">
        <v>15</v>
      </c>
      <c r="F4" s="2" t="s">
        <v>10</v>
      </c>
      <c r="G4" s="2" t="s">
        <v>16</v>
      </c>
    </row>
    <row r="5" spans="1:7">
      <c r="A5" s="2" t="s">
        <v>19</v>
      </c>
      <c r="B5" s="2" t="s">
        <v>20</v>
      </c>
      <c r="C5" s="2">
        <v>9011578566</v>
      </c>
      <c r="D5" s="2" t="s">
        <v>14</v>
      </c>
      <c r="E5" s="2" t="s">
        <v>15</v>
      </c>
      <c r="F5" s="2" t="s">
        <v>10</v>
      </c>
      <c r="G5" s="2" t="s">
        <v>16</v>
      </c>
    </row>
    <row r="6" spans="1:7">
      <c r="A6" s="2" t="s">
        <v>21</v>
      </c>
      <c r="B6" s="2" t="s">
        <v>22</v>
      </c>
      <c r="C6" s="2">
        <v>8329394699</v>
      </c>
      <c r="D6" s="2" t="s">
        <v>14</v>
      </c>
      <c r="E6" s="2" t="s">
        <v>15</v>
      </c>
      <c r="F6" s="2" t="s">
        <v>10</v>
      </c>
      <c r="G6" s="2" t="s">
        <v>16</v>
      </c>
    </row>
    <row r="7" spans="1:7">
      <c r="A7" s="2" t="s">
        <v>23</v>
      </c>
      <c r="B7" s="2" t="s">
        <v>24</v>
      </c>
      <c r="C7" s="2">
        <v>9673634386</v>
      </c>
      <c r="D7" s="2" t="s">
        <v>14</v>
      </c>
      <c r="E7" s="2" t="s">
        <v>15</v>
      </c>
      <c r="F7" s="2" t="s">
        <v>10</v>
      </c>
      <c r="G7" s="2" t="s">
        <v>16</v>
      </c>
    </row>
    <row r="8" spans="1:7">
      <c r="A8" s="2" t="s">
        <v>25</v>
      </c>
      <c r="B8" s="2" t="s">
        <v>26</v>
      </c>
      <c r="C8" s="2">
        <v>9890995551</v>
      </c>
      <c r="D8" s="2" t="s">
        <v>14</v>
      </c>
      <c r="E8" s="2" t="s">
        <v>15</v>
      </c>
      <c r="F8" s="2" t="s">
        <v>10</v>
      </c>
      <c r="G8" s="2" t="s">
        <v>16</v>
      </c>
    </row>
    <row r="9" spans="1:7">
      <c r="A9" s="2" t="s">
        <v>27</v>
      </c>
      <c r="B9" s="2" t="s">
        <v>28</v>
      </c>
      <c r="C9" s="2">
        <v>9881491140</v>
      </c>
      <c r="D9" s="2" t="s">
        <v>14</v>
      </c>
      <c r="E9" s="2" t="s">
        <v>15</v>
      </c>
      <c r="F9" s="2" t="s">
        <v>10</v>
      </c>
      <c r="G9" s="2" t="s">
        <v>16</v>
      </c>
    </row>
    <row r="10" spans="1:7">
      <c r="A10" s="2" t="s">
        <v>29</v>
      </c>
      <c r="B10" s="2" t="s">
        <v>30</v>
      </c>
      <c r="C10" s="2">
        <v>9881725611</v>
      </c>
      <c r="D10" s="2" t="s">
        <v>14</v>
      </c>
      <c r="E10" s="2" t="s">
        <v>15</v>
      </c>
      <c r="F10" s="2" t="s">
        <v>10</v>
      </c>
      <c r="G10" s="2" t="s">
        <v>16</v>
      </c>
    </row>
    <row r="11" spans="1:7">
      <c r="A11" s="2" t="s">
        <v>31</v>
      </c>
      <c r="B11" s="2" t="s">
        <v>32</v>
      </c>
      <c r="C11" s="2">
        <v>9822214121</v>
      </c>
      <c r="D11" s="2" t="s">
        <v>14</v>
      </c>
      <c r="E11" s="2" t="s">
        <v>15</v>
      </c>
      <c r="F11" s="2" t="s">
        <v>10</v>
      </c>
      <c r="G11" s="2" t="s">
        <v>16</v>
      </c>
    </row>
    <row r="12" spans="1:7">
      <c r="A12" s="2" t="s">
        <v>33</v>
      </c>
      <c r="B12" s="2" t="s">
        <v>34</v>
      </c>
      <c r="C12" s="2">
        <v>9763505152</v>
      </c>
      <c r="D12" s="2" t="s">
        <v>14</v>
      </c>
      <c r="E12" s="2" t="s">
        <v>15</v>
      </c>
      <c r="F12" s="2" t="s">
        <v>10</v>
      </c>
      <c r="G12" s="2" t="s">
        <v>16</v>
      </c>
    </row>
    <row r="13" spans="1:7">
      <c r="A13" s="2" t="s">
        <v>35</v>
      </c>
      <c r="B13" s="2" t="s">
        <v>36</v>
      </c>
      <c r="C13" s="2">
        <v>9422279429</v>
      </c>
      <c r="D13" s="2" t="s">
        <v>14</v>
      </c>
      <c r="E13" s="2" t="s">
        <v>15</v>
      </c>
      <c r="F13" s="2" t="s">
        <v>10</v>
      </c>
      <c r="G13" s="2" t="s">
        <v>16</v>
      </c>
    </row>
    <row r="14" spans="1:7">
      <c r="A14" s="2" t="s">
        <v>37</v>
      </c>
      <c r="B14" s="2" t="s">
        <v>38</v>
      </c>
      <c r="C14" s="2">
        <v>4067359543</v>
      </c>
      <c r="D14" s="2" t="s">
        <v>39</v>
      </c>
      <c r="E14" s="2" t="s">
        <v>15</v>
      </c>
      <c r="F14" s="2" t="s">
        <v>10</v>
      </c>
      <c r="G14" s="2" t="s">
        <v>40</v>
      </c>
    </row>
    <row r="15" spans="1:7">
      <c r="A15" s="2" t="s">
        <v>41</v>
      </c>
      <c r="B15" s="2" t="s">
        <v>42</v>
      </c>
      <c r="C15" s="2">
        <v>8074238849</v>
      </c>
      <c r="D15" s="2" t="s">
        <v>39</v>
      </c>
      <c r="E15" s="2" t="s">
        <v>15</v>
      </c>
      <c r="F15" s="2" t="s">
        <v>10</v>
      </c>
      <c r="G15" s="2" t="s">
        <v>40</v>
      </c>
    </row>
    <row r="16" spans="1:7">
      <c r="A16" s="2" t="s">
        <v>43</v>
      </c>
      <c r="B16" s="2" t="s">
        <v>44</v>
      </c>
      <c r="C16" s="2">
        <v>9812551533</v>
      </c>
      <c r="D16" s="2" t="s">
        <v>9</v>
      </c>
      <c r="E16" s="2" t="str">
        <f>HYPERLINK("https://nconnect.nicmar.ac.in/storage/profile/69008dfa354ac.png", "Download")</f>
        <v>0</v>
      </c>
      <c r="F16" s="2" t="s">
        <v>10</v>
      </c>
      <c r="G16" s="2" t="s">
        <v>45</v>
      </c>
    </row>
    <row r="17" spans="1:7">
      <c r="A17" s="2" t="s">
        <v>46</v>
      </c>
      <c r="B17" s="2" t="s">
        <v>47</v>
      </c>
      <c r="C17" s="2">
        <v>9999999999</v>
      </c>
      <c r="D17" s="2" t="s">
        <v>39</v>
      </c>
      <c r="E17" s="2" t="s">
        <v>15</v>
      </c>
      <c r="F17" s="2" t="s">
        <v>48</v>
      </c>
      <c r="G17" s="2" t="s">
        <v>16</v>
      </c>
    </row>
    <row r="18" spans="1:7">
      <c r="A18" s="2" t="s">
        <v>49</v>
      </c>
      <c r="B18" s="2" t="s">
        <v>50</v>
      </c>
      <c r="C18" s="2">
        <v>9999999999</v>
      </c>
      <c r="D18" s="2" t="s">
        <v>39</v>
      </c>
      <c r="E18" s="2" t="s">
        <v>15</v>
      </c>
      <c r="F18" s="2" t="s">
        <v>48</v>
      </c>
      <c r="G18" s="2" t="s">
        <v>48</v>
      </c>
    </row>
    <row r="19" spans="1:7">
      <c r="A19" s="2" t="s">
        <v>51</v>
      </c>
      <c r="B19" s="2" t="s">
        <v>52</v>
      </c>
      <c r="C19" s="2">
        <v>9990907268</v>
      </c>
      <c r="D19" s="2" t="s">
        <v>39</v>
      </c>
      <c r="E19" s="2" t="s">
        <v>15</v>
      </c>
      <c r="F19" s="2" t="s">
        <v>48</v>
      </c>
      <c r="G19" s="2" t="s">
        <v>48</v>
      </c>
    </row>
    <row r="20" spans="1:7">
      <c r="A20" s="2" t="s">
        <v>53</v>
      </c>
      <c r="B20" s="2" t="s">
        <v>54</v>
      </c>
      <c r="C20" s="2">
        <v>7093172458</v>
      </c>
      <c r="D20" s="2" t="s">
        <v>39</v>
      </c>
      <c r="E20" s="2" t="s">
        <v>15</v>
      </c>
      <c r="F20" s="2" t="s">
        <v>48</v>
      </c>
      <c r="G20" s="2" t="s">
        <v>55</v>
      </c>
    </row>
    <row r="21" spans="1:7">
      <c r="A21" s="2" t="s">
        <v>56</v>
      </c>
      <c r="B21" s="2" t="s">
        <v>57</v>
      </c>
      <c r="C21" s="2"/>
      <c r="D21" s="2" t="s">
        <v>14</v>
      </c>
      <c r="E21" s="2" t="s">
        <v>15</v>
      </c>
      <c r="F21" s="2" t="s">
        <v>48</v>
      </c>
      <c r="G21" s="2" t="s">
        <v>55</v>
      </c>
    </row>
    <row r="22" spans="1:7">
      <c r="A22" s="2" t="s">
        <v>58</v>
      </c>
      <c r="B22" s="2" t="s">
        <v>59</v>
      </c>
      <c r="C22" s="2">
        <v>9637395992</v>
      </c>
      <c r="D22" s="2" t="s">
        <v>14</v>
      </c>
      <c r="E22" s="2" t="s">
        <v>15</v>
      </c>
      <c r="F22" s="2" t="s">
        <v>48</v>
      </c>
      <c r="G22" s="2" t="s">
        <v>55</v>
      </c>
    </row>
    <row r="23" spans="1:7">
      <c r="A23" s="2" t="s">
        <v>60</v>
      </c>
      <c r="B23" s="2" t="s">
        <v>61</v>
      </c>
      <c r="C23" s="2">
        <v>9400352116</v>
      </c>
      <c r="D23" s="2" t="s">
        <v>14</v>
      </c>
      <c r="E23" s="2" t="s">
        <v>15</v>
      </c>
      <c r="F23" s="2" t="s">
        <v>48</v>
      </c>
      <c r="G23" s="2" t="s">
        <v>55</v>
      </c>
    </row>
    <row r="24" spans="1:7">
      <c r="A24" s="2" t="s">
        <v>62</v>
      </c>
      <c r="B24" s="2" t="s">
        <v>63</v>
      </c>
      <c r="C24" s="2">
        <v>7720075589</v>
      </c>
      <c r="D24" s="2" t="s">
        <v>14</v>
      </c>
      <c r="E24" s="2" t="s">
        <v>15</v>
      </c>
      <c r="F24" s="2" t="s">
        <v>48</v>
      </c>
      <c r="G24" s="2" t="s">
        <v>55</v>
      </c>
    </row>
    <row r="25" spans="1:7">
      <c r="A25" s="2" t="s">
        <v>64</v>
      </c>
      <c r="B25" s="2" t="s">
        <v>65</v>
      </c>
      <c r="C25" s="2">
        <v>9982010660</v>
      </c>
      <c r="D25" s="2" t="s">
        <v>9</v>
      </c>
      <c r="E25" s="2" t="str">
        <f>HYPERLINK("https://nconnect.nicmar.ac.in/storage/profile/69008010477be.png", "Download")</f>
        <v>0</v>
      </c>
      <c r="F25" s="2" t="s">
        <v>10</v>
      </c>
      <c r="G25" s="2" t="s">
        <v>16</v>
      </c>
    </row>
    <row r="26" spans="1:7">
      <c r="A26" s="2" t="s">
        <v>66</v>
      </c>
      <c r="B26" s="2" t="s">
        <v>67</v>
      </c>
      <c r="C26" s="2">
        <v>8796140550</v>
      </c>
      <c r="D26" s="2" t="s">
        <v>14</v>
      </c>
      <c r="E26" s="2" t="s">
        <v>15</v>
      </c>
      <c r="F26" s="2" t="s">
        <v>10</v>
      </c>
      <c r="G26" s="2" t="s">
        <v>16</v>
      </c>
    </row>
    <row r="27" spans="1:7">
      <c r="A27" s="2" t="s">
        <v>68</v>
      </c>
      <c r="B27" s="2" t="s">
        <v>69</v>
      </c>
      <c r="C27" s="2">
        <v>9810324494</v>
      </c>
      <c r="D27" s="2" t="s">
        <v>9</v>
      </c>
      <c r="E27" s="2" t="str">
        <f>HYPERLINK("https://nconnect.nicmar.ac.in/storage/profile/6900923a858d8.png", "Download")</f>
        <v>0</v>
      </c>
      <c r="F27" s="2" t="s">
        <v>70</v>
      </c>
      <c r="G27" s="2" t="s">
        <v>71</v>
      </c>
    </row>
    <row r="28" spans="1:7">
      <c r="A28" s="2" t="s">
        <v>72</v>
      </c>
      <c r="B28" s="2" t="s">
        <v>73</v>
      </c>
      <c r="C28" s="2"/>
      <c r="D28" s="2" t="s">
        <v>14</v>
      </c>
      <c r="E28" s="2" t="s">
        <v>15</v>
      </c>
      <c r="F28" s="2" t="s">
        <v>48</v>
      </c>
      <c r="G28" s="2" t="s">
        <v>48</v>
      </c>
    </row>
    <row r="29" spans="1:7">
      <c r="A29" s="2" t="s">
        <v>74</v>
      </c>
      <c r="B29" s="2" t="s">
        <v>75</v>
      </c>
      <c r="C29" s="2">
        <v>8397839309</v>
      </c>
      <c r="D29" s="2" t="s">
        <v>9</v>
      </c>
      <c r="E29" s="2" t="str">
        <f>HYPERLINK("https://nconnect.nicmar.ac.in/storage/profile/69008e37d3510.png", "Download")</f>
        <v>0</v>
      </c>
      <c r="F29" s="2" t="s">
        <v>10</v>
      </c>
      <c r="G29" s="2" t="s">
        <v>76</v>
      </c>
    </row>
    <row r="30" spans="1:7">
      <c r="A30" s="2" t="s">
        <v>77</v>
      </c>
      <c r="B30" s="2" t="s">
        <v>78</v>
      </c>
      <c r="C30" s="2">
        <v>9813637675</v>
      </c>
      <c r="D30" s="2" t="s">
        <v>9</v>
      </c>
      <c r="E30" s="2" t="str">
        <f>HYPERLINK("https://nconnect.nicmar.ac.in/storage/profile/68c2a0e06a70a.png", "Download")</f>
        <v>0</v>
      </c>
      <c r="F30" s="2" t="s">
        <v>79</v>
      </c>
      <c r="G30" s="2" t="s">
        <v>80</v>
      </c>
    </row>
    <row r="31" spans="1:7">
      <c r="A31" s="2" t="s">
        <v>81</v>
      </c>
      <c r="B31" s="2" t="s">
        <v>82</v>
      </c>
      <c r="C31" s="2"/>
      <c r="D31" s="2" t="s">
        <v>14</v>
      </c>
      <c r="E31" s="2" t="s">
        <v>15</v>
      </c>
      <c r="F31" s="2" t="s">
        <v>48</v>
      </c>
      <c r="G31" s="2" t="s">
        <v>55</v>
      </c>
    </row>
    <row r="32" spans="1:7">
      <c r="A32" s="2" t="s">
        <v>83</v>
      </c>
      <c r="B32" s="2" t="s">
        <v>84</v>
      </c>
      <c r="C32" s="2" t="s">
        <v>85</v>
      </c>
      <c r="D32" s="2" t="s">
        <v>14</v>
      </c>
      <c r="E32" s="2" t="s">
        <v>15</v>
      </c>
      <c r="F32" s="2" t="s">
        <v>48</v>
      </c>
      <c r="G32" s="2" t="s">
        <v>55</v>
      </c>
    </row>
    <row r="33" spans="1:7">
      <c r="A33" s="2" t="s">
        <v>86</v>
      </c>
      <c r="B33" s="2" t="s">
        <v>87</v>
      </c>
      <c r="C33" s="2">
        <v>9823166620</v>
      </c>
      <c r="D33" s="2" t="s">
        <v>14</v>
      </c>
      <c r="E33" s="2" t="s">
        <v>15</v>
      </c>
      <c r="F33" s="2" t="s">
        <v>48</v>
      </c>
      <c r="G33" s="2" t="s">
        <v>48</v>
      </c>
    </row>
    <row r="34" spans="1:7">
      <c r="A34" s="2" t="s">
        <v>88</v>
      </c>
      <c r="B34" s="2" t="s">
        <v>89</v>
      </c>
      <c r="C34" s="2">
        <v>9990907268</v>
      </c>
      <c r="D34" s="2" t="s">
        <v>14</v>
      </c>
      <c r="E34" s="2" t="s">
        <v>15</v>
      </c>
      <c r="F34" s="2" t="s">
        <v>10</v>
      </c>
      <c r="G34" s="2" t="s">
        <v>16</v>
      </c>
    </row>
    <row r="35" spans="1:7">
      <c r="A35" s="2" t="s">
        <v>90</v>
      </c>
      <c r="B35" s="2" t="s">
        <v>91</v>
      </c>
      <c r="C35" s="2">
        <v>9891427911</v>
      </c>
      <c r="D35" s="2" t="s">
        <v>14</v>
      </c>
      <c r="E35" s="2" t="s">
        <v>15</v>
      </c>
      <c r="F35" s="2" t="s">
        <v>10</v>
      </c>
      <c r="G35" s="2" t="s">
        <v>16</v>
      </c>
    </row>
    <row r="36" spans="1:7">
      <c r="A36" s="2" t="s">
        <v>92</v>
      </c>
      <c r="B36" s="2" t="s">
        <v>93</v>
      </c>
      <c r="C36" s="2">
        <v>7666878287</v>
      </c>
      <c r="D36" s="2" t="s">
        <v>14</v>
      </c>
      <c r="E36" s="2" t="s">
        <v>15</v>
      </c>
      <c r="F36" s="2" t="s">
        <v>48</v>
      </c>
      <c r="G36" s="2" t="s">
        <v>55</v>
      </c>
    </row>
    <row r="37" spans="1:7">
      <c r="A37" s="2" t="s">
        <v>94</v>
      </c>
      <c r="B37" s="2" t="s">
        <v>95</v>
      </c>
      <c r="C37" s="2" t="s">
        <v>96</v>
      </c>
      <c r="D37" s="2" t="s">
        <v>14</v>
      </c>
      <c r="E37" s="2" t="s">
        <v>15</v>
      </c>
      <c r="F37" s="2" t="s">
        <v>48</v>
      </c>
      <c r="G37" s="2" t="s">
        <v>55</v>
      </c>
    </row>
    <row r="38" spans="1:7">
      <c r="A38" s="2" t="s">
        <v>97</v>
      </c>
      <c r="B38" s="2" t="s">
        <v>98</v>
      </c>
      <c r="C38" s="2">
        <v>9630081764</v>
      </c>
      <c r="D38" s="2" t="s">
        <v>14</v>
      </c>
      <c r="E38" s="2" t="s">
        <v>15</v>
      </c>
      <c r="F38" s="2" t="s">
        <v>10</v>
      </c>
      <c r="G38" s="2" t="s">
        <v>16</v>
      </c>
    </row>
    <row r="39" spans="1:7">
      <c r="A39" s="2" t="s">
        <v>99</v>
      </c>
      <c r="B39" s="2" t="s">
        <v>100</v>
      </c>
      <c r="C39" s="2">
        <v>9630081764</v>
      </c>
      <c r="D39" s="2" t="s">
        <v>14</v>
      </c>
      <c r="E39" s="2" t="s">
        <v>15</v>
      </c>
      <c r="F39" s="2" t="s">
        <v>10</v>
      </c>
      <c r="G39" s="2" t="s">
        <v>16</v>
      </c>
    </row>
    <row r="40" spans="1:7">
      <c r="A40" s="2" t="s">
        <v>101</v>
      </c>
      <c r="B40" s="2" t="s">
        <v>102</v>
      </c>
      <c r="C40" s="2">
        <v>9066793619</v>
      </c>
      <c r="D40" s="2" t="s">
        <v>14</v>
      </c>
      <c r="E40" s="2" t="s">
        <v>15</v>
      </c>
      <c r="F40" s="2" t="s">
        <v>48</v>
      </c>
      <c r="G40" s="2" t="s">
        <v>55</v>
      </c>
    </row>
    <row r="41" spans="1:7">
      <c r="A41" s="2" t="s">
        <v>103</v>
      </c>
      <c r="B41" s="2" t="s">
        <v>104</v>
      </c>
      <c r="C41" s="2" t="s">
        <v>105</v>
      </c>
      <c r="D41" s="2" t="s">
        <v>14</v>
      </c>
      <c r="E41" s="2" t="s">
        <v>15</v>
      </c>
      <c r="F41" s="2" t="s">
        <v>48</v>
      </c>
      <c r="G41" s="2" t="s">
        <v>55</v>
      </c>
    </row>
    <row r="42" spans="1:7">
      <c r="A42" s="2" t="s">
        <v>106</v>
      </c>
      <c r="B42" s="2" t="s">
        <v>107</v>
      </c>
      <c r="C42" s="2">
        <v>8699076077</v>
      </c>
      <c r="D42" s="2" t="s">
        <v>14</v>
      </c>
      <c r="E42" s="2" t="s">
        <v>15</v>
      </c>
      <c r="F42" s="2" t="s">
        <v>10</v>
      </c>
      <c r="G42" s="2" t="s">
        <v>16</v>
      </c>
    </row>
    <row r="43" spans="1:7">
      <c r="A43" s="2" t="s">
        <v>108</v>
      </c>
      <c r="B43" s="2" t="s">
        <v>109</v>
      </c>
      <c r="C43" s="2"/>
      <c r="D43" s="2" t="s">
        <v>14</v>
      </c>
      <c r="E43" s="2" t="s">
        <v>15</v>
      </c>
      <c r="F43" s="2" t="s">
        <v>48</v>
      </c>
      <c r="G43" s="2" t="s">
        <v>55</v>
      </c>
    </row>
    <row r="44" spans="1:7">
      <c r="A44" s="2" t="s">
        <v>110</v>
      </c>
      <c r="B44" s="2" t="s">
        <v>111</v>
      </c>
      <c r="C44" s="2">
        <v>9762667522</v>
      </c>
      <c r="D44" s="2" t="s">
        <v>14</v>
      </c>
      <c r="E44" s="2" t="s">
        <v>15</v>
      </c>
      <c r="F44" s="2" t="s">
        <v>48</v>
      </c>
      <c r="G44" s="2" t="s">
        <v>48</v>
      </c>
    </row>
    <row r="45" spans="1:7">
      <c r="A45" s="2" t="s">
        <v>112</v>
      </c>
      <c r="B45" s="2" t="s">
        <v>113</v>
      </c>
      <c r="C45" s="2">
        <v>7994021763</v>
      </c>
      <c r="D45" s="2" t="s">
        <v>14</v>
      </c>
      <c r="E45" s="2" t="s">
        <v>15</v>
      </c>
      <c r="F45" s="2" t="s">
        <v>48</v>
      </c>
      <c r="G45" s="2" t="s">
        <v>55</v>
      </c>
    </row>
    <row r="46" spans="1:7">
      <c r="A46" s="2" t="s">
        <v>114</v>
      </c>
      <c r="B46" s="2" t="s">
        <v>115</v>
      </c>
      <c r="C46" s="2"/>
      <c r="D46" s="2" t="s">
        <v>14</v>
      </c>
      <c r="E46" s="2" t="s">
        <v>15</v>
      </c>
      <c r="F46" s="2" t="s">
        <v>48</v>
      </c>
      <c r="G46" s="2" t="s">
        <v>55</v>
      </c>
    </row>
    <row r="47" spans="1:7">
      <c r="A47" s="2" t="s">
        <v>116</v>
      </c>
      <c r="B47" s="2" t="s">
        <v>117</v>
      </c>
      <c r="C47" s="2"/>
      <c r="D47" s="2" t="s">
        <v>14</v>
      </c>
      <c r="E47" s="2" t="s">
        <v>15</v>
      </c>
      <c r="F47" s="2" t="s">
        <v>48</v>
      </c>
      <c r="G47" s="2" t="s">
        <v>55</v>
      </c>
    </row>
    <row r="48" spans="1:7">
      <c r="A48" s="2" t="s">
        <v>118</v>
      </c>
      <c r="B48" s="2" t="s">
        <v>119</v>
      </c>
      <c r="C48" s="2">
        <v>9763486013</v>
      </c>
      <c r="D48" s="2" t="s">
        <v>14</v>
      </c>
      <c r="E48" s="2" t="s">
        <v>15</v>
      </c>
      <c r="F48" s="2" t="s">
        <v>48</v>
      </c>
      <c r="G48" s="2" t="s">
        <v>55</v>
      </c>
    </row>
    <row r="49" spans="1:7">
      <c r="A49" s="2" t="s">
        <v>120</v>
      </c>
      <c r="B49" s="2" t="s">
        <v>121</v>
      </c>
      <c r="C49" s="2" t="s">
        <v>122</v>
      </c>
      <c r="D49" s="2" t="s">
        <v>14</v>
      </c>
      <c r="E49" s="2" t="s">
        <v>15</v>
      </c>
      <c r="F49" s="2" t="s">
        <v>48</v>
      </c>
      <c r="G49" s="2" t="s">
        <v>55</v>
      </c>
    </row>
    <row r="50" spans="1:7">
      <c r="A50" s="2" t="s">
        <v>123</v>
      </c>
      <c r="B50" s="2" t="s">
        <v>124</v>
      </c>
      <c r="C50" s="2">
        <v>9631788989</v>
      </c>
      <c r="D50" s="2" t="s">
        <v>14</v>
      </c>
      <c r="E50" s="2" t="s">
        <v>15</v>
      </c>
      <c r="F50" s="2" t="s">
        <v>48</v>
      </c>
      <c r="G50" s="2" t="s">
        <v>55</v>
      </c>
    </row>
    <row r="51" spans="1:7">
      <c r="A51" s="2" t="s">
        <v>125</v>
      </c>
      <c r="B51" s="2" t="s">
        <v>126</v>
      </c>
      <c r="C51" s="2" t="s">
        <v>127</v>
      </c>
      <c r="D51" s="2" t="s">
        <v>14</v>
      </c>
      <c r="E51" s="2" t="s">
        <v>15</v>
      </c>
      <c r="F51" s="2" t="s">
        <v>48</v>
      </c>
      <c r="G51" s="2" t="s">
        <v>55</v>
      </c>
    </row>
    <row r="52" spans="1:7">
      <c r="A52" s="2" t="s">
        <v>128</v>
      </c>
      <c r="B52" s="2" t="s">
        <v>129</v>
      </c>
      <c r="C52" s="2" t="s">
        <v>130</v>
      </c>
      <c r="D52" s="2" t="s">
        <v>14</v>
      </c>
      <c r="E52" s="2" t="s">
        <v>15</v>
      </c>
      <c r="F52" s="2" t="s">
        <v>48</v>
      </c>
      <c r="G52" s="2" t="s">
        <v>55</v>
      </c>
    </row>
    <row r="53" spans="1:7">
      <c r="A53" s="2" t="s">
        <v>131</v>
      </c>
      <c r="B53" s="2" t="s">
        <v>132</v>
      </c>
      <c r="C53" s="2"/>
      <c r="D53" s="2" t="s">
        <v>14</v>
      </c>
      <c r="E53" s="2" t="s">
        <v>15</v>
      </c>
      <c r="F53" s="2" t="s">
        <v>48</v>
      </c>
      <c r="G53" s="2" t="s">
        <v>55</v>
      </c>
    </row>
    <row r="54" spans="1:7">
      <c r="A54" s="2" t="s">
        <v>133</v>
      </c>
      <c r="B54" s="2" t="s">
        <v>134</v>
      </c>
      <c r="C54" s="2"/>
      <c r="D54" s="2" t="s">
        <v>14</v>
      </c>
      <c r="E54" s="2" t="s">
        <v>15</v>
      </c>
      <c r="F54" s="2" t="s">
        <v>48</v>
      </c>
      <c r="G54" s="2" t="s">
        <v>55</v>
      </c>
    </row>
    <row r="55" spans="1:7">
      <c r="A55" s="2" t="s">
        <v>135</v>
      </c>
      <c r="B55" s="2" t="s">
        <v>136</v>
      </c>
      <c r="C55" s="2">
        <v>8609655696</v>
      </c>
      <c r="D55" s="2" t="s">
        <v>14</v>
      </c>
      <c r="E55" s="2" t="s">
        <v>15</v>
      </c>
      <c r="F55" s="2" t="s">
        <v>48</v>
      </c>
      <c r="G55" s="2" t="s">
        <v>55</v>
      </c>
    </row>
    <row r="56" spans="1:7">
      <c r="A56" s="2" t="s">
        <v>137</v>
      </c>
      <c r="B56" s="2" t="s">
        <v>138</v>
      </c>
      <c r="C56" s="2">
        <v>8088134943</v>
      </c>
      <c r="D56" s="2" t="s">
        <v>14</v>
      </c>
      <c r="E56" s="2" t="s">
        <v>15</v>
      </c>
      <c r="F56" s="2" t="s">
        <v>48</v>
      </c>
      <c r="G56" s="2" t="s">
        <v>55</v>
      </c>
    </row>
    <row r="57" spans="1:7">
      <c r="A57" s="2" t="s">
        <v>139</v>
      </c>
      <c r="B57" s="2" t="s">
        <v>140</v>
      </c>
      <c r="C57" s="2">
        <v>9624282444</v>
      </c>
      <c r="D57" s="2" t="s">
        <v>14</v>
      </c>
      <c r="E57" s="2" t="s">
        <v>15</v>
      </c>
      <c r="F57" s="2" t="s">
        <v>48</v>
      </c>
      <c r="G57" s="2" t="s">
        <v>55</v>
      </c>
    </row>
    <row r="58" spans="1:7">
      <c r="A58" s="2" t="s">
        <v>141</v>
      </c>
      <c r="B58" s="2" t="s">
        <v>142</v>
      </c>
      <c r="C58" s="2">
        <v>9390844964</v>
      </c>
      <c r="D58" s="2" t="s">
        <v>14</v>
      </c>
      <c r="E58" s="2" t="s">
        <v>15</v>
      </c>
      <c r="F58" s="2" t="s">
        <v>48</v>
      </c>
      <c r="G58" s="2" t="s">
        <v>55</v>
      </c>
    </row>
    <row r="59" spans="1:7">
      <c r="A59" s="2" t="s">
        <v>143</v>
      </c>
      <c r="B59" s="2" t="s">
        <v>144</v>
      </c>
      <c r="C59" s="2"/>
      <c r="D59" s="2" t="s">
        <v>14</v>
      </c>
      <c r="E59" s="2" t="s">
        <v>15</v>
      </c>
      <c r="F59" s="2" t="s">
        <v>48</v>
      </c>
      <c r="G59" s="2" t="s">
        <v>55</v>
      </c>
    </row>
    <row r="60" spans="1:7">
      <c r="A60" s="2" t="s">
        <v>145</v>
      </c>
      <c r="B60" s="2" t="s">
        <v>146</v>
      </c>
      <c r="C60" s="2"/>
      <c r="D60" s="2" t="s">
        <v>14</v>
      </c>
      <c r="E60" s="2" t="s">
        <v>15</v>
      </c>
      <c r="F60" s="2" t="s">
        <v>48</v>
      </c>
      <c r="G60" s="2" t="s">
        <v>55</v>
      </c>
    </row>
    <row r="61" spans="1:7">
      <c r="A61" s="2" t="s">
        <v>147</v>
      </c>
      <c r="B61" s="2" t="s">
        <v>148</v>
      </c>
      <c r="C61" s="2"/>
      <c r="D61" s="2" t="s">
        <v>14</v>
      </c>
      <c r="E61" s="2" t="s">
        <v>15</v>
      </c>
      <c r="F61" s="2" t="s">
        <v>48</v>
      </c>
      <c r="G61" s="2" t="s">
        <v>55</v>
      </c>
    </row>
    <row r="62" spans="1:7">
      <c r="A62" s="2" t="s">
        <v>149</v>
      </c>
      <c r="B62" s="2" t="s">
        <v>150</v>
      </c>
      <c r="C62" s="2">
        <v>9946088530</v>
      </c>
      <c r="D62" s="2" t="s">
        <v>14</v>
      </c>
      <c r="E62" s="2" t="s">
        <v>15</v>
      </c>
      <c r="F62" s="2" t="s">
        <v>48</v>
      </c>
      <c r="G62" s="2" t="s">
        <v>55</v>
      </c>
    </row>
    <row r="63" spans="1:7">
      <c r="A63" s="2" t="s">
        <v>151</v>
      </c>
      <c r="B63" s="2" t="s">
        <v>152</v>
      </c>
      <c r="C63" s="2">
        <v>8281683308</v>
      </c>
      <c r="D63" s="2" t="s">
        <v>14</v>
      </c>
      <c r="E63" s="2" t="s">
        <v>15</v>
      </c>
      <c r="F63" s="2" t="s">
        <v>48</v>
      </c>
      <c r="G63" s="2" t="s">
        <v>55</v>
      </c>
    </row>
    <row r="64" spans="1:7">
      <c r="A64" s="2" t="s">
        <v>153</v>
      </c>
      <c r="B64" s="2" t="s">
        <v>154</v>
      </c>
      <c r="C64" s="2">
        <v>7338518482</v>
      </c>
      <c r="D64" s="2" t="s">
        <v>14</v>
      </c>
      <c r="E64" s="2" t="s">
        <v>15</v>
      </c>
      <c r="F64" s="2" t="s">
        <v>48</v>
      </c>
      <c r="G64" s="2" t="s">
        <v>55</v>
      </c>
    </row>
    <row r="65" spans="1:7">
      <c r="A65" s="2" t="s">
        <v>155</v>
      </c>
      <c r="B65" s="2" t="s">
        <v>156</v>
      </c>
      <c r="C65" s="2">
        <v>9146266150</v>
      </c>
      <c r="D65" s="2" t="s">
        <v>14</v>
      </c>
      <c r="E65" s="2" t="s">
        <v>15</v>
      </c>
      <c r="F65" s="2" t="s">
        <v>48</v>
      </c>
      <c r="G65" s="2" t="s">
        <v>55</v>
      </c>
    </row>
    <row r="66" spans="1:7">
      <c r="A66" s="2" t="s">
        <v>157</v>
      </c>
      <c r="B66" s="2" t="s">
        <v>158</v>
      </c>
      <c r="C66" s="2"/>
      <c r="D66" s="2" t="s">
        <v>14</v>
      </c>
      <c r="E66" s="2" t="s">
        <v>15</v>
      </c>
      <c r="F66" s="2" t="s">
        <v>48</v>
      </c>
      <c r="G66" s="2" t="s">
        <v>55</v>
      </c>
    </row>
    <row r="67" spans="1:7">
      <c r="A67" s="2" t="s">
        <v>159</v>
      </c>
      <c r="B67" s="2" t="s">
        <v>160</v>
      </c>
      <c r="C67" s="2">
        <v>8459604498</v>
      </c>
      <c r="D67" s="2" t="s">
        <v>14</v>
      </c>
      <c r="E67" s="2" t="s">
        <v>15</v>
      </c>
      <c r="F67" s="2" t="s">
        <v>48</v>
      </c>
      <c r="G67" s="2" t="s">
        <v>55</v>
      </c>
    </row>
    <row r="68" spans="1:7">
      <c r="A68" s="2" t="s">
        <v>161</v>
      </c>
      <c r="B68" s="2" t="s">
        <v>162</v>
      </c>
      <c r="C68" s="2"/>
      <c r="D68" s="2" t="s">
        <v>14</v>
      </c>
      <c r="E68" s="2" t="s">
        <v>15</v>
      </c>
      <c r="F68" s="2" t="s">
        <v>48</v>
      </c>
      <c r="G68" s="2" t="s">
        <v>55</v>
      </c>
    </row>
    <row r="69" spans="1:7">
      <c r="A69" s="2" t="s">
        <v>163</v>
      </c>
      <c r="B69" s="2" t="s">
        <v>164</v>
      </c>
      <c r="C69" s="2">
        <v>8790563382</v>
      </c>
      <c r="D69" s="2" t="s">
        <v>14</v>
      </c>
      <c r="E69" s="2" t="s">
        <v>15</v>
      </c>
      <c r="F69" s="2" t="s">
        <v>48</v>
      </c>
      <c r="G69" s="2" t="s">
        <v>48</v>
      </c>
    </row>
    <row r="70" spans="1:7">
      <c r="A70" s="2" t="s">
        <v>165</v>
      </c>
      <c r="B70" s="2" t="s">
        <v>166</v>
      </c>
      <c r="C70" s="2"/>
      <c r="D70" s="2" t="s">
        <v>14</v>
      </c>
      <c r="E70" s="2" t="s">
        <v>15</v>
      </c>
      <c r="F70" s="2" t="s">
        <v>48</v>
      </c>
      <c r="G70" s="2" t="s">
        <v>55</v>
      </c>
    </row>
    <row r="71" spans="1:7">
      <c r="A71" s="2" t="s">
        <v>167</v>
      </c>
      <c r="B71" s="2" t="s">
        <v>168</v>
      </c>
      <c r="C71" s="2"/>
      <c r="D71" s="2" t="s">
        <v>14</v>
      </c>
      <c r="E71" s="2" t="s">
        <v>15</v>
      </c>
      <c r="F71" s="2" t="s">
        <v>48</v>
      </c>
      <c r="G71" s="2" t="s">
        <v>55</v>
      </c>
    </row>
    <row r="72" spans="1:7">
      <c r="A72" s="2" t="s">
        <v>169</v>
      </c>
      <c r="B72" s="2" t="s">
        <v>170</v>
      </c>
      <c r="C72" s="2"/>
      <c r="D72" s="2" t="s">
        <v>14</v>
      </c>
      <c r="E72" s="2" t="s">
        <v>15</v>
      </c>
      <c r="F72" s="2" t="s">
        <v>48</v>
      </c>
      <c r="G72" s="2" t="s">
        <v>55</v>
      </c>
    </row>
    <row r="73" spans="1:7">
      <c r="A73" s="2" t="s">
        <v>171</v>
      </c>
      <c r="B73" s="2" t="s">
        <v>172</v>
      </c>
      <c r="C73" s="2">
        <v>9760658222</v>
      </c>
      <c r="D73" s="2" t="s">
        <v>14</v>
      </c>
      <c r="E73" s="2" t="s">
        <v>15</v>
      </c>
      <c r="F73" s="2" t="s">
        <v>10</v>
      </c>
      <c r="G73" s="2" t="s">
        <v>16</v>
      </c>
    </row>
    <row r="74" spans="1:7">
      <c r="A74" s="2" t="s">
        <v>173</v>
      </c>
      <c r="B74" s="2" t="s">
        <v>174</v>
      </c>
      <c r="C74" s="2">
        <v>7721057759</v>
      </c>
      <c r="D74" s="2" t="s">
        <v>14</v>
      </c>
      <c r="E74" s="2" t="s">
        <v>15</v>
      </c>
      <c r="F74" s="2" t="s">
        <v>48</v>
      </c>
      <c r="G74" s="2" t="s">
        <v>55</v>
      </c>
    </row>
    <row r="75" spans="1:7">
      <c r="A75" s="2" t="s">
        <v>175</v>
      </c>
      <c r="B75" s="2" t="s">
        <v>176</v>
      </c>
      <c r="C75" s="2"/>
      <c r="D75" s="2" t="s">
        <v>14</v>
      </c>
      <c r="E75" s="2" t="s">
        <v>15</v>
      </c>
      <c r="F75" s="2" t="s">
        <v>48</v>
      </c>
      <c r="G75" s="2" t="s">
        <v>55</v>
      </c>
    </row>
    <row r="76" spans="1:7">
      <c r="A76" s="2" t="s">
        <v>177</v>
      </c>
      <c r="B76" s="2" t="s">
        <v>178</v>
      </c>
      <c r="C76" s="2"/>
      <c r="D76" s="2" t="s">
        <v>39</v>
      </c>
      <c r="E76" s="2" t="s">
        <v>15</v>
      </c>
      <c r="F76" s="2" t="s">
        <v>48</v>
      </c>
      <c r="G76" s="2" t="s">
        <v>55</v>
      </c>
    </row>
    <row r="77" spans="1:7">
      <c r="A77" s="2" t="s">
        <v>179</v>
      </c>
      <c r="B77" s="2" t="s">
        <v>180</v>
      </c>
      <c r="C77" s="2">
        <v>8792821209</v>
      </c>
      <c r="D77" s="2" t="s">
        <v>14</v>
      </c>
      <c r="E77" s="2" t="s">
        <v>15</v>
      </c>
      <c r="F77" s="2" t="s">
        <v>48</v>
      </c>
      <c r="G77" s="2" t="s">
        <v>55</v>
      </c>
    </row>
    <row r="78" spans="1:7">
      <c r="A78" s="2" t="s">
        <v>181</v>
      </c>
      <c r="B78" s="2" t="s">
        <v>182</v>
      </c>
      <c r="C78" s="2" t="s">
        <v>183</v>
      </c>
      <c r="D78" s="2" t="s">
        <v>14</v>
      </c>
      <c r="E78" s="2" t="s">
        <v>15</v>
      </c>
      <c r="F78" s="2" t="s">
        <v>48</v>
      </c>
      <c r="G78" s="2" t="s">
        <v>55</v>
      </c>
    </row>
    <row r="79" spans="1:7">
      <c r="A79" s="2" t="s">
        <v>184</v>
      </c>
      <c r="B79" s="2" t="s">
        <v>185</v>
      </c>
      <c r="C79" s="2">
        <v>7541927393</v>
      </c>
      <c r="D79" s="2" t="s">
        <v>14</v>
      </c>
      <c r="E79" s="2" t="s">
        <v>15</v>
      </c>
      <c r="F79" s="2" t="s">
        <v>48</v>
      </c>
      <c r="G79" s="2" t="s">
        <v>55</v>
      </c>
    </row>
    <row r="80" spans="1:7">
      <c r="A80" s="2" t="s">
        <v>186</v>
      </c>
      <c r="B80" s="2" t="s">
        <v>187</v>
      </c>
      <c r="C80" s="2">
        <v>9899823783</v>
      </c>
      <c r="D80" s="2" t="s">
        <v>14</v>
      </c>
      <c r="E80" s="2" t="s">
        <v>15</v>
      </c>
      <c r="F80" s="2" t="s">
        <v>48</v>
      </c>
      <c r="G80" s="2" t="s">
        <v>55</v>
      </c>
    </row>
    <row r="81" spans="1:7">
      <c r="A81" s="2" t="s">
        <v>188</v>
      </c>
      <c r="B81" s="2" t="s">
        <v>189</v>
      </c>
      <c r="C81" s="2"/>
      <c r="D81" s="2" t="s">
        <v>14</v>
      </c>
      <c r="E81" s="2" t="s">
        <v>15</v>
      </c>
      <c r="F81" s="2" t="s">
        <v>48</v>
      </c>
      <c r="G81" s="2" t="s">
        <v>55</v>
      </c>
    </row>
    <row r="82" spans="1:7">
      <c r="A82" s="2" t="s">
        <v>190</v>
      </c>
      <c r="B82" s="2" t="s">
        <v>191</v>
      </c>
      <c r="C82" s="2"/>
      <c r="D82" s="2" t="s">
        <v>39</v>
      </c>
      <c r="E82" s="2" t="s">
        <v>15</v>
      </c>
      <c r="F82" s="2" t="s">
        <v>48</v>
      </c>
      <c r="G82" s="2" t="s">
        <v>55</v>
      </c>
    </row>
    <row r="83" spans="1:7">
      <c r="A83" s="2" t="s">
        <v>192</v>
      </c>
      <c r="B83" s="2" t="s">
        <v>193</v>
      </c>
      <c r="C83" s="2"/>
      <c r="D83" s="2" t="s">
        <v>14</v>
      </c>
      <c r="E83" s="2" t="s">
        <v>15</v>
      </c>
      <c r="F83" s="2" t="s">
        <v>48</v>
      </c>
      <c r="G83" s="2" t="s">
        <v>55</v>
      </c>
    </row>
    <row r="84" spans="1:7">
      <c r="A84" s="2" t="s">
        <v>194</v>
      </c>
      <c r="B84" s="2" t="s">
        <v>195</v>
      </c>
      <c r="C84" s="2"/>
      <c r="D84" s="2" t="s">
        <v>14</v>
      </c>
      <c r="E84" s="2" t="s">
        <v>15</v>
      </c>
      <c r="F84" s="2" t="s">
        <v>48</v>
      </c>
      <c r="G84" s="2" t="s">
        <v>55</v>
      </c>
    </row>
    <row r="85" spans="1:7">
      <c r="A85" s="2" t="s">
        <v>196</v>
      </c>
      <c r="B85" s="2" t="s">
        <v>197</v>
      </c>
      <c r="C85" s="2">
        <v>8790156566</v>
      </c>
      <c r="D85" s="2" t="s">
        <v>39</v>
      </c>
      <c r="E85" s="2" t="s">
        <v>15</v>
      </c>
      <c r="F85" s="2" t="s">
        <v>48</v>
      </c>
      <c r="G85" s="2" t="s">
        <v>55</v>
      </c>
    </row>
    <row r="86" spans="1:7">
      <c r="A86" s="2" t="s">
        <v>198</v>
      </c>
      <c r="B86" s="2" t="s">
        <v>199</v>
      </c>
      <c r="C86" s="2">
        <v>7666636254</v>
      </c>
      <c r="D86" s="2" t="s">
        <v>14</v>
      </c>
      <c r="E86" s="2" t="s">
        <v>15</v>
      </c>
      <c r="F86" s="2" t="s">
        <v>48</v>
      </c>
      <c r="G86" s="2" t="s">
        <v>55</v>
      </c>
    </row>
    <row r="87" spans="1:7">
      <c r="A87" s="2" t="s">
        <v>200</v>
      </c>
      <c r="B87" s="2" t="s">
        <v>201</v>
      </c>
      <c r="C87" s="2">
        <v>8269276224</v>
      </c>
      <c r="D87" s="2" t="s">
        <v>14</v>
      </c>
      <c r="E87" s="2" t="s">
        <v>15</v>
      </c>
      <c r="F87" s="2" t="s">
        <v>48</v>
      </c>
      <c r="G87" s="2" t="s">
        <v>55</v>
      </c>
    </row>
    <row r="88" spans="1:7">
      <c r="A88" s="2" t="s">
        <v>202</v>
      </c>
      <c r="B88" s="2" t="s">
        <v>203</v>
      </c>
      <c r="C88" s="2">
        <v>9426653773</v>
      </c>
      <c r="D88" s="2" t="s">
        <v>14</v>
      </c>
      <c r="E88" s="2" t="s">
        <v>15</v>
      </c>
      <c r="F88" s="2" t="s">
        <v>48</v>
      </c>
      <c r="G88" s="2" t="s">
        <v>55</v>
      </c>
    </row>
    <row r="89" spans="1:7">
      <c r="A89" s="2" t="s">
        <v>204</v>
      </c>
      <c r="B89" s="2" t="s">
        <v>205</v>
      </c>
      <c r="C89" s="2"/>
      <c r="D89" s="2"/>
      <c r="E89" s="2" t="s">
        <v>15</v>
      </c>
      <c r="F89" s="2" t="s">
        <v>48</v>
      </c>
      <c r="G89" s="2" t="s">
        <v>48</v>
      </c>
    </row>
    <row r="90" spans="1:7">
      <c r="A90" s="2" t="s">
        <v>206</v>
      </c>
      <c r="B90" s="2" t="s">
        <v>207</v>
      </c>
      <c r="C90" s="2">
        <v>6201689639</v>
      </c>
      <c r="D90" s="2" t="s">
        <v>14</v>
      </c>
      <c r="E90" s="2" t="s">
        <v>15</v>
      </c>
      <c r="F90" s="2" t="s">
        <v>48</v>
      </c>
      <c r="G90" s="2" t="s">
        <v>55</v>
      </c>
    </row>
    <row r="91" spans="1:7">
      <c r="A91" s="2" t="s">
        <v>208</v>
      </c>
      <c r="B91" s="2" t="s">
        <v>209</v>
      </c>
      <c r="C91" s="2">
        <v>9638716004</v>
      </c>
      <c r="D91" s="2" t="s">
        <v>14</v>
      </c>
      <c r="E91" s="2" t="s">
        <v>15</v>
      </c>
      <c r="F91" s="2" t="s">
        <v>48</v>
      </c>
      <c r="G91" s="2" t="s">
        <v>55</v>
      </c>
    </row>
    <row r="92" spans="1:7">
      <c r="A92" s="2" t="s">
        <v>210</v>
      </c>
      <c r="B92" s="2" t="s">
        <v>211</v>
      </c>
      <c r="C92" s="2"/>
      <c r="D92" s="2" t="s">
        <v>14</v>
      </c>
      <c r="E92" s="2" t="s">
        <v>15</v>
      </c>
      <c r="F92" s="2" t="s">
        <v>48</v>
      </c>
      <c r="G92" s="2" t="s">
        <v>55</v>
      </c>
    </row>
    <row r="93" spans="1:7">
      <c r="A93" s="2" t="s">
        <v>212</v>
      </c>
      <c r="B93" s="2" t="s">
        <v>213</v>
      </c>
      <c r="C93" s="2">
        <v>9004523807</v>
      </c>
      <c r="D93" s="2" t="s">
        <v>14</v>
      </c>
      <c r="E93" s="2" t="s">
        <v>15</v>
      </c>
      <c r="F93" s="2" t="s">
        <v>48</v>
      </c>
      <c r="G93" s="2" t="s">
        <v>55</v>
      </c>
    </row>
    <row r="94" spans="1:7">
      <c r="A94" s="2" t="s">
        <v>214</v>
      </c>
      <c r="B94" s="2" t="s">
        <v>215</v>
      </c>
      <c r="C94" s="2"/>
      <c r="D94" s="2" t="s">
        <v>14</v>
      </c>
      <c r="E94" s="2" t="s">
        <v>15</v>
      </c>
      <c r="F94" s="2" t="s">
        <v>48</v>
      </c>
      <c r="G94" s="2" t="s">
        <v>55</v>
      </c>
    </row>
    <row r="95" spans="1:7">
      <c r="A95" s="2" t="s">
        <v>216</v>
      </c>
      <c r="B95" s="2" t="s">
        <v>217</v>
      </c>
      <c r="C95" s="2">
        <v>8087370985</v>
      </c>
      <c r="D95" s="2" t="s">
        <v>14</v>
      </c>
      <c r="E95" s="2" t="s">
        <v>15</v>
      </c>
      <c r="F95" s="2" t="s">
        <v>48</v>
      </c>
      <c r="G95" s="2" t="s">
        <v>55</v>
      </c>
    </row>
    <row r="96" spans="1:7">
      <c r="A96" s="2" t="s">
        <v>218</v>
      </c>
      <c r="B96" s="2" t="s">
        <v>219</v>
      </c>
      <c r="C96" s="2"/>
      <c r="D96" s="2" t="s">
        <v>14</v>
      </c>
      <c r="E96" s="2" t="s">
        <v>15</v>
      </c>
      <c r="F96" s="2" t="s">
        <v>48</v>
      </c>
      <c r="G96" s="2" t="s">
        <v>55</v>
      </c>
    </row>
    <row r="97" spans="1:7">
      <c r="A97" s="2" t="s">
        <v>220</v>
      </c>
      <c r="B97" s="2" t="s">
        <v>221</v>
      </c>
      <c r="C97" s="2">
        <v>8169253001</v>
      </c>
      <c r="D97" s="2" t="s">
        <v>14</v>
      </c>
      <c r="E97" s="2" t="s">
        <v>15</v>
      </c>
      <c r="F97" s="2" t="s">
        <v>48</v>
      </c>
      <c r="G97" s="2" t="s">
        <v>55</v>
      </c>
    </row>
    <row r="98" spans="1:7">
      <c r="A98" s="2" t="s">
        <v>222</v>
      </c>
      <c r="B98" s="2" t="s">
        <v>223</v>
      </c>
      <c r="C98" s="2">
        <v>9439119923</v>
      </c>
      <c r="D98" s="2" t="s">
        <v>14</v>
      </c>
      <c r="E98" s="2" t="s">
        <v>15</v>
      </c>
      <c r="F98" s="2" t="s">
        <v>48</v>
      </c>
      <c r="G98" s="2" t="s">
        <v>55</v>
      </c>
    </row>
    <row r="99" spans="1:7">
      <c r="A99" s="2" t="s">
        <v>224</v>
      </c>
      <c r="B99" s="2" t="s">
        <v>225</v>
      </c>
      <c r="C99" s="2">
        <v>9767544461</v>
      </c>
      <c r="D99" s="2" t="s">
        <v>14</v>
      </c>
      <c r="E99" s="2" t="s">
        <v>15</v>
      </c>
      <c r="F99" s="2" t="s">
        <v>48</v>
      </c>
      <c r="G99" s="2" t="s">
        <v>55</v>
      </c>
    </row>
    <row r="100" spans="1:7">
      <c r="A100" s="2" t="s">
        <v>226</v>
      </c>
      <c r="B100" s="2" t="s">
        <v>227</v>
      </c>
      <c r="C100" s="2">
        <v>9380975846</v>
      </c>
      <c r="D100" s="2" t="s">
        <v>14</v>
      </c>
      <c r="E100" s="2" t="s">
        <v>15</v>
      </c>
      <c r="F100" s="2" t="s">
        <v>48</v>
      </c>
      <c r="G100" s="2" t="s">
        <v>55</v>
      </c>
    </row>
    <row r="101" spans="1:7">
      <c r="A101" s="2" t="s">
        <v>228</v>
      </c>
      <c r="B101" s="2" t="s">
        <v>229</v>
      </c>
      <c r="C101" s="2">
        <v>9176429979</v>
      </c>
      <c r="D101" s="2" t="s">
        <v>14</v>
      </c>
      <c r="E101" s="2" t="s">
        <v>15</v>
      </c>
      <c r="F101" s="2" t="s">
        <v>48</v>
      </c>
      <c r="G101" s="2" t="s">
        <v>55</v>
      </c>
    </row>
    <row r="102" spans="1:7">
      <c r="A102" s="2" t="s">
        <v>230</v>
      </c>
      <c r="B102" s="2" t="s">
        <v>231</v>
      </c>
      <c r="C102" s="2">
        <v>9767034949</v>
      </c>
      <c r="D102" s="2" t="s">
        <v>14</v>
      </c>
      <c r="E102" s="2" t="s">
        <v>15</v>
      </c>
      <c r="F102" s="2" t="s">
        <v>48</v>
      </c>
      <c r="G102" s="2" t="s">
        <v>55</v>
      </c>
    </row>
    <row r="103" spans="1:7">
      <c r="A103" s="2" t="s">
        <v>232</v>
      </c>
      <c r="B103" s="2" t="s">
        <v>233</v>
      </c>
      <c r="C103" s="2">
        <v>8420536076</v>
      </c>
      <c r="D103" s="2" t="s">
        <v>14</v>
      </c>
      <c r="E103" s="2" t="s">
        <v>15</v>
      </c>
      <c r="F103" s="2" t="s">
        <v>48</v>
      </c>
      <c r="G103" s="2" t="s">
        <v>55</v>
      </c>
    </row>
    <row r="104" spans="1:7">
      <c r="A104" s="2" t="s">
        <v>234</v>
      </c>
      <c r="B104" s="2" t="s">
        <v>235</v>
      </c>
      <c r="C104" s="2"/>
      <c r="D104" s="2" t="s">
        <v>14</v>
      </c>
      <c r="E104" s="2" t="s">
        <v>15</v>
      </c>
      <c r="F104" s="2" t="s">
        <v>48</v>
      </c>
      <c r="G104" s="2" t="s">
        <v>55</v>
      </c>
    </row>
    <row r="105" spans="1:7">
      <c r="A105" s="2" t="s">
        <v>236</v>
      </c>
      <c r="B105" s="2" t="s">
        <v>237</v>
      </c>
      <c r="C105" s="2">
        <v>7358172390</v>
      </c>
      <c r="D105" s="2" t="s">
        <v>14</v>
      </c>
      <c r="E105" s="2" t="s">
        <v>15</v>
      </c>
      <c r="F105" s="2" t="s">
        <v>48</v>
      </c>
      <c r="G105" s="2" t="s">
        <v>55</v>
      </c>
    </row>
    <row r="106" spans="1:7">
      <c r="A106" s="2" t="s">
        <v>238</v>
      </c>
      <c r="B106" s="2" t="s">
        <v>239</v>
      </c>
      <c r="C106" s="2">
        <v>9158449849</v>
      </c>
      <c r="D106" s="2" t="s">
        <v>14</v>
      </c>
      <c r="E106" s="2" t="s">
        <v>15</v>
      </c>
      <c r="F106" s="2" t="s">
        <v>48</v>
      </c>
      <c r="G106" s="2" t="s">
        <v>55</v>
      </c>
    </row>
    <row r="107" spans="1:7">
      <c r="A107" s="2" t="s">
        <v>240</v>
      </c>
      <c r="B107" s="2" t="s">
        <v>241</v>
      </c>
      <c r="C107" s="2">
        <v>7796278237</v>
      </c>
      <c r="D107" s="2" t="s">
        <v>14</v>
      </c>
      <c r="E107" s="2" t="s">
        <v>15</v>
      </c>
      <c r="F107" s="2" t="s">
        <v>48</v>
      </c>
      <c r="G107" s="2" t="s">
        <v>55</v>
      </c>
    </row>
    <row r="108" spans="1:7">
      <c r="A108" s="2" t="s">
        <v>242</v>
      </c>
      <c r="B108" s="2" t="s">
        <v>243</v>
      </c>
      <c r="C108" s="2">
        <v>7030295749</v>
      </c>
      <c r="D108" s="2" t="s">
        <v>14</v>
      </c>
      <c r="E108" s="2" t="s">
        <v>15</v>
      </c>
      <c r="F108" s="2" t="s">
        <v>48</v>
      </c>
      <c r="G108" s="2" t="s">
        <v>55</v>
      </c>
    </row>
    <row r="109" spans="1:7">
      <c r="A109" s="2" t="s">
        <v>244</v>
      </c>
      <c r="B109" s="2" t="s">
        <v>245</v>
      </c>
      <c r="C109" s="2"/>
      <c r="D109" s="2" t="s">
        <v>14</v>
      </c>
      <c r="E109" s="2" t="s">
        <v>15</v>
      </c>
      <c r="F109" s="2" t="s">
        <v>48</v>
      </c>
      <c r="G109" s="2" t="s">
        <v>55</v>
      </c>
    </row>
    <row r="110" spans="1:7">
      <c r="A110" s="2" t="s">
        <v>246</v>
      </c>
      <c r="B110" s="2" t="s">
        <v>247</v>
      </c>
      <c r="C110" s="2"/>
      <c r="D110" s="2" t="s">
        <v>14</v>
      </c>
      <c r="E110" s="2" t="s">
        <v>15</v>
      </c>
      <c r="F110" s="2" t="s">
        <v>48</v>
      </c>
      <c r="G110" s="2" t="s">
        <v>55</v>
      </c>
    </row>
    <row r="111" spans="1:7">
      <c r="A111" s="2" t="s">
        <v>248</v>
      </c>
      <c r="B111" s="2" t="s">
        <v>249</v>
      </c>
      <c r="C111" s="2"/>
      <c r="D111" s="2" t="s">
        <v>14</v>
      </c>
      <c r="E111" s="2" t="s">
        <v>15</v>
      </c>
      <c r="F111" s="2" t="s">
        <v>48</v>
      </c>
      <c r="G111" s="2" t="s">
        <v>55</v>
      </c>
    </row>
    <row r="112" spans="1:7">
      <c r="A112" s="2" t="s">
        <v>250</v>
      </c>
      <c r="B112" s="2" t="s">
        <v>251</v>
      </c>
      <c r="C112" s="2">
        <v>9011469230</v>
      </c>
      <c r="D112" s="2" t="s">
        <v>14</v>
      </c>
      <c r="E112" s="2" t="s">
        <v>15</v>
      </c>
      <c r="F112" s="2" t="s">
        <v>48</v>
      </c>
      <c r="G112" s="2" t="s">
        <v>55</v>
      </c>
    </row>
    <row r="113" spans="1:7">
      <c r="A113" s="2" t="s">
        <v>252</v>
      </c>
      <c r="B113" s="2" t="s">
        <v>253</v>
      </c>
      <c r="C113" s="2">
        <v>7898881924</v>
      </c>
      <c r="D113" s="2" t="s">
        <v>14</v>
      </c>
      <c r="E113" s="2" t="s">
        <v>15</v>
      </c>
      <c r="F113" s="2" t="s">
        <v>48</v>
      </c>
      <c r="G113" s="2" t="s">
        <v>55</v>
      </c>
    </row>
    <row r="114" spans="1:7">
      <c r="A114" s="2" t="s">
        <v>254</v>
      </c>
      <c r="B114" s="2" t="s">
        <v>255</v>
      </c>
      <c r="C114" s="2" t="s">
        <v>256</v>
      </c>
      <c r="D114" s="2" t="s">
        <v>14</v>
      </c>
      <c r="E114" s="2" t="s">
        <v>15</v>
      </c>
      <c r="F114" s="2" t="s">
        <v>48</v>
      </c>
      <c r="G114" s="2" t="s">
        <v>55</v>
      </c>
    </row>
    <row r="115" spans="1:7">
      <c r="A115" s="2" t="s">
        <v>257</v>
      </c>
      <c r="B115" s="2" t="s">
        <v>258</v>
      </c>
      <c r="C115" s="2"/>
      <c r="D115" s="2" t="s">
        <v>14</v>
      </c>
      <c r="E115" s="2" t="s">
        <v>15</v>
      </c>
      <c r="F115" s="2" t="s">
        <v>48</v>
      </c>
      <c r="G115" s="2" t="s">
        <v>55</v>
      </c>
    </row>
    <row r="116" spans="1:7">
      <c r="A116" s="2" t="s">
        <v>259</v>
      </c>
      <c r="B116" s="2" t="s">
        <v>260</v>
      </c>
      <c r="C116" s="2">
        <v>8957246804</v>
      </c>
      <c r="D116" s="2" t="s">
        <v>14</v>
      </c>
      <c r="E116" s="2" t="s">
        <v>15</v>
      </c>
      <c r="F116" s="2" t="s">
        <v>48</v>
      </c>
      <c r="G116" s="2" t="s">
        <v>55</v>
      </c>
    </row>
    <row r="117" spans="1:7">
      <c r="A117" s="2" t="s">
        <v>261</v>
      </c>
      <c r="B117" s="2" t="s">
        <v>262</v>
      </c>
      <c r="C117" s="2"/>
      <c r="D117" s="2" t="s">
        <v>14</v>
      </c>
      <c r="E117" s="2" t="s">
        <v>15</v>
      </c>
      <c r="F117" s="2" t="s">
        <v>48</v>
      </c>
      <c r="G117" s="2" t="s">
        <v>55</v>
      </c>
    </row>
    <row r="118" spans="1:7">
      <c r="A118" s="2" t="s">
        <v>263</v>
      </c>
      <c r="B118" s="2" t="s">
        <v>264</v>
      </c>
      <c r="C118" s="2"/>
      <c r="D118" s="2" t="s">
        <v>14</v>
      </c>
      <c r="E118" s="2" t="s">
        <v>15</v>
      </c>
      <c r="F118" s="2" t="s">
        <v>48</v>
      </c>
      <c r="G118" s="2" t="s">
        <v>55</v>
      </c>
    </row>
    <row r="119" spans="1:7">
      <c r="A119" s="2" t="s">
        <v>265</v>
      </c>
      <c r="B119" s="2" t="s">
        <v>266</v>
      </c>
      <c r="C119" s="2">
        <v>9963962161</v>
      </c>
      <c r="D119" s="2" t="s">
        <v>14</v>
      </c>
      <c r="E119" s="2" t="s">
        <v>15</v>
      </c>
      <c r="F119" s="2" t="s">
        <v>48</v>
      </c>
      <c r="G119" s="2" t="s">
        <v>55</v>
      </c>
    </row>
    <row r="120" spans="1:7">
      <c r="A120" s="2" t="s">
        <v>267</v>
      </c>
      <c r="B120" s="2" t="s">
        <v>268</v>
      </c>
      <c r="C120" s="2">
        <v>9552626976</v>
      </c>
      <c r="D120" s="2" t="s">
        <v>14</v>
      </c>
      <c r="E120" s="2" t="s">
        <v>15</v>
      </c>
      <c r="F120" s="2" t="s">
        <v>48</v>
      </c>
      <c r="G120" s="2" t="s">
        <v>55</v>
      </c>
    </row>
    <row r="121" spans="1:7">
      <c r="A121" s="2" t="s">
        <v>269</v>
      </c>
      <c r="B121" s="2" t="s">
        <v>270</v>
      </c>
      <c r="C121" s="2">
        <v>6230016403</v>
      </c>
      <c r="D121" s="2" t="s">
        <v>14</v>
      </c>
      <c r="E121" s="2" t="s">
        <v>15</v>
      </c>
      <c r="F121" s="2" t="s">
        <v>48</v>
      </c>
      <c r="G121" s="2" t="s">
        <v>55</v>
      </c>
    </row>
    <row r="122" spans="1:7">
      <c r="A122" s="2" t="s">
        <v>271</v>
      </c>
      <c r="B122" s="2" t="s">
        <v>272</v>
      </c>
      <c r="C122" s="2">
        <v>8349894195</v>
      </c>
      <c r="D122" s="2" t="s">
        <v>14</v>
      </c>
      <c r="E122" s="2" t="s">
        <v>15</v>
      </c>
      <c r="F122" s="2" t="s">
        <v>48</v>
      </c>
      <c r="G122" s="2" t="s">
        <v>55</v>
      </c>
    </row>
    <row r="123" spans="1:7">
      <c r="A123" s="2" t="s">
        <v>273</v>
      </c>
      <c r="B123" s="2" t="s">
        <v>274</v>
      </c>
      <c r="C123" s="2">
        <v>8866812347</v>
      </c>
      <c r="D123" s="2" t="s">
        <v>14</v>
      </c>
      <c r="E123" s="2" t="s">
        <v>15</v>
      </c>
      <c r="F123" s="2" t="s">
        <v>48</v>
      </c>
      <c r="G123" s="2" t="s">
        <v>55</v>
      </c>
    </row>
    <row r="124" spans="1:7">
      <c r="A124" s="2" t="s">
        <v>275</v>
      </c>
      <c r="B124" s="2" t="s">
        <v>276</v>
      </c>
      <c r="C124" s="2"/>
      <c r="D124" s="2" t="s">
        <v>14</v>
      </c>
      <c r="E124" s="2" t="s">
        <v>15</v>
      </c>
      <c r="F124" s="2" t="s">
        <v>48</v>
      </c>
      <c r="G124" s="2" t="s">
        <v>55</v>
      </c>
    </row>
    <row r="125" spans="1:7">
      <c r="A125" s="2" t="s">
        <v>277</v>
      </c>
      <c r="B125" s="2" t="s">
        <v>278</v>
      </c>
      <c r="C125" s="2">
        <v>9146188694</v>
      </c>
      <c r="D125" s="2" t="s">
        <v>14</v>
      </c>
      <c r="E125" s="2" t="s">
        <v>15</v>
      </c>
      <c r="F125" s="2" t="s">
        <v>48</v>
      </c>
      <c r="G125" s="2" t="s">
        <v>55</v>
      </c>
    </row>
    <row r="126" spans="1:7">
      <c r="A126" s="2" t="s">
        <v>279</v>
      </c>
      <c r="B126" s="2" t="s">
        <v>280</v>
      </c>
      <c r="C126" s="2"/>
      <c r="D126" s="2" t="s">
        <v>14</v>
      </c>
      <c r="E126" s="2" t="s">
        <v>15</v>
      </c>
      <c r="F126" s="2" t="s">
        <v>48</v>
      </c>
      <c r="G126" s="2" t="s">
        <v>55</v>
      </c>
    </row>
    <row r="127" spans="1:7">
      <c r="A127" s="2" t="s">
        <v>281</v>
      </c>
      <c r="B127" s="2" t="s">
        <v>282</v>
      </c>
      <c r="C127" s="2">
        <v>6395734423</v>
      </c>
      <c r="D127" s="2" t="s">
        <v>14</v>
      </c>
      <c r="E127" s="2" t="str">
        <f>HYPERLINK("https://nconnect.nicmar.ac.in/storage/profile/66c215e221343.png", "Download")</f>
        <v>0</v>
      </c>
      <c r="F127" s="2" t="s">
        <v>48</v>
      </c>
      <c r="G127" s="2" t="s">
        <v>55</v>
      </c>
    </row>
    <row r="128" spans="1:7">
      <c r="A128" s="2" t="s">
        <v>283</v>
      </c>
      <c r="B128" s="2" t="s">
        <v>284</v>
      </c>
      <c r="C128" s="2">
        <v>9714925598</v>
      </c>
      <c r="D128" s="2" t="s">
        <v>14</v>
      </c>
      <c r="E128" s="2" t="s">
        <v>15</v>
      </c>
      <c r="F128" s="2" t="s">
        <v>48</v>
      </c>
      <c r="G128" s="2" t="s">
        <v>55</v>
      </c>
    </row>
    <row r="129" spans="1:7">
      <c r="A129" s="2" t="s">
        <v>285</v>
      </c>
      <c r="B129" s="2" t="s">
        <v>286</v>
      </c>
      <c r="C129" s="2">
        <v>9823875249</v>
      </c>
      <c r="D129" s="2" t="s">
        <v>14</v>
      </c>
      <c r="E129" s="2" t="s">
        <v>15</v>
      </c>
      <c r="F129" s="2" t="s">
        <v>48</v>
      </c>
      <c r="G129" s="2" t="s">
        <v>55</v>
      </c>
    </row>
    <row r="130" spans="1:7">
      <c r="A130" s="2" t="s">
        <v>287</v>
      </c>
      <c r="B130" s="2" t="s">
        <v>288</v>
      </c>
      <c r="C130" s="2"/>
      <c r="D130" s="2" t="s">
        <v>14</v>
      </c>
      <c r="E130" s="2" t="s">
        <v>15</v>
      </c>
      <c r="F130" s="2" t="s">
        <v>48</v>
      </c>
      <c r="G130" s="2" t="s">
        <v>55</v>
      </c>
    </row>
    <row r="131" spans="1:7">
      <c r="A131" s="2" t="s">
        <v>289</v>
      </c>
      <c r="B131" s="2" t="s">
        <v>290</v>
      </c>
      <c r="C131" s="2">
        <v>9553808011</v>
      </c>
      <c r="D131" s="2" t="s">
        <v>14</v>
      </c>
      <c r="E131" s="2" t="s">
        <v>15</v>
      </c>
      <c r="F131" s="2" t="s">
        <v>48</v>
      </c>
      <c r="G131" s="2" t="s">
        <v>55</v>
      </c>
    </row>
    <row r="132" spans="1:7">
      <c r="A132" s="2" t="s">
        <v>291</v>
      </c>
      <c r="B132" s="2" t="s">
        <v>292</v>
      </c>
      <c r="C132" s="2">
        <v>9067675402</v>
      </c>
      <c r="D132" s="2" t="s">
        <v>14</v>
      </c>
      <c r="E132" s="2" t="s">
        <v>15</v>
      </c>
      <c r="F132" s="2" t="s">
        <v>48</v>
      </c>
      <c r="G132" s="2" t="s">
        <v>55</v>
      </c>
    </row>
    <row r="133" spans="1:7">
      <c r="A133" s="2" t="s">
        <v>293</v>
      </c>
      <c r="B133" s="2" t="s">
        <v>294</v>
      </c>
      <c r="C133" s="2"/>
      <c r="D133" s="2" t="s">
        <v>14</v>
      </c>
      <c r="E133" s="2" t="s">
        <v>15</v>
      </c>
      <c r="F133" s="2" t="s">
        <v>48</v>
      </c>
      <c r="G133" s="2" t="s">
        <v>55</v>
      </c>
    </row>
    <row r="134" spans="1:7">
      <c r="A134" s="2" t="s">
        <v>295</v>
      </c>
      <c r="B134" s="2" t="s">
        <v>296</v>
      </c>
      <c r="C134" s="2"/>
      <c r="D134" s="2" t="s">
        <v>14</v>
      </c>
      <c r="E134" s="2" t="s">
        <v>15</v>
      </c>
      <c r="F134" s="2" t="s">
        <v>48</v>
      </c>
      <c r="G134" s="2" t="s">
        <v>55</v>
      </c>
    </row>
    <row r="135" spans="1:7">
      <c r="A135" s="2" t="s">
        <v>297</v>
      </c>
      <c r="B135" s="2" t="s">
        <v>298</v>
      </c>
      <c r="C135" s="2">
        <v>9566406689</v>
      </c>
      <c r="D135" s="2" t="s">
        <v>14</v>
      </c>
      <c r="E135" s="2" t="s">
        <v>15</v>
      </c>
      <c r="F135" s="2" t="s">
        <v>48</v>
      </c>
      <c r="G135" s="2" t="s">
        <v>55</v>
      </c>
    </row>
    <row r="136" spans="1:7">
      <c r="A136" s="2" t="s">
        <v>299</v>
      </c>
      <c r="B136" s="2" t="s">
        <v>300</v>
      </c>
      <c r="C136" s="2">
        <v>9623496384</v>
      </c>
      <c r="D136" s="2" t="s">
        <v>14</v>
      </c>
      <c r="E136" s="2" t="s">
        <v>15</v>
      </c>
      <c r="F136" s="2" t="s">
        <v>48</v>
      </c>
      <c r="G136" s="2" t="s">
        <v>55</v>
      </c>
    </row>
    <row r="137" spans="1:7">
      <c r="A137" s="2" t="s">
        <v>301</v>
      </c>
      <c r="B137" s="2" t="s">
        <v>302</v>
      </c>
      <c r="C137" s="2"/>
      <c r="D137" s="2" t="s">
        <v>14</v>
      </c>
      <c r="E137" s="2" t="s">
        <v>15</v>
      </c>
      <c r="F137" s="2" t="s">
        <v>48</v>
      </c>
      <c r="G137" s="2" t="s">
        <v>55</v>
      </c>
    </row>
    <row r="138" spans="1:7">
      <c r="A138" s="2" t="s">
        <v>303</v>
      </c>
      <c r="B138" s="2" t="s">
        <v>304</v>
      </c>
      <c r="C138" s="2">
        <v>9931733060</v>
      </c>
      <c r="D138" s="2" t="s">
        <v>14</v>
      </c>
      <c r="E138" s="2" t="s">
        <v>15</v>
      </c>
      <c r="F138" s="2" t="s">
        <v>48</v>
      </c>
      <c r="G138" s="2" t="s">
        <v>55</v>
      </c>
    </row>
    <row r="139" spans="1:7">
      <c r="A139" s="2" t="s">
        <v>305</v>
      </c>
      <c r="B139" s="2" t="s">
        <v>306</v>
      </c>
      <c r="C139" s="2" t="s">
        <v>307</v>
      </c>
      <c r="D139" s="2" t="s">
        <v>14</v>
      </c>
      <c r="E139" s="2" t="s">
        <v>15</v>
      </c>
      <c r="F139" s="2" t="s">
        <v>48</v>
      </c>
      <c r="G139" s="2" t="s">
        <v>55</v>
      </c>
    </row>
    <row r="140" spans="1:7">
      <c r="A140" s="2" t="s">
        <v>308</v>
      </c>
      <c r="B140" s="2" t="s">
        <v>309</v>
      </c>
      <c r="C140" s="2">
        <v>7028187397</v>
      </c>
      <c r="D140" s="2" t="s">
        <v>14</v>
      </c>
      <c r="E140" s="2" t="s">
        <v>15</v>
      </c>
      <c r="F140" s="2" t="s">
        <v>48</v>
      </c>
      <c r="G140" s="2" t="s">
        <v>55</v>
      </c>
    </row>
    <row r="141" spans="1:7">
      <c r="A141" s="2" t="s">
        <v>310</v>
      </c>
      <c r="B141" s="2" t="s">
        <v>311</v>
      </c>
      <c r="C141" s="2">
        <v>6300132531</v>
      </c>
      <c r="D141" s="2" t="s">
        <v>14</v>
      </c>
      <c r="E141" s="2" t="s">
        <v>15</v>
      </c>
      <c r="F141" s="2" t="s">
        <v>48</v>
      </c>
      <c r="G141" s="2" t="s">
        <v>55</v>
      </c>
    </row>
    <row r="142" spans="1:7">
      <c r="A142" s="2" t="s">
        <v>312</v>
      </c>
      <c r="B142" s="2" t="s">
        <v>313</v>
      </c>
      <c r="C142" s="2">
        <v>8072015576</v>
      </c>
      <c r="D142" s="2" t="s">
        <v>14</v>
      </c>
      <c r="E142" s="2" t="s">
        <v>15</v>
      </c>
      <c r="F142" s="2" t="s">
        <v>48</v>
      </c>
      <c r="G142" s="2" t="s">
        <v>55</v>
      </c>
    </row>
    <row r="143" spans="1:7">
      <c r="A143" s="2" t="s">
        <v>314</v>
      </c>
      <c r="B143" s="2" t="s">
        <v>315</v>
      </c>
      <c r="C143" s="2"/>
      <c r="D143" s="2" t="s">
        <v>14</v>
      </c>
      <c r="E143" s="2" t="s">
        <v>15</v>
      </c>
      <c r="F143" s="2" t="s">
        <v>48</v>
      </c>
      <c r="G143" s="2" t="s">
        <v>55</v>
      </c>
    </row>
    <row r="144" spans="1:7">
      <c r="A144" s="2" t="s">
        <v>316</v>
      </c>
      <c r="B144" s="2" t="s">
        <v>317</v>
      </c>
      <c r="C144" s="2"/>
      <c r="D144" s="2" t="s">
        <v>14</v>
      </c>
      <c r="E144" s="2" t="s">
        <v>15</v>
      </c>
      <c r="F144" s="2" t="s">
        <v>48</v>
      </c>
      <c r="G144" s="2" t="s">
        <v>55</v>
      </c>
    </row>
    <row r="145" spans="1:7">
      <c r="A145" s="2" t="s">
        <v>318</v>
      </c>
      <c r="B145" s="2" t="s">
        <v>319</v>
      </c>
      <c r="C145" s="2"/>
      <c r="D145" s="2" t="s">
        <v>14</v>
      </c>
      <c r="E145" s="2" t="s">
        <v>15</v>
      </c>
      <c r="F145" s="2" t="s">
        <v>48</v>
      </c>
      <c r="G145" s="2" t="s">
        <v>55</v>
      </c>
    </row>
    <row r="146" spans="1:7">
      <c r="A146" s="2" t="s">
        <v>320</v>
      </c>
      <c r="B146" s="2" t="s">
        <v>321</v>
      </c>
      <c r="C146" s="2">
        <v>9999999999</v>
      </c>
      <c r="D146" s="2" t="s">
        <v>14</v>
      </c>
      <c r="E146" s="2" t="s">
        <v>15</v>
      </c>
      <c r="F146" s="2" t="s">
        <v>10</v>
      </c>
      <c r="G146" s="2" t="s">
        <v>322</v>
      </c>
    </row>
    <row r="147" spans="1:7">
      <c r="A147" s="2" t="s">
        <v>323</v>
      </c>
      <c r="B147" s="2" t="s">
        <v>324</v>
      </c>
      <c r="C147" s="2">
        <v>9404834789</v>
      </c>
      <c r="D147" s="2" t="s">
        <v>14</v>
      </c>
      <c r="E147" s="2" t="s">
        <v>15</v>
      </c>
      <c r="F147" s="2" t="s">
        <v>48</v>
      </c>
      <c r="G147" s="2" t="s">
        <v>325</v>
      </c>
    </row>
    <row r="148" spans="1:7">
      <c r="A148" s="2" t="s">
        <v>326</v>
      </c>
      <c r="B148" s="2" t="s">
        <v>327</v>
      </c>
      <c r="C148" s="2"/>
      <c r="D148" s="2" t="s">
        <v>14</v>
      </c>
      <c r="E148" s="2" t="s">
        <v>15</v>
      </c>
      <c r="F148" s="2" t="s">
        <v>48</v>
      </c>
      <c r="G148" s="2" t="s">
        <v>55</v>
      </c>
    </row>
    <row r="149" spans="1:7">
      <c r="A149" s="2" t="s">
        <v>328</v>
      </c>
      <c r="B149" s="2" t="s">
        <v>329</v>
      </c>
      <c r="C149" s="2"/>
      <c r="D149" s="2" t="s">
        <v>14</v>
      </c>
      <c r="E149" s="2" t="s">
        <v>15</v>
      </c>
      <c r="F149" s="2" t="s">
        <v>48</v>
      </c>
      <c r="G149" s="2" t="s">
        <v>55</v>
      </c>
    </row>
    <row r="150" spans="1:7">
      <c r="A150" s="2" t="s">
        <v>330</v>
      </c>
      <c r="B150" s="2" t="s">
        <v>331</v>
      </c>
      <c r="C150" s="2">
        <v>8921452546</v>
      </c>
      <c r="D150" s="2" t="s">
        <v>14</v>
      </c>
      <c r="E150" s="2" t="s">
        <v>15</v>
      </c>
      <c r="F150" s="2" t="s">
        <v>48</v>
      </c>
      <c r="G150" s="2" t="s">
        <v>55</v>
      </c>
    </row>
    <row r="151" spans="1:7">
      <c r="A151" s="2" t="s">
        <v>332</v>
      </c>
      <c r="B151" s="2" t="s">
        <v>333</v>
      </c>
      <c r="C151" s="2"/>
      <c r="D151" s="2" t="s">
        <v>14</v>
      </c>
      <c r="E151" s="2" t="s">
        <v>15</v>
      </c>
      <c r="F151" s="2" t="s">
        <v>48</v>
      </c>
      <c r="G151" s="2" t="s">
        <v>55</v>
      </c>
    </row>
    <row r="152" spans="1:7">
      <c r="A152" s="2" t="s">
        <v>334</v>
      </c>
      <c r="B152" s="2" t="s">
        <v>335</v>
      </c>
      <c r="C152" s="2">
        <v>8250834959</v>
      </c>
      <c r="D152" s="2" t="s">
        <v>14</v>
      </c>
      <c r="E152" s="2" t="s">
        <v>15</v>
      </c>
      <c r="F152" s="2" t="s">
        <v>48</v>
      </c>
      <c r="G152" s="2" t="s">
        <v>55</v>
      </c>
    </row>
    <row r="153" spans="1:7">
      <c r="A153" s="2" t="s">
        <v>336</v>
      </c>
      <c r="B153" s="2" t="s">
        <v>337</v>
      </c>
      <c r="C153" s="2">
        <v>8148332531</v>
      </c>
      <c r="D153" s="2" t="s">
        <v>14</v>
      </c>
      <c r="E153" s="2" t="s">
        <v>15</v>
      </c>
      <c r="F153" s="2" t="s">
        <v>48</v>
      </c>
      <c r="G153" s="2" t="s">
        <v>55</v>
      </c>
    </row>
    <row r="154" spans="1:7">
      <c r="A154" s="2" t="s">
        <v>338</v>
      </c>
      <c r="B154" s="2" t="s">
        <v>339</v>
      </c>
      <c r="C154" s="2">
        <v>96333197794</v>
      </c>
      <c r="D154" s="2" t="s">
        <v>14</v>
      </c>
      <c r="E154" s="2" t="s">
        <v>15</v>
      </c>
      <c r="F154" s="2" t="s">
        <v>48</v>
      </c>
      <c r="G154" s="2" t="s">
        <v>55</v>
      </c>
    </row>
    <row r="155" spans="1:7">
      <c r="A155" s="2" t="s">
        <v>340</v>
      </c>
      <c r="B155" s="2" t="s">
        <v>341</v>
      </c>
      <c r="C155" s="2"/>
      <c r="D155" s="2" t="s">
        <v>14</v>
      </c>
      <c r="E155" s="2" t="s">
        <v>15</v>
      </c>
      <c r="F155" s="2" t="s">
        <v>48</v>
      </c>
      <c r="G155" s="2" t="s">
        <v>55</v>
      </c>
    </row>
    <row r="156" spans="1:7">
      <c r="A156" s="2" t="s">
        <v>342</v>
      </c>
      <c r="B156" s="2" t="s">
        <v>343</v>
      </c>
      <c r="C156" s="2">
        <v>8655466554</v>
      </c>
      <c r="D156" s="2" t="s">
        <v>14</v>
      </c>
      <c r="E156" s="2" t="s">
        <v>15</v>
      </c>
      <c r="F156" s="2" t="s">
        <v>48</v>
      </c>
      <c r="G156" s="2" t="s">
        <v>55</v>
      </c>
    </row>
    <row r="157" spans="1:7">
      <c r="A157" s="2" t="s">
        <v>344</v>
      </c>
      <c r="B157" s="2" t="s">
        <v>345</v>
      </c>
      <c r="C157" s="2">
        <v>8125194398</v>
      </c>
      <c r="D157" s="2" t="s">
        <v>39</v>
      </c>
      <c r="E157" s="2" t="s">
        <v>15</v>
      </c>
      <c r="F157" s="2" t="s">
        <v>48</v>
      </c>
      <c r="G157" s="2" t="s">
        <v>55</v>
      </c>
    </row>
    <row r="158" spans="1:7">
      <c r="A158" s="2" t="s">
        <v>346</v>
      </c>
      <c r="B158" s="2" t="s">
        <v>347</v>
      </c>
      <c r="C158" s="2">
        <v>7855919667</v>
      </c>
      <c r="D158" s="2" t="s">
        <v>14</v>
      </c>
      <c r="E158" s="2" t="s">
        <v>15</v>
      </c>
      <c r="F158" s="2" t="s">
        <v>48</v>
      </c>
      <c r="G158" s="2" t="s">
        <v>55</v>
      </c>
    </row>
    <row r="159" spans="1:7">
      <c r="A159" s="2" t="s">
        <v>348</v>
      </c>
      <c r="B159" s="2" t="s">
        <v>349</v>
      </c>
      <c r="C159" s="2">
        <v>8075891583</v>
      </c>
      <c r="D159" s="2" t="s">
        <v>14</v>
      </c>
      <c r="E159" s="2" t="s">
        <v>15</v>
      </c>
      <c r="F159" s="2" t="s">
        <v>48</v>
      </c>
      <c r="G159" s="2" t="s">
        <v>55</v>
      </c>
    </row>
    <row r="160" spans="1:7">
      <c r="A160" s="2" t="s">
        <v>350</v>
      </c>
      <c r="B160" s="2" t="s">
        <v>351</v>
      </c>
      <c r="C160" s="2">
        <v>8624083696</v>
      </c>
      <c r="D160" s="2" t="s">
        <v>14</v>
      </c>
      <c r="E160" s="2" t="s">
        <v>15</v>
      </c>
      <c r="F160" s="2" t="s">
        <v>48</v>
      </c>
      <c r="G160" s="2" t="s">
        <v>55</v>
      </c>
    </row>
    <row r="161" spans="1:7">
      <c r="A161" s="2" t="s">
        <v>352</v>
      </c>
      <c r="B161" s="2" t="s">
        <v>353</v>
      </c>
      <c r="C161" s="2">
        <v>7277647777</v>
      </c>
      <c r="D161" s="2" t="s">
        <v>14</v>
      </c>
      <c r="E161" s="2" t="s">
        <v>15</v>
      </c>
      <c r="F161" s="2" t="s">
        <v>48</v>
      </c>
      <c r="G161" s="2" t="s">
        <v>55</v>
      </c>
    </row>
    <row r="162" spans="1:7">
      <c r="A162" s="2" t="s">
        <v>354</v>
      </c>
      <c r="B162" s="2" t="s">
        <v>355</v>
      </c>
      <c r="C162" s="2">
        <v>9717258058</v>
      </c>
      <c r="D162" s="2" t="s">
        <v>14</v>
      </c>
      <c r="E162" s="2" t="s">
        <v>15</v>
      </c>
      <c r="F162" s="2" t="s">
        <v>48</v>
      </c>
      <c r="G162" s="2" t="s">
        <v>55</v>
      </c>
    </row>
    <row r="163" spans="1:7">
      <c r="A163" s="2" t="s">
        <v>356</v>
      </c>
      <c r="B163" s="2" t="s">
        <v>357</v>
      </c>
      <c r="C163" s="2"/>
      <c r="D163" s="2" t="s">
        <v>14</v>
      </c>
      <c r="E163" s="2" t="s">
        <v>15</v>
      </c>
      <c r="F163" s="2" t="s">
        <v>48</v>
      </c>
      <c r="G163" s="2" t="s">
        <v>55</v>
      </c>
    </row>
    <row r="164" spans="1:7">
      <c r="A164" s="2" t="s">
        <v>358</v>
      </c>
      <c r="B164" s="2" t="s">
        <v>359</v>
      </c>
      <c r="C164" s="2"/>
      <c r="D164" s="2" t="s">
        <v>14</v>
      </c>
      <c r="E164" s="2" t="s">
        <v>15</v>
      </c>
      <c r="F164" s="2" t="s">
        <v>48</v>
      </c>
      <c r="G164" s="2" t="s">
        <v>55</v>
      </c>
    </row>
    <row r="165" spans="1:7">
      <c r="A165" s="2" t="s">
        <v>360</v>
      </c>
      <c r="B165" s="2" t="s">
        <v>361</v>
      </c>
      <c r="C165" s="2"/>
      <c r="D165" s="2"/>
      <c r="E165" s="2" t="s">
        <v>15</v>
      </c>
      <c r="F165" s="2" t="s">
        <v>48</v>
      </c>
      <c r="G165" s="2" t="s">
        <v>48</v>
      </c>
    </row>
    <row r="166" spans="1:7">
      <c r="A166" s="2" t="s">
        <v>362</v>
      </c>
      <c r="B166" s="2" t="s">
        <v>363</v>
      </c>
      <c r="C166" s="2">
        <v>7003797622</v>
      </c>
      <c r="D166" s="2" t="s">
        <v>14</v>
      </c>
      <c r="E166" s="2" t="s">
        <v>15</v>
      </c>
      <c r="F166" s="2" t="s">
        <v>48</v>
      </c>
      <c r="G166" s="2" t="s">
        <v>55</v>
      </c>
    </row>
    <row r="167" spans="1:7">
      <c r="A167" s="2" t="s">
        <v>364</v>
      </c>
      <c r="B167" s="2" t="s">
        <v>365</v>
      </c>
      <c r="C167" s="2" t="s">
        <v>366</v>
      </c>
      <c r="D167" s="2" t="s">
        <v>14</v>
      </c>
      <c r="E167" s="2" t="s">
        <v>15</v>
      </c>
      <c r="F167" s="2" t="s">
        <v>48</v>
      </c>
      <c r="G167" s="2" t="s">
        <v>55</v>
      </c>
    </row>
    <row r="168" spans="1:7">
      <c r="A168" s="2" t="s">
        <v>367</v>
      </c>
      <c r="B168" s="2" t="s">
        <v>368</v>
      </c>
      <c r="C168" s="2">
        <v>9033333144</v>
      </c>
      <c r="D168" s="2" t="s">
        <v>14</v>
      </c>
      <c r="E168" s="2" t="s">
        <v>15</v>
      </c>
      <c r="F168" s="2" t="s">
        <v>48</v>
      </c>
      <c r="G168" s="2" t="s">
        <v>55</v>
      </c>
    </row>
    <row r="169" spans="1:7">
      <c r="A169" s="2" t="s">
        <v>369</v>
      </c>
      <c r="B169" s="2" t="s">
        <v>370</v>
      </c>
      <c r="C169" s="2">
        <v>8247307040</v>
      </c>
      <c r="D169" s="2" t="s">
        <v>39</v>
      </c>
      <c r="E169" s="2" t="str">
        <f>HYPERLINK("https://nconnect.nicmar.ac.in/storage/profile/6853f495d7452.png", "Download")</f>
        <v>0</v>
      </c>
      <c r="F169" s="2" t="s">
        <v>48</v>
      </c>
      <c r="G169" s="2" t="s">
        <v>48</v>
      </c>
    </row>
    <row r="170" spans="1:7">
      <c r="A170" s="2" t="s">
        <v>371</v>
      </c>
      <c r="B170" s="2" t="s">
        <v>372</v>
      </c>
      <c r="C170" s="2"/>
      <c r="D170" s="2" t="s">
        <v>14</v>
      </c>
      <c r="E170" s="2" t="s">
        <v>15</v>
      </c>
      <c r="F170" s="2" t="s">
        <v>48</v>
      </c>
      <c r="G170" s="2" t="s">
        <v>55</v>
      </c>
    </row>
    <row r="171" spans="1:7">
      <c r="A171" s="2" t="s">
        <v>373</v>
      </c>
      <c r="B171" s="2" t="s">
        <v>374</v>
      </c>
      <c r="C171" s="2"/>
      <c r="D171" s="2" t="s">
        <v>14</v>
      </c>
      <c r="E171" s="2" t="s">
        <v>15</v>
      </c>
      <c r="F171" s="2" t="s">
        <v>48</v>
      </c>
      <c r="G171" s="2" t="s">
        <v>55</v>
      </c>
    </row>
    <row r="172" spans="1:7">
      <c r="A172" s="2" t="s">
        <v>375</v>
      </c>
      <c r="B172" s="2" t="s">
        <v>376</v>
      </c>
      <c r="C172" s="2">
        <v>7898471793</v>
      </c>
      <c r="D172" s="2" t="s">
        <v>14</v>
      </c>
      <c r="E172" s="2" t="s">
        <v>15</v>
      </c>
      <c r="F172" s="2" t="s">
        <v>48</v>
      </c>
      <c r="G172" s="2" t="s">
        <v>55</v>
      </c>
    </row>
    <row r="173" spans="1:7">
      <c r="A173" s="2" t="s">
        <v>377</v>
      </c>
      <c r="B173" s="2" t="s">
        <v>378</v>
      </c>
      <c r="C173" s="2">
        <v>7204971757</v>
      </c>
      <c r="D173" s="2" t="s">
        <v>14</v>
      </c>
      <c r="E173" s="2" t="s">
        <v>15</v>
      </c>
      <c r="F173" s="2" t="s">
        <v>48</v>
      </c>
      <c r="G173" s="2" t="s">
        <v>55</v>
      </c>
    </row>
    <row r="174" spans="1:7">
      <c r="A174" s="2" t="s">
        <v>379</v>
      </c>
      <c r="B174" s="2" t="s">
        <v>380</v>
      </c>
      <c r="C174" s="2">
        <v>9405185091</v>
      </c>
      <c r="D174" s="2" t="s">
        <v>14</v>
      </c>
      <c r="E174" s="2" t="s">
        <v>15</v>
      </c>
      <c r="F174" s="2" t="s">
        <v>48</v>
      </c>
      <c r="G174" s="2" t="s">
        <v>55</v>
      </c>
    </row>
    <row r="175" spans="1:7">
      <c r="A175" s="2" t="s">
        <v>381</v>
      </c>
      <c r="B175" s="2" t="s">
        <v>382</v>
      </c>
      <c r="C175" s="2">
        <v>9372106292</v>
      </c>
      <c r="D175" s="2" t="s">
        <v>14</v>
      </c>
      <c r="E175" s="2" t="s">
        <v>15</v>
      </c>
      <c r="F175" s="2" t="s">
        <v>48</v>
      </c>
      <c r="G175" s="2" t="s">
        <v>55</v>
      </c>
    </row>
    <row r="176" spans="1:7">
      <c r="A176" s="2" t="s">
        <v>383</v>
      </c>
      <c r="B176" s="2" t="s">
        <v>384</v>
      </c>
      <c r="C176" s="2">
        <v>9591580942</v>
      </c>
      <c r="D176" s="2" t="s">
        <v>14</v>
      </c>
      <c r="E176" s="2" t="s">
        <v>15</v>
      </c>
      <c r="F176" s="2" t="s">
        <v>48</v>
      </c>
      <c r="G176" s="2" t="s">
        <v>55</v>
      </c>
    </row>
    <row r="177" spans="1:7">
      <c r="A177" s="2" t="s">
        <v>385</v>
      </c>
      <c r="B177" s="2" t="s">
        <v>386</v>
      </c>
      <c r="C177" s="2">
        <v>9539043774</v>
      </c>
      <c r="D177" s="2" t="s">
        <v>14</v>
      </c>
      <c r="E177" s="2" t="s">
        <v>15</v>
      </c>
      <c r="F177" s="2" t="s">
        <v>48</v>
      </c>
      <c r="G177" s="2" t="s">
        <v>325</v>
      </c>
    </row>
    <row r="178" spans="1:7">
      <c r="A178" s="2" t="s">
        <v>387</v>
      </c>
      <c r="B178" s="2" t="s">
        <v>388</v>
      </c>
      <c r="C178" s="2" t="s">
        <v>389</v>
      </c>
      <c r="D178" s="2" t="s">
        <v>14</v>
      </c>
      <c r="E178" s="2" t="s">
        <v>15</v>
      </c>
      <c r="F178" s="2" t="s">
        <v>48</v>
      </c>
      <c r="G178" s="2" t="s">
        <v>55</v>
      </c>
    </row>
    <row r="179" spans="1:7">
      <c r="A179" s="2" t="s">
        <v>390</v>
      </c>
      <c r="B179" s="2" t="s">
        <v>391</v>
      </c>
      <c r="C179" s="2"/>
      <c r="D179" s="2" t="s">
        <v>14</v>
      </c>
      <c r="E179" s="2" t="s">
        <v>15</v>
      </c>
      <c r="F179" s="2" t="s">
        <v>48</v>
      </c>
      <c r="G179" s="2" t="s">
        <v>55</v>
      </c>
    </row>
    <row r="180" spans="1:7">
      <c r="A180" s="2" t="s">
        <v>392</v>
      </c>
      <c r="B180" s="2" t="s">
        <v>393</v>
      </c>
      <c r="C180" s="2"/>
      <c r="D180" s="2" t="s">
        <v>14</v>
      </c>
      <c r="E180" s="2" t="s">
        <v>15</v>
      </c>
      <c r="F180" s="2" t="s">
        <v>48</v>
      </c>
      <c r="G180" s="2" t="s">
        <v>55</v>
      </c>
    </row>
    <row r="181" spans="1:7">
      <c r="A181" s="2" t="s">
        <v>394</v>
      </c>
      <c r="B181" s="2" t="s">
        <v>395</v>
      </c>
      <c r="C181" s="2"/>
      <c r="D181" s="2" t="s">
        <v>14</v>
      </c>
      <c r="E181" s="2" t="s">
        <v>15</v>
      </c>
      <c r="F181" s="2" t="s">
        <v>48</v>
      </c>
      <c r="G181" s="2" t="s">
        <v>55</v>
      </c>
    </row>
    <row r="182" spans="1:7">
      <c r="A182" s="2" t="s">
        <v>396</v>
      </c>
      <c r="B182" s="2" t="s">
        <v>397</v>
      </c>
      <c r="C182" s="2"/>
      <c r="D182" s="2" t="s">
        <v>14</v>
      </c>
      <c r="E182" s="2" t="s">
        <v>15</v>
      </c>
      <c r="F182" s="2" t="s">
        <v>48</v>
      </c>
      <c r="G182" s="2" t="s">
        <v>55</v>
      </c>
    </row>
    <row r="183" spans="1:7">
      <c r="A183" s="2" t="s">
        <v>398</v>
      </c>
      <c r="B183" s="2" t="s">
        <v>399</v>
      </c>
      <c r="C183" s="2"/>
      <c r="D183" s="2" t="s">
        <v>14</v>
      </c>
      <c r="E183" s="2" t="s">
        <v>15</v>
      </c>
      <c r="F183" s="2" t="s">
        <v>48</v>
      </c>
      <c r="G183" s="2" t="s">
        <v>55</v>
      </c>
    </row>
    <row r="184" spans="1:7">
      <c r="A184" s="2" t="s">
        <v>400</v>
      </c>
      <c r="B184" s="2" t="s">
        <v>401</v>
      </c>
      <c r="C184" s="2"/>
      <c r="D184" s="2" t="s">
        <v>14</v>
      </c>
      <c r="E184" s="2" t="s">
        <v>15</v>
      </c>
      <c r="F184" s="2" t="s">
        <v>48</v>
      </c>
      <c r="G184" s="2" t="s">
        <v>55</v>
      </c>
    </row>
    <row r="185" spans="1:7">
      <c r="A185" s="2" t="s">
        <v>402</v>
      </c>
      <c r="B185" s="2" t="s">
        <v>403</v>
      </c>
      <c r="C185" s="2">
        <v>8806658777</v>
      </c>
      <c r="D185" s="2" t="s">
        <v>14</v>
      </c>
      <c r="E185" s="2" t="s">
        <v>15</v>
      </c>
      <c r="F185" s="2" t="s">
        <v>48</v>
      </c>
      <c r="G185" s="2" t="s">
        <v>55</v>
      </c>
    </row>
    <row r="186" spans="1:7">
      <c r="A186" s="2" t="s">
        <v>404</v>
      </c>
      <c r="B186" s="2" t="s">
        <v>405</v>
      </c>
      <c r="C186" s="2">
        <v>8652445689</v>
      </c>
      <c r="D186" s="2" t="s">
        <v>14</v>
      </c>
      <c r="E186" s="2" t="s">
        <v>15</v>
      </c>
      <c r="F186" s="2" t="s">
        <v>48</v>
      </c>
      <c r="G186" s="2" t="s">
        <v>55</v>
      </c>
    </row>
    <row r="187" spans="1:7">
      <c r="A187" s="2" t="s">
        <v>406</v>
      </c>
      <c r="B187" s="2" t="s">
        <v>407</v>
      </c>
      <c r="C187" s="2">
        <v>7003148769</v>
      </c>
      <c r="D187" s="2" t="s">
        <v>14</v>
      </c>
      <c r="E187" s="2" t="s">
        <v>15</v>
      </c>
      <c r="F187" s="2" t="s">
        <v>48</v>
      </c>
      <c r="G187" s="2" t="s">
        <v>55</v>
      </c>
    </row>
    <row r="188" spans="1:7">
      <c r="A188" s="2" t="s">
        <v>408</v>
      </c>
      <c r="B188" s="2" t="s">
        <v>409</v>
      </c>
      <c r="C188" s="2">
        <v>9552741110</v>
      </c>
      <c r="D188" s="2" t="s">
        <v>14</v>
      </c>
      <c r="E188" s="2" t="s">
        <v>15</v>
      </c>
      <c r="F188" s="2" t="s">
        <v>48</v>
      </c>
      <c r="G188" s="2" t="s">
        <v>55</v>
      </c>
    </row>
    <row r="189" spans="1:7">
      <c r="A189" s="2" t="s">
        <v>410</v>
      </c>
      <c r="B189" s="2" t="s">
        <v>411</v>
      </c>
      <c r="C189" s="2">
        <v>9137661486</v>
      </c>
      <c r="D189" s="2" t="s">
        <v>14</v>
      </c>
      <c r="E189" s="2" t="s">
        <v>15</v>
      </c>
      <c r="F189" s="2" t="s">
        <v>48</v>
      </c>
      <c r="G189" s="2" t="s">
        <v>55</v>
      </c>
    </row>
    <row r="190" spans="1:7">
      <c r="A190" s="2" t="s">
        <v>412</v>
      </c>
      <c r="B190" s="2" t="s">
        <v>413</v>
      </c>
      <c r="C190" s="2">
        <v>9284781735</v>
      </c>
      <c r="D190" s="2" t="s">
        <v>14</v>
      </c>
      <c r="E190" s="2" t="s">
        <v>15</v>
      </c>
      <c r="F190" s="2" t="s">
        <v>48</v>
      </c>
      <c r="G190" s="2" t="s">
        <v>55</v>
      </c>
    </row>
    <row r="191" spans="1:7">
      <c r="A191" s="2" t="s">
        <v>414</v>
      </c>
      <c r="B191" s="2" t="s">
        <v>415</v>
      </c>
      <c r="C191" s="2">
        <v>7057142398</v>
      </c>
      <c r="D191" s="2" t="s">
        <v>14</v>
      </c>
      <c r="E191" s="2" t="s">
        <v>15</v>
      </c>
      <c r="F191" s="2" t="s">
        <v>48</v>
      </c>
      <c r="G191" s="2" t="s">
        <v>55</v>
      </c>
    </row>
    <row r="192" spans="1:7">
      <c r="A192" s="2" t="s">
        <v>416</v>
      </c>
      <c r="B192" s="2" t="s">
        <v>417</v>
      </c>
      <c r="C192" s="2">
        <v>8657477560</v>
      </c>
      <c r="D192" s="2" t="s">
        <v>14</v>
      </c>
      <c r="E192" s="2" t="s">
        <v>15</v>
      </c>
      <c r="F192" s="2" t="s">
        <v>48</v>
      </c>
      <c r="G192" s="2" t="s">
        <v>55</v>
      </c>
    </row>
    <row r="193" spans="1:7">
      <c r="A193" s="2" t="s">
        <v>418</v>
      </c>
      <c r="B193" s="2" t="s">
        <v>419</v>
      </c>
      <c r="C193" s="2">
        <v>7095020259</v>
      </c>
      <c r="D193" s="2" t="s">
        <v>14</v>
      </c>
      <c r="E193" s="2" t="s">
        <v>15</v>
      </c>
      <c r="F193" s="2" t="s">
        <v>48</v>
      </c>
      <c r="G193" s="2" t="s">
        <v>55</v>
      </c>
    </row>
    <row r="194" spans="1:7">
      <c r="A194" s="2" t="s">
        <v>420</v>
      </c>
      <c r="B194" s="2" t="s">
        <v>421</v>
      </c>
      <c r="C194" s="2" t="s">
        <v>422</v>
      </c>
      <c r="D194" s="2" t="s">
        <v>14</v>
      </c>
      <c r="E194" s="2" t="s">
        <v>15</v>
      </c>
      <c r="F194" s="2" t="s">
        <v>48</v>
      </c>
      <c r="G194" s="2" t="s">
        <v>55</v>
      </c>
    </row>
    <row r="195" spans="1:7">
      <c r="A195" s="2" t="s">
        <v>423</v>
      </c>
      <c r="B195" s="2" t="s">
        <v>424</v>
      </c>
      <c r="C195" s="2"/>
      <c r="D195" s="2" t="s">
        <v>14</v>
      </c>
      <c r="E195" s="2" t="s">
        <v>15</v>
      </c>
      <c r="F195" s="2" t="s">
        <v>48</v>
      </c>
      <c r="G195" s="2" t="s">
        <v>55</v>
      </c>
    </row>
    <row r="196" spans="1:7">
      <c r="A196" s="2" t="s">
        <v>425</v>
      </c>
      <c r="B196" s="2" t="s">
        <v>426</v>
      </c>
      <c r="C196" s="2"/>
      <c r="D196" s="2" t="s">
        <v>14</v>
      </c>
      <c r="E196" s="2" t="s">
        <v>15</v>
      </c>
      <c r="F196" s="2" t="s">
        <v>48</v>
      </c>
      <c r="G196" s="2" t="s">
        <v>55</v>
      </c>
    </row>
    <row r="197" spans="1:7">
      <c r="A197" s="2" t="s">
        <v>427</v>
      </c>
      <c r="B197" s="2" t="s">
        <v>428</v>
      </c>
      <c r="C197" s="2"/>
      <c r="D197" s="2" t="s">
        <v>14</v>
      </c>
      <c r="E197" s="2" t="s">
        <v>15</v>
      </c>
      <c r="F197" s="2" t="s">
        <v>48</v>
      </c>
      <c r="G197" s="2" t="s">
        <v>55</v>
      </c>
    </row>
    <row r="198" spans="1:7">
      <c r="A198" s="2" t="s">
        <v>429</v>
      </c>
      <c r="B198" s="2" t="s">
        <v>430</v>
      </c>
      <c r="C198" s="2">
        <v>9763609918</v>
      </c>
      <c r="D198" s="2" t="s">
        <v>14</v>
      </c>
      <c r="E198" s="2" t="s">
        <v>15</v>
      </c>
      <c r="F198" s="2" t="s">
        <v>48</v>
      </c>
      <c r="G198" s="2" t="s">
        <v>55</v>
      </c>
    </row>
    <row r="199" spans="1:7">
      <c r="A199" s="2" t="s">
        <v>431</v>
      </c>
      <c r="B199" s="2" t="s">
        <v>432</v>
      </c>
      <c r="C199" s="2">
        <v>9667701447</v>
      </c>
      <c r="D199" s="2" t="s">
        <v>9</v>
      </c>
      <c r="E199" s="2" t="str">
        <f>HYPERLINK("https://nconnect.nicmar.ac.in/storage/profile/69008c2cd2599.png", "Download")</f>
        <v>0</v>
      </c>
      <c r="F199" s="2" t="s">
        <v>10</v>
      </c>
      <c r="G199" s="2" t="s">
        <v>433</v>
      </c>
    </row>
    <row r="200" spans="1:7">
      <c r="A200" s="2" t="s">
        <v>434</v>
      </c>
      <c r="B200" s="2" t="s">
        <v>435</v>
      </c>
      <c r="C200" s="2">
        <v>7596950948</v>
      </c>
      <c r="D200" s="2" t="s">
        <v>14</v>
      </c>
      <c r="E200" s="2" t="s">
        <v>15</v>
      </c>
      <c r="F200" s="2" t="s">
        <v>48</v>
      </c>
      <c r="G200" s="2" t="s">
        <v>55</v>
      </c>
    </row>
    <row r="201" spans="1:7">
      <c r="A201" s="2" t="s">
        <v>436</v>
      </c>
      <c r="B201" s="2" t="s">
        <v>437</v>
      </c>
      <c r="C201" s="2">
        <v>9929915021</v>
      </c>
      <c r="D201" s="2" t="s">
        <v>9</v>
      </c>
      <c r="E201" s="2" t="str">
        <f>HYPERLINK("https://nconnect.nicmar.ac.in/storage/profile/66df223e424db.png", "Download")</f>
        <v>0</v>
      </c>
      <c r="F201" s="2" t="s">
        <v>48</v>
      </c>
      <c r="G201" s="2" t="s">
        <v>55</v>
      </c>
    </row>
    <row r="202" spans="1:7">
      <c r="A202" s="2" t="s">
        <v>438</v>
      </c>
      <c r="B202" s="2" t="s">
        <v>439</v>
      </c>
      <c r="C202" s="2">
        <v>9990907268</v>
      </c>
      <c r="D202" s="2" t="s">
        <v>14</v>
      </c>
      <c r="E202" s="2" t="s">
        <v>15</v>
      </c>
      <c r="F202" s="2" t="s">
        <v>48</v>
      </c>
      <c r="G202" s="2" t="s">
        <v>55</v>
      </c>
    </row>
    <row r="203" spans="1:7">
      <c r="A203" s="2" t="s">
        <v>440</v>
      </c>
      <c r="B203" s="2" t="s">
        <v>441</v>
      </c>
      <c r="C203" s="2">
        <v>9322968119</v>
      </c>
      <c r="D203" s="2" t="s">
        <v>9</v>
      </c>
      <c r="E203" s="2" t="str">
        <f>HYPERLINK("https://nconnect.nicmar.ac.in/storage/profile/684133ab389e8.png", "Download")</f>
        <v>0</v>
      </c>
      <c r="F203" s="2" t="s">
        <v>48</v>
      </c>
      <c r="G203" s="2" t="s">
        <v>55</v>
      </c>
    </row>
    <row r="204" spans="1:7">
      <c r="A204" s="2" t="s">
        <v>442</v>
      </c>
      <c r="B204" s="2" t="s">
        <v>443</v>
      </c>
      <c r="C204" s="2">
        <v>9990907268</v>
      </c>
      <c r="D204" s="2" t="s">
        <v>14</v>
      </c>
      <c r="E204" s="2" t="s">
        <v>15</v>
      </c>
      <c r="F204" s="2" t="s">
        <v>48</v>
      </c>
      <c r="G204" s="2" t="s">
        <v>55</v>
      </c>
    </row>
    <row r="205" spans="1:7">
      <c r="A205" s="2" t="s">
        <v>444</v>
      </c>
      <c r="B205" s="2" t="s">
        <v>445</v>
      </c>
      <c r="C205" s="2">
        <v>9990907268</v>
      </c>
      <c r="D205" s="2" t="s">
        <v>14</v>
      </c>
      <c r="E205" s="2" t="s">
        <v>15</v>
      </c>
      <c r="F205" s="2" t="s">
        <v>48</v>
      </c>
      <c r="G205" s="2" t="s">
        <v>55</v>
      </c>
    </row>
    <row r="206" spans="1:7">
      <c r="A206" s="2" t="s">
        <v>446</v>
      </c>
      <c r="B206" s="2" t="s">
        <v>447</v>
      </c>
      <c r="C206" s="2">
        <v>8840745103</v>
      </c>
      <c r="D206" s="2" t="s">
        <v>9</v>
      </c>
      <c r="E206" s="2" t="str">
        <f>HYPERLINK("https://nconnect.nicmar.ac.in/storage/profile/66e19ab9e3ca1.png", "Download")</f>
        <v>0</v>
      </c>
      <c r="F206" s="2" t="s">
        <v>48</v>
      </c>
      <c r="G206" s="2" t="s">
        <v>55</v>
      </c>
    </row>
    <row r="207" spans="1:7">
      <c r="A207" s="2" t="s">
        <v>448</v>
      </c>
      <c r="B207" s="2" t="s">
        <v>449</v>
      </c>
      <c r="C207" s="2"/>
      <c r="D207" s="2" t="s">
        <v>39</v>
      </c>
      <c r="E207" s="2" t="s">
        <v>15</v>
      </c>
      <c r="F207" s="2" t="s">
        <v>48</v>
      </c>
      <c r="G207" s="2" t="s">
        <v>55</v>
      </c>
    </row>
    <row r="208" spans="1:7">
      <c r="A208" s="2" t="s">
        <v>450</v>
      </c>
      <c r="B208" s="2" t="s">
        <v>451</v>
      </c>
      <c r="C208" s="2">
        <v>9556787113</v>
      </c>
      <c r="D208" s="2" t="s">
        <v>14</v>
      </c>
      <c r="E208" s="2" t="s">
        <v>15</v>
      </c>
      <c r="F208" s="2" t="s">
        <v>48</v>
      </c>
      <c r="G208" s="2" t="s">
        <v>55</v>
      </c>
    </row>
    <row r="209" spans="1:7">
      <c r="A209" s="2" t="s">
        <v>452</v>
      </c>
      <c r="B209" s="2" t="s">
        <v>453</v>
      </c>
      <c r="C209" s="2">
        <v>8106676279</v>
      </c>
      <c r="D209" s="2" t="s">
        <v>39</v>
      </c>
      <c r="E209" s="2" t="s">
        <v>15</v>
      </c>
      <c r="F209" s="2" t="s">
        <v>48</v>
      </c>
      <c r="G209" s="2" t="s">
        <v>55</v>
      </c>
    </row>
    <row r="210" spans="1:7">
      <c r="A210" s="2" t="s">
        <v>454</v>
      </c>
      <c r="B210" s="2" t="s">
        <v>455</v>
      </c>
      <c r="C210" s="2">
        <v>7095610972</v>
      </c>
      <c r="D210" s="2" t="s">
        <v>14</v>
      </c>
      <c r="E210" s="2" t="s">
        <v>15</v>
      </c>
      <c r="F210" s="2" t="s">
        <v>48</v>
      </c>
      <c r="G210" s="2" t="s">
        <v>55</v>
      </c>
    </row>
    <row r="211" spans="1:7">
      <c r="A211" s="2" t="s">
        <v>456</v>
      </c>
      <c r="B211" s="2" t="s">
        <v>457</v>
      </c>
      <c r="C211" s="2"/>
      <c r="D211" s="2" t="s">
        <v>14</v>
      </c>
      <c r="E211" s="2" t="s">
        <v>15</v>
      </c>
      <c r="F211" s="2" t="s">
        <v>48</v>
      </c>
      <c r="G211" s="2" t="s">
        <v>55</v>
      </c>
    </row>
    <row r="212" spans="1:7">
      <c r="A212" s="2" t="s">
        <v>458</v>
      </c>
      <c r="B212" s="2" t="s">
        <v>459</v>
      </c>
      <c r="C212" s="2">
        <v>7046960080</v>
      </c>
      <c r="D212" s="2" t="s">
        <v>14</v>
      </c>
      <c r="E212" s="2" t="s">
        <v>15</v>
      </c>
      <c r="F212" s="2" t="s">
        <v>48</v>
      </c>
      <c r="G212" s="2" t="s">
        <v>55</v>
      </c>
    </row>
    <row r="213" spans="1:7">
      <c r="A213" s="2" t="s">
        <v>460</v>
      </c>
      <c r="B213" s="2" t="s">
        <v>461</v>
      </c>
      <c r="C213" s="2">
        <v>9542078491</v>
      </c>
      <c r="D213" s="2" t="s">
        <v>39</v>
      </c>
      <c r="E213" s="2" t="s">
        <v>15</v>
      </c>
      <c r="F213" s="2" t="s">
        <v>48</v>
      </c>
      <c r="G213" s="2" t="s">
        <v>55</v>
      </c>
    </row>
    <row r="214" spans="1:7">
      <c r="A214" s="2" t="s">
        <v>462</v>
      </c>
      <c r="B214" s="2" t="s">
        <v>463</v>
      </c>
      <c r="C214" s="2">
        <v>6260938823</v>
      </c>
      <c r="D214" s="2" t="s">
        <v>14</v>
      </c>
      <c r="E214" s="2" t="s">
        <v>15</v>
      </c>
      <c r="F214" s="2" t="s">
        <v>48</v>
      </c>
      <c r="G214" s="2" t="s">
        <v>55</v>
      </c>
    </row>
    <row r="215" spans="1:7">
      <c r="A215" s="2" t="s">
        <v>464</v>
      </c>
      <c r="B215" s="2" t="s">
        <v>465</v>
      </c>
      <c r="C215" s="2"/>
      <c r="D215" s="2" t="s">
        <v>39</v>
      </c>
      <c r="E215" s="2" t="s">
        <v>15</v>
      </c>
      <c r="F215" s="2" t="s">
        <v>48</v>
      </c>
      <c r="G215" s="2" t="s">
        <v>55</v>
      </c>
    </row>
    <row r="216" spans="1:7">
      <c r="A216" s="2" t="s">
        <v>466</v>
      </c>
      <c r="B216" s="2" t="s">
        <v>467</v>
      </c>
      <c r="C216" s="2">
        <v>6301176199</v>
      </c>
      <c r="D216" s="2" t="s">
        <v>39</v>
      </c>
      <c r="E216" s="2" t="s">
        <v>15</v>
      </c>
      <c r="F216" s="2" t="s">
        <v>48</v>
      </c>
      <c r="G216" s="2" t="s">
        <v>55</v>
      </c>
    </row>
    <row r="217" spans="1:7">
      <c r="A217" s="2" t="s">
        <v>468</v>
      </c>
      <c r="B217" s="2" t="s">
        <v>469</v>
      </c>
      <c r="C217" s="2">
        <v>8010478552</v>
      </c>
      <c r="D217" s="2" t="s">
        <v>39</v>
      </c>
      <c r="E217" s="2" t="s">
        <v>15</v>
      </c>
      <c r="F217" s="2" t="s">
        <v>48</v>
      </c>
      <c r="G217" s="2" t="s">
        <v>55</v>
      </c>
    </row>
    <row r="218" spans="1:7">
      <c r="A218" s="2" t="s">
        <v>470</v>
      </c>
      <c r="B218" s="2" t="s">
        <v>471</v>
      </c>
      <c r="C218" s="2">
        <v>9700166137</v>
      </c>
      <c r="D218" s="2" t="s">
        <v>39</v>
      </c>
      <c r="E218" s="2" t="s">
        <v>15</v>
      </c>
      <c r="F218" s="2" t="s">
        <v>48</v>
      </c>
      <c r="G218" s="2" t="s">
        <v>55</v>
      </c>
    </row>
    <row r="219" spans="1:7">
      <c r="A219" s="2" t="s">
        <v>472</v>
      </c>
      <c r="B219" s="2" t="s">
        <v>473</v>
      </c>
      <c r="C219" s="2">
        <v>9373849785</v>
      </c>
      <c r="D219" s="2" t="s">
        <v>14</v>
      </c>
      <c r="E219" s="2" t="s">
        <v>15</v>
      </c>
      <c r="F219" s="2" t="s">
        <v>48</v>
      </c>
      <c r="G219" s="2" t="s">
        <v>55</v>
      </c>
    </row>
    <row r="220" spans="1:7">
      <c r="A220" s="2" t="s">
        <v>474</v>
      </c>
      <c r="B220" s="2" t="s">
        <v>475</v>
      </c>
      <c r="C220" s="2">
        <v>8790958191</v>
      </c>
      <c r="D220" s="2" t="s">
        <v>39</v>
      </c>
      <c r="E220" s="2" t="s">
        <v>15</v>
      </c>
      <c r="F220" s="2" t="s">
        <v>48</v>
      </c>
      <c r="G220" s="2" t="s">
        <v>55</v>
      </c>
    </row>
    <row r="221" spans="1:7">
      <c r="A221" s="2" t="s">
        <v>476</v>
      </c>
      <c r="B221" s="2" t="s">
        <v>477</v>
      </c>
      <c r="C221" s="2" t="s">
        <v>478</v>
      </c>
      <c r="D221" s="2" t="s">
        <v>39</v>
      </c>
      <c r="E221" s="2" t="s">
        <v>15</v>
      </c>
      <c r="F221" s="2" t="s">
        <v>48</v>
      </c>
      <c r="G221" s="2" t="s">
        <v>55</v>
      </c>
    </row>
    <row r="222" spans="1:7">
      <c r="A222" s="2" t="s">
        <v>479</v>
      </c>
      <c r="B222" s="2" t="s">
        <v>480</v>
      </c>
      <c r="C222" s="2"/>
      <c r="D222" s="2" t="s">
        <v>39</v>
      </c>
      <c r="E222" s="2" t="s">
        <v>15</v>
      </c>
      <c r="F222" s="2" t="s">
        <v>48</v>
      </c>
      <c r="G222" s="2" t="s">
        <v>55</v>
      </c>
    </row>
    <row r="223" spans="1:7">
      <c r="A223" s="2" t="s">
        <v>481</v>
      </c>
      <c r="B223" s="2" t="s">
        <v>482</v>
      </c>
      <c r="C223" s="2">
        <v>9822331190</v>
      </c>
      <c r="D223" s="2" t="s">
        <v>14</v>
      </c>
      <c r="E223" s="2" t="s">
        <v>15</v>
      </c>
      <c r="F223" s="2" t="s">
        <v>48</v>
      </c>
      <c r="G223" s="2" t="s">
        <v>55</v>
      </c>
    </row>
    <row r="224" spans="1:7">
      <c r="A224" s="2" t="s">
        <v>483</v>
      </c>
      <c r="B224" s="2" t="s">
        <v>484</v>
      </c>
      <c r="C224" s="2"/>
      <c r="D224" s="2" t="s">
        <v>14</v>
      </c>
      <c r="E224" s="2" t="s">
        <v>15</v>
      </c>
      <c r="F224" s="2" t="s">
        <v>48</v>
      </c>
      <c r="G224" s="2" t="s">
        <v>55</v>
      </c>
    </row>
    <row r="225" spans="1:7">
      <c r="A225" s="2" t="s">
        <v>485</v>
      </c>
      <c r="B225" s="2" t="s">
        <v>486</v>
      </c>
      <c r="C225" s="2">
        <v>9804261246</v>
      </c>
      <c r="D225" s="2" t="s">
        <v>14</v>
      </c>
      <c r="E225" s="2" t="s">
        <v>15</v>
      </c>
      <c r="F225" s="2" t="s">
        <v>48</v>
      </c>
      <c r="G225" s="2" t="s">
        <v>55</v>
      </c>
    </row>
    <row r="226" spans="1:7">
      <c r="A226" s="2" t="s">
        <v>487</v>
      </c>
      <c r="B226" s="2" t="s">
        <v>488</v>
      </c>
      <c r="C226" s="2"/>
      <c r="D226" s="2" t="s">
        <v>39</v>
      </c>
      <c r="E226" s="2" t="s">
        <v>15</v>
      </c>
      <c r="F226" s="2" t="s">
        <v>48</v>
      </c>
      <c r="G226" s="2" t="s">
        <v>55</v>
      </c>
    </row>
    <row r="227" spans="1:7">
      <c r="A227" s="2" t="s">
        <v>489</v>
      </c>
      <c r="B227" s="2" t="s">
        <v>490</v>
      </c>
      <c r="C227" s="2">
        <v>9987803311</v>
      </c>
      <c r="D227" s="2" t="s">
        <v>14</v>
      </c>
      <c r="E227" s="2" t="s">
        <v>15</v>
      </c>
      <c r="F227" s="2" t="s">
        <v>48</v>
      </c>
      <c r="G227" s="2" t="s">
        <v>55</v>
      </c>
    </row>
    <row r="228" spans="1:7">
      <c r="A228" s="2" t="s">
        <v>491</v>
      </c>
      <c r="B228" s="2" t="s">
        <v>492</v>
      </c>
      <c r="C228" s="2">
        <v>8554899368</v>
      </c>
      <c r="D228" s="2" t="s">
        <v>14</v>
      </c>
      <c r="E228" s="2" t="s">
        <v>15</v>
      </c>
      <c r="F228" s="2" t="s">
        <v>48</v>
      </c>
      <c r="G228" s="2" t="s">
        <v>55</v>
      </c>
    </row>
    <row r="229" spans="1:7">
      <c r="A229" s="2" t="s">
        <v>493</v>
      </c>
      <c r="B229" s="2" t="s">
        <v>494</v>
      </c>
      <c r="C229" s="2"/>
      <c r="D229" s="2" t="s">
        <v>39</v>
      </c>
      <c r="E229" s="2" t="s">
        <v>15</v>
      </c>
      <c r="F229" s="2" t="s">
        <v>48</v>
      </c>
      <c r="G229" s="2" t="s">
        <v>55</v>
      </c>
    </row>
    <row r="230" spans="1:7">
      <c r="A230" s="2" t="s">
        <v>495</v>
      </c>
      <c r="B230" s="2" t="s">
        <v>496</v>
      </c>
      <c r="C230" s="2">
        <v>8826470107</v>
      </c>
      <c r="D230" s="2" t="s">
        <v>9</v>
      </c>
      <c r="E230" s="2" t="str">
        <f>HYPERLINK("https://nconnect.nicmar.ac.in/storage/profile/690082770aea8.png", "Download")</f>
        <v>0</v>
      </c>
      <c r="F230" s="2" t="s">
        <v>10</v>
      </c>
      <c r="G230" s="2" t="s">
        <v>16</v>
      </c>
    </row>
    <row r="231" spans="1:7">
      <c r="A231" s="2" t="s">
        <v>497</v>
      </c>
      <c r="B231" s="2" t="s">
        <v>498</v>
      </c>
      <c r="C231" s="2">
        <v>9145522144</v>
      </c>
      <c r="D231" s="2" t="s">
        <v>14</v>
      </c>
      <c r="E231" s="2" t="s">
        <v>15</v>
      </c>
      <c r="F231" s="2" t="s">
        <v>48</v>
      </c>
      <c r="G231" s="2" t="s">
        <v>55</v>
      </c>
    </row>
    <row r="232" spans="1:7">
      <c r="A232" s="2" t="s">
        <v>499</v>
      </c>
      <c r="B232" s="2" t="s">
        <v>500</v>
      </c>
      <c r="C232" s="2">
        <v>8790935433</v>
      </c>
      <c r="D232" s="2" t="s">
        <v>39</v>
      </c>
      <c r="E232" s="2" t="s">
        <v>15</v>
      </c>
      <c r="F232" s="2" t="s">
        <v>48</v>
      </c>
      <c r="G232" s="2" t="s">
        <v>55</v>
      </c>
    </row>
    <row r="233" spans="1:7">
      <c r="A233" s="2" t="s">
        <v>501</v>
      </c>
      <c r="B233" s="2" t="s">
        <v>502</v>
      </c>
      <c r="C233" s="2"/>
      <c r="D233" s="2" t="s">
        <v>14</v>
      </c>
      <c r="E233" s="2" t="s">
        <v>15</v>
      </c>
      <c r="F233" s="2" t="s">
        <v>48</v>
      </c>
      <c r="G233" s="2" t="s">
        <v>55</v>
      </c>
    </row>
    <row r="234" spans="1:7">
      <c r="A234" s="2" t="s">
        <v>503</v>
      </c>
      <c r="B234" s="2" t="s">
        <v>504</v>
      </c>
      <c r="C234" s="2"/>
      <c r="D234" s="2" t="s">
        <v>39</v>
      </c>
      <c r="E234" s="2" t="s">
        <v>15</v>
      </c>
      <c r="F234" s="2" t="s">
        <v>48</v>
      </c>
      <c r="G234" s="2" t="s">
        <v>55</v>
      </c>
    </row>
    <row r="235" spans="1:7">
      <c r="A235" s="2" t="s">
        <v>505</v>
      </c>
      <c r="B235" s="2" t="s">
        <v>506</v>
      </c>
      <c r="C235" s="2">
        <v>9347543160</v>
      </c>
      <c r="D235" s="2" t="s">
        <v>14</v>
      </c>
      <c r="E235" s="2" t="s">
        <v>15</v>
      </c>
      <c r="F235" s="2" t="s">
        <v>48</v>
      </c>
      <c r="G235" s="2" t="s">
        <v>55</v>
      </c>
    </row>
    <row r="236" spans="1:7">
      <c r="A236" s="2" t="s">
        <v>507</v>
      </c>
      <c r="B236" s="2" t="s">
        <v>508</v>
      </c>
      <c r="C236" s="2"/>
      <c r="D236" s="2" t="s">
        <v>14</v>
      </c>
      <c r="E236" s="2" t="s">
        <v>15</v>
      </c>
      <c r="F236" s="2" t="s">
        <v>48</v>
      </c>
      <c r="G236" s="2" t="s">
        <v>55</v>
      </c>
    </row>
    <row r="237" spans="1:7">
      <c r="A237" s="2" t="s">
        <v>509</v>
      </c>
      <c r="B237" s="2" t="s">
        <v>510</v>
      </c>
      <c r="C237" s="2">
        <v>7738973626</v>
      </c>
      <c r="D237" s="2" t="s">
        <v>14</v>
      </c>
      <c r="E237" s="2" t="s">
        <v>15</v>
      </c>
      <c r="F237" s="2" t="s">
        <v>48</v>
      </c>
      <c r="G237" s="2" t="s">
        <v>55</v>
      </c>
    </row>
    <row r="238" spans="1:7">
      <c r="A238" s="2" t="s">
        <v>511</v>
      </c>
      <c r="B238" s="2" t="s">
        <v>512</v>
      </c>
      <c r="C238" s="2"/>
      <c r="D238" s="2" t="s">
        <v>39</v>
      </c>
      <c r="E238" s="2" t="s">
        <v>15</v>
      </c>
      <c r="F238" s="2" t="s">
        <v>48</v>
      </c>
      <c r="G238" s="2" t="s">
        <v>55</v>
      </c>
    </row>
    <row r="239" spans="1:7">
      <c r="A239" s="2" t="s">
        <v>513</v>
      </c>
      <c r="B239" s="2" t="s">
        <v>514</v>
      </c>
      <c r="C239" s="2" t="s">
        <v>515</v>
      </c>
      <c r="D239" s="2" t="s">
        <v>14</v>
      </c>
      <c r="E239" s="2" t="s">
        <v>15</v>
      </c>
      <c r="F239" s="2" t="s">
        <v>48</v>
      </c>
      <c r="G239" s="2" t="s">
        <v>325</v>
      </c>
    </row>
    <row r="240" spans="1:7">
      <c r="A240" s="2" t="s">
        <v>516</v>
      </c>
      <c r="B240" s="2" t="s">
        <v>517</v>
      </c>
      <c r="C240" s="2"/>
      <c r="D240" s="2" t="s">
        <v>14</v>
      </c>
      <c r="E240" s="2" t="s">
        <v>15</v>
      </c>
      <c r="F240" s="2" t="s">
        <v>48</v>
      </c>
      <c r="G240" s="2" t="s">
        <v>55</v>
      </c>
    </row>
    <row r="241" spans="1:7">
      <c r="A241" s="2" t="s">
        <v>518</v>
      </c>
      <c r="B241" s="2" t="s">
        <v>519</v>
      </c>
      <c r="C241" s="2">
        <v>9405257461</v>
      </c>
      <c r="D241" s="2" t="s">
        <v>14</v>
      </c>
      <c r="E241" s="2" t="s">
        <v>15</v>
      </c>
      <c r="F241" s="2" t="s">
        <v>48</v>
      </c>
      <c r="G241" s="2" t="s">
        <v>55</v>
      </c>
    </row>
    <row r="242" spans="1:7">
      <c r="A242" s="2" t="s">
        <v>520</v>
      </c>
      <c r="B242" s="2" t="s">
        <v>521</v>
      </c>
      <c r="C242" s="2"/>
      <c r="D242" s="2" t="s">
        <v>14</v>
      </c>
      <c r="E242" s="2" t="s">
        <v>15</v>
      </c>
      <c r="F242" s="2" t="s">
        <v>48</v>
      </c>
      <c r="G242" s="2" t="s">
        <v>55</v>
      </c>
    </row>
    <row r="243" spans="1:7">
      <c r="A243" s="2" t="s">
        <v>522</v>
      </c>
      <c r="B243" s="2" t="s">
        <v>523</v>
      </c>
      <c r="C243" s="2"/>
      <c r="D243" s="2" t="s">
        <v>14</v>
      </c>
      <c r="E243" s="2" t="s">
        <v>15</v>
      </c>
      <c r="F243" s="2" t="s">
        <v>48</v>
      </c>
      <c r="G243" s="2" t="s">
        <v>55</v>
      </c>
    </row>
    <row r="244" spans="1:7">
      <c r="A244" s="2" t="s">
        <v>524</v>
      </c>
      <c r="B244" s="2" t="s">
        <v>525</v>
      </c>
      <c r="C244" s="2">
        <v>9168616641</v>
      </c>
      <c r="D244" s="2" t="s">
        <v>14</v>
      </c>
      <c r="E244" s="2" t="s">
        <v>15</v>
      </c>
      <c r="F244" s="2" t="s">
        <v>48</v>
      </c>
      <c r="G244" s="2" t="s">
        <v>55</v>
      </c>
    </row>
    <row r="245" spans="1:7">
      <c r="A245" s="2" t="s">
        <v>526</v>
      </c>
      <c r="B245" s="2" t="s">
        <v>527</v>
      </c>
      <c r="C245" s="2">
        <v>8930816604</v>
      </c>
      <c r="D245" s="2" t="s">
        <v>9</v>
      </c>
      <c r="E245" s="2" t="str">
        <f>HYPERLINK("https://nconnect.nicmar.ac.in/storage/profile/69008dbaddc07.png", "Download")</f>
        <v>0</v>
      </c>
      <c r="F245" s="2" t="s">
        <v>48</v>
      </c>
      <c r="G245" s="2" t="s">
        <v>528</v>
      </c>
    </row>
    <row r="246" spans="1:7">
      <c r="A246" s="2" t="s">
        <v>529</v>
      </c>
      <c r="B246" s="2" t="s">
        <v>530</v>
      </c>
      <c r="C246" s="2"/>
      <c r="D246" s="2" t="s">
        <v>39</v>
      </c>
      <c r="E246" s="2" t="s">
        <v>15</v>
      </c>
      <c r="F246" s="2" t="s">
        <v>48</v>
      </c>
      <c r="G246" s="2" t="s">
        <v>55</v>
      </c>
    </row>
    <row r="247" spans="1:7">
      <c r="A247" s="2" t="s">
        <v>531</v>
      </c>
      <c r="B247" s="2" t="s">
        <v>532</v>
      </c>
      <c r="C247" s="2">
        <v>9812365646</v>
      </c>
      <c r="D247" s="2" t="s">
        <v>9</v>
      </c>
      <c r="E247" s="2" t="str">
        <f>HYPERLINK("https://nconnect.nicmar.ac.in/storage/profile/690092b5234ad.png", "Download")</f>
        <v>0</v>
      </c>
      <c r="F247" s="2" t="s">
        <v>48</v>
      </c>
      <c r="G247" s="2" t="s">
        <v>48</v>
      </c>
    </row>
    <row r="248" spans="1:7">
      <c r="A248" s="2" t="s">
        <v>533</v>
      </c>
      <c r="B248" s="2" t="s">
        <v>534</v>
      </c>
      <c r="C248" s="2">
        <v>7036739299</v>
      </c>
      <c r="D248" s="2" t="s">
        <v>14</v>
      </c>
      <c r="E248" s="2" t="s">
        <v>15</v>
      </c>
      <c r="F248" s="2" t="s">
        <v>48</v>
      </c>
      <c r="G248" s="2" t="s">
        <v>55</v>
      </c>
    </row>
    <row r="249" spans="1:7">
      <c r="A249" s="2" t="s">
        <v>535</v>
      </c>
      <c r="B249" s="2" t="s">
        <v>536</v>
      </c>
      <c r="C249" s="2"/>
      <c r="D249" s="2" t="s">
        <v>39</v>
      </c>
      <c r="E249" s="2" t="s">
        <v>15</v>
      </c>
      <c r="F249" s="2" t="s">
        <v>48</v>
      </c>
      <c r="G249" s="2" t="s">
        <v>55</v>
      </c>
    </row>
    <row r="250" spans="1:7">
      <c r="A250" s="2" t="s">
        <v>537</v>
      </c>
      <c r="B250" s="2" t="s">
        <v>538</v>
      </c>
      <c r="C250" s="2">
        <v>7738702707</v>
      </c>
      <c r="D250" s="2" t="s">
        <v>14</v>
      </c>
      <c r="E250" s="2" t="s">
        <v>15</v>
      </c>
      <c r="F250" s="2" t="s">
        <v>48</v>
      </c>
      <c r="G250" s="2" t="s">
        <v>55</v>
      </c>
    </row>
    <row r="251" spans="1:7">
      <c r="A251" s="2" t="s">
        <v>539</v>
      </c>
      <c r="B251" s="2" t="s">
        <v>540</v>
      </c>
      <c r="C251" s="2">
        <v>8688972772</v>
      </c>
      <c r="D251" s="2" t="s">
        <v>39</v>
      </c>
      <c r="E251" s="2" t="s">
        <v>15</v>
      </c>
      <c r="F251" s="2" t="s">
        <v>48</v>
      </c>
      <c r="G251" s="2" t="s">
        <v>48</v>
      </c>
    </row>
    <row r="252" spans="1:7">
      <c r="A252" s="2" t="s">
        <v>541</v>
      </c>
      <c r="B252" s="2" t="s">
        <v>542</v>
      </c>
      <c r="C252" s="2">
        <v>8072170221</v>
      </c>
      <c r="D252" s="2" t="s">
        <v>39</v>
      </c>
      <c r="E252" s="2" t="s">
        <v>15</v>
      </c>
      <c r="F252" s="2" t="s">
        <v>48</v>
      </c>
      <c r="G252" s="2" t="s">
        <v>48</v>
      </c>
    </row>
    <row r="253" spans="1:7">
      <c r="A253" s="2" t="s">
        <v>543</v>
      </c>
      <c r="B253" s="2" t="s">
        <v>544</v>
      </c>
      <c r="C253" s="2">
        <v>9999999999</v>
      </c>
      <c r="D253" s="2" t="s">
        <v>39</v>
      </c>
      <c r="E253" s="2" t="s">
        <v>15</v>
      </c>
      <c r="F253" s="2" t="s">
        <v>48</v>
      </c>
      <c r="G253" s="2" t="s">
        <v>48</v>
      </c>
    </row>
    <row r="254" spans="1:7">
      <c r="A254" s="2" t="s">
        <v>545</v>
      </c>
      <c r="B254" s="2" t="s">
        <v>546</v>
      </c>
      <c r="C254" s="2"/>
      <c r="D254" s="2" t="s">
        <v>14</v>
      </c>
      <c r="E254" s="2" t="s">
        <v>15</v>
      </c>
      <c r="F254" s="2" t="s">
        <v>48</v>
      </c>
      <c r="G254" s="2" t="s">
        <v>55</v>
      </c>
    </row>
    <row r="255" spans="1:7">
      <c r="A255" s="2" t="s">
        <v>547</v>
      </c>
      <c r="B255" s="2" t="s">
        <v>548</v>
      </c>
      <c r="C255" s="2">
        <v>7038846271</v>
      </c>
      <c r="D255" s="2" t="s">
        <v>14</v>
      </c>
      <c r="E255" s="2" t="s">
        <v>15</v>
      </c>
      <c r="F255" s="2" t="s">
        <v>48</v>
      </c>
      <c r="G255" s="2" t="s">
        <v>325</v>
      </c>
    </row>
    <row r="256" spans="1:7">
      <c r="A256" s="2" t="s">
        <v>549</v>
      </c>
      <c r="B256" s="2" t="s">
        <v>550</v>
      </c>
      <c r="C256" s="2" t="s">
        <v>551</v>
      </c>
      <c r="D256" s="2" t="s">
        <v>39</v>
      </c>
      <c r="E256" s="2" t="s">
        <v>15</v>
      </c>
      <c r="F256" s="2" t="s">
        <v>48</v>
      </c>
      <c r="G256" s="2" t="s">
        <v>55</v>
      </c>
    </row>
    <row r="257" spans="1:7">
      <c r="A257" s="2" t="s">
        <v>552</v>
      </c>
      <c r="B257" s="2" t="s">
        <v>553</v>
      </c>
      <c r="C257" s="2">
        <v>9951811093</v>
      </c>
      <c r="D257" s="2" t="s">
        <v>39</v>
      </c>
      <c r="E257" s="2" t="s">
        <v>15</v>
      </c>
      <c r="F257" s="2" t="s">
        <v>48</v>
      </c>
      <c r="G257" s="2" t="s">
        <v>55</v>
      </c>
    </row>
    <row r="258" spans="1:7">
      <c r="A258" s="2" t="s">
        <v>554</v>
      </c>
      <c r="B258" s="2" t="s">
        <v>555</v>
      </c>
      <c r="C258" s="2">
        <v>7773918645</v>
      </c>
      <c r="D258" s="2" t="s">
        <v>14</v>
      </c>
      <c r="E258" s="2" t="s">
        <v>15</v>
      </c>
      <c r="F258" s="2" t="s">
        <v>48</v>
      </c>
      <c r="G258" s="2" t="s">
        <v>325</v>
      </c>
    </row>
    <row r="259" spans="1:7">
      <c r="A259" s="2" t="s">
        <v>556</v>
      </c>
      <c r="B259" s="2" t="s">
        <v>557</v>
      </c>
      <c r="C259" s="2">
        <v>7383807500</v>
      </c>
      <c r="D259" s="2" t="s">
        <v>14</v>
      </c>
      <c r="E259" s="2" t="s">
        <v>15</v>
      </c>
      <c r="F259" s="2" t="s">
        <v>48</v>
      </c>
      <c r="G259" s="2" t="s">
        <v>55</v>
      </c>
    </row>
    <row r="260" spans="1:7">
      <c r="A260" s="2" t="s">
        <v>558</v>
      </c>
      <c r="B260" s="2" t="s">
        <v>559</v>
      </c>
      <c r="C260" s="2"/>
      <c r="D260" s="2" t="s">
        <v>14</v>
      </c>
      <c r="E260" s="2" t="s">
        <v>15</v>
      </c>
      <c r="F260" s="2" t="s">
        <v>48</v>
      </c>
      <c r="G260" s="2" t="s">
        <v>55</v>
      </c>
    </row>
    <row r="261" spans="1:7">
      <c r="A261" s="2" t="s">
        <v>560</v>
      </c>
      <c r="B261" s="2" t="s">
        <v>561</v>
      </c>
      <c r="C261" s="2">
        <v>9999999999</v>
      </c>
      <c r="D261" s="2" t="s">
        <v>14</v>
      </c>
      <c r="E261" s="2" t="s">
        <v>15</v>
      </c>
      <c r="F261" s="2" t="s">
        <v>48</v>
      </c>
      <c r="G261" s="2" t="s">
        <v>48</v>
      </c>
    </row>
    <row r="262" spans="1:7">
      <c r="A262" s="2" t="s">
        <v>562</v>
      </c>
      <c r="B262" s="2" t="s">
        <v>563</v>
      </c>
      <c r="C262" s="2">
        <v>9999999999</v>
      </c>
      <c r="D262" s="2" t="s">
        <v>39</v>
      </c>
      <c r="E262" s="2" t="s">
        <v>15</v>
      </c>
      <c r="F262" s="2" t="s">
        <v>48</v>
      </c>
      <c r="G262" s="2" t="s">
        <v>48</v>
      </c>
    </row>
    <row r="263" spans="1:7">
      <c r="A263" s="2" t="s">
        <v>564</v>
      </c>
      <c r="B263" s="2" t="s">
        <v>565</v>
      </c>
      <c r="C263" s="2">
        <v>9643937429</v>
      </c>
      <c r="D263" s="2" t="s">
        <v>9</v>
      </c>
      <c r="E263" s="2" t="str">
        <f>HYPERLINK("https://nconnect.nicmar.ac.in/storage/profile/683ff01264a49.png", "Download")</f>
        <v>0</v>
      </c>
      <c r="F263" s="2" t="s">
        <v>566</v>
      </c>
      <c r="G263" s="2" t="s">
        <v>567</v>
      </c>
    </row>
    <row r="264" spans="1:7">
      <c r="A264" s="2" t="s">
        <v>568</v>
      </c>
      <c r="B264" s="2" t="s">
        <v>569</v>
      </c>
      <c r="C264" s="2">
        <v>8791282756</v>
      </c>
      <c r="D264" s="2" t="s">
        <v>9</v>
      </c>
      <c r="E264" s="2" t="str">
        <f>HYPERLINK("https://nconnect.nicmar.ac.in/storage/profile/683fd33fbe845.png", "Download")</f>
        <v>0</v>
      </c>
      <c r="F264" s="2" t="s">
        <v>48</v>
      </c>
      <c r="G264" s="2" t="s">
        <v>55</v>
      </c>
    </row>
    <row r="265" spans="1:7">
      <c r="A265" s="2" t="s">
        <v>570</v>
      </c>
      <c r="B265" s="2" t="s">
        <v>571</v>
      </c>
      <c r="C265" s="2">
        <v>9704184160</v>
      </c>
      <c r="D265" s="2" t="s">
        <v>9</v>
      </c>
      <c r="E265" s="2" t="str">
        <f>HYPERLINK("https://nconnect.nicmar.ac.in/storage/profile/683fcd1cd1b8e.png", "Download")</f>
        <v>0</v>
      </c>
      <c r="F265" s="2" t="s">
        <v>48</v>
      </c>
      <c r="G265" s="2" t="s">
        <v>55</v>
      </c>
    </row>
    <row r="266" spans="1:7">
      <c r="A266" s="2" t="s">
        <v>572</v>
      </c>
      <c r="B266" s="2" t="s">
        <v>573</v>
      </c>
      <c r="C266" s="2"/>
      <c r="D266" s="2" t="s">
        <v>14</v>
      </c>
      <c r="E266" s="2" t="s">
        <v>15</v>
      </c>
      <c r="F266" s="2" t="s">
        <v>48</v>
      </c>
      <c r="G266" s="2" t="s">
        <v>55</v>
      </c>
    </row>
    <row r="267" spans="1:7">
      <c r="A267" s="2" t="s">
        <v>574</v>
      </c>
      <c r="B267" s="2" t="s">
        <v>575</v>
      </c>
      <c r="C267" s="2"/>
      <c r="D267" s="2" t="s">
        <v>14</v>
      </c>
      <c r="E267" s="2" t="s">
        <v>15</v>
      </c>
      <c r="F267" s="2" t="s">
        <v>48</v>
      </c>
      <c r="G267" s="2" t="s">
        <v>55</v>
      </c>
    </row>
    <row r="268" spans="1:7">
      <c r="A268" s="2" t="s">
        <v>576</v>
      </c>
      <c r="B268" s="2" t="s">
        <v>577</v>
      </c>
      <c r="C268" s="2">
        <v>9665914392</v>
      </c>
      <c r="D268" s="2" t="s">
        <v>14</v>
      </c>
      <c r="E268" s="2" t="str">
        <f>HYPERLINK("https://nconnect.nicmar.ac.in/storage/profile/66ff69c66f73f.png", "Download")</f>
        <v>0</v>
      </c>
      <c r="F268" s="2" t="s">
        <v>48</v>
      </c>
      <c r="G268" s="2" t="s">
        <v>55</v>
      </c>
    </row>
    <row r="269" spans="1:7">
      <c r="A269" s="2" t="s">
        <v>578</v>
      </c>
      <c r="B269" s="2" t="s">
        <v>579</v>
      </c>
      <c r="C269" s="2">
        <v>9075372467</v>
      </c>
      <c r="D269" s="2" t="s">
        <v>14</v>
      </c>
      <c r="E269" s="2" t="s">
        <v>15</v>
      </c>
      <c r="F269" s="2" t="s">
        <v>48</v>
      </c>
      <c r="G269" s="2" t="s">
        <v>55</v>
      </c>
    </row>
    <row r="270" spans="1:7">
      <c r="A270" s="2" t="s">
        <v>580</v>
      </c>
      <c r="B270" s="2" t="s">
        <v>581</v>
      </c>
      <c r="C270" s="2"/>
      <c r="D270" s="2" t="s">
        <v>14</v>
      </c>
      <c r="E270" s="2" t="s">
        <v>15</v>
      </c>
      <c r="F270" s="2" t="s">
        <v>48</v>
      </c>
      <c r="G270" s="2" t="s">
        <v>55</v>
      </c>
    </row>
    <row r="271" spans="1:7">
      <c r="A271" s="2" t="s">
        <v>582</v>
      </c>
      <c r="B271" s="2" t="s">
        <v>583</v>
      </c>
      <c r="C271" s="2"/>
      <c r="D271" s="2" t="s">
        <v>14</v>
      </c>
      <c r="E271" s="2" t="s">
        <v>15</v>
      </c>
      <c r="F271" s="2" t="s">
        <v>48</v>
      </c>
      <c r="G271" s="2" t="s">
        <v>55</v>
      </c>
    </row>
    <row r="272" spans="1:7">
      <c r="A272" s="2" t="s">
        <v>584</v>
      </c>
      <c r="B272" s="2" t="s">
        <v>585</v>
      </c>
      <c r="C272" s="2"/>
      <c r="D272" s="2" t="s">
        <v>14</v>
      </c>
      <c r="E272" s="2" t="s">
        <v>15</v>
      </c>
      <c r="F272" s="2" t="s">
        <v>48</v>
      </c>
      <c r="G272" s="2" t="s">
        <v>55</v>
      </c>
    </row>
    <row r="273" spans="1:7">
      <c r="A273" s="2" t="s">
        <v>586</v>
      </c>
      <c r="B273" s="2" t="s">
        <v>587</v>
      </c>
      <c r="C273" s="2"/>
      <c r="D273" s="2" t="s">
        <v>14</v>
      </c>
      <c r="E273" s="2" t="s">
        <v>15</v>
      </c>
      <c r="F273" s="2" t="s">
        <v>48</v>
      </c>
      <c r="G273" s="2" t="s">
        <v>55</v>
      </c>
    </row>
    <row r="274" spans="1:7">
      <c r="A274" s="2" t="s">
        <v>588</v>
      </c>
      <c r="B274" s="2" t="s">
        <v>589</v>
      </c>
      <c r="C274" s="2">
        <v>9175046630</v>
      </c>
      <c r="D274" s="2" t="s">
        <v>14</v>
      </c>
      <c r="E274" s="2" t="s">
        <v>15</v>
      </c>
      <c r="F274" s="2" t="s">
        <v>48</v>
      </c>
      <c r="G274" s="2" t="s">
        <v>55</v>
      </c>
    </row>
    <row r="275" spans="1:7">
      <c r="A275" s="2" t="s">
        <v>590</v>
      </c>
      <c r="B275" s="2" t="s">
        <v>591</v>
      </c>
      <c r="C275" s="2"/>
      <c r="D275" s="2" t="s">
        <v>39</v>
      </c>
      <c r="E275" s="2" t="s">
        <v>15</v>
      </c>
      <c r="F275" s="2" t="s">
        <v>48</v>
      </c>
      <c r="G275" s="2" t="s">
        <v>55</v>
      </c>
    </row>
    <row r="276" spans="1:7">
      <c r="A276" s="2" t="s">
        <v>592</v>
      </c>
      <c r="B276" s="2" t="s">
        <v>593</v>
      </c>
      <c r="C276" s="2">
        <v>8411884740</v>
      </c>
      <c r="D276" s="2" t="s">
        <v>14</v>
      </c>
      <c r="E276" s="2" t="s">
        <v>15</v>
      </c>
      <c r="F276" s="2" t="s">
        <v>48</v>
      </c>
      <c r="G276" s="2" t="s">
        <v>55</v>
      </c>
    </row>
    <row r="277" spans="1:7">
      <c r="A277" s="2" t="s">
        <v>594</v>
      </c>
      <c r="B277" s="2" t="s">
        <v>595</v>
      </c>
      <c r="C277" s="2"/>
      <c r="D277" s="2" t="s">
        <v>14</v>
      </c>
      <c r="E277" s="2" t="s">
        <v>15</v>
      </c>
      <c r="F277" s="2" t="s">
        <v>48</v>
      </c>
      <c r="G277" s="2" t="s">
        <v>55</v>
      </c>
    </row>
    <row r="278" spans="1:7">
      <c r="A278" s="2" t="s">
        <v>596</v>
      </c>
      <c r="B278" s="2" t="s">
        <v>597</v>
      </c>
      <c r="C278" s="2">
        <v>7498440089</v>
      </c>
      <c r="D278" s="2" t="s">
        <v>14</v>
      </c>
      <c r="E278" s="2" t="s">
        <v>15</v>
      </c>
      <c r="F278" s="2" t="s">
        <v>48</v>
      </c>
      <c r="G278" s="2" t="s">
        <v>55</v>
      </c>
    </row>
    <row r="279" spans="1:7">
      <c r="A279" s="2" t="s">
        <v>598</v>
      </c>
      <c r="B279" s="2" t="s">
        <v>599</v>
      </c>
      <c r="C279" s="2"/>
      <c r="D279" s="2" t="s">
        <v>39</v>
      </c>
      <c r="E279" s="2" t="s">
        <v>15</v>
      </c>
      <c r="F279" s="2" t="s">
        <v>48</v>
      </c>
      <c r="G279" s="2" t="s">
        <v>55</v>
      </c>
    </row>
    <row r="280" spans="1:7">
      <c r="A280" s="2" t="s">
        <v>600</v>
      </c>
      <c r="B280" s="2" t="s">
        <v>601</v>
      </c>
      <c r="C280" s="2"/>
      <c r="D280" s="2" t="s">
        <v>14</v>
      </c>
      <c r="E280" s="2" t="s">
        <v>15</v>
      </c>
      <c r="F280" s="2" t="s">
        <v>48</v>
      </c>
      <c r="G280" s="2" t="s">
        <v>55</v>
      </c>
    </row>
    <row r="281" spans="1:7">
      <c r="A281" s="2" t="s">
        <v>602</v>
      </c>
      <c r="B281" s="2" t="s">
        <v>603</v>
      </c>
      <c r="C281" s="2">
        <v>8885557159</v>
      </c>
      <c r="D281" s="2" t="s">
        <v>14</v>
      </c>
      <c r="E281" s="2" t="s">
        <v>15</v>
      </c>
      <c r="F281" s="2" t="s">
        <v>48</v>
      </c>
      <c r="G281" s="2" t="s">
        <v>55</v>
      </c>
    </row>
    <row r="282" spans="1:7">
      <c r="A282" s="2" t="s">
        <v>604</v>
      </c>
      <c r="B282" s="2" t="s">
        <v>605</v>
      </c>
      <c r="C282" s="2">
        <v>6372309871</v>
      </c>
      <c r="D282" s="2" t="s">
        <v>14</v>
      </c>
      <c r="E282" s="2" t="s">
        <v>15</v>
      </c>
      <c r="F282" s="2" t="s">
        <v>48</v>
      </c>
      <c r="G282" s="2" t="s">
        <v>55</v>
      </c>
    </row>
    <row r="283" spans="1:7">
      <c r="A283" s="2" t="s">
        <v>606</v>
      </c>
      <c r="B283" s="2" t="s">
        <v>607</v>
      </c>
      <c r="C283" s="2">
        <v>7719821703</v>
      </c>
      <c r="D283" s="2" t="s">
        <v>14</v>
      </c>
      <c r="E283" s="2" t="s">
        <v>15</v>
      </c>
      <c r="F283" s="2" t="s">
        <v>48</v>
      </c>
      <c r="G283" s="2" t="s">
        <v>55</v>
      </c>
    </row>
    <row r="284" spans="1:7">
      <c r="A284" s="2" t="s">
        <v>608</v>
      </c>
      <c r="B284" s="2" t="s">
        <v>609</v>
      </c>
      <c r="C284" s="2">
        <v>9561725585</v>
      </c>
      <c r="D284" s="2" t="s">
        <v>14</v>
      </c>
      <c r="E284" s="2" t="s">
        <v>15</v>
      </c>
      <c r="F284" s="2" t="s">
        <v>48</v>
      </c>
      <c r="G284" s="2" t="s">
        <v>55</v>
      </c>
    </row>
    <row r="285" spans="1:7">
      <c r="A285" s="2" t="s">
        <v>610</v>
      </c>
      <c r="B285" s="2" t="s">
        <v>611</v>
      </c>
      <c r="C285" s="2"/>
      <c r="D285" s="2" t="s">
        <v>14</v>
      </c>
      <c r="E285" s="2" t="s">
        <v>15</v>
      </c>
      <c r="F285" s="2" t="s">
        <v>48</v>
      </c>
      <c r="G285" s="2" t="s">
        <v>55</v>
      </c>
    </row>
    <row r="286" spans="1:7">
      <c r="A286" s="2" t="s">
        <v>612</v>
      </c>
      <c r="B286" s="2" t="s">
        <v>613</v>
      </c>
      <c r="C286" s="2"/>
      <c r="D286" s="2" t="s">
        <v>39</v>
      </c>
      <c r="E286" s="2" t="s">
        <v>15</v>
      </c>
      <c r="F286" s="2" t="s">
        <v>48</v>
      </c>
      <c r="G286" s="2" t="s">
        <v>55</v>
      </c>
    </row>
    <row r="287" spans="1:7">
      <c r="A287" s="2" t="s">
        <v>614</v>
      </c>
      <c r="B287" s="2" t="s">
        <v>615</v>
      </c>
      <c r="C287" s="2">
        <v>9691915838</v>
      </c>
      <c r="D287" s="2" t="s">
        <v>14</v>
      </c>
      <c r="E287" s="2" t="s">
        <v>15</v>
      </c>
      <c r="F287" s="2" t="s">
        <v>48</v>
      </c>
      <c r="G287" s="2" t="s">
        <v>55</v>
      </c>
    </row>
    <row r="288" spans="1:7">
      <c r="A288" s="2" t="s">
        <v>616</v>
      </c>
      <c r="B288" s="2" t="s">
        <v>617</v>
      </c>
      <c r="C288" s="2"/>
      <c r="D288" s="2" t="s">
        <v>39</v>
      </c>
      <c r="E288" s="2" t="s">
        <v>15</v>
      </c>
      <c r="F288" s="2" t="s">
        <v>48</v>
      </c>
      <c r="G288" s="2" t="s">
        <v>55</v>
      </c>
    </row>
    <row r="289" spans="1:7">
      <c r="A289" s="2" t="s">
        <v>618</v>
      </c>
      <c r="B289" s="2" t="s">
        <v>619</v>
      </c>
      <c r="C289" s="2">
        <v>7658919413</v>
      </c>
      <c r="D289" s="2" t="s">
        <v>14</v>
      </c>
      <c r="E289" s="2" t="s">
        <v>15</v>
      </c>
      <c r="F289" s="2" t="s">
        <v>48</v>
      </c>
      <c r="G289" s="2" t="s">
        <v>55</v>
      </c>
    </row>
    <row r="290" spans="1:7">
      <c r="A290" s="2" t="s">
        <v>620</v>
      </c>
      <c r="B290" s="2" t="s">
        <v>621</v>
      </c>
      <c r="C290" s="2"/>
      <c r="D290" s="2" t="s">
        <v>14</v>
      </c>
      <c r="E290" s="2" t="s">
        <v>15</v>
      </c>
      <c r="F290" s="2" t="s">
        <v>48</v>
      </c>
      <c r="G290" s="2" t="s">
        <v>55</v>
      </c>
    </row>
    <row r="291" spans="1:7">
      <c r="A291" s="2" t="s">
        <v>622</v>
      </c>
      <c r="B291" s="2" t="s">
        <v>623</v>
      </c>
      <c r="C291" s="2">
        <v>8888258108</v>
      </c>
      <c r="D291" s="2" t="s">
        <v>14</v>
      </c>
      <c r="E291" s="2" t="s">
        <v>15</v>
      </c>
      <c r="F291" s="2" t="s">
        <v>48</v>
      </c>
      <c r="G291" s="2" t="s">
        <v>55</v>
      </c>
    </row>
    <row r="292" spans="1:7">
      <c r="A292" s="2" t="s">
        <v>624</v>
      </c>
      <c r="B292" s="2" t="s">
        <v>625</v>
      </c>
      <c r="C292" s="2" t="s">
        <v>626</v>
      </c>
      <c r="D292" s="2" t="s">
        <v>14</v>
      </c>
      <c r="E292" s="2" t="s">
        <v>15</v>
      </c>
      <c r="F292" s="2" t="s">
        <v>48</v>
      </c>
      <c r="G292" s="2" t="s">
        <v>55</v>
      </c>
    </row>
    <row r="293" spans="1:7">
      <c r="A293" s="2" t="s">
        <v>627</v>
      </c>
      <c r="B293" s="2" t="s">
        <v>628</v>
      </c>
      <c r="C293" s="2"/>
      <c r="D293" s="2" t="s">
        <v>14</v>
      </c>
      <c r="E293" s="2" t="s">
        <v>15</v>
      </c>
      <c r="F293" s="2" t="s">
        <v>48</v>
      </c>
      <c r="G293" s="2" t="s">
        <v>55</v>
      </c>
    </row>
    <row r="294" spans="1:7">
      <c r="A294" s="2" t="s">
        <v>629</v>
      </c>
      <c r="B294" s="2" t="s">
        <v>630</v>
      </c>
      <c r="C294" s="2">
        <v>8956518401</v>
      </c>
      <c r="D294" s="2" t="s">
        <v>14</v>
      </c>
      <c r="E294" s="2" t="s">
        <v>15</v>
      </c>
      <c r="F294" s="2" t="s">
        <v>48</v>
      </c>
      <c r="G294" s="2" t="s">
        <v>55</v>
      </c>
    </row>
    <row r="295" spans="1:7">
      <c r="A295" s="2" t="s">
        <v>631</v>
      </c>
      <c r="B295" s="2" t="s">
        <v>632</v>
      </c>
      <c r="C295" s="2">
        <v>9987787806</v>
      </c>
      <c r="D295" s="2" t="s">
        <v>14</v>
      </c>
      <c r="E295" s="2" t="s">
        <v>15</v>
      </c>
      <c r="F295" s="2" t="s">
        <v>48</v>
      </c>
      <c r="G295" s="2" t="s">
        <v>55</v>
      </c>
    </row>
    <row r="296" spans="1:7">
      <c r="A296" s="2" t="s">
        <v>633</v>
      </c>
      <c r="B296" s="2" t="s">
        <v>634</v>
      </c>
      <c r="C296" s="2"/>
      <c r="D296" s="2" t="s">
        <v>14</v>
      </c>
      <c r="E296" s="2" t="s">
        <v>15</v>
      </c>
      <c r="F296" s="2" t="s">
        <v>48</v>
      </c>
      <c r="G296" s="2" t="s">
        <v>55</v>
      </c>
    </row>
    <row r="297" spans="1:7">
      <c r="A297" s="2" t="s">
        <v>635</v>
      </c>
      <c r="B297" s="2" t="s">
        <v>636</v>
      </c>
      <c r="C297" s="2"/>
      <c r="D297" s="2" t="s">
        <v>14</v>
      </c>
      <c r="E297" s="2" t="s">
        <v>15</v>
      </c>
      <c r="F297" s="2" t="s">
        <v>48</v>
      </c>
      <c r="G297" s="2" t="s">
        <v>55</v>
      </c>
    </row>
    <row r="298" spans="1:7">
      <c r="A298" s="2" t="s">
        <v>637</v>
      </c>
      <c r="B298" s="2" t="s">
        <v>638</v>
      </c>
      <c r="C298" s="2">
        <v>7722033900</v>
      </c>
      <c r="D298" s="2" t="s">
        <v>14</v>
      </c>
      <c r="E298" s="2" t="s">
        <v>15</v>
      </c>
      <c r="F298" s="2" t="s">
        <v>48</v>
      </c>
      <c r="G298" s="2" t="s">
        <v>55</v>
      </c>
    </row>
    <row r="299" spans="1:7">
      <c r="A299" s="2" t="s">
        <v>639</v>
      </c>
      <c r="B299" s="2" t="s">
        <v>640</v>
      </c>
      <c r="C299" s="2"/>
      <c r="D299" s="2" t="s">
        <v>14</v>
      </c>
      <c r="E299" s="2" t="s">
        <v>15</v>
      </c>
      <c r="F299" s="2" t="s">
        <v>48</v>
      </c>
      <c r="G299" s="2" t="s">
        <v>55</v>
      </c>
    </row>
    <row r="300" spans="1:7">
      <c r="A300" s="2" t="s">
        <v>641</v>
      </c>
      <c r="B300" s="2" t="s">
        <v>642</v>
      </c>
      <c r="C300" s="2"/>
      <c r="D300" s="2" t="s">
        <v>14</v>
      </c>
      <c r="E300" s="2" t="s">
        <v>15</v>
      </c>
      <c r="F300" s="2" t="s">
        <v>48</v>
      </c>
      <c r="G300" s="2" t="s">
        <v>55</v>
      </c>
    </row>
    <row r="301" spans="1:7">
      <c r="A301" s="2" t="s">
        <v>643</v>
      </c>
      <c r="B301" s="2" t="s">
        <v>644</v>
      </c>
      <c r="C301" s="2"/>
      <c r="D301" s="2" t="s">
        <v>14</v>
      </c>
      <c r="E301" s="2" t="s">
        <v>15</v>
      </c>
      <c r="F301" s="2" t="s">
        <v>48</v>
      </c>
      <c r="G301" s="2" t="s">
        <v>55</v>
      </c>
    </row>
    <row r="302" spans="1:7">
      <c r="A302" s="2" t="s">
        <v>645</v>
      </c>
      <c r="B302" s="2" t="s">
        <v>646</v>
      </c>
      <c r="C302" s="2"/>
      <c r="D302" s="2" t="s">
        <v>14</v>
      </c>
      <c r="E302" s="2" t="s">
        <v>15</v>
      </c>
      <c r="F302" s="2" t="s">
        <v>48</v>
      </c>
      <c r="G302" s="2" t="s">
        <v>55</v>
      </c>
    </row>
    <row r="303" spans="1:7">
      <c r="A303" s="2" t="s">
        <v>647</v>
      </c>
      <c r="B303" s="2" t="s">
        <v>648</v>
      </c>
      <c r="C303" s="2"/>
      <c r="D303" s="2" t="s">
        <v>14</v>
      </c>
      <c r="E303" s="2" t="s">
        <v>15</v>
      </c>
      <c r="F303" s="2" t="s">
        <v>48</v>
      </c>
      <c r="G303" s="2" t="s">
        <v>55</v>
      </c>
    </row>
    <row r="304" spans="1:7">
      <c r="A304" s="2" t="s">
        <v>649</v>
      </c>
      <c r="B304" s="2" t="s">
        <v>650</v>
      </c>
      <c r="C304" s="2">
        <v>9007543741</v>
      </c>
      <c r="D304" s="2" t="s">
        <v>14</v>
      </c>
      <c r="E304" s="2" t="s">
        <v>15</v>
      </c>
      <c r="F304" s="2" t="s">
        <v>48</v>
      </c>
      <c r="G304" s="2" t="s">
        <v>325</v>
      </c>
    </row>
    <row r="305" spans="1:7">
      <c r="A305" s="2" t="s">
        <v>651</v>
      </c>
      <c r="B305" s="2" t="s">
        <v>652</v>
      </c>
      <c r="C305" s="2">
        <v>7989398342</v>
      </c>
      <c r="D305" s="2" t="s">
        <v>14</v>
      </c>
      <c r="E305" s="2" t="s">
        <v>15</v>
      </c>
      <c r="F305" s="2" t="s">
        <v>48</v>
      </c>
      <c r="G305" s="2" t="s">
        <v>55</v>
      </c>
    </row>
    <row r="306" spans="1:7">
      <c r="A306" s="2" t="s">
        <v>653</v>
      </c>
      <c r="B306" s="2" t="s">
        <v>654</v>
      </c>
      <c r="C306" s="2">
        <v>9652653666</v>
      </c>
      <c r="D306" s="2" t="s">
        <v>39</v>
      </c>
      <c r="E306" s="2" t="s">
        <v>15</v>
      </c>
      <c r="F306" s="2" t="s">
        <v>48</v>
      </c>
      <c r="G306" s="2" t="s">
        <v>48</v>
      </c>
    </row>
    <row r="307" spans="1:7">
      <c r="A307" s="2" t="s">
        <v>655</v>
      </c>
      <c r="B307" s="2" t="s">
        <v>656</v>
      </c>
      <c r="C307" s="2">
        <v>9038645481</v>
      </c>
      <c r="D307" s="2" t="s">
        <v>39</v>
      </c>
      <c r="E307" s="2" t="s">
        <v>15</v>
      </c>
      <c r="F307" s="2" t="s">
        <v>48</v>
      </c>
      <c r="G307" s="2" t="s">
        <v>48</v>
      </c>
    </row>
    <row r="308" spans="1:7">
      <c r="A308" s="2" t="s">
        <v>657</v>
      </c>
      <c r="B308" s="2" t="s">
        <v>658</v>
      </c>
      <c r="C308" s="2">
        <v>8281165694</v>
      </c>
      <c r="D308" s="2" t="s">
        <v>39</v>
      </c>
      <c r="E308" s="2" t="s">
        <v>15</v>
      </c>
      <c r="F308" s="2" t="s">
        <v>48</v>
      </c>
      <c r="G308" s="2" t="s">
        <v>48</v>
      </c>
    </row>
    <row r="309" spans="1:7">
      <c r="A309" s="2" t="s">
        <v>659</v>
      </c>
      <c r="B309" s="2" t="s">
        <v>660</v>
      </c>
      <c r="C309" s="2">
        <v>9985167810</v>
      </c>
      <c r="D309" s="2" t="s">
        <v>39</v>
      </c>
      <c r="E309" s="2" t="s">
        <v>15</v>
      </c>
      <c r="F309" s="2" t="s">
        <v>10</v>
      </c>
      <c r="G309" s="2" t="s">
        <v>16</v>
      </c>
    </row>
    <row r="310" spans="1:7">
      <c r="A310" s="2" t="s">
        <v>661</v>
      </c>
      <c r="B310" s="2" t="s">
        <v>662</v>
      </c>
      <c r="C310" s="2">
        <v>9611794083</v>
      </c>
      <c r="D310" s="2" t="s">
        <v>14</v>
      </c>
      <c r="E310" s="2" t="s">
        <v>15</v>
      </c>
      <c r="F310" s="2" t="s">
        <v>48</v>
      </c>
      <c r="G310" s="2" t="s">
        <v>55</v>
      </c>
    </row>
    <row r="311" spans="1:7">
      <c r="A311" s="2" t="s">
        <v>663</v>
      </c>
      <c r="B311" s="2" t="s">
        <v>664</v>
      </c>
      <c r="C311" s="2">
        <v>9951236536</v>
      </c>
      <c r="D311" s="2" t="s">
        <v>39</v>
      </c>
      <c r="E311" s="2" t="s">
        <v>15</v>
      </c>
      <c r="F311" s="2" t="s">
        <v>10</v>
      </c>
      <c r="G311" s="2" t="s">
        <v>16</v>
      </c>
    </row>
    <row r="312" spans="1:7">
      <c r="A312" s="2" t="s">
        <v>665</v>
      </c>
      <c r="B312" s="2" t="s">
        <v>666</v>
      </c>
      <c r="C312" s="2">
        <v>9391080108</v>
      </c>
      <c r="D312" s="2" t="s">
        <v>39</v>
      </c>
      <c r="E312" s="2" t="s">
        <v>15</v>
      </c>
      <c r="F312" s="2" t="s">
        <v>48</v>
      </c>
      <c r="G312" s="2" t="s">
        <v>48</v>
      </c>
    </row>
    <row r="313" spans="1:7">
      <c r="A313" s="2" t="s">
        <v>667</v>
      </c>
      <c r="B313" s="2" t="s">
        <v>668</v>
      </c>
      <c r="C313" s="2"/>
      <c r="D313" s="2" t="s">
        <v>14</v>
      </c>
      <c r="E313" s="2" t="s">
        <v>15</v>
      </c>
      <c r="F313" s="2" t="s">
        <v>48</v>
      </c>
      <c r="G313" s="2" t="s">
        <v>55</v>
      </c>
    </row>
    <row r="314" spans="1:7">
      <c r="A314" s="2" t="s">
        <v>669</v>
      </c>
      <c r="B314" s="2" t="s">
        <v>670</v>
      </c>
      <c r="C314" s="2">
        <v>8459063569</v>
      </c>
      <c r="D314" s="2" t="s">
        <v>14</v>
      </c>
      <c r="E314" s="2" t="s">
        <v>15</v>
      </c>
      <c r="F314" s="2" t="s">
        <v>48</v>
      </c>
      <c r="G314" s="2" t="s">
        <v>55</v>
      </c>
    </row>
    <row r="315" spans="1:7">
      <c r="A315" s="2" t="s">
        <v>671</v>
      </c>
      <c r="B315" s="2" t="s">
        <v>672</v>
      </c>
      <c r="C315" s="2"/>
      <c r="D315" s="2" t="s">
        <v>14</v>
      </c>
      <c r="E315" s="2" t="s">
        <v>15</v>
      </c>
      <c r="F315" s="2" t="s">
        <v>48</v>
      </c>
      <c r="G315" s="2" t="s">
        <v>55</v>
      </c>
    </row>
    <row r="316" spans="1:7">
      <c r="A316" s="2" t="s">
        <v>673</v>
      </c>
      <c r="B316" s="2" t="s">
        <v>674</v>
      </c>
      <c r="C316" s="2">
        <v>9048766333</v>
      </c>
      <c r="D316" s="2" t="s">
        <v>14</v>
      </c>
      <c r="E316" s="2" t="s">
        <v>15</v>
      </c>
      <c r="F316" s="2" t="s">
        <v>48</v>
      </c>
      <c r="G316" s="2" t="s">
        <v>55</v>
      </c>
    </row>
    <row r="317" spans="1:7">
      <c r="A317" s="2" t="s">
        <v>675</v>
      </c>
      <c r="B317" s="2" t="s">
        <v>676</v>
      </c>
      <c r="C317" s="2"/>
      <c r="D317" s="2"/>
      <c r="E317" s="2" t="s">
        <v>15</v>
      </c>
      <c r="F317" s="2" t="s">
        <v>48</v>
      </c>
      <c r="G317" s="2" t="s">
        <v>48</v>
      </c>
    </row>
    <row r="318" spans="1:7">
      <c r="A318" s="2" t="s">
        <v>677</v>
      </c>
      <c r="B318" s="2" t="s">
        <v>678</v>
      </c>
      <c r="C318" s="2">
        <v>8956169994</v>
      </c>
      <c r="D318" s="2" t="s">
        <v>14</v>
      </c>
      <c r="E318" s="2" t="s">
        <v>15</v>
      </c>
      <c r="F318" s="2" t="s">
        <v>48</v>
      </c>
      <c r="G318" s="2" t="s">
        <v>55</v>
      </c>
    </row>
    <row r="319" spans="1:7">
      <c r="A319" s="2" t="s">
        <v>679</v>
      </c>
      <c r="B319" s="2" t="s">
        <v>680</v>
      </c>
      <c r="C319" s="2">
        <v>8618282581</v>
      </c>
      <c r="D319" s="2" t="s">
        <v>14</v>
      </c>
      <c r="E319" s="2" t="s">
        <v>15</v>
      </c>
      <c r="F319" s="2" t="s">
        <v>48</v>
      </c>
      <c r="G319" s="2" t="s">
        <v>55</v>
      </c>
    </row>
    <row r="320" spans="1:7">
      <c r="A320" s="2" t="s">
        <v>681</v>
      </c>
      <c r="B320" s="2" t="s">
        <v>682</v>
      </c>
      <c r="C320" s="2">
        <v>8268135921</v>
      </c>
      <c r="D320" s="2" t="s">
        <v>14</v>
      </c>
      <c r="E320" s="2" t="s">
        <v>15</v>
      </c>
      <c r="F320" s="2" t="s">
        <v>48</v>
      </c>
      <c r="G320" s="2" t="s">
        <v>325</v>
      </c>
    </row>
    <row r="321" spans="1:7">
      <c r="A321" s="2" t="s">
        <v>683</v>
      </c>
      <c r="B321" s="2" t="s">
        <v>684</v>
      </c>
      <c r="C321" s="2">
        <v>9492650650</v>
      </c>
      <c r="D321" s="2" t="s">
        <v>39</v>
      </c>
      <c r="E321" s="2" t="s">
        <v>15</v>
      </c>
      <c r="F321" s="2" t="s">
        <v>48</v>
      </c>
      <c r="G321" s="2" t="s">
        <v>48</v>
      </c>
    </row>
    <row r="322" spans="1:7">
      <c r="A322" s="2" t="s">
        <v>685</v>
      </c>
      <c r="B322" s="2" t="s">
        <v>686</v>
      </c>
      <c r="C322" s="2"/>
      <c r="D322" s="2"/>
      <c r="E322" s="2" t="s">
        <v>15</v>
      </c>
      <c r="F322" s="2" t="s">
        <v>48</v>
      </c>
      <c r="G322" s="2" t="s">
        <v>48</v>
      </c>
    </row>
    <row r="323" spans="1:7">
      <c r="A323" s="2" t="s">
        <v>687</v>
      </c>
      <c r="B323" s="2" t="s">
        <v>688</v>
      </c>
      <c r="C323" s="2">
        <v>9885888557</v>
      </c>
      <c r="D323" s="2" t="s">
        <v>39</v>
      </c>
      <c r="E323" s="2" t="s">
        <v>15</v>
      </c>
      <c r="F323" s="2" t="s">
        <v>48</v>
      </c>
      <c r="G323" s="2" t="s">
        <v>48</v>
      </c>
    </row>
    <row r="324" spans="1:7">
      <c r="A324" s="2" t="s">
        <v>689</v>
      </c>
      <c r="B324" s="2" t="s">
        <v>690</v>
      </c>
      <c r="C324" s="2"/>
      <c r="D324" s="2" t="s">
        <v>14</v>
      </c>
      <c r="E324" s="2" t="s">
        <v>15</v>
      </c>
      <c r="F324" s="2" t="s">
        <v>48</v>
      </c>
      <c r="G324" s="2" t="s">
        <v>55</v>
      </c>
    </row>
    <row r="325" spans="1:7">
      <c r="A325" s="2" t="s">
        <v>691</v>
      </c>
      <c r="B325" s="2" t="s">
        <v>692</v>
      </c>
      <c r="C325" s="2"/>
      <c r="D325" s="2" t="s">
        <v>14</v>
      </c>
      <c r="E325" s="2" t="s">
        <v>15</v>
      </c>
      <c r="F325" s="2" t="s">
        <v>48</v>
      </c>
      <c r="G325" s="2" t="s">
        <v>55</v>
      </c>
    </row>
    <row r="326" spans="1:7">
      <c r="A326" s="2" t="s">
        <v>693</v>
      </c>
      <c r="B326" s="2" t="s">
        <v>694</v>
      </c>
      <c r="C326" s="2">
        <v>8075898630</v>
      </c>
      <c r="D326" s="2" t="s">
        <v>14</v>
      </c>
      <c r="E326" s="2" t="s">
        <v>15</v>
      </c>
      <c r="F326" s="2" t="s">
        <v>48</v>
      </c>
      <c r="G326" s="2" t="s">
        <v>55</v>
      </c>
    </row>
    <row r="327" spans="1:7">
      <c r="A327" s="2" t="s">
        <v>695</v>
      </c>
      <c r="B327" s="2" t="s">
        <v>696</v>
      </c>
      <c r="C327" s="2">
        <v>8928077603</v>
      </c>
      <c r="D327" s="2" t="s">
        <v>14</v>
      </c>
      <c r="E327" s="2" t="s">
        <v>15</v>
      </c>
      <c r="F327" s="2" t="s">
        <v>48</v>
      </c>
      <c r="G327" s="2" t="s">
        <v>55</v>
      </c>
    </row>
    <row r="328" spans="1:7">
      <c r="A328" s="2" t="s">
        <v>697</v>
      </c>
      <c r="B328" s="2" t="s">
        <v>698</v>
      </c>
      <c r="C328" s="2">
        <v>7738840900</v>
      </c>
      <c r="D328" s="2" t="s">
        <v>14</v>
      </c>
      <c r="E328" s="2" t="s">
        <v>15</v>
      </c>
      <c r="F328" s="2" t="s">
        <v>48</v>
      </c>
      <c r="G328" s="2" t="s">
        <v>55</v>
      </c>
    </row>
    <row r="329" spans="1:7">
      <c r="A329" s="2" t="s">
        <v>699</v>
      </c>
      <c r="B329" s="2" t="s">
        <v>700</v>
      </c>
      <c r="C329" s="2"/>
      <c r="D329" s="2" t="s">
        <v>14</v>
      </c>
      <c r="E329" s="2" t="s">
        <v>15</v>
      </c>
      <c r="F329" s="2" t="s">
        <v>48</v>
      </c>
      <c r="G329" s="2" t="s">
        <v>55</v>
      </c>
    </row>
    <row r="330" spans="1:7">
      <c r="A330" s="2" t="s">
        <v>701</v>
      </c>
      <c r="B330" s="2" t="s">
        <v>702</v>
      </c>
      <c r="C330" s="2"/>
      <c r="D330" s="2" t="s">
        <v>14</v>
      </c>
      <c r="E330" s="2" t="s">
        <v>15</v>
      </c>
      <c r="F330" s="2" t="s">
        <v>48</v>
      </c>
      <c r="G330" s="2" t="s">
        <v>55</v>
      </c>
    </row>
    <row r="331" spans="1:7">
      <c r="A331" s="2" t="s">
        <v>703</v>
      </c>
      <c r="B331" s="2" t="s">
        <v>704</v>
      </c>
      <c r="C331" s="2"/>
      <c r="D331" s="2" t="s">
        <v>14</v>
      </c>
      <c r="E331" s="2" t="s">
        <v>15</v>
      </c>
      <c r="F331" s="2" t="s">
        <v>48</v>
      </c>
      <c r="G331" s="2" t="s">
        <v>55</v>
      </c>
    </row>
    <row r="332" spans="1:7">
      <c r="A332" s="2" t="s">
        <v>705</v>
      </c>
      <c r="B332" s="2" t="s">
        <v>706</v>
      </c>
      <c r="C332" s="2"/>
      <c r="D332" s="2"/>
      <c r="E332" s="2" t="s">
        <v>15</v>
      </c>
      <c r="F332" s="2" t="s">
        <v>48</v>
      </c>
      <c r="G332" s="2" t="s">
        <v>48</v>
      </c>
    </row>
    <row r="333" spans="1:7">
      <c r="A333" s="2" t="s">
        <v>707</v>
      </c>
      <c r="B333" s="2" t="s">
        <v>708</v>
      </c>
      <c r="C333" s="2"/>
      <c r="D333" s="2" t="s">
        <v>14</v>
      </c>
      <c r="E333" s="2" t="s">
        <v>15</v>
      </c>
      <c r="F333" s="2" t="s">
        <v>48</v>
      </c>
      <c r="G333" s="2" t="s">
        <v>55</v>
      </c>
    </row>
    <row r="334" spans="1:7">
      <c r="A334" s="2" t="s">
        <v>709</v>
      </c>
      <c r="B334" s="2" t="s">
        <v>710</v>
      </c>
      <c r="C334" s="2">
        <v>7989291782</v>
      </c>
      <c r="D334" s="2" t="s">
        <v>39</v>
      </c>
      <c r="E334" s="2" t="s">
        <v>15</v>
      </c>
      <c r="F334" s="2" t="s">
        <v>48</v>
      </c>
      <c r="G334" s="2" t="s">
        <v>48</v>
      </c>
    </row>
    <row r="335" spans="1:7">
      <c r="A335" s="2" t="s">
        <v>711</v>
      </c>
      <c r="B335" s="2" t="s">
        <v>712</v>
      </c>
      <c r="C335" s="2">
        <v>9818996837</v>
      </c>
      <c r="D335" s="2" t="s">
        <v>14</v>
      </c>
      <c r="E335" s="2" t="s">
        <v>15</v>
      </c>
      <c r="F335" s="2" t="s">
        <v>48</v>
      </c>
      <c r="G335" s="2" t="s">
        <v>55</v>
      </c>
    </row>
    <row r="336" spans="1:7">
      <c r="A336" s="2" t="s">
        <v>713</v>
      </c>
      <c r="B336" s="2" t="s">
        <v>714</v>
      </c>
      <c r="C336" s="2"/>
      <c r="D336" s="2" t="s">
        <v>39</v>
      </c>
      <c r="E336" s="2" t="s">
        <v>15</v>
      </c>
      <c r="F336" s="2" t="s">
        <v>48</v>
      </c>
      <c r="G336" s="2" t="s">
        <v>55</v>
      </c>
    </row>
    <row r="337" spans="1:7">
      <c r="A337" s="2" t="s">
        <v>715</v>
      </c>
      <c r="B337" s="2" t="s">
        <v>716</v>
      </c>
      <c r="C337" s="2">
        <v>9518390829</v>
      </c>
      <c r="D337" s="2" t="s">
        <v>14</v>
      </c>
      <c r="E337" s="2" t="s">
        <v>15</v>
      </c>
      <c r="F337" s="2" t="s">
        <v>48</v>
      </c>
      <c r="G337" s="2" t="s">
        <v>55</v>
      </c>
    </row>
    <row r="338" spans="1:7">
      <c r="A338" s="2" t="s">
        <v>717</v>
      </c>
      <c r="B338" s="2" t="s">
        <v>718</v>
      </c>
      <c r="C338" s="2">
        <v>9993984506</v>
      </c>
      <c r="D338" s="2" t="s">
        <v>14</v>
      </c>
      <c r="E338" s="2" t="s">
        <v>15</v>
      </c>
      <c r="F338" s="2" t="s">
        <v>48</v>
      </c>
      <c r="G338" s="2" t="s">
        <v>48</v>
      </c>
    </row>
    <row r="339" spans="1:7">
      <c r="A339" s="2" t="s">
        <v>719</v>
      </c>
      <c r="B339" s="2" t="s">
        <v>720</v>
      </c>
      <c r="C339" s="2"/>
      <c r="D339" s="2" t="s">
        <v>14</v>
      </c>
      <c r="E339" s="2" t="s">
        <v>15</v>
      </c>
      <c r="F339" s="2" t="s">
        <v>48</v>
      </c>
      <c r="G339" s="2" t="s">
        <v>55</v>
      </c>
    </row>
    <row r="340" spans="1:7">
      <c r="A340" s="2" t="s">
        <v>721</v>
      </c>
      <c r="B340" s="2" t="s">
        <v>722</v>
      </c>
      <c r="C340" s="2"/>
      <c r="D340" s="2" t="s">
        <v>14</v>
      </c>
      <c r="E340" s="2" t="s">
        <v>15</v>
      </c>
      <c r="F340" s="2" t="s">
        <v>48</v>
      </c>
      <c r="G340" s="2" t="s">
        <v>55</v>
      </c>
    </row>
    <row r="341" spans="1:7">
      <c r="A341" s="2" t="s">
        <v>723</v>
      </c>
      <c r="B341" s="2" t="s">
        <v>724</v>
      </c>
      <c r="C341" s="2"/>
      <c r="D341" s="2" t="s">
        <v>14</v>
      </c>
      <c r="E341" s="2" t="s">
        <v>15</v>
      </c>
      <c r="F341" s="2" t="s">
        <v>48</v>
      </c>
      <c r="G341" s="2" t="s">
        <v>55</v>
      </c>
    </row>
    <row r="342" spans="1:7">
      <c r="A342" s="2" t="s">
        <v>725</v>
      </c>
      <c r="B342" s="2" t="s">
        <v>726</v>
      </c>
      <c r="C342" s="2"/>
      <c r="D342" s="2" t="s">
        <v>14</v>
      </c>
      <c r="E342" s="2" t="s">
        <v>15</v>
      </c>
      <c r="F342" s="2" t="s">
        <v>48</v>
      </c>
      <c r="G342" s="2" t="s">
        <v>55</v>
      </c>
    </row>
    <row r="343" spans="1:7">
      <c r="A343" s="2" t="s">
        <v>727</v>
      </c>
      <c r="B343" s="2" t="s">
        <v>728</v>
      </c>
      <c r="C343" s="2">
        <v>9381221810</v>
      </c>
      <c r="D343" s="2" t="s">
        <v>14</v>
      </c>
      <c r="E343" s="2" t="s">
        <v>15</v>
      </c>
      <c r="F343" s="2" t="s">
        <v>48</v>
      </c>
      <c r="G343" s="2" t="s">
        <v>55</v>
      </c>
    </row>
    <row r="344" spans="1:7">
      <c r="A344" s="2" t="s">
        <v>729</v>
      </c>
      <c r="B344" s="2" t="s">
        <v>730</v>
      </c>
      <c r="C344" s="2"/>
      <c r="D344" s="2" t="s">
        <v>14</v>
      </c>
      <c r="E344" s="2" t="s">
        <v>15</v>
      </c>
      <c r="F344" s="2" t="s">
        <v>48</v>
      </c>
      <c r="G344" s="2" t="s">
        <v>55</v>
      </c>
    </row>
    <row r="345" spans="1:7">
      <c r="A345" s="2" t="s">
        <v>731</v>
      </c>
      <c r="B345" s="2" t="s">
        <v>732</v>
      </c>
      <c r="C345" s="2">
        <v>9156995867</v>
      </c>
      <c r="D345" s="2" t="s">
        <v>14</v>
      </c>
      <c r="E345" s="2" t="s">
        <v>15</v>
      </c>
      <c r="F345" s="2" t="s">
        <v>48</v>
      </c>
      <c r="G345" s="2" t="s">
        <v>55</v>
      </c>
    </row>
    <row r="346" spans="1:7">
      <c r="A346" s="2" t="s">
        <v>733</v>
      </c>
      <c r="B346" s="2" t="s">
        <v>734</v>
      </c>
      <c r="C346" s="2">
        <v>8169872267</v>
      </c>
      <c r="D346" s="2" t="s">
        <v>14</v>
      </c>
      <c r="E346" s="2" t="s">
        <v>15</v>
      </c>
      <c r="F346" s="2" t="s">
        <v>48</v>
      </c>
      <c r="G346" s="2" t="s">
        <v>55</v>
      </c>
    </row>
    <row r="347" spans="1:7">
      <c r="A347" s="2" t="s">
        <v>735</v>
      </c>
      <c r="B347" s="2" t="s">
        <v>736</v>
      </c>
      <c r="C347" s="2">
        <v>9990907268</v>
      </c>
      <c r="D347" s="2" t="s">
        <v>9</v>
      </c>
      <c r="E347" s="2" t="s">
        <v>15</v>
      </c>
      <c r="F347" s="2" t="s">
        <v>10</v>
      </c>
      <c r="G347" s="2" t="s">
        <v>16</v>
      </c>
    </row>
    <row r="348" spans="1:7">
      <c r="A348" s="2" t="s">
        <v>737</v>
      </c>
      <c r="B348" s="2" t="s">
        <v>738</v>
      </c>
      <c r="C348" s="2">
        <v>7506256997</v>
      </c>
      <c r="D348" s="2" t="s">
        <v>14</v>
      </c>
      <c r="E348" s="2" t="s">
        <v>15</v>
      </c>
      <c r="F348" s="2" t="s">
        <v>48</v>
      </c>
      <c r="G348" s="2" t="s">
        <v>55</v>
      </c>
    </row>
    <row r="349" spans="1:7">
      <c r="A349" s="2" t="s">
        <v>739</v>
      </c>
      <c r="B349" s="2" t="s">
        <v>740</v>
      </c>
      <c r="C349" s="2"/>
      <c r="D349" s="2" t="s">
        <v>14</v>
      </c>
      <c r="E349" s="2" t="s">
        <v>15</v>
      </c>
      <c r="F349" s="2" t="s">
        <v>48</v>
      </c>
      <c r="G349" s="2" t="s">
        <v>55</v>
      </c>
    </row>
    <row r="350" spans="1:7">
      <c r="A350" s="2" t="s">
        <v>741</v>
      </c>
      <c r="B350" s="2" t="s">
        <v>742</v>
      </c>
      <c r="C350" s="2"/>
      <c r="D350" s="2" t="s">
        <v>14</v>
      </c>
      <c r="E350" s="2" t="s">
        <v>15</v>
      </c>
      <c r="F350" s="2" t="s">
        <v>48</v>
      </c>
      <c r="G350" s="2" t="s">
        <v>55</v>
      </c>
    </row>
    <row r="351" spans="1:7">
      <c r="A351" s="2" t="s">
        <v>743</v>
      </c>
      <c r="B351" s="2" t="s">
        <v>744</v>
      </c>
      <c r="C351" s="2">
        <v>6301636186</v>
      </c>
      <c r="D351" s="2" t="s">
        <v>14</v>
      </c>
      <c r="E351" s="2" t="s">
        <v>15</v>
      </c>
      <c r="F351" s="2" t="s">
        <v>48</v>
      </c>
      <c r="G351" s="2" t="s">
        <v>55</v>
      </c>
    </row>
    <row r="352" spans="1:7">
      <c r="A352" s="2" t="s">
        <v>745</v>
      </c>
      <c r="B352" s="2" t="s">
        <v>746</v>
      </c>
      <c r="C352" s="2"/>
      <c r="D352" s="2" t="s">
        <v>14</v>
      </c>
      <c r="E352" s="2" t="s">
        <v>15</v>
      </c>
      <c r="F352" s="2" t="s">
        <v>48</v>
      </c>
      <c r="G352" s="2" t="s">
        <v>55</v>
      </c>
    </row>
    <row r="353" spans="1:7">
      <c r="A353" s="2" t="s">
        <v>747</v>
      </c>
      <c r="B353" s="2" t="s">
        <v>748</v>
      </c>
      <c r="C353" s="2" t="s">
        <v>749</v>
      </c>
      <c r="D353" s="2" t="s">
        <v>14</v>
      </c>
      <c r="E353" s="2" t="s">
        <v>15</v>
      </c>
      <c r="F353" s="2" t="s">
        <v>48</v>
      </c>
      <c r="G353" s="2" t="s">
        <v>55</v>
      </c>
    </row>
    <row r="354" spans="1:7">
      <c r="A354" s="2" t="s">
        <v>750</v>
      </c>
      <c r="B354" s="2" t="s">
        <v>751</v>
      </c>
      <c r="C354" s="2"/>
      <c r="D354" s="2" t="s">
        <v>14</v>
      </c>
      <c r="E354" s="2" t="s">
        <v>15</v>
      </c>
      <c r="F354" s="2" t="s">
        <v>48</v>
      </c>
      <c r="G354" s="2" t="s">
        <v>55</v>
      </c>
    </row>
    <row r="355" spans="1:7">
      <c r="A355" s="2" t="s">
        <v>752</v>
      </c>
      <c r="B355" s="2" t="s">
        <v>753</v>
      </c>
      <c r="C355" s="2">
        <v>8007574242</v>
      </c>
      <c r="D355" s="2" t="s">
        <v>14</v>
      </c>
      <c r="E355" s="2" t="s">
        <v>15</v>
      </c>
      <c r="F355" s="2" t="s">
        <v>48</v>
      </c>
      <c r="G355" s="2" t="s">
        <v>55</v>
      </c>
    </row>
    <row r="356" spans="1:7">
      <c r="A356" s="2" t="s">
        <v>754</v>
      </c>
      <c r="B356" s="2" t="s">
        <v>755</v>
      </c>
      <c r="C356" s="2">
        <v>9096128997</v>
      </c>
      <c r="D356" s="2" t="s">
        <v>14</v>
      </c>
      <c r="E356" s="2" t="s">
        <v>15</v>
      </c>
      <c r="F356" s="2" t="s">
        <v>48</v>
      </c>
      <c r="G356" s="2" t="s">
        <v>55</v>
      </c>
    </row>
    <row r="357" spans="1:7">
      <c r="A357" s="2" t="s">
        <v>756</v>
      </c>
      <c r="B357" s="2" t="s">
        <v>757</v>
      </c>
      <c r="C357" s="2"/>
      <c r="D357" s="2" t="s">
        <v>14</v>
      </c>
      <c r="E357" s="2" t="s">
        <v>15</v>
      </c>
      <c r="F357" s="2" t="s">
        <v>48</v>
      </c>
      <c r="G357" s="2" t="s">
        <v>55</v>
      </c>
    </row>
    <row r="358" spans="1:7">
      <c r="A358" s="2" t="s">
        <v>758</v>
      </c>
      <c r="B358" s="2" t="s">
        <v>759</v>
      </c>
      <c r="C358" s="2"/>
      <c r="D358" s="2" t="s">
        <v>14</v>
      </c>
      <c r="E358" s="2" t="s">
        <v>15</v>
      </c>
      <c r="F358" s="2" t="s">
        <v>48</v>
      </c>
      <c r="G358" s="2" t="s">
        <v>55</v>
      </c>
    </row>
    <row r="359" spans="1:7">
      <c r="A359" s="2" t="s">
        <v>760</v>
      </c>
      <c r="B359" s="2" t="s">
        <v>761</v>
      </c>
      <c r="C359" s="2">
        <v>9819767225</v>
      </c>
      <c r="D359" s="2" t="s">
        <v>14</v>
      </c>
      <c r="E359" s="2" t="s">
        <v>15</v>
      </c>
      <c r="F359" s="2" t="s">
        <v>48</v>
      </c>
      <c r="G359" s="2" t="s">
        <v>325</v>
      </c>
    </row>
    <row r="360" spans="1:7">
      <c r="A360" s="2" t="s">
        <v>762</v>
      </c>
      <c r="B360" s="2" t="s">
        <v>763</v>
      </c>
      <c r="C360" s="2"/>
      <c r="D360" s="2" t="s">
        <v>14</v>
      </c>
      <c r="E360" s="2" t="s">
        <v>15</v>
      </c>
      <c r="F360" s="2" t="s">
        <v>48</v>
      </c>
      <c r="G360" s="2" t="s">
        <v>55</v>
      </c>
    </row>
    <row r="361" spans="1:7">
      <c r="A361" s="2" t="s">
        <v>764</v>
      </c>
      <c r="B361" s="2" t="s">
        <v>765</v>
      </c>
      <c r="C361" s="2"/>
      <c r="D361" s="2" t="s">
        <v>14</v>
      </c>
      <c r="E361" s="2" t="s">
        <v>15</v>
      </c>
      <c r="F361" s="2" t="s">
        <v>48</v>
      </c>
      <c r="G361" s="2" t="s">
        <v>55</v>
      </c>
    </row>
    <row r="362" spans="1:7">
      <c r="A362" s="2" t="s">
        <v>766</v>
      </c>
      <c r="B362" s="2" t="s">
        <v>767</v>
      </c>
      <c r="C362" s="2">
        <v>8999100063</v>
      </c>
      <c r="D362" s="2" t="s">
        <v>14</v>
      </c>
      <c r="E362" s="2" t="s">
        <v>15</v>
      </c>
      <c r="F362" s="2" t="s">
        <v>48</v>
      </c>
      <c r="G362" s="2" t="s">
        <v>55</v>
      </c>
    </row>
    <row r="363" spans="1:7">
      <c r="A363" s="2" t="s">
        <v>768</v>
      </c>
      <c r="B363" s="2" t="s">
        <v>769</v>
      </c>
      <c r="C363" s="2"/>
      <c r="D363" s="2" t="s">
        <v>14</v>
      </c>
      <c r="E363" s="2" t="s">
        <v>15</v>
      </c>
      <c r="F363" s="2" t="s">
        <v>48</v>
      </c>
      <c r="G363" s="2" t="s">
        <v>55</v>
      </c>
    </row>
    <row r="364" spans="1:7">
      <c r="A364" s="2" t="s">
        <v>770</v>
      </c>
      <c r="B364" s="2" t="s">
        <v>771</v>
      </c>
      <c r="C364" s="2">
        <v>9392093407</v>
      </c>
      <c r="D364" s="2" t="s">
        <v>39</v>
      </c>
      <c r="E364" s="2" t="s">
        <v>15</v>
      </c>
      <c r="F364" s="2" t="s">
        <v>48</v>
      </c>
      <c r="G364" s="2" t="s">
        <v>55</v>
      </c>
    </row>
    <row r="365" spans="1:7">
      <c r="A365" s="2" t="s">
        <v>772</v>
      </c>
      <c r="B365" s="2" t="s">
        <v>773</v>
      </c>
      <c r="C365" s="2"/>
      <c r="D365" s="2" t="s">
        <v>14</v>
      </c>
      <c r="E365" s="2" t="s">
        <v>15</v>
      </c>
      <c r="F365" s="2" t="s">
        <v>48</v>
      </c>
      <c r="G365" s="2" t="s">
        <v>55</v>
      </c>
    </row>
    <row r="366" spans="1:7">
      <c r="A366" s="2" t="s">
        <v>774</v>
      </c>
      <c r="B366" s="2" t="s">
        <v>775</v>
      </c>
      <c r="C366" s="2">
        <v>9579356312</v>
      </c>
      <c r="D366" s="2" t="s">
        <v>14</v>
      </c>
      <c r="E366" s="2" t="str">
        <f>HYPERLINK("https://nconnect.nicmar.ac.in/storage/profile/672117a809b08.png", "Download")</f>
        <v>0</v>
      </c>
      <c r="F366" s="2" t="s">
        <v>48</v>
      </c>
      <c r="G366" s="2" t="s">
        <v>55</v>
      </c>
    </row>
    <row r="367" spans="1:7">
      <c r="A367" s="2" t="s">
        <v>776</v>
      </c>
      <c r="B367" s="2" t="s">
        <v>777</v>
      </c>
      <c r="C367" s="2"/>
      <c r="D367" s="2" t="s">
        <v>14</v>
      </c>
      <c r="E367" s="2" t="s">
        <v>15</v>
      </c>
      <c r="F367" s="2" t="s">
        <v>48</v>
      </c>
      <c r="G367" s="2" t="s">
        <v>55</v>
      </c>
    </row>
    <row r="368" spans="1:7">
      <c r="A368" s="2" t="s">
        <v>778</v>
      </c>
      <c r="B368" s="2" t="s">
        <v>779</v>
      </c>
      <c r="C368" s="2"/>
      <c r="D368" s="2" t="s">
        <v>14</v>
      </c>
      <c r="E368" s="2" t="s">
        <v>15</v>
      </c>
      <c r="F368" s="2" t="s">
        <v>48</v>
      </c>
      <c r="G368" s="2" t="s">
        <v>55</v>
      </c>
    </row>
    <row r="369" spans="1:7">
      <c r="A369" s="2" t="s">
        <v>780</v>
      </c>
      <c r="B369" s="2" t="s">
        <v>781</v>
      </c>
      <c r="C369" s="2"/>
      <c r="D369" s="2" t="s">
        <v>14</v>
      </c>
      <c r="E369" s="2" t="s">
        <v>15</v>
      </c>
      <c r="F369" s="2" t="s">
        <v>48</v>
      </c>
      <c r="G369" s="2" t="s">
        <v>55</v>
      </c>
    </row>
    <row r="370" spans="1:7">
      <c r="A370" s="2" t="s">
        <v>782</v>
      </c>
      <c r="B370" s="2" t="s">
        <v>783</v>
      </c>
      <c r="C370" s="2"/>
      <c r="D370" s="2" t="s">
        <v>14</v>
      </c>
      <c r="E370" s="2" t="s">
        <v>15</v>
      </c>
      <c r="F370" s="2" t="s">
        <v>48</v>
      </c>
      <c r="G370" s="2" t="s">
        <v>55</v>
      </c>
    </row>
    <row r="371" spans="1:7">
      <c r="A371" s="2" t="s">
        <v>784</v>
      </c>
      <c r="B371" s="2" t="s">
        <v>785</v>
      </c>
      <c r="C371" s="2"/>
      <c r="D371" s="2" t="s">
        <v>14</v>
      </c>
      <c r="E371" s="2" t="s">
        <v>15</v>
      </c>
      <c r="F371" s="2" t="s">
        <v>48</v>
      </c>
      <c r="G371" s="2" t="s">
        <v>55</v>
      </c>
    </row>
    <row r="372" spans="1:7">
      <c r="A372" s="2" t="s">
        <v>786</v>
      </c>
      <c r="B372" s="2" t="s">
        <v>787</v>
      </c>
      <c r="C372" s="2"/>
      <c r="D372" s="2" t="s">
        <v>14</v>
      </c>
      <c r="E372" s="2" t="s">
        <v>15</v>
      </c>
      <c r="F372" s="2" t="s">
        <v>48</v>
      </c>
      <c r="G372" s="2" t="s">
        <v>55</v>
      </c>
    </row>
    <row r="373" spans="1:7">
      <c r="A373" s="2" t="s">
        <v>788</v>
      </c>
      <c r="B373" s="2" t="s">
        <v>789</v>
      </c>
      <c r="C373" s="2" t="s">
        <v>790</v>
      </c>
      <c r="D373" s="2" t="s">
        <v>14</v>
      </c>
      <c r="E373" s="2" t="s">
        <v>15</v>
      </c>
      <c r="F373" s="2" t="s">
        <v>48</v>
      </c>
      <c r="G373" s="2" t="s">
        <v>325</v>
      </c>
    </row>
    <row r="374" spans="1:7">
      <c r="A374" s="2" t="s">
        <v>791</v>
      </c>
      <c r="B374" s="2" t="s">
        <v>792</v>
      </c>
      <c r="C374" s="2"/>
      <c r="D374" s="2" t="s">
        <v>14</v>
      </c>
      <c r="E374" s="2" t="s">
        <v>15</v>
      </c>
      <c r="F374" s="2" t="s">
        <v>48</v>
      </c>
      <c r="G374" s="2" t="s">
        <v>55</v>
      </c>
    </row>
    <row r="375" spans="1:7">
      <c r="A375" s="2" t="s">
        <v>793</v>
      </c>
      <c r="B375" s="2" t="s">
        <v>794</v>
      </c>
      <c r="C375" s="2"/>
      <c r="D375" s="2" t="s">
        <v>14</v>
      </c>
      <c r="E375" s="2" t="s">
        <v>15</v>
      </c>
      <c r="F375" s="2" t="s">
        <v>48</v>
      </c>
      <c r="G375" s="2" t="s">
        <v>55</v>
      </c>
    </row>
    <row r="376" spans="1:7">
      <c r="A376" s="2" t="s">
        <v>795</v>
      </c>
      <c r="B376" s="2" t="s">
        <v>796</v>
      </c>
      <c r="C376" s="2"/>
      <c r="D376" s="2" t="s">
        <v>14</v>
      </c>
      <c r="E376" s="2" t="s">
        <v>15</v>
      </c>
      <c r="F376" s="2" t="s">
        <v>48</v>
      </c>
      <c r="G376" s="2" t="s">
        <v>55</v>
      </c>
    </row>
    <row r="377" spans="1:7">
      <c r="A377" s="2" t="s">
        <v>797</v>
      </c>
      <c r="B377" s="2" t="s">
        <v>798</v>
      </c>
      <c r="C377" s="2"/>
      <c r="D377" s="2" t="s">
        <v>39</v>
      </c>
      <c r="E377" s="2" t="s">
        <v>15</v>
      </c>
      <c r="F377" s="2" t="s">
        <v>48</v>
      </c>
      <c r="G377" s="2" t="s">
        <v>55</v>
      </c>
    </row>
    <row r="378" spans="1:7">
      <c r="A378" s="2" t="s">
        <v>799</v>
      </c>
      <c r="B378" s="2" t="s">
        <v>800</v>
      </c>
      <c r="C378" s="2">
        <v>8975409904</v>
      </c>
      <c r="D378" s="2" t="s">
        <v>14</v>
      </c>
      <c r="E378" s="2" t="s">
        <v>15</v>
      </c>
      <c r="F378" s="2" t="s">
        <v>48</v>
      </c>
      <c r="G378" s="2" t="s">
        <v>55</v>
      </c>
    </row>
    <row r="379" spans="1:7">
      <c r="A379" s="2" t="s">
        <v>801</v>
      </c>
      <c r="B379" s="2" t="s">
        <v>802</v>
      </c>
      <c r="C379" s="2"/>
      <c r="D379" s="2" t="s">
        <v>14</v>
      </c>
      <c r="E379" s="2" t="s">
        <v>15</v>
      </c>
      <c r="F379" s="2" t="s">
        <v>48</v>
      </c>
      <c r="G379" s="2" t="s">
        <v>55</v>
      </c>
    </row>
    <row r="380" spans="1:7">
      <c r="A380" s="2" t="s">
        <v>803</v>
      </c>
      <c r="B380" s="2" t="s">
        <v>804</v>
      </c>
      <c r="C380" s="2"/>
      <c r="D380" s="2" t="s">
        <v>14</v>
      </c>
      <c r="E380" s="2" t="s">
        <v>15</v>
      </c>
      <c r="F380" s="2" t="s">
        <v>48</v>
      </c>
      <c r="G380" s="2" t="s">
        <v>55</v>
      </c>
    </row>
    <row r="381" spans="1:7">
      <c r="A381" s="2" t="s">
        <v>805</v>
      </c>
      <c r="B381" s="2" t="s">
        <v>806</v>
      </c>
      <c r="C381" s="2"/>
      <c r="D381" s="2" t="s">
        <v>14</v>
      </c>
      <c r="E381" s="2" t="s">
        <v>15</v>
      </c>
      <c r="F381" s="2" t="s">
        <v>48</v>
      </c>
      <c r="G381" s="2" t="s">
        <v>55</v>
      </c>
    </row>
    <row r="382" spans="1:7">
      <c r="A382" s="2" t="s">
        <v>807</v>
      </c>
      <c r="B382" s="2" t="s">
        <v>808</v>
      </c>
      <c r="C382" s="2"/>
      <c r="D382" s="2" t="s">
        <v>14</v>
      </c>
      <c r="E382" s="2" t="s">
        <v>15</v>
      </c>
      <c r="F382" s="2" t="s">
        <v>48</v>
      </c>
      <c r="G382" s="2" t="s">
        <v>55</v>
      </c>
    </row>
    <row r="383" spans="1:7">
      <c r="A383" s="2" t="s">
        <v>809</v>
      </c>
      <c r="B383" s="2" t="s">
        <v>810</v>
      </c>
      <c r="C383" s="2"/>
      <c r="D383" s="2" t="s">
        <v>14</v>
      </c>
      <c r="E383" s="2" t="s">
        <v>15</v>
      </c>
      <c r="F383" s="2" t="s">
        <v>48</v>
      </c>
      <c r="G383" s="2" t="s">
        <v>55</v>
      </c>
    </row>
    <row r="384" spans="1:7">
      <c r="A384" s="2" t="s">
        <v>811</v>
      </c>
      <c r="B384" s="2" t="s">
        <v>812</v>
      </c>
      <c r="C384" s="2">
        <v>9672520904</v>
      </c>
      <c r="D384" s="2" t="s">
        <v>14</v>
      </c>
      <c r="E384" s="2" t="s">
        <v>15</v>
      </c>
      <c r="F384" s="2" t="s">
        <v>48</v>
      </c>
      <c r="G384" s="2" t="s">
        <v>55</v>
      </c>
    </row>
    <row r="385" spans="1:7">
      <c r="A385" s="2" t="s">
        <v>813</v>
      </c>
      <c r="B385" s="2" t="s">
        <v>814</v>
      </c>
      <c r="C385" s="2">
        <v>9842260557</v>
      </c>
      <c r="D385" s="2" t="s">
        <v>14</v>
      </c>
      <c r="E385" s="2" t="s">
        <v>15</v>
      </c>
      <c r="F385" s="2" t="s">
        <v>48</v>
      </c>
      <c r="G385" s="2" t="s">
        <v>55</v>
      </c>
    </row>
    <row r="386" spans="1:7">
      <c r="A386" s="2" t="s">
        <v>815</v>
      </c>
      <c r="B386" s="2" t="s">
        <v>816</v>
      </c>
      <c r="C386" s="2"/>
      <c r="D386" s="2" t="s">
        <v>39</v>
      </c>
      <c r="E386" s="2" t="s">
        <v>15</v>
      </c>
      <c r="F386" s="2" t="s">
        <v>48</v>
      </c>
      <c r="G386" s="2" t="s">
        <v>55</v>
      </c>
    </row>
    <row r="387" spans="1:7">
      <c r="A387" s="2" t="s">
        <v>817</v>
      </c>
      <c r="B387" s="2" t="s">
        <v>818</v>
      </c>
      <c r="C387" s="2"/>
      <c r="D387" s="2" t="s">
        <v>14</v>
      </c>
      <c r="E387" s="2" t="s">
        <v>15</v>
      </c>
      <c r="F387" s="2" t="s">
        <v>48</v>
      </c>
      <c r="G387" s="2" t="s">
        <v>55</v>
      </c>
    </row>
    <row r="388" spans="1:7">
      <c r="A388" s="2" t="s">
        <v>819</v>
      </c>
      <c r="B388" s="2" t="s">
        <v>820</v>
      </c>
      <c r="C388" s="2"/>
      <c r="D388" s="2" t="s">
        <v>14</v>
      </c>
      <c r="E388" s="2" t="s">
        <v>15</v>
      </c>
      <c r="F388" s="2" t="s">
        <v>48</v>
      </c>
      <c r="G388" s="2" t="s">
        <v>55</v>
      </c>
    </row>
    <row r="389" spans="1:7">
      <c r="A389" s="2" t="s">
        <v>821</v>
      </c>
      <c r="B389" s="2" t="s">
        <v>822</v>
      </c>
      <c r="C389" s="2"/>
      <c r="D389" s="2" t="s">
        <v>14</v>
      </c>
      <c r="E389" s="2" t="s">
        <v>15</v>
      </c>
      <c r="F389" s="2" t="s">
        <v>48</v>
      </c>
      <c r="G389" s="2" t="s">
        <v>55</v>
      </c>
    </row>
    <row r="390" spans="1:7">
      <c r="A390" s="2" t="s">
        <v>823</v>
      </c>
      <c r="B390" s="2" t="s">
        <v>824</v>
      </c>
      <c r="C390" s="2">
        <v>7387796599</v>
      </c>
      <c r="D390" s="2" t="s">
        <v>14</v>
      </c>
      <c r="E390" s="2" t="s">
        <v>15</v>
      </c>
      <c r="F390" s="2" t="s">
        <v>48</v>
      </c>
      <c r="G390" s="2" t="s">
        <v>55</v>
      </c>
    </row>
    <row r="391" spans="1:7">
      <c r="A391" s="2" t="s">
        <v>825</v>
      </c>
      <c r="B391" s="2" t="s">
        <v>826</v>
      </c>
      <c r="C391" s="2"/>
      <c r="D391" s="2" t="s">
        <v>14</v>
      </c>
      <c r="E391" s="2" t="s">
        <v>15</v>
      </c>
      <c r="F391" s="2" t="s">
        <v>48</v>
      </c>
      <c r="G391" s="2" t="s">
        <v>55</v>
      </c>
    </row>
    <row r="392" spans="1:7">
      <c r="A392" s="2" t="s">
        <v>827</v>
      </c>
      <c r="B392" s="2" t="s">
        <v>828</v>
      </c>
      <c r="C392" s="2">
        <v>9922781370</v>
      </c>
      <c r="D392" s="2" t="s">
        <v>14</v>
      </c>
      <c r="E392" s="2" t="s">
        <v>15</v>
      </c>
      <c r="F392" s="2" t="s">
        <v>48</v>
      </c>
      <c r="G392" s="2" t="s">
        <v>48</v>
      </c>
    </row>
    <row r="393" spans="1:7">
      <c r="A393" s="2" t="s">
        <v>829</v>
      </c>
      <c r="B393" s="2" t="s">
        <v>830</v>
      </c>
      <c r="C393" s="2"/>
      <c r="D393" s="2" t="s">
        <v>14</v>
      </c>
      <c r="E393" s="2" t="s">
        <v>15</v>
      </c>
      <c r="F393" s="2" t="s">
        <v>48</v>
      </c>
      <c r="G393" s="2" t="s">
        <v>55</v>
      </c>
    </row>
    <row r="394" spans="1:7">
      <c r="A394" s="2" t="s">
        <v>831</v>
      </c>
      <c r="B394" s="2" t="s">
        <v>832</v>
      </c>
      <c r="C394" s="2">
        <v>7827503102</v>
      </c>
      <c r="D394" s="2" t="s">
        <v>14</v>
      </c>
      <c r="E394" s="2" t="s">
        <v>15</v>
      </c>
      <c r="F394" s="2" t="s">
        <v>48</v>
      </c>
      <c r="G394" s="2" t="s">
        <v>55</v>
      </c>
    </row>
    <row r="395" spans="1:7">
      <c r="A395" s="2" t="s">
        <v>833</v>
      </c>
      <c r="B395" s="2" t="s">
        <v>834</v>
      </c>
      <c r="C395" s="2">
        <v>7741981838</v>
      </c>
      <c r="D395" s="2" t="s">
        <v>14</v>
      </c>
      <c r="E395" s="2" t="s">
        <v>15</v>
      </c>
      <c r="F395" s="2" t="s">
        <v>48</v>
      </c>
      <c r="G395" s="2" t="s">
        <v>55</v>
      </c>
    </row>
    <row r="396" spans="1:7">
      <c r="A396" s="2" t="s">
        <v>835</v>
      </c>
      <c r="B396" s="2" t="s">
        <v>836</v>
      </c>
      <c r="C396" s="2"/>
      <c r="D396" s="2" t="s">
        <v>14</v>
      </c>
      <c r="E396" s="2" t="s">
        <v>15</v>
      </c>
      <c r="F396" s="2" t="s">
        <v>48</v>
      </c>
      <c r="G396" s="2" t="s">
        <v>55</v>
      </c>
    </row>
    <row r="397" spans="1:7">
      <c r="A397" s="2" t="s">
        <v>837</v>
      </c>
      <c r="B397" s="2" t="s">
        <v>838</v>
      </c>
      <c r="C397" s="2"/>
      <c r="D397" s="2" t="s">
        <v>14</v>
      </c>
      <c r="E397" s="2" t="s">
        <v>15</v>
      </c>
      <c r="F397" s="2" t="s">
        <v>48</v>
      </c>
      <c r="G397" s="2" t="s">
        <v>55</v>
      </c>
    </row>
    <row r="398" spans="1:7">
      <c r="A398" s="2" t="s">
        <v>839</v>
      </c>
      <c r="B398" s="2" t="s">
        <v>840</v>
      </c>
      <c r="C398" s="2"/>
      <c r="D398" s="2" t="s">
        <v>39</v>
      </c>
      <c r="E398" s="2" t="s">
        <v>15</v>
      </c>
      <c r="F398" s="2" t="s">
        <v>48</v>
      </c>
      <c r="G398" s="2" t="s">
        <v>55</v>
      </c>
    </row>
    <row r="399" spans="1:7">
      <c r="A399" s="2" t="s">
        <v>841</v>
      </c>
      <c r="B399" s="2" t="s">
        <v>842</v>
      </c>
      <c r="C399" s="2">
        <v>9823279270</v>
      </c>
      <c r="D399" s="2" t="s">
        <v>14</v>
      </c>
      <c r="E399" s="2" t="s">
        <v>15</v>
      </c>
      <c r="F399" s="2" t="s">
        <v>48</v>
      </c>
      <c r="G399" s="2" t="s">
        <v>55</v>
      </c>
    </row>
    <row r="400" spans="1:7">
      <c r="A400" s="2" t="s">
        <v>843</v>
      </c>
      <c r="B400" s="2" t="s">
        <v>844</v>
      </c>
      <c r="C400" s="2"/>
      <c r="D400" s="2" t="s">
        <v>14</v>
      </c>
      <c r="E400" s="2" t="s">
        <v>15</v>
      </c>
      <c r="F400" s="2" t="s">
        <v>48</v>
      </c>
      <c r="G400" s="2" t="s">
        <v>55</v>
      </c>
    </row>
    <row r="401" spans="1:7">
      <c r="A401" s="2" t="s">
        <v>845</v>
      </c>
      <c r="B401" s="2" t="s">
        <v>846</v>
      </c>
      <c r="C401" s="2"/>
      <c r="D401" s="2" t="s">
        <v>14</v>
      </c>
      <c r="E401" s="2" t="s">
        <v>15</v>
      </c>
      <c r="F401" s="2" t="s">
        <v>48</v>
      </c>
      <c r="G401" s="2" t="s">
        <v>55</v>
      </c>
    </row>
    <row r="402" spans="1:7">
      <c r="A402" s="2" t="s">
        <v>847</v>
      </c>
      <c r="B402" s="2" t="s">
        <v>848</v>
      </c>
      <c r="C402" s="2"/>
      <c r="D402" s="2" t="s">
        <v>14</v>
      </c>
      <c r="E402" s="2" t="s">
        <v>15</v>
      </c>
      <c r="F402" s="2" t="s">
        <v>48</v>
      </c>
      <c r="G402" s="2" t="s">
        <v>55</v>
      </c>
    </row>
    <row r="403" spans="1:7">
      <c r="A403" s="2" t="s">
        <v>849</v>
      </c>
      <c r="B403" s="2" t="s">
        <v>850</v>
      </c>
      <c r="C403" s="2"/>
      <c r="D403" s="2" t="s">
        <v>14</v>
      </c>
      <c r="E403" s="2" t="s">
        <v>15</v>
      </c>
      <c r="F403" s="2" t="s">
        <v>48</v>
      </c>
      <c r="G403" s="2" t="s">
        <v>55</v>
      </c>
    </row>
    <row r="404" spans="1:7">
      <c r="A404" s="2" t="s">
        <v>851</v>
      </c>
      <c r="B404" s="2" t="s">
        <v>852</v>
      </c>
      <c r="C404" s="2">
        <v>9699114019</v>
      </c>
      <c r="D404" s="2" t="s">
        <v>14</v>
      </c>
      <c r="E404" s="2" t="s">
        <v>15</v>
      </c>
      <c r="F404" s="2" t="s">
        <v>48</v>
      </c>
      <c r="G404" s="2" t="s">
        <v>55</v>
      </c>
    </row>
    <row r="405" spans="1:7">
      <c r="A405" s="2" t="s">
        <v>853</v>
      </c>
      <c r="B405" s="2" t="s">
        <v>854</v>
      </c>
      <c r="C405" s="2"/>
      <c r="D405" s="2" t="s">
        <v>14</v>
      </c>
      <c r="E405" s="2" t="s">
        <v>15</v>
      </c>
      <c r="F405" s="2" t="s">
        <v>48</v>
      </c>
      <c r="G405" s="2" t="s">
        <v>55</v>
      </c>
    </row>
    <row r="406" spans="1:7">
      <c r="A406" s="2" t="s">
        <v>855</v>
      </c>
      <c r="B406" s="2" t="s">
        <v>856</v>
      </c>
      <c r="C406" s="2"/>
      <c r="D406" s="2" t="s">
        <v>14</v>
      </c>
      <c r="E406" s="2" t="s">
        <v>15</v>
      </c>
      <c r="F406" s="2" t="s">
        <v>48</v>
      </c>
      <c r="G406" s="2" t="s">
        <v>55</v>
      </c>
    </row>
    <row r="407" spans="1:7">
      <c r="A407" s="2" t="s">
        <v>857</v>
      </c>
      <c r="B407" s="2" t="s">
        <v>858</v>
      </c>
      <c r="C407" s="2">
        <v>8604988812</v>
      </c>
      <c r="D407" s="2" t="s">
        <v>9</v>
      </c>
      <c r="E407" s="2" t="str">
        <f>HYPERLINK("https://nconnect.nicmar.ac.in/storage/profile/6853f44ea0aaf.png", "Download")</f>
        <v>0</v>
      </c>
      <c r="F407" s="2" t="s">
        <v>48</v>
      </c>
      <c r="G407" s="2" t="s">
        <v>48</v>
      </c>
    </row>
    <row r="408" spans="1:7">
      <c r="A408" s="2" t="s">
        <v>859</v>
      </c>
      <c r="B408" s="2" t="s">
        <v>860</v>
      </c>
      <c r="C408" s="2">
        <v>7015724121</v>
      </c>
      <c r="D408" s="2" t="s">
        <v>9</v>
      </c>
      <c r="E408" s="2" t="str">
        <f>HYPERLINK("https://nconnect.nicmar.ac.in/storage/profile/6900807c3faf0.png", "Download")</f>
        <v>0</v>
      </c>
      <c r="F408" s="2" t="s">
        <v>48</v>
      </c>
      <c r="G408" s="2" t="s">
        <v>16</v>
      </c>
    </row>
    <row r="409" spans="1:7">
      <c r="A409" s="2" t="s">
        <v>861</v>
      </c>
      <c r="B409" s="2" t="s">
        <v>862</v>
      </c>
      <c r="C409" s="2">
        <v>9692760387</v>
      </c>
      <c r="D409" s="2" t="s">
        <v>9</v>
      </c>
      <c r="E409" s="2" t="str">
        <f>HYPERLINK("https://nconnect.nicmar.ac.in/storage/profile/673db1af13e47.png", "Download")</f>
        <v>0</v>
      </c>
      <c r="F409" s="2" t="s">
        <v>863</v>
      </c>
      <c r="G409" s="2" t="s">
        <v>863</v>
      </c>
    </row>
    <row r="410" spans="1:7">
      <c r="A410" s="2" t="s">
        <v>864</v>
      </c>
      <c r="B410" s="2" t="s">
        <v>865</v>
      </c>
      <c r="C410" s="2">
        <v>7830469852</v>
      </c>
      <c r="D410" s="2" t="s">
        <v>9</v>
      </c>
      <c r="E410" s="2" t="str">
        <f>HYPERLINK("https://nconnect.nicmar.ac.in/storage/profile/683ed24ab3522.png", "Download")</f>
        <v>0</v>
      </c>
      <c r="F410" s="2" t="s">
        <v>48</v>
      </c>
      <c r="G410" s="2" t="s">
        <v>55</v>
      </c>
    </row>
    <row r="411" spans="1:7">
      <c r="A411" s="2" t="s">
        <v>866</v>
      </c>
      <c r="B411" s="2" t="s">
        <v>867</v>
      </c>
      <c r="C411" s="2"/>
      <c r="D411" s="2" t="s">
        <v>39</v>
      </c>
      <c r="E411" s="2" t="s">
        <v>15</v>
      </c>
      <c r="F411" s="2" t="s">
        <v>48</v>
      </c>
      <c r="G411" s="2" t="s">
        <v>55</v>
      </c>
    </row>
    <row r="412" spans="1:7">
      <c r="A412" s="2" t="s">
        <v>868</v>
      </c>
      <c r="B412" s="2" t="s">
        <v>869</v>
      </c>
      <c r="C412" s="2"/>
      <c r="D412" s="2" t="s">
        <v>14</v>
      </c>
      <c r="E412" s="2" t="s">
        <v>15</v>
      </c>
      <c r="F412" s="2" t="s">
        <v>48</v>
      </c>
      <c r="G412" s="2" t="s">
        <v>55</v>
      </c>
    </row>
    <row r="413" spans="1:7">
      <c r="A413" s="2" t="s">
        <v>870</v>
      </c>
      <c r="B413" s="2" t="s">
        <v>871</v>
      </c>
      <c r="C413" s="2">
        <v>9607051390</v>
      </c>
      <c r="D413" s="2" t="s">
        <v>14</v>
      </c>
      <c r="E413" s="2" t="s">
        <v>15</v>
      </c>
      <c r="F413" s="2" t="s">
        <v>48</v>
      </c>
      <c r="G413" s="2" t="s">
        <v>55</v>
      </c>
    </row>
    <row r="414" spans="1:7">
      <c r="A414" s="2" t="s">
        <v>872</v>
      </c>
      <c r="B414" s="2" t="s">
        <v>873</v>
      </c>
      <c r="C414" s="2"/>
      <c r="D414" s="2" t="s">
        <v>14</v>
      </c>
      <c r="E414" s="2" t="s">
        <v>15</v>
      </c>
      <c r="F414" s="2" t="s">
        <v>48</v>
      </c>
      <c r="G414" s="2" t="s">
        <v>55</v>
      </c>
    </row>
    <row r="415" spans="1:7">
      <c r="A415" s="2" t="s">
        <v>874</v>
      </c>
      <c r="B415" s="2" t="s">
        <v>875</v>
      </c>
      <c r="C415" s="2"/>
      <c r="D415" s="2" t="s">
        <v>14</v>
      </c>
      <c r="E415" s="2" t="s">
        <v>15</v>
      </c>
      <c r="F415" s="2" t="s">
        <v>48</v>
      </c>
      <c r="G415" s="2" t="s">
        <v>55</v>
      </c>
    </row>
    <row r="416" spans="1:7">
      <c r="A416" s="2" t="s">
        <v>876</v>
      </c>
      <c r="B416" s="2" t="s">
        <v>877</v>
      </c>
      <c r="C416" s="2"/>
      <c r="D416" s="2" t="s">
        <v>39</v>
      </c>
      <c r="E416" s="2" t="s">
        <v>15</v>
      </c>
      <c r="F416" s="2" t="s">
        <v>48</v>
      </c>
      <c r="G416" s="2" t="s">
        <v>55</v>
      </c>
    </row>
    <row r="417" spans="1:7">
      <c r="A417" s="2" t="s">
        <v>878</v>
      </c>
      <c r="B417" s="2" t="s">
        <v>879</v>
      </c>
      <c r="C417" s="2">
        <v>9550858339</v>
      </c>
      <c r="D417" s="2" t="s">
        <v>39</v>
      </c>
      <c r="E417" s="2" t="s">
        <v>15</v>
      </c>
      <c r="F417" s="2" t="s">
        <v>48</v>
      </c>
      <c r="G417" s="2" t="s">
        <v>55</v>
      </c>
    </row>
    <row r="418" spans="1:7">
      <c r="A418" s="2" t="s">
        <v>880</v>
      </c>
      <c r="B418" s="2" t="s">
        <v>881</v>
      </c>
      <c r="C418" s="2">
        <v>8850766491</v>
      </c>
      <c r="D418" s="2" t="s">
        <v>14</v>
      </c>
      <c r="E418" s="2" t="s">
        <v>15</v>
      </c>
      <c r="F418" s="2" t="s">
        <v>48</v>
      </c>
      <c r="G418" s="2" t="s">
        <v>55</v>
      </c>
    </row>
    <row r="419" spans="1:7">
      <c r="A419" s="2" t="s">
        <v>882</v>
      </c>
      <c r="B419" s="2" t="s">
        <v>883</v>
      </c>
      <c r="C419" s="2">
        <v>9289080278</v>
      </c>
      <c r="D419" s="2" t="s">
        <v>9</v>
      </c>
      <c r="E419" s="2" t="str">
        <f>HYPERLINK("https://nconnect.nicmar.ac.in/storage/profile/69008b9b60097.png", "Download")</f>
        <v>0</v>
      </c>
      <c r="F419" s="2" t="s">
        <v>48</v>
      </c>
      <c r="G419" s="2" t="s">
        <v>71</v>
      </c>
    </row>
    <row r="420" spans="1:7">
      <c r="A420" s="2" t="s">
        <v>884</v>
      </c>
      <c r="B420" s="2" t="s">
        <v>885</v>
      </c>
      <c r="C420" s="2"/>
      <c r="D420" s="2" t="s">
        <v>14</v>
      </c>
      <c r="E420" s="2" t="s">
        <v>15</v>
      </c>
      <c r="F420" s="2" t="s">
        <v>48</v>
      </c>
      <c r="G420" s="2" t="s">
        <v>55</v>
      </c>
    </row>
    <row r="421" spans="1:7">
      <c r="A421" s="2" t="s">
        <v>886</v>
      </c>
      <c r="B421" s="2" t="s">
        <v>887</v>
      </c>
      <c r="C421" s="2"/>
      <c r="D421" s="2" t="s">
        <v>14</v>
      </c>
      <c r="E421" s="2" t="s">
        <v>15</v>
      </c>
      <c r="F421" s="2" t="s">
        <v>48</v>
      </c>
      <c r="G421" s="2" t="s">
        <v>55</v>
      </c>
    </row>
    <row r="422" spans="1:7">
      <c r="A422" s="2" t="s">
        <v>888</v>
      </c>
      <c r="B422" s="2" t="s">
        <v>889</v>
      </c>
      <c r="C422" s="2">
        <v>8978936789</v>
      </c>
      <c r="D422" s="2" t="s">
        <v>39</v>
      </c>
      <c r="E422" s="2" t="s">
        <v>15</v>
      </c>
      <c r="F422" s="2" t="s">
        <v>48</v>
      </c>
      <c r="G422" s="2" t="s">
        <v>55</v>
      </c>
    </row>
    <row r="423" spans="1:7">
      <c r="A423" s="2" t="s">
        <v>890</v>
      </c>
      <c r="B423" s="2" t="s">
        <v>891</v>
      </c>
      <c r="C423" s="2">
        <v>8889344019</v>
      </c>
      <c r="D423" s="2" t="s">
        <v>9</v>
      </c>
      <c r="E423" s="2" t="str">
        <f>HYPERLINK("https://nconnect.nicmar.ac.in/storage/profile/673d736c8a94c.png", "Download")</f>
        <v>0</v>
      </c>
      <c r="F423" s="2" t="s">
        <v>48</v>
      </c>
      <c r="G423" s="2" t="s">
        <v>55</v>
      </c>
    </row>
    <row r="424" spans="1:7">
      <c r="A424" s="2" t="s">
        <v>892</v>
      </c>
      <c r="B424" s="2" t="s">
        <v>893</v>
      </c>
      <c r="C424" s="2">
        <v>9502334187</v>
      </c>
      <c r="D424" s="2" t="s">
        <v>39</v>
      </c>
      <c r="E424" s="2" t="s">
        <v>15</v>
      </c>
      <c r="F424" s="2" t="s">
        <v>48</v>
      </c>
      <c r="G424" s="2" t="s">
        <v>48</v>
      </c>
    </row>
    <row r="425" spans="1:7">
      <c r="A425" s="2" t="s">
        <v>894</v>
      </c>
      <c r="B425" s="2" t="s">
        <v>895</v>
      </c>
      <c r="C425" s="2">
        <v>8369572536</v>
      </c>
      <c r="D425" s="2" t="s">
        <v>14</v>
      </c>
      <c r="E425" s="2" t="s">
        <v>15</v>
      </c>
      <c r="F425" s="2" t="s">
        <v>48</v>
      </c>
      <c r="G425" s="2" t="s">
        <v>55</v>
      </c>
    </row>
    <row r="426" spans="1:7">
      <c r="A426" s="2" t="s">
        <v>896</v>
      </c>
      <c r="B426" s="2" t="s">
        <v>897</v>
      </c>
      <c r="C426" s="2"/>
      <c r="D426" s="2" t="s">
        <v>14</v>
      </c>
      <c r="E426" s="2" t="s">
        <v>15</v>
      </c>
      <c r="F426" s="2" t="s">
        <v>48</v>
      </c>
      <c r="G426" s="2" t="s">
        <v>55</v>
      </c>
    </row>
    <row r="427" spans="1:7">
      <c r="A427" s="2" t="s">
        <v>898</v>
      </c>
      <c r="B427" s="2" t="s">
        <v>899</v>
      </c>
      <c r="C427" s="2">
        <v>8454043024</v>
      </c>
      <c r="D427" s="2" t="s">
        <v>14</v>
      </c>
      <c r="E427" s="2" t="s">
        <v>15</v>
      </c>
      <c r="F427" s="2" t="s">
        <v>48</v>
      </c>
      <c r="G427" s="2" t="s">
        <v>55</v>
      </c>
    </row>
    <row r="428" spans="1:7">
      <c r="A428" s="2" t="s">
        <v>900</v>
      </c>
      <c r="B428" s="2" t="s">
        <v>901</v>
      </c>
      <c r="C428" s="2">
        <v>9236931064</v>
      </c>
      <c r="D428" s="2" t="s">
        <v>9</v>
      </c>
      <c r="E428" s="2" t="s">
        <v>15</v>
      </c>
      <c r="F428" s="2" t="s">
        <v>48</v>
      </c>
      <c r="G428" s="2" t="s">
        <v>48</v>
      </c>
    </row>
    <row r="429" spans="1:7">
      <c r="A429" s="2" t="s">
        <v>902</v>
      </c>
      <c r="B429" s="2" t="s">
        <v>903</v>
      </c>
      <c r="C429" s="2">
        <v>7385373268</v>
      </c>
      <c r="D429" s="2" t="s">
        <v>14</v>
      </c>
      <c r="E429" s="2" t="s">
        <v>15</v>
      </c>
      <c r="F429" s="2" t="s">
        <v>48</v>
      </c>
      <c r="G429" s="2" t="s">
        <v>55</v>
      </c>
    </row>
    <row r="430" spans="1:7">
      <c r="A430" s="2" t="s">
        <v>904</v>
      </c>
      <c r="B430" s="2" t="s">
        <v>905</v>
      </c>
      <c r="C430" s="2" t="s">
        <v>906</v>
      </c>
      <c r="D430" s="2" t="s">
        <v>14</v>
      </c>
      <c r="E430" s="2" t="s">
        <v>15</v>
      </c>
      <c r="F430" s="2" t="s">
        <v>48</v>
      </c>
      <c r="G430" s="2" t="s">
        <v>48</v>
      </c>
    </row>
    <row r="431" spans="1:7">
      <c r="A431" s="2" t="s">
        <v>907</v>
      </c>
      <c r="B431" s="2" t="s">
        <v>908</v>
      </c>
      <c r="C431" s="2">
        <v>8058420849</v>
      </c>
      <c r="D431" s="2" t="s">
        <v>14</v>
      </c>
      <c r="E431" s="2" t="s">
        <v>15</v>
      </c>
      <c r="F431" s="2" t="s">
        <v>48</v>
      </c>
      <c r="G431" s="2" t="s">
        <v>55</v>
      </c>
    </row>
    <row r="432" spans="1:7">
      <c r="A432" s="2" t="s">
        <v>909</v>
      </c>
      <c r="B432" s="2" t="s">
        <v>910</v>
      </c>
      <c r="C432" s="2"/>
      <c r="D432" s="2" t="s">
        <v>14</v>
      </c>
      <c r="E432" s="2" t="s">
        <v>15</v>
      </c>
      <c r="F432" s="2" t="s">
        <v>48</v>
      </c>
      <c r="G432" s="2" t="s">
        <v>55</v>
      </c>
    </row>
    <row r="433" spans="1:7">
      <c r="A433" s="2" t="s">
        <v>911</v>
      </c>
      <c r="B433" s="2" t="s">
        <v>912</v>
      </c>
      <c r="C433" s="2" t="s">
        <v>913</v>
      </c>
      <c r="D433" s="2" t="s">
        <v>14</v>
      </c>
      <c r="E433" s="2" t="s">
        <v>15</v>
      </c>
      <c r="F433" s="2" t="s">
        <v>48</v>
      </c>
      <c r="G433" s="2" t="s">
        <v>55</v>
      </c>
    </row>
    <row r="434" spans="1:7">
      <c r="A434" s="2" t="s">
        <v>914</v>
      </c>
      <c r="B434" s="2" t="s">
        <v>915</v>
      </c>
      <c r="C434" s="2"/>
      <c r="D434" s="2" t="s">
        <v>14</v>
      </c>
      <c r="E434" s="2" t="s">
        <v>15</v>
      </c>
      <c r="F434" s="2" t="s">
        <v>48</v>
      </c>
      <c r="G434" s="2" t="s">
        <v>55</v>
      </c>
    </row>
    <row r="435" spans="1:7">
      <c r="A435" s="2" t="s">
        <v>916</v>
      </c>
      <c r="B435" s="2" t="s">
        <v>917</v>
      </c>
      <c r="C435" s="2">
        <v>8169620107</v>
      </c>
      <c r="D435" s="2" t="s">
        <v>14</v>
      </c>
      <c r="E435" s="2" t="s">
        <v>15</v>
      </c>
      <c r="F435" s="2" t="s">
        <v>48</v>
      </c>
      <c r="G435" s="2" t="s">
        <v>55</v>
      </c>
    </row>
    <row r="436" spans="1:7">
      <c r="A436" s="2" t="s">
        <v>918</v>
      </c>
      <c r="B436" s="2" t="s">
        <v>919</v>
      </c>
      <c r="C436" s="2">
        <v>7339009918</v>
      </c>
      <c r="D436" s="2" t="s">
        <v>14</v>
      </c>
      <c r="E436" s="2" t="s">
        <v>15</v>
      </c>
      <c r="F436" s="2" t="s">
        <v>48</v>
      </c>
      <c r="G436" s="2" t="s">
        <v>55</v>
      </c>
    </row>
    <row r="437" spans="1:7">
      <c r="A437" s="2" t="s">
        <v>920</v>
      </c>
      <c r="B437" s="2" t="s">
        <v>921</v>
      </c>
      <c r="C437" s="2"/>
      <c r="D437" s="2" t="s">
        <v>14</v>
      </c>
      <c r="E437" s="2" t="s">
        <v>15</v>
      </c>
      <c r="F437" s="2" t="s">
        <v>48</v>
      </c>
      <c r="G437" s="2" t="s">
        <v>55</v>
      </c>
    </row>
    <row r="438" spans="1:7">
      <c r="A438" s="2" t="s">
        <v>922</v>
      </c>
      <c r="B438" s="2" t="s">
        <v>923</v>
      </c>
      <c r="C438" s="2">
        <v>6354068254</v>
      </c>
      <c r="D438" s="2" t="s">
        <v>14</v>
      </c>
      <c r="E438" s="2" t="s">
        <v>15</v>
      </c>
      <c r="F438" s="2" t="s">
        <v>48</v>
      </c>
      <c r="G438" s="2" t="s">
        <v>55</v>
      </c>
    </row>
    <row r="439" spans="1:7">
      <c r="A439" s="2" t="s">
        <v>924</v>
      </c>
      <c r="B439" s="2" t="s">
        <v>925</v>
      </c>
      <c r="C439" s="2">
        <v>7300223882</v>
      </c>
      <c r="D439" s="2" t="s">
        <v>14</v>
      </c>
      <c r="E439" s="2" t="s">
        <v>15</v>
      </c>
      <c r="F439" s="2" t="s">
        <v>48</v>
      </c>
      <c r="G439" s="2" t="s">
        <v>55</v>
      </c>
    </row>
    <row r="440" spans="1:7">
      <c r="A440" s="2" t="s">
        <v>926</v>
      </c>
      <c r="B440" s="2" t="s">
        <v>927</v>
      </c>
      <c r="C440" s="2">
        <v>6282866185</v>
      </c>
      <c r="D440" s="2" t="s">
        <v>14</v>
      </c>
      <c r="E440" s="2" t="s">
        <v>15</v>
      </c>
      <c r="F440" s="2" t="s">
        <v>48</v>
      </c>
      <c r="G440" s="2" t="s">
        <v>55</v>
      </c>
    </row>
    <row r="441" spans="1:7">
      <c r="A441" s="2" t="s">
        <v>928</v>
      </c>
      <c r="B441" s="2" t="s">
        <v>929</v>
      </c>
      <c r="C441" s="2">
        <v>7798992383</v>
      </c>
      <c r="D441" s="2" t="s">
        <v>14</v>
      </c>
      <c r="E441" s="2" t="s">
        <v>15</v>
      </c>
      <c r="F441" s="2" t="s">
        <v>48</v>
      </c>
      <c r="G441" s="2" t="s">
        <v>55</v>
      </c>
    </row>
    <row r="442" spans="1:7">
      <c r="A442" s="2" t="s">
        <v>930</v>
      </c>
      <c r="B442" s="2" t="s">
        <v>931</v>
      </c>
      <c r="C442" s="2" t="s">
        <v>932</v>
      </c>
      <c r="D442" s="2" t="s">
        <v>14</v>
      </c>
      <c r="E442" s="2" t="s">
        <v>15</v>
      </c>
      <c r="F442" s="2" t="s">
        <v>48</v>
      </c>
      <c r="G442" s="2" t="s">
        <v>55</v>
      </c>
    </row>
    <row r="443" spans="1:7">
      <c r="A443" s="2" t="s">
        <v>933</v>
      </c>
      <c r="B443" s="2" t="s">
        <v>934</v>
      </c>
      <c r="C443" s="2">
        <v>7083978785</v>
      </c>
      <c r="D443" s="2" t="s">
        <v>14</v>
      </c>
      <c r="E443" s="2" t="s">
        <v>15</v>
      </c>
      <c r="F443" s="2" t="s">
        <v>48</v>
      </c>
      <c r="G443" s="2" t="s">
        <v>55</v>
      </c>
    </row>
    <row r="444" spans="1:7">
      <c r="A444" s="2" t="s">
        <v>935</v>
      </c>
      <c r="B444" s="2" t="s">
        <v>936</v>
      </c>
      <c r="C444" s="2" t="s">
        <v>937</v>
      </c>
      <c r="D444" s="2" t="s">
        <v>14</v>
      </c>
      <c r="E444" s="2" t="s">
        <v>15</v>
      </c>
      <c r="F444" s="2" t="s">
        <v>48</v>
      </c>
      <c r="G444" s="2" t="s">
        <v>55</v>
      </c>
    </row>
    <row r="445" spans="1:7">
      <c r="A445" s="2" t="s">
        <v>938</v>
      </c>
      <c r="B445" s="2" t="s">
        <v>939</v>
      </c>
      <c r="C445" s="2"/>
      <c r="D445" s="2" t="s">
        <v>14</v>
      </c>
      <c r="E445" s="2" t="s">
        <v>15</v>
      </c>
      <c r="F445" s="2" t="s">
        <v>48</v>
      </c>
      <c r="G445" s="2" t="s">
        <v>55</v>
      </c>
    </row>
    <row r="446" spans="1:7">
      <c r="A446" s="2" t="s">
        <v>940</v>
      </c>
      <c r="B446" s="2" t="s">
        <v>941</v>
      </c>
      <c r="C446" s="2">
        <v>9420584128</v>
      </c>
      <c r="D446" s="2" t="s">
        <v>14</v>
      </c>
      <c r="E446" s="2" t="s">
        <v>15</v>
      </c>
      <c r="F446" s="2" t="s">
        <v>48</v>
      </c>
      <c r="G446" s="2" t="s">
        <v>55</v>
      </c>
    </row>
    <row r="447" spans="1:7">
      <c r="A447" s="2" t="s">
        <v>942</v>
      </c>
      <c r="B447" s="2" t="s">
        <v>943</v>
      </c>
      <c r="C447" s="2">
        <v>7972710588</v>
      </c>
      <c r="D447" s="2" t="s">
        <v>14</v>
      </c>
      <c r="E447" s="2" t="s">
        <v>15</v>
      </c>
      <c r="F447" s="2" t="s">
        <v>48</v>
      </c>
      <c r="G447" s="2" t="s">
        <v>55</v>
      </c>
    </row>
    <row r="448" spans="1:7">
      <c r="A448" s="2" t="s">
        <v>944</v>
      </c>
      <c r="B448" s="2" t="s">
        <v>945</v>
      </c>
      <c r="C448" s="2">
        <v>9336217380</v>
      </c>
      <c r="D448" s="2" t="s">
        <v>14</v>
      </c>
      <c r="E448" s="2" t="s">
        <v>15</v>
      </c>
      <c r="F448" s="2" t="s">
        <v>48</v>
      </c>
      <c r="G448" s="2" t="s">
        <v>325</v>
      </c>
    </row>
    <row r="449" spans="1:7">
      <c r="A449" s="2" t="s">
        <v>946</v>
      </c>
      <c r="B449" s="2" t="s">
        <v>947</v>
      </c>
      <c r="C449" s="2">
        <v>7276759648</v>
      </c>
      <c r="D449" s="2" t="s">
        <v>14</v>
      </c>
      <c r="E449" s="2" t="s">
        <v>15</v>
      </c>
      <c r="F449" s="2" t="s">
        <v>48</v>
      </c>
      <c r="G449" s="2" t="s">
        <v>55</v>
      </c>
    </row>
    <row r="450" spans="1:7">
      <c r="A450" s="2" t="s">
        <v>948</v>
      </c>
      <c r="B450" s="2" t="s">
        <v>949</v>
      </c>
      <c r="C450" s="2"/>
      <c r="D450" s="2" t="s">
        <v>14</v>
      </c>
      <c r="E450" s="2" t="s">
        <v>15</v>
      </c>
      <c r="F450" s="2" t="s">
        <v>48</v>
      </c>
      <c r="G450" s="2" t="s">
        <v>55</v>
      </c>
    </row>
    <row r="451" spans="1:7">
      <c r="A451" s="2" t="s">
        <v>950</v>
      </c>
      <c r="B451" s="2" t="s">
        <v>951</v>
      </c>
      <c r="C451" s="2"/>
      <c r="D451" s="2" t="s">
        <v>14</v>
      </c>
      <c r="E451" s="2" t="s">
        <v>15</v>
      </c>
      <c r="F451" s="2" t="s">
        <v>48</v>
      </c>
      <c r="G451" s="2" t="s">
        <v>55</v>
      </c>
    </row>
    <row r="452" spans="1:7">
      <c r="A452" s="2" t="s">
        <v>952</v>
      </c>
      <c r="B452" s="2" t="s">
        <v>953</v>
      </c>
      <c r="C452" s="2">
        <v>8179742513</v>
      </c>
      <c r="D452" s="2" t="s">
        <v>14</v>
      </c>
      <c r="E452" s="2" t="s">
        <v>15</v>
      </c>
      <c r="F452" s="2" t="s">
        <v>48</v>
      </c>
      <c r="G452" s="2" t="s">
        <v>55</v>
      </c>
    </row>
    <row r="453" spans="1:7">
      <c r="A453" s="2" t="s">
        <v>954</v>
      </c>
      <c r="B453" s="2" t="s">
        <v>955</v>
      </c>
      <c r="C453" s="2"/>
      <c r="D453" s="2" t="s">
        <v>14</v>
      </c>
      <c r="E453" s="2" t="s">
        <v>15</v>
      </c>
      <c r="F453" s="2" t="s">
        <v>48</v>
      </c>
      <c r="G453" s="2" t="s">
        <v>55</v>
      </c>
    </row>
    <row r="454" spans="1:7">
      <c r="A454" s="2" t="s">
        <v>956</v>
      </c>
      <c r="B454" s="2" t="s">
        <v>957</v>
      </c>
      <c r="C454" s="2"/>
      <c r="D454" s="2" t="s">
        <v>14</v>
      </c>
      <c r="E454" s="2" t="s">
        <v>15</v>
      </c>
      <c r="F454" s="2" t="s">
        <v>48</v>
      </c>
      <c r="G454" s="2" t="s">
        <v>55</v>
      </c>
    </row>
    <row r="455" spans="1:7">
      <c r="A455" s="2" t="s">
        <v>958</v>
      </c>
      <c r="B455" s="2" t="s">
        <v>959</v>
      </c>
      <c r="C455" s="2"/>
      <c r="D455" s="2" t="s">
        <v>14</v>
      </c>
      <c r="E455" s="2" t="s">
        <v>15</v>
      </c>
      <c r="F455" s="2" t="s">
        <v>48</v>
      </c>
      <c r="G455" s="2" t="s">
        <v>55</v>
      </c>
    </row>
    <row r="456" spans="1:7">
      <c r="A456" s="2" t="s">
        <v>960</v>
      </c>
      <c r="B456" s="2" t="s">
        <v>961</v>
      </c>
      <c r="C456" s="2" t="s">
        <v>962</v>
      </c>
      <c r="D456" s="2" t="s">
        <v>14</v>
      </c>
      <c r="E456" s="2" t="s">
        <v>15</v>
      </c>
      <c r="F456" s="2" t="s">
        <v>48</v>
      </c>
      <c r="G456" s="2" t="s">
        <v>55</v>
      </c>
    </row>
    <row r="457" spans="1:7">
      <c r="A457" s="2" t="s">
        <v>963</v>
      </c>
      <c r="B457" s="2" t="s">
        <v>964</v>
      </c>
      <c r="C457" s="2">
        <v>8080466610</v>
      </c>
      <c r="D457" s="2" t="s">
        <v>9</v>
      </c>
      <c r="E457" s="2" t="str">
        <f>HYPERLINK("https://nconnect.nicmar.ac.in/storage/profile/683ead50d5b1c.png", "Download")</f>
        <v>0</v>
      </c>
      <c r="F457" s="2" t="s">
        <v>48</v>
      </c>
      <c r="G457" s="2" t="s">
        <v>55</v>
      </c>
    </row>
    <row r="458" spans="1:7">
      <c r="A458" s="2" t="s">
        <v>965</v>
      </c>
      <c r="B458" s="2" t="s">
        <v>966</v>
      </c>
      <c r="C458" s="2">
        <v>7683946299</v>
      </c>
      <c r="D458" s="2" t="s">
        <v>14</v>
      </c>
      <c r="E458" s="2" t="s">
        <v>15</v>
      </c>
      <c r="F458" s="2" t="s">
        <v>48</v>
      </c>
      <c r="G458" s="2" t="s">
        <v>55</v>
      </c>
    </row>
    <row r="459" spans="1:7">
      <c r="A459" s="2" t="s">
        <v>967</v>
      </c>
      <c r="B459" s="2" t="s">
        <v>968</v>
      </c>
      <c r="C459" s="2"/>
      <c r="D459" s="2" t="s">
        <v>39</v>
      </c>
      <c r="E459" s="2" t="s">
        <v>15</v>
      </c>
      <c r="F459" s="2" t="s">
        <v>48</v>
      </c>
      <c r="G459" s="2" t="s">
        <v>55</v>
      </c>
    </row>
    <row r="460" spans="1:7">
      <c r="A460" s="2" t="s">
        <v>969</v>
      </c>
      <c r="B460" s="2" t="s">
        <v>970</v>
      </c>
      <c r="C460" s="2"/>
      <c r="D460" s="2" t="s">
        <v>14</v>
      </c>
      <c r="E460" s="2" t="s">
        <v>15</v>
      </c>
      <c r="F460" s="2" t="s">
        <v>48</v>
      </c>
      <c r="G460" s="2" t="s">
        <v>55</v>
      </c>
    </row>
    <row r="461" spans="1:7">
      <c r="A461" s="2" t="s">
        <v>971</v>
      </c>
      <c r="B461" s="2" t="s">
        <v>972</v>
      </c>
      <c r="C461" s="2">
        <v>9503526113</v>
      </c>
      <c r="D461" s="2" t="s">
        <v>14</v>
      </c>
      <c r="E461" s="2" t="s">
        <v>15</v>
      </c>
      <c r="F461" s="2" t="s">
        <v>48</v>
      </c>
      <c r="G461" s="2" t="s">
        <v>55</v>
      </c>
    </row>
    <row r="462" spans="1:7">
      <c r="A462" s="2" t="s">
        <v>973</v>
      </c>
      <c r="B462" s="2" t="s">
        <v>974</v>
      </c>
      <c r="C462" s="2"/>
      <c r="D462" s="2" t="s">
        <v>14</v>
      </c>
      <c r="E462" s="2" t="s">
        <v>15</v>
      </c>
      <c r="F462" s="2" t="s">
        <v>48</v>
      </c>
      <c r="G462" s="2" t="s">
        <v>55</v>
      </c>
    </row>
    <row r="463" spans="1:7">
      <c r="A463" s="2" t="s">
        <v>975</v>
      </c>
      <c r="B463" s="2" t="s">
        <v>976</v>
      </c>
      <c r="C463" s="2">
        <v>9304618358</v>
      </c>
      <c r="D463" s="2" t="s">
        <v>14</v>
      </c>
      <c r="E463" s="2" t="s">
        <v>15</v>
      </c>
      <c r="F463" s="2" t="s">
        <v>48</v>
      </c>
      <c r="G463" s="2" t="s">
        <v>55</v>
      </c>
    </row>
    <row r="464" spans="1:7">
      <c r="A464" s="2" t="s">
        <v>977</v>
      </c>
      <c r="B464" s="2" t="s">
        <v>978</v>
      </c>
      <c r="C464" s="2"/>
      <c r="D464" s="2" t="s">
        <v>14</v>
      </c>
      <c r="E464" s="2" t="s">
        <v>15</v>
      </c>
      <c r="F464" s="2" t="s">
        <v>48</v>
      </c>
      <c r="G464" s="2" t="s">
        <v>55</v>
      </c>
    </row>
    <row r="465" spans="1:7">
      <c r="A465" s="2" t="s">
        <v>979</v>
      </c>
      <c r="B465" s="2" t="s">
        <v>980</v>
      </c>
      <c r="C465" s="2">
        <v>9625474431</v>
      </c>
      <c r="D465" s="2" t="s">
        <v>14</v>
      </c>
      <c r="E465" s="2" t="str">
        <f>HYPERLINK("https://nconnect.nicmar.ac.in/storage/profile/67598cdf4739f.png", "Download")</f>
        <v>0</v>
      </c>
      <c r="F465" s="2" t="s">
        <v>48</v>
      </c>
      <c r="G465" s="2" t="s">
        <v>55</v>
      </c>
    </row>
    <row r="466" spans="1:7">
      <c r="A466" s="2" t="s">
        <v>981</v>
      </c>
      <c r="B466" s="2" t="s">
        <v>982</v>
      </c>
      <c r="C466" s="2"/>
      <c r="D466" s="2" t="s">
        <v>39</v>
      </c>
      <c r="E466" s="2" t="s">
        <v>15</v>
      </c>
      <c r="F466" s="2" t="s">
        <v>48</v>
      </c>
      <c r="G466" s="2" t="s">
        <v>55</v>
      </c>
    </row>
    <row r="467" spans="1:7">
      <c r="A467" s="2" t="s">
        <v>983</v>
      </c>
      <c r="B467" s="2" t="s">
        <v>984</v>
      </c>
      <c r="C467" s="2"/>
      <c r="D467" s="2" t="s">
        <v>14</v>
      </c>
      <c r="E467" s="2" t="s">
        <v>15</v>
      </c>
      <c r="F467" s="2" t="s">
        <v>48</v>
      </c>
      <c r="G467" s="2" t="s">
        <v>55</v>
      </c>
    </row>
    <row r="468" spans="1:7">
      <c r="A468" s="2" t="s">
        <v>985</v>
      </c>
      <c r="B468" s="2" t="s">
        <v>986</v>
      </c>
      <c r="C468" s="2" t="s">
        <v>987</v>
      </c>
      <c r="D468" s="2" t="s">
        <v>14</v>
      </c>
      <c r="E468" s="2" t="s">
        <v>15</v>
      </c>
      <c r="F468" s="2" t="s">
        <v>48</v>
      </c>
      <c r="G468" s="2" t="s">
        <v>55</v>
      </c>
    </row>
    <row r="469" spans="1:7">
      <c r="A469" s="2" t="s">
        <v>988</v>
      </c>
      <c r="B469" s="2" t="s">
        <v>989</v>
      </c>
      <c r="C469" s="2"/>
      <c r="D469" s="2" t="s">
        <v>14</v>
      </c>
      <c r="E469" s="2" t="s">
        <v>15</v>
      </c>
      <c r="F469" s="2" t="s">
        <v>48</v>
      </c>
      <c r="G469" s="2" t="s">
        <v>55</v>
      </c>
    </row>
    <row r="470" spans="1:7">
      <c r="A470" s="2" t="s">
        <v>990</v>
      </c>
      <c r="B470" s="2" t="s">
        <v>991</v>
      </c>
      <c r="C470" s="2"/>
      <c r="D470" s="2" t="s">
        <v>14</v>
      </c>
      <c r="E470" s="2" t="s">
        <v>15</v>
      </c>
      <c r="F470" s="2" t="s">
        <v>48</v>
      </c>
      <c r="G470" s="2" t="s">
        <v>55</v>
      </c>
    </row>
    <row r="471" spans="1:7">
      <c r="A471" s="2" t="s">
        <v>992</v>
      </c>
      <c r="B471" s="2" t="s">
        <v>993</v>
      </c>
      <c r="C471" s="2"/>
      <c r="D471" s="2" t="s">
        <v>14</v>
      </c>
      <c r="E471" s="2" t="s">
        <v>15</v>
      </c>
      <c r="F471" s="2" t="s">
        <v>48</v>
      </c>
      <c r="G471" s="2" t="s">
        <v>55</v>
      </c>
    </row>
    <row r="472" spans="1:7">
      <c r="A472" s="2" t="s">
        <v>994</v>
      </c>
      <c r="B472" s="2" t="s">
        <v>995</v>
      </c>
      <c r="C472" s="2"/>
      <c r="D472" s="2" t="s">
        <v>14</v>
      </c>
      <c r="E472" s="2" t="s">
        <v>15</v>
      </c>
      <c r="F472" s="2" t="s">
        <v>48</v>
      </c>
      <c r="G472" s="2" t="s">
        <v>55</v>
      </c>
    </row>
    <row r="473" spans="1:7">
      <c r="A473" s="2" t="s">
        <v>996</v>
      </c>
      <c r="B473" s="2" t="s">
        <v>997</v>
      </c>
      <c r="C473" s="2">
        <v>7030335112</v>
      </c>
      <c r="D473" s="2" t="s">
        <v>14</v>
      </c>
      <c r="E473" s="2" t="s">
        <v>15</v>
      </c>
      <c r="F473" s="2" t="s">
        <v>48</v>
      </c>
      <c r="G473" s="2" t="s">
        <v>55</v>
      </c>
    </row>
    <row r="474" spans="1:7">
      <c r="A474" s="2" t="s">
        <v>998</v>
      </c>
      <c r="B474" s="2" t="s">
        <v>999</v>
      </c>
      <c r="C474" s="2"/>
      <c r="D474" s="2" t="s">
        <v>14</v>
      </c>
      <c r="E474" s="2" t="s">
        <v>15</v>
      </c>
      <c r="F474" s="2" t="s">
        <v>48</v>
      </c>
      <c r="G474" s="2" t="s">
        <v>55</v>
      </c>
    </row>
    <row r="475" spans="1:7">
      <c r="A475" s="2" t="s">
        <v>1000</v>
      </c>
      <c r="B475" s="2" t="s">
        <v>1001</v>
      </c>
      <c r="C475" s="2">
        <v>7385200691</v>
      </c>
      <c r="D475" s="2" t="s">
        <v>14</v>
      </c>
      <c r="E475" s="2" t="s">
        <v>15</v>
      </c>
      <c r="F475" s="2" t="s">
        <v>48</v>
      </c>
      <c r="G475" s="2" t="s">
        <v>55</v>
      </c>
    </row>
    <row r="476" spans="1:7">
      <c r="A476" s="2" t="s">
        <v>1002</v>
      </c>
      <c r="B476" s="2" t="s">
        <v>1003</v>
      </c>
      <c r="C476" s="2"/>
      <c r="D476" s="2" t="s">
        <v>14</v>
      </c>
      <c r="E476" s="2" t="s">
        <v>15</v>
      </c>
      <c r="F476" s="2" t="s">
        <v>48</v>
      </c>
      <c r="G476" s="2" t="s">
        <v>55</v>
      </c>
    </row>
    <row r="477" spans="1:7">
      <c r="A477" s="2" t="s">
        <v>1004</v>
      </c>
      <c r="B477" s="2" t="s">
        <v>1005</v>
      </c>
      <c r="C477" s="2" t="s">
        <v>1006</v>
      </c>
      <c r="D477" s="2" t="s">
        <v>14</v>
      </c>
      <c r="E477" s="2" t="s">
        <v>15</v>
      </c>
      <c r="F477" s="2" t="s">
        <v>48</v>
      </c>
      <c r="G477" s="2" t="s">
        <v>55</v>
      </c>
    </row>
    <row r="478" spans="1:7">
      <c r="A478" s="2" t="s">
        <v>1007</v>
      </c>
      <c r="B478" s="2" t="s">
        <v>1008</v>
      </c>
      <c r="C478" s="2"/>
      <c r="D478" s="2" t="s">
        <v>14</v>
      </c>
      <c r="E478" s="2" t="s">
        <v>15</v>
      </c>
      <c r="F478" s="2" t="s">
        <v>48</v>
      </c>
      <c r="G478" s="2" t="s">
        <v>55</v>
      </c>
    </row>
    <row r="479" spans="1:7">
      <c r="A479" s="2" t="s">
        <v>1009</v>
      </c>
      <c r="B479" s="2" t="s">
        <v>1010</v>
      </c>
      <c r="C479" s="2">
        <v>7738838707</v>
      </c>
      <c r="D479" s="2" t="s">
        <v>14</v>
      </c>
      <c r="E479" s="2" t="s">
        <v>15</v>
      </c>
      <c r="F479" s="2" t="s">
        <v>48</v>
      </c>
      <c r="G479" s="2" t="s">
        <v>55</v>
      </c>
    </row>
    <row r="480" spans="1:7">
      <c r="A480" s="2" t="s">
        <v>1011</v>
      </c>
      <c r="B480" s="2" t="s">
        <v>1012</v>
      </c>
      <c r="C480" s="2">
        <v>9004904119</v>
      </c>
      <c r="D480" s="2" t="s">
        <v>14</v>
      </c>
      <c r="E480" s="2" t="s">
        <v>15</v>
      </c>
      <c r="F480" s="2" t="s">
        <v>48</v>
      </c>
      <c r="G480" s="2" t="s">
        <v>55</v>
      </c>
    </row>
    <row r="481" spans="1:7">
      <c r="A481" s="2" t="s">
        <v>1013</v>
      </c>
      <c r="B481" s="2" t="s">
        <v>1014</v>
      </c>
      <c r="C481" s="2">
        <v>9834070841</v>
      </c>
      <c r="D481" s="2" t="s">
        <v>14</v>
      </c>
      <c r="E481" s="2" t="s">
        <v>15</v>
      </c>
      <c r="F481" s="2" t="s">
        <v>48</v>
      </c>
      <c r="G481" s="2" t="s">
        <v>55</v>
      </c>
    </row>
    <row r="482" spans="1:7">
      <c r="A482" s="2" t="s">
        <v>1015</v>
      </c>
      <c r="B482" s="2" t="s">
        <v>1016</v>
      </c>
      <c r="C482" s="2">
        <v>9579534587</v>
      </c>
      <c r="D482" s="2" t="s">
        <v>14</v>
      </c>
      <c r="E482" s="2" t="s">
        <v>15</v>
      </c>
      <c r="F482" s="2" t="s">
        <v>48</v>
      </c>
      <c r="G482" s="2" t="s">
        <v>55</v>
      </c>
    </row>
    <row r="483" spans="1:7">
      <c r="A483" s="2" t="s">
        <v>1017</v>
      </c>
      <c r="B483" s="2" t="s">
        <v>1018</v>
      </c>
      <c r="C483" s="2"/>
      <c r="D483" s="2" t="s">
        <v>14</v>
      </c>
      <c r="E483" s="2" t="s">
        <v>15</v>
      </c>
      <c r="F483" s="2" t="s">
        <v>48</v>
      </c>
      <c r="G483" s="2" t="s">
        <v>55</v>
      </c>
    </row>
    <row r="484" spans="1:7">
      <c r="A484" s="2" t="s">
        <v>1019</v>
      </c>
      <c r="B484" s="2" t="s">
        <v>1020</v>
      </c>
      <c r="C484" s="2"/>
      <c r="D484" s="2" t="s">
        <v>14</v>
      </c>
      <c r="E484" s="2" t="s">
        <v>15</v>
      </c>
      <c r="F484" s="2" t="s">
        <v>48</v>
      </c>
      <c r="G484" s="2" t="s">
        <v>55</v>
      </c>
    </row>
    <row r="485" spans="1:7">
      <c r="A485" s="2" t="s">
        <v>1021</v>
      </c>
      <c r="B485" s="2" t="s">
        <v>1022</v>
      </c>
      <c r="C485" s="2"/>
      <c r="D485" s="2" t="s">
        <v>14</v>
      </c>
      <c r="E485" s="2" t="s">
        <v>15</v>
      </c>
      <c r="F485" s="2" t="s">
        <v>48</v>
      </c>
      <c r="G485" s="2" t="s">
        <v>55</v>
      </c>
    </row>
    <row r="486" spans="1:7">
      <c r="A486" s="2" t="s">
        <v>1023</v>
      </c>
      <c r="B486" s="2" t="s">
        <v>1024</v>
      </c>
      <c r="C486" s="2">
        <v>9224165738</v>
      </c>
      <c r="D486" s="2" t="s">
        <v>14</v>
      </c>
      <c r="E486" s="2" t="s">
        <v>15</v>
      </c>
      <c r="F486" s="2" t="s">
        <v>48</v>
      </c>
      <c r="G486" s="2" t="s">
        <v>48</v>
      </c>
    </row>
    <row r="487" spans="1:7">
      <c r="A487" s="2" t="s">
        <v>1025</v>
      </c>
      <c r="B487" s="2" t="s">
        <v>1026</v>
      </c>
      <c r="C487" s="2"/>
      <c r="D487" s="2" t="s">
        <v>14</v>
      </c>
      <c r="E487" s="2" t="s">
        <v>15</v>
      </c>
      <c r="F487" s="2" t="s">
        <v>48</v>
      </c>
      <c r="G487" s="2" t="s">
        <v>55</v>
      </c>
    </row>
    <row r="488" spans="1:7">
      <c r="A488" s="2" t="s">
        <v>1027</v>
      </c>
      <c r="B488" s="2" t="s">
        <v>1028</v>
      </c>
      <c r="C488" s="2">
        <v>9422102533</v>
      </c>
      <c r="D488" s="2" t="s">
        <v>14</v>
      </c>
      <c r="E488" s="2" t="s">
        <v>15</v>
      </c>
      <c r="F488" s="2" t="s">
        <v>48</v>
      </c>
      <c r="G488" s="2" t="s">
        <v>55</v>
      </c>
    </row>
    <row r="489" spans="1:7">
      <c r="A489" s="2" t="s">
        <v>1029</v>
      </c>
      <c r="B489" s="2" t="s">
        <v>1030</v>
      </c>
      <c r="C489" s="2">
        <v>8269806466</v>
      </c>
      <c r="D489" s="2" t="s">
        <v>39</v>
      </c>
      <c r="E489" s="2" t="s">
        <v>15</v>
      </c>
      <c r="F489" s="2" t="s">
        <v>48</v>
      </c>
      <c r="G489" s="2" t="s">
        <v>55</v>
      </c>
    </row>
    <row r="490" spans="1:7">
      <c r="A490" s="2" t="s">
        <v>1031</v>
      </c>
      <c r="B490" s="2" t="s">
        <v>1032</v>
      </c>
      <c r="C490" s="2">
        <v>7066712795</v>
      </c>
      <c r="D490" s="2" t="s">
        <v>14</v>
      </c>
      <c r="E490" s="2" t="s">
        <v>15</v>
      </c>
      <c r="F490" s="2" t="s">
        <v>48</v>
      </c>
      <c r="G490" s="2" t="s">
        <v>55</v>
      </c>
    </row>
    <row r="491" spans="1:7">
      <c r="A491" s="2" t="s">
        <v>1033</v>
      </c>
      <c r="B491" s="2" t="s">
        <v>1034</v>
      </c>
      <c r="C491" s="2"/>
      <c r="D491" s="2" t="s">
        <v>14</v>
      </c>
      <c r="E491" s="2" t="s">
        <v>15</v>
      </c>
      <c r="F491" s="2" t="s">
        <v>48</v>
      </c>
      <c r="G491" s="2" t="s">
        <v>55</v>
      </c>
    </row>
    <row r="492" spans="1:7">
      <c r="A492" s="2" t="s">
        <v>1035</v>
      </c>
      <c r="B492" s="2" t="s">
        <v>1036</v>
      </c>
      <c r="C492" s="2">
        <v>7558907854</v>
      </c>
      <c r="D492" s="2" t="s">
        <v>14</v>
      </c>
      <c r="E492" s="2" t="s">
        <v>15</v>
      </c>
      <c r="F492" s="2" t="s">
        <v>48</v>
      </c>
      <c r="G492" s="2" t="s">
        <v>55</v>
      </c>
    </row>
    <row r="493" spans="1:7">
      <c r="A493" s="2" t="s">
        <v>1037</v>
      </c>
      <c r="B493" s="2" t="s">
        <v>1038</v>
      </c>
      <c r="C493" s="2"/>
      <c r="D493" s="2" t="s">
        <v>14</v>
      </c>
      <c r="E493" s="2" t="s">
        <v>15</v>
      </c>
      <c r="F493" s="2" t="s">
        <v>48</v>
      </c>
      <c r="G493" s="2" t="s">
        <v>55</v>
      </c>
    </row>
    <row r="494" spans="1:7">
      <c r="A494" s="2" t="s">
        <v>1039</v>
      </c>
      <c r="B494" s="2" t="s">
        <v>1040</v>
      </c>
      <c r="C494" s="2"/>
      <c r="D494" s="2" t="s">
        <v>14</v>
      </c>
      <c r="E494" s="2" t="s">
        <v>15</v>
      </c>
      <c r="F494" s="2" t="s">
        <v>48</v>
      </c>
      <c r="G494" s="2" t="s">
        <v>55</v>
      </c>
    </row>
    <row r="495" spans="1:7">
      <c r="A495" s="2" t="s">
        <v>1041</v>
      </c>
      <c r="B495" s="2" t="s">
        <v>1042</v>
      </c>
      <c r="C495" s="2">
        <v>9421299989</v>
      </c>
      <c r="D495" s="2" t="s">
        <v>14</v>
      </c>
      <c r="E495" s="2" t="s">
        <v>15</v>
      </c>
      <c r="F495" s="2" t="s">
        <v>48</v>
      </c>
      <c r="G495" s="2" t="s">
        <v>55</v>
      </c>
    </row>
    <row r="496" spans="1:7">
      <c r="A496" s="2" t="s">
        <v>1043</v>
      </c>
      <c r="B496" s="2" t="s">
        <v>1044</v>
      </c>
      <c r="C496" s="2"/>
      <c r="D496" s="2" t="s">
        <v>39</v>
      </c>
      <c r="E496" s="2" t="s">
        <v>15</v>
      </c>
      <c r="F496" s="2" t="s">
        <v>48</v>
      </c>
      <c r="G496" s="2" t="s">
        <v>55</v>
      </c>
    </row>
    <row r="497" spans="1:7">
      <c r="A497" s="2" t="s">
        <v>1045</v>
      </c>
      <c r="B497" s="2" t="s">
        <v>1046</v>
      </c>
      <c r="C497" s="2">
        <v>8149848258</v>
      </c>
      <c r="D497" s="2" t="s">
        <v>14</v>
      </c>
      <c r="E497" s="2" t="s">
        <v>15</v>
      </c>
      <c r="F497" s="2" t="s">
        <v>48</v>
      </c>
      <c r="G497" s="2" t="s">
        <v>55</v>
      </c>
    </row>
    <row r="498" spans="1:7">
      <c r="A498" s="2" t="s">
        <v>1047</v>
      </c>
      <c r="B498" s="2" t="s">
        <v>1048</v>
      </c>
      <c r="C498" s="2">
        <v>7760820173</v>
      </c>
      <c r="D498" s="2" t="s">
        <v>14</v>
      </c>
      <c r="E498" s="2" t="s">
        <v>15</v>
      </c>
      <c r="F498" s="2" t="s">
        <v>48</v>
      </c>
      <c r="G498" s="2" t="s">
        <v>55</v>
      </c>
    </row>
    <row r="499" spans="1:7">
      <c r="A499" s="2" t="s">
        <v>1049</v>
      </c>
      <c r="B499" s="2" t="s">
        <v>1050</v>
      </c>
      <c r="C499" s="2"/>
      <c r="D499" s="2" t="s">
        <v>14</v>
      </c>
      <c r="E499" s="2" t="s">
        <v>15</v>
      </c>
      <c r="F499" s="2" t="s">
        <v>48</v>
      </c>
      <c r="G499" s="2" t="s">
        <v>55</v>
      </c>
    </row>
    <row r="500" spans="1:7">
      <c r="A500" s="2" t="s">
        <v>1051</v>
      </c>
      <c r="B500" s="2" t="s">
        <v>1052</v>
      </c>
      <c r="C500" s="2">
        <v>8895668091</v>
      </c>
      <c r="D500" s="2" t="s">
        <v>14</v>
      </c>
      <c r="E500" s="2" t="s">
        <v>15</v>
      </c>
      <c r="F500" s="2" t="s">
        <v>48</v>
      </c>
      <c r="G500" s="2" t="s">
        <v>325</v>
      </c>
    </row>
    <row r="501" spans="1:7">
      <c r="A501" s="2" t="s">
        <v>1053</v>
      </c>
      <c r="B501" s="2" t="s">
        <v>1054</v>
      </c>
      <c r="C501" s="2">
        <v>9990907268</v>
      </c>
      <c r="D501" s="2" t="s">
        <v>9</v>
      </c>
      <c r="E501" s="2" t="s">
        <v>15</v>
      </c>
      <c r="F501" s="2" t="s">
        <v>10</v>
      </c>
      <c r="G501" s="2" t="s">
        <v>16</v>
      </c>
    </row>
    <row r="502" spans="1:7">
      <c r="A502" s="2" t="s">
        <v>1055</v>
      </c>
      <c r="B502" s="2" t="s">
        <v>1056</v>
      </c>
      <c r="C502" s="2">
        <v>9999999999</v>
      </c>
      <c r="D502" s="2" t="s">
        <v>39</v>
      </c>
      <c r="E502" s="2" t="s">
        <v>15</v>
      </c>
      <c r="F502" s="2" t="s">
        <v>48</v>
      </c>
      <c r="G502" s="2" t="s">
        <v>48</v>
      </c>
    </row>
    <row r="503" spans="1:7">
      <c r="A503" s="2" t="s">
        <v>1057</v>
      </c>
      <c r="B503" s="2" t="s">
        <v>1058</v>
      </c>
      <c r="C503" s="2"/>
      <c r="D503" s="2" t="s">
        <v>14</v>
      </c>
      <c r="E503" s="2" t="s">
        <v>15</v>
      </c>
      <c r="F503" s="2" t="s">
        <v>48</v>
      </c>
      <c r="G503" s="2" t="s">
        <v>55</v>
      </c>
    </row>
    <row r="504" spans="1:7">
      <c r="A504" s="2" t="s">
        <v>1059</v>
      </c>
      <c r="B504" s="2" t="s">
        <v>1060</v>
      </c>
      <c r="C504" s="2">
        <v>9990907268</v>
      </c>
      <c r="D504" s="2" t="s">
        <v>14</v>
      </c>
      <c r="E504" s="2" t="s">
        <v>15</v>
      </c>
      <c r="F504" s="2" t="s">
        <v>10</v>
      </c>
      <c r="G504" s="2" t="s">
        <v>16</v>
      </c>
    </row>
    <row r="505" spans="1:7">
      <c r="A505" s="2" t="s">
        <v>1061</v>
      </c>
      <c r="B505" s="2" t="s">
        <v>1062</v>
      </c>
      <c r="C505" s="2"/>
      <c r="D505" s="2" t="s">
        <v>14</v>
      </c>
      <c r="E505" s="2" t="s">
        <v>15</v>
      </c>
      <c r="F505" s="2" t="s">
        <v>48</v>
      </c>
      <c r="G505" s="2" t="s">
        <v>55</v>
      </c>
    </row>
    <row r="506" spans="1:7">
      <c r="A506" s="2" t="s">
        <v>1063</v>
      </c>
      <c r="B506" s="2" t="s">
        <v>1064</v>
      </c>
      <c r="C506" s="2">
        <v>9990907268</v>
      </c>
      <c r="D506" s="2" t="s">
        <v>14</v>
      </c>
      <c r="E506" s="2" t="s">
        <v>15</v>
      </c>
      <c r="F506" s="2" t="s">
        <v>48</v>
      </c>
      <c r="G506" s="2" t="s">
        <v>48</v>
      </c>
    </row>
    <row r="507" spans="1:7">
      <c r="A507" s="2" t="s">
        <v>1065</v>
      </c>
      <c r="B507" s="2" t="s">
        <v>1066</v>
      </c>
      <c r="C507" s="2">
        <v>9350495006</v>
      </c>
      <c r="D507" s="2" t="s">
        <v>9</v>
      </c>
      <c r="E507" s="2" t="str">
        <f>HYPERLINK("https://nconnect.nicmar.ac.in/storage/profile/6900814879290.png", "Download")</f>
        <v>0</v>
      </c>
      <c r="F507" s="2" t="s">
        <v>48</v>
      </c>
      <c r="G507" s="2" t="s">
        <v>48</v>
      </c>
    </row>
    <row r="508" spans="1:7">
      <c r="A508" s="2" t="s">
        <v>1067</v>
      </c>
      <c r="B508" s="2" t="s">
        <v>1068</v>
      </c>
      <c r="C508" s="2">
        <v>9928849202</v>
      </c>
      <c r="D508" s="2" t="s">
        <v>9</v>
      </c>
      <c r="E508" s="2" t="str">
        <f>HYPERLINK("https://nconnect.nicmar.ac.in/storage/profile/6900831fb95aa.png", "Download")</f>
        <v>0</v>
      </c>
      <c r="F508" s="2" t="s">
        <v>48</v>
      </c>
      <c r="G508" s="2" t="s">
        <v>16</v>
      </c>
    </row>
    <row r="509" spans="1:7">
      <c r="A509" s="2" t="s">
        <v>1069</v>
      </c>
      <c r="B509" s="2" t="s">
        <v>1070</v>
      </c>
      <c r="C509" s="2">
        <v>9550015123</v>
      </c>
      <c r="D509" s="2" t="s">
        <v>14</v>
      </c>
      <c r="E509" s="2" t="s">
        <v>15</v>
      </c>
      <c r="F509" s="2" t="s">
        <v>48</v>
      </c>
      <c r="G509" s="2" t="s">
        <v>55</v>
      </c>
    </row>
    <row r="510" spans="1:7">
      <c r="A510" s="2" t="s">
        <v>1071</v>
      </c>
      <c r="B510" s="2" t="s">
        <v>1072</v>
      </c>
      <c r="C510" s="2">
        <v>9623461914</v>
      </c>
      <c r="D510" s="2" t="s">
        <v>14</v>
      </c>
      <c r="E510" s="2" t="s">
        <v>15</v>
      </c>
      <c r="F510" s="2" t="s">
        <v>48</v>
      </c>
      <c r="G510" s="2" t="s">
        <v>48</v>
      </c>
    </row>
    <row r="511" spans="1:7">
      <c r="A511" s="2" t="s">
        <v>1073</v>
      </c>
      <c r="B511" s="2" t="s">
        <v>1074</v>
      </c>
      <c r="C511" s="2"/>
      <c r="D511" s="2" t="s">
        <v>39</v>
      </c>
      <c r="E511" s="2" t="s">
        <v>15</v>
      </c>
      <c r="F511" s="2" t="s">
        <v>48</v>
      </c>
      <c r="G511" s="2" t="s">
        <v>55</v>
      </c>
    </row>
    <row r="512" spans="1:7">
      <c r="A512" s="2" t="s">
        <v>1075</v>
      </c>
      <c r="B512" s="2" t="s">
        <v>1076</v>
      </c>
      <c r="C512" s="2">
        <v>9812365646</v>
      </c>
      <c r="D512" s="2" t="s">
        <v>9</v>
      </c>
      <c r="E512" s="2" t="str">
        <f>HYPERLINK("https://nconnect.nicmar.ac.in/storage/profile/68b13055d8bea.png", "Download")</f>
        <v>0</v>
      </c>
      <c r="F512" s="2" t="s">
        <v>48</v>
      </c>
      <c r="G512" s="2" t="s">
        <v>48</v>
      </c>
    </row>
    <row r="513" spans="1:7">
      <c r="A513" s="2" t="s">
        <v>1077</v>
      </c>
      <c r="B513" s="2" t="s">
        <v>1078</v>
      </c>
      <c r="C513" s="2"/>
      <c r="D513" s="2" t="s">
        <v>14</v>
      </c>
      <c r="E513" s="2" t="s">
        <v>15</v>
      </c>
      <c r="F513" s="2" t="s">
        <v>48</v>
      </c>
      <c r="G513" s="2" t="s">
        <v>55</v>
      </c>
    </row>
    <row r="514" spans="1:7">
      <c r="A514" s="2" t="s">
        <v>1079</v>
      </c>
      <c r="B514" s="2" t="s">
        <v>1080</v>
      </c>
      <c r="C514" s="2"/>
      <c r="D514" s="2" t="s">
        <v>14</v>
      </c>
      <c r="E514" s="2" t="s">
        <v>15</v>
      </c>
      <c r="F514" s="2" t="s">
        <v>48</v>
      </c>
      <c r="G514" s="2" t="s">
        <v>55</v>
      </c>
    </row>
    <row r="515" spans="1:7">
      <c r="A515" s="2" t="s">
        <v>1081</v>
      </c>
      <c r="B515" s="2" t="s">
        <v>1082</v>
      </c>
      <c r="C515" s="2"/>
      <c r="D515" s="2" t="s">
        <v>14</v>
      </c>
      <c r="E515" s="2" t="s">
        <v>15</v>
      </c>
      <c r="F515" s="2" t="s">
        <v>48</v>
      </c>
      <c r="G515" s="2" t="s">
        <v>55</v>
      </c>
    </row>
    <row r="516" spans="1:7">
      <c r="A516" s="2" t="s">
        <v>1083</v>
      </c>
      <c r="B516" s="2" t="s">
        <v>1084</v>
      </c>
      <c r="C516" s="2"/>
      <c r="D516" s="2" t="s">
        <v>14</v>
      </c>
      <c r="E516" s="2" t="s">
        <v>15</v>
      </c>
      <c r="F516" s="2" t="s">
        <v>48</v>
      </c>
      <c r="G516" s="2" t="s">
        <v>55</v>
      </c>
    </row>
    <row r="517" spans="1:7">
      <c r="A517" s="2" t="s">
        <v>1085</v>
      </c>
      <c r="B517" s="2" t="s">
        <v>1086</v>
      </c>
      <c r="C517" s="2">
        <v>8668476329</v>
      </c>
      <c r="D517" s="2" t="s">
        <v>14</v>
      </c>
      <c r="E517" s="2" t="s">
        <v>15</v>
      </c>
      <c r="F517" s="2" t="s">
        <v>48</v>
      </c>
      <c r="G517" s="2" t="s">
        <v>55</v>
      </c>
    </row>
    <row r="518" spans="1:7">
      <c r="A518" s="2" t="s">
        <v>1087</v>
      </c>
      <c r="B518" s="2" t="s">
        <v>1088</v>
      </c>
      <c r="C518" s="2">
        <v>9595852498</v>
      </c>
      <c r="D518" s="2" t="s">
        <v>14</v>
      </c>
      <c r="E518" s="2" t="s">
        <v>15</v>
      </c>
      <c r="F518" s="2" t="s">
        <v>48</v>
      </c>
      <c r="G518" s="2" t="s">
        <v>55</v>
      </c>
    </row>
    <row r="519" spans="1:7">
      <c r="A519" s="2" t="s">
        <v>1089</v>
      </c>
      <c r="B519" s="2" t="s">
        <v>1090</v>
      </c>
      <c r="C519" s="2"/>
      <c r="D519" s="2" t="s">
        <v>14</v>
      </c>
      <c r="E519" s="2" t="s">
        <v>15</v>
      </c>
      <c r="F519" s="2" t="s">
        <v>48</v>
      </c>
      <c r="G519" s="2" t="s">
        <v>55</v>
      </c>
    </row>
    <row r="520" spans="1:7">
      <c r="A520" s="2" t="s">
        <v>1091</v>
      </c>
      <c r="B520" s="2" t="s">
        <v>1092</v>
      </c>
      <c r="C520" s="2">
        <v>8500169376</v>
      </c>
      <c r="D520" s="2" t="s">
        <v>39</v>
      </c>
      <c r="E520" s="2" t="s">
        <v>15</v>
      </c>
      <c r="F520" s="2" t="s">
        <v>48</v>
      </c>
      <c r="G520" s="2" t="s">
        <v>55</v>
      </c>
    </row>
    <row r="521" spans="1:7">
      <c r="A521" s="2" t="s">
        <v>1093</v>
      </c>
      <c r="B521" s="2" t="s">
        <v>1094</v>
      </c>
      <c r="C521" s="2"/>
      <c r="D521" s="2" t="s">
        <v>14</v>
      </c>
      <c r="E521" s="2" t="s">
        <v>15</v>
      </c>
      <c r="F521" s="2" t="s">
        <v>48</v>
      </c>
      <c r="G521" s="2" t="s">
        <v>55</v>
      </c>
    </row>
    <row r="522" spans="1:7">
      <c r="A522" s="2" t="s">
        <v>1095</v>
      </c>
      <c r="B522" s="2" t="s">
        <v>1096</v>
      </c>
      <c r="C522" s="2"/>
      <c r="D522" s="2" t="s">
        <v>14</v>
      </c>
      <c r="E522" s="2" t="s">
        <v>15</v>
      </c>
      <c r="F522" s="2" t="s">
        <v>48</v>
      </c>
      <c r="G522" s="2" t="s">
        <v>55</v>
      </c>
    </row>
    <row r="523" spans="1:7">
      <c r="A523" s="2" t="s">
        <v>1097</v>
      </c>
      <c r="B523" s="2" t="s">
        <v>1098</v>
      </c>
      <c r="C523" s="2">
        <v>9369335855</v>
      </c>
      <c r="D523" s="2" t="s">
        <v>14</v>
      </c>
      <c r="E523" s="2" t="s">
        <v>15</v>
      </c>
      <c r="F523" s="2" t="s">
        <v>48</v>
      </c>
      <c r="G523" s="2" t="s">
        <v>325</v>
      </c>
    </row>
    <row r="524" spans="1:7">
      <c r="A524" s="2" t="s">
        <v>1099</v>
      </c>
      <c r="B524" s="2" t="s">
        <v>1100</v>
      </c>
      <c r="C524" s="2"/>
      <c r="D524" s="2" t="s">
        <v>14</v>
      </c>
      <c r="E524" s="2" t="s">
        <v>15</v>
      </c>
      <c r="F524" s="2" t="s">
        <v>48</v>
      </c>
      <c r="G524" s="2" t="s">
        <v>55</v>
      </c>
    </row>
    <row r="525" spans="1:7">
      <c r="A525" s="2" t="s">
        <v>1101</v>
      </c>
      <c r="B525" s="2" t="s">
        <v>1102</v>
      </c>
      <c r="C525" s="2">
        <v>7522914660</v>
      </c>
      <c r="D525" s="2" t="s">
        <v>14</v>
      </c>
      <c r="E525" s="2" t="s">
        <v>15</v>
      </c>
      <c r="F525" s="2" t="s">
        <v>48</v>
      </c>
      <c r="G525" s="2" t="s">
        <v>55</v>
      </c>
    </row>
    <row r="526" spans="1:7">
      <c r="A526" s="2" t="s">
        <v>1103</v>
      </c>
      <c r="B526" s="2" t="s">
        <v>1104</v>
      </c>
      <c r="C526" s="2"/>
      <c r="D526" s="2" t="s">
        <v>14</v>
      </c>
      <c r="E526" s="2" t="s">
        <v>15</v>
      </c>
      <c r="F526" s="2" t="s">
        <v>48</v>
      </c>
      <c r="G526" s="2" t="s">
        <v>55</v>
      </c>
    </row>
    <row r="527" spans="1:7">
      <c r="A527" s="2" t="s">
        <v>1105</v>
      </c>
      <c r="B527" s="2" t="s">
        <v>1106</v>
      </c>
      <c r="C527" s="2">
        <v>8219993156</v>
      </c>
      <c r="D527" s="2" t="s">
        <v>9</v>
      </c>
      <c r="E527" s="2" t="s">
        <v>15</v>
      </c>
      <c r="F527" s="2" t="s">
        <v>48</v>
      </c>
      <c r="G527" s="2" t="s">
        <v>48</v>
      </c>
    </row>
    <row r="528" spans="1:7">
      <c r="A528" s="2" t="s">
        <v>1107</v>
      </c>
      <c r="B528" s="2" t="s">
        <v>1108</v>
      </c>
      <c r="C528" s="2">
        <v>8826470107</v>
      </c>
      <c r="D528" s="2" t="s">
        <v>9</v>
      </c>
      <c r="E528" s="2" t="s">
        <v>15</v>
      </c>
      <c r="F528" s="2" t="s">
        <v>10</v>
      </c>
      <c r="G528" s="2" t="s">
        <v>1109</v>
      </c>
    </row>
    <row r="529" spans="1:7">
      <c r="A529" s="2" t="s">
        <v>1110</v>
      </c>
      <c r="B529" s="2" t="s">
        <v>1111</v>
      </c>
      <c r="C529" s="2"/>
      <c r="D529" s="2" t="s">
        <v>14</v>
      </c>
      <c r="E529" s="2" t="s">
        <v>15</v>
      </c>
      <c r="F529" s="2" t="s">
        <v>48</v>
      </c>
      <c r="G529" s="2" t="s">
        <v>55</v>
      </c>
    </row>
    <row r="530" spans="1:7">
      <c r="A530" s="2" t="s">
        <v>1112</v>
      </c>
      <c r="B530" s="2" t="s">
        <v>1113</v>
      </c>
      <c r="C530" s="2">
        <v>9921040030</v>
      </c>
      <c r="D530" s="2" t="s">
        <v>14</v>
      </c>
      <c r="E530" s="2" t="s">
        <v>15</v>
      </c>
      <c r="F530" s="2" t="s">
        <v>48</v>
      </c>
      <c r="G530" s="2" t="s">
        <v>55</v>
      </c>
    </row>
    <row r="531" spans="1:7">
      <c r="A531" s="2" t="s">
        <v>1114</v>
      </c>
      <c r="B531" s="2" t="s">
        <v>1115</v>
      </c>
      <c r="C531" s="2"/>
      <c r="D531" s="2" t="s">
        <v>14</v>
      </c>
      <c r="E531" s="2" t="s">
        <v>15</v>
      </c>
      <c r="F531" s="2" t="s">
        <v>48</v>
      </c>
      <c r="G531" s="2" t="s">
        <v>55</v>
      </c>
    </row>
    <row r="532" spans="1:7">
      <c r="A532" s="2" t="s">
        <v>1116</v>
      </c>
      <c r="B532" s="2" t="s">
        <v>1117</v>
      </c>
      <c r="C532" s="2"/>
      <c r="D532" s="2"/>
      <c r="E532" s="2" t="s">
        <v>15</v>
      </c>
      <c r="F532" s="2" t="s">
        <v>48</v>
      </c>
      <c r="G532" s="2" t="s">
        <v>48</v>
      </c>
    </row>
    <row r="533" spans="1:7">
      <c r="A533" s="2" t="s">
        <v>1118</v>
      </c>
      <c r="B533" s="2" t="s">
        <v>1119</v>
      </c>
      <c r="C533" s="2">
        <v>9108646460</v>
      </c>
      <c r="D533" s="2" t="s">
        <v>39</v>
      </c>
      <c r="E533" s="2" t="s">
        <v>15</v>
      </c>
      <c r="F533" s="2" t="s">
        <v>48</v>
      </c>
      <c r="G533" s="2" t="s">
        <v>55</v>
      </c>
    </row>
    <row r="534" spans="1:7">
      <c r="A534" s="2" t="s">
        <v>1120</v>
      </c>
      <c r="B534" s="2" t="s">
        <v>1121</v>
      </c>
      <c r="C534" s="2"/>
      <c r="D534" s="2" t="s">
        <v>14</v>
      </c>
      <c r="E534" s="2" t="s">
        <v>15</v>
      </c>
      <c r="F534" s="2" t="s">
        <v>48</v>
      </c>
      <c r="G534" s="2" t="s">
        <v>55</v>
      </c>
    </row>
    <row r="535" spans="1:7">
      <c r="A535" s="2" t="s">
        <v>1122</v>
      </c>
      <c r="B535" s="2" t="s">
        <v>1123</v>
      </c>
      <c r="C535" s="2"/>
      <c r="D535" s="2" t="s">
        <v>14</v>
      </c>
      <c r="E535" s="2" t="s">
        <v>15</v>
      </c>
      <c r="F535" s="2" t="s">
        <v>48</v>
      </c>
      <c r="G535" s="2" t="s">
        <v>55</v>
      </c>
    </row>
    <row r="536" spans="1:7">
      <c r="A536" s="2" t="s">
        <v>1124</v>
      </c>
      <c r="B536" s="2" t="s">
        <v>1125</v>
      </c>
      <c r="C536" s="2">
        <v>7022194234</v>
      </c>
      <c r="D536" s="2" t="s">
        <v>14</v>
      </c>
      <c r="E536" s="2" t="s">
        <v>15</v>
      </c>
      <c r="F536" s="2" t="s">
        <v>48</v>
      </c>
      <c r="G536" s="2" t="s">
        <v>55</v>
      </c>
    </row>
    <row r="537" spans="1:7">
      <c r="A537" s="2" t="s">
        <v>1126</v>
      </c>
      <c r="B537" s="2" t="s">
        <v>1127</v>
      </c>
      <c r="C537" s="2"/>
      <c r="D537" s="2" t="s">
        <v>14</v>
      </c>
      <c r="E537" s="2" t="s">
        <v>15</v>
      </c>
      <c r="F537" s="2" t="s">
        <v>48</v>
      </c>
      <c r="G537" s="2" t="s">
        <v>48</v>
      </c>
    </row>
    <row r="538" spans="1:7">
      <c r="A538" s="2" t="s">
        <v>1128</v>
      </c>
      <c r="B538" s="2" t="s">
        <v>1129</v>
      </c>
      <c r="C538" s="2">
        <v>8296509601</v>
      </c>
      <c r="D538" s="2" t="s">
        <v>14</v>
      </c>
      <c r="E538" s="2" t="s">
        <v>15</v>
      </c>
      <c r="F538" s="2" t="s">
        <v>48</v>
      </c>
      <c r="G538" s="2" t="s">
        <v>55</v>
      </c>
    </row>
    <row r="539" spans="1:7">
      <c r="A539" s="2" t="s">
        <v>1130</v>
      </c>
      <c r="B539" s="2" t="s">
        <v>1131</v>
      </c>
      <c r="C539" s="2">
        <v>9540933669</v>
      </c>
      <c r="D539" s="2" t="s">
        <v>14</v>
      </c>
      <c r="E539" s="2" t="s">
        <v>15</v>
      </c>
      <c r="F539" s="2" t="s">
        <v>48</v>
      </c>
      <c r="G539" s="2" t="s">
        <v>55</v>
      </c>
    </row>
    <row r="540" spans="1:7">
      <c r="A540" s="2" t="s">
        <v>1132</v>
      </c>
      <c r="B540" s="2" t="s">
        <v>1133</v>
      </c>
      <c r="C540" s="2"/>
      <c r="D540" s="2" t="s">
        <v>14</v>
      </c>
      <c r="E540" s="2" t="s">
        <v>15</v>
      </c>
      <c r="F540" s="2" t="s">
        <v>48</v>
      </c>
      <c r="G540" s="2" t="s">
        <v>48</v>
      </c>
    </row>
    <row r="541" spans="1:7">
      <c r="A541" s="2" t="s">
        <v>1134</v>
      </c>
      <c r="B541" s="2" t="s">
        <v>1135</v>
      </c>
      <c r="C541" s="2"/>
      <c r="D541" s="2" t="s">
        <v>14</v>
      </c>
      <c r="E541" s="2" t="s">
        <v>15</v>
      </c>
      <c r="F541" s="2" t="s">
        <v>48</v>
      </c>
      <c r="G541" s="2" t="s">
        <v>48</v>
      </c>
    </row>
    <row r="542" spans="1:7">
      <c r="A542" s="2" t="s">
        <v>1136</v>
      </c>
      <c r="B542" s="2" t="s">
        <v>1137</v>
      </c>
      <c r="C542" s="2"/>
      <c r="D542" s="2" t="s">
        <v>14</v>
      </c>
      <c r="E542" s="2" t="s">
        <v>15</v>
      </c>
      <c r="F542" s="2" t="s">
        <v>48</v>
      </c>
      <c r="G542" s="2" t="s">
        <v>48</v>
      </c>
    </row>
    <row r="543" spans="1:7">
      <c r="A543" s="2" t="s">
        <v>1138</v>
      </c>
      <c r="B543" s="2" t="s">
        <v>1139</v>
      </c>
      <c r="C543" s="2"/>
      <c r="D543" s="2" t="s">
        <v>14</v>
      </c>
      <c r="E543" s="2" t="s">
        <v>15</v>
      </c>
      <c r="F543" s="2" t="s">
        <v>48</v>
      </c>
      <c r="G543" s="2" t="s">
        <v>48</v>
      </c>
    </row>
    <row r="544" spans="1:7">
      <c r="A544" s="2" t="s">
        <v>1140</v>
      </c>
      <c r="B544" s="2" t="s">
        <v>1141</v>
      </c>
      <c r="C544" s="2">
        <v>9999999999</v>
      </c>
      <c r="D544" s="2" t="s">
        <v>39</v>
      </c>
      <c r="E544" s="2" t="s">
        <v>15</v>
      </c>
      <c r="F544" s="2" t="s">
        <v>48</v>
      </c>
      <c r="G544" s="2" t="s">
        <v>48</v>
      </c>
    </row>
    <row r="545" spans="1:7">
      <c r="A545" s="2" t="s">
        <v>1142</v>
      </c>
      <c r="B545" s="2" t="s">
        <v>1143</v>
      </c>
      <c r="C545" s="2">
        <v>9673414860</v>
      </c>
      <c r="D545" s="2" t="s">
        <v>14</v>
      </c>
      <c r="E545" s="2" t="s">
        <v>15</v>
      </c>
      <c r="F545" s="2" t="s">
        <v>48</v>
      </c>
      <c r="G545" s="2" t="s">
        <v>55</v>
      </c>
    </row>
    <row r="546" spans="1:7">
      <c r="A546" s="2" t="s">
        <v>1144</v>
      </c>
      <c r="B546" s="2" t="s">
        <v>1145</v>
      </c>
      <c r="C546" s="2"/>
      <c r="D546" s="2" t="s">
        <v>14</v>
      </c>
      <c r="E546" s="2" t="s">
        <v>15</v>
      </c>
      <c r="F546" s="2" t="s">
        <v>48</v>
      </c>
      <c r="G546" s="2" t="s">
        <v>48</v>
      </c>
    </row>
    <row r="547" spans="1:7">
      <c r="A547" s="2" t="s">
        <v>1146</v>
      </c>
      <c r="B547" s="2" t="s">
        <v>1147</v>
      </c>
      <c r="C547" s="2"/>
      <c r="D547" s="2" t="s">
        <v>14</v>
      </c>
      <c r="E547" s="2" t="s">
        <v>15</v>
      </c>
      <c r="F547" s="2" t="s">
        <v>48</v>
      </c>
      <c r="G547" s="2" t="s">
        <v>48</v>
      </c>
    </row>
    <row r="548" spans="1:7">
      <c r="A548" s="2" t="s">
        <v>1148</v>
      </c>
      <c r="B548" s="2" t="s">
        <v>1149</v>
      </c>
      <c r="C548" s="2"/>
      <c r="D548" s="2" t="s">
        <v>14</v>
      </c>
      <c r="E548" s="2" t="s">
        <v>15</v>
      </c>
      <c r="F548" s="2" t="s">
        <v>48</v>
      </c>
      <c r="G548" s="2" t="s">
        <v>48</v>
      </c>
    </row>
    <row r="549" spans="1:7">
      <c r="A549" s="2" t="s">
        <v>1150</v>
      </c>
      <c r="B549" s="2" t="s">
        <v>1151</v>
      </c>
      <c r="C549" s="2"/>
      <c r="D549" s="2" t="s">
        <v>14</v>
      </c>
      <c r="E549" s="2" t="s">
        <v>15</v>
      </c>
      <c r="F549" s="2" t="s">
        <v>48</v>
      </c>
      <c r="G549" s="2" t="s">
        <v>48</v>
      </c>
    </row>
    <row r="550" spans="1:7">
      <c r="A550" s="2" t="s">
        <v>1152</v>
      </c>
      <c r="B550" s="2" t="s">
        <v>1153</v>
      </c>
      <c r="C550" s="2"/>
      <c r="D550" s="2" t="s">
        <v>14</v>
      </c>
      <c r="E550" s="2" t="s">
        <v>15</v>
      </c>
      <c r="F550" s="2" t="s">
        <v>48</v>
      </c>
      <c r="G550" s="2" t="s">
        <v>48</v>
      </c>
    </row>
    <row r="551" spans="1:7">
      <c r="A551" s="2" t="s">
        <v>1154</v>
      </c>
      <c r="B551" s="2" t="s">
        <v>1155</v>
      </c>
      <c r="C551" s="2" t="s">
        <v>1156</v>
      </c>
      <c r="D551" s="2" t="s">
        <v>14</v>
      </c>
      <c r="E551" s="2" t="s">
        <v>15</v>
      </c>
      <c r="F551" s="2" t="s">
        <v>48</v>
      </c>
      <c r="G551" s="2" t="s">
        <v>55</v>
      </c>
    </row>
    <row r="552" spans="1:7">
      <c r="A552" s="2" t="s">
        <v>1157</v>
      </c>
      <c r="B552" s="2" t="s">
        <v>1158</v>
      </c>
      <c r="C552" s="2"/>
      <c r="D552" s="2" t="s">
        <v>14</v>
      </c>
      <c r="E552" s="2" t="s">
        <v>15</v>
      </c>
      <c r="F552" s="2" t="s">
        <v>48</v>
      </c>
      <c r="G552" s="2" t="s">
        <v>48</v>
      </c>
    </row>
    <row r="553" spans="1:7">
      <c r="A553" s="2" t="s">
        <v>1159</v>
      </c>
      <c r="B553" s="2" t="s">
        <v>1160</v>
      </c>
      <c r="C553" s="2" t="s">
        <v>1161</v>
      </c>
      <c r="D553" s="2" t="s">
        <v>14</v>
      </c>
      <c r="E553" s="2" t="s">
        <v>15</v>
      </c>
      <c r="F553" s="2" t="s">
        <v>48</v>
      </c>
      <c r="G553" s="2" t="s">
        <v>55</v>
      </c>
    </row>
    <row r="554" spans="1:7">
      <c r="A554" s="2" t="s">
        <v>1162</v>
      </c>
      <c r="B554" s="2" t="s">
        <v>1163</v>
      </c>
      <c r="C554" s="2"/>
      <c r="D554" s="2" t="s">
        <v>14</v>
      </c>
      <c r="E554" s="2" t="s">
        <v>15</v>
      </c>
      <c r="F554" s="2" t="s">
        <v>48</v>
      </c>
      <c r="G554" s="2" t="s">
        <v>48</v>
      </c>
    </row>
    <row r="555" spans="1:7">
      <c r="A555" s="2" t="s">
        <v>1164</v>
      </c>
      <c r="B555" s="2" t="s">
        <v>1165</v>
      </c>
      <c r="C555" s="2">
        <v>95562848484</v>
      </c>
      <c r="D555" s="2" t="s">
        <v>14</v>
      </c>
      <c r="E555" s="2" t="s">
        <v>15</v>
      </c>
      <c r="F555" s="2" t="s">
        <v>48</v>
      </c>
      <c r="G555" s="2" t="s">
        <v>48</v>
      </c>
    </row>
    <row r="556" spans="1:7">
      <c r="A556" s="2" t="s">
        <v>1166</v>
      </c>
      <c r="B556" s="2" t="s">
        <v>1167</v>
      </c>
      <c r="C556" s="2"/>
      <c r="D556" s="2" t="s">
        <v>14</v>
      </c>
      <c r="E556" s="2" t="s">
        <v>15</v>
      </c>
      <c r="F556" s="2" t="s">
        <v>48</v>
      </c>
      <c r="G556" s="2" t="s">
        <v>48</v>
      </c>
    </row>
    <row r="557" spans="1:7">
      <c r="A557" s="2" t="s">
        <v>1168</v>
      </c>
      <c r="B557" s="2" t="s">
        <v>1169</v>
      </c>
      <c r="C557" s="2"/>
      <c r="D557" s="2" t="s">
        <v>14</v>
      </c>
      <c r="E557" s="2" t="s">
        <v>15</v>
      </c>
      <c r="F557" s="2" t="s">
        <v>48</v>
      </c>
      <c r="G557" s="2" t="s">
        <v>48</v>
      </c>
    </row>
    <row r="558" spans="1:7">
      <c r="A558" s="2" t="s">
        <v>1170</v>
      </c>
      <c r="B558" s="2" t="s">
        <v>1171</v>
      </c>
      <c r="C558" s="2">
        <v>9370352781</v>
      </c>
      <c r="D558" s="2" t="s">
        <v>14</v>
      </c>
      <c r="E558" s="2" t="s">
        <v>15</v>
      </c>
      <c r="F558" s="2" t="s">
        <v>48</v>
      </c>
      <c r="G558" s="2" t="s">
        <v>55</v>
      </c>
    </row>
    <row r="559" spans="1:7">
      <c r="A559" s="2" t="s">
        <v>1172</v>
      </c>
      <c r="B559" s="2" t="s">
        <v>1173</v>
      </c>
      <c r="C559" s="2" t="s">
        <v>1174</v>
      </c>
      <c r="D559" s="2" t="s">
        <v>14</v>
      </c>
      <c r="E559" s="2" t="s">
        <v>15</v>
      </c>
      <c r="F559" s="2" t="s">
        <v>48</v>
      </c>
      <c r="G559" s="2" t="s">
        <v>55</v>
      </c>
    </row>
    <row r="560" spans="1:7">
      <c r="A560" s="2" t="s">
        <v>1175</v>
      </c>
      <c r="B560" s="2" t="s">
        <v>1176</v>
      </c>
      <c r="C560" s="2"/>
      <c r="D560" s="2" t="s">
        <v>14</v>
      </c>
      <c r="E560" s="2" t="s">
        <v>15</v>
      </c>
      <c r="F560" s="2" t="s">
        <v>48</v>
      </c>
      <c r="G560" s="2" t="s">
        <v>48</v>
      </c>
    </row>
    <row r="561" spans="1:7">
      <c r="A561" s="2" t="s">
        <v>1177</v>
      </c>
      <c r="B561" s="2" t="s">
        <v>1178</v>
      </c>
      <c r="C561" s="2" t="s">
        <v>1179</v>
      </c>
      <c r="D561" s="2" t="s">
        <v>39</v>
      </c>
      <c r="E561" s="2" t="s">
        <v>15</v>
      </c>
      <c r="F561" s="2" t="s">
        <v>48</v>
      </c>
      <c r="G561" s="2" t="s">
        <v>55</v>
      </c>
    </row>
    <row r="562" spans="1:7">
      <c r="A562" s="2" t="s">
        <v>1180</v>
      </c>
      <c r="B562" s="2" t="s">
        <v>1181</v>
      </c>
      <c r="C562" s="2"/>
      <c r="D562" s="2" t="s">
        <v>14</v>
      </c>
      <c r="E562" s="2" t="s">
        <v>15</v>
      </c>
      <c r="F562" s="2" t="s">
        <v>48</v>
      </c>
      <c r="G562" s="2" t="s">
        <v>48</v>
      </c>
    </row>
    <row r="563" spans="1:7">
      <c r="A563" s="2" t="s">
        <v>1182</v>
      </c>
      <c r="B563" s="2" t="s">
        <v>1183</v>
      </c>
      <c r="C563" s="2"/>
      <c r="D563" s="2" t="s">
        <v>14</v>
      </c>
      <c r="E563" s="2" t="s">
        <v>15</v>
      </c>
      <c r="F563" s="2" t="s">
        <v>48</v>
      </c>
      <c r="G563" s="2" t="s">
        <v>48</v>
      </c>
    </row>
    <row r="564" spans="1:7">
      <c r="A564" s="2" t="s">
        <v>1184</v>
      </c>
      <c r="B564" s="2" t="s">
        <v>1185</v>
      </c>
      <c r="C564" s="2"/>
      <c r="D564" s="2" t="s">
        <v>14</v>
      </c>
      <c r="E564" s="2" t="s">
        <v>15</v>
      </c>
      <c r="F564" s="2" t="s">
        <v>48</v>
      </c>
      <c r="G564" s="2" t="s">
        <v>48</v>
      </c>
    </row>
    <row r="565" spans="1:7">
      <c r="A565" s="2" t="s">
        <v>1186</v>
      </c>
      <c r="B565" s="2" t="s">
        <v>1187</v>
      </c>
      <c r="C565" s="2"/>
      <c r="D565" s="2" t="s">
        <v>14</v>
      </c>
      <c r="E565" s="2" t="s">
        <v>15</v>
      </c>
      <c r="F565" s="2" t="s">
        <v>48</v>
      </c>
      <c r="G565" s="2" t="s">
        <v>48</v>
      </c>
    </row>
    <row r="566" spans="1:7">
      <c r="A566" s="2" t="s">
        <v>1188</v>
      </c>
      <c r="B566" s="2" t="s">
        <v>1189</v>
      </c>
      <c r="C566" s="2"/>
      <c r="D566" s="2" t="s">
        <v>14</v>
      </c>
      <c r="E566" s="2" t="s">
        <v>15</v>
      </c>
      <c r="F566" s="2" t="s">
        <v>48</v>
      </c>
      <c r="G566" s="2" t="s">
        <v>48</v>
      </c>
    </row>
    <row r="567" spans="1:7">
      <c r="A567" s="2" t="s">
        <v>1190</v>
      </c>
      <c r="B567" s="2" t="s">
        <v>1191</v>
      </c>
      <c r="C567" s="2">
        <v>8870594873</v>
      </c>
      <c r="D567" s="2" t="s">
        <v>14</v>
      </c>
      <c r="E567" s="2" t="s">
        <v>15</v>
      </c>
      <c r="F567" s="2" t="s">
        <v>48</v>
      </c>
      <c r="G567" s="2" t="s">
        <v>55</v>
      </c>
    </row>
    <row r="568" spans="1:7">
      <c r="A568" s="2" t="s">
        <v>1192</v>
      </c>
      <c r="B568" s="2" t="s">
        <v>1193</v>
      </c>
      <c r="C568" s="2">
        <v>9427796027</v>
      </c>
      <c r="D568" s="2" t="s">
        <v>14</v>
      </c>
      <c r="E568" s="2" t="s">
        <v>15</v>
      </c>
      <c r="F568" s="2" t="s">
        <v>48</v>
      </c>
      <c r="G568" s="2" t="s">
        <v>55</v>
      </c>
    </row>
    <row r="569" spans="1:7">
      <c r="A569" s="2" t="s">
        <v>1194</v>
      </c>
      <c r="B569" s="2" t="s">
        <v>1195</v>
      </c>
      <c r="C569" s="2"/>
      <c r="D569" s="2" t="s">
        <v>14</v>
      </c>
      <c r="E569" s="2" t="s">
        <v>15</v>
      </c>
      <c r="F569" s="2" t="s">
        <v>48</v>
      </c>
      <c r="G569" s="2" t="s">
        <v>48</v>
      </c>
    </row>
    <row r="570" spans="1:7">
      <c r="A570" s="2" t="s">
        <v>1196</v>
      </c>
      <c r="B570" s="2" t="s">
        <v>1197</v>
      </c>
      <c r="C570" s="2">
        <v>9490911907</v>
      </c>
      <c r="D570" s="2" t="s">
        <v>14</v>
      </c>
      <c r="E570" s="2" t="s">
        <v>15</v>
      </c>
      <c r="F570" s="2" t="s">
        <v>48</v>
      </c>
      <c r="G570" s="2" t="s">
        <v>55</v>
      </c>
    </row>
    <row r="571" spans="1:7">
      <c r="A571" s="2" t="s">
        <v>1198</v>
      </c>
      <c r="B571" s="2" t="s">
        <v>1199</v>
      </c>
      <c r="C571" s="2"/>
      <c r="D571" s="2" t="s">
        <v>14</v>
      </c>
      <c r="E571" s="2" t="s">
        <v>15</v>
      </c>
      <c r="F571" s="2" t="s">
        <v>48</v>
      </c>
      <c r="G571" s="2" t="s">
        <v>48</v>
      </c>
    </row>
    <row r="572" spans="1:7">
      <c r="A572" s="2" t="s">
        <v>1200</v>
      </c>
      <c r="B572" s="2" t="s">
        <v>1201</v>
      </c>
      <c r="C572" s="2">
        <v>8805549921</v>
      </c>
      <c r="D572" s="2" t="s">
        <v>14</v>
      </c>
      <c r="E572" s="2" t="s">
        <v>15</v>
      </c>
      <c r="F572" s="2" t="s">
        <v>48</v>
      </c>
      <c r="G572" s="2" t="s">
        <v>55</v>
      </c>
    </row>
    <row r="573" spans="1:7">
      <c r="A573" s="2" t="s">
        <v>1202</v>
      </c>
      <c r="B573" s="2" t="s">
        <v>1203</v>
      </c>
      <c r="C573" s="2"/>
      <c r="D573" s="2"/>
      <c r="E573" s="2" t="s">
        <v>15</v>
      </c>
      <c r="F573" s="2" t="s">
        <v>48</v>
      </c>
      <c r="G573" s="2" t="s">
        <v>48</v>
      </c>
    </row>
    <row r="574" spans="1:7">
      <c r="A574" s="2" t="s">
        <v>1204</v>
      </c>
      <c r="B574" s="2" t="s">
        <v>1205</v>
      </c>
      <c r="C574" s="2"/>
      <c r="D574" s="2" t="s">
        <v>14</v>
      </c>
      <c r="E574" s="2" t="s">
        <v>15</v>
      </c>
      <c r="F574" s="2" t="s">
        <v>48</v>
      </c>
      <c r="G574" s="2" t="s">
        <v>48</v>
      </c>
    </row>
    <row r="575" spans="1:7">
      <c r="A575" s="2" t="s">
        <v>1206</v>
      </c>
      <c r="B575" s="2" t="s">
        <v>1207</v>
      </c>
      <c r="C575" s="2"/>
      <c r="D575" s="2" t="s">
        <v>14</v>
      </c>
      <c r="E575" s="2" t="s">
        <v>15</v>
      </c>
      <c r="F575" s="2" t="s">
        <v>48</v>
      </c>
      <c r="G575" s="2" t="s">
        <v>48</v>
      </c>
    </row>
    <row r="576" spans="1:7">
      <c r="A576" s="2" t="s">
        <v>1208</v>
      </c>
      <c r="B576" s="2" t="s">
        <v>1209</v>
      </c>
      <c r="C576" s="2">
        <v>7249400877</v>
      </c>
      <c r="D576" s="2" t="s">
        <v>14</v>
      </c>
      <c r="E576" s="2" t="s">
        <v>15</v>
      </c>
      <c r="F576" s="2" t="s">
        <v>48</v>
      </c>
      <c r="G576" s="2" t="s">
        <v>55</v>
      </c>
    </row>
    <row r="577" spans="1:7">
      <c r="A577" s="2" t="s">
        <v>1210</v>
      </c>
      <c r="B577" s="2" t="s">
        <v>1211</v>
      </c>
      <c r="C577" s="2"/>
      <c r="D577" s="2" t="s">
        <v>14</v>
      </c>
      <c r="E577" s="2" t="s">
        <v>15</v>
      </c>
      <c r="F577" s="2" t="s">
        <v>48</v>
      </c>
      <c r="G577" s="2" t="s">
        <v>48</v>
      </c>
    </row>
    <row r="578" spans="1:7">
      <c r="A578" s="2" t="s">
        <v>1212</v>
      </c>
      <c r="B578" s="2" t="s">
        <v>1213</v>
      </c>
      <c r="C578" s="2"/>
      <c r="D578" s="2" t="s">
        <v>14</v>
      </c>
      <c r="E578" s="2" t="s">
        <v>15</v>
      </c>
      <c r="F578" s="2" t="s">
        <v>48</v>
      </c>
      <c r="G578" s="2" t="s">
        <v>48</v>
      </c>
    </row>
    <row r="579" spans="1:7">
      <c r="A579" s="2" t="s">
        <v>1214</v>
      </c>
      <c r="B579" s="2" t="s">
        <v>1215</v>
      </c>
      <c r="C579" s="2"/>
      <c r="D579" s="2" t="s">
        <v>14</v>
      </c>
      <c r="E579" s="2" t="s">
        <v>15</v>
      </c>
      <c r="F579" s="2" t="s">
        <v>48</v>
      </c>
      <c r="G579" s="2" t="s">
        <v>48</v>
      </c>
    </row>
    <row r="580" spans="1:7">
      <c r="A580" s="2" t="s">
        <v>1216</v>
      </c>
      <c r="B580" s="2" t="s">
        <v>1217</v>
      </c>
      <c r="C580" s="2"/>
      <c r="D580" s="2" t="s">
        <v>14</v>
      </c>
      <c r="E580" s="2" t="s">
        <v>15</v>
      </c>
      <c r="F580" s="2" t="s">
        <v>48</v>
      </c>
      <c r="G580" s="2" t="s">
        <v>48</v>
      </c>
    </row>
    <row r="581" spans="1:7">
      <c r="A581" s="2" t="s">
        <v>1218</v>
      </c>
      <c r="B581" s="2" t="s">
        <v>1219</v>
      </c>
      <c r="C581" s="2">
        <v>9437070487</v>
      </c>
      <c r="D581" s="2" t="s">
        <v>14</v>
      </c>
      <c r="E581" s="2" t="s">
        <v>15</v>
      </c>
      <c r="F581" s="2" t="s">
        <v>48</v>
      </c>
      <c r="G581" s="2" t="s">
        <v>55</v>
      </c>
    </row>
    <row r="582" spans="1:7">
      <c r="A582" s="2" t="s">
        <v>1220</v>
      </c>
      <c r="B582" s="2" t="s">
        <v>1221</v>
      </c>
      <c r="C582" s="2"/>
      <c r="D582" s="2"/>
      <c r="E582" s="2" t="s">
        <v>15</v>
      </c>
      <c r="F582" s="2" t="s">
        <v>48</v>
      </c>
      <c r="G582" s="2" t="s">
        <v>48</v>
      </c>
    </row>
    <row r="583" spans="1:7">
      <c r="A583" s="2" t="s">
        <v>1222</v>
      </c>
      <c r="B583" s="2" t="s">
        <v>1223</v>
      </c>
      <c r="C583" s="2">
        <v>8956346303</v>
      </c>
      <c r="D583" s="2" t="s">
        <v>14</v>
      </c>
      <c r="E583" s="2" t="s">
        <v>15</v>
      </c>
      <c r="F583" s="2" t="s">
        <v>48</v>
      </c>
      <c r="G583" s="2" t="s">
        <v>55</v>
      </c>
    </row>
    <row r="584" spans="1:7">
      <c r="A584" s="2" t="s">
        <v>1224</v>
      </c>
      <c r="B584" s="2" t="s">
        <v>1225</v>
      </c>
      <c r="C584" s="2"/>
      <c r="D584" s="2" t="s">
        <v>14</v>
      </c>
      <c r="E584" s="2" t="s">
        <v>15</v>
      </c>
      <c r="F584" s="2" t="s">
        <v>48</v>
      </c>
      <c r="G584" s="2" t="s">
        <v>48</v>
      </c>
    </row>
    <row r="585" spans="1:7">
      <c r="A585" s="2" t="s">
        <v>1226</v>
      </c>
      <c r="B585" s="2" t="s">
        <v>1227</v>
      </c>
      <c r="C585" s="2"/>
      <c r="D585" s="2" t="s">
        <v>14</v>
      </c>
      <c r="E585" s="2" t="s">
        <v>15</v>
      </c>
      <c r="F585" s="2" t="s">
        <v>48</v>
      </c>
      <c r="G585" s="2" t="s">
        <v>48</v>
      </c>
    </row>
    <row r="586" spans="1:7">
      <c r="A586" s="2" t="s">
        <v>1228</v>
      </c>
      <c r="B586" s="2" t="s">
        <v>1229</v>
      </c>
      <c r="C586" s="2"/>
      <c r="D586" s="2" t="s">
        <v>14</v>
      </c>
      <c r="E586" s="2" t="s">
        <v>15</v>
      </c>
      <c r="F586" s="2" t="s">
        <v>48</v>
      </c>
      <c r="G586" s="2" t="s">
        <v>48</v>
      </c>
    </row>
    <row r="587" spans="1:7">
      <c r="A587" s="2" t="s">
        <v>1230</v>
      </c>
      <c r="B587" s="2" t="s">
        <v>1231</v>
      </c>
      <c r="C587" s="2">
        <v>9618566919</v>
      </c>
      <c r="D587" s="2" t="s">
        <v>14</v>
      </c>
      <c r="E587" s="2" t="s">
        <v>15</v>
      </c>
      <c r="F587" s="2" t="s">
        <v>48</v>
      </c>
      <c r="G587" s="2" t="s">
        <v>55</v>
      </c>
    </row>
    <row r="588" spans="1:7">
      <c r="A588" s="2" t="s">
        <v>1232</v>
      </c>
      <c r="B588" s="2" t="s">
        <v>1233</v>
      </c>
      <c r="C588" s="2" t="s">
        <v>1234</v>
      </c>
      <c r="D588" s="2" t="s">
        <v>14</v>
      </c>
      <c r="E588" s="2" t="s">
        <v>15</v>
      </c>
      <c r="F588" s="2" t="s">
        <v>48</v>
      </c>
      <c r="G588" s="2" t="s">
        <v>55</v>
      </c>
    </row>
    <row r="589" spans="1:7">
      <c r="A589" s="2" t="s">
        <v>1235</v>
      </c>
      <c r="B589" s="2" t="s">
        <v>1236</v>
      </c>
      <c r="C589" s="2"/>
      <c r="D589" s="2" t="s">
        <v>14</v>
      </c>
      <c r="E589" s="2" t="s">
        <v>15</v>
      </c>
      <c r="F589" s="2" t="s">
        <v>48</v>
      </c>
      <c r="G589" s="2" t="s">
        <v>48</v>
      </c>
    </row>
    <row r="590" spans="1:7">
      <c r="A590" s="2" t="s">
        <v>1237</v>
      </c>
      <c r="B590" s="2" t="s">
        <v>1238</v>
      </c>
      <c r="C590" s="2"/>
      <c r="D590" s="2" t="s">
        <v>14</v>
      </c>
      <c r="E590" s="2" t="s">
        <v>15</v>
      </c>
      <c r="F590" s="2" t="s">
        <v>48</v>
      </c>
      <c r="G590" s="2" t="s">
        <v>48</v>
      </c>
    </row>
    <row r="591" spans="1:7">
      <c r="A591" s="2" t="s">
        <v>1239</v>
      </c>
      <c r="B591" s="2" t="s">
        <v>1240</v>
      </c>
      <c r="C591" s="2"/>
      <c r="D591" s="2" t="s">
        <v>14</v>
      </c>
      <c r="E591" s="2" t="s">
        <v>15</v>
      </c>
      <c r="F591" s="2" t="s">
        <v>48</v>
      </c>
      <c r="G591" s="2" t="s">
        <v>48</v>
      </c>
    </row>
    <row r="592" spans="1:7">
      <c r="A592" s="2" t="s">
        <v>1241</v>
      </c>
      <c r="B592" s="2" t="s">
        <v>1242</v>
      </c>
      <c r="C592" s="2"/>
      <c r="D592" s="2" t="s">
        <v>14</v>
      </c>
      <c r="E592" s="2" t="s">
        <v>15</v>
      </c>
      <c r="F592" s="2" t="s">
        <v>48</v>
      </c>
      <c r="G592" s="2" t="s">
        <v>48</v>
      </c>
    </row>
    <row r="593" spans="1:7">
      <c r="A593" s="2" t="s">
        <v>1243</v>
      </c>
      <c r="B593" s="2" t="s">
        <v>1244</v>
      </c>
      <c r="C593" s="2">
        <v>7717359744</v>
      </c>
      <c r="D593" s="2" t="s">
        <v>14</v>
      </c>
      <c r="E593" s="2" t="s">
        <v>15</v>
      </c>
      <c r="F593" s="2" t="s">
        <v>48</v>
      </c>
      <c r="G593" s="2" t="s">
        <v>55</v>
      </c>
    </row>
    <row r="594" spans="1:7">
      <c r="A594" s="2" t="s">
        <v>1245</v>
      </c>
      <c r="B594" s="2" t="s">
        <v>1246</v>
      </c>
      <c r="C594" s="2"/>
      <c r="D594" s="2" t="s">
        <v>14</v>
      </c>
      <c r="E594" s="2" t="s">
        <v>15</v>
      </c>
      <c r="F594" s="2" t="s">
        <v>48</v>
      </c>
      <c r="G594" s="2" t="s">
        <v>48</v>
      </c>
    </row>
    <row r="595" spans="1:7">
      <c r="A595" s="2" t="s">
        <v>1247</v>
      </c>
      <c r="B595" s="2" t="s">
        <v>1248</v>
      </c>
      <c r="C595" s="2"/>
      <c r="D595" s="2" t="s">
        <v>14</v>
      </c>
      <c r="E595" s="2" t="s">
        <v>15</v>
      </c>
      <c r="F595" s="2" t="s">
        <v>48</v>
      </c>
      <c r="G595" s="2" t="s">
        <v>48</v>
      </c>
    </row>
    <row r="596" spans="1:7">
      <c r="A596" s="2" t="s">
        <v>1249</v>
      </c>
      <c r="B596" s="2" t="s">
        <v>1250</v>
      </c>
      <c r="C596" s="2">
        <v>9982010660</v>
      </c>
      <c r="D596" s="2" t="s">
        <v>9</v>
      </c>
      <c r="E596" s="2" t="s">
        <v>15</v>
      </c>
      <c r="F596" s="2" t="s">
        <v>48</v>
      </c>
      <c r="G596" s="2" t="s">
        <v>48</v>
      </c>
    </row>
    <row r="597" spans="1:7">
      <c r="A597" s="2" t="s">
        <v>1251</v>
      </c>
      <c r="B597" s="2" t="s">
        <v>1252</v>
      </c>
      <c r="C597" s="2"/>
      <c r="D597" s="2" t="s">
        <v>14</v>
      </c>
      <c r="E597" s="2" t="s">
        <v>15</v>
      </c>
      <c r="F597" s="2" t="s">
        <v>48</v>
      </c>
      <c r="G597" s="2" t="s">
        <v>48</v>
      </c>
    </row>
    <row r="598" spans="1:7">
      <c r="A598" s="2" t="s">
        <v>1253</v>
      </c>
      <c r="B598" s="2" t="s">
        <v>1254</v>
      </c>
      <c r="C598" s="2">
        <v>7651964738</v>
      </c>
      <c r="D598" s="2" t="s">
        <v>9</v>
      </c>
      <c r="E598" s="2" t="str">
        <f>HYPERLINK("https://nconnect.nicmar.ac.in/storage/profile/6841399b21b83.png", "Download")</f>
        <v>0</v>
      </c>
      <c r="F598" s="2" t="s">
        <v>48</v>
      </c>
      <c r="G598" s="2" t="s">
        <v>55</v>
      </c>
    </row>
    <row r="599" spans="1:7">
      <c r="A599" s="2" t="s">
        <v>1255</v>
      </c>
      <c r="B599" s="2" t="s">
        <v>1256</v>
      </c>
      <c r="C599" s="2"/>
      <c r="D599" s="2" t="s">
        <v>14</v>
      </c>
      <c r="E599" s="2" t="s">
        <v>15</v>
      </c>
      <c r="F599" s="2" t="s">
        <v>48</v>
      </c>
      <c r="G599" s="2" t="s">
        <v>48</v>
      </c>
    </row>
    <row r="600" spans="1:7">
      <c r="A600" s="2" t="s">
        <v>1257</v>
      </c>
      <c r="B600" s="2" t="s">
        <v>1258</v>
      </c>
      <c r="C600" s="2">
        <v>9028843908</v>
      </c>
      <c r="D600" s="2" t="s">
        <v>14</v>
      </c>
      <c r="E600" s="2" t="s">
        <v>15</v>
      </c>
      <c r="F600" s="2" t="s">
        <v>48</v>
      </c>
      <c r="G600" s="2" t="s">
        <v>55</v>
      </c>
    </row>
    <row r="601" spans="1:7">
      <c r="A601" s="2" t="s">
        <v>1259</v>
      </c>
      <c r="B601" s="2" t="s">
        <v>1260</v>
      </c>
      <c r="C601" s="2">
        <v>8355842179</v>
      </c>
      <c r="D601" s="2" t="s">
        <v>14</v>
      </c>
      <c r="E601" s="2" t="s">
        <v>15</v>
      </c>
      <c r="F601" s="2" t="s">
        <v>48</v>
      </c>
      <c r="G601" s="2" t="s">
        <v>55</v>
      </c>
    </row>
    <row r="602" spans="1:7">
      <c r="A602" s="2" t="s">
        <v>1261</v>
      </c>
      <c r="B602" s="2" t="s">
        <v>1262</v>
      </c>
      <c r="C602" s="2"/>
      <c r="D602" s="2" t="s">
        <v>39</v>
      </c>
      <c r="E602" s="2" t="s">
        <v>15</v>
      </c>
      <c r="F602" s="2" t="s">
        <v>48</v>
      </c>
      <c r="G602" s="2" t="s">
        <v>48</v>
      </c>
    </row>
    <row r="603" spans="1:7">
      <c r="A603" s="2" t="s">
        <v>1263</v>
      </c>
      <c r="B603" s="2" t="s">
        <v>1264</v>
      </c>
      <c r="C603" s="2">
        <v>9618700132</v>
      </c>
      <c r="D603" s="2" t="s">
        <v>39</v>
      </c>
      <c r="E603" s="2" t="s">
        <v>15</v>
      </c>
      <c r="F603" s="2" t="s">
        <v>48</v>
      </c>
      <c r="G603" s="2" t="s">
        <v>55</v>
      </c>
    </row>
    <row r="604" spans="1:7">
      <c r="A604" s="2" t="s">
        <v>1265</v>
      </c>
      <c r="B604" s="2" t="s">
        <v>1266</v>
      </c>
      <c r="C604" s="2"/>
      <c r="D604" s="2" t="s">
        <v>14</v>
      </c>
      <c r="E604" s="2" t="s">
        <v>15</v>
      </c>
      <c r="F604" s="2" t="s">
        <v>48</v>
      </c>
      <c r="G604" s="2" t="s">
        <v>48</v>
      </c>
    </row>
    <row r="605" spans="1:7">
      <c r="A605" s="2" t="s">
        <v>1267</v>
      </c>
      <c r="B605" s="2" t="s">
        <v>1268</v>
      </c>
      <c r="C605" s="2"/>
      <c r="D605" s="2" t="s">
        <v>14</v>
      </c>
      <c r="E605" s="2" t="s">
        <v>15</v>
      </c>
      <c r="F605" s="2" t="s">
        <v>48</v>
      </c>
      <c r="G605" s="2" t="s">
        <v>48</v>
      </c>
    </row>
    <row r="606" spans="1:7">
      <c r="A606" s="2" t="s">
        <v>1269</v>
      </c>
      <c r="B606" s="2" t="s">
        <v>1270</v>
      </c>
      <c r="C606" s="2"/>
      <c r="D606" s="2" t="s">
        <v>14</v>
      </c>
      <c r="E606" s="2" t="s">
        <v>15</v>
      </c>
      <c r="F606" s="2" t="s">
        <v>48</v>
      </c>
      <c r="G606" s="2" t="s">
        <v>48</v>
      </c>
    </row>
    <row r="607" spans="1:7">
      <c r="A607" s="2" t="s">
        <v>1271</v>
      </c>
      <c r="B607" s="2" t="s">
        <v>1272</v>
      </c>
      <c r="C607" s="2">
        <v>8398970444</v>
      </c>
      <c r="D607" s="2" t="s">
        <v>9</v>
      </c>
      <c r="E607" s="2" t="str">
        <f>HYPERLINK("https://nconnect.nicmar.ac.in/storage/profile/68401e7ac90ed.png", "Download")</f>
        <v>0</v>
      </c>
      <c r="F607" s="2" t="s">
        <v>48</v>
      </c>
      <c r="G607" s="2" t="s">
        <v>55</v>
      </c>
    </row>
    <row r="608" spans="1:7">
      <c r="A608" s="2" t="s">
        <v>1273</v>
      </c>
      <c r="B608" s="2" t="s">
        <v>1274</v>
      </c>
      <c r="C608" s="2"/>
      <c r="D608" s="2" t="s">
        <v>14</v>
      </c>
      <c r="E608" s="2" t="s">
        <v>15</v>
      </c>
      <c r="F608" s="2" t="s">
        <v>48</v>
      </c>
      <c r="G608" s="2" t="s">
        <v>48</v>
      </c>
    </row>
    <row r="609" spans="1:7">
      <c r="A609" s="2" t="s">
        <v>1275</v>
      </c>
      <c r="B609" s="2" t="s">
        <v>1276</v>
      </c>
      <c r="C609" s="2"/>
      <c r="D609" s="2" t="s">
        <v>14</v>
      </c>
      <c r="E609" s="2" t="s">
        <v>15</v>
      </c>
      <c r="F609" s="2" t="s">
        <v>48</v>
      </c>
      <c r="G609" s="2" t="s">
        <v>48</v>
      </c>
    </row>
    <row r="610" spans="1:7">
      <c r="A610" s="2" t="s">
        <v>1277</v>
      </c>
      <c r="B610" s="2" t="s">
        <v>1278</v>
      </c>
      <c r="C610" s="2">
        <v>7066317499</v>
      </c>
      <c r="D610" s="2" t="s">
        <v>14</v>
      </c>
      <c r="E610" s="2" t="s">
        <v>15</v>
      </c>
      <c r="F610" s="2" t="s">
        <v>48</v>
      </c>
      <c r="G610" s="2" t="s">
        <v>55</v>
      </c>
    </row>
    <row r="611" spans="1:7">
      <c r="A611" s="2" t="s">
        <v>1279</v>
      </c>
      <c r="B611" s="2" t="s">
        <v>1280</v>
      </c>
      <c r="C611" s="2"/>
      <c r="D611" s="2" t="s">
        <v>14</v>
      </c>
      <c r="E611" s="2" t="s">
        <v>15</v>
      </c>
      <c r="F611" s="2" t="s">
        <v>48</v>
      </c>
      <c r="G611" s="2" t="s">
        <v>48</v>
      </c>
    </row>
    <row r="612" spans="1:7">
      <c r="A612" s="2" t="s">
        <v>1281</v>
      </c>
      <c r="B612" s="2" t="s">
        <v>1282</v>
      </c>
      <c r="C612" s="2"/>
      <c r="D612" s="2" t="s">
        <v>39</v>
      </c>
      <c r="E612" s="2" t="s">
        <v>15</v>
      </c>
      <c r="F612" s="2" t="s">
        <v>48</v>
      </c>
      <c r="G612" s="2" t="s">
        <v>48</v>
      </c>
    </row>
    <row r="613" spans="1:7">
      <c r="A613" s="2" t="s">
        <v>1283</v>
      </c>
      <c r="B613" s="2" t="s">
        <v>1284</v>
      </c>
      <c r="C613" s="2">
        <v>9962548842</v>
      </c>
      <c r="D613" s="2" t="s">
        <v>14</v>
      </c>
      <c r="E613" s="2" t="s">
        <v>15</v>
      </c>
      <c r="F613" s="2" t="s">
        <v>48</v>
      </c>
      <c r="G613" s="2" t="s">
        <v>55</v>
      </c>
    </row>
    <row r="614" spans="1:7">
      <c r="A614" s="2" t="s">
        <v>1285</v>
      </c>
      <c r="B614" s="2" t="s">
        <v>1286</v>
      </c>
      <c r="C614" s="2"/>
      <c r="D614" s="2" t="s">
        <v>14</v>
      </c>
      <c r="E614" s="2" t="s">
        <v>15</v>
      </c>
      <c r="F614" s="2" t="s">
        <v>48</v>
      </c>
      <c r="G614" s="2" t="s">
        <v>48</v>
      </c>
    </row>
    <row r="615" spans="1:7">
      <c r="A615" s="2" t="s">
        <v>1287</v>
      </c>
      <c r="B615" s="2" t="s">
        <v>1288</v>
      </c>
      <c r="C615" s="2"/>
      <c r="D615" s="2" t="s">
        <v>14</v>
      </c>
      <c r="E615" s="2" t="s">
        <v>15</v>
      </c>
      <c r="F615" s="2" t="s">
        <v>48</v>
      </c>
      <c r="G615" s="2" t="s">
        <v>48</v>
      </c>
    </row>
    <row r="616" spans="1:7">
      <c r="A616" s="2" t="s">
        <v>1289</v>
      </c>
      <c r="B616" s="2" t="s">
        <v>1290</v>
      </c>
      <c r="C616" s="2"/>
      <c r="D616" s="2" t="s">
        <v>14</v>
      </c>
      <c r="E616" s="2" t="s">
        <v>15</v>
      </c>
      <c r="F616" s="2" t="s">
        <v>48</v>
      </c>
      <c r="G616" s="2" t="s">
        <v>48</v>
      </c>
    </row>
    <row r="617" spans="1:7">
      <c r="A617" s="2" t="s">
        <v>1291</v>
      </c>
      <c r="B617" s="2" t="s">
        <v>1292</v>
      </c>
      <c r="C617" s="2">
        <v>9354179223</v>
      </c>
      <c r="D617" s="2" t="s">
        <v>14</v>
      </c>
      <c r="E617" s="2" t="s">
        <v>15</v>
      </c>
      <c r="F617" s="2" t="s">
        <v>48</v>
      </c>
      <c r="G617" s="2" t="s">
        <v>55</v>
      </c>
    </row>
    <row r="618" spans="1:7">
      <c r="A618" s="2" t="s">
        <v>1293</v>
      </c>
      <c r="B618" s="2" t="s">
        <v>1294</v>
      </c>
      <c r="C618" s="2"/>
      <c r="D618" s="2" t="s">
        <v>14</v>
      </c>
      <c r="E618" s="2" t="s">
        <v>15</v>
      </c>
      <c r="F618" s="2" t="s">
        <v>48</v>
      </c>
      <c r="G618" s="2" t="s">
        <v>48</v>
      </c>
    </row>
    <row r="619" spans="1:7">
      <c r="A619" s="2" t="s">
        <v>1295</v>
      </c>
      <c r="B619" s="2" t="s">
        <v>1296</v>
      </c>
      <c r="C619" s="2"/>
      <c r="D619" s="2" t="s">
        <v>14</v>
      </c>
      <c r="E619" s="2" t="s">
        <v>15</v>
      </c>
      <c r="F619" s="2" t="s">
        <v>48</v>
      </c>
      <c r="G619" s="2" t="s">
        <v>48</v>
      </c>
    </row>
    <row r="620" spans="1:7">
      <c r="A620" s="2" t="s">
        <v>1297</v>
      </c>
      <c r="B620" s="2" t="s">
        <v>1298</v>
      </c>
      <c r="C620" s="2">
        <v>7018822065</v>
      </c>
      <c r="D620" s="2" t="s">
        <v>9</v>
      </c>
      <c r="E620" s="2" t="str">
        <f>HYPERLINK("https://nconnect.nicmar.ac.in/storage/profile/68413e31c3542.png", "Download")</f>
        <v>0</v>
      </c>
      <c r="F620" s="2" t="s">
        <v>48</v>
      </c>
      <c r="G620" s="2" t="s">
        <v>55</v>
      </c>
    </row>
    <row r="621" spans="1:7">
      <c r="A621" s="2" t="s">
        <v>1299</v>
      </c>
      <c r="B621" s="2" t="s">
        <v>1300</v>
      </c>
      <c r="C621" s="2">
        <v>9671819501</v>
      </c>
      <c r="D621" s="2" t="s">
        <v>9</v>
      </c>
      <c r="E621" s="2" t="str">
        <f>HYPERLINK("https://nconnect.nicmar.ac.in/storage/profile/690091ebaa5f3.png", "Download")</f>
        <v>0</v>
      </c>
      <c r="F621" s="2" t="s">
        <v>48</v>
      </c>
      <c r="G621" s="2" t="s">
        <v>1301</v>
      </c>
    </row>
    <row r="622" spans="1:7">
      <c r="A622" s="2" t="s">
        <v>1302</v>
      </c>
      <c r="B622" s="2" t="s">
        <v>1303</v>
      </c>
      <c r="C622" s="2">
        <v>9082967107</v>
      </c>
      <c r="D622" s="2" t="s">
        <v>14</v>
      </c>
      <c r="E622" s="2" t="s">
        <v>15</v>
      </c>
      <c r="F622" s="2" t="s">
        <v>48</v>
      </c>
      <c r="G622" s="2" t="s">
        <v>55</v>
      </c>
    </row>
    <row r="623" spans="1:7">
      <c r="A623" s="2" t="s">
        <v>1304</v>
      </c>
      <c r="B623" s="2" t="s">
        <v>1305</v>
      </c>
      <c r="C623" s="2"/>
      <c r="D623" s="2" t="s">
        <v>14</v>
      </c>
      <c r="E623" s="2" t="s">
        <v>15</v>
      </c>
      <c r="F623" s="2" t="s">
        <v>48</v>
      </c>
      <c r="G623" s="2" t="s">
        <v>48</v>
      </c>
    </row>
    <row r="624" spans="1:7">
      <c r="A624" s="2" t="s">
        <v>1306</v>
      </c>
      <c r="B624" s="2" t="s">
        <v>1307</v>
      </c>
      <c r="C624" s="2"/>
      <c r="D624" s="2" t="s">
        <v>14</v>
      </c>
      <c r="E624" s="2" t="s">
        <v>15</v>
      </c>
      <c r="F624" s="2" t="s">
        <v>48</v>
      </c>
      <c r="G624" s="2" t="s">
        <v>48</v>
      </c>
    </row>
    <row r="625" spans="1:7">
      <c r="A625" s="2" t="s">
        <v>1308</v>
      </c>
      <c r="B625" s="2" t="s">
        <v>1309</v>
      </c>
      <c r="C625" s="2"/>
      <c r="D625" s="2" t="s">
        <v>14</v>
      </c>
      <c r="E625" s="2" t="s">
        <v>15</v>
      </c>
      <c r="F625" s="2" t="s">
        <v>48</v>
      </c>
      <c r="G625" s="2" t="s">
        <v>48</v>
      </c>
    </row>
    <row r="626" spans="1:7">
      <c r="A626" s="2" t="s">
        <v>1310</v>
      </c>
      <c r="B626" s="2" t="s">
        <v>1311</v>
      </c>
      <c r="C626" s="2"/>
      <c r="D626" s="2" t="s">
        <v>14</v>
      </c>
      <c r="E626" s="2" t="s">
        <v>15</v>
      </c>
      <c r="F626" s="2" t="s">
        <v>48</v>
      </c>
      <c r="G626" s="2" t="s">
        <v>48</v>
      </c>
    </row>
    <row r="627" spans="1:7">
      <c r="A627" s="2" t="s">
        <v>1312</v>
      </c>
      <c r="B627" s="2" t="s">
        <v>1313</v>
      </c>
      <c r="C627" s="2">
        <v>73910777719</v>
      </c>
      <c r="D627" s="2" t="s">
        <v>14</v>
      </c>
      <c r="E627" s="2" t="s">
        <v>15</v>
      </c>
      <c r="F627" s="2" t="s">
        <v>48</v>
      </c>
      <c r="G627" s="2" t="s">
        <v>48</v>
      </c>
    </row>
    <row r="628" spans="1:7">
      <c r="A628" s="2" t="s">
        <v>1314</v>
      </c>
      <c r="B628" s="2" t="s">
        <v>1315</v>
      </c>
      <c r="C628" s="2">
        <v>9888938114</v>
      </c>
      <c r="D628" s="2" t="s">
        <v>9</v>
      </c>
      <c r="E628" s="2" t="s">
        <v>15</v>
      </c>
      <c r="F628" s="2" t="s">
        <v>48</v>
      </c>
      <c r="G628" s="2" t="s">
        <v>48</v>
      </c>
    </row>
    <row r="629" spans="1:7">
      <c r="A629" s="2" t="s">
        <v>1316</v>
      </c>
      <c r="B629" s="2" t="s">
        <v>1317</v>
      </c>
      <c r="C629" s="2"/>
      <c r="D629" s="2" t="s">
        <v>14</v>
      </c>
      <c r="E629" s="2" t="s">
        <v>15</v>
      </c>
      <c r="F629" s="2" t="s">
        <v>48</v>
      </c>
      <c r="G629" s="2" t="s">
        <v>48</v>
      </c>
    </row>
    <row r="630" spans="1:7">
      <c r="A630" s="2" t="s">
        <v>1318</v>
      </c>
      <c r="B630" s="2" t="s">
        <v>1319</v>
      </c>
      <c r="C630" s="2">
        <v>9990907268</v>
      </c>
      <c r="D630" s="2" t="s">
        <v>39</v>
      </c>
      <c r="E630" s="2" t="s">
        <v>15</v>
      </c>
      <c r="F630" s="2" t="s">
        <v>48</v>
      </c>
      <c r="G630" s="2" t="s">
        <v>48</v>
      </c>
    </row>
    <row r="631" spans="1:7">
      <c r="A631" s="2" t="s">
        <v>1320</v>
      </c>
      <c r="B631" s="2" t="s">
        <v>1321</v>
      </c>
      <c r="C631" s="2"/>
      <c r="D631" s="2" t="s">
        <v>14</v>
      </c>
      <c r="E631" s="2" t="s">
        <v>15</v>
      </c>
      <c r="F631" s="2" t="s">
        <v>48</v>
      </c>
      <c r="G631" s="2" t="s">
        <v>48</v>
      </c>
    </row>
    <row r="632" spans="1:7">
      <c r="A632" s="2" t="s">
        <v>1322</v>
      </c>
      <c r="B632" s="2" t="s">
        <v>1323</v>
      </c>
      <c r="C632" s="2">
        <v>9444091973</v>
      </c>
      <c r="D632" s="2" t="s">
        <v>39</v>
      </c>
      <c r="E632" s="2" t="s">
        <v>15</v>
      </c>
      <c r="F632" s="2" t="s">
        <v>48</v>
      </c>
      <c r="G632" s="2" t="s">
        <v>48</v>
      </c>
    </row>
    <row r="633" spans="1:7">
      <c r="A633" s="2" t="s">
        <v>1324</v>
      </c>
      <c r="B633" s="2" t="s">
        <v>1325</v>
      </c>
      <c r="C633" s="2" t="s">
        <v>1326</v>
      </c>
      <c r="D633" s="2" t="s">
        <v>14</v>
      </c>
      <c r="E633" s="2" t="s">
        <v>15</v>
      </c>
      <c r="F633" s="2" t="s">
        <v>48</v>
      </c>
      <c r="G633" s="2" t="s">
        <v>55</v>
      </c>
    </row>
    <row r="634" spans="1:7">
      <c r="A634" s="2" t="s">
        <v>1327</v>
      </c>
      <c r="B634" s="2" t="s">
        <v>1328</v>
      </c>
      <c r="C634" s="2"/>
      <c r="D634" s="2" t="s">
        <v>14</v>
      </c>
      <c r="E634" s="2" t="s">
        <v>15</v>
      </c>
      <c r="F634" s="2" t="s">
        <v>48</v>
      </c>
      <c r="G634" s="2" t="s">
        <v>48</v>
      </c>
    </row>
    <row r="635" spans="1:7">
      <c r="A635" s="2" t="s">
        <v>1329</v>
      </c>
      <c r="B635" s="2" t="s">
        <v>1330</v>
      </c>
      <c r="C635" s="2">
        <v>9518536526</v>
      </c>
      <c r="D635" s="2" t="s">
        <v>14</v>
      </c>
      <c r="E635" s="2" t="s">
        <v>15</v>
      </c>
      <c r="F635" s="2" t="s">
        <v>48</v>
      </c>
      <c r="G635" s="2" t="s">
        <v>325</v>
      </c>
    </row>
    <row r="636" spans="1:7">
      <c r="A636" s="2" t="s">
        <v>1331</v>
      </c>
      <c r="B636" s="2" t="s">
        <v>1332</v>
      </c>
      <c r="C636" s="2"/>
      <c r="D636" s="2" t="s">
        <v>14</v>
      </c>
      <c r="E636" s="2" t="s">
        <v>15</v>
      </c>
      <c r="F636" s="2" t="s">
        <v>48</v>
      </c>
      <c r="G636" s="2" t="s">
        <v>48</v>
      </c>
    </row>
    <row r="637" spans="1:7">
      <c r="A637" s="2" t="s">
        <v>1333</v>
      </c>
      <c r="B637" s="2" t="s">
        <v>1334</v>
      </c>
      <c r="C637" s="2"/>
      <c r="D637" s="2" t="s">
        <v>14</v>
      </c>
      <c r="E637" s="2" t="s">
        <v>15</v>
      </c>
      <c r="F637" s="2" t="s">
        <v>48</v>
      </c>
      <c r="G637" s="2" t="s">
        <v>48</v>
      </c>
    </row>
    <row r="638" spans="1:7">
      <c r="A638" s="2" t="s">
        <v>1335</v>
      </c>
      <c r="B638" s="2" t="s">
        <v>1336</v>
      </c>
      <c r="C638" s="2"/>
      <c r="D638" s="2" t="s">
        <v>39</v>
      </c>
      <c r="E638" s="2" t="s">
        <v>15</v>
      </c>
      <c r="F638" s="2" t="s">
        <v>48</v>
      </c>
      <c r="G638" s="2" t="s">
        <v>48</v>
      </c>
    </row>
    <row r="639" spans="1:7">
      <c r="A639" s="2" t="s">
        <v>1337</v>
      </c>
      <c r="B639" s="2" t="s">
        <v>1338</v>
      </c>
      <c r="C639" s="2">
        <v>7488020285</v>
      </c>
      <c r="D639" s="2" t="s">
        <v>39</v>
      </c>
      <c r="E639" s="2" t="s">
        <v>15</v>
      </c>
      <c r="F639" s="2" t="s">
        <v>48</v>
      </c>
      <c r="G639" s="2" t="s">
        <v>55</v>
      </c>
    </row>
    <row r="640" spans="1:7">
      <c r="A640" s="2" t="s">
        <v>1339</v>
      </c>
      <c r="B640" s="2" t="s">
        <v>1340</v>
      </c>
      <c r="C640" s="2"/>
      <c r="D640" s="2"/>
      <c r="E640" s="2" t="s">
        <v>15</v>
      </c>
      <c r="F640" s="2" t="s">
        <v>48</v>
      </c>
      <c r="G640" s="2" t="s">
        <v>48</v>
      </c>
    </row>
    <row r="641" spans="1:7">
      <c r="A641" s="2" t="s">
        <v>1341</v>
      </c>
      <c r="B641" s="2" t="s">
        <v>1342</v>
      </c>
      <c r="C641" s="2">
        <v>8588039848</v>
      </c>
      <c r="D641" s="2" t="s">
        <v>14</v>
      </c>
      <c r="E641" s="2" t="s">
        <v>15</v>
      </c>
      <c r="F641" s="2" t="s">
        <v>48</v>
      </c>
      <c r="G641" s="2" t="s">
        <v>55</v>
      </c>
    </row>
    <row r="642" spans="1:7">
      <c r="A642" s="2" t="s">
        <v>1343</v>
      </c>
      <c r="B642" s="2" t="s">
        <v>1344</v>
      </c>
      <c r="C642" s="2"/>
      <c r="D642" s="2" t="s">
        <v>14</v>
      </c>
      <c r="E642" s="2" t="s">
        <v>15</v>
      </c>
      <c r="F642" s="2" t="s">
        <v>48</v>
      </c>
      <c r="G642" s="2" t="s">
        <v>48</v>
      </c>
    </row>
    <row r="643" spans="1:7">
      <c r="A643" s="2" t="s">
        <v>1345</v>
      </c>
      <c r="B643" s="2" t="s">
        <v>1346</v>
      </c>
      <c r="C643" s="2">
        <v>9173692446</v>
      </c>
      <c r="D643" s="2" t="s">
        <v>14</v>
      </c>
      <c r="E643" s="2" t="s">
        <v>15</v>
      </c>
      <c r="F643" s="2" t="s">
        <v>48</v>
      </c>
      <c r="G643" s="2" t="s">
        <v>55</v>
      </c>
    </row>
    <row r="644" spans="1:7">
      <c r="A644" s="2" t="s">
        <v>1347</v>
      </c>
      <c r="B644" s="2" t="s">
        <v>1348</v>
      </c>
      <c r="C644" s="2">
        <v>9158545311</v>
      </c>
      <c r="D644" s="2" t="s">
        <v>14</v>
      </c>
      <c r="E644" s="2" t="s">
        <v>15</v>
      </c>
      <c r="F644" s="2" t="s">
        <v>48</v>
      </c>
      <c r="G644" s="2" t="s">
        <v>55</v>
      </c>
    </row>
    <row r="645" spans="1:7">
      <c r="A645" s="2" t="s">
        <v>1349</v>
      </c>
      <c r="B645" s="2" t="s">
        <v>1350</v>
      </c>
      <c r="C645" s="2">
        <v>9940340909</v>
      </c>
      <c r="D645" s="2" t="s">
        <v>14</v>
      </c>
      <c r="E645" s="2" t="s">
        <v>15</v>
      </c>
      <c r="F645" s="2" t="s">
        <v>48</v>
      </c>
      <c r="G645" s="2" t="s">
        <v>55</v>
      </c>
    </row>
    <row r="646" spans="1:7">
      <c r="A646" s="2" t="s">
        <v>1351</v>
      </c>
      <c r="B646" s="2" t="s">
        <v>1352</v>
      </c>
      <c r="C646" s="2"/>
      <c r="D646" s="2" t="s">
        <v>14</v>
      </c>
      <c r="E646" s="2" t="s">
        <v>15</v>
      </c>
      <c r="F646" s="2" t="s">
        <v>48</v>
      </c>
      <c r="G646" s="2" t="s">
        <v>48</v>
      </c>
    </row>
    <row r="647" spans="1:7">
      <c r="A647" s="2" t="s">
        <v>1353</v>
      </c>
      <c r="B647" s="2" t="s">
        <v>1354</v>
      </c>
      <c r="C647" s="2">
        <v>9833206793</v>
      </c>
      <c r="D647" s="2" t="s">
        <v>14</v>
      </c>
      <c r="E647" s="2" t="s">
        <v>15</v>
      </c>
      <c r="F647" s="2" t="s">
        <v>48</v>
      </c>
      <c r="G647" s="2" t="s">
        <v>55</v>
      </c>
    </row>
    <row r="648" spans="1:7">
      <c r="A648" s="2" t="s">
        <v>1355</v>
      </c>
      <c r="B648" s="2" t="s">
        <v>1356</v>
      </c>
      <c r="C648" s="2"/>
      <c r="D648" s="2" t="s">
        <v>39</v>
      </c>
      <c r="E648" s="2" t="s">
        <v>15</v>
      </c>
      <c r="F648" s="2" t="s">
        <v>48</v>
      </c>
      <c r="G648" s="2" t="s">
        <v>48</v>
      </c>
    </row>
    <row r="649" spans="1:7">
      <c r="A649" s="2" t="s">
        <v>1357</v>
      </c>
      <c r="B649" s="2" t="s">
        <v>1358</v>
      </c>
      <c r="C649" s="2">
        <v>8800736480</v>
      </c>
      <c r="D649" s="2" t="s">
        <v>9</v>
      </c>
      <c r="E649" s="2" t="s">
        <v>15</v>
      </c>
      <c r="F649" s="2" t="s">
        <v>1359</v>
      </c>
      <c r="G649" s="2" t="s">
        <v>1359</v>
      </c>
    </row>
    <row r="650" spans="1:7">
      <c r="A650" s="2" t="s">
        <v>1360</v>
      </c>
      <c r="B650" s="2" t="s">
        <v>1361</v>
      </c>
      <c r="C650" s="2">
        <v>8610800913</v>
      </c>
      <c r="D650" s="2" t="s">
        <v>39</v>
      </c>
      <c r="E650" s="2" t="s">
        <v>15</v>
      </c>
      <c r="F650" s="2" t="s">
        <v>48</v>
      </c>
      <c r="G650" s="2" t="s">
        <v>55</v>
      </c>
    </row>
    <row r="651" spans="1:7">
      <c r="A651" s="2" t="s">
        <v>1362</v>
      </c>
      <c r="B651" s="2" t="s">
        <v>1363</v>
      </c>
      <c r="C651" s="2">
        <v>7339099701</v>
      </c>
      <c r="D651" s="2" t="s">
        <v>39</v>
      </c>
      <c r="E651" s="2" t="s">
        <v>15</v>
      </c>
      <c r="F651" s="2" t="s">
        <v>48</v>
      </c>
      <c r="G651" s="2" t="s">
        <v>55</v>
      </c>
    </row>
    <row r="652" spans="1:7">
      <c r="A652" s="2" t="s">
        <v>1364</v>
      </c>
      <c r="B652" s="2" t="s">
        <v>1365</v>
      </c>
      <c r="C652" s="2">
        <v>9438714690</v>
      </c>
      <c r="D652" s="2" t="s">
        <v>14</v>
      </c>
      <c r="E652" s="2" t="s">
        <v>15</v>
      </c>
      <c r="F652" s="2" t="s">
        <v>48</v>
      </c>
      <c r="G652" s="2" t="s">
        <v>55</v>
      </c>
    </row>
    <row r="653" spans="1:7">
      <c r="A653" s="2" t="s">
        <v>1366</v>
      </c>
      <c r="B653" s="2" t="s">
        <v>1367</v>
      </c>
      <c r="C653" s="2"/>
      <c r="D653" s="2" t="s">
        <v>14</v>
      </c>
      <c r="E653" s="2" t="s">
        <v>15</v>
      </c>
      <c r="F653" s="2" t="s">
        <v>48</v>
      </c>
      <c r="G653" s="2" t="s">
        <v>48</v>
      </c>
    </row>
    <row r="654" spans="1:7">
      <c r="A654" s="2" t="s">
        <v>1368</v>
      </c>
      <c r="B654" s="2" t="s">
        <v>1369</v>
      </c>
      <c r="C654" s="2">
        <v>9897110798</v>
      </c>
      <c r="D654" s="2" t="s">
        <v>9</v>
      </c>
      <c r="E654" s="2" t="str">
        <f>HYPERLINK("https://nconnect.nicmar.ac.in/storage/profile/684126284fe6f.png", "Download")</f>
        <v>0</v>
      </c>
      <c r="F654" s="2" t="s">
        <v>48</v>
      </c>
      <c r="G654" s="2" t="s">
        <v>55</v>
      </c>
    </row>
    <row r="655" spans="1:7">
      <c r="A655" s="2" t="s">
        <v>1370</v>
      </c>
      <c r="B655" s="2" t="s">
        <v>1371</v>
      </c>
      <c r="C655" s="2">
        <v>7011529977</v>
      </c>
      <c r="D655" s="2" t="s">
        <v>9</v>
      </c>
      <c r="E655" s="2" t="str">
        <f>HYPERLINK("https://nconnect.nicmar.ac.in/storage/profile/68d28a054d2cf.png", "Download")</f>
        <v>0</v>
      </c>
      <c r="F655" s="2" t="s">
        <v>48</v>
      </c>
      <c r="G655" s="2" t="s">
        <v>55</v>
      </c>
    </row>
    <row r="656" spans="1:7">
      <c r="A656" s="2" t="s">
        <v>1372</v>
      </c>
      <c r="B656" s="2" t="s">
        <v>1373</v>
      </c>
      <c r="C656" s="2"/>
      <c r="D656" s="2" t="s">
        <v>39</v>
      </c>
      <c r="E656" s="2" t="s">
        <v>15</v>
      </c>
      <c r="F656" s="2" t="s">
        <v>48</v>
      </c>
      <c r="G656" s="2" t="s">
        <v>48</v>
      </c>
    </row>
    <row r="657" spans="1:7">
      <c r="A657" s="2" t="s">
        <v>1374</v>
      </c>
      <c r="B657" s="2" t="s">
        <v>1375</v>
      </c>
      <c r="C657" s="2">
        <v>9990907268</v>
      </c>
      <c r="D657" s="2" t="s">
        <v>9</v>
      </c>
      <c r="E657" s="2" t="str">
        <f>HYPERLINK("https://nconnect.nicmar.ac.in/storage/profile/68402f965a66b.png", "Download")</f>
        <v>0</v>
      </c>
      <c r="F657" s="2" t="s">
        <v>48</v>
      </c>
      <c r="G657" s="2" t="s">
        <v>55</v>
      </c>
    </row>
    <row r="658" spans="1:7">
      <c r="A658" s="2" t="s">
        <v>1376</v>
      </c>
      <c r="B658" s="2" t="s">
        <v>1377</v>
      </c>
      <c r="C658" s="2">
        <v>8476944493</v>
      </c>
      <c r="D658" s="2" t="s">
        <v>9</v>
      </c>
      <c r="E658" s="2" t="s">
        <v>15</v>
      </c>
      <c r="F658" s="2" t="s">
        <v>1359</v>
      </c>
      <c r="G658" s="2" t="s">
        <v>1359</v>
      </c>
    </row>
    <row r="659" spans="1:7">
      <c r="A659" s="2" t="s">
        <v>1378</v>
      </c>
      <c r="B659" s="2" t="s">
        <v>1379</v>
      </c>
      <c r="C659" s="2">
        <v>9989862122</v>
      </c>
      <c r="D659" s="2" t="s">
        <v>14</v>
      </c>
      <c r="E659" s="2" t="s">
        <v>15</v>
      </c>
      <c r="F659" s="2" t="s">
        <v>48</v>
      </c>
      <c r="G659" s="2" t="s">
        <v>55</v>
      </c>
    </row>
    <row r="660" spans="1:7">
      <c r="A660" s="2" t="s">
        <v>1380</v>
      </c>
      <c r="B660" s="2" t="s">
        <v>1381</v>
      </c>
      <c r="C660" s="2">
        <v>7409692570</v>
      </c>
      <c r="D660" s="2" t="s">
        <v>9</v>
      </c>
      <c r="E660" s="2" t="s">
        <v>15</v>
      </c>
      <c r="F660" s="2" t="s">
        <v>1359</v>
      </c>
      <c r="G660" s="2" t="s">
        <v>1359</v>
      </c>
    </row>
    <row r="661" spans="1:7">
      <c r="A661" s="2" t="s">
        <v>1382</v>
      </c>
      <c r="B661" s="2" t="s">
        <v>1383</v>
      </c>
      <c r="C661" s="2"/>
      <c r="D661" s="2" t="s">
        <v>14</v>
      </c>
      <c r="E661" s="2" t="s">
        <v>15</v>
      </c>
      <c r="F661" s="2" t="s">
        <v>48</v>
      </c>
      <c r="G661" s="2" t="s">
        <v>48</v>
      </c>
    </row>
    <row r="662" spans="1:7">
      <c r="A662" s="2" t="s">
        <v>1384</v>
      </c>
      <c r="B662" s="2" t="s">
        <v>1385</v>
      </c>
      <c r="C662" s="2"/>
      <c r="D662" s="2" t="s">
        <v>14</v>
      </c>
      <c r="E662" s="2" t="s">
        <v>15</v>
      </c>
      <c r="F662" s="2" t="s">
        <v>48</v>
      </c>
      <c r="G662" s="2" t="s">
        <v>48</v>
      </c>
    </row>
    <row r="663" spans="1:7">
      <c r="A663" s="2" t="s">
        <v>1386</v>
      </c>
      <c r="B663" s="2" t="s">
        <v>1387</v>
      </c>
      <c r="C663" s="2">
        <v>9284677087</v>
      </c>
      <c r="D663" s="2" t="s">
        <v>14</v>
      </c>
      <c r="E663" s="2" t="s">
        <v>15</v>
      </c>
      <c r="F663" s="2" t="s">
        <v>48</v>
      </c>
      <c r="G663" s="2" t="s">
        <v>55</v>
      </c>
    </row>
    <row r="664" spans="1:7">
      <c r="A664" s="2" t="s">
        <v>1388</v>
      </c>
      <c r="B664" s="2" t="s">
        <v>1389</v>
      </c>
      <c r="C664" s="2"/>
      <c r="D664" s="2" t="s">
        <v>14</v>
      </c>
      <c r="E664" s="2" t="s">
        <v>15</v>
      </c>
      <c r="F664" s="2" t="s">
        <v>48</v>
      </c>
      <c r="G664" s="2" t="s">
        <v>48</v>
      </c>
    </row>
    <row r="665" spans="1:7">
      <c r="A665" s="2" t="s">
        <v>1390</v>
      </c>
      <c r="B665" s="2" t="s">
        <v>1391</v>
      </c>
      <c r="C665" s="2">
        <v>9958683985</v>
      </c>
      <c r="D665" s="2" t="s">
        <v>9</v>
      </c>
      <c r="E665" s="2" t="s">
        <v>15</v>
      </c>
      <c r="F665" s="2" t="s">
        <v>1359</v>
      </c>
      <c r="G665" s="2" t="s">
        <v>1359</v>
      </c>
    </row>
    <row r="666" spans="1:7">
      <c r="A666" s="2" t="s">
        <v>1392</v>
      </c>
      <c r="B666" s="2" t="s">
        <v>1393</v>
      </c>
      <c r="C666" s="2"/>
      <c r="D666" s="2" t="s">
        <v>14</v>
      </c>
      <c r="E666" s="2" t="s">
        <v>15</v>
      </c>
      <c r="F666" s="2" t="s">
        <v>48</v>
      </c>
      <c r="G666" s="2" t="s">
        <v>48</v>
      </c>
    </row>
    <row r="667" spans="1:7">
      <c r="A667" s="2" t="s">
        <v>1394</v>
      </c>
      <c r="B667" s="2" t="s">
        <v>1395</v>
      </c>
      <c r="C667" s="2">
        <v>9205704598</v>
      </c>
      <c r="D667" s="2" t="s">
        <v>9</v>
      </c>
      <c r="E667" s="2" t="s">
        <v>15</v>
      </c>
      <c r="F667" s="2" t="s">
        <v>1359</v>
      </c>
      <c r="G667" s="2" t="s">
        <v>1359</v>
      </c>
    </row>
    <row r="668" spans="1:7">
      <c r="A668" s="2" t="s">
        <v>1396</v>
      </c>
      <c r="B668" s="2" t="s">
        <v>1397</v>
      </c>
      <c r="C668" s="2"/>
      <c r="D668" s="2"/>
      <c r="E668" s="2" t="s">
        <v>15</v>
      </c>
      <c r="F668" s="2" t="s">
        <v>48</v>
      </c>
      <c r="G668" s="2" t="s">
        <v>48</v>
      </c>
    </row>
    <row r="669" spans="1:7">
      <c r="A669" s="2" t="s">
        <v>1398</v>
      </c>
      <c r="B669" s="2" t="s">
        <v>1399</v>
      </c>
      <c r="C669" s="2"/>
      <c r="D669" s="2"/>
      <c r="E669" s="2" t="s">
        <v>15</v>
      </c>
      <c r="F669" s="2" t="s">
        <v>48</v>
      </c>
      <c r="G669" s="2" t="s">
        <v>48</v>
      </c>
    </row>
    <row r="670" spans="1:7">
      <c r="A670" s="2" t="s">
        <v>1400</v>
      </c>
      <c r="B670" s="2" t="s">
        <v>1401</v>
      </c>
      <c r="C670" s="2">
        <v>9990907268</v>
      </c>
      <c r="D670" s="2" t="s">
        <v>9</v>
      </c>
      <c r="E670" s="2" t="s">
        <v>15</v>
      </c>
      <c r="F670" s="2" t="s">
        <v>863</v>
      </c>
      <c r="G670" s="2" t="s">
        <v>1402</v>
      </c>
    </row>
    <row r="671" spans="1:7">
      <c r="A671" s="2" t="s">
        <v>1403</v>
      </c>
      <c r="B671" s="2" t="s">
        <v>1404</v>
      </c>
      <c r="C671" s="2">
        <v>9990907268</v>
      </c>
      <c r="D671" s="2" t="s">
        <v>9</v>
      </c>
      <c r="E671" s="2" t="s">
        <v>15</v>
      </c>
      <c r="F671" s="2" t="s">
        <v>863</v>
      </c>
      <c r="G671" s="2" t="s">
        <v>1405</v>
      </c>
    </row>
    <row r="672" spans="1:7">
      <c r="A672" s="2" t="s">
        <v>1406</v>
      </c>
      <c r="B672" s="2" t="s">
        <v>1407</v>
      </c>
      <c r="C672" s="2">
        <v>9826267845</v>
      </c>
      <c r="D672" s="2" t="s">
        <v>9</v>
      </c>
      <c r="E672" s="2" t="str">
        <f>HYPERLINK("https://nconnect.nicmar.ac.in/storage/profile/68c2a01fb7938.png", "Download")</f>
        <v>0</v>
      </c>
      <c r="F672" s="2" t="s">
        <v>48</v>
      </c>
      <c r="G672" s="2" t="s">
        <v>48</v>
      </c>
    </row>
    <row r="673" spans="1:7">
      <c r="A673" s="2" t="s">
        <v>1408</v>
      </c>
      <c r="B673" s="2" t="s">
        <v>1409</v>
      </c>
      <c r="C673" s="2"/>
      <c r="D673" s="2" t="s">
        <v>14</v>
      </c>
      <c r="E673" s="2" t="s">
        <v>15</v>
      </c>
      <c r="F673" s="2" t="s">
        <v>48</v>
      </c>
      <c r="G673" s="2" t="s">
        <v>48</v>
      </c>
    </row>
    <row r="674" spans="1:7">
      <c r="A674" s="2" t="s">
        <v>1299</v>
      </c>
      <c r="B674" s="2" t="s">
        <v>1410</v>
      </c>
      <c r="C674" s="2">
        <v>9671819501</v>
      </c>
      <c r="D674" s="2" t="s">
        <v>9</v>
      </c>
      <c r="E674" s="2" t="s">
        <v>15</v>
      </c>
      <c r="F674" s="2" t="s">
        <v>48</v>
      </c>
      <c r="G674" s="2" t="s">
        <v>48</v>
      </c>
    </row>
    <row r="675" spans="1:7">
      <c r="A675" s="2" t="s">
        <v>1411</v>
      </c>
      <c r="B675" s="2" t="s">
        <v>1412</v>
      </c>
      <c r="C675" s="2">
        <v>9871881157</v>
      </c>
      <c r="D675" s="2" t="s">
        <v>9</v>
      </c>
      <c r="E675" s="2" t="s">
        <v>15</v>
      </c>
      <c r="F675" s="2" t="s">
        <v>1359</v>
      </c>
      <c r="G675" s="2" t="s">
        <v>1359</v>
      </c>
    </row>
    <row r="676" spans="1:7">
      <c r="A676" s="2" t="s">
        <v>1413</v>
      </c>
      <c r="B676" s="2" t="s">
        <v>1414</v>
      </c>
      <c r="C676" s="2">
        <v>9717869186</v>
      </c>
      <c r="D676" s="2" t="s">
        <v>9</v>
      </c>
      <c r="E676" s="2" t="s">
        <v>15</v>
      </c>
      <c r="F676" s="2" t="s">
        <v>1359</v>
      </c>
      <c r="G676" s="2" t="s">
        <v>1359</v>
      </c>
    </row>
    <row r="677" spans="1:7">
      <c r="A677" s="2" t="s">
        <v>1415</v>
      </c>
      <c r="B677" s="2" t="s">
        <v>1416</v>
      </c>
      <c r="C677" s="2" t="s">
        <v>1417</v>
      </c>
      <c r="D677" s="2" t="s">
        <v>14</v>
      </c>
      <c r="E677" s="2" t="s">
        <v>15</v>
      </c>
      <c r="F677" s="2" t="s">
        <v>48</v>
      </c>
      <c r="G677" s="2" t="s">
        <v>55</v>
      </c>
    </row>
    <row r="678" spans="1:7">
      <c r="A678" s="2" t="s">
        <v>1418</v>
      </c>
      <c r="B678" s="2" t="s">
        <v>1419</v>
      </c>
      <c r="C678" s="2">
        <v>9029467838</v>
      </c>
      <c r="D678" s="2" t="s">
        <v>14</v>
      </c>
      <c r="E678" s="2" t="s">
        <v>15</v>
      </c>
      <c r="F678" s="2" t="s">
        <v>48</v>
      </c>
      <c r="G678" s="2" t="s">
        <v>48</v>
      </c>
    </row>
    <row r="679" spans="1:7">
      <c r="A679" s="2" t="s">
        <v>1420</v>
      </c>
      <c r="B679" s="2" t="s">
        <v>1421</v>
      </c>
      <c r="C679" s="2">
        <v>9398583201</v>
      </c>
      <c r="D679" s="2" t="s">
        <v>39</v>
      </c>
      <c r="E679" s="2" t="s">
        <v>15</v>
      </c>
      <c r="F679" s="2" t="s">
        <v>48</v>
      </c>
      <c r="G679" s="2" t="s">
        <v>55</v>
      </c>
    </row>
    <row r="680" spans="1:7">
      <c r="A680" s="2" t="s">
        <v>1422</v>
      </c>
      <c r="B680" s="2" t="s">
        <v>1423</v>
      </c>
      <c r="C680" s="2">
        <v>7894198349</v>
      </c>
      <c r="D680" s="2" t="s">
        <v>9</v>
      </c>
      <c r="E680" s="2" t="str">
        <f>HYPERLINK("https://nconnect.nicmar.ac.in/storage/profile/69099340a95cd.png", "Download")</f>
        <v>0</v>
      </c>
      <c r="F680" s="2" t="s">
        <v>48</v>
      </c>
      <c r="G680" s="2" t="s">
        <v>55</v>
      </c>
    </row>
    <row r="681" spans="1:7">
      <c r="A681" s="2" t="s">
        <v>1424</v>
      </c>
      <c r="B681" s="2" t="s">
        <v>1425</v>
      </c>
      <c r="C681" s="2">
        <v>7011701047</v>
      </c>
      <c r="D681" s="2" t="s">
        <v>9</v>
      </c>
      <c r="E681" s="2" t="s">
        <v>15</v>
      </c>
      <c r="F681" s="2" t="s">
        <v>48</v>
      </c>
      <c r="G681" s="2" t="s">
        <v>55</v>
      </c>
    </row>
    <row r="682" spans="1:7">
      <c r="A682" s="2" t="s">
        <v>1426</v>
      </c>
      <c r="B682" s="2" t="s">
        <v>1427</v>
      </c>
      <c r="C682" s="2">
        <v>9542750568</v>
      </c>
      <c r="D682" s="2" t="s">
        <v>9</v>
      </c>
      <c r="E682" s="2" t="s">
        <v>15</v>
      </c>
      <c r="F682" s="2" t="s">
        <v>48</v>
      </c>
      <c r="G682" s="2" t="s">
        <v>55</v>
      </c>
    </row>
    <row r="683" spans="1:7">
      <c r="A683" s="2" t="s">
        <v>1428</v>
      </c>
      <c r="B683" s="2" t="s">
        <v>1429</v>
      </c>
      <c r="C683" s="2">
        <v>9795002752</v>
      </c>
      <c r="D683" s="2" t="s">
        <v>9</v>
      </c>
      <c r="E683" s="2" t="str">
        <f>HYPERLINK("https://nconnect.nicmar.ac.in/storage/profile/68e520ccb91c0.png", "Download")</f>
        <v>0</v>
      </c>
      <c r="F683" s="2" t="s">
        <v>48</v>
      </c>
      <c r="G683" s="2" t="s">
        <v>55</v>
      </c>
    </row>
    <row r="684" spans="1:7">
      <c r="A684" s="2" t="s">
        <v>1430</v>
      </c>
      <c r="B684" s="2" t="s">
        <v>1431</v>
      </c>
      <c r="C684" s="2">
        <v>8285134706</v>
      </c>
      <c r="D684" s="2" t="s">
        <v>9</v>
      </c>
      <c r="E684" s="2" t="str">
        <f>HYPERLINK("https://nconnect.nicmar.ac.in/storage/profile/68c41a538ca85.png", "Download")</f>
        <v>0</v>
      </c>
      <c r="F684" s="2" t="s">
        <v>48</v>
      </c>
      <c r="G684" s="2" t="s">
        <v>55</v>
      </c>
    </row>
    <row r="685" spans="1:7">
      <c r="A685" s="2" t="s">
        <v>1432</v>
      </c>
      <c r="B685" s="2" t="s">
        <v>1433</v>
      </c>
      <c r="C685" s="2">
        <v>7061867976</v>
      </c>
      <c r="D685" s="2" t="s">
        <v>9</v>
      </c>
      <c r="E685" s="2" t="str">
        <f>HYPERLINK("https://nconnect.nicmar.ac.in/storage/profile/6863027248d7a.png", "Download")</f>
        <v>0</v>
      </c>
      <c r="F685" s="2" t="s">
        <v>48</v>
      </c>
      <c r="G685" s="2" t="s">
        <v>55</v>
      </c>
    </row>
    <row r="686" spans="1:7">
      <c r="A686" s="2" t="s">
        <v>1434</v>
      </c>
      <c r="B686" s="2" t="s">
        <v>1435</v>
      </c>
      <c r="C686" s="2">
        <v>9810597858</v>
      </c>
      <c r="D686" s="2" t="s">
        <v>9</v>
      </c>
      <c r="E686" s="2" t="s">
        <v>15</v>
      </c>
      <c r="F686" s="2" t="s">
        <v>48</v>
      </c>
      <c r="G686" s="2" t="s">
        <v>55</v>
      </c>
    </row>
    <row r="687" spans="1:7">
      <c r="A687" s="2" t="s">
        <v>1436</v>
      </c>
      <c r="B687" s="2" t="s">
        <v>1437</v>
      </c>
      <c r="C687" s="2">
        <v>6386572476</v>
      </c>
      <c r="D687" s="2" t="s">
        <v>9</v>
      </c>
      <c r="E687" s="2" t="str">
        <f>HYPERLINK("https://nconnect.nicmar.ac.in/storage/profile/68bfa2e25cde6.png", "Download")</f>
        <v>0</v>
      </c>
      <c r="F687" s="2" t="s">
        <v>48</v>
      </c>
      <c r="G687" s="2" t="s">
        <v>55</v>
      </c>
    </row>
    <row r="688" spans="1:7">
      <c r="A688" s="2" t="s">
        <v>1438</v>
      </c>
      <c r="B688" s="2" t="s">
        <v>1439</v>
      </c>
      <c r="C688" s="2">
        <v>8888462677</v>
      </c>
      <c r="D688" s="2" t="s">
        <v>9</v>
      </c>
      <c r="E688" s="2" t="s">
        <v>15</v>
      </c>
      <c r="F688" s="2" t="s">
        <v>48</v>
      </c>
      <c r="G688" s="2" t="s">
        <v>55</v>
      </c>
    </row>
    <row r="689" spans="1:7">
      <c r="A689" s="2" t="s">
        <v>1440</v>
      </c>
      <c r="B689" s="2" t="s">
        <v>1441</v>
      </c>
      <c r="C689" s="2">
        <v>7986266807</v>
      </c>
      <c r="D689" s="2" t="s">
        <v>9</v>
      </c>
      <c r="E689" s="2" t="s">
        <v>15</v>
      </c>
      <c r="F689" s="2" t="s">
        <v>48</v>
      </c>
      <c r="G689" s="2" t="s">
        <v>55</v>
      </c>
    </row>
    <row r="690" spans="1:7">
      <c r="A690" s="2" t="s">
        <v>1442</v>
      </c>
      <c r="B690" s="2" t="s">
        <v>1443</v>
      </c>
      <c r="C690" s="2">
        <v>9627575680</v>
      </c>
      <c r="D690" s="2" t="s">
        <v>9</v>
      </c>
      <c r="E690" s="2" t="s">
        <v>15</v>
      </c>
      <c r="F690" s="2" t="s">
        <v>48</v>
      </c>
      <c r="G690" s="2" t="s">
        <v>55</v>
      </c>
    </row>
    <row r="691" spans="1:7">
      <c r="A691" s="2" t="s">
        <v>1444</v>
      </c>
      <c r="B691" s="2" t="s">
        <v>1445</v>
      </c>
      <c r="C691" s="2">
        <v>7409178094</v>
      </c>
      <c r="D691" s="2" t="s">
        <v>9</v>
      </c>
      <c r="E691" s="2" t="s">
        <v>15</v>
      </c>
      <c r="F691" s="2" t="s">
        <v>48</v>
      </c>
      <c r="G691" s="2" t="s">
        <v>55</v>
      </c>
    </row>
    <row r="692" spans="1:7">
      <c r="A692" s="2" t="s">
        <v>1446</v>
      </c>
      <c r="B692" s="2" t="s">
        <v>1447</v>
      </c>
      <c r="C692" s="2">
        <v>8076659939</v>
      </c>
      <c r="D692" s="2" t="s">
        <v>9</v>
      </c>
      <c r="E692" s="2" t="str">
        <f>HYPERLINK("https://nconnect.nicmar.ac.in/storage/profile/68edab632119f.png", "Download")</f>
        <v>0</v>
      </c>
      <c r="F692" s="2" t="s">
        <v>48</v>
      </c>
      <c r="G692" s="2" t="s">
        <v>55</v>
      </c>
    </row>
    <row r="693" spans="1:7">
      <c r="A693" s="2" t="s">
        <v>1448</v>
      </c>
      <c r="B693" s="2" t="s">
        <v>1449</v>
      </c>
      <c r="C693" s="2">
        <v>7702840520</v>
      </c>
      <c r="D693" s="2" t="s">
        <v>9</v>
      </c>
      <c r="E693" s="2" t="str">
        <f>HYPERLINK("https://nconnect.nicmar.ac.in/storage/profile/6901dd5f7fcce.png", "Download")</f>
        <v>0</v>
      </c>
      <c r="F693" s="2" t="s">
        <v>48</v>
      </c>
      <c r="G693" s="2" t="s">
        <v>55</v>
      </c>
    </row>
    <row r="694" spans="1:7">
      <c r="A694" s="2" t="s">
        <v>1450</v>
      </c>
      <c r="B694" s="2" t="s">
        <v>1451</v>
      </c>
      <c r="C694" s="2">
        <v>8077048251</v>
      </c>
      <c r="D694" s="2" t="s">
        <v>9</v>
      </c>
      <c r="E694" s="2" t="str">
        <f>HYPERLINK("https://nconnect.nicmar.ac.in/storage/profile/68ab1fdb9b707.png", "Download")</f>
        <v>0</v>
      </c>
      <c r="F694" s="2" t="s">
        <v>48</v>
      </c>
      <c r="G694" s="2" t="s">
        <v>55</v>
      </c>
    </row>
    <row r="695" spans="1:7">
      <c r="A695" s="2" t="s">
        <v>1452</v>
      </c>
      <c r="B695" s="2" t="s">
        <v>1453</v>
      </c>
      <c r="C695" s="2">
        <v>8920896864</v>
      </c>
      <c r="D695" s="2" t="s">
        <v>9</v>
      </c>
      <c r="E695" s="2" t="s">
        <v>15</v>
      </c>
      <c r="F695" s="2" t="s">
        <v>48</v>
      </c>
      <c r="G695" s="2" t="s">
        <v>55</v>
      </c>
    </row>
    <row r="696" spans="1:7">
      <c r="A696" s="2" t="s">
        <v>1454</v>
      </c>
      <c r="B696" s="2" t="s">
        <v>1455</v>
      </c>
      <c r="C696" s="2">
        <v>8800889847</v>
      </c>
      <c r="D696" s="2" t="s">
        <v>9</v>
      </c>
      <c r="E696" s="2" t="s">
        <v>15</v>
      </c>
      <c r="F696" s="2" t="s">
        <v>48</v>
      </c>
      <c r="G696" s="2" t="s">
        <v>55</v>
      </c>
    </row>
    <row r="697" spans="1:7">
      <c r="A697" s="2" t="s">
        <v>1456</v>
      </c>
      <c r="B697" s="2" t="s">
        <v>1457</v>
      </c>
      <c r="C697" s="2">
        <v>7500267377</v>
      </c>
      <c r="D697" s="2" t="s">
        <v>9</v>
      </c>
      <c r="E697" s="2" t="str">
        <f>HYPERLINK("https://nconnect.nicmar.ac.in/storage/profile/6900640a82de1.png", "Download")</f>
        <v>0</v>
      </c>
      <c r="F697" s="2" t="s">
        <v>48</v>
      </c>
      <c r="G697" s="2" t="s">
        <v>55</v>
      </c>
    </row>
    <row r="698" spans="1:7">
      <c r="A698" s="2" t="s">
        <v>1458</v>
      </c>
      <c r="B698" s="2" t="s">
        <v>1459</v>
      </c>
      <c r="C698" s="2">
        <v>8928232012</v>
      </c>
      <c r="D698" s="2" t="s">
        <v>9</v>
      </c>
      <c r="E698" s="2" t="str">
        <f>HYPERLINK("https://nconnect.nicmar.ac.in/storage/profile/68a40f35da425.png", "Download")</f>
        <v>0</v>
      </c>
      <c r="F698" s="2" t="s">
        <v>48</v>
      </c>
      <c r="G698" s="2" t="s">
        <v>55</v>
      </c>
    </row>
    <row r="699" spans="1:7">
      <c r="A699" s="2" t="s">
        <v>1460</v>
      </c>
      <c r="B699" s="2" t="s">
        <v>1461</v>
      </c>
      <c r="C699" s="2">
        <v>8936938301</v>
      </c>
      <c r="D699" s="2" t="s">
        <v>9</v>
      </c>
      <c r="E699" s="2" t="s">
        <v>15</v>
      </c>
      <c r="F699" s="2" t="s">
        <v>48</v>
      </c>
      <c r="G699" s="2" t="s">
        <v>55</v>
      </c>
    </row>
    <row r="700" spans="1:7">
      <c r="A700" s="2" t="s">
        <v>1462</v>
      </c>
      <c r="B700" s="2" t="s">
        <v>1463</v>
      </c>
      <c r="C700" s="2">
        <v>8787898838</v>
      </c>
      <c r="D700" s="2" t="s">
        <v>9</v>
      </c>
      <c r="E700" s="2" t="s">
        <v>15</v>
      </c>
      <c r="F700" s="2" t="s">
        <v>48</v>
      </c>
      <c r="G700" s="2" t="s">
        <v>55</v>
      </c>
    </row>
    <row r="701" spans="1:7">
      <c r="A701" s="2" t="s">
        <v>1464</v>
      </c>
      <c r="B701" s="2" t="s">
        <v>1465</v>
      </c>
      <c r="C701" s="2">
        <v>7709421520</v>
      </c>
      <c r="D701" s="2" t="s">
        <v>9</v>
      </c>
      <c r="E701" s="2" t="str">
        <f>HYPERLINK("https://nconnect.nicmar.ac.in/storage/profile/68beea0a9a03c.png", "Download")</f>
        <v>0</v>
      </c>
      <c r="F701" s="2" t="s">
        <v>48</v>
      </c>
      <c r="G701" s="2" t="s">
        <v>55</v>
      </c>
    </row>
    <row r="702" spans="1:7">
      <c r="A702" s="2" t="s">
        <v>1466</v>
      </c>
      <c r="B702" s="2" t="s">
        <v>1467</v>
      </c>
      <c r="C702" s="2">
        <v>7420807269</v>
      </c>
      <c r="D702" s="2" t="s">
        <v>9</v>
      </c>
      <c r="E702" s="2" t="s">
        <v>15</v>
      </c>
      <c r="F702" s="2" t="s">
        <v>48</v>
      </c>
      <c r="G702" s="2" t="s">
        <v>55</v>
      </c>
    </row>
    <row r="703" spans="1:7">
      <c r="A703" s="2" t="s">
        <v>1468</v>
      </c>
      <c r="B703" s="2" t="s">
        <v>1469</v>
      </c>
      <c r="C703" s="2">
        <v>6291296697</v>
      </c>
      <c r="D703" s="2" t="s">
        <v>9</v>
      </c>
      <c r="E703" s="2" t="s">
        <v>15</v>
      </c>
      <c r="F703" s="2" t="s">
        <v>48</v>
      </c>
      <c r="G703" s="2" t="s">
        <v>55</v>
      </c>
    </row>
    <row r="704" spans="1:7">
      <c r="A704" s="2" t="s">
        <v>1470</v>
      </c>
      <c r="B704" s="2" t="s">
        <v>1471</v>
      </c>
      <c r="C704" s="2">
        <v>7017021201</v>
      </c>
      <c r="D704" s="2" t="s">
        <v>9</v>
      </c>
      <c r="E704" s="2" t="str">
        <f>HYPERLINK("https://nconnect.nicmar.ac.in/storage/profile/690235c82361c.png", "Download")</f>
        <v>0</v>
      </c>
      <c r="F704" s="2" t="s">
        <v>48</v>
      </c>
      <c r="G704" s="2" t="s">
        <v>55</v>
      </c>
    </row>
    <row r="705" spans="1:7">
      <c r="A705" s="2" t="s">
        <v>1472</v>
      </c>
      <c r="B705" s="2" t="s">
        <v>1473</v>
      </c>
      <c r="C705" s="2">
        <v>9911493802</v>
      </c>
      <c r="D705" s="2" t="s">
        <v>9</v>
      </c>
      <c r="E705" s="2" t="s">
        <v>15</v>
      </c>
      <c r="F705" s="2" t="s">
        <v>48</v>
      </c>
      <c r="G705" s="2" t="s">
        <v>55</v>
      </c>
    </row>
    <row r="706" spans="1:7">
      <c r="A706" s="2" t="s">
        <v>1474</v>
      </c>
      <c r="B706" s="2" t="s">
        <v>1475</v>
      </c>
      <c r="C706" s="2">
        <v>9908494445</v>
      </c>
      <c r="D706" s="2" t="s">
        <v>9</v>
      </c>
      <c r="E706" s="2" t="str">
        <f>HYPERLINK("https://nconnect.nicmar.ac.in/storage/profile/68cfde44d6347.png", "Download")</f>
        <v>0</v>
      </c>
      <c r="F706" s="2" t="s">
        <v>48</v>
      </c>
      <c r="G706" s="2" t="s">
        <v>55</v>
      </c>
    </row>
    <row r="707" spans="1:7">
      <c r="A707" s="2" t="s">
        <v>1476</v>
      </c>
      <c r="B707" s="2" t="s">
        <v>1477</v>
      </c>
      <c r="C707" s="2">
        <v>9897617961</v>
      </c>
      <c r="D707" s="2" t="s">
        <v>9</v>
      </c>
      <c r="E707" s="2" t="s">
        <v>15</v>
      </c>
      <c r="F707" s="2" t="s">
        <v>48</v>
      </c>
      <c r="G707" s="2" t="s">
        <v>55</v>
      </c>
    </row>
    <row r="708" spans="1:7">
      <c r="A708" s="2" t="s">
        <v>1478</v>
      </c>
      <c r="B708" s="2" t="s">
        <v>1479</v>
      </c>
      <c r="C708" s="2">
        <v>9012658465</v>
      </c>
      <c r="D708" s="2" t="s">
        <v>9</v>
      </c>
      <c r="E708" s="2" t="str">
        <f>HYPERLINK("https://nconnect.nicmar.ac.in/storage/profile/68a1e6f685aff.png", "Download")</f>
        <v>0</v>
      </c>
      <c r="F708" s="2" t="s">
        <v>48</v>
      </c>
      <c r="G708" s="2" t="s">
        <v>55</v>
      </c>
    </row>
    <row r="709" spans="1:7">
      <c r="A709" s="2" t="s">
        <v>1480</v>
      </c>
      <c r="B709" s="2" t="s">
        <v>1481</v>
      </c>
      <c r="C709" s="2">
        <v>6358197277</v>
      </c>
      <c r="D709" s="2" t="s">
        <v>9</v>
      </c>
      <c r="E709" s="2" t="s">
        <v>15</v>
      </c>
      <c r="F709" s="2" t="s">
        <v>48</v>
      </c>
      <c r="G709" s="2" t="s">
        <v>55</v>
      </c>
    </row>
    <row r="710" spans="1:7">
      <c r="A710" s="2" t="s">
        <v>1482</v>
      </c>
      <c r="B710" s="2" t="s">
        <v>1483</v>
      </c>
      <c r="C710" s="2">
        <v>8074584175</v>
      </c>
      <c r="D710" s="2" t="s">
        <v>9</v>
      </c>
      <c r="E710" s="2" t="s">
        <v>15</v>
      </c>
      <c r="F710" s="2" t="s">
        <v>48</v>
      </c>
      <c r="G710" s="2" t="s">
        <v>55</v>
      </c>
    </row>
    <row r="711" spans="1:7">
      <c r="A711" s="2" t="s">
        <v>1484</v>
      </c>
      <c r="B711" s="2" t="s">
        <v>1485</v>
      </c>
      <c r="C711" s="2">
        <v>7983107697</v>
      </c>
      <c r="D711" s="2" t="s">
        <v>9</v>
      </c>
      <c r="E711" s="2" t="str">
        <f>HYPERLINK("https://nconnect.nicmar.ac.in/storage/profile/685d8a1001447.png", "Download")</f>
        <v>0</v>
      </c>
      <c r="F711" s="2" t="s">
        <v>48</v>
      </c>
      <c r="G711" s="2" t="s">
        <v>55</v>
      </c>
    </row>
    <row r="712" spans="1:7">
      <c r="A712" s="2" t="s">
        <v>1486</v>
      </c>
      <c r="B712" s="2" t="s">
        <v>1487</v>
      </c>
      <c r="C712" s="2">
        <v>7995917873</v>
      </c>
      <c r="D712" s="2" t="s">
        <v>9</v>
      </c>
      <c r="E712" s="2" t="str">
        <f>HYPERLINK("https://nconnect.nicmar.ac.in/storage/profile/6901dbe7dd1d4.png", "Download")</f>
        <v>0</v>
      </c>
      <c r="F712" s="2" t="s">
        <v>48</v>
      </c>
      <c r="G712" s="2" t="s">
        <v>55</v>
      </c>
    </row>
    <row r="713" spans="1:7">
      <c r="A713" s="2" t="s">
        <v>1488</v>
      </c>
      <c r="B713" s="2" t="s">
        <v>1489</v>
      </c>
      <c r="C713" s="2">
        <v>7404596202</v>
      </c>
      <c r="D713" s="2" t="s">
        <v>9</v>
      </c>
      <c r="E713" s="2" t="s">
        <v>15</v>
      </c>
      <c r="F713" s="2" t="s">
        <v>48</v>
      </c>
      <c r="G713" s="2" t="s">
        <v>55</v>
      </c>
    </row>
    <row r="714" spans="1:7">
      <c r="A714" s="2" t="s">
        <v>1490</v>
      </c>
      <c r="B714" s="2" t="s">
        <v>1491</v>
      </c>
      <c r="C714" s="2">
        <v>6362629571</v>
      </c>
      <c r="D714" s="2" t="s">
        <v>9</v>
      </c>
      <c r="E714" s="2" t="str">
        <f>HYPERLINK("https://nconnect.nicmar.ac.in/storage/profile/68d4e96fe71b2.png", "Download")</f>
        <v>0</v>
      </c>
      <c r="F714" s="2" t="s">
        <v>48</v>
      </c>
      <c r="G714" s="2" t="s">
        <v>55</v>
      </c>
    </row>
    <row r="715" spans="1:7">
      <c r="A715" s="2" t="s">
        <v>1492</v>
      </c>
      <c r="B715" s="2" t="s">
        <v>1493</v>
      </c>
      <c r="C715" s="2">
        <v>7217619505</v>
      </c>
      <c r="D715" s="2" t="s">
        <v>9</v>
      </c>
      <c r="E715" s="2" t="str">
        <f>HYPERLINK("https://nconnect.nicmar.ac.in/storage/profile/68d6218f28821.png", "Download")</f>
        <v>0</v>
      </c>
      <c r="F715" s="2" t="s">
        <v>48</v>
      </c>
      <c r="G715" s="2" t="s">
        <v>55</v>
      </c>
    </row>
    <row r="716" spans="1:7">
      <c r="A716" s="2" t="s">
        <v>1494</v>
      </c>
      <c r="B716" s="2" t="s">
        <v>1495</v>
      </c>
      <c r="C716" s="2">
        <v>8109022218</v>
      </c>
      <c r="D716" s="2" t="s">
        <v>9</v>
      </c>
      <c r="E716" s="2" t="str">
        <f>HYPERLINK("https://nconnect.nicmar.ac.in/storage/profile/68c04a60aec46.png", "Download")</f>
        <v>0</v>
      </c>
      <c r="F716" s="2" t="s">
        <v>48</v>
      </c>
      <c r="G716" s="2" t="s">
        <v>55</v>
      </c>
    </row>
    <row r="717" spans="1:7">
      <c r="A717" s="2" t="s">
        <v>1496</v>
      </c>
      <c r="B717" s="2" t="s">
        <v>1497</v>
      </c>
      <c r="C717" s="2">
        <v>7997900429</v>
      </c>
      <c r="D717" s="2" t="s">
        <v>9</v>
      </c>
      <c r="E717" s="2" t="s">
        <v>15</v>
      </c>
      <c r="F717" s="2" t="s">
        <v>48</v>
      </c>
      <c r="G717" s="2" t="s">
        <v>1498</v>
      </c>
    </row>
    <row r="718" spans="1:7">
      <c r="A718" s="2" t="s">
        <v>1499</v>
      </c>
      <c r="B718" s="2" t="s">
        <v>1500</v>
      </c>
      <c r="C718" s="2">
        <v>8356950296</v>
      </c>
      <c r="D718" s="2" t="s">
        <v>9</v>
      </c>
      <c r="E718" s="2" t="str">
        <f>HYPERLINK("https://nconnect.nicmar.ac.in/storage/profile/685baad9300c7.png", "Download")</f>
        <v>0</v>
      </c>
      <c r="F718" s="2" t="s">
        <v>48</v>
      </c>
      <c r="G718" s="2" t="s">
        <v>55</v>
      </c>
    </row>
    <row r="719" spans="1:7">
      <c r="A719" s="2" t="s">
        <v>1501</v>
      </c>
      <c r="B719" s="2" t="s">
        <v>1502</v>
      </c>
      <c r="C719" s="2">
        <v>9657745742</v>
      </c>
      <c r="D719" s="2" t="s">
        <v>9</v>
      </c>
      <c r="E719" s="2" t="str">
        <f>HYPERLINK("https://nconnect.nicmar.ac.in/storage/profile/68f7927c35cb1.png", "Download")</f>
        <v>0</v>
      </c>
      <c r="F719" s="2" t="s">
        <v>48</v>
      </c>
      <c r="G719" s="2" t="s">
        <v>55</v>
      </c>
    </row>
    <row r="720" spans="1:7">
      <c r="A720" s="2" t="s">
        <v>1503</v>
      </c>
      <c r="B720" s="2" t="s">
        <v>1504</v>
      </c>
      <c r="C720" s="2">
        <v>8237222784</v>
      </c>
      <c r="D720" s="2" t="s">
        <v>9</v>
      </c>
      <c r="E720" s="2" t="str">
        <f>HYPERLINK("https://nconnect.nicmar.ac.in/storage/profile/6901f46de1db4.png", "Download")</f>
        <v>0</v>
      </c>
      <c r="F720" s="2" t="s">
        <v>48</v>
      </c>
      <c r="G720" s="2" t="s">
        <v>55</v>
      </c>
    </row>
    <row r="721" spans="1:7">
      <c r="A721" s="2" t="s">
        <v>1505</v>
      </c>
      <c r="B721" s="2" t="s">
        <v>1506</v>
      </c>
      <c r="C721" s="2">
        <v>7499264727</v>
      </c>
      <c r="D721" s="2" t="s">
        <v>9</v>
      </c>
      <c r="E721" s="2" t="str">
        <f>HYPERLINK("https://nconnect.nicmar.ac.in/storage/profile/691adc2ae14f7.png", "Download")</f>
        <v>0</v>
      </c>
      <c r="F721" s="2" t="s">
        <v>48</v>
      </c>
      <c r="G721" s="2" t="s">
        <v>55</v>
      </c>
    </row>
    <row r="722" spans="1:7">
      <c r="A722" s="2" t="s">
        <v>1507</v>
      </c>
      <c r="B722" s="2" t="s">
        <v>1508</v>
      </c>
      <c r="C722" s="2">
        <v>7013084949</v>
      </c>
      <c r="D722" s="2" t="s">
        <v>9</v>
      </c>
      <c r="E722" s="2" t="s">
        <v>15</v>
      </c>
      <c r="F722" s="2" t="s">
        <v>48</v>
      </c>
      <c r="G722" s="2" t="s">
        <v>55</v>
      </c>
    </row>
    <row r="723" spans="1:7">
      <c r="A723" s="2" t="s">
        <v>1509</v>
      </c>
      <c r="B723" s="2" t="s">
        <v>1510</v>
      </c>
      <c r="C723" s="2">
        <v>7321825508</v>
      </c>
      <c r="D723" s="2" t="s">
        <v>9</v>
      </c>
      <c r="E723" s="2" t="str">
        <f>HYPERLINK("https://nconnect.nicmar.ac.in/storage/profile/68c92e060da03.png", "Download")</f>
        <v>0</v>
      </c>
      <c r="F723" s="2" t="s">
        <v>48</v>
      </c>
      <c r="G723" s="2" t="s">
        <v>55</v>
      </c>
    </row>
    <row r="724" spans="1:7">
      <c r="A724" s="2" t="s">
        <v>1511</v>
      </c>
      <c r="B724" s="2" t="s">
        <v>1512</v>
      </c>
      <c r="C724" s="2">
        <v>9027229126</v>
      </c>
      <c r="D724" s="2" t="s">
        <v>9</v>
      </c>
      <c r="E724" s="2" t="s">
        <v>15</v>
      </c>
      <c r="F724" s="2" t="s">
        <v>48</v>
      </c>
      <c r="G724" s="2" t="s">
        <v>55</v>
      </c>
    </row>
    <row r="725" spans="1:7">
      <c r="A725" s="2" t="s">
        <v>1513</v>
      </c>
      <c r="B725" s="2" t="s">
        <v>1514</v>
      </c>
      <c r="C725" s="2">
        <v>9370585506</v>
      </c>
      <c r="D725" s="2" t="s">
        <v>9</v>
      </c>
      <c r="E725" s="2" t="str">
        <f>HYPERLINK("https://nconnect.nicmar.ac.in/storage/profile/686266fb1c713.png", "Download")</f>
        <v>0</v>
      </c>
      <c r="F725" s="2" t="s">
        <v>48</v>
      </c>
      <c r="G725" s="2" t="s">
        <v>55</v>
      </c>
    </row>
    <row r="726" spans="1:7">
      <c r="A726" s="2" t="s">
        <v>1515</v>
      </c>
      <c r="B726" s="2" t="s">
        <v>1516</v>
      </c>
      <c r="C726" s="2">
        <v>9580761526</v>
      </c>
      <c r="D726" s="2" t="s">
        <v>9</v>
      </c>
      <c r="E726" s="2" t="s">
        <v>15</v>
      </c>
      <c r="F726" s="2" t="s">
        <v>48</v>
      </c>
      <c r="G726" s="2" t="s">
        <v>55</v>
      </c>
    </row>
    <row r="727" spans="1:7">
      <c r="A727" s="2" t="s">
        <v>1517</v>
      </c>
      <c r="B727" s="2" t="s">
        <v>1518</v>
      </c>
      <c r="C727" s="2">
        <v>9459848434</v>
      </c>
      <c r="D727" s="2" t="s">
        <v>9</v>
      </c>
      <c r="E727" s="2" t="str">
        <f>HYPERLINK("https://nconnect.nicmar.ac.in/storage/profile/68add3436a027.png", "Download")</f>
        <v>0</v>
      </c>
      <c r="F727" s="2" t="s">
        <v>48</v>
      </c>
      <c r="G727" s="2" t="s">
        <v>1519</v>
      </c>
    </row>
    <row r="728" spans="1:7">
      <c r="A728" s="2" t="s">
        <v>1520</v>
      </c>
      <c r="B728" s="2" t="s">
        <v>1521</v>
      </c>
      <c r="C728" s="2">
        <v>8219565975</v>
      </c>
      <c r="D728" s="2" t="s">
        <v>9</v>
      </c>
      <c r="E728" s="2" t="s">
        <v>15</v>
      </c>
      <c r="F728" s="2" t="s">
        <v>48</v>
      </c>
      <c r="G728" s="2" t="s">
        <v>55</v>
      </c>
    </row>
    <row r="729" spans="1:7">
      <c r="A729" s="2" t="s">
        <v>1522</v>
      </c>
      <c r="B729" s="2" t="s">
        <v>1523</v>
      </c>
      <c r="C729" s="2">
        <v>6391811712</v>
      </c>
      <c r="D729" s="2" t="s">
        <v>9</v>
      </c>
      <c r="E729" s="2" t="str">
        <f>HYPERLINK("https://nconnect.nicmar.ac.in/storage/profile/697cd4804a1c1.png", "Download")</f>
        <v>0</v>
      </c>
      <c r="F729" s="2" t="s">
        <v>48</v>
      </c>
      <c r="G729" s="2" t="s">
        <v>55</v>
      </c>
    </row>
    <row r="730" spans="1:7">
      <c r="A730" s="2" t="s">
        <v>1524</v>
      </c>
      <c r="B730" s="2" t="s">
        <v>1525</v>
      </c>
      <c r="C730" s="2">
        <v>9336499093</v>
      </c>
      <c r="D730" s="2" t="s">
        <v>9</v>
      </c>
      <c r="E730" s="2" t="str">
        <f>HYPERLINK("https://nconnect.nicmar.ac.in/storage/profile/68a405f15179a.png", "Download")</f>
        <v>0</v>
      </c>
      <c r="F730" s="2" t="s">
        <v>48</v>
      </c>
      <c r="G730" s="2" t="s">
        <v>55</v>
      </c>
    </row>
    <row r="731" spans="1:7">
      <c r="A731" s="2" t="s">
        <v>1526</v>
      </c>
      <c r="B731" s="2" t="s">
        <v>1527</v>
      </c>
      <c r="C731" s="2">
        <v>8928253644</v>
      </c>
      <c r="D731" s="2" t="s">
        <v>9</v>
      </c>
      <c r="E731" s="2" t="s">
        <v>15</v>
      </c>
      <c r="F731" s="2" t="s">
        <v>48</v>
      </c>
      <c r="G731" s="2" t="s">
        <v>55</v>
      </c>
    </row>
    <row r="732" spans="1:7">
      <c r="A732" s="2" t="s">
        <v>1528</v>
      </c>
      <c r="B732" s="2" t="s">
        <v>1529</v>
      </c>
      <c r="C732" s="2">
        <v>7607211656</v>
      </c>
      <c r="D732" s="2" t="s">
        <v>9</v>
      </c>
      <c r="E732" s="2" t="s">
        <v>15</v>
      </c>
      <c r="F732" s="2" t="s">
        <v>48</v>
      </c>
      <c r="G732" s="2" t="s">
        <v>55</v>
      </c>
    </row>
    <row r="733" spans="1:7">
      <c r="A733" s="2" t="s">
        <v>1530</v>
      </c>
      <c r="B733" s="2" t="s">
        <v>1531</v>
      </c>
      <c r="C733" s="2">
        <v>9604884756</v>
      </c>
      <c r="D733" s="2" t="s">
        <v>9</v>
      </c>
      <c r="E733" s="2" t="str">
        <f>HYPERLINK("https://nconnect.nicmar.ac.in/storage/profile/685e45b9295c3.png", "Download")</f>
        <v>0</v>
      </c>
      <c r="F733" s="2" t="s">
        <v>48</v>
      </c>
      <c r="G733" s="2" t="s">
        <v>55</v>
      </c>
    </row>
    <row r="734" spans="1:7">
      <c r="A734" s="2" t="s">
        <v>1532</v>
      </c>
      <c r="B734" s="2" t="s">
        <v>1533</v>
      </c>
      <c r="C734" s="2">
        <v>9110764190</v>
      </c>
      <c r="D734" s="2" t="s">
        <v>9</v>
      </c>
      <c r="E734" s="2" t="s">
        <v>15</v>
      </c>
      <c r="F734" s="2" t="s">
        <v>48</v>
      </c>
      <c r="G734" s="2" t="s">
        <v>55</v>
      </c>
    </row>
    <row r="735" spans="1:7">
      <c r="A735" s="2" t="s">
        <v>1534</v>
      </c>
      <c r="B735" s="2" t="s">
        <v>1535</v>
      </c>
      <c r="C735" s="2">
        <v>8052924356</v>
      </c>
      <c r="D735" s="2" t="s">
        <v>9</v>
      </c>
      <c r="E735" s="2" t="s">
        <v>15</v>
      </c>
      <c r="F735" s="2" t="s">
        <v>48</v>
      </c>
      <c r="G735" s="2" t="s">
        <v>55</v>
      </c>
    </row>
    <row r="736" spans="1:7">
      <c r="A736" s="2" t="s">
        <v>1536</v>
      </c>
      <c r="B736" s="2" t="s">
        <v>1537</v>
      </c>
      <c r="C736" s="2">
        <v>8090275750</v>
      </c>
      <c r="D736" s="2" t="s">
        <v>9</v>
      </c>
      <c r="E736" s="2" t="str">
        <f>HYPERLINK("https://nconnect.nicmar.ac.in/storage/profile/691af3ea0081c.png", "Download")</f>
        <v>0</v>
      </c>
      <c r="F736" s="2" t="s">
        <v>48</v>
      </c>
      <c r="G736" s="2" t="s">
        <v>55</v>
      </c>
    </row>
    <row r="737" spans="1:7">
      <c r="A737" s="2" t="s">
        <v>1538</v>
      </c>
      <c r="B737" s="2" t="s">
        <v>1539</v>
      </c>
      <c r="C737" s="2">
        <v>8327704948</v>
      </c>
      <c r="D737" s="2" t="s">
        <v>9</v>
      </c>
      <c r="E737" s="2" t="str">
        <f>HYPERLINK("https://nconnect.nicmar.ac.in/storage/profile/68ed308576fb9.png", "Download")</f>
        <v>0</v>
      </c>
      <c r="F737" s="2" t="s">
        <v>48</v>
      </c>
      <c r="G737" s="2" t="s">
        <v>55</v>
      </c>
    </row>
    <row r="738" spans="1:7">
      <c r="A738" s="2" t="s">
        <v>1540</v>
      </c>
      <c r="B738" s="2" t="s">
        <v>1541</v>
      </c>
      <c r="C738" s="2">
        <v>8019710952</v>
      </c>
      <c r="D738" s="2" t="s">
        <v>9</v>
      </c>
      <c r="E738" s="2" t="s">
        <v>15</v>
      </c>
      <c r="F738" s="2" t="s">
        <v>48</v>
      </c>
      <c r="G738" s="2" t="s">
        <v>55</v>
      </c>
    </row>
    <row r="739" spans="1:7">
      <c r="A739" s="2" t="s">
        <v>1542</v>
      </c>
      <c r="B739" s="2" t="s">
        <v>1543</v>
      </c>
      <c r="C739" s="2">
        <v>8610098394</v>
      </c>
      <c r="D739" s="2" t="s">
        <v>9</v>
      </c>
      <c r="E739" s="2" t="s">
        <v>15</v>
      </c>
      <c r="F739" s="2" t="s">
        <v>48</v>
      </c>
      <c r="G739" s="2" t="s">
        <v>55</v>
      </c>
    </row>
    <row r="740" spans="1:7">
      <c r="A740" s="2" t="s">
        <v>1544</v>
      </c>
      <c r="B740" s="2" t="s">
        <v>1545</v>
      </c>
      <c r="C740" s="2">
        <v>9579259829</v>
      </c>
      <c r="D740" s="2" t="s">
        <v>9</v>
      </c>
      <c r="E740" s="2" t="s">
        <v>15</v>
      </c>
      <c r="F740" s="2" t="s">
        <v>48</v>
      </c>
      <c r="G740" s="2" t="s">
        <v>55</v>
      </c>
    </row>
    <row r="741" spans="1:7">
      <c r="A741" s="2" t="s">
        <v>1546</v>
      </c>
      <c r="B741" s="2" t="s">
        <v>1547</v>
      </c>
      <c r="C741" s="2">
        <v>8958111950</v>
      </c>
      <c r="D741" s="2" t="s">
        <v>9</v>
      </c>
      <c r="E741" s="2" t="str">
        <f>HYPERLINK("https://nconnect.nicmar.ac.in/storage/profile/69006338accf2.png", "Download")</f>
        <v>0</v>
      </c>
      <c r="F741" s="2" t="s">
        <v>48</v>
      </c>
      <c r="G741" s="2" t="s">
        <v>55</v>
      </c>
    </row>
    <row r="742" spans="1:7">
      <c r="A742" s="2" t="s">
        <v>1548</v>
      </c>
      <c r="B742" s="2" t="s">
        <v>1549</v>
      </c>
      <c r="C742" s="2">
        <v>7893073783</v>
      </c>
      <c r="D742" s="2" t="s">
        <v>9</v>
      </c>
      <c r="E742" s="2" t="s">
        <v>15</v>
      </c>
      <c r="F742" s="2" t="s">
        <v>48</v>
      </c>
      <c r="G742" s="2" t="s">
        <v>55</v>
      </c>
    </row>
    <row r="743" spans="1:7">
      <c r="A743" s="2" t="s">
        <v>1550</v>
      </c>
      <c r="B743" s="2" t="s">
        <v>1551</v>
      </c>
      <c r="C743" s="2">
        <v>7067754384</v>
      </c>
      <c r="D743" s="2" t="s">
        <v>9</v>
      </c>
      <c r="E743" s="2" t="s">
        <v>15</v>
      </c>
      <c r="F743" s="2" t="s">
        <v>48</v>
      </c>
      <c r="G743" s="2" t="s">
        <v>55</v>
      </c>
    </row>
    <row r="744" spans="1:7">
      <c r="A744" s="2" t="s">
        <v>1552</v>
      </c>
      <c r="B744" s="2" t="s">
        <v>1553</v>
      </c>
      <c r="C744" s="2">
        <v>9870404811</v>
      </c>
      <c r="D744" s="2" t="s">
        <v>9</v>
      </c>
      <c r="E744" s="2" t="s">
        <v>15</v>
      </c>
      <c r="F744" s="2" t="s">
        <v>48</v>
      </c>
      <c r="G744" s="2" t="s">
        <v>55</v>
      </c>
    </row>
    <row r="745" spans="1:7">
      <c r="A745" s="2" t="s">
        <v>1554</v>
      </c>
      <c r="B745" s="2" t="s">
        <v>1555</v>
      </c>
      <c r="C745" s="2">
        <v>8085460917</v>
      </c>
      <c r="D745" s="2" t="s">
        <v>9</v>
      </c>
      <c r="E745" s="2" t="s">
        <v>15</v>
      </c>
      <c r="F745" s="2" t="s">
        <v>48</v>
      </c>
      <c r="G745" s="2" t="s">
        <v>55</v>
      </c>
    </row>
    <row r="746" spans="1:7">
      <c r="A746" s="2" t="s">
        <v>1556</v>
      </c>
      <c r="B746" s="2" t="s">
        <v>1557</v>
      </c>
      <c r="C746" s="2">
        <v>7004887337</v>
      </c>
      <c r="D746" s="2" t="s">
        <v>9</v>
      </c>
      <c r="E746" s="2" t="s">
        <v>15</v>
      </c>
      <c r="F746" s="2" t="s">
        <v>48</v>
      </c>
      <c r="G746" s="2" t="s">
        <v>55</v>
      </c>
    </row>
    <row r="747" spans="1:7">
      <c r="A747" s="2" t="s">
        <v>1558</v>
      </c>
      <c r="B747" s="2" t="s">
        <v>1559</v>
      </c>
      <c r="C747" s="2">
        <v>9717937697</v>
      </c>
      <c r="D747" s="2" t="s">
        <v>9</v>
      </c>
      <c r="E747" s="2" t="s">
        <v>15</v>
      </c>
      <c r="F747" s="2" t="s">
        <v>1359</v>
      </c>
      <c r="G747" s="2" t="s">
        <v>1359</v>
      </c>
    </row>
    <row r="748" spans="1:7">
      <c r="A748" s="2" t="s">
        <v>1560</v>
      </c>
      <c r="B748" s="2" t="s">
        <v>1561</v>
      </c>
      <c r="C748" s="2"/>
      <c r="D748" s="2" t="s">
        <v>14</v>
      </c>
      <c r="E748" s="2" t="s">
        <v>15</v>
      </c>
      <c r="F748" s="2" t="s">
        <v>48</v>
      </c>
      <c r="G748" s="2" t="s">
        <v>48</v>
      </c>
    </row>
    <row r="749" spans="1:7">
      <c r="A749" s="2" t="s">
        <v>1562</v>
      </c>
      <c r="B749" s="2" t="s">
        <v>1563</v>
      </c>
      <c r="C749" s="2">
        <v>9050006776</v>
      </c>
      <c r="D749" s="2" t="s">
        <v>9</v>
      </c>
      <c r="E749" s="2" t="s">
        <v>15</v>
      </c>
      <c r="F749" s="2" t="s">
        <v>1359</v>
      </c>
      <c r="G749" s="2" t="s">
        <v>1359</v>
      </c>
    </row>
    <row r="750" spans="1:7">
      <c r="A750" s="2" t="s">
        <v>1564</v>
      </c>
      <c r="B750" s="2" t="s">
        <v>1565</v>
      </c>
      <c r="C750" s="2"/>
      <c r="D750" s="2"/>
      <c r="E750" s="2" t="s">
        <v>15</v>
      </c>
      <c r="F750" s="2" t="s">
        <v>48</v>
      </c>
      <c r="G750" s="2" t="s">
        <v>48</v>
      </c>
    </row>
    <row r="751" spans="1:7">
      <c r="A751" s="2" t="s">
        <v>1566</v>
      </c>
      <c r="B751" s="2" t="s">
        <v>1567</v>
      </c>
      <c r="C751" s="2"/>
      <c r="D751" s="2" t="s">
        <v>14</v>
      </c>
      <c r="E751" s="2" t="s">
        <v>15</v>
      </c>
      <c r="F751" s="2" t="s">
        <v>48</v>
      </c>
      <c r="G751" s="2" t="s">
        <v>48</v>
      </c>
    </row>
    <row r="752" spans="1:7">
      <c r="A752" s="2" t="s">
        <v>1568</v>
      </c>
      <c r="B752" s="2" t="s">
        <v>1569</v>
      </c>
      <c r="C752" s="2"/>
      <c r="D752" s="2" t="s">
        <v>14</v>
      </c>
      <c r="E752" s="2" t="s">
        <v>15</v>
      </c>
      <c r="F752" s="2" t="s">
        <v>48</v>
      </c>
      <c r="G752" s="2" t="s">
        <v>48</v>
      </c>
    </row>
    <row r="753" spans="1:7">
      <c r="A753" s="2" t="s">
        <v>1570</v>
      </c>
      <c r="B753" s="2" t="s">
        <v>1571</v>
      </c>
      <c r="C753" s="2">
        <v>8547292749</v>
      </c>
      <c r="D753" s="2" t="s">
        <v>14</v>
      </c>
      <c r="E753" s="2" t="s">
        <v>15</v>
      </c>
      <c r="F753" s="2" t="s">
        <v>48</v>
      </c>
      <c r="G753" s="2" t="s">
        <v>55</v>
      </c>
    </row>
    <row r="754" spans="1:7">
      <c r="A754" s="2" t="s">
        <v>1572</v>
      </c>
      <c r="B754" s="2" t="s">
        <v>1573</v>
      </c>
      <c r="C754" s="2">
        <v>8390693396</v>
      </c>
      <c r="D754" s="2" t="s">
        <v>14</v>
      </c>
      <c r="E754" s="2" t="s">
        <v>15</v>
      </c>
      <c r="F754" s="2" t="s">
        <v>48</v>
      </c>
      <c r="G754" s="2" t="s">
        <v>55</v>
      </c>
    </row>
    <row r="755" spans="1:7">
      <c r="A755" s="2" t="s">
        <v>1574</v>
      </c>
      <c r="B755" s="2" t="s">
        <v>1575</v>
      </c>
      <c r="C755" s="2">
        <v>9650340418</v>
      </c>
      <c r="D755" s="2" t="s">
        <v>9</v>
      </c>
      <c r="E755" s="2" t="s">
        <v>15</v>
      </c>
      <c r="F755" s="2" t="s">
        <v>1359</v>
      </c>
      <c r="G755" s="2" t="s">
        <v>1359</v>
      </c>
    </row>
    <row r="756" spans="1:7">
      <c r="A756" s="2" t="s">
        <v>1576</v>
      </c>
      <c r="B756" s="2" t="s">
        <v>1577</v>
      </c>
      <c r="C756" s="2">
        <v>8447587300</v>
      </c>
      <c r="D756" s="2" t="s">
        <v>9</v>
      </c>
      <c r="E756" s="2" t="s">
        <v>15</v>
      </c>
      <c r="F756" s="2" t="s">
        <v>1359</v>
      </c>
      <c r="G756" s="2" t="s">
        <v>1359</v>
      </c>
    </row>
    <row r="757" spans="1:7">
      <c r="A757" s="2" t="s">
        <v>1578</v>
      </c>
      <c r="B757" s="2" t="s">
        <v>1579</v>
      </c>
      <c r="C757" s="2">
        <v>7839131224</v>
      </c>
      <c r="D757" s="2" t="s">
        <v>9</v>
      </c>
      <c r="E757" s="2" t="s">
        <v>15</v>
      </c>
      <c r="F757" s="2" t="s">
        <v>1359</v>
      </c>
      <c r="G757" s="2" t="s">
        <v>1359</v>
      </c>
    </row>
    <row r="758" spans="1:7">
      <c r="A758" s="2" t="s">
        <v>1580</v>
      </c>
      <c r="B758" s="2" t="s">
        <v>1581</v>
      </c>
      <c r="C758" s="2">
        <v>8454868267</v>
      </c>
      <c r="D758" s="2" t="s">
        <v>14</v>
      </c>
      <c r="E758" s="2" t="s">
        <v>15</v>
      </c>
      <c r="F758" s="2" t="s">
        <v>48</v>
      </c>
      <c r="G758" s="2" t="s">
        <v>55</v>
      </c>
    </row>
    <row r="759" spans="1:7">
      <c r="A759" s="2" t="s">
        <v>1582</v>
      </c>
      <c r="B759" s="2" t="s">
        <v>1583</v>
      </c>
      <c r="C759" s="2">
        <v>9941600077</v>
      </c>
      <c r="D759" s="2" t="s">
        <v>9</v>
      </c>
      <c r="E759" s="2" t="s">
        <v>15</v>
      </c>
      <c r="F759" s="2" t="s">
        <v>1359</v>
      </c>
      <c r="G759" s="2" t="s">
        <v>1359</v>
      </c>
    </row>
    <row r="760" spans="1:7">
      <c r="A760" s="2" t="s">
        <v>1584</v>
      </c>
      <c r="B760" s="2" t="s">
        <v>1585</v>
      </c>
      <c r="C760" s="2">
        <v>9999103883</v>
      </c>
      <c r="D760" s="2" t="s">
        <v>9</v>
      </c>
      <c r="E760" s="2" t="s">
        <v>15</v>
      </c>
      <c r="F760" s="2" t="s">
        <v>1359</v>
      </c>
      <c r="G760" s="2" t="s">
        <v>1359</v>
      </c>
    </row>
    <row r="761" spans="1:7">
      <c r="A761" s="2" t="s">
        <v>1586</v>
      </c>
      <c r="B761" s="2" t="s">
        <v>1587</v>
      </c>
      <c r="C761" s="2"/>
      <c r="D761" s="2" t="s">
        <v>14</v>
      </c>
      <c r="E761" s="2" t="s">
        <v>15</v>
      </c>
      <c r="F761" s="2" t="s">
        <v>48</v>
      </c>
      <c r="G761" s="2" t="s">
        <v>48</v>
      </c>
    </row>
    <row r="762" spans="1:7">
      <c r="A762" s="2" t="s">
        <v>1588</v>
      </c>
      <c r="B762" s="2" t="s">
        <v>1589</v>
      </c>
      <c r="C762" s="2" t="s">
        <v>1590</v>
      </c>
      <c r="D762" s="2" t="s">
        <v>14</v>
      </c>
      <c r="E762" s="2" t="s">
        <v>15</v>
      </c>
      <c r="F762" s="2" t="s">
        <v>48</v>
      </c>
      <c r="G762" s="2" t="s">
        <v>55</v>
      </c>
    </row>
    <row r="763" spans="1:7">
      <c r="A763" s="2" t="s">
        <v>1591</v>
      </c>
      <c r="B763" s="2" t="s">
        <v>1592</v>
      </c>
      <c r="C763" s="2">
        <v>7745873632</v>
      </c>
      <c r="D763" s="2" t="s">
        <v>14</v>
      </c>
      <c r="E763" s="2" t="s">
        <v>15</v>
      </c>
      <c r="F763" s="2" t="s">
        <v>48</v>
      </c>
      <c r="G763" s="2" t="s">
        <v>55</v>
      </c>
    </row>
    <row r="764" spans="1:7">
      <c r="A764" s="2" t="s">
        <v>1593</v>
      </c>
      <c r="B764" s="2" t="s">
        <v>1594</v>
      </c>
      <c r="C764" s="2"/>
      <c r="D764" s="2" t="s">
        <v>14</v>
      </c>
      <c r="E764" s="2" t="s">
        <v>15</v>
      </c>
      <c r="F764" s="2" t="s">
        <v>48</v>
      </c>
      <c r="G764" s="2" t="s">
        <v>48</v>
      </c>
    </row>
    <row r="765" spans="1:7">
      <c r="A765" s="2" t="s">
        <v>1595</v>
      </c>
      <c r="B765" s="2" t="s">
        <v>1596</v>
      </c>
      <c r="C765" s="2"/>
      <c r="D765" s="2" t="s">
        <v>14</v>
      </c>
      <c r="E765" s="2" t="s">
        <v>15</v>
      </c>
      <c r="F765" s="2" t="s">
        <v>48</v>
      </c>
      <c r="G765" s="2" t="s">
        <v>48</v>
      </c>
    </row>
    <row r="766" spans="1:7">
      <c r="A766" s="2" t="s">
        <v>1597</v>
      </c>
      <c r="B766" s="2" t="s">
        <v>1598</v>
      </c>
      <c r="C766" s="2">
        <v>9960494054</v>
      </c>
      <c r="D766" s="2" t="s">
        <v>14</v>
      </c>
      <c r="E766" s="2" t="s">
        <v>15</v>
      </c>
      <c r="F766" s="2" t="s">
        <v>48</v>
      </c>
      <c r="G766" s="2" t="s">
        <v>55</v>
      </c>
    </row>
    <row r="767" spans="1:7">
      <c r="A767" s="2" t="s">
        <v>1599</v>
      </c>
      <c r="B767" s="2" t="s">
        <v>1600</v>
      </c>
      <c r="C767" s="2" t="s">
        <v>1601</v>
      </c>
      <c r="D767" s="2" t="s">
        <v>14</v>
      </c>
      <c r="E767" s="2" t="s">
        <v>15</v>
      </c>
      <c r="F767" s="2" t="s">
        <v>48</v>
      </c>
      <c r="G767" s="2" t="s">
        <v>55</v>
      </c>
    </row>
    <row r="768" spans="1:7">
      <c r="A768" s="2" t="s">
        <v>1602</v>
      </c>
      <c r="B768" s="2" t="s">
        <v>1603</v>
      </c>
      <c r="C768" s="2"/>
      <c r="D768" s="2" t="s">
        <v>14</v>
      </c>
      <c r="E768" s="2" t="s">
        <v>15</v>
      </c>
      <c r="F768" s="2" t="s">
        <v>48</v>
      </c>
      <c r="G768" s="2" t="s">
        <v>48</v>
      </c>
    </row>
    <row r="769" spans="1:7">
      <c r="A769" s="2" t="s">
        <v>1604</v>
      </c>
      <c r="B769" s="2" t="s">
        <v>1605</v>
      </c>
      <c r="C769" s="2">
        <v>8693861231</v>
      </c>
      <c r="D769" s="2" t="s">
        <v>14</v>
      </c>
      <c r="E769" s="2" t="s">
        <v>15</v>
      </c>
      <c r="F769" s="2" t="s">
        <v>48</v>
      </c>
      <c r="G769" s="2" t="s">
        <v>55</v>
      </c>
    </row>
    <row r="770" spans="1:7">
      <c r="A770" s="2" t="s">
        <v>1606</v>
      </c>
      <c r="B770" s="2" t="s">
        <v>1607</v>
      </c>
      <c r="C770" s="2">
        <v>6366098327</v>
      </c>
      <c r="D770" s="2" t="s">
        <v>14</v>
      </c>
      <c r="E770" s="2" t="s">
        <v>15</v>
      </c>
      <c r="F770" s="2" t="s">
        <v>48</v>
      </c>
      <c r="G770" s="2" t="s">
        <v>55</v>
      </c>
    </row>
    <row r="771" spans="1:7">
      <c r="A771" s="2" t="s">
        <v>1608</v>
      </c>
      <c r="B771" s="2" t="s">
        <v>1609</v>
      </c>
      <c r="C771" s="2"/>
      <c r="D771" s="2" t="s">
        <v>14</v>
      </c>
      <c r="E771" s="2" t="s">
        <v>15</v>
      </c>
      <c r="F771" s="2" t="s">
        <v>48</v>
      </c>
      <c r="G771" s="2" t="s">
        <v>48</v>
      </c>
    </row>
    <row r="772" spans="1:7">
      <c r="A772" s="2" t="s">
        <v>1610</v>
      </c>
      <c r="B772" s="2" t="s">
        <v>1611</v>
      </c>
      <c r="C772" s="2"/>
      <c r="D772" s="2" t="s">
        <v>14</v>
      </c>
      <c r="E772" s="2" t="s">
        <v>15</v>
      </c>
      <c r="F772" s="2" t="s">
        <v>48</v>
      </c>
      <c r="G772" s="2" t="s">
        <v>48</v>
      </c>
    </row>
    <row r="773" spans="1:7">
      <c r="A773" s="2" t="s">
        <v>1612</v>
      </c>
      <c r="B773" s="2" t="s">
        <v>1613</v>
      </c>
      <c r="C773" s="2">
        <v>9990271289</v>
      </c>
      <c r="D773" s="2" t="s">
        <v>9</v>
      </c>
      <c r="E773" s="2" t="s">
        <v>15</v>
      </c>
      <c r="F773" s="2" t="s">
        <v>1359</v>
      </c>
      <c r="G773" s="2" t="s">
        <v>1359</v>
      </c>
    </row>
    <row r="774" spans="1:7">
      <c r="A774" s="2" t="s">
        <v>1614</v>
      </c>
      <c r="B774" s="2" t="s">
        <v>1615</v>
      </c>
      <c r="C774" s="2">
        <v>8944813653</v>
      </c>
      <c r="D774" s="2" t="s">
        <v>9</v>
      </c>
      <c r="E774" s="2" t="s">
        <v>15</v>
      </c>
      <c r="F774" s="2" t="s">
        <v>1359</v>
      </c>
      <c r="G774" s="2" t="s">
        <v>1359</v>
      </c>
    </row>
    <row r="775" spans="1:7">
      <c r="A775" s="2" t="s">
        <v>1616</v>
      </c>
      <c r="B775" s="2" t="s">
        <v>1617</v>
      </c>
      <c r="C775" s="2"/>
      <c r="D775" s="2" t="s">
        <v>14</v>
      </c>
      <c r="E775" s="2" t="s">
        <v>15</v>
      </c>
      <c r="F775" s="2" t="s">
        <v>48</v>
      </c>
      <c r="G775" s="2" t="s">
        <v>48</v>
      </c>
    </row>
    <row r="776" spans="1:7">
      <c r="A776" s="2" t="s">
        <v>1618</v>
      </c>
      <c r="B776" s="2" t="s">
        <v>1619</v>
      </c>
      <c r="C776" s="2">
        <v>7081229076</v>
      </c>
      <c r="D776" s="2" t="s">
        <v>9</v>
      </c>
      <c r="E776" s="2" t="s">
        <v>15</v>
      </c>
      <c r="F776" s="2" t="s">
        <v>1359</v>
      </c>
      <c r="G776" s="2" t="s">
        <v>1359</v>
      </c>
    </row>
    <row r="777" spans="1:7">
      <c r="A777" s="2" t="s">
        <v>1620</v>
      </c>
      <c r="B777" s="2" t="s">
        <v>1621</v>
      </c>
      <c r="C777" s="2"/>
      <c r="D777" s="2" t="s">
        <v>14</v>
      </c>
      <c r="E777" s="2" t="s">
        <v>15</v>
      </c>
      <c r="F777" s="2" t="s">
        <v>48</v>
      </c>
      <c r="G777" s="2" t="s">
        <v>48</v>
      </c>
    </row>
    <row r="778" spans="1:7">
      <c r="A778" s="2" t="s">
        <v>1622</v>
      </c>
      <c r="B778" s="2" t="s">
        <v>1623</v>
      </c>
      <c r="C778" s="2" t="s">
        <v>1624</v>
      </c>
      <c r="D778" s="2" t="s">
        <v>14</v>
      </c>
      <c r="E778" s="2" t="s">
        <v>15</v>
      </c>
      <c r="F778" s="2" t="s">
        <v>48</v>
      </c>
      <c r="G778" s="2" t="s">
        <v>55</v>
      </c>
    </row>
    <row r="779" spans="1:7">
      <c r="A779" s="2" t="s">
        <v>1625</v>
      </c>
      <c r="B779" s="2" t="s">
        <v>1626</v>
      </c>
      <c r="C779" s="2" t="s">
        <v>1627</v>
      </c>
      <c r="D779" s="2" t="s">
        <v>39</v>
      </c>
      <c r="E779" s="2" t="s">
        <v>15</v>
      </c>
      <c r="F779" s="2" t="s">
        <v>48</v>
      </c>
      <c r="G779" s="2" t="s">
        <v>48</v>
      </c>
    </row>
    <row r="780" spans="1:7">
      <c r="A780" s="2" t="s">
        <v>1628</v>
      </c>
      <c r="B780" s="2" t="s">
        <v>1629</v>
      </c>
      <c r="C780" s="2"/>
      <c r="D780" s="2"/>
      <c r="E780" s="2" t="s">
        <v>15</v>
      </c>
      <c r="F780" s="2" t="s">
        <v>48</v>
      </c>
      <c r="G780" s="2" t="s">
        <v>48</v>
      </c>
    </row>
    <row r="781" spans="1:7">
      <c r="A781" s="2" t="s">
        <v>1630</v>
      </c>
      <c r="B781" s="2" t="s">
        <v>1631</v>
      </c>
      <c r="C781" s="2">
        <v>7981332254</v>
      </c>
      <c r="D781" s="2" t="s">
        <v>9</v>
      </c>
      <c r="E781" s="2" t="str">
        <f>HYPERLINK("https://nconnect.nicmar.ac.in/storage/profile/68ce57350a4cf.png", "Download")</f>
        <v>0</v>
      </c>
      <c r="F781" s="2" t="s">
        <v>48</v>
      </c>
      <c r="G781" s="2" t="s">
        <v>55</v>
      </c>
    </row>
    <row r="782" spans="1:7">
      <c r="A782" s="2" t="s">
        <v>1632</v>
      </c>
      <c r="B782" s="2" t="s">
        <v>1633</v>
      </c>
      <c r="C782" s="2">
        <v>9740602296</v>
      </c>
      <c r="D782" s="2" t="s">
        <v>9</v>
      </c>
      <c r="E782" s="2" t="s">
        <v>15</v>
      </c>
      <c r="F782" s="2" t="s">
        <v>48</v>
      </c>
      <c r="G782" s="2" t="s">
        <v>55</v>
      </c>
    </row>
    <row r="783" spans="1:7">
      <c r="A783" s="2" t="s">
        <v>1634</v>
      </c>
      <c r="B783" s="2" t="s">
        <v>1635</v>
      </c>
      <c r="C783" s="2">
        <v>8955813986</v>
      </c>
      <c r="D783" s="2" t="s">
        <v>9</v>
      </c>
      <c r="E783" s="2" t="s">
        <v>15</v>
      </c>
      <c r="F783" s="2" t="s">
        <v>48</v>
      </c>
      <c r="G783" s="2" t="s">
        <v>55</v>
      </c>
    </row>
    <row r="784" spans="1:7">
      <c r="A784" s="2" t="s">
        <v>1636</v>
      </c>
      <c r="B784" s="2" t="s">
        <v>1637</v>
      </c>
      <c r="C784" s="2">
        <v>7772969347</v>
      </c>
      <c r="D784" s="2" t="s">
        <v>9</v>
      </c>
      <c r="E784" s="2" t="str">
        <f>HYPERLINK("https://nconnect.nicmar.ac.in/storage/profile/68835e56cec79.png", "Download")</f>
        <v>0</v>
      </c>
      <c r="F784" s="2" t="s">
        <v>48</v>
      </c>
      <c r="G784" s="2" t="s">
        <v>55</v>
      </c>
    </row>
    <row r="785" spans="1:7">
      <c r="A785" s="2" t="s">
        <v>1638</v>
      </c>
      <c r="B785" s="2" t="s">
        <v>1639</v>
      </c>
      <c r="C785" s="2">
        <v>9437168018</v>
      </c>
      <c r="D785" s="2" t="s">
        <v>9</v>
      </c>
      <c r="E785" s="2" t="s">
        <v>15</v>
      </c>
      <c r="F785" s="2" t="s">
        <v>48</v>
      </c>
      <c r="G785" s="2" t="s">
        <v>55</v>
      </c>
    </row>
    <row r="786" spans="1:7">
      <c r="A786" s="2" t="s">
        <v>1640</v>
      </c>
      <c r="B786" s="2" t="s">
        <v>1641</v>
      </c>
      <c r="C786" s="2">
        <v>8956181749</v>
      </c>
      <c r="D786" s="2" t="s">
        <v>9</v>
      </c>
      <c r="E786" s="2" t="str">
        <f>HYPERLINK("https://nconnect.nicmar.ac.in/storage/profile/68be73195fdab.png", "Download")</f>
        <v>0</v>
      </c>
      <c r="F786" s="2" t="s">
        <v>48</v>
      </c>
      <c r="G786" s="2" t="s">
        <v>1519</v>
      </c>
    </row>
    <row r="787" spans="1:7">
      <c r="A787" s="2" t="s">
        <v>1642</v>
      </c>
      <c r="B787" s="2" t="s">
        <v>1643</v>
      </c>
      <c r="C787" s="2">
        <v>9182944089</v>
      </c>
      <c r="D787" s="2" t="s">
        <v>9</v>
      </c>
      <c r="E787" s="2" t="str">
        <f>HYPERLINK("https://nconnect.nicmar.ac.in/storage/profile/68d284b06dc2c.png", "Download")</f>
        <v>0</v>
      </c>
      <c r="F787" s="2" t="s">
        <v>48</v>
      </c>
      <c r="G787" s="2" t="s">
        <v>55</v>
      </c>
    </row>
    <row r="788" spans="1:7">
      <c r="A788" s="2" t="s">
        <v>1644</v>
      </c>
      <c r="B788" s="2" t="s">
        <v>1645</v>
      </c>
      <c r="C788" s="2">
        <v>7648850062</v>
      </c>
      <c r="D788" s="2" t="s">
        <v>9</v>
      </c>
      <c r="E788" s="2" t="str">
        <f>HYPERLINK("https://nconnect.nicmar.ac.in/storage/profile/68c58f0f15ca2.png", "Download")</f>
        <v>0</v>
      </c>
      <c r="F788" s="2" t="s">
        <v>48</v>
      </c>
      <c r="G788" s="2" t="s">
        <v>55</v>
      </c>
    </row>
    <row r="789" spans="1:7">
      <c r="A789" s="2" t="s">
        <v>1646</v>
      </c>
      <c r="B789" s="2" t="s">
        <v>1647</v>
      </c>
      <c r="C789" s="2">
        <v>7982506839</v>
      </c>
      <c r="D789" s="2" t="s">
        <v>9</v>
      </c>
      <c r="E789" s="2" t="s">
        <v>15</v>
      </c>
      <c r="F789" s="2" t="s">
        <v>48</v>
      </c>
      <c r="G789" s="2" t="s">
        <v>55</v>
      </c>
    </row>
    <row r="790" spans="1:7">
      <c r="A790" s="2" t="s">
        <v>1648</v>
      </c>
      <c r="B790" s="2" t="s">
        <v>1649</v>
      </c>
      <c r="C790" s="2">
        <v>9949048693</v>
      </c>
      <c r="D790" s="2" t="s">
        <v>9</v>
      </c>
      <c r="E790" s="2" t="s">
        <v>15</v>
      </c>
      <c r="F790" s="2" t="s">
        <v>48</v>
      </c>
      <c r="G790" s="2" t="s">
        <v>55</v>
      </c>
    </row>
    <row r="791" spans="1:7">
      <c r="A791" s="2" t="s">
        <v>1650</v>
      </c>
      <c r="B791" s="2" t="s">
        <v>1651</v>
      </c>
      <c r="C791" s="2">
        <v>7668143133</v>
      </c>
      <c r="D791" s="2" t="s">
        <v>9</v>
      </c>
      <c r="E791" s="2" t="s">
        <v>15</v>
      </c>
      <c r="F791" s="2" t="s">
        <v>48</v>
      </c>
      <c r="G791" s="2" t="s">
        <v>55</v>
      </c>
    </row>
    <row r="792" spans="1:7">
      <c r="A792" s="2" t="s">
        <v>1652</v>
      </c>
      <c r="B792" s="2" t="s">
        <v>1653</v>
      </c>
      <c r="C792" s="2">
        <v>7020366877</v>
      </c>
      <c r="D792" s="2" t="s">
        <v>9</v>
      </c>
      <c r="E792" s="2" t="str">
        <f>HYPERLINK("https://nconnect.nicmar.ac.in/storage/profile/6900ab834a489.png", "Download")</f>
        <v>0</v>
      </c>
      <c r="F792" s="2" t="s">
        <v>48</v>
      </c>
      <c r="G792" s="2" t="s">
        <v>567</v>
      </c>
    </row>
    <row r="793" spans="1:7">
      <c r="A793" s="2" t="s">
        <v>1654</v>
      </c>
      <c r="B793" s="2" t="s">
        <v>1655</v>
      </c>
      <c r="C793" s="2">
        <v>9972876741</v>
      </c>
      <c r="D793" s="2" t="s">
        <v>9</v>
      </c>
      <c r="E793" s="2" t="str">
        <f>HYPERLINK("https://nconnect.nicmar.ac.in/storage/profile/6901f2face0a4.png", "Download")</f>
        <v>0</v>
      </c>
      <c r="F793" s="2" t="s">
        <v>48</v>
      </c>
      <c r="G793" s="2" t="s">
        <v>55</v>
      </c>
    </row>
    <row r="794" spans="1:7">
      <c r="A794" s="2" t="s">
        <v>1656</v>
      </c>
      <c r="B794" s="2" t="s">
        <v>1657</v>
      </c>
      <c r="C794" s="2"/>
      <c r="D794" s="2" t="s">
        <v>14</v>
      </c>
      <c r="E794" s="2" t="s">
        <v>15</v>
      </c>
      <c r="F794" s="2" t="s">
        <v>48</v>
      </c>
      <c r="G794" s="2" t="s">
        <v>48</v>
      </c>
    </row>
    <row r="795" spans="1:7">
      <c r="A795" s="2" t="s">
        <v>1658</v>
      </c>
      <c r="B795" s="2" t="s">
        <v>1659</v>
      </c>
      <c r="C795" s="2">
        <v>9938806162</v>
      </c>
      <c r="D795" s="2" t="s">
        <v>14</v>
      </c>
      <c r="E795" s="2" t="s">
        <v>15</v>
      </c>
      <c r="F795" s="2" t="s">
        <v>48</v>
      </c>
      <c r="G795" s="2" t="s">
        <v>55</v>
      </c>
    </row>
    <row r="796" spans="1:7">
      <c r="A796" s="2" t="s">
        <v>1660</v>
      </c>
      <c r="B796" s="2" t="s">
        <v>1661</v>
      </c>
      <c r="C796" s="2"/>
      <c r="D796" s="2" t="s">
        <v>14</v>
      </c>
      <c r="E796" s="2" t="s">
        <v>15</v>
      </c>
      <c r="F796" s="2" t="s">
        <v>48</v>
      </c>
      <c r="G796" s="2" t="s">
        <v>48</v>
      </c>
    </row>
    <row r="797" spans="1:7">
      <c r="A797" s="2" t="s">
        <v>1662</v>
      </c>
      <c r="B797" s="2" t="s">
        <v>1663</v>
      </c>
      <c r="C797" s="2"/>
      <c r="D797" s="2" t="s">
        <v>14</v>
      </c>
      <c r="E797" s="2" t="s">
        <v>15</v>
      </c>
      <c r="F797" s="2" t="s">
        <v>48</v>
      </c>
      <c r="G797" s="2" t="s">
        <v>48</v>
      </c>
    </row>
    <row r="798" spans="1:7">
      <c r="A798" s="2" t="s">
        <v>1664</v>
      </c>
      <c r="B798" s="2" t="s">
        <v>1665</v>
      </c>
      <c r="C798" s="2"/>
      <c r="D798" s="2" t="s">
        <v>14</v>
      </c>
      <c r="E798" s="2" t="s">
        <v>15</v>
      </c>
      <c r="F798" s="2" t="s">
        <v>48</v>
      </c>
      <c r="G798" s="2" t="s">
        <v>48</v>
      </c>
    </row>
    <row r="799" spans="1:7">
      <c r="A799" s="2" t="s">
        <v>1666</v>
      </c>
      <c r="B799" s="2" t="s">
        <v>1667</v>
      </c>
      <c r="C799" s="2"/>
      <c r="D799" s="2"/>
      <c r="E799" s="2" t="s">
        <v>15</v>
      </c>
      <c r="F799" s="2" t="s">
        <v>48</v>
      </c>
      <c r="G799" s="2" t="s">
        <v>48</v>
      </c>
    </row>
    <row r="800" spans="1:7">
      <c r="A800" s="2" t="s">
        <v>1668</v>
      </c>
      <c r="B800" s="2" t="s">
        <v>1669</v>
      </c>
      <c r="C800" s="2"/>
      <c r="D800" s="2" t="s">
        <v>14</v>
      </c>
      <c r="E800" s="2" t="s">
        <v>15</v>
      </c>
      <c r="F800" s="2" t="s">
        <v>48</v>
      </c>
      <c r="G800" s="2" t="s">
        <v>48</v>
      </c>
    </row>
    <row r="801" spans="1:7">
      <c r="A801" s="2" t="s">
        <v>1670</v>
      </c>
      <c r="B801" s="2" t="s">
        <v>1671</v>
      </c>
      <c r="C801" s="2">
        <v>9527798212</v>
      </c>
      <c r="D801" s="2" t="s">
        <v>14</v>
      </c>
      <c r="E801" s="2" t="s">
        <v>15</v>
      </c>
      <c r="F801" s="2" t="s">
        <v>48</v>
      </c>
      <c r="G801" s="2" t="s">
        <v>48</v>
      </c>
    </row>
    <row r="802" spans="1:7">
      <c r="A802" s="2" t="s">
        <v>1672</v>
      </c>
      <c r="B802" s="2" t="s">
        <v>1673</v>
      </c>
      <c r="C802" s="2"/>
      <c r="D802" s="2" t="s">
        <v>14</v>
      </c>
      <c r="E802" s="2" t="s">
        <v>15</v>
      </c>
      <c r="F802" s="2" t="s">
        <v>48</v>
      </c>
      <c r="G802" s="2" t="s">
        <v>48</v>
      </c>
    </row>
    <row r="803" spans="1:7">
      <c r="A803" s="2" t="s">
        <v>1674</v>
      </c>
      <c r="B803" s="2" t="s">
        <v>1675</v>
      </c>
      <c r="C803" s="2"/>
      <c r="D803" s="2" t="s">
        <v>14</v>
      </c>
      <c r="E803" s="2" t="s">
        <v>15</v>
      </c>
      <c r="F803" s="2" t="s">
        <v>48</v>
      </c>
      <c r="G803" s="2" t="s">
        <v>48</v>
      </c>
    </row>
    <row r="804" spans="1:7">
      <c r="A804" s="2" t="s">
        <v>1676</v>
      </c>
      <c r="B804" s="2" t="s">
        <v>1677</v>
      </c>
      <c r="C804" s="2">
        <v>9175697526</v>
      </c>
      <c r="D804" s="2" t="s">
        <v>14</v>
      </c>
      <c r="E804" s="2" t="s">
        <v>15</v>
      </c>
      <c r="F804" s="2" t="s">
        <v>48</v>
      </c>
      <c r="G804" s="2" t="s">
        <v>48</v>
      </c>
    </row>
    <row r="805" spans="1:7">
      <c r="A805" s="2" t="s">
        <v>1678</v>
      </c>
      <c r="B805" s="2" t="s">
        <v>1679</v>
      </c>
      <c r="C805" s="2"/>
      <c r="D805" s="2" t="s">
        <v>14</v>
      </c>
      <c r="E805" s="2" t="s">
        <v>15</v>
      </c>
      <c r="F805" s="2" t="s">
        <v>48</v>
      </c>
      <c r="G805" s="2" t="s">
        <v>48</v>
      </c>
    </row>
    <row r="806" spans="1:7">
      <c r="A806" s="2" t="s">
        <v>1680</v>
      </c>
      <c r="B806" s="2" t="s">
        <v>1681</v>
      </c>
      <c r="C806" s="2">
        <v>9937888915</v>
      </c>
      <c r="D806" s="2" t="s">
        <v>14</v>
      </c>
      <c r="E806" s="2" t="s">
        <v>15</v>
      </c>
      <c r="F806" s="2" t="s">
        <v>48</v>
      </c>
      <c r="G806" s="2" t="s">
        <v>55</v>
      </c>
    </row>
    <row r="807" spans="1:7">
      <c r="A807" s="2" t="s">
        <v>1682</v>
      </c>
      <c r="B807" s="2" t="s">
        <v>1683</v>
      </c>
      <c r="C807" s="2">
        <v>9172336044</v>
      </c>
      <c r="D807" s="2" t="s">
        <v>14</v>
      </c>
      <c r="E807" s="2" t="s">
        <v>15</v>
      </c>
      <c r="F807" s="2" t="s">
        <v>48</v>
      </c>
      <c r="G807" s="2" t="s">
        <v>55</v>
      </c>
    </row>
    <row r="808" spans="1:7">
      <c r="A808" s="2" t="s">
        <v>1684</v>
      </c>
      <c r="B808" s="2" t="s">
        <v>1685</v>
      </c>
      <c r="C808" s="2">
        <v>9545075998</v>
      </c>
      <c r="D808" s="2" t="s">
        <v>14</v>
      </c>
      <c r="E808" s="2" t="s">
        <v>15</v>
      </c>
      <c r="F808" s="2" t="s">
        <v>48</v>
      </c>
      <c r="G808" s="2" t="s">
        <v>55</v>
      </c>
    </row>
    <row r="809" spans="1:7">
      <c r="A809" s="2" t="s">
        <v>1686</v>
      </c>
      <c r="B809" s="2" t="s">
        <v>1687</v>
      </c>
      <c r="C809" s="2"/>
      <c r="D809" s="2"/>
      <c r="E809" s="2" t="s">
        <v>15</v>
      </c>
      <c r="F809" s="2" t="s">
        <v>48</v>
      </c>
      <c r="G809" s="2" t="s">
        <v>48</v>
      </c>
    </row>
    <row r="810" spans="1:7">
      <c r="A810" s="2" t="s">
        <v>1688</v>
      </c>
      <c r="B810" s="2" t="s">
        <v>1689</v>
      </c>
      <c r="C810" s="2">
        <v>8777842726</v>
      </c>
      <c r="D810" s="2" t="s">
        <v>14</v>
      </c>
      <c r="E810" s="2" t="s">
        <v>15</v>
      </c>
      <c r="F810" s="2" t="s">
        <v>48</v>
      </c>
      <c r="G810" s="2" t="s">
        <v>48</v>
      </c>
    </row>
    <row r="811" spans="1:7">
      <c r="A811" s="2" t="s">
        <v>1690</v>
      </c>
      <c r="B811" s="2" t="s">
        <v>1691</v>
      </c>
      <c r="C811" s="2"/>
      <c r="D811" s="2" t="s">
        <v>14</v>
      </c>
      <c r="E811" s="2" t="s">
        <v>15</v>
      </c>
      <c r="F811" s="2" t="s">
        <v>48</v>
      </c>
      <c r="G811" s="2" t="s">
        <v>48</v>
      </c>
    </row>
    <row r="812" spans="1:7">
      <c r="A812" s="2" t="s">
        <v>1692</v>
      </c>
      <c r="B812" s="2" t="s">
        <v>1693</v>
      </c>
      <c r="C812" s="2"/>
      <c r="D812" s="2" t="s">
        <v>14</v>
      </c>
      <c r="E812" s="2" t="s">
        <v>15</v>
      </c>
      <c r="F812" s="2" t="s">
        <v>48</v>
      </c>
      <c r="G812" s="2" t="s">
        <v>48</v>
      </c>
    </row>
    <row r="813" spans="1:7">
      <c r="A813" s="2" t="s">
        <v>1694</v>
      </c>
      <c r="B813" s="2" t="s">
        <v>1695</v>
      </c>
      <c r="C813" s="2">
        <v>9553045358</v>
      </c>
      <c r="D813" s="2" t="s">
        <v>14</v>
      </c>
      <c r="E813" s="2" t="s">
        <v>15</v>
      </c>
      <c r="F813" s="2" t="s">
        <v>48</v>
      </c>
      <c r="G813" s="2" t="s">
        <v>55</v>
      </c>
    </row>
    <row r="814" spans="1:7">
      <c r="A814" s="2" t="s">
        <v>1696</v>
      </c>
      <c r="B814" s="2" t="s">
        <v>1697</v>
      </c>
      <c r="C814" s="2">
        <v>9717733997</v>
      </c>
      <c r="D814" s="2" t="s">
        <v>9</v>
      </c>
      <c r="E814" s="2" t="s">
        <v>15</v>
      </c>
      <c r="F814" s="2" t="s">
        <v>1359</v>
      </c>
      <c r="G814" s="2" t="s">
        <v>1359</v>
      </c>
    </row>
    <row r="815" spans="1:7">
      <c r="A815" s="2" t="s">
        <v>1698</v>
      </c>
      <c r="B815" s="2" t="s">
        <v>1699</v>
      </c>
      <c r="C815" s="2">
        <v>8805746534</v>
      </c>
      <c r="D815" s="2" t="s">
        <v>14</v>
      </c>
      <c r="E815" s="2" t="s">
        <v>15</v>
      </c>
      <c r="F815" s="2" t="s">
        <v>48</v>
      </c>
      <c r="G815" s="2" t="s">
        <v>48</v>
      </c>
    </row>
    <row r="816" spans="1:7">
      <c r="A816" s="2" t="s">
        <v>1700</v>
      </c>
      <c r="B816" s="2" t="s">
        <v>1701</v>
      </c>
      <c r="C816" s="2"/>
      <c r="D816" s="2" t="s">
        <v>14</v>
      </c>
      <c r="E816" s="2" t="s">
        <v>15</v>
      </c>
      <c r="F816" s="2" t="s">
        <v>48</v>
      </c>
      <c r="G816" s="2" t="s">
        <v>48</v>
      </c>
    </row>
    <row r="817" spans="1:7">
      <c r="A817" s="2" t="s">
        <v>1702</v>
      </c>
      <c r="B817" s="2" t="s">
        <v>1703</v>
      </c>
      <c r="C817" s="2">
        <v>9657687965</v>
      </c>
      <c r="D817" s="2" t="s">
        <v>14</v>
      </c>
      <c r="E817" s="2" t="s">
        <v>15</v>
      </c>
      <c r="F817" s="2" t="s">
        <v>48</v>
      </c>
      <c r="G817" s="2" t="s">
        <v>48</v>
      </c>
    </row>
    <row r="818" spans="1:7">
      <c r="A818" s="2" t="s">
        <v>1704</v>
      </c>
      <c r="B818" s="2" t="s">
        <v>1705</v>
      </c>
      <c r="C818" s="2"/>
      <c r="D818" s="2" t="s">
        <v>14</v>
      </c>
      <c r="E818" s="2" t="s">
        <v>15</v>
      </c>
      <c r="F818" s="2" t="s">
        <v>48</v>
      </c>
      <c r="G818" s="2" t="s">
        <v>48</v>
      </c>
    </row>
    <row r="819" spans="1:7">
      <c r="A819" s="2" t="s">
        <v>1706</v>
      </c>
      <c r="B819" s="2" t="s">
        <v>1707</v>
      </c>
      <c r="C819" s="2">
        <v>8800102460</v>
      </c>
      <c r="D819" s="2" t="s">
        <v>9</v>
      </c>
      <c r="E819" s="2" t="s">
        <v>15</v>
      </c>
      <c r="F819" s="2" t="s">
        <v>1359</v>
      </c>
      <c r="G819" s="2" t="s">
        <v>1359</v>
      </c>
    </row>
    <row r="820" spans="1:7">
      <c r="A820" s="2" t="s">
        <v>1708</v>
      </c>
      <c r="B820" s="2" t="s">
        <v>1709</v>
      </c>
      <c r="C820" s="2"/>
      <c r="D820" s="2" t="s">
        <v>14</v>
      </c>
      <c r="E820" s="2" t="s">
        <v>15</v>
      </c>
      <c r="F820" s="2" t="s">
        <v>48</v>
      </c>
      <c r="G820" s="2" t="s">
        <v>48</v>
      </c>
    </row>
    <row r="821" spans="1:7">
      <c r="A821" s="2" t="s">
        <v>1710</v>
      </c>
      <c r="B821" s="2" t="s">
        <v>1711</v>
      </c>
      <c r="C821" s="2">
        <v>8888396945</v>
      </c>
      <c r="D821" s="2" t="s">
        <v>14</v>
      </c>
      <c r="E821" s="2" t="s">
        <v>15</v>
      </c>
      <c r="F821" s="2" t="s">
        <v>48</v>
      </c>
      <c r="G821" s="2" t="s">
        <v>55</v>
      </c>
    </row>
    <row r="822" spans="1:7">
      <c r="A822" s="2" t="s">
        <v>1712</v>
      </c>
      <c r="B822" s="2" t="s">
        <v>1713</v>
      </c>
      <c r="C822" s="2" t="s">
        <v>1714</v>
      </c>
      <c r="D822" s="2" t="s">
        <v>14</v>
      </c>
      <c r="E822" s="2" t="s">
        <v>15</v>
      </c>
      <c r="F822" s="2" t="s">
        <v>48</v>
      </c>
      <c r="G822" s="2" t="s">
        <v>55</v>
      </c>
    </row>
    <row r="823" spans="1:7">
      <c r="A823" s="2" t="s">
        <v>1715</v>
      </c>
      <c r="B823" s="2" t="s">
        <v>1716</v>
      </c>
      <c r="C823" s="2"/>
      <c r="D823" s="2" t="s">
        <v>14</v>
      </c>
      <c r="E823" s="2" t="s">
        <v>15</v>
      </c>
      <c r="F823" s="2" t="s">
        <v>48</v>
      </c>
      <c r="G823" s="2" t="s">
        <v>48</v>
      </c>
    </row>
    <row r="824" spans="1:7">
      <c r="A824" s="2" t="s">
        <v>1717</v>
      </c>
      <c r="B824" s="2" t="s">
        <v>1718</v>
      </c>
      <c r="C824" s="2">
        <v>7980574476</v>
      </c>
      <c r="D824" s="2" t="s">
        <v>9</v>
      </c>
      <c r="E824" s="2" t="s">
        <v>15</v>
      </c>
      <c r="F824" s="2" t="s">
        <v>1359</v>
      </c>
      <c r="G824" s="2" t="s">
        <v>1359</v>
      </c>
    </row>
    <row r="825" spans="1:7">
      <c r="A825" s="2" t="s">
        <v>1719</v>
      </c>
      <c r="B825" s="2" t="s">
        <v>1720</v>
      </c>
      <c r="C825" s="2">
        <v>9798648990</v>
      </c>
      <c r="D825" s="2" t="s">
        <v>14</v>
      </c>
      <c r="E825" s="2" t="s">
        <v>15</v>
      </c>
      <c r="F825" s="2" t="s">
        <v>48</v>
      </c>
      <c r="G825" s="2" t="s">
        <v>55</v>
      </c>
    </row>
    <row r="826" spans="1:7">
      <c r="A826" s="2" t="s">
        <v>1721</v>
      </c>
      <c r="B826" s="2" t="s">
        <v>1722</v>
      </c>
      <c r="C826" s="2"/>
      <c r="D826" s="2" t="s">
        <v>14</v>
      </c>
      <c r="E826" s="2" t="s">
        <v>15</v>
      </c>
      <c r="F826" s="2" t="s">
        <v>48</v>
      </c>
      <c r="G826" s="2" t="s">
        <v>48</v>
      </c>
    </row>
    <row r="827" spans="1:7">
      <c r="A827" s="2" t="s">
        <v>1723</v>
      </c>
      <c r="B827" s="2" t="s">
        <v>1724</v>
      </c>
      <c r="C827" s="2"/>
      <c r="D827" s="2" t="s">
        <v>14</v>
      </c>
      <c r="E827" s="2" t="s">
        <v>15</v>
      </c>
      <c r="F827" s="2" t="s">
        <v>48</v>
      </c>
      <c r="G827" s="2" t="s">
        <v>48</v>
      </c>
    </row>
    <row r="828" spans="1:7">
      <c r="A828" s="2" t="s">
        <v>1725</v>
      </c>
      <c r="B828" s="2" t="s">
        <v>1726</v>
      </c>
      <c r="C828" s="2"/>
      <c r="D828" s="2" t="s">
        <v>14</v>
      </c>
      <c r="E828" s="2" t="s">
        <v>15</v>
      </c>
      <c r="F828" s="2" t="s">
        <v>48</v>
      </c>
      <c r="G828" s="2" t="s">
        <v>48</v>
      </c>
    </row>
    <row r="829" spans="1:7">
      <c r="A829" s="2" t="s">
        <v>1727</v>
      </c>
      <c r="B829" s="2" t="s">
        <v>1728</v>
      </c>
      <c r="C829" s="2"/>
      <c r="D829" s="2" t="s">
        <v>14</v>
      </c>
      <c r="E829" s="2" t="s">
        <v>15</v>
      </c>
      <c r="F829" s="2" t="s">
        <v>48</v>
      </c>
      <c r="G829" s="2" t="s">
        <v>48</v>
      </c>
    </row>
    <row r="830" spans="1:7">
      <c r="A830" s="2" t="s">
        <v>1729</v>
      </c>
      <c r="B830" s="2" t="s">
        <v>1730</v>
      </c>
      <c r="C830" s="2" t="s">
        <v>1731</v>
      </c>
      <c r="D830" s="2" t="s">
        <v>14</v>
      </c>
      <c r="E830" s="2" t="s">
        <v>15</v>
      </c>
      <c r="F830" s="2" t="s">
        <v>48</v>
      </c>
      <c r="G830" s="2" t="s">
        <v>55</v>
      </c>
    </row>
    <row r="831" spans="1:7">
      <c r="A831" s="2" t="s">
        <v>1732</v>
      </c>
      <c r="B831" s="2" t="s">
        <v>1733</v>
      </c>
      <c r="C831" s="2">
        <v>6206576334</v>
      </c>
      <c r="D831" s="2" t="s">
        <v>14</v>
      </c>
      <c r="E831" s="2" t="s">
        <v>15</v>
      </c>
      <c r="F831" s="2" t="s">
        <v>48</v>
      </c>
      <c r="G831" s="2" t="s">
        <v>55</v>
      </c>
    </row>
    <row r="832" spans="1:7">
      <c r="A832" s="2" t="s">
        <v>1734</v>
      </c>
      <c r="B832" s="2" t="s">
        <v>1735</v>
      </c>
      <c r="C832" s="2"/>
      <c r="D832" s="2" t="s">
        <v>14</v>
      </c>
      <c r="E832" s="2" t="s">
        <v>15</v>
      </c>
      <c r="F832" s="2" t="s">
        <v>48</v>
      </c>
      <c r="G832" s="2" t="s">
        <v>48</v>
      </c>
    </row>
    <row r="833" spans="1:7">
      <c r="A833" s="2" t="s">
        <v>1736</v>
      </c>
      <c r="B833" s="2" t="s">
        <v>1737</v>
      </c>
      <c r="C833" s="2"/>
      <c r="D833" s="2" t="s">
        <v>14</v>
      </c>
      <c r="E833" s="2" t="s">
        <v>15</v>
      </c>
      <c r="F833" s="2" t="s">
        <v>48</v>
      </c>
      <c r="G833" s="2" t="s">
        <v>48</v>
      </c>
    </row>
    <row r="834" spans="1:7">
      <c r="A834" s="2" t="s">
        <v>1738</v>
      </c>
      <c r="B834" s="2" t="s">
        <v>1739</v>
      </c>
      <c r="C834" s="2">
        <v>9741428031</v>
      </c>
      <c r="D834" s="2" t="s">
        <v>14</v>
      </c>
      <c r="E834" s="2" t="s">
        <v>15</v>
      </c>
      <c r="F834" s="2" t="s">
        <v>48</v>
      </c>
      <c r="G834" s="2" t="s">
        <v>55</v>
      </c>
    </row>
    <row r="835" spans="1:7">
      <c r="A835" s="2" t="s">
        <v>1740</v>
      </c>
      <c r="B835" s="2" t="s">
        <v>1741</v>
      </c>
      <c r="C835" s="2"/>
      <c r="D835" s="2" t="s">
        <v>14</v>
      </c>
      <c r="E835" s="2" t="s">
        <v>15</v>
      </c>
      <c r="F835" s="2" t="s">
        <v>48</v>
      </c>
      <c r="G835" s="2" t="s">
        <v>48</v>
      </c>
    </row>
    <row r="836" spans="1:7">
      <c r="A836" s="2" t="s">
        <v>1742</v>
      </c>
      <c r="B836" s="2" t="s">
        <v>1743</v>
      </c>
      <c r="C836" s="2"/>
      <c r="D836" s="2" t="s">
        <v>14</v>
      </c>
      <c r="E836" s="2" t="s">
        <v>15</v>
      </c>
      <c r="F836" s="2" t="s">
        <v>48</v>
      </c>
      <c r="G836" s="2" t="s">
        <v>48</v>
      </c>
    </row>
    <row r="837" spans="1:7">
      <c r="A837" s="2" t="s">
        <v>1744</v>
      </c>
      <c r="B837" s="2" t="s">
        <v>1745</v>
      </c>
      <c r="C837" s="2"/>
      <c r="D837" s="2" t="s">
        <v>14</v>
      </c>
      <c r="E837" s="2" t="s">
        <v>15</v>
      </c>
      <c r="F837" s="2" t="s">
        <v>48</v>
      </c>
      <c r="G837" s="2" t="s">
        <v>48</v>
      </c>
    </row>
    <row r="838" spans="1:7">
      <c r="A838" s="2" t="s">
        <v>1746</v>
      </c>
      <c r="B838" s="2" t="s">
        <v>1747</v>
      </c>
      <c r="C838" s="2"/>
      <c r="D838" s="2" t="s">
        <v>14</v>
      </c>
      <c r="E838" s="2" t="s">
        <v>15</v>
      </c>
      <c r="F838" s="2" t="s">
        <v>48</v>
      </c>
      <c r="G838" s="2" t="s">
        <v>48</v>
      </c>
    </row>
    <row r="839" spans="1:7">
      <c r="A839" s="2" t="s">
        <v>1748</v>
      </c>
      <c r="B839" s="2" t="s">
        <v>1749</v>
      </c>
      <c r="C839" s="2">
        <v>9284555590</v>
      </c>
      <c r="D839" s="2" t="s">
        <v>14</v>
      </c>
      <c r="E839" s="2" t="s">
        <v>15</v>
      </c>
      <c r="F839" s="2" t="s">
        <v>48</v>
      </c>
      <c r="G839" s="2" t="s">
        <v>55</v>
      </c>
    </row>
    <row r="840" spans="1:7">
      <c r="A840" s="2" t="s">
        <v>1706</v>
      </c>
      <c r="B840" s="2" t="s">
        <v>1750</v>
      </c>
      <c r="C840" s="2">
        <v>8800102460</v>
      </c>
      <c r="D840" s="2" t="s">
        <v>9</v>
      </c>
      <c r="E840" s="2" t="s">
        <v>15</v>
      </c>
      <c r="F840" s="2" t="s">
        <v>1359</v>
      </c>
      <c r="G840" s="2" t="s">
        <v>1359</v>
      </c>
    </row>
    <row r="841" spans="1:7">
      <c r="A841" s="2" t="s">
        <v>1751</v>
      </c>
      <c r="B841" s="2" t="s">
        <v>1752</v>
      </c>
      <c r="C841" s="2"/>
      <c r="D841" s="2" t="s">
        <v>14</v>
      </c>
      <c r="E841" s="2" t="s">
        <v>15</v>
      </c>
      <c r="F841" s="2" t="s">
        <v>48</v>
      </c>
      <c r="G841" s="2" t="s">
        <v>48</v>
      </c>
    </row>
    <row r="842" spans="1:7">
      <c r="A842" s="2" t="s">
        <v>1753</v>
      </c>
      <c r="B842" s="2" t="s">
        <v>1754</v>
      </c>
      <c r="C842" s="2">
        <v>7978603636</v>
      </c>
      <c r="D842" s="2" t="s">
        <v>9</v>
      </c>
      <c r="E842" s="2" t="s">
        <v>15</v>
      </c>
      <c r="F842" s="2" t="s">
        <v>1359</v>
      </c>
      <c r="G842" s="2" t="s">
        <v>1359</v>
      </c>
    </row>
    <row r="843" spans="1:7">
      <c r="A843" s="2" t="s">
        <v>1755</v>
      </c>
      <c r="B843" s="2" t="s">
        <v>1756</v>
      </c>
      <c r="C843" s="2">
        <v>9307961904</v>
      </c>
      <c r="D843" s="2" t="s">
        <v>14</v>
      </c>
      <c r="E843" s="2" t="s">
        <v>15</v>
      </c>
      <c r="F843" s="2" t="s">
        <v>48</v>
      </c>
      <c r="G843" s="2" t="s">
        <v>55</v>
      </c>
    </row>
    <row r="844" spans="1:7">
      <c r="A844" s="2" t="s">
        <v>1757</v>
      </c>
      <c r="B844" s="2" t="s">
        <v>1758</v>
      </c>
      <c r="C844" s="2">
        <v>7021948873</v>
      </c>
      <c r="D844" s="2" t="s">
        <v>14</v>
      </c>
      <c r="E844" s="2" t="s">
        <v>15</v>
      </c>
      <c r="F844" s="2" t="s">
        <v>48</v>
      </c>
      <c r="G844" s="2" t="s">
        <v>55</v>
      </c>
    </row>
    <row r="845" spans="1:7">
      <c r="A845" s="2" t="s">
        <v>1759</v>
      </c>
      <c r="B845" s="2" t="s">
        <v>1760</v>
      </c>
      <c r="C845" s="2">
        <v>8074616471</v>
      </c>
      <c r="D845" s="2" t="s">
        <v>14</v>
      </c>
      <c r="E845" s="2" t="s">
        <v>15</v>
      </c>
      <c r="F845" s="2" t="s">
        <v>48</v>
      </c>
      <c r="G845" s="2" t="s">
        <v>55</v>
      </c>
    </row>
    <row r="846" spans="1:7">
      <c r="A846" s="2" t="s">
        <v>1761</v>
      </c>
      <c r="B846" s="2" t="s">
        <v>1762</v>
      </c>
      <c r="C846" s="2">
        <v>8328637088</v>
      </c>
      <c r="D846" s="2" t="s">
        <v>9</v>
      </c>
      <c r="E846" s="2" t="s">
        <v>15</v>
      </c>
      <c r="F846" s="2" t="s">
        <v>1359</v>
      </c>
      <c r="G846" s="2" t="s">
        <v>1359</v>
      </c>
    </row>
    <row r="847" spans="1:7">
      <c r="A847" s="2" t="s">
        <v>1763</v>
      </c>
      <c r="B847" s="2" t="s">
        <v>1764</v>
      </c>
      <c r="C847" s="2">
        <v>9886216180</v>
      </c>
      <c r="D847" s="2" t="s">
        <v>14</v>
      </c>
      <c r="E847" s="2" t="s">
        <v>15</v>
      </c>
      <c r="F847" s="2" t="s">
        <v>48</v>
      </c>
      <c r="G847" s="2" t="s">
        <v>55</v>
      </c>
    </row>
    <row r="848" spans="1:7">
      <c r="A848" s="2" t="s">
        <v>1765</v>
      </c>
      <c r="B848" s="2" t="s">
        <v>1766</v>
      </c>
      <c r="C848" s="2">
        <v>9503975050</v>
      </c>
      <c r="D848" s="2" t="s">
        <v>14</v>
      </c>
      <c r="E848" s="2" t="s">
        <v>15</v>
      </c>
      <c r="F848" s="2" t="s">
        <v>48</v>
      </c>
      <c r="G848" s="2" t="s">
        <v>55</v>
      </c>
    </row>
    <row r="849" spans="1:7">
      <c r="A849" s="2" t="s">
        <v>1767</v>
      </c>
      <c r="B849" s="2" t="s">
        <v>1768</v>
      </c>
      <c r="C849" s="2">
        <v>8918399949</v>
      </c>
      <c r="D849" s="2" t="s">
        <v>14</v>
      </c>
      <c r="E849" s="2" t="s">
        <v>15</v>
      </c>
      <c r="F849" s="2" t="s">
        <v>48</v>
      </c>
      <c r="G849" s="2" t="s">
        <v>55</v>
      </c>
    </row>
    <row r="850" spans="1:7">
      <c r="A850" s="2" t="s">
        <v>1769</v>
      </c>
      <c r="B850" s="2" t="s">
        <v>1770</v>
      </c>
      <c r="C850" s="2">
        <v>8888523957</v>
      </c>
      <c r="D850" s="2" t="s">
        <v>14</v>
      </c>
      <c r="E850" s="2" t="s">
        <v>15</v>
      </c>
      <c r="F850" s="2" t="s">
        <v>48</v>
      </c>
      <c r="G850" s="2" t="s">
        <v>55</v>
      </c>
    </row>
    <row r="851" spans="1:7">
      <c r="A851" s="2" t="s">
        <v>1771</v>
      </c>
      <c r="B851" s="2" t="s">
        <v>1772</v>
      </c>
      <c r="C851" s="2">
        <v>8828084966</v>
      </c>
      <c r="D851" s="2" t="s">
        <v>9</v>
      </c>
      <c r="E851" s="2" t="s">
        <v>15</v>
      </c>
      <c r="F851" s="2" t="s">
        <v>1359</v>
      </c>
      <c r="G851" s="2" t="s">
        <v>1359</v>
      </c>
    </row>
    <row r="852" spans="1:7">
      <c r="A852" s="2" t="s">
        <v>1773</v>
      </c>
      <c r="B852" s="2" t="s">
        <v>1774</v>
      </c>
      <c r="C852" s="2"/>
      <c r="D852" s="2"/>
      <c r="E852" s="2" t="s">
        <v>15</v>
      </c>
      <c r="F852" s="2" t="s">
        <v>48</v>
      </c>
      <c r="G852" s="2" t="s">
        <v>48</v>
      </c>
    </row>
    <row r="853" spans="1:7">
      <c r="A853" s="2" t="s">
        <v>1775</v>
      </c>
      <c r="B853" s="2" t="s">
        <v>1776</v>
      </c>
      <c r="C853" s="2">
        <v>8237958132</v>
      </c>
      <c r="D853" s="2" t="s">
        <v>14</v>
      </c>
      <c r="E853" s="2" t="s">
        <v>15</v>
      </c>
      <c r="F853" s="2" t="s">
        <v>48</v>
      </c>
      <c r="G853" s="2" t="s">
        <v>55</v>
      </c>
    </row>
    <row r="854" spans="1:7">
      <c r="A854" s="2" t="s">
        <v>1777</v>
      </c>
      <c r="B854" s="2" t="s">
        <v>1778</v>
      </c>
      <c r="C854" s="2"/>
      <c r="D854" s="2" t="s">
        <v>14</v>
      </c>
      <c r="E854" s="2" t="s">
        <v>15</v>
      </c>
      <c r="F854" s="2" t="s">
        <v>48</v>
      </c>
      <c r="G854" s="2" t="s">
        <v>48</v>
      </c>
    </row>
    <row r="855" spans="1:7">
      <c r="A855" s="2" t="s">
        <v>1779</v>
      </c>
      <c r="B855" s="2" t="s">
        <v>1780</v>
      </c>
      <c r="C855" s="2"/>
      <c r="D855" s="2" t="s">
        <v>14</v>
      </c>
      <c r="E855" s="2" t="s">
        <v>15</v>
      </c>
      <c r="F855" s="2" t="s">
        <v>48</v>
      </c>
      <c r="G855" s="2" t="s">
        <v>48</v>
      </c>
    </row>
    <row r="856" spans="1:7">
      <c r="A856" s="2" t="s">
        <v>1781</v>
      </c>
      <c r="B856" s="2" t="s">
        <v>1782</v>
      </c>
      <c r="C856" s="2">
        <v>9340569657</v>
      </c>
      <c r="D856" s="2" t="s">
        <v>14</v>
      </c>
      <c r="E856" s="2" t="s">
        <v>15</v>
      </c>
      <c r="F856" s="2" t="s">
        <v>48</v>
      </c>
      <c r="G856" s="2" t="s">
        <v>55</v>
      </c>
    </row>
    <row r="857" spans="1:7">
      <c r="A857" s="2" t="s">
        <v>1783</v>
      </c>
      <c r="B857" s="2" t="s">
        <v>1784</v>
      </c>
      <c r="C857" s="2">
        <v>9168137257</v>
      </c>
      <c r="D857" s="2" t="s">
        <v>14</v>
      </c>
      <c r="E857" s="2" t="s">
        <v>15</v>
      </c>
      <c r="F857" s="2" t="s">
        <v>48</v>
      </c>
      <c r="G857" s="2" t="s">
        <v>55</v>
      </c>
    </row>
    <row r="858" spans="1:7">
      <c r="A858" s="2" t="s">
        <v>1785</v>
      </c>
      <c r="B858" s="2" t="s">
        <v>1786</v>
      </c>
      <c r="C858" s="2"/>
      <c r="D858" s="2" t="s">
        <v>14</v>
      </c>
      <c r="E858" s="2" t="s">
        <v>15</v>
      </c>
      <c r="F858" s="2" t="s">
        <v>48</v>
      </c>
      <c r="G858" s="2" t="s">
        <v>48</v>
      </c>
    </row>
    <row r="859" spans="1:7">
      <c r="A859" s="2" t="s">
        <v>1787</v>
      </c>
      <c r="B859" s="2" t="s">
        <v>1788</v>
      </c>
      <c r="C859" s="2">
        <v>9337010182</v>
      </c>
      <c r="D859" s="2" t="s">
        <v>14</v>
      </c>
      <c r="E859" s="2" t="s">
        <v>15</v>
      </c>
      <c r="F859" s="2" t="s">
        <v>48</v>
      </c>
      <c r="G859" s="2" t="s">
        <v>55</v>
      </c>
    </row>
    <row r="860" spans="1:7">
      <c r="A860" s="2" t="s">
        <v>1789</v>
      </c>
      <c r="B860" s="2" t="s">
        <v>1790</v>
      </c>
      <c r="C860" s="2"/>
      <c r="D860" s="2" t="s">
        <v>14</v>
      </c>
      <c r="E860" s="2" t="s">
        <v>15</v>
      </c>
      <c r="F860" s="2" t="s">
        <v>48</v>
      </c>
      <c r="G860" s="2" t="s">
        <v>48</v>
      </c>
    </row>
    <row r="861" spans="1:7">
      <c r="A861" s="2" t="s">
        <v>1791</v>
      </c>
      <c r="B861" s="2" t="s">
        <v>1792</v>
      </c>
      <c r="C861" s="2">
        <v>8308779295</v>
      </c>
      <c r="D861" s="2" t="s">
        <v>14</v>
      </c>
      <c r="E861" s="2" t="s">
        <v>15</v>
      </c>
      <c r="F861" s="2" t="s">
        <v>48</v>
      </c>
      <c r="G861" s="2" t="s">
        <v>55</v>
      </c>
    </row>
    <row r="862" spans="1:7">
      <c r="A862" s="2" t="s">
        <v>1793</v>
      </c>
      <c r="B862" s="2" t="s">
        <v>1794</v>
      </c>
      <c r="C862" s="2">
        <v>7558763753</v>
      </c>
      <c r="D862" s="2" t="s">
        <v>14</v>
      </c>
      <c r="E862" s="2" t="s">
        <v>15</v>
      </c>
      <c r="F862" s="2" t="s">
        <v>48</v>
      </c>
      <c r="G862" s="2" t="s">
        <v>55</v>
      </c>
    </row>
    <row r="863" spans="1:7">
      <c r="A863" s="2" t="s">
        <v>1795</v>
      </c>
      <c r="B863" s="2" t="s">
        <v>1796</v>
      </c>
      <c r="C863" s="2">
        <v>8077106036</v>
      </c>
      <c r="D863" s="2" t="s">
        <v>14</v>
      </c>
      <c r="E863" s="2" t="s">
        <v>15</v>
      </c>
      <c r="F863" s="2" t="s">
        <v>48</v>
      </c>
      <c r="G863" s="2" t="s">
        <v>55</v>
      </c>
    </row>
    <row r="864" spans="1:7">
      <c r="A864" s="2" t="s">
        <v>1797</v>
      </c>
      <c r="B864" s="2" t="s">
        <v>1798</v>
      </c>
      <c r="C864" s="2" t="s">
        <v>1799</v>
      </c>
      <c r="D864" s="2" t="s">
        <v>14</v>
      </c>
      <c r="E864" s="2" t="s">
        <v>15</v>
      </c>
      <c r="F864" s="2" t="s">
        <v>48</v>
      </c>
      <c r="G864" s="2" t="s">
        <v>55</v>
      </c>
    </row>
    <row r="865" spans="1:7">
      <c r="A865" s="2" t="s">
        <v>1800</v>
      </c>
      <c r="B865" s="2" t="s">
        <v>1801</v>
      </c>
      <c r="C865" s="2"/>
      <c r="D865" s="2" t="s">
        <v>14</v>
      </c>
      <c r="E865" s="2" t="s">
        <v>15</v>
      </c>
      <c r="F865" s="2" t="s">
        <v>48</v>
      </c>
      <c r="G865" s="2" t="s">
        <v>48</v>
      </c>
    </row>
    <row r="866" spans="1:7">
      <c r="A866" s="2" t="s">
        <v>1802</v>
      </c>
      <c r="B866" s="2" t="s">
        <v>1803</v>
      </c>
      <c r="C866" s="2"/>
      <c r="D866" s="2" t="s">
        <v>14</v>
      </c>
      <c r="E866" s="2" t="s">
        <v>15</v>
      </c>
      <c r="F866" s="2" t="s">
        <v>48</v>
      </c>
      <c r="G866" s="2" t="s">
        <v>48</v>
      </c>
    </row>
    <row r="867" spans="1:7">
      <c r="A867" s="2" t="s">
        <v>1804</v>
      </c>
      <c r="B867" s="2" t="s">
        <v>1805</v>
      </c>
      <c r="C867" s="2">
        <v>8010109972</v>
      </c>
      <c r="D867" s="2" t="s">
        <v>14</v>
      </c>
      <c r="E867" s="2" t="s">
        <v>15</v>
      </c>
      <c r="F867" s="2" t="s">
        <v>48</v>
      </c>
      <c r="G867" s="2" t="s">
        <v>55</v>
      </c>
    </row>
    <row r="868" spans="1:7">
      <c r="A868" s="2" t="s">
        <v>1806</v>
      </c>
      <c r="B868" s="2" t="s">
        <v>1807</v>
      </c>
      <c r="C868" s="2"/>
      <c r="D868" s="2" t="s">
        <v>14</v>
      </c>
      <c r="E868" s="2" t="s">
        <v>15</v>
      </c>
      <c r="F868" s="2" t="s">
        <v>48</v>
      </c>
      <c r="G868" s="2" t="s">
        <v>48</v>
      </c>
    </row>
    <row r="869" spans="1:7">
      <c r="A869" s="2" t="s">
        <v>1808</v>
      </c>
      <c r="B869" s="2" t="s">
        <v>1809</v>
      </c>
      <c r="C869" s="2">
        <v>7666173714</v>
      </c>
      <c r="D869" s="2" t="s">
        <v>14</v>
      </c>
      <c r="E869" s="2" t="s">
        <v>15</v>
      </c>
      <c r="F869" s="2" t="s">
        <v>48</v>
      </c>
      <c r="G869" s="2" t="s">
        <v>55</v>
      </c>
    </row>
    <row r="870" spans="1:7">
      <c r="A870" s="2" t="s">
        <v>1810</v>
      </c>
      <c r="B870" s="2" t="s">
        <v>1811</v>
      </c>
      <c r="C870" s="2"/>
      <c r="D870" s="2" t="s">
        <v>14</v>
      </c>
      <c r="E870" s="2" t="s">
        <v>15</v>
      </c>
      <c r="F870" s="2" t="s">
        <v>48</v>
      </c>
      <c r="G870" s="2" t="s">
        <v>48</v>
      </c>
    </row>
    <row r="871" spans="1:7">
      <c r="A871" s="2" t="s">
        <v>1812</v>
      </c>
      <c r="B871" s="2" t="s">
        <v>1813</v>
      </c>
      <c r="C871" s="2"/>
      <c r="D871" s="2" t="s">
        <v>14</v>
      </c>
      <c r="E871" s="2" t="s">
        <v>15</v>
      </c>
      <c r="F871" s="2" t="s">
        <v>48</v>
      </c>
      <c r="G871" s="2" t="s">
        <v>48</v>
      </c>
    </row>
    <row r="872" spans="1:7">
      <c r="A872" s="2" t="s">
        <v>1814</v>
      </c>
      <c r="B872" s="2" t="s">
        <v>1815</v>
      </c>
      <c r="C872" s="2">
        <v>9392592128</v>
      </c>
      <c r="D872" s="2" t="s">
        <v>14</v>
      </c>
      <c r="E872" s="2" t="s">
        <v>15</v>
      </c>
      <c r="F872" s="2" t="s">
        <v>48</v>
      </c>
      <c r="G872" s="2" t="s">
        <v>55</v>
      </c>
    </row>
    <row r="873" spans="1:7">
      <c r="A873" s="2" t="s">
        <v>1816</v>
      </c>
      <c r="B873" s="2" t="s">
        <v>1817</v>
      </c>
      <c r="C873" s="2">
        <v>9451903355</v>
      </c>
      <c r="D873" s="2" t="s">
        <v>9</v>
      </c>
      <c r="E873" s="2" t="s">
        <v>15</v>
      </c>
      <c r="F873" s="2" t="s">
        <v>1359</v>
      </c>
      <c r="G873" s="2" t="s">
        <v>1359</v>
      </c>
    </row>
    <row r="874" spans="1:7">
      <c r="A874" s="2" t="s">
        <v>1818</v>
      </c>
      <c r="B874" s="2" t="s">
        <v>1819</v>
      </c>
      <c r="C874" s="2"/>
      <c r="D874" s="2" t="s">
        <v>14</v>
      </c>
      <c r="E874" s="2" t="s">
        <v>15</v>
      </c>
      <c r="F874" s="2" t="s">
        <v>48</v>
      </c>
      <c r="G874" s="2" t="s">
        <v>48</v>
      </c>
    </row>
    <row r="875" spans="1:7">
      <c r="A875" s="2" t="s">
        <v>1820</v>
      </c>
      <c r="B875" s="2" t="s">
        <v>1821</v>
      </c>
      <c r="C875" s="2">
        <v>8886136333</v>
      </c>
      <c r="D875" s="2" t="s">
        <v>39</v>
      </c>
      <c r="E875" s="2" t="s">
        <v>15</v>
      </c>
      <c r="F875" s="2" t="s">
        <v>48</v>
      </c>
      <c r="G875" s="2" t="s">
        <v>55</v>
      </c>
    </row>
    <row r="876" spans="1:7">
      <c r="A876" s="2" t="s">
        <v>1822</v>
      </c>
      <c r="B876" s="2" t="s">
        <v>1823</v>
      </c>
      <c r="C876" s="2"/>
      <c r="D876" s="2" t="s">
        <v>14</v>
      </c>
      <c r="E876" s="2" t="s">
        <v>15</v>
      </c>
      <c r="F876" s="2" t="s">
        <v>48</v>
      </c>
      <c r="G876" s="2" t="s">
        <v>48</v>
      </c>
    </row>
    <row r="877" spans="1:7">
      <c r="A877" s="2" t="s">
        <v>1824</v>
      </c>
      <c r="B877" s="2" t="s">
        <v>1825</v>
      </c>
      <c r="C877" s="2">
        <v>8374765024</v>
      </c>
      <c r="D877" s="2" t="s">
        <v>39</v>
      </c>
      <c r="E877" s="2" t="s">
        <v>15</v>
      </c>
      <c r="F877" s="2" t="s">
        <v>48</v>
      </c>
      <c r="G877" s="2" t="s">
        <v>48</v>
      </c>
    </row>
    <row r="878" spans="1:7">
      <c r="A878" s="2" t="s">
        <v>1826</v>
      </c>
      <c r="B878" s="2" t="s">
        <v>1827</v>
      </c>
      <c r="C878" s="2">
        <v>8184979673</v>
      </c>
      <c r="D878" s="2" t="s">
        <v>39</v>
      </c>
      <c r="E878" s="2" t="s">
        <v>15</v>
      </c>
      <c r="F878" s="2" t="s">
        <v>48</v>
      </c>
      <c r="G878" s="2" t="s">
        <v>48</v>
      </c>
    </row>
    <row r="879" spans="1:7">
      <c r="A879" s="2" t="s">
        <v>1828</v>
      </c>
      <c r="B879" s="2" t="s">
        <v>1829</v>
      </c>
      <c r="C879" s="2">
        <v>9682557989</v>
      </c>
      <c r="D879" s="2" t="s">
        <v>14</v>
      </c>
      <c r="E879" s="2" t="s">
        <v>15</v>
      </c>
      <c r="F879" s="2" t="s">
        <v>48</v>
      </c>
      <c r="G879" s="2" t="s">
        <v>55</v>
      </c>
    </row>
    <row r="880" spans="1:7">
      <c r="A880" s="2" t="s">
        <v>1830</v>
      </c>
      <c r="B880" s="2" t="s">
        <v>1831</v>
      </c>
      <c r="C880" s="2">
        <v>8840663508</v>
      </c>
      <c r="D880" s="2" t="s">
        <v>14</v>
      </c>
      <c r="E880" s="2" t="s">
        <v>15</v>
      </c>
      <c r="F880" s="2" t="s">
        <v>48</v>
      </c>
      <c r="G880" s="2" t="s">
        <v>55</v>
      </c>
    </row>
    <row r="881" spans="1:7">
      <c r="A881" s="2" t="s">
        <v>1832</v>
      </c>
      <c r="B881" s="2" t="s">
        <v>1833</v>
      </c>
      <c r="C881" s="2">
        <v>6392907773</v>
      </c>
      <c r="D881" s="2" t="s">
        <v>14</v>
      </c>
      <c r="E881" s="2" t="s">
        <v>15</v>
      </c>
      <c r="F881" s="2" t="s">
        <v>48</v>
      </c>
      <c r="G881" s="2" t="s">
        <v>55</v>
      </c>
    </row>
    <row r="882" spans="1:7">
      <c r="A882" s="2" t="s">
        <v>1834</v>
      </c>
      <c r="B882" s="2" t="s">
        <v>1835</v>
      </c>
      <c r="C882" s="2">
        <v>9304045767</v>
      </c>
      <c r="D882" s="2" t="s">
        <v>14</v>
      </c>
      <c r="E882" s="2" t="s">
        <v>15</v>
      </c>
      <c r="F882" s="2" t="s">
        <v>48</v>
      </c>
      <c r="G882" s="2" t="s">
        <v>55</v>
      </c>
    </row>
    <row r="883" spans="1:7">
      <c r="A883" s="2" t="s">
        <v>1836</v>
      </c>
      <c r="B883" s="2" t="s">
        <v>1837</v>
      </c>
      <c r="C883" s="2">
        <v>9123555603</v>
      </c>
      <c r="D883" s="2" t="s">
        <v>14</v>
      </c>
      <c r="E883" s="2" t="s">
        <v>15</v>
      </c>
      <c r="F883" s="2" t="s">
        <v>48</v>
      </c>
      <c r="G883" s="2" t="s">
        <v>55</v>
      </c>
    </row>
    <row r="884" spans="1:7">
      <c r="A884" s="2" t="s">
        <v>1838</v>
      </c>
      <c r="B884" s="2" t="s">
        <v>1839</v>
      </c>
      <c r="C884" s="2"/>
      <c r="D884" s="2" t="s">
        <v>14</v>
      </c>
      <c r="E884" s="2" t="s">
        <v>15</v>
      </c>
      <c r="F884" s="2" t="s">
        <v>48</v>
      </c>
      <c r="G884" s="2" t="s">
        <v>48</v>
      </c>
    </row>
    <row r="885" spans="1:7">
      <c r="A885" s="2" t="s">
        <v>1840</v>
      </c>
      <c r="B885" s="2" t="s">
        <v>1841</v>
      </c>
      <c r="C885" s="2"/>
      <c r="D885" s="2" t="s">
        <v>14</v>
      </c>
      <c r="E885" s="2" t="s">
        <v>15</v>
      </c>
      <c r="F885" s="2" t="s">
        <v>48</v>
      </c>
      <c r="G885" s="2" t="s">
        <v>48</v>
      </c>
    </row>
    <row r="886" spans="1:7">
      <c r="A886" s="2" t="s">
        <v>1842</v>
      </c>
      <c r="B886" s="2" t="s">
        <v>1843</v>
      </c>
      <c r="C886" s="2">
        <v>9011527399</v>
      </c>
      <c r="D886" s="2" t="s">
        <v>14</v>
      </c>
      <c r="E886" s="2" t="s">
        <v>15</v>
      </c>
      <c r="F886" s="2" t="s">
        <v>48</v>
      </c>
      <c r="G886" s="2" t="s">
        <v>55</v>
      </c>
    </row>
    <row r="887" spans="1:7">
      <c r="A887" s="2" t="s">
        <v>1844</v>
      </c>
      <c r="B887" s="2" t="s">
        <v>1845</v>
      </c>
      <c r="C887" s="2">
        <v>9348687343</v>
      </c>
      <c r="D887" s="2" t="s">
        <v>14</v>
      </c>
      <c r="E887" s="2" t="s">
        <v>15</v>
      </c>
      <c r="F887" s="2" t="s">
        <v>48</v>
      </c>
      <c r="G887" s="2" t="s">
        <v>55</v>
      </c>
    </row>
    <row r="888" spans="1:7">
      <c r="A888" s="2" t="s">
        <v>1846</v>
      </c>
      <c r="B888" s="2" t="s">
        <v>1847</v>
      </c>
      <c r="C888" s="2">
        <v>8127782333</v>
      </c>
      <c r="D888" s="2" t="s">
        <v>9</v>
      </c>
      <c r="E888" s="2" t="s">
        <v>15</v>
      </c>
      <c r="F888" s="2" t="s">
        <v>1359</v>
      </c>
      <c r="G888" s="2" t="s">
        <v>1359</v>
      </c>
    </row>
    <row r="889" spans="1:7">
      <c r="A889" s="2" t="s">
        <v>1848</v>
      </c>
      <c r="B889" s="2" t="s">
        <v>1849</v>
      </c>
      <c r="C889" s="2">
        <v>9345081858</v>
      </c>
      <c r="D889" s="2" t="s">
        <v>14</v>
      </c>
      <c r="E889" s="2" t="s">
        <v>15</v>
      </c>
      <c r="F889" s="2" t="s">
        <v>48</v>
      </c>
      <c r="G889" s="2" t="s">
        <v>55</v>
      </c>
    </row>
    <row r="890" spans="1:7">
      <c r="A890" s="2" t="s">
        <v>1850</v>
      </c>
      <c r="B890" s="2" t="s">
        <v>1851</v>
      </c>
      <c r="C890" s="2"/>
      <c r="D890" s="2" t="s">
        <v>14</v>
      </c>
      <c r="E890" s="2" t="s">
        <v>15</v>
      </c>
      <c r="F890" s="2" t="s">
        <v>48</v>
      </c>
      <c r="G890" s="2" t="s">
        <v>48</v>
      </c>
    </row>
    <row r="891" spans="1:7">
      <c r="A891" s="2" t="s">
        <v>1852</v>
      </c>
      <c r="B891" s="2" t="s">
        <v>1853</v>
      </c>
      <c r="C891" s="2">
        <v>9967448276</v>
      </c>
      <c r="D891" s="2" t="s">
        <v>14</v>
      </c>
      <c r="E891" s="2" t="s">
        <v>15</v>
      </c>
      <c r="F891" s="2" t="s">
        <v>48</v>
      </c>
      <c r="G891" s="2" t="s">
        <v>55</v>
      </c>
    </row>
    <row r="892" spans="1:7">
      <c r="A892" s="2" t="s">
        <v>1854</v>
      </c>
      <c r="B892" s="2" t="s">
        <v>1855</v>
      </c>
      <c r="C892" s="2">
        <v>9309157441</v>
      </c>
      <c r="D892" s="2" t="s">
        <v>14</v>
      </c>
      <c r="E892" s="2" t="s">
        <v>15</v>
      </c>
      <c r="F892" s="2" t="s">
        <v>48</v>
      </c>
      <c r="G892" s="2" t="s">
        <v>55</v>
      </c>
    </row>
    <row r="893" spans="1:7">
      <c r="A893" s="2" t="s">
        <v>1856</v>
      </c>
      <c r="B893" s="2" t="s">
        <v>1857</v>
      </c>
      <c r="C893" s="2">
        <v>9518528290</v>
      </c>
      <c r="D893" s="2" t="s">
        <v>14</v>
      </c>
      <c r="E893" s="2" t="s">
        <v>15</v>
      </c>
      <c r="F893" s="2" t="s">
        <v>48</v>
      </c>
      <c r="G893" s="2" t="s">
        <v>55</v>
      </c>
    </row>
    <row r="894" spans="1:7">
      <c r="A894" s="2" t="s">
        <v>1858</v>
      </c>
      <c r="B894" s="2" t="s">
        <v>1859</v>
      </c>
      <c r="C894" s="2">
        <v>9774486918</v>
      </c>
      <c r="D894" s="2" t="s">
        <v>14</v>
      </c>
      <c r="E894" s="2" t="s">
        <v>15</v>
      </c>
      <c r="F894" s="2" t="s">
        <v>48</v>
      </c>
      <c r="G894" s="2" t="s">
        <v>55</v>
      </c>
    </row>
    <row r="895" spans="1:7">
      <c r="A895" s="2" t="s">
        <v>1860</v>
      </c>
      <c r="B895" s="2" t="s">
        <v>1861</v>
      </c>
      <c r="C895" s="2"/>
      <c r="D895" s="2" t="s">
        <v>14</v>
      </c>
      <c r="E895" s="2" t="s">
        <v>15</v>
      </c>
      <c r="F895" s="2" t="s">
        <v>48</v>
      </c>
      <c r="G895" s="2" t="s">
        <v>48</v>
      </c>
    </row>
    <row r="896" spans="1:7">
      <c r="A896" s="2" t="s">
        <v>1862</v>
      </c>
      <c r="B896" s="2" t="s">
        <v>1863</v>
      </c>
      <c r="C896" s="2">
        <v>8928716199</v>
      </c>
      <c r="D896" s="2" t="s">
        <v>14</v>
      </c>
      <c r="E896" s="2" t="s">
        <v>15</v>
      </c>
      <c r="F896" s="2" t="s">
        <v>48</v>
      </c>
      <c r="G896" s="2" t="s">
        <v>55</v>
      </c>
    </row>
    <row r="897" spans="1:7">
      <c r="A897" s="2" t="s">
        <v>1864</v>
      </c>
      <c r="B897" s="2" t="s">
        <v>1865</v>
      </c>
      <c r="C897" s="2">
        <v>9307233096</v>
      </c>
      <c r="D897" s="2" t="s">
        <v>14</v>
      </c>
      <c r="E897" s="2" t="s">
        <v>15</v>
      </c>
      <c r="F897" s="2" t="s">
        <v>48</v>
      </c>
      <c r="G897" s="2" t="s">
        <v>55</v>
      </c>
    </row>
    <row r="898" spans="1:7">
      <c r="A898" s="2" t="s">
        <v>1866</v>
      </c>
      <c r="B898" s="2" t="s">
        <v>1867</v>
      </c>
      <c r="C898" s="2" t="s">
        <v>1868</v>
      </c>
      <c r="D898" s="2" t="s">
        <v>14</v>
      </c>
      <c r="E898" s="2" t="s">
        <v>15</v>
      </c>
      <c r="F898" s="2" t="s">
        <v>48</v>
      </c>
      <c r="G898" s="2" t="s">
        <v>55</v>
      </c>
    </row>
    <row r="899" spans="1:7">
      <c r="A899" s="2" t="s">
        <v>1869</v>
      </c>
      <c r="B899" s="2" t="s">
        <v>1870</v>
      </c>
      <c r="C899" s="2" t="s">
        <v>1871</v>
      </c>
      <c r="D899" s="2" t="s">
        <v>14</v>
      </c>
      <c r="E899" s="2" t="s">
        <v>15</v>
      </c>
      <c r="F899" s="2" t="s">
        <v>48</v>
      </c>
      <c r="G899" s="2" t="s">
        <v>55</v>
      </c>
    </row>
    <row r="900" spans="1:7">
      <c r="A900" s="2" t="s">
        <v>1872</v>
      </c>
      <c r="B900" s="2" t="s">
        <v>1873</v>
      </c>
      <c r="C900" s="2">
        <v>8788412691</v>
      </c>
      <c r="D900" s="2" t="s">
        <v>14</v>
      </c>
      <c r="E900" s="2" t="s">
        <v>15</v>
      </c>
      <c r="F900" s="2" t="s">
        <v>48</v>
      </c>
      <c r="G900" s="2" t="s">
        <v>55</v>
      </c>
    </row>
    <row r="901" spans="1:7">
      <c r="A901" s="2" t="s">
        <v>1874</v>
      </c>
      <c r="B901" s="2" t="s">
        <v>1875</v>
      </c>
      <c r="C901" s="2"/>
      <c r="D901" s="2" t="s">
        <v>14</v>
      </c>
      <c r="E901" s="2" t="s">
        <v>15</v>
      </c>
      <c r="F901" s="2" t="s">
        <v>48</v>
      </c>
      <c r="G901" s="2" t="s">
        <v>48</v>
      </c>
    </row>
    <row r="902" spans="1:7">
      <c r="A902" s="2" t="s">
        <v>1876</v>
      </c>
      <c r="B902" s="2" t="s">
        <v>1877</v>
      </c>
      <c r="C902" s="2">
        <v>9929151711</v>
      </c>
      <c r="D902" s="2" t="s">
        <v>14</v>
      </c>
      <c r="E902" s="2" t="s">
        <v>15</v>
      </c>
      <c r="F902" s="2" t="s">
        <v>48</v>
      </c>
      <c r="G902" s="2" t="s">
        <v>55</v>
      </c>
    </row>
    <row r="903" spans="1:7">
      <c r="A903" s="2" t="s">
        <v>1878</v>
      </c>
      <c r="B903" s="2" t="s">
        <v>1879</v>
      </c>
      <c r="C903" s="2">
        <v>8547426138</v>
      </c>
      <c r="D903" s="2" t="s">
        <v>14</v>
      </c>
      <c r="E903" s="2" t="s">
        <v>15</v>
      </c>
      <c r="F903" s="2" t="s">
        <v>48</v>
      </c>
      <c r="G903" s="2" t="s">
        <v>55</v>
      </c>
    </row>
    <row r="904" spans="1:7">
      <c r="A904" s="2" t="s">
        <v>1880</v>
      </c>
      <c r="B904" s="2" t="s">
        <v>1881</v>
      </c>
      <c r="C904" s="2"/>
      <c r="D904" s="2" t="s">
        <v>14</v>
      </c>
      <c r="E904" s="2" t="s">
        <v>15</v>
      </c>
      <c r="F904" s="2" t="s">
        <v>48</v>
      </c>
      <c r="G904" s="2" t="s">
        <v>48</v>
      </c>
    </row>
    <row r="905" spans="1:7">
      <c r="A905" s="2" t="s">
        <v>1882</v>
      </c>
      <c r="B905" s="2" t="s">
        <v>1883</v>
      </c>
      <c r="C905" s="2">
        <v>8318776846</v>
      </c>
      <c r="D905" s="2" t="s">
        <v>9</v>
      </c>
      <c r="E905" s="2" t="str">
        <f>HYPERLINK("https://nconnect.nicmar.ac.in/storage/profile/6900844f9f2e6.png", "Download")</f>
        <v>0</v>
      </c>
      <c r="F905" s="2" t="s">
        <v>48</v>
      </c>
      <c r="G905" s="2" t="s">
        <v>48</v>
      </c>
    </row>
    <row r="906" spans="1:7">
      <c r="A906" s="2" t="s">
        <v>1884</v>
      </c>
      <c r="B906" s="2" t="s">
        <v>1885</v>
      </c>
      <c r="C906" s="2">
        <v>9971867317</v>
      </c>
      <c r="D906" s="2" t="s">
        <v>9</v>
      </c>
      <c r="E906" s="2" t="s">
        <v>15</v>
      </c>
      <c r="F906" s="2" t="s">
        <v>1359</v>
      </c>
      <c r="G906" s="2" t="s">
        <v>1359</v>
      </c>
    </row>
    <row r="907" spans="1:7">
      <c r="A907" s="2" t="s">
        <v>1886</v>
      </c>
      <c r="B907" s="2" t="s">
        <v>1887</v>
      </c>
      <c r="C907" s="2">
        <v>9763881189</v>
      </c>
      <c r="D907" s="2" t="s">
        <v>9</v>
      </c>
      <c r="E907" s="2" t="str">
        <f>HYPERLINK("https://nconnect.nicmar.ac.in/storage/profile/68ce91af96eab.png", "Download")</f>
        <v>0</v>
      </c>
      <c r="F907" s="2" t="s">
        <v>48</v>
      </c>
      <c r="G907" s="2" t="s">
        <v>55</v>
      </c>
    </row>
    <row r="908" spans="1:7">
      <c r="A908" s="2" t="s">
        <v>1888</v>
      </c>
      <c r="B908" s="2" t="s">
        <v>1889</v>
      </c>
      <c r="C908" s="2">
        <v>9941010414</v>
      </c>
      <c r="D908" s="2" t="s">
        <v>9</v>
      </c>
      <c r="E908" s="2" t="str">
        <f>HYPERLINK("https://nconnect.nicmar.ac.in/storage/profile/690084cbb2210.png", "Download")</f>
        <v>0</v>
      </c>
      <c r="F908" s="2" t="s">
        <v>48</v>
      </c>
      <c r="G908" s="2" t="s">
        <v>48</v>
      </c>
    </row>
    <row r="909" spans="1:7">
      <c r="A909" s="2" t="s">
        <v>1890</v>
      </c>
      <c r="B909" s="2" t="s">
        <v>1891</v>
      </c>
      <c r="C909" s="2">
        <v>9359994587</v>
      </c>
      <c r="D909" s="2" t="s">
        <v>14</v>
      </c>
      <c r="E909" s="2" t="str">
        <f>HYPERLINK("https://nconnect.nicmar.ac.in/storage/profile/689a0775372b0.png", "Download")</f>
        <v>0</v>
      </c>
      <c r="F909" s="2" t="s">
        <v>48</v>
      </c>
      <c r="G909" s="2" t="s">
        <v>55</v>
      </c>
    </row>
    <row r="910" spans="1:7">
      <c r="A910" s="2" t="s">
        <v>1892</v>
      </c>
      <c r="B910" s="2" t="s">
        <v>1893</v>
      </c>
      <c r="C910" s="2"/>
      <c r="D910" s="2"/>
      <c r="E910" s="2" t="s">
        <v>15</v>
      </c>
      <c r="F910" s="2" t="s">
        <v>48</v>
      </c>
      <c r="G910" s="2" t="s">
        <v>48</v>
      </c>
    </row>
    <row r="911" spans="1:7">
      <c r="A911" s="2" t="s">
        <v>1894</v>
      </c>
      <c r="B911" s="2" t="s">
        <v>1895</v>
      </c>
      <c r="C911" s="2"/>
      <c r="D911" s="2" t="s">
        <v>14</v>
      </c>
      <c r="E911" s="2" t="s">
        <v>15</v>
      </c>
      <c r="F911" s="2" t="s">
        <v>48</v>
      </c>
      <c r="G911" s="2" t="s">
        <v>48</v>
      </c>
    </row>
    <row r="912" spans="1:7">
      <c r="A912" s="2" t="s">
        <v>1896</v>
      </c>
      <c r="B912" s="2" t="s">
        <v>1897</v>
      </c>
      <c r="C912" s="2"/>
      <c r="D912" s="2" t="s">
        <v>14</v>
      </c>
      <c r="E912" s="2" t="s">
        <v>15</v>
      </c>
      <c r="F912" s="2" t="s">
        <v>48</v>
      </c>
      <c r="G912" s="2" t="s">
        <v>48</v>
      </c>
    </row>
    <row r="913" spans="1:7">
      <c r="A913" s="2" t="s">
        <v>1898</v>
      </c>
      <c r="B913" s="2" t="s">
        <v>1899</v>
      </c>
      <c r="C913" s="2">
        <v>7997900429</v>
      </c>
      <c r="D913" s="2" t="s">
        <v>9</v>
      </c>
      <c r="E913" s="2" t="str">
        <f>HYPERLINK("https://nconnect.nicmar.ac.in/storage/profile/68e0cd51b2de8.png", "Download")</f>
        <v>0</v>
      </c>
      <c r="F913" s="2" t="s">
        <v>48</v>
      </c>
      <c r="G913" s="2" t="s">
        <v>55</v>
      </c>
    </row>
    <row r="914" spans="1:7">
      <c r="A914" s="2" t="s">
        <v>1900</v>
      </c>
      <c r="B914" s="2" t="s">
        <v>1901</v>
      </c>
      <c r="C914" s="2">
        <v>7798109599</v>
      </c>
      <c r="D914" s="2" t="s">
        <v>14</v>
      </c>
      <c r="E914" s="2" t="str">
        <f>HYPERLINK("https://nconnect.nicmar.ac.in/storage/profile/68c2f22d0b3a8.png", "Download")</f>
        <v>0</v>
      </c>
      <c r="F914" s="2" t="s">
        <v>48</v>
      </c>
      <c r="G914" s="2" t="s">
        <v>55</v>
      </c>
    </row>
    <row r="915" spans="1:7">
      <c r="A915" s="2" t="s">
        <v>1902</v>
      </c>
      <c r="B915" s="2" t="s">
        <v>1903</v>
      </c>
      <c r="C915" s="2"/>
      <c r="D915" s="2"/>
      <c r="E915" s="2" t="s">
        <v>15</v>
      </c>
      <c r="F915" s="2" t="s">
        <v>48</v>
      </c>
      <c r="G915" s="2" t="s">
        <v>48</v>
      </c>
    </row>
    <row r="916" spans="1:7">
      <c r="A916" s="2" t="s">
        <v>1904</v>
      </c>
      <c r="B916" s="2" t="s">
        <v>1905</v>
      </c>
      <c r="C916" s="2">
        <v>8669796805</v>
      </c>
      <c r="D916" s="2" t="s">
        <v>14</v>
      </c>
      <c r="E916" s="2" t="s">
        <v>15</v>
      </c>
      <c r="F916" s="2" t="s">
        <v>48</v>
      </c>
      <c r="G916" s="2" t="s">
        <v>55</v>
      </c>
    </row>
    <row r="917" spans="1:7">
      <c r="A917" s="2" t="s">
        <v>1906</v>
      </c>
      <c r="B917" s="2" t="s">
        <v>1907</v>
      </c>
      <c r="C917" s="2">
        <v>9873481483</v>
      </c>
      <c r="D917" s="2" t="s">
        <v>14</v>
      </c>
      <c r="E917" s="2" t="s">
        <v>15</v>
      </c>
      <c r="F917" s="2" t="s">
        <v>48</v>
      </c>
      <c r="G917" s="2" t="s">
        <v>55</v>
      </c>
    </row>
    <row r="918" spans="1:7">
      <c r="A918" s="2" t="s">
        <v>1908</v>
      </c>
      <c r="B918" s="2" t="s">
        <v>1909</v>
      </c>
      <c r="C918" s="2"/>
      <c r="D918" s="2" t="s">
        <v>14</v>
      </c>
      <c r="E918" s="2" t="s">
        <v>15</v>
      </c>
      <c r="F918" s="2" t="s">
        <v>48</v>
      </c>
      <c r="G918" s="2" t="s">
        <v>48</v>
      </c>
    </row>
    <row r="919" spans="1:7">
      <c r="A919" s="2" t="s">
        <v>1910</v>
      </c>
      <c r="B919" s="2" t="s">
        <v>1911</v>
      </c>
      <c r="C919" s="2"/>
      <c r="D919" s="2" t="s">
        <v>14</v>
      </c>
      <c r="E919" s="2" t="s">
        <v>15</v>
      </c>
      <c r="F919" s="2" t="s">
        <v>48</v>
      </c>
      <c r="G919" s="2" t="s">
        <v>48</v>
      </c>
    </row>
    <row r="920" spans="1:7">
      <c r="A920" s="2" t="s">
        <v>1912</v>
      </c>
      <c r="B920" s="2" t="s">
        <v>1913</v>
      </c>
      <c r="C920" s="2">
        <v>9290248959</v>
      </c>
      <c r="D920" s="2" t="s">
        <v>39</v>
      </c>
      <c r="E920" s="2" t="s">
        <v>15</v>
      </c>
      <c r="F920" s="2" t="s">
        <v>48</v>
      </c>
      <c r="G920" s="2" t="s">
        <v>48</v>
      </c>
    </row>
    <row r="921" spans="1:7">
      <c r="A921" s="2" t="s">
        <v>1914</v>
      </c>
      <c r="B921" s="2" t="s">
        <v>1915</v>
      </c>
      <c r="C921" s="2">
        <v>9822475850</v>
      </c>
      <c r="D921" s="2" t="s">
        <v>14</v>
      </c>
      <c r="E921" s="2" t="s">
        <v>15</v>
      </c>
      <c r="F921" s="2" t="s">
        <v>48</v>
      </c>
      <c r="G921" s="2" t="s">
        <v>48</v>
      </c>
    </row>
    <row r="922" spans="1:7">
      <c r="A922" s="2" t="s">
        <v>1916</v>
      </c>
      <c r="B922" s="2" t="s">
        <v>1917</v>
      </c>
      <c r="C922" s="2">
        <v>7821032701</v>
      </c>
      <c r="D922" s="2" t="s">
        <v>14</v>
      </c>
      <c r="E922" s="2" t="s">
        <v>15</v>
      </c>
      <c r="F922" s="2" t="s">
        <v>48</v>
      </c>
      <c r="G922" s="2" t="s">
        <v>48</v>
      </c>
    </row>
    <row r="923" spans="1:7">
      <c r="A923" s="2" t="s">
        <v>1918</v>
      </c>
      <c r="B923" s="2" t="s">
        <v>1919</v>
      </c>
      <c r="C923" s="2"/>
      <c r="D923" s="2"/>
      <c r="E923" s="2" t="s">
        <v>15</v>
      </c>
      <c r="F923" s="2" t="s">
        <v>48</v>
      </c>
      <c r="G923" s="2" t="s">
        <v>48</v>
      </c>
    </row>
    <row r="924" spans="1:7">
      <c r="A924" s="2" t="s">
        <v>1920</v>
      </c>
      <c r="B924" s="2" t="s">
        <v>1921</v>
      </c>
      <c r="C924" s="2">
        <v>7699718863</v>
      </c>
      <c r="D924" s="2" t="s">
        <v>9</v>
      </c>
      <c r="E924" s="2" t="s">
        <v>15</v>
      </c>
      <c r="F924" s="2" t="s">
        <v>1359</v>
      </c>
      <c r="G924" s="2" t="s">
        <v>1359</v>
      </c>
    </row>
    <row r="925" spans="1:7">
      <c r="A925" s="2" t="s">
        <v>1922</v>
      </c>
      <c r="B925" s="2" t="s">
        <v>1923</v>
      </c>
      <c r="C925" s="2">
        <v>7017655960</v>
      </c>
      <c r="D925" s="2" t="s">
        <v>9</v>
      </c>
      <c r="E925" s="2" t="str">
        <f>HYPERLINK("https://nconnect.nicmar.ac.in/storage/profile/68d4f0d8e152a.png", "Download")</f>
        <v>0</v>
      </c>
      <c r="F925" s="2" t="s">
        <v>48</v>
      </c>
      <c r="G925" s="2" t="s">
        <v>567</v>
      </c>
    </row>
    <row r="926" spans="1:7">
      <c r="A926" s="2" t="s">
        <v>1924</v>
      </c>
      <c r="B926" s="2" t="s">
        <v>1925</v>
      </c>
      <c r="C926" s="2">
        <v>9967195227</v>
      </c>
      <c r="D926" s="2" t="s">
        <v>14</v>
      </c>
      <c r="E926" s="2" t="s">
        <v>15</v>
      </c>
      <c r="F926" s="2" t="s">
        <v>48</v>
      </c>
      <c r="G926" s="2" t="s">
        <v>48</v>
      </c>
    </row>
    <row r="927" spans="1:7">
      <c r="A927" s="2" t="s">
        <v>1926</v>
      </c>
      <c r="B927" s="2" t="s">
        <v>1927</v>
      </c>
      <c r="C927" s="2"/>
      <c r="D927" s="2" t="s">
        <v>14</v>
      </c>
      <c r="E927" s="2" t="s">
        <v>15</v>
      </c>
      <c r="F927" s="2" t="s">
        <v>48</v>
      </c>
      <c r="G927" s="2" t="s">
        <v>48</v>
      </c>
    </row>
    <row r="928" spans="1:7">
      <c r="A928" s="2" t="s">
        <v>1928</v>
      </c>
      <c r="B928" s="2" t="s">
        <v>1929</v>
      </c>
      <c r="C928" s="2">
        <v>9398879947</v>
      </c>
      <c r="D928" s="2" t="s">
        <v>39</v>
      </c>
      <c r="E928" s="2" t="s">
        <v>15</v>
      </c>
      <c r="F928" s="2" t="s">
        <v>48</v>
      </c>
      <c r="G928" s="2" t="s">
        <v>55</v>
      </c>
    </row>
    <row r="929" spans="1:7">
      <c r="A929" s="2" t="s">
        <v>1930</v>
      </c>
      <c r="B929" s="2" t="s">
        <v>1931</v>
      </c>
      <c r="C929" s="2"/>
      <c r="D929" s="2" t="s">
        <v>14</v>
      </c>
      <c r="E929" s="2" t="s">
        <v>15</v>
      </c>
      <c r="F929" s="2" t="s">
        <v>48</v>
      </c>
      <c r="G929" s="2" t="s">
        <v>48</v>
      </c>
    </row>
    <row r="930" spans="1:7">
      <c r="A930" s="2" t="s">
        <v>1932</v>
      </c>
      <c r="B930" s="2" t="s">
        <v>1933</v>
      </c>
      <c r="C930" s="2"/>
      <c r="D930" s="2" t="s">
        <v>14</v>
      </c>
      <c r="E930" s="2" t="s">
        <v>15</v>
      </c>
      <c r="F930" s="2" t="s">
        <v>48</v>
      </c>
      <c r="G930" s="2" t="s">
        <v>48</v>
      </c>
    </row>
    <row r="931" spans="1:7">
      <c r="A931" s="2" t="s">
        <v>1934</v>
      </c>
      <c r="B931" s="2" t="s">
        <v>1935</v>
      </c>
      <c r="C931" s="2">
        <v>9631914297</v>
      </c>
      <c r="D931" s="2" t="s">
        <v>14</v>
      </c>
      <c r="E931" s="2" t="s">
        <v>15</v>
      </c>
      <c r="F931" s="2" t="s">
        <v>48</v>
      </c>
      <c r="G931" s="2" t="s">
        <v>55</v>
      </c>
    </row>
    <row r="932" spans="1:7">
      <c r="A932" s="2" t="s">
        <v>1936</v>
      </c>
      <c r="B932" s="2" t="s">
        <v>1937</v>
      </c>
      <c r="C932" s="2"/>
      <c r="D932" s="2" t="s">
        <v>14</v>
      </c>
      <c r="E932" s="2" t="s">
        <v>15</v>
      </c>
      <c r="F932" s="2" t="s">
        <v>48</v>
      </c>
      <c r="G932" s="2" t="s">
        <v>48</v>
      </c>
    </row>
    <row r="933" spans="1:7">
      <c r="A933" s="2" t="s">
        <v>1938</v>
      </c>
      <c r="B933" s="2" t="s">
        <v>1939</v>
      </c>
      <c r="C933" s="2">
        <v>8527299484</v>
      </c>
      <c r="D933" s="2" t="s">
        <v>9</v>
      </c>
      <c r="E933" s="2" t="s">
        <v>15</v>
      </c>
      <c r="F933" s="2" t="s">
        <v>1359</v>
      </c>
      <c r="G933" s="2" t="s">
        <v>1359</v>
      </c>
    </row>
    <row r="934" spans="1:7">
      <c r="A934" s="2" t="s">
        <v>1940</v>
      </c>
      <c r="B934" s="2" t="s">
        <v>1941</v>
      </c>
      <c r="C934" s="2"/>
      <c r="D934" s="2" t="s">
        <v>14</v>
      </c>
      <c r="E934" s="2" t="s">
        <v>15</v>
      </c>
      <c r="F934" s="2" t="s">
        <v>48</v>
      </c>
      <c r="G934" s="2" t="s">
        <v>48</v>
      </c>
    </row>
    <row r="935" spans="1:7">
      <c r="A935" s="2" t="s">
        <v>1942</v>
      </c>
      <c r="B935" s="2" t="s">
        <v>1943</v>
      </c>
      <c r="C935" s="2"/>
      <c r="D935" s="2" t="s">
        <v>14</v>
      </c>
      <c r="E935" s="2" t="s">
        <v>15</v>
      </c>
      <c r="F935" s="2" t="s">
        <v>48</v>
      </c>
      <c r="G935" s="2" t="s">
        <v>48</v>
      </c>
    </row>
    <row r="936" spans="1:7">
      <c r="A936" s="2" t="s">
        <v>1944</v>
      </c>
      <c r="B936" s="2" t="s">
        <v>1945</v>
      </c>
      <c r="C936" s="2">
        <v>8421192119</v>
      </c>
      <c r="D936" s="2" t="s">
        <v>14</v>
      </c>
      <c r="E936" s="2" t="s">
        <v>15</v>
      </c>
      <c r="F936" s="2" t="s">
        <v>48</v>
      </c>
      <c r="G936" s="2" t="s">
        <v>48</v>
      </c>
    </row>
    <row r="937" spans="1:7">
      <c r="A937" s="2" t="s">
        <v>1946</v>
      </c>
      <c r="B937" s="2" t="s">
        <v>1947</v>
      </c>
      <c r="C937" s="2">
        <v>8888863767</v>
      </c>
      <c r="D937" s="2" t="s">
        <v>14</v>
      </c>
      <c r="E937" s="2" t="str">
        <f>HYPERLINK("https://nconnect.nicmar.ac.in/storage/profile/68aa045a05486.png", "Download")</f>
        <v>0</v>
      </c>
      <c r="F937" s="2" t="s">
        <v>48</v>
      </c>
      <c r="G937" s="2" t="s">
        <v>48</v>
      </c>
    </row>
    <row r="938" spans="1:7">
      <c r="A938" s="2" t="s">
        <v>1948</v>
      </c>
      <c r="B938" s="2" t="s">
        <v>1949</v>
      </c>
      <c r="C938" s="2">
        <v>7666250560</v>
      </c>
      <c r="D938" s="2" t="s">
        <v>14</v>
      </c>
      <c r="E938" s="2" t="s">
        <v>15</v>
      </c>
      <c r="F938" s="2" t="s">
        <v>48</v>
      </c>
      <c r="G938" s="2" t="s">
        <v>55</v>
      </c>
    </row>
    <row r="939" spans="1:7">
      <c r="A939" s="2" t="s">
        <v>1950</v>
      </c>
      <c r="B939" s="2" t="s">
        <v>1951</v>
      </c>
      <c r="C939" s="2">
        <v>7057577135</v>
      </c>
      <c r="D939" s="2" t="s">
        <v>14</v>
      </c>
      <c r="E939" s="2" t="s">
        <v>15</v>
      </c>
      <c r="F939" s="2" t="s">
        <v>48</v>
      </c>
      <c r="G939" s="2" t="s">
        <v>55</v>
      </c>
    </row>
    <row r="940" spans="1:7">
      <c r="A940" s="2" t="s">
        <v>1952</v>
      </c>
      <c r="B940" s="2" t="s">
        <v>1953</v>
      </c>
      <c r="C940" s="2">
        <v>8308303702</v>
      </c>
      <c r="D940" s="2" t="s">
        <v>14</v>
      </c>
      <c r="E940" s="2" t="s">
        <v>15</v>
      </c>
      <c r="F940" s="2" t="s">
        <v>48</v>
      </c>
      <c r="G940" s="2" t="s">
        <v>48</v>
      </c>
    </row>
    <row r="941" spans="1:7">
      <c r="A941" s="2" t="s">
        <v>1954</v>
      </c>
      <c r="B941" s="2" t="s">
        <v>1955</v>
      </c>
      <c r="C941" s="2">
        <v>7020575432</v>
      </c>
      <c r="D941" s="2" t="s">
        <v>14</v>
      </c>
      <c r="E941" s="2" t="s">
        <v>15</v>
      </c>
      <c r="F941" s="2" t="s">
        <v>48</v>
      </c>
      <c r="G941" s="2" t="s">
        <v>55</v>
      </c>
    </row>
    <row r="942" spans="1:7">
      <c r="A942" s="2" t="s">
        <v>1956</v>
      </c>
      <c r="B942" s="2" t="s">
        <v>1957</v>
      </c>
      <c r="C942" s="2">
        <v>9010220885</v>
      </c>
      <c r="D942" s="2" t="s">
        <v>39</v>
      </c>
      <c r="E942" s="2" t="s">
        <v>15</v>
      </c>
      <c r="F942" s="2" t="s">
        <v>48</v>
      </c>
      <c r="G942" s="2" t="s">
        <v>48</v>
      </c>
    </row>
    <row r="943" spans="1:7">
      <c r="A943" s="2" t="s">
        <v>1958</v>
      </c>
      <c r="B943" s="2" t="s">
        <v>1959</v>
      </c>
      <c r="C943" s="2">
        <v>8928342149</v>
      </c>
      <c r="D943" s="2" t="s">
        <v>14</v>
      </c>
      <c r="E943" s="2" t="s">
        <v>15</v>
      </c>
      <c r="F943" s="2" t="s">
        <v>48</v>
      </c>
      <c r="G943" s="2" t="s">
        <v>55</v>
      </c>
    </row>
    <row r="944" spans="1:7">
      <c r="A944" s="2" t="s">
        <v>1960</v>
      </c>
      <c r="B944" s="2" t="s">
        <v>1961</v>
      </c>
      <c r="C944" s="2"/>
      <c r="D944" s="2" t="s">
        <v>14</v>
      </c>
      <c r="E944" s="2" t="s">
        <v>15</v>
      </c>
      <c r="F944" s="2" t="s">
        <v>48</v>
      </c>
      <c r="G944" s="2" t="s">
        <v>48</v>
      </c>
    </row>
    <row r="945" spans="1:7">
      <c r="A945" s="2" t="s">
        <v>1962</v>
      </c>
      <c r="B945" s="2" t="s">
        <v>1963</v>
      </c>
      <c r="C945" s="2"/>
      <c r="D945" s="2" t="s">
        <v>14</v>
      </c>
      <c r="E945" s="2" t="s">
        <v>15</v>
      </c>
      <c r="F945" s="2" t="s">
        <v>48</v>
      </c>
      <c r="G945" s="2" t="s">
        <v>48</v>
      </c>
    </row>
    <row r="946" spans="1:7">
      <c r="A946" s="2" t="s">
        <v>1964</v>
      </c>
      <c r="B946" s="2" t="s">
        <v>1965</v>
      </c>
      <c r="C946" s="2">
        <v>8788382844</v>
      </c>
      <c r="D946" s="2" t="s">
        <v>39</v>
      </c>
      <c r="E946" s="2" t="s">
        <v>15</v>
      </c>
      <c r="F946" s="2" t="s">
        <v>48</v>
      </c>
      <c r="G946" s="2" t="s">
        <v>48</v>
      </c>
    </row>
    <row r="947" spans="1:7">
      <c r="A947" s="2" t="s">
        <v>1966</v>
      </c>
      <c r="B947" s="2" t="s">
        <v>1967</v>
      </c>
      <c r="C947" s="2">
        <v>7530000295</v>
      </c>
      <c r="D947" s="2" t="s">
        <v>14</v>
      </c>
      <c r="E947" s="2" t="str">
        <f>HYPERLINK("https://nconnect.nicmar.ac.in/storage/profile/68a3273eb7c9c.png", "Download")</f>
        <v>0</v>
      </c>
      <c r="F947" s="2" t="s">
        <v>48</v>
      </c>
      <c r="G947" s="2" t="s">
        <v>55</v>
      </c>
    </row>
    <row r="948" spans="1:7">
      <c r="A948" s="2" t="s">
        <v>1968</v>
      </c>
      <c r="B948" s="2" t="s">
        <v>1969</v>
      </c>
      <c r="C948" s="2">
        <v>9920920986</v>
      </c>
      <c r="D948" s="2" t="s">
        <v>14</v>
      </c>
      <c r="E948" s="2" t="s">
        <v>15</v>
      </c>
      <c r="F948" s="2" t="s">
        <v>48</v>
      </c>
      <c r="G948" s="2" t="s">
        <v>55</v>
      </c>
    </row>
    <row r="949" spans="1:7">
      <c r="A949" s="2" t="s">
        <v>1970</v>
      </c>
      <c r="B949" s="2" t="s">
        <v>1971</v>
      </c>
      <c r="C949" s="2">
        <v>7013432345</v>
      </c>
      <c r="D949" s="2" t="s">
        <v>14</v>
      </c>
      <c r="E949" s="2" t="s">
        <v>15</v>
      </c>
      <c r="F949" s="2" t="s">
        <v>48</v>
      </c>
      <c r="G949" s="2" t="s">
        <v>55</v>
      </c>
    </row>
    <row r="950" spans="1:7">
      <c r="A950" s="2" t="s">
        <v>1972</v>
      </c>
      <c r="B950" s="2" t="s">
        <v>1973</v>
      </c>
      <c r="C950" s="2">
        <v>9075578064</v>
      </c>
      <c r="D950" s="2" t="s">
        <v>14</v>
      </c>
      <c r="E950" s="2" t="s">
        <v>15</v>
      </c>
      <c r="F950" s="2" t="s">
        <v>48</v>
      </c>
      <c r="G950" s="2" t="s">
        <v>55</v>
      </c>
    </row>
    <row r="951" spans="1:7">
      <c r="A951" s="2" t="s">
        <v>1974</v>
      </c>
      <c r="B951" s="2" t="s">
        <v>1975</v>
      </c>
      <c r="C951" s="2"/>
      <c r="D951" s="2" t="s">
        <v>14</v>
      </c>
      <c r="E951" s="2" t="s">
        <v>15</v>
      </c>
      <c r="F951" s="2" t="s">
        <v>48</v>
      </c>
      <c r="G951" s="2" t="s">
        <v>48</v>
      </c>
    </row>
    <row r="952" spans="1:7">
      <c r="A952" s="2" t="s">
        <v>1442</v>
      </c>
      <c r="B952" s="2" t="s">
        <v>1976</v>
      </c>
      <c r="C952" s="2">
        <v>9627575680</v>
      </c>
      <c r="D952" s="2" t="s">
        <v>9</v>
      </c>
      <c r="E952" s="2" t="str">
        <f>HYPERLINK("https://nconnect.nicmar.ac.in/storage/profile/68c915b5545d2.png", "Download")</f>
        <v>0</v>
      </c>
      <c r="F952" s="2" t="s">
        <v>48</v>
      </c>
      <c r="G952" s="2" t="s">
        <v>55</v>
      </c>
    </row>
    <row r="953" spans="1:7">
      <c r="A953" s="2" t="s">
        <v>1552</v>
      </c>
      <c r="B953" s="2" t="s">
        <v>1977</v>
      </c>
      <c r="C953" s="2"/>
      <c r="D953" s="2" t="s">
        <v>9</v>
      </c>
      <c r="E953" s="2" t="s">
        <v>15</v>
      </c>
      <c r="F953" s="2" t="s">
        <v>48</v>
      </c>
      <c r="G953" s="2" t="s">
        <v>55</v>
      </c>
    </row>
    <row r="954" spans="1:7">
      <c r="A954" s="2" t="s">
        <v>1978</v>
      </c>
      <c r="B954" s="2" t="s">
        <v>1979</v>
      </c>
      <c r="C954" s="2">
        <v>8510080228</v>
      </c>
      <c r="D954" s="2" t="s">
        <v>9</v>
      </c>
      <c r="E954" s="2" t="str">
        <f>HYPERLINK("https://nconnect.nicmar.ac.in/storage/profile/68d4f2701382a.png", "Download")</f>
        <v>0</v>
      </c>
      <c r="F954" s="2" t="s">
        <v>48</v>
      </c>
      <c r="G954" s="2" t="s">
        <v>55</v>
      </c>
    </row>
    <row r="955" spans="1:7">
      <c r="A955" s="2" t="s">
        <v>1980</v>
      </c>
      <c r="B955" s="2" t="s">
        <v>1981</v>
      </c>
      <c r="C955" s="2">
        <v>9949156524</v>
      </c>
      <c r="D955" s="2" t="s">
        <v>9</v>
      </c>
      <c r="E955" s="2" t="str">
        <f>HYPERLINK("https://nconnect.nicmar.ac.in/storage/profile/6901f2b7e8ba2.png", "Download")</f>
        <v>0</v>
      </c>
      <c r="F955" s="2" t="s">
        <v>48</v>
      </c>
      <c r="G955" s="2" t="s">
        <v>55</v>
      </c>
    </row>
    <row r="956" spans="1:7">
      <c r="A956" s="2" t="s">
        <v>1490</v>
      </c>
      <c r="B956" s="2" t="s">
        <v>1982</v>
      </c>
      <c r="C956" s="2"/>
      <c r="D956" s="2" t="s">
        <v>9</v>
      </c>
      <c r="E956" s="2" t="s">
        <v>15</v>
      </c>
      <c r="F956" s="2" t="s">
        <v>48</v>
      </c>
      <c r="G956" s="2" t="s">
        <v>55</v>
      </c>
    </row>
    <row r="957" spans="1:7">
      <c r="A957" s="2" t="s">
        <v>1983</v>
      </c>
      <c r="B957" s="2" t="s">
        <v>1984</v>
      </c>
      <c r="C957" s="2">
        <v>9515037169</v>
      </c>
      <c r="D957" s="2" t="s">
        <v>9</v>
      </c>
      <c r="E957" s="2" t="s">
        <v>15</v>
      </c>
      <c r="F957" s="2" t="s">
        <v>48</v>
      </c>
      <c r="G957" s="2" t="s">
        <v>55</v>
      </c>
    </row>
    <row r="958" spans="1:7">
      <c r="A958" s="2" t="s">
        <v>1985</v>
      </c>
      <c r="B958" s="2" t="s">
        <v>1986</v>
      </c>
      <c r="C958" s="2">
        <v>9381362125</v>
      </c>
      <c r="D958" s="2" t="s">
        <v>9</v>
      </c>
      <c r="E958" s="2" t="str">
        <f>HYPERLINK("https://nconnect.nicmar.ac.in/storage/profile/6929501d433a1.png", "Download")</f>
        <v>0</v>
      </c>
      <c r="F958" s="2" t="s">
        <v>48</v>
      </c>
      <c r="G958" s="2" t="s">
        <v>55</v>
      </c>
    </row>
    <row r="959" spans="1:7">
      <c r="A959" s="2" t="s">
        <v>1987</v>
      </c>
      <c r="B959" s="2" t="s">
        <v>1988</v>
      </c>
      <c r="C959" s="2">
        <v>9977773390</v>
      </c>
      <c r="D959" s="2" t="s">
        <v>9</v>
      </c>
      <c r="E959" s="2" t="s">
        <v>15</v>
      </c>
      <c r="F959" s="2" t="s">
        <v>48</v>
      </c>
      <c r="G959" s="2" t="s">
        <v>55</v>
      </c>
    </row>
    <row r="960" spans="1:7">
      <c r="A960" s="2" t="s">
        <v>1989</v>
      </c>
      <c r="B960" s="2" t="s">
        <v>1990</v>
      </c>
      <c r="C960" s="2">
        <v>9381290167</v>
      </c>
      <c r="D960" s="2" t="s">
        <v>9</v>
      </c>
      <c r="E960" s="2" t="str">
        <f>HYPERLINK("https://nconnect.nicmar.ac.in/storage/profile/69281d4d466af.png", "Download")</f>
        <v>0</v>
      </c>
      <c r="F960" s="2" t="s">
        <v>48</v>
      </c>
      <c r="G960" s="2" t="s">
        <v>55</v>
      </c>
    </row>
    <row r="961" spans="1:7">
      <c r="A961" s="2" t="s">
        <v>1991</v>
      </c>
      <c r="B961" s="2" t="s">
        <v>1992</v>
      </c>
      <c r="C961" s="2">
        <v>8639655127</v>
      </c>
      <c r="D961" s="2" t="s">
        <v>9</v>
      </c>
      <c r="E961" s="2" t="str">
        <f>HYPERLINK("https://nconnect.nicmar.ac.in/storage/profile/68d28cb755c02.png", "Download")</f>
        <v>0</v>
      </c>
      <c r="F961" s="2" t="s">
        <v>48</v>
      </c>
      <c r="G961" s="2" t="s">
        <v>55</v>
      </c>
    </row>
    <row r="962" spans="1:7">
      <c r="A962" s="2" t="s">
        <v>1993</v>
      </c>
      <c r="B962" s="2" t="s">
        <v>1994</v>
      </c>
      <c r="C962" s="2">
        <v>9490222942</v>
      </c>
      <c r="D962" s="2" t="s">
        <v>9</v>
      </c>
      <c r="E962" s="2" t="str">
        <f>HYPERLINK("https://nconnect.nicmar.ac.in/storage/profile/68ef6fd4e707c.png", "Download")</f>
        <v>0</v>
      </c>
      <c r="F962" s="2" t="s">
        <v>48</v>
      </c>
      <c r="G962" s="2" t="s">
        <v>48</v>
      </c>
    </row>
    <row r="963" spans="1:7">
      <c r="A963" s="2" t="s">
        <v>1426</v>
      </c>
      <c r="B963" s="2" t="s">
        <v>1995</v>
      </c>
      <c r="C963" s="2">
        <v>9542750568</v>
      </c>
      <c r="D963" s="2" t="s">
        <v>9</v>
      </c>
      <c r="E963" s="2" t="str">
        <f>HYPERLINK("https://nconnect.nicmar.ac.in/storage/profile/68b340248d0d8.png", "Download")</f>
        <v>0</v>
      </c>
      <c r="F963" s="2" t="s">
        <v>48</v>
      </c>
      <c r="G963" s="2" t="s">
        <v>55</v>
      </c>
    </row>
    <row r="964" spans="1:7">
      <c r="A964" s="2" t="s">
        <v>1438</v>
      </c>
      <c r="B964" s="2" t="s">
        <v>1996</v>
      </c>
      <c r="C964" s="2">
        <v>8102291036</v>
      </c>
      <c r="D964" s="2" t="s">
        <v>9</v>
      </c>
      <c r="E964" s="2" t="str">
        <f>HYPERLINK("https://nconnect.nicmar.ac.in/storage/profile/6902fc84f3b30.png", "Download")</f>
        <v>0</v>
      </c>
      <c r="F964" s="2" t="s">
        <v>48</v>
      </c>
      <c r="G964" s="2" t="s">
        <v>55</v>
      </c>
    </row>
    <row r="965" spans="1:7">
      <c r="A965" s="2" t="s">
        <v>1997</v>
      </c>
      <c r="B965" s="2" t="s">
        <v>1998</v>
      </c>
      <c r="C965" s="2">
        <v>7737163616</v>
      </c>
      <c r="D965" s="2" t="s">
        <v>9</v>
      </c>
      <c r="E965" s="2" t="str">
        <f>HYPERLINK("https://nconnect.nicmar.ac.in/storage/profile/68d505b1c287f.png", "Download")</f>
        <v>0</v>
      </c>
      <c r="F965" s="2" t="s">
        <v>48</v>
      </c>
      <c r="G965" s="2" t="s">
        <v>55</v>
      </c>
    </row>
    <row r="966" spans="1:7">
      <c r="A966" s="2" t="s">
        <v>1999</v>
      </c>
      <c r="B966" s="2" t="s">
        <v>2000</v>
      </c>
      <c r="C966" s="2"/>
      <c r="D966" s="2" t="s">
        <v>9</v>
      </c>
      <c r="E966" s="2" t="s">
        <v>15</v>
      </c>
      <c r="F966" s="2" t="s">
        <v>48</v>
      </c>
      <c r="G966" s="2" t="s">
        <v>55</v>
      </c>
    </row>
    <row r="967" spans="1:7">
      <c r="A967" s="2" t="s">
        <v>1472</v>
      </c>
      <c r="B967" s="2" t="s">
        <v>2001</v>
      </c>
      <c r="C967" s="2"/>
      <c r="D967" s="2" t="s">
        <v>9</v>
      </c>
      <c r="E967" s="2" t="s">
        <v>15</v>
      </c>
      <c r="F967" s="2" t="s">
        <v>48</v>
      </c>
      <c r="G967" s="2" t="s">
        <v>55</v>
      </c>
    </row>
    <row r="968" spans="1:7">
      <c r="A968" s="2" t="s">
        <v>1454</v>
      </c>
      <c r="B968" s="2" t="s">
        <v>2002</v>
      </c>
      <c r="C968" s="2">
        <v>8800889847</v>
      </c>
      <c r="D968" s="2" t="s">
        <v>9</v>
      </c>
      <c r="E968" s="2" t="str">
        <f>HYPERLINK("https://nconnect.nicmar.ac.in/storage/profile/68bfe71941e4a.png", "Download")</f>
        <v>0</v>
      </c>
      <c r="F968" s="2" t="s">
        <v>48</v>
      </c>
      <c r="G968" s="2" t="s">
        <v>55</v>
      </c>
    </row>
    <row r="969" spans="1:7">
      <c r="A969" s="2" t="s">
        <v>1452</v>
      </c>
      <c r="B969" s="2" t="s">
        <v>2003</v>
      </c>
      <c r="C969" s="2">
        <v>8920896864</v>
      </c>
      <c r="D969" s="2" t="s">
        <v>9</v>
      </c>
      <c r="E969" s="2" t="str">
        <f>HYPERLINK("https://nconnect.nicmar.ac.in/storage/profile/68bfe9345ff9f.png", "Download")</f>
        <v>0</v>
      </c>
      <c r="F969" s="2" t="s">
        <v>48</v>
      </c>
      <c r="G969" s="2" t="s">
        <v>55</v>
      </c>
    </row>
    <row r="970" spans="1:7">
      <c r="A970" s="2" t="s">
        <v>1462</v>
      </c>
      <c r="B970" s="2" t="s">
        <v>2004</v>
      </c>
      <c r="C970" s="2">
        <v>8787898838</v>
      </c>
      <c r="D970" s="2" t="s">
        <v>9</v>
      </c>
      <c r="E970" s="2" t="str">
        <f>HYPERLINK("https://nconnect.nicmar.ac.in/storage/profile/68e8cc7e8ed09.png", "Download")</f>
        <v>0</v>
      </c>
      <c r="F970" s="2" t="s">
        <v>48</v>
      </c>
      <c r="G970" s="2" t="s">
        <v>55</v>
      </c>
    </row>
    <row r="971" spans="1:7">
      <c r="A971" s="2" t="s">
        <v>2005</v>
      </c>
      <c r="B971" s="2" t="s">
        <v>2006</v>
      </c>
      <c r="C971" s="2">
        <v>9949048693</v>
      </c>
      <c r="D971" s="2" t="s">
        <v>9</v>
      </c>
      <c r="E971" s="2" t="str">
        <f>HYPERLINK("https://nconnect.nicmar.ac.in/storage/profile/68bf8e8cc774d.png", "Download")</f>
        <v>0</v>
      </c>
      <c r="F971" s="2" t="s">
        <v>48</v>
      </c>
      <c r="G971" s="2" t="s">
        <v>55</v>
      </c>
    </row>
    <row r="972" spans="1:7">
      <c r="A972" s="2" t="s">
        <v>1424</v>
      </c>
      <c r="B972" s="2" t="s">
        <v>2007</v>
      </c>
      <c r="C972" s="2">
        <v>7011701047</v>
      </c>
      <c r="D972" s="2" t="s">
        <v>9</v>
      </c>
      <c r="E972" s="2" t="str">
        <f>HYPERLINK("https://nconnect.nicmar.ac.in/storage/profile/6910a49997bb4.png", "Download")</f>
        <v>0</v>
      </c>
      <c r="F972" s="2" t="s">
        <v>48</v>
      </c>
      <c r="G972" s="2" t="s">
        <v>55</v>
      </c>
    </row>
    <row r="973" spans="1:7">
      <c r="A973" s="2" t="s">
        <v>2008</v>
      </c>
      <c r="B973" s="2" t="s">
        <v>2009</v>
      </c>
      <c r="C973" s="2">
        <v>8897123532</v>
      </c>
      <c r="D973" s="2" t="s">
        <v>9</v>
      </c>
      <c r="E973" s="2" t="str">
        <f>HYPERLINK("https://nconnect.nicmar.ac.in/storage/profile/692724ae0565f.png", "Download")</f>
        <v>0</v>
      </c>
      <c r="F973" s="2" t="s">
        <v>48</v>
      </c>
      <c r="G973" s="2" t="s">
        <v>55</v>
      </c>
    </row>
    <row r="974" spans="1:7">
      <c r="A974" s="2" t="s">
        <v>2010</v>
      </c>
      <c r="B974" s="2" t="s">
        <v>2011</v>
      </c>
      <c r="C974" s="2">
        <v>8074584175</v>
      </c>
      <c r="D974" s="2" t="s">
        <v>9</v>
      </c>
      <c r="E974" s="2" t="str">
        <f>HYPERLINK("https://nconnect.nicmar.ac.in/storage/profile/68d392f76f9b9.png", "Download")</f>
        <v>0</v>
      </c>
      <c r="F974" s="2" t="s">
        <v>48</v>
      </c>
      <c r="G974" s="2" t="s">
        <v>55</v>
      </c>
    </row>
    <row r="975" spans="1:7">
      <c r="A975" s="2" t="s">
        <v>2012</v>
      </c>
      <c r="B975" s="2" t="s">
        <v>2013</v>
      </c>
      <c r="C975" s="2">
        <v>9573504709</v>
      </c>
      <c r="D975" s="2" t="s">
        <v>9</v>
      </c>
      <c r="E975" s="2" t="str">
        <f>HYPERLINK("https://nconnect.nicmar.ac.in/storage/profile/68a7657cd6450.png", "Download")</f>
        <v>0</v>
      </c>
      <c r="F975" s="2" t="s">
        <v>48</v>
      </c>
      <c r="G975" s="2" t="s">
        <v>55</v>
      </c>
    </row>
    <row r="976" spans="1:7">
      <c r="A976" s="2" t="s">
        <v>2014</v>
      </c>
      <c r="B976" s="2" t="s">
        <v>2015</v>
      </c>
      <c r="C976" s="2">
        <v>9990907268</v>
      </c>
      <c r="D976" s="2" t="s">
        <v>9</v>
      </c>
      <c r="E976" s="2" t="s">
        <v>15</v>
      </c>
      <c r="F976" s="2" t="s">
        <v>48</v>
      </c>
      <c r="G976" s="2" t="s">
        <v>55</v>
      </c>
    </row>
    <row r="977" spans="1:7">
      <c r="A977" s="2" t="s">
        <v>1460</v>
      </c>
      <c r="B977" s="2" t="s">
        <v>2016</v>
      </c>
      <c r="C977" s="2"/>
      <c r="D977" s="2" t="s">
        <v>9</v>
      </c>
      <c r="E977" s="2" t="s">
        <v>15</v>
      </c>
      <c r="F977" s="2" t="s">
        <v>48</v>
      </c>
      <c r="G977" s="2" t="s">
        <v>55</v>
      </c>
    </row>
    <row r="978" spans="1:7">
      <c r="A978" s="2" t="s">
        <v>2017</v>
      </c>
      <c r="B978" s="2" t="s">
        <v>2018</v>
      </c>
      <c r="C978" s="2">
        <v>6006010190</v>
      </c>
      <c r="D978" s="2" t="s">
        <v>9</v>
      </c>
      <c r="E978" s="2" t="str">
        <f>HYPERLINK("https://nconnect.nicmar.ac.in/storage/profile/69006271b65fc.png", "Download")</f>
        <v>0</v>
      </c>
      <c r="F978" s="2" t="s">
        <v>48</v>
      </c>
      <c r="G978" s="2" t="s">
        <v>55</v>
      </c>
    </row>
    <row r="979" spans="1:7">
      <c r="A979" s="2" t="s">
        <v>2019</v>
      </c>
      <c r="B979" s="2" t="s">
        <v>2020</v>
      </c>
      <c r="C979" s="2">
        <v>9133123326</v>
      </c>
      <c r="D979" s="2" t="s">
        <v>14</v>
      </c>
      <c r="E979" s="2" t="s">
        <v>15</v>
      </c>
      <c r="F979" s="2" t="s">
        <v>48</v>
      </c>
      <c r="G979" s="2" t="s">
        <v>55</v>
      </c>
    </row>
    <row r="980" spans="1:7">
      <c r="A980" s="2" t="s">
        <v>2021</v>
      </c>
      <c r="B980" s="2" t="s">
        <v>2022</v>
      </c>
      <c r="C980" s="2"/>
      <c r="D980" s="2" t="s">
        <v>14</v>
      </c>
      <c r="E980" s="2" t="s">
        <v>15</v>
      </c>
      <c r="F980" s="2" t="s">
        <v>48</v>
      </c>
      <c r="G980" s="2" t="s">
        <v>48</v>
      </c>
    </row>
    <row r="981" spans="1:7">
      <c r="A981" s="2" t="s">
        <v>2023</v>
      </c>
      <c r="B981" s="2" t="s">
        <v>2024</v>
      </c>
      <c r="C981" s="2"/>
      <c r="D981" s="2"/>
      <c r="E981" s="2" t="s">
        <v>15</v>
      </c>
      <c r="F981" s="2" t="s">
        <v>48</v>
      </c>
      <c r="G981" s="2" t="s">
        <v>48</v>
      </c>
    </row>
    <row r="982" spans="1:7">
      <c r="A982" s="2" t="s">
        <v>2025</v>
      </c>
      <c r="B982" s="2" t="s">
        <v>2026</v>
      </c>
      <c r="C982" s="2"/>
      <c r="D982" s="2" t="s">
        <v>14</v>
      </c>
      <c r="E982" s="2" t="s">
        <v>15</v>
      </c>
      <c r="F982" s="2" t="s">
        <v>48</v>
      </c>
      <c r="G982" s="2" t="s">
        <v>48</v>
      </c>
    </row>
    <row r="983" spans="1:7">
      <c r="A983" s="2" t="s">
        <v>2027</v>
      </c>
      <c r="B983" s="2" t="s">
        <v>2028</v>
      </c>
      <c r="C983" s="2">
        <v>9893088824</v>
      </c>
      <c r="D983" s="2" t="s">
        <v>14</v>
      </c>
      <c r="E983" s="2" t="s">
        <v>15</v>
      </c>
      <c r="F983" s="2" t="s">
        <v>48</v>
      </c>
      <c r="G983" s="2" t="s">
        <v>55</v>
      </c>
    </row>
    <row r="984" spans="1:7">
      <c r="A984" s="2" t="s">
        <v>2029</v>
      </c>
      <c r="B984" s="2" t="s">
        <v>2030</v>
      </c>
      <c r="C984" s="2"/>
      <c r="D984" s="2" t="s">
        <v>14</v>
      </c>
      <c r="E984" s="2" t="s">
        <v>15</v>
      </c>
      <c r="F984" s="2" t="s">
        <v>48</v>
      </c>
      <c r="G984" s="2" t="s">
        <v>48</v>
      </c>
    </row>
    <row r="985" spans="1:7">
      <c r="A985" s="2" t="s">
        <v>2031</v>
      </c>
      <c r="B985" s="2" t="s">
        <v>2032</v>
      </c>
      <c r="C985" s="2">
        <v>8600638499</v>
      </c>
      <c r="D985" s="2" t="s">
        <v>14</v>
      </c>
      <c r="E985" s="2" t="s">
        <v>15</v>
      </c>
      <c r="F985" s="2" t="s">
        <v>48</v>
      </c>
      <c r="G985" s="2" t="s">
        <v>55</v>
      </c>
    </row>
    <row r="986" spans="1:7">
      <c r="A986" s="2" t="s">
        <v>2033</v>
      </c>
      <c r="B986" s="2" t="s">
        <v>2034</v>
      </c>
      <c r="C986" s="2">
        <v>7204781163</v>
      </c>
      <c r="D986" s="2" t="s">
        <v>14</v>
      </c>
      <c r="E986" s="2" t="s">
        <v>15</v>
      </c>
      <c r="F986" s="2" t="s">
        <v>48</v>
      </c>
      <c r="G986" s="2" t="s">
        <v>55</v>
      </c>
    </row>
    <row r="987" spans="1:7">
      <c r="A987" s="2" t="s">
        <v>2035</v>
      </c>
      <c r="B987" s="2" t="s">
        <v>2036</v>
      </c>
      <c r="C987" s="2">
        <v>9390347456</v>
      </c>
      <c r="D987" s="2" t="s">
        <v>14</v>
      </c>
      <c r="E987" s="2" t="s">
        <v>15</v>
      </c>
      <c r="F987" s="2" t="s">
        <v>48</v>
      </c>
      <c r="G987" s="2" t="s">
        <v>55</v>
      </c>
    </row>
    <row r="988" spans="1:7">
      <c r="A988" s="2" t="s">
        <v>2037</v>
      </c>
      <c r="B988" s="2" t="s">
        <v>2038</v>
      </c>
      <c r="C988" s="2">
        <v>7348949341</v>
      </c>
      <c r="D988" s="2" t="s">
        <v>14</v>
      </c>
      <c r="E988" s="2" t="s">
        <v>15</v>
      </c>
      <c r="F988" s="2" t="s">
        <v>48</v>
      </c>
      <c r="G988" s="2" t="s">
        <v>55</v>
      </c>
    </row>
    <row r="989" spans="1:7">
      <c r="A989" s="2" t="s">
        <v>2039</v>
      </c>
      <c r="B989" s="2" t="s">
        <v>2040</v>
      </c>
      <c r="C989" s="2">
        <v>9156898447</v>
      </c>
      <c r="D989" s="2" t="s">
        <v>14</v>
      </c>
      <c r="E989" s="2" t="s">
        <v>15</v>
      </c>
      <c r="F989" s="2" t="s">
        <v>48</v>
      </c>
      <c r="G989" s="2" t="s">
        <v>55</v>
      </c>
    </row>
    <row r="990" spans="1:7">
      <c r="A990" s="2" t="s">
        <v>2041</v>
      </c>
      <c r="B990" s="2" t="s">
        <v>2042</v>
      </c>
      <c r="C990" s="2">
        <v>8857814770</v>
      </c>
      <c r="D990" s="2" t="s">
        <v>14</v>
      </c>
      <c r="E990" s="2" t="s">
        <v>15</v>
      </c>
      <c r="F990" s="2" t="s">
        <v>48</v>
      </c>
      <c r="G990" s="2" t="s">
        <v>55</v>
      </c>
    </row>
    <row r="991" spans="1:7">
      <c r="A991" s="2" t="s">
        <v>2043</v>
      </c>
      <c r="B991" s="2" t="s">
        <v>2044</v>
      </c>
      <c r="C991" s="2"/>
      <c r="D991" s="2" t="s">
        <v>14</v>
      </c>
      <c r="E991" s="2" t="s">
        <v>15</v>
      </c>
      <c r="F991" s="2" t="s">
        <v>48</v>
      </c>
      <c r="G991" s="2" t="s">
        <v>48</v>
      </c>
    </row>
    <row r="992" spans="1:7">
      <c r="A992" s="2" t="s">
        <v>2045</v>
      </c>
      <c r="B992" s="2" t="s">
        <v>2046</v>
      </c>
      <c r="C992" s="2"/>
      <c r="D992" s="2" t="s">
        <v>14</v>
      </c>
      <c r="E992" s="2" t="s">
        <v>15</v>
      </c>
      <c r="F992" s="2" t="s">
        <v>48</v>
      </c>
      <c r="G992" s="2" t="s">
        <v>48</v>
      </c>
    </row>
    <row r="993" spans="1:7">
      <c r="A993" s="2" t="s">
        <v>2047</v>
      </c>
      <c r="B993" s="2" t="s">
        <v>2048</v>
      </c>
      <c r="C993" s="2">
        <v>7815000257</v>
      </c>
      <c r="D993" s="2" t="s">
        <v>14</v>
      </c>
      <c r="E993" s="2" t="s">
        <v>15</v>
      </c>
      <c r="F993" s="2" t="s">
        <v>48</v>
      </c>
      <c r="G993" s="2" t="s">
        <v>55</v>
      </c>
    </row>
    <row r="994" spans="1:7">
      <c r="A994" s="2" t="s">
        <v>1884</v>
      </c>
      <c r="B994" s="2" t="s">
        <v>2049</v>
      </c>
      <c r="C994" s="2">
        <v>9971867317</v>
      </c>
      <c r="D994" s="2" t="s">
        <v>9</v>
      </c>
      <c r="E994" s="2" t="s">
        <v>15</v>
      </c>
      <c r="F994" s="2" t="s">
        <v>1359</v>
      </c>
      <c r="G994" s="2" t="s">
        <v>1359</v>
      </c>
    </row>
    <row r="995" spans="1:7">
      <c r="A995" s="2" t="s">
        <v>2050</v>
      </c>
      <c r="B995" s="2" t="s">
        <v>2051</v>
      </c>
      <c r="C995" s="2"/>
      <c r="D995" s="2" t="s">
        <v>14</v>
      </c>
      <c r="E995" s="2" t="s">
        <v>15</v>
      </c>
      <c r="F995" s="2" t="s">
        <v>48</v>
      </c>
      <c r="G995" s="2" t="s">
        <v>48</v>
      </c>
    </row>
    <row r="996" spans="1:7">
      <c r="A996" s="2" t="s">
        <v>2052</v>
      </c>
      <c r="B996" s="2" t="s">
        <v>2053</v>
      </c>
      <c r="C996" s="2"/>
      <c r="D996" s="2" t="s">
        <v>14</v>
      </c>
      <c r="E996" s="2" t="s">
        <v>15</v>
      </c>
      <c r="F996" s="2" t="s">
        <v>48</v>
      </c>
      <c r="G996" s="2" t="s">
        <v>48</v>
      </c>
    </row>
    <row r="997" spans="1:7">
      <c r="A997" s="2" t="s">
        <v>2054</v>
      </c>
      <c r="B997" s="2" t="s">
        <v>2055</v>
      </c>
      <c r="C997" s="2">
        <v>7303466650</v>
      </c>
      <c r="D997" s="2" t="s">
        <v>14</v>
      </c>
      <c r="E997" s="2" t="s">
        <v>15</v>
      </c>
      <c r="F997" s="2" t="s">
        <v>48</v>
      </c>
      <c r="G997" s="2" t="s">
        <v>55</v>
      </c>
    </row>
    <row r="998" spans="1:7">
      <c r="A998" s="2" t="s">
        <v>2056</v>
      </c>
      <c r="B998" s="2" t="s">
        <v>2057</v>
      </c>
      <c r="C998" s="2">
        <v>7721813254</v>
      </c>
      <c r="D998" s="2" t="s">
        <v>14</v>
      </c>
      <c r="E998" s="2" t="s">
        <v>15</v>
      </c>
      <c r="F998" s="2" t="s">
        <v>48</v>
      </c>
      <c r="G998" s="2" t="s">
        <v>55</v>
      </c>
    </row>
    <row r="999" spans="1:7">
      <c r="A999" s="2" t="s">
        <v>2058</v>
      </c>
      <c r="B999" s="2" t="s">
        <v>2059</v>
      </c>
      <c r="C999" s="2">
        <v>9182944089</v>
      </c>
      <c r="D999" s="2" t="s">
        <v>9</v>
      </c>
      <c r="E999" s="2" t="str">
        <f>HYPERLINK("https://nconnect.nicmar.ac.in/storage/profile/68c5411b51da4.png", "Download")</f>
        <v>0</v>
      </c>
      <c r="F999" s="2" t="s">
        <v>48</v>
      </c>
      <c r="G999" s="2" t="s">
        <v>567</v>
      </c>
    </row>
    <row r="1000" spans="1:7">
      <c r="A1000" s="2" t="s">
        <v>2060</v>
      </c>
      <c r="B1000" s="2" t="s">
        <v>2061</v>
      </c>
      <c r="C1000" s="2">
        <v>9935122179</v>
      </c>
      <c r="D1000" s="2" t="s">
        <v>9</v>
      </c>
      <c r="E1000" s="2" t="s">
        <v>15</v>
      </c>
      <c r="F1000" s="2" t="s">
        <v>1359</v>
      </c>
      <c r="G1000" s="2" t="s">
        <v>1359</v>
      </c>
    </row>
    <row r="1001" spans="1:7">
      <c r="A1001" s="2" t="s">
        <v>2062</v>
      </c>
      <c r="B1001" s="2" t="s">
        <v>2063</v>
      </c>
      <c r="C1001" s="2"/>
      <c r="D1001" s="2" t="s">
        <v>14</v>
      </c>
      <c r="E1001" s="2" t="s">
        <v>15</v>
      </c>
      <c r="F1001" s="2" t="s">
        <v>48</v>
      </c>
      <c r="G1001" s="2" t="s">
        <v>48</v>
      </c>
    </row>
    <row r="1002" spans="1:7">
      <c r="A1002" s="2" t="s">
        <v>2064</v>
      </c>
      <c r="B1002" s="2" t="s">
        <v>2065</v>
      </c>
      <c r="C1002" s="2">
        <v>8534820535</v>
      </c>
      <c r="D1002" s="2" t="s">
        <v>9</v>
      </c>
      <c r="E1002" s="2" t="s">
        <v>15</v>
      </c>
      <c r="F1002" s="2" t="s">
        <v>1359</v>
      </c>
      <c r="G1002" s="2" t="s">
        <v>1359</v>
      </c>
    </row>
    <row r="1003" spans="1:7">
      <c r="A1003" s="2" t="s">
        <v>2066</v>
      </c>
      <c r="B1003" s="2" t="s">
        <v>2067</v>
      </c>
      <c r="C1003" s="2"/>
      <c r="D1003" s="2" t="s">
        <v>14</v>
      </c>
      <c r="E1003" s="2" t="s">
        <v>15</v>
      </c>
      <c r="F1003" s="2" t="s">
        <v>48</v>
      </c>
      <c r="G1003" s="2" t="s">
        <v>48</v>
      </c>
    </row>
    <row r="1004" spans="1:7">
      <c r="A1004" s="2" t="s">
        <v>2068</v>
      </c>
      <c r="B1004" s="2" t="s">
        <v>2069</v>
      </c>
      <c r="C1004" s="2">
        <v>9011386465</v>
      </c>
      <c r="D1004" s="2" t="s">
        <v>14</v>
      </c>
      <c r="E1004" s="2" t="s">
        <v>15</v>
      </c>
      <c r="F1004" s="2" t="s">
        <v>48</v>
      </c>
      <c r="G1004" s="2" t="s">
        <v>55</v>
      </c>
    </row>
    <row r="1005" spans="1:7">
      <c r="A1005" s="2" t="s">
        <v>2070</v>
      </c>
      <c r="B1005" s="2" t="s">
        <v>2071</v>
      </c>
      <c r="C1005" s="2">
        <v>9604960952</v>
      </c>
      <c r="D1005" s="2" t="s">
        <v>14</v>
      </c>
      <c r="E1005" s="2" t="s">
        <v>15</v>
      </c>
      <c r="F1005" s="2" t="s">
        <v>48</v>
      </c>
      <c r="G1005" s="2" t="s">
        <v>55</v>
      </c>
    </row>
    <row r="1006" spans="1:7">
      <c r="A1006" s="2" t="s">
        <v>2072</v>
      </c>
      <c r="B1006" s="2" t="s">
        <v>2073</v>
      </c>
      <c r="C1006" s="2">
        <v>9922134397</v>
      </c>
      <c r="D1006" s="2" t="s">
        <v>14</v>
      </c>
      <c r="E1006" s="2" t="str">
        <f>HYPERLINK("https://nconnect.nicmar.ac.in/storage/profile/68abf13220078.png", "Download")</f>
        <v>0</v>
      </c>
      <c r="F1006" s="2" t="s">
        <v>48</v>
      </c>
      <c r="G1006" s="2" t="s">
        <v>48</v>
      </c>
    </row>
    <row r="1007" spans="1:7">
      <c r="A1007" s="2" t="s">
        <v>2074</v>
      </c>
      <c r="B1007" s="2" t="s">
        <v>2075</v>
      </c>
      <c r="C1007" s="2"/>
      <c r="D1007" s="2" t="s">
        <v>14</v>
      </c>
      <c r="E1007" s="2" t="s">
        <v>15</v>
      </c>
      <c r="F1007" s="2" t="s">
        <v>48</v>
      </c>
      <c r="G1007" s="2" t="s">
        <v>48</v>
      </c>
    </row>
    <row r="1008" spans="1:7">
      <c r="A1008" s="2" t="s">
        <v>2076</v>
      </c>
      <c r="B1008" s="2" t="s">
        <v>2077</v>
      </c>
      <c r="C1008" s="2">
        <v>7304596600</v>
      </c>
      <c r="D1008" s="2" t="s">
        <v>14</v>
      </c>
      <c r="E1008" s="2" t="s">
        <v>15</v>
      </c>
      <c r="F1008" s="2" t="s">
        <v>48</v>
      </c>
      <c r="G1008" s="2" t="s">
        <v>48</v>
      </c>
    </row>
    <row r="1009" spans="1:7">
      <c r="A1009" s="2" t="s">
        <v>2078</v>
      </c>
      <c r="B1009" s="2" t="s">
        <v>2079</v>
      </c>
      <c r="C1009" s="2">
        <v>8535924140</v>
      </c>
      <c r="D1009" s="2" t="s">
        <v>9</v>
      </c>
      <c r="E1009" s="2" t="s">
        <v>15</v>
      </c>
      <c r="F1009" s="2" t="s">
        <v>1359</v>
      </c>
      <c r="G1009" s="2" t="s">
        <v>1359</v>
      </c>
    </row>
    <row r="1010" spans="1:7">
      <c r="A1010" s="2" t="s">
        <v>2080</v>
      </c>
      <c r="B1010" s="2" t="s">
        <v>2081</v>
      </c>
      <c r="C1010" s="2">
        <v>8250495051</v>
      </c>
      <c r="D1010" s="2" t="s">
        <v>14</v>
      </c>
      <c r="E1010" s="2" t="s">
        <v>15</v>
      </c>
      <c r="F1010" s="2" t="s">
        <v>48</v>
      </c>
      <c r="G1010" s="2" t="s">
        <v>55</v>
      </c>
    </row>
    <row r="1011" spans="1:7">
      <c r="A1011" s="2" t="s">
        <v>2082</v>
      </c>
      <c r="B1011" s="2" t="s">
        <v>2083</v>
      </c>
      <c r="C1011" s="2"/>
      <c r="D1011" s="2" t="s">
        <v>14</v>
      </c>
      <c r="E1011" s="2" t="s">
        <v>15</v>
      </c>
      <c r="F1011" s="2" t="s">
        <v>48</v>
      </c>
      <c r="G1011" s="2" t="s">
        <v>48</v>
      </c>
    </row>
    <row r="1012" spans="1:7">
      <c r="A1012" s="2" t="s">
        <v>2084</v>
      </c>
      <c r="B1012" s="2" t="s">
        <v>2085</v>
      </c>
      <c r="C1012" s="2"/>
      <c r="D1012" s="2" t="s">
        <v>39</v>
      </c>
      <c r="E1012" s="2" t="s">
        <v>15</v>
      </c>
      <c r="F1012" s="2" t="s">
        <v>48</v>
      </c>
      <c r="G1012" s="2" t="s">
        <v>48</v>
      </c>
    </row>
    <row r="1013" spans="1:7">
      <c r="A1013" s="2" t="s">
        <v>2086</v>
      </c>
      <c r="B1013" s="2" t="s">
        <v>2087</v>
      </c>
      <c r="C1013" s="2"/>
      <c r="D1013" s="2"/>
      <c r="E1013" s="2" t="s">
        <v>15</v>
      </c>
      <c r="F1013" s="2" t="s">
        <v>48</v>
      </c>
      <c r="G1013" s="2" t="s">
        <v>48</v>
      </c>
    </row>
    <row r="1014" spans="1:7">
      <c r="A1014" s="2" t="s">
        <v>2088</v>
      </c>
      <c r="B1014" s="2" t="s">
        <v>2089</v>
      </c>
      <c r="C1014" s="2">
        <v>9720408906</v>
      </c>
      <c r="D1014" s="2" t="s">
        <v>9</v>
      </c>
      <c r="E1014" s="2" t="s">
        <v>15</v>
      </c>
      <c r="F1014" s="2" t="s">
        <v>1359</v>
      </c>
      <c r="G1014" s="2" t="s">
        <v>1359</v>
      </c>
    </row>
    <row r="1015" spans="1:7">
      <c r="A1015" s="2" t="s">
        <v>2090</v>
      </c>
      <c r="B1015" s="2" t="s">
        <v>2091</v>
      </c>
      <c r="C1015" s="2">
        <v>9175903302</v>
      </c>
      <c r="D1015" s="2" t="s">
        <v>14</v>
      </c>
      <c r="E1015" s="2" t="s">
        <v>15</v>
      </c>
      <c r="F1015" s="2" t="s">
        <v>48</v>
      </c>
      <c r="G1015" s="2" t="s">
        <v>55</v>
      </c>
    </row>
    <row r="1016" spans="1:7">
      <c r="A1016" s="2" t="s">
        <v>2092</v>
      </c>
      <c r="B1016" s="2" t="s">
        <v>2093</v>
      </c>
      <c r="C1016" s="2"/>
      <c r="D1016" s="2" t="s">
        <v>14</v>
      </c>
      <c r="E1016" s="2" t="s">
        <v>15</v>
      </c>
      <c r="F1016" s="2" t="s">
        <v>48</v>
      </c>
      <c r="G1016" s="2" t="s">
        <v>48</v>
      </c>
    </row>
    <row r="1017" spans="1:7">
      <c r="A1017" s="2" t="s">
        <v>2094</v>
      </c>
      <c r="B1017" s="2" t="s">
        <v>2095</v>
      </c>
      <c r="C1017" s="2">
        <v>9867653680</v>
      </c>
      <c r="D1017" s="2" t="s">
        <v>9</v>
      </c>
      <c r="E1017" s="2" t="s">
        <v>15</v>
      </c>
      <c r="F1017" s="2" t="s">
        <v>1359</v>
      </c>
      <c r="G1017" s="2" t="s">
        <v>1359</v>
      </c>
    </row>
    <row r="1018" spans="1:7">
      <c r="A1018" s="2" t="s">
        <v>2096</v>
      </c>
      <c r="B1018" s="2" t="s">
        <v>2097</v>
      </c>
      <c r="C1018" s="2">
        <v>7003527648</v>
      </c>
      <c r="D1018" s="2" t="s">
        <v>9</v>
      </c>
      <c r="E1018" s="2" t="s">
        <v>15</v>
      </c>
      <c r="F1018" s="2" t="s">
        <v>1359</v>
      </c>
      <c r="G1018" s="2" t="s">
        <v>1359</v>
      </c>
    </row>
    <row r="1019" spans="1:7">
      <c r="A1019" s="2" t="s">
        <v>2098</v>
      </c>
      <c r="B1019" s="2" t="s">
        <v>2099</v>
      </c>
      <c r="C1019" s="2">
        <v>9175074441</v>
      </c>
      <c r="D1019" s="2" t="s">
        <v>14</v>
      </c>
      <c r="E1019" s="2" t="s">
        <v>15</v>
      </c>
      <c r="F1019" s="2" t="s">
        <v>48</v>
      </c>
      <c r="G1019" s="2" t="s">
        <v>48</v>
      </c>
    </row>
    <row r="1020" spans="1:7">
      <c r="A1020" s="2" t="s">
        <v>2100</v>
      </c>
      <c r="B1020" s="2" t="s">
        <v>2101</v>
      </c>
      <c r="C1020" s="2" t="s">
        <v>2102</v>
      </c>
      <c r="D1020" s="2" t="s">
        <v>39</v>
      </c>
      <c r="E1020" s="2" t="s">
        <v>15</v>
      </c>
      <c r="F1020" s="2" t="s">
        <v>48</v>
      </c>
      <c r="G1020" s="2" t="s">
        <v>48</v>
      </c>
    </row>
    <row r="1021" spans="1:7">
      <c r="A1021" s="2" t="s">
        <v>2103</v>
      </c>
      <c r="B1021" s="2" t="s">
        <v>2104</v>
      </c>
      <c r="C1021" s="2">
        <v>9325344627</v>
      </c>
      <c r="D1021" s="2" t="s">
        <v>14</v>
      </c>
      <c r="E1021" s="2" t="s">
        <v>15</v>
      </c>
      <c r="F1021" s="2" t="s">
        <v>48</v>
      </c>
      <c r="G1021" s="2" t="s">
        <v>48</v>
      </c>
    </row>
    <row r="1022" spans="1:7">
      <c r="A1022" s="2" t="s">
        <v>2105</v>
      </c>
      <c r="B1022" s="2" t="s">
        <v>2106</v>
      </c>
      <c r="C1022" s="2"/>
      <c r="D1022" s="2"/>
      <c r="E1022" s="2" t="s">
        <v>15</v>
      </c>
      <c r="F1022" s="2" t="s">
        <v>48</v>
      </c>
      <c r="G1022" s="2" t="s">
        <v>48</v>
      </c>
    </row>
    <row r="1023" spans="1:7">
      <c r="A1023" s="2" t="s">
        <v>2107</v>
      </c>
      <c r="B1023" s="2" t="s">
        <v>2108</v>
      </c>
      <c r="C1023" s="2"/>
      <c r="D1023" s="2" t="s">
        <v>39</v>
      </c>
      <c r="E1023" s="2" t="s">
        <v>15</v>
      </c>
      <c r="F1023" s="2" t="s">
        <v>48</v>
      </c>
      <c r="G1023" s="2" t="s">
        <v>48</v>
      </c>
    </row>
    <row r="1024" spans="1:7">
      <c r="A1024" s="2" t="s">
        <v>2109</v>
      </c>
      <c r="B1024" s="2" t="s">
        <v>2110</v>
      </c>
      <c r="C1024" s="2">
        <v>7838723938</v>
      </c>
      <c r="D1024" s="2" t="s">
        <v>9</v>
      </c>
      <c r="E1024" s="2" t="s">
        <v>15</v>
      </c>
      <c r="F1024" s="2" t="s">
        <v>1359</v>
      </c>
      <c r="G1024" s="2" t="s">
        <v>1359</v>
      </c>
    </row>
    <row r="1025" spans="1:7">
      <c r="A1025" s="2" t="s">
        <v>2111</v>
      </c>
      <c r="B1025" s="2" t="s">
        <v>2112</v>
      </c>
      <c r="C1025" s="2"/>
      <c r="D1025" s="2" t="s">
        <v>14</v>
      </c>
      <c r="E1025" s="2" t="s">
        <v>15</v>
      </c>
      <c r="F1025" s="2" t="s">
        <v>48</v>
      </c>
      <c r="G1025" s="2" t="s">
        <v>48</v>
      </c>
    </row>
    <row r="1026" spans="1:7">
      <c r="A1026" s="2" t="s">
        <v>2113</v>
      </c>
      <c r="B1026" s="2" t="s">
        <v>2114</v>
      </c>
      <c r="C1026" s="2" t="s">
        <v>2115</v>
      </c>
      <c r="D1026" s="2" t="s">
        <v>39</v>
      </c>
      <c r="E1026" s="2" t="s">
        <v>15</v>
      </c>
      <c r="F1026" s="2" t="s">
        <v>48</v>
      </c>
      <c r="G1026" s="2" t="s">
        <v>48</v>
      </c>
    </row>
    <row r="1027" spans="1:7">
      <c r="A1027" s="2" t="s">
        <v>2116</v>
      </c>
      <c r="B1027" s="2" t="s">
        <v>2117</v>
      </c>
      <c r="C1027" s="2"/>
      <c r="D1027" s="2" t="s">
        <v>14</v>
      </c>
      <c r="E1027" s="2" t="s">
        <v>15</v>
      </c>
      <c r="F1027" s="2" t="s">
        <v>48</v>
      </c>
      <c r="G1027" s="2" t="s">
        <v>48</v>
      </c>
    </row>
    <row r="1028" spans="1:7">
      <c r="A1028" s="2" t="s">
        <v>2118</v>
      </c>
      <c r="B1028" s="2" t="s">
        <v>2119</v>
      </c>
      <c r="C1028" s="2">
        <v>9311333599</v>
      </c>
      <c r="D1028" s="2" t="s">
        <v>9</v>
      </c>
      <c r="E1028" s="2" t="s">
        <v>15</v>
      </c>
      <c r="F1028" s="2" t="s">
        <v>1359</v>
      </c>
      <c r="G1028" s="2" t="s">
        <v>1359</v>
      </c>
    </row>
    <row r="1029" spans="1:7">
      <c r="A1029" s="2" t="s">
        <v>2120</v>
      </c>
      <c r="B1029" s="2" t="s">
        <v>2121</v>
      </c>
      <c r="C1029" s="2">
        <v>9110780906</v>
      </c>
      <c r="D1029" s="2" t="s">
        <v>14</v>
      </c>
      <c r="E1029" s="2" t="s">
        <v>15</v>
      </c>
      <c r="F1029" s="2" t="s">
        <v>48</v>
      </c>
      <c r="G1029" s="2" t="s">
        <v>55</v>
      </c>
    </row>
    <row r="1030" spans="1:7">
      <c r="A1030" s="2" t="s">
        <v>2122</v>
      </c>
      <c r="B1030" s="2" t="s">
        <v>2123</v>
      </c>
      <c r="C1030" s="2"/>
      <c r="D1030" s="2" t="s">
        <v>39</v>
      </c>
      <c r="E1030" s="2" t="s">
        <v>15</v>
      </c>
      <c r="F1030" s="2" t="s">
        <v>48</v>
      </c>
      <c r="G1030" s="2" t="s">
        <v>48</v>
      </c>
    </row>
    <row r="1031" spans="1:7">
      <c r="A1031" s="2" t="s">
        <v>2124</v>
      </c>
      <c r="B1031" s="2" t="s">
        <v>2125</v>
      </c>
      <c r="C1031" s="2"/>
      <c r="D1031" s="2"/>
      <c r="E1031" s="2" t="s">
        <v>15</v>
      </c>
      <c r="F1031" s="2" t="s">
        <v>48</v>
      </c>
      <c r="G1031" s="2" t="s">
        <v>48</v>
      </c>
    </row>
    <row r="1032" spans="1:7">
      <c r="A1032" s="2" t="s">
        <v>2126</v>
      </c>
      <c r="B1032" s="2" t="s">
        <v>2127</v>
      </c>
      <c r="C1032" s="2" t="s">
        <v>2128</v>
      </c>
      <c r="D1032" s="2" t="s">
        <v>14</v>
      </c>
      <c r="E1032" s="2" t="s">
        <v>15</v>
      </c>
      <c r="F1032" s="2" t="s">
        <v>48</v>
      </c>
      <c r="G1032" s="2" t="s">
        <v>48</v>
      </c>
    </row>
    <row r="1033" spans="1:7">
      <c r="A1033" s="2" t="s">
        <v>2129</v>
      </c>
      <c r="B1033" s="2" t="s">
        <v>2130</v>
      </c>
      <c r="C1033" s="2">
        <v>9582382531</v>
      </c>
      <c r="D1033" s="2" t="s">
        <v>9</v>
      </c>
      <c r="E1033" s="2" t="s">
        <v>15</v>
      </c>
      <c r="F1033" s="2" t="s">
        <v>1359</v>
      </c>
      <c r="G1033" s="2" t="s">
        <v>1359</v>
      </c>
    </row>
    <row r="1034" spans="1:7">
      <c r="A1034" s="2" t="s">
        <v>2131</v>
      </c>
      <c r="B1034" s="2" t="s">
        <v>2132</v>
      </c>
      <c r="C1034" s="2">
        <v>9966167766</v>
      </c>
      <c r="D1034" s="2" t="s">
        <v>39</v>
      </c>
      <c r="E1034" s="2" t="s">
        <v>15</v>
      </c>
      <c r="F1034" s="2" t="s">
        <v>48</v>
      </c>
      <c r="G1034" s="2" t="s">
        <v>55</v>
      </c>
    </row>
    <row r="1035" spans="1:7">
      <c r="A1035" s="2" t="s">
        <v>2133</v>
      </c>
      <c r="B1035" s="2" t="s">
        <v>2134</v>
      </c>
      <c r="C1035" s="2">
        <v>8465856811</v>
      </c>
      <c r="D1035" s="2" t="s">
        <v>39</v>
      </c>
      <c r="E1035" s="2" t="str">
        <f>HYPERLINK("https://nconnect.nicmar.ac.in/storage/profile/68b5ae665361d.png", "Download")</f>
        <v>0</v>
      </c>
      <c r="F1035" s="2" t="s">
        <v>48</v>
      </c>
      <c r="G1035" s="2" t="s">
        <v>55</v>
      </c>
    </row>
    <row r="1036" spans="1:7">
      <c r="A1036" s="2" t="s">
        <v>2135</v>
      </c>
      <c r="B1036" s="2" t="s">
        <v>2136</v>
      </c>
      <c r="C1036" s="2"/>
      <c r="D1036" s="2" t="s">
        <v>39</v>
      </c>
      <c r="E1036" s="2" t="s">
        <v>15</v>
      </c>
      <c r="F1036" s="2" t="s">
        <v>48</v>
      </c>
      <c r="G1036" s="2" t="s">
        <v>48</v>
      </c>
    </row>
    <row r="1037" spans="1:7">
      <c r="A1037" s="2" t="s">
        <v>2137</v>
      </c>
      <c r="B1037" s="2" t="s">
        <v>2138</v>
      </c>
      <c r="C1037" s="2">
        <v>9492186578</v>
      </c>
      <c r="D1037" s="2" t="s">
        <v>39</v>
      </c>
      <c r="E1037" s="2" t="s">
        <v>15</v>
      </c>
      <c r="F1037" s="2" t="s">
        <v>48</v>
      </c>
      <c r="G1037" s="2" t="s">
        <v>55</v>
      </c>
    </row>
    <row r="1038" spans="1:7">
      <c r="A1038" s="2" t="s">
        <v>2139</v>
      </c>
      <c r="B1038" s="2" t="s">
        <v>2140</v>
      </c>
      <c r="C1038" s="2"/>
      <c r="D1038" s="2" t="s">
        <v>39</v>
      </c>
      <c r="E1038" s="2" t="s">
        <v>15</v>
      </c>
      <c r="F1038" s="2" t="s">
        <v>48</v>
      </c>
      <c r="G1038" s="2" t="s">
        <v>48</v>
      </c>
    </row>
    <row r="1039" spans="1:7">
      <c r="A1039" s="2" t="s">
        <v>2141</v>
      </c>
      <c r="B1039" s="2" t="s">
        <v>2142</v>
      </c>
      <c r="C1039" s="2"/>
      <c r="D1039" s="2" t="s">
        <v>39</v>
      </c>
      <c r="E1039" s="2" t="s">
        <v>15</v>
      </c>
      <c r="F1039" s="2" t="s">
        <v>48</v>
      </c>
      <c r="G1039" s="2" t="s">
        <v>48</v>
      </c>
    </row>
    <row r="1040" spans="1:7">
      <c r="A1040" s="2" t="s">
        <v>2143</v>
      </c>
      <c r="B1040" s="2" t="s">
        <v>2144</v>
      </c>
      <c r="C1040" s="2"/>
      <c r="D1040" s="2" t="s">
        <v>39</v>
      </c>
      <c r="E1040" s="2" t="s">
        <v>15</v>
      </c>
      <c r="F1040" s="2" t="s">
        <v>48</v>
      </c>
      <c r="G1040" s="2" t="s">
        <v>48</v>
      </c>
    </row>
    <row r="1041" spans="1:7">
      <c r="A1041" s="2" t="s">
        <v>2145</v>
      </c>
      <c r="B1041" s="2" t="s">
        <v>2146</v>
      </c>
      <c r="C1041" s="2">
        <v>8374613327</v>
      </c>
      <c r="D1041" s="2" t="s">
        <v>39</v>
      </c>
      <c r="E1041" s="2" t="s">
        <v>15</v>
      </c>
      <c r="F1041" s="2" t="s">
        <v>48</v>
      </c>
      <c r="G1041" s="2" t="s">
        <v>55</v>
      </c>
    </row>
    <row r="1042" spans="1:7">
      <c r="A1042" s="2" t="s">
        <v>2147</v>
      </c>
      <c r="B1042" s="2" t="s">
        <v>2148</v>
      </c>
      <c r="C1042" s="2">
        <v>8308585093</v>
      </c>
      <c r="D1042" s="2" t="s">
        <v>14</v>
      </c>
      <c r="E1042" s="2" t="s">
        <v>15</v>
      </c>
      <c r="F1042" s="2" t="s">
        <v>48</v>
      </c>
      <c r="G1042" s="2" t="s">
        <v>55</v>
      </c>
    </row>
    <row r="1043" spans="1:7">
      <c r="A1043" s="2" t="s">
        <v>2149</v>
      </c>
      <c r="B1043" s="2" t="s">
        <v>2150</v>
      </c>
      <c r="C1043" s="2"/>
      <c r="D1043" s="2" t="s">
        <v>14</v>
      </c>
      <c r="E1043" s="2" t="s">
        <v>15</v>
      </c>
      <c r="F1043" s="2" t="s">
        <v>48</v>
      </c>
      <c r="G1043" s="2" t="s">
        <v>48</v>
      </c>
    </row>
    <row r="1044" spans="1:7">
      <c r="A1044" s="2" t="s">
        <v>2151</v>
      </c>
      <c r="B1044" s="2" t="s">
        <v>2152</v>
      </c>
      <c r="C1044" s="2"/>
      <c r="D1044" s="2" t="s">
        <v>14</v>
      </c>
      <c r="E1044" s="2" t="s">
        <v>15</v>
      </c>
      <c r="F1044" s="2" t="s">
        <v>48</v>
      </c>
      <c r="G1044" s="2" t="s">
        <v>48</v>
      </c>
    </row>
    <row r="1045" spans="1:7">
      <c r="A1045" s="2" t="s">
        <v>2153</v>
      </c>
      <c r="B1045" s="2" t="s">
        <v>2154</v>
      </c>
      <c r="C1045" s="2"/>
      <c r="D1045" s="2" t="s">
        <v>39</v>
      </c>
      <c r="E1045" s="2" t="s">
        <v>15</v>
      </c>
      <c r="F1045" s="2" t="s">
        <v>48</v>
      </c>
      <c r="G1045" s="2" t="s">
        <v>48</v>
      </c>
    </row>
    <row r="1046" spans="1:7">
      <c r="A1046" s="2" t="s">
        <v>2155</v>
      </c>
      <c r="B1046" s="2" t="s">
        <v>2156</v>
      </c>
      <c r="C1046" s="2"/>
      <c r="D1046" s="2" t="s">
        <v>39</v>
      </c>
      <c r="E1046" s="2" t="s">
        <v>15</v>
      </c>
      <c r="F1046" s="2" t="s">
        <v>48</v>
      </c>
      <c r="G1046" s="2" t="s">
        <v>48</v>
      </c>
    </row>
    <row r="1047" spans="1:7">
      <c r="A1047" s="2" t="s">
        <v>2157</v>
      </c>
      <c r="B1047" s="2" t="s">
        <v>2158</v>
      </c>
      <c r="C1047" s="2" t="s">
        <v>2159</v>
      </c>
      <c r="D1047" s="2" t="s">
        <v>39</v>
      </c>
      <c r="E1047" s="2" t="s">
        <v>15</v>
      </c>
      <c r="F1047" s="2" t="s">
        <v>48</v>
      </c>
      <c r="G1047" s="2" t="s">
        <v>55</v>
      </c>
    </row>
    <row r="1048" spans="1:7">
      <c r="A1048" s="2" t="s">
        <v>2160</v>
      </c>
      <c r="B1048" s="2" t="s">
        <v>2161</v>
      </c>
      <c r="C1048" s="2"/>
      <c r="D1048" s="2" t="s">
        <v>39</v>
      </c>
      <c r="E1048" s="2" t="s">
        <v>15</v>
      </c>
      <c r="F1048" s="2" t="s">
        <v>48</v>
      </c>
      <c r="G1048" s="2" t="s">
        <v>48</v>
      </c>
    </row>
    <row r="1049" spans="1:7">
      <c r="A1049" s="2" t="s">
        <v>2162</v>
      </c>
      <c r="B1049" s="2" t="s">
        <v>2163</v>
      </c>
      <c r="C1049" s="2">
        <v>8688549166</v>
      </c>
      <c r="D1049" s="2" t="s">
        <v>39</v>
      </c>
      <c r="E1049" s="2" t="s">
        <v>15</v>
      </c>
      <c r="F1049" s="2" t="s">
        <v>48</v>
      </c>
      <c r="G1049" s="2" t="s">
        <v>55</v>
      </c>
    </row>
    <row r="1050" spans="1:7">
      <c r="A1050" s="2" t="s">
        <v>2164</v>
      </c>
      <c r="B1050" s="2" t="s">
        <v>2165</v>
      </c>
      <c r="C1050" s="2"/>
      <c r="D1050" s="2"/>
      <c r="E1050" s="2" t="s">
        <v>15</v>
      </c>
      <c r="F1050" s="2" t="s">
        <v>48</v>
      </c>
      <c r="G1050" s="2" t="s">
        <v>48</v>
      </c>
    </row>
    <row r="1051" spans="1:7">
      <c r="A1051" s="2" t="s">
        <v>2166</v>
      </c>
      <c r="B1051" s="2" t="s">
        <v>2167</v>
      </c>
      <c r="C1051" s="2">
        <v>8465892511</v>
      </c>
      <c r="D1051" s="2" t="s">
        <v>39</v>
      </c>
      <c r="E1051" s="2" t="s">
        <v>15</v>
      </c>
      <c r="F1051" s="2" t="s">
        <v>48</v>
      </c>
      <c r="G1051" s="2" t="s">
        <v>48</v>
      </c>
    </row>
    <row r="1052" spans="1:7">
      <c r="A1052" s="2" t="s">
        <v>2168</v>
      </c>
      <c r="B1052" s="2" t="s">
        <v>2169</v>
      </c>
      <c r="C1052" s="2">
        <v>6305811749</v>
      </c>
      <c r="D1052" s="2" t="s">
        <v>39</v>
      </c>
      <c r="E1052" s="2" t="s">
        <v>15</v>
      </c>
      <c r="F1052" s="2" t="s">
        <v>48</v>
      </c>
      <c r="G1052" s="2" t="s">
        <v>55</v>
      </c>
    </row>
    <row r="1053" spans="1:7">
      <c r="A1053" s="2" t="s">
        <v>2170</v>
      </c>
      <c r="B1053" s="2" t="s">
        <v>2171</v>
      </c>
      <c r="C1053" s="2">
        <v>9928849202</v>
      </c>
      <c r="D1053" s="2" t="s">
        <v>9</v>
      </c>
      <c r="E1053" s="2" t="s">
        <v>15</v>
      </c>
      <c r="F1053" s="2" t="s">
        <v>48</v>
      </c>
      <c r="G1053" s="2" t="s">
        <v>48</v>
      </c>
    </row>
    <row r="1054" spans="1:7">
      <c r="A1054" s="2" t="s">
        <v>2172</v>
      </c>
      <c r="B1054" s="2" t="s">
        <v>2173</v>
      </c>
      <c r="C1054" s="2"/>
      <c r="D1054" s="2" t="s">
        <v>39</v>
      </c>
      <c r="E1054" s="2" t="s">
        <v>15</v>
      </c>
      <c r="F1054" s="2" t="s">
        <v>48</v>
      </c>
      <c r="G1054" s="2" t="s">
        <v>48</v>
      </c>
    </row>
    <row r="1055" spans="1:7">
      <c r="A1055" s="2" t="s">
        <v>2174</v>
      </c>
      <c r="B1055" s="2" t="s">
        <v>2175</v>
      </c>
      <c r="C1055" s="2">
        <v>7075674888</v>
      </c>
      <c r="D1055" s="2" t="s">
        <v>39</v>
      </c>
      <c r="E1055" s="2" t="str">
        <f>HYPERLINK("https://nconnect.nicmar.ac.in/storage/profile/68b9969c7adca.png", "Download")</f>
        <v>0</v>
      </c>
      <c r="F1055" s="2" t="s">
        <v>48</v>
      </c>
      <c r="G1055" s="2" t="s">
        <v>55</v>
      </c>
    </row>
    <row r="1056" spans="1:7">
      <c r="A1056" s="2" t="s">
        <v>2176</v>
      </c>
      <c r="B1056" s="2" t="s">
        <v>2177</v>
      </c>
      <c r="C1056" s="2">
        <v>8247284865</v>
      </c>
      <c r="D1056" s="2" t="s">
        <v>39</v>
      </c>
      <c r="E1056" s="2" t="s">
        <v>15</v>
      </c>
      <c r="F1056" s="2" t="s">
        <v>48</v>
      </c>
      <c r="G1056" s="2" t="s">
        <v>55</v>
      </c>
    </row>
    <row r="1057" spans="1:7">
      <c r="A1057" s="2" t="s">
        <v>2178</v>
      </c>
      <c r="B1057" s="2" t="s">
        <v>2179</v>
      </c>
      <c r="C1057" s="2">
        <v>9589069039</v>
      </c>
      <c r="D1057" s="2" t="s">
        <v>39</v>
      </c>
      <c r="E1057" s="2" t="s">
        <v>15</v>
      </c>
      <c r="F1057" s="2" t="s">
        <v>48</v>
      </c>
      <c r="G1057" s="2" t="s">
        <v>55</v>
      </c>
    </row>
    <row r="1058" spans="1:7">
      <c r="A1058" s="2" t="s">
        <v>2180</v>
      </c>
      <c r="B1058" s="2" t="s">
        <v>2181</v>
      </c>
      <c r="C1058" s="2">
        <v>8106990690</v>
      </c>
      <c r="D1058" s="2" t="s">
        <v>39</v>
      </c>
      <c r="E1058" s="2" t="s">
        <v>15</v>
      </c>
      <c r="F1058" s="2" t="s">
        <v>48</v>
      </c>
      <c r="G1058" s="2" t="s">
        <v>55</v>
      </c>
    </row>
    <row r="1059" spans="1:7">
      <c r="A1059" s="2" t="s">
        <v>2182</v>
      </c>
      <c r="B1059" s="2" t="s">
        <v>2183</v>
      </c>
      <c r="C1059" s="2">
        <v>9423576621</v>
      </c>
      <c r="D1059" s="2" t="s">
        <v>14</v>
      </c>
      <c r="E1059" s="2" t="s">
        <v>15</v>
      </c>
      <c r="F1059" s="2" t="s">
        <v>48</v>
      </c>
      <c r="G1059" s="2" t="s">
        <v>48</v>
      </c>
    </row>
    <row r="1060" spans="1:7">
      <c r="A1060" s="2" t="s">
        <v>2184</v>
      </c>
      <c r="B1060" s="2" t="s">
        <v>2185</v>
      </c>
      <c r="C1060" s="2">
        <v>9155818469</v>
      </c>
      <c r="D1060" s="2" t="s">
        <v>39</v>
      </c>
      <c r="E1060" s="2" t="s">
        <v>15</v>
      </c>
      <c r="F1060" s="2" t="s">
        <v>48</v>
      </c>
      <c r="G1060" s="2" t="s">
        <v>55</v>
      </c>
    </row>
    <row r="1061" spans="1:7">
      <c r="A1061" s="2" t="s">
        <v>2186</v>
      </c>
      <c r="B1061" s="2" t="s">
        <v>2187</v>
      </c>
      <c r="C1061" s="2">
        <v>7675907522</v>
      </c>
      <c r="D1061" s="2" t="s">
        <v>39</v>
      </c>
      <c r="E1061" s="2" t="s">
        <v>15</v>
      </c>
      <c r="F1061" s="2" t="s">
        <v>48</v>
      </c>
      <c r="G1061" s="2" t="s">
        <v>55</v>
      </c>
    </row>
    <row r="1062" spans="1:7">
      <c r="A1062" s="2" t="s">
        <v>2188</v>
      </c>
      <c r="B1062" s="2" t="s">
        <v>2189</v>
      </c>
      <c r="C1062" s="2">
        <v>7893765499</v>
      </c>
      <c r="D1062" s="2" t="s">
        <v>39</v>
      </c>
      <c r="E1062" s="2" t="s">
        <v>15</v>
      </c>
      <c r="F1062" s="2" t="s">
        <v>48</v>
      </c>
      <c r="G1062" s="2" t="s">
        <v>55</v>
      </c>
    </row>
    <row r="1063" spans="1:7">
      <c r="A1063" s="2" t="s">
        <v>2190</v>
      </c>
      <c r="B1063" s="2" t="s">
        <v>2191</v>
      </c>
      <c r="C1063" s="2">
        <v>9676632714</v>
      </c>
      <c r="D1063" s="2" t="s">
        <v>39</v>
      </c>
      <c r="E1063" s="2" t="s">
        <v>15</v>
      </c>
      <c r="F1063" s="2" t="s">
        <v>48</v>
      </c>
      <c r="G1063" s="2" t="s">
        <v>55</v>
      </c>
    </row>
    <row r="1064" spans="1:7">
      <c r="A1064" s="2" t="s">
        <v>2192</v>
      </c>
      <c r="B1064" s="2" t="s">
        <v>2193</v>
      </c>
      <c r="C1064" s="2"/>
      <c r="D1064" s="2" t="s">
        <v>39</v>
      </c>
      <c r="E1064" s="2" t="s">
        <v>15</v>
      </c>
      <c r="F1064" s="2" t="s">
        <v>48</v>
      </c>
      <c r="G1064" s="2" t="s">
        <v>48</v>
      </c>
    </row>
    <row r="1065" spans="1:7">
      <c r="A1065" s="2" t="s">
        <v>2194</v>
      </c>
      <c r="B1065" s="2" t="s">
        <v>2195</v>
      </c>
      <c r="C1065" s="2"/>
      <c r="D1065" s="2" t="s">
        <v>39</v>
      </c>
      <c r="E1065" s="2" t="s">
        <v>15</v>
      </c>
      <c r="F1065" s="2" t="s">
        <v>48</v>
      </c>
      <c r="G1065" s="2" t="s">
        <v>48</v>
      </c>
    </row>
    <row r="1066" spans="1:7">
      <c r="A1066" s="2" t="s">
        <v>2196</v>
      </c>
      <c r="B1066" s="2" t="s">
        <v>2197</v>
      </c>
      <c r="C1066" s="2">
        <v>6281753533</v>
      </c>
      <c r="D1066" s="2" t="s">
        <v>39</v>
      </c>
      <c r="E1066" s="2" t="s">
        <v>15</v>
      </c>
      <c r="F1066" s="2" t="s">
        <v>48</v>
      </c>
      <c r="G1066" s="2" t="s">
        <v>55</v>
      </c>
    </row>
    <row r="1067" spans="1:7">
      <c r="A1067" s="2" t="s">
        <v>2198</v>
      </c>
      <c r="B1067" s="2" t="s">
        <v>2199</v>
      </c>
      <c r="C1067" s="2"/>
      <c r="D1067" s="2" t="s">
        <v>14</v>
      </c>
      <c r="E1067" s="2" t="s">
        <v>15</v>
      </c>
      <c r="F1067" s="2" t="s">
        <v>48</v>
      </c>
      <c r="G1067" s="2" t="s">
        <v>48</v>
      </c>
    </row>
    <row r="1068" spans="1:7">
      <c r="A1068" s="2" t="s">
        <v>2200</v>
      </c>
      <c r="B1068" s="2" t="s">
        <v>2201</v>
      </c>
      <c r="C1068" s="2">
        <v>9663892431</v>
      </c>
      <c r="D1068" s="2" t="s">
        <v>39</v>
      </c>
      <c r="E1068" s="2" t="s">
        <v>15</v>
      </c>
      <c r="F1068" s="2" t="s">
        <v>48</v>
      </c>
      <c r="G1068" s="2" t="s">
        <v>55</v>
      </c>
    </row>
    <row r="1069" spans="1:7">
      <c r="A1069" s="2" t="s">
        <v>2202</v>
      </c>
      <c r="B1069" s="2" t="s">
        <v>2203</v>
      </c>
      <c r="C1069" s="2" t="s">
        <v>2204</v>
      </c>
      <c r="D1069" s="2" t="s">
        <v>14</v>
      </c>
      <c r="E1069" s="2" t="s">
        <v>15</v>
      </c>
      <c r="F1069" s="2" t="s">
        <v>48</v>
      </c>
      <c r="G1069" s="2" t="s">
        <v>55</v>
      </c>
    </row>
    <row r="1070" spans="1:7">
      <c r="A1070" s="2" t="s">
        <v>2205</v>
      </c>
      <c r="B1070" s="2" t="s">
        <v>2206</v>
      </c>
      <c r="C1070" s="2"/>
      <c r="D1070" s="2" t="s">
        <v>39</v>
      </c>
      <c r="E1070" s="2" t="s">
        <v>15</v>
      </c>
      <c r="F1070" s="2" t="s">
        <v>48</v>
      </c>
      <c r="G1070" s="2" t="s">
        <v>48</v>
      </c>
    </row>
    <row r="1071" spans="1:7">
      <c r="A1071" s="2" t="s">
        <v>2207</v>
      </c>
      <c r="B1071" s="2" t="s">
        <v>2208</v>
      </c>
      <c r="C1071" s="2">
        <v>8699521393</v>
      </c>
      <c r="D1071" s="2" t="s">
        <v>9</v>
      </c>
      <c r="E1071" s="2" t="s">
        <v>15</v>
      </c>
      <c r="F1071" s="2" t="s">
        <v>1359</v>
      </c>
      <c r="G1071" s="2" t="s">
        <v>1359</v>
      </c>
    </row>
    <row r="1072" spans="1:7">
      <c r="A1072" s="2" t="s">
        <v>2209</v>
      </c>
      <c r="B1072" s="2" t="s">
        <v>2210</v>
      </c>
      <c r="C1072" s="2"/>
      <c r="D1072" s="2" t="s">
        <v>39</v>
      </c>
      <c r="E1072" s="2" t="s">
        <v>15</v>
      </c>
      <c r="F1072" s="2" t="s">
        <v>48</v>
      </c>
      <c r="G1072" s="2" t="s">
        <v>48</v>
      </c>
    </row>
    <row r="1073" spans="1:7">
      <c r="A1073" s="2" t="s">
        <v>2211</v>
      </c>
      <c r="B1073" s="2" t="s">
        <v>2212</v>
      </c>
      <c r="C1073" s="2"/>
      <c r="D1073" s="2" t="s">
        <v>14</v>
      </c>
      <c r="E1073" s="2" t="s">
        <v>15</v>
      </c>
      <c r="F1073" s="2" t="s">
        <v>48</v>
      </c>
      <c r="G1073" s="2" t="s">
        <v>48</v>
      </c>
    </row>
    <row r="1074" spans="1:7">
      <c r="A1074" s="2" t="s">
        <v>2213</v>
      </c>
      <c r="B1074" s="2" t="s">
        <v>2214</v>
      </c>
      <c r="C1074" s="2"/>
      <c r="D1074" s="2" t="s">
        <v>39</v>
      </c>
      <c r="E1074" s="2" t="s">
        <v>15</v>
      </c>
      <c r="F1074" s="2" t="s">
        <v>48</v>
      </c>
      <c r="G1074" s="2" t="s">
        <v>48</v>
      </c>
    </row>
    <row r="1075" spans="1:7">
      <c r="A1075" s="2" t="s">
        <v>2215</v>
      </c>
      <c r="B1075" s="2" t="s">
        <v>2216</v>
      </c>
      <c r="C1075" s="2"/>
      <c r="D1075" s="2" t="s">
        <v>14</v>
      </c>
      <c r="E1075" s="2" t="s">
        <v>15</v>
      </c>
      <c r="F1075" s="2" t="s">
        <v>48</v>
      </c>
      <c r="G1075" s="2" t="s">
        <v>48</v>
      </c>
    </row>
    <row r="1076" spans="1:7">
      <c r="A1076" s="2" t="s">
        <v>2217</v>
      </c>
      <c r="B1076" s="2" t="s">
        <v>2218</v>
      </c>
      <c r="C1076" s="2">
        <v>8383929322</v>
      </c>
      <c r="D1076" s="2" t="s">
        <v>9</v>
      </c>
      <c r="E1076" s="2" t="s">
        <v>15</v>
      </c>
      <c r="F1076" s="2" t="s">
        <v>1359</v>
      </c>
      <c r="G1076" s="2" t="s">
        <v>1359</v>
      </c>
    </row>
    <row r="1077" spans="1:7">
      <c r="A1077" s="2" t="s">
        <v>2219</v>
      </c>
      <c r="B1077" s="2" t="s">
        <v>2220</v>
      </c>
      <c r="C1077" s="2">
        <v>9550813662</v>
      </c>
      <c r="D1077" s="2" t="s">
        <v>39</v>
      </c>
      <c r="E1077" s="2" t="s">
        <v>15</v>
      </c>
      <c r="F1077" s="2" t="s">
        <v>48</v>
      </c>
      <c r="G1077" s="2" t="s">
        <v>55</v>
      </c>
    </row>
    <row r="1078" spans="1:7">
      <c r="A1078" s="2" t="s">
        <v>2221</v>
      </c>
      <c r="B1078" s="2" t="s">
        <v>2222</v>
      </c>
      <c r="C1078" s="2"/>
      <c r="D1078" s="2" t="s">
        <v>14</v>
      </c>
      <c r="E1078" s="2" t="s">
        <v>15</v>
      </c>
      <c r="F1078" s="2" t="s">
        <v>48</v>
      </c>
      <c r="G1078" s="2" t="s">
        <v>48</v>
      </c>
    </row>
    <row r="1079" spans="1:7">
      <c r="A1079" s="2" t="s">
        <v>2223</v>
      </c>
      <c r="B1079" s="2" t="s">
        <v>2224</v>
      </c>
      <c r="C1079" s="2">
        <v>9652430532</v>
      </c>
      <c r="D1079" s="2" t="s">
        <v>39</v>
      </c>
      <c r="E1079" s="2" t="s">
        <v>15</v>
      </c>
      <c r="F1079" s="2" t="s">
        <v>48</v>
      </c>
      <c r="G1079" s="2" t="s">
        <v>55</v>
      </c>
    </row>
    <row r="1080" spans="1:7">
      <c r="A1080" s="2" t="s">
        <v>2225</v>
      </c>
      <c r="B1080" s="2" t="s">
        <v>2226</v>
      </c>
      <c r="C1080" s="2"/>
      <c r="D1080" s="2" t="s">
        <v>14</v>
      </c>
      <c r="E1080" s="2" t="s">
        <v>15</v>
      </c>
      <c r="F1080" s="2" t="s">
        <v>48</v>
      </c>
      <c r="G1080" s="2" t="s">
        <v>48</v>
      </c>
    </row>
    <row r="1081" spans="1:7">
      <c r="A1081" s="2" t="s">
        <v>2227</v>
      </c>
      <c r="B1081" s="2" t="s">
        <v>2228</v>
      </c>
      <c r="C1081" s="2">
        <v>9392975671</v>
      </c>
      <c r="D1081" s="2" t="s">
        <v>9</v>
      </c>
      <c r="E1081" s="2" t="str">
        <f>HYPERLINK("https://nconnect.nicmar.ac.in/storage/profile/690056900b588.png", "Download")</f>
        <v>0</v>
      </c>
      <c r="F1081" s="2" t="s">
        <v>48</v>
      </c>
      <c r="G1081" s="2" t="s">
        <v>48</v>
      </c>
    </row>
    <row r="1082" spans="1:7">
      <c r="A1082" s="2" t="s">
        <v>2229</v>
      </c>
      <c r="B1082" s="2" t="s">
        <v>2230</v>
      </c>
      <c r="C1082" s="2">
        <v>9193955749</v>
      </c>
      <c r="D1082" s="2" t="s">
        <v>9</v>
      </c>
      <c r="E1082" s="2" t="s">
        <v>15</v>
      </c>
      <c r="F1082" s="2" t="s">
        <v>48</v>
      </c>
      <c r="G1082" s="2" t="s">
        <v>55</v>
      </c>
    </row>
    <row r="1083" spans="1:7">
      <c r="A1083" s="2" t="s">
        <v>2231</v>
      </c>
      <c r="B1083" s="2" t="s">
        <v>2232</v>
      </c>
      <c r="C1083" s="2">
        <v>7033095014</v>
      </c>
      <c r="D1083" s="2" t="s">
        <v>14</v>
      </c>
      <c r="E1083" s="2" t="s">
        <v>15</v>
      </c>
      <c r="F1083" s="2" t="s">
        <v>48</v>
      </c>
      <c r="G1083" s="2" t="s">
        <v>48</v>
      </c>
    </row>
    <row r="1084" spans="1:7">
      <c r="A1084" s="2" t="s">
        <v>2233</v>
      </c>
      <c r="B1084" s="2" t="s">
        <v>2234</v>
      </c>
      <c r="C1084" s="2"/>
      <c r="D1084" s="2"/>
      <c r="E1084" s="2" t="s">
        <v>15</v>
      </c>
      <c r="F1084" s="2" t="s">
        <v>48</v>
      </c>
      <c r="G1084" s="2" t="s">
        <v>48</v>
      </c>
    </row>
    <row r="1085" spans="1:7">
      <c r="A1085" s="2" t="s">
        <v>2235</v>
      </c>
      <c r="B1085" s="2" t="s">
        <v>2236</v>
      </c>
      <c r="C1085" s="2"/>
      <c r="D1085" s="2" t="s">
        <v>39</v>
      </c>
      <c r="E1085" s="2" t="s">
        <v>15</v>
      </c>
      <c r="F1085" s="2" t="s">
        <v>48</v>
      </c>
      <c r="G1085" s="2" t="s">
        <v>48</v>
      </c>
    </row>
    <row r="1086" spans="1:7">
      <c r="A1086" s="2" t="s">
        <v>2237</v>
      </c>
      <c r="B1086" s="2" t="s">
        <v>2238</v>
      </c>
      <c r="C1086" s="2"/>
      <c r="D1086" s="2" t="s">
        <v>14</v>
      </c>
      <c r="E1086" s="2" t="s">
        <v>15</v>
      </c>
      <c r="F1086" s="2" t="s">
        <v>48</v>
      </c>
      <c r="G1086" s="2" t="s">
        <v>48</v>
      </c>
    </row>
    <row r="1087" spans="1:7">
      <c r="A1087" s="2" t="s">
        <v>2239</v>
      </c>
      <c r="B1087" s="2" t="s">
        <v>2240</v>
      </c>
      <c r="C1087" s="2">
        <v>9813566198</v>
      </c>
      <c r="D1087" s="2" t="s">
        <v>9</v>
      </c>
      <c r="E1087" s="2" t="str">
        <f>HYPERLINK("https://nconnect.nicmar.ac.in/storage/profile/690090dbe3811.png", "Download")</f>
        <v>0</v>
      </c>
      <c r="F1087" s="2" t="s">
        <v>48</v>
      </c>
      <c r="G1087" s="2" t="s">
        <v>48</v>
      </c>
    </row>
    <row r="1088" spans="1:7">
      <c r="A1088" s="2" t="s">
        <v>2241</v>
      </c>
      <c r="B1088" s="2" t="s">
        <v>2242</v>
      </c>
      <c r="C1088" s="2">
        <v>9690736127</v>
      </c>
      <c r="D1088" s="2" t="s">
        <v>9</v>
      </c>
      <c r="E1088" s="2" t="str">
        <f>HYPERLINK("https://nconnect.nicmar.ac.in/storage/profile/69008ebd87ee4.png", "Download")</f>
        <v>0</v>
      </c>
      <c r="F1088" s="2" t="s">
        <v>48</v>
      </c>
      <c r="G1088" s="2" t="s">
        <v>48</v>
      </c>
    </row>
    <row r="1089" spans="1:7">
      <c r="A1089" s="2" t="s">
        <v>2243</v>
      </c>
      <c r="B1089" s="2" t="s">
        <v>2244</v>
      </c>
      <c r="C1089" s="2"/>
      <c r="D1089" s="2" t="s">
        <v>39</v>
      </c>
      <c r="E1089" s="2" t="s">
        <v>15</v>
      </c>
      <c r="F1089" s="2" t="s">
        <v>48</v>
      </c>
      <c r="G1089" s="2" t="s">
        <v>48</v>
      </c>
    </row>
    <row r="1090" spans="1:7">
      <c r="A1090" s="2" t="s">
        <v>2245</v>
      </c>
      <c r="B1090" s="2" t="s">
        <v>2246</v>
      </c>
      <c r="C1090" s="2" t="s">
        <v>2247</v>
      </c>
      <c r="D1090" s="2" t="s">
        <v>14</v>
      </c>
      <c r="E1090" s="2" t="s">
        <v>15</v>
      </c>
      <c r="F1090" s="2" t="s">
        <v>48</v>
      </c>
      <c r="G1090" s="2" t="s">
        <v>55</v>
      </c>
    </row>
    <row r="1091" spans="1:7">
      <c r="A1091" s="2" t="s">
        <v>2248</v>
      </c>
      <c r="B1091" s="2" t="s">
        <v>2249</v>
      </c>
      <c r="C1091" s="2"/>
      <c r="D1091" s="2" t="s">
        <v>14</v>
      </c>
      <c r="E1091" s="2" t="s">
        <v>15</v>
      </c>
      <c r="F1091" s="2" t="s">
        <v>48</v>
      </c>
      <c r="G1091" s="2" t="s">
        <v>48</v>
      </c>
    </row>
    <row r="1092" spans="1:7">
      <c r="A1092" s="2" t="s">
        <v>2250</v>
      </c>
      <c r="B1092" s="2" t="s">
        <v>2251</v>
      </c>
      <c r="C1092" s="2"/>
      <c r="D1092" s="2" t="s">
        <v>14</v>
      </c>
      <c r="E1092" s="2" t="s">
        <v>15</v>
      </c>
      <c r="F1092" s="2" t="s">
        <v>48</v>
      </c>
      <c r="G1092" s="2" t="s">
        <v>48</v>
      </c>
    </row>
    <row r="1093" spans="1:7">
      <c r="A1093" s="2" t="s">
        <v>2252</v>
      </c>
      <c r="B1093" s="2" t="s">
        <v>2253</v>
      </c>
      <c r="C1093" s="2"/>
      <c r="D1093" s="2" t="s">
        <v>14</v>
      </c>
      <c r="E1093" s="2" t="s">
        <v>15</v>
      </c>
      <c r="F1093" s="2" t="s">
        <v>48</v>
      </c>
      <c r="G1093" s="2" t="s">
        <v>48</v>
      </c>
    </row>
    <row r="1094" spans="1:7">
      <c r="A1094" s="2" t="s">
        <v>2254</v>
      </c>
      <c r="B1094" s="2" t="s">
        <v>2255</v>
      </c>
      <c r="C1094" s="2">
        <v>8296176169</v>
      </c>
      <c r="D1094" s="2" t="s">
        <v>39</v>
      </c>
      <c r="E1094" s="2" t="s">
        <v>15</v>
      </c>
      <c r="F1094" s="2" t="s">
        <v>48</v>
      </c>
      <c r="G1094" s="2" t="s">
        <v>55</v>
      </c>
    </row>
    <row r="1095" spans="1:7">
      <c r="A1095" s="2" t="s">
        <v>1614</v>
      </c>
      <c r="B1095" s="2" t="s">
        <v>2256</v>
      </c>
      <c r="C1095" s="2">
        <v>8944813653</v>
      </c>
      <c r="D1095" s="2" t="s">
        <v>9</v>
      </c>
      <c r="E1095" s="2" t="s">
        <v>15</v>
      </c>
      <c r="F1095" s="2" t="s">
        <v>1359</v>
      </c>
      <c r="G1095" s="2" t="s">
        <v>1359</v>
      </c>
    </row>
    <row r="1096" spans="1:7">
      <c r="A1096" s="2" t="s">
        <v>2257</v>
      </c>
      <c r="B1096" s="2" t="s">
        <v>2258</v>
      </c>
      <c r="C1096" s="2">
        <v>9372196514</v>
      </c>
      <c r="D1096" s="2" t="s">
        <v>14</v>
      </c>
      <c r="E1096" s="2" t="s">
        <v>15</v>
      </c>
      <c r="F1096" s="2" t="s">
        <v>48</v>
      </c>
      <c r="G1096" s="2" t="s">
        <v>55</v>
      </c>
    </row>
    <row r="1097" spans="1:7">
      <c r="A1097" s="2" t="s">
        <v>2259</v>
      </c>
      <c r="B1097" s="2" t="s">
        <v>2260</v>
      </c>
      <c r="C1097" s="2">
        <v>7729951562</v>
      </c>
      <c r="D1097" s="2" t="s">
        <v>14</v>
      </c>
      <c r="E1097" s="2" t="s">
        <v>15</v>
      </c>
      <c r="F1097" s="2" t="s">
        <v>48</v>
      </c>
      <c r="G1097" s="2" t="s">
        <v>55</v>
      </c>
    </row>
    <row r="1098" spans="1:7">
      <c r="A1098" s="2" t="s">
        <v>2261</v>
      </c>
      <c r="B1098" s="2" t="s">
        <v>2262</v>
      </c>
      <c r="C1098" s="2">
        <v>8855884281</v>
      </c>
      <c r="D1098" s="2" t="s">
        <v>14</v>
      </c>
      <c r="E1098" s="2" t="s">
        <v>15</v>
      </c>
      <c r="F1098" s="2" t="s">
        <v>48</v>
      </c>
      <c r="G1098" s="2" t="s">
        <v>55</v>
      </c>
    </row>
    <row r="1099" spans="1:7">
      <c r="A1099" s="2" t="s">
        <v>2263</v>
      </c>
      <c r="B1099" s="2" t="s">
        <v>2264</v>
      </c>
      <c r="C1099" s="2">
        <v>9404709592</v>
      </c>
      <c r="D1099" s="2" t="s">
        <v>14</v>
      </c>
      <c r="E1099" s="2" t="s">
        <v>15</v>
      </c>
      <c r="F1099" s="2" t="s">
        <v>48</v>
      </c>
      <c r="G1099" s="2" t="s">
        <v>55</v>
      </c>
    </row>
    <row r="1100" spans="1:7">
      <c r="A1100" s="2" t="s">
        <v>2265</v>
      </c>
      <c r="B1100" s="2" t="s">
        <v>2266</v>
      </c>
      <c r="C1100" s="2" t="s">
        <v>2267</v>
      </c>
      <c r="D1100" s="2" t="s">
        <v>14</v>
      </c>
      <c r="E1100" s="2" t="s">
        <v>15</v>
      </c>
      <c r="F1100" s="2" t="s">
        <v>48</v>
      </c>
      <c r="G1100" s="2" t="s">
        <v>55</v>
      </c>
    </row>
    <row r="1101" spans="1:7">
      <c r="A1101" s="2" t="s">
        <v>2268</v>
      </c>
      <c r="B1101" s="2" t="s">
        <v>2269</v>
      </c>
      <c r="C1101" s="2" t="s">
        <v>2270</v>
      </c>
      <c r="D1101" s="2" t="s">
        <v>14</v>
      </c>
      <c r="E1101" s="2" t="s">
        <v>15</v>
      </c>
      <c r="F1101" s="2" t="s">
        <v>48</v>
      </c>
      <c r="G1101" s="2" t="s">
        <v>55</v>
      </c>
    </row>
    <row r="1102" spans="1:7">
      <c r="A1102" s="2" t="s">
        <v>2271</v>
      </c>
      <c r="B1102" s="2" t="s">
        <v>2272</v>
      </c>
      <c r="C1102" s="2">
        <v>9409672677</v>
      </c>
      <c r="D1102" s="2" t="s">
        <v>14</v>
      </c>
      <c r="E1102" s="2" t="s">
        <v>15</v>
      </c>
      <c r="F1102" s="2" t="s">
        <v>48</v>
      </c>
      <c r="G1102" s="2" t="s">
        <v>55</v>
      </c>
    </row>
    <row r="1103" spans="1:7">
      <c r="A1103" s="2" t="s">
        <v>2273</v>
      </c>
      <c r="B1103" s="2" t="s">
        <v>2274</v>
      </c>
      <c r="C1103" s="2" t="s">
        <v>2275</v>
      </c>
      <c r="D1103" s="2" t="s">
        <v>14</v>
      </c>
      <c r="E1103" s="2" t="s">
        <v>15</v>
      </c>
      <c r="F1103" s="2" t="s">
        <v>48</v>
      </c>
      <c r="G1103" s="2" t="s">
        <v>55</v>
      </c>
    </row>
    <row r="1104" spans="1:7">
      <c r="A1104" s="2" t="s">
        <v>2276</v>
      </c>
      <c r="B1104" s="2" t="s">
        <v>2277</v>
      </c>
      <c r="C1104" s="2">
        <v>9284329038</v>
      </c>
      <c r="D1104" s="2" t="s">
        <v>14</v>
      </c>
      <c r="E1104" s="2" t="s">
        <v>15</v>
      </c>
      <c r="F1104" s="2" t="s">
        <v>48</v>
      </c>
      <c r="G1104" s="2" t="s">
        <v>55</v>
      </c>
    </row>
    <row r="1105" spans="1:7">
      <c r="A1105" s="2" t="s">
        <v>2278</v>
      </c>
      <c r="B1105" s="2" t="s">
        <v>2279</v>
      </c>
      <c r="C1105" s="2">
        <v>8606379551</v>
      </c>
      <c r="D1105" s="2" t="s">
        <v>14</v>
      </c>
      <c r="E1105" s="2" t="s">
        <v>15</v>
      </c>
      <c r="F1105" s="2" t="s">
        <v>48</v>
      </c>
      <c r="G1105" s="2" t="s">
        <v>55</v>
      </c>
    </row>
    <row r="1106" spans="1:7">
      <c r="A1106" s="2" t="s">
        <v>2280</v>
      </c>
      <c r="B1106" s="2" t="s">
        <v>2281</v>
      </c>
      <c r="C1106" s="2">
        <v>9699165699</v>
      </c>
      <c r="D1106" s="2" t="s">
        <v>14</v>
      </c>
      <c r="E1106" s="2" t="s">
        <v>15</v>
      </c>
      <c r="F1106" s="2" t="s">
        <v>48</v>
      </c>
      <c r="G1106" s="2" t="s">
        <v>325</v>
      </c>
    </row>
    <row r="1107" spans="1:7">
      <c r="A1107" s="2" t="s">
        <v>2282</v>
      </c>
      <c r="B1107" s="2" t="s">
        <v>2283</v>
      </c>
      <c r="C1107" s="2">
        <v>9922596396</v>
      </c>
      <c r="D1107" s="2" t="s">
        <v>14</v>
      </c>
      <c r="E1107" s="2" t="s">
        <v>15</v>
      </c>
      <c r="F1107" s="2" t="s">
        <v>48</v>
      </c>
      <c r="G1107" s="2" t="s">
        <v>55</v>
      </c>
    </row>
    <row r="1108" spans="1:7">
      <c r="A1108" s="2" t="s">
        <v>2284</v>
      </c>
      <c r="B1108" s="2" t="s">
        <v>2285</v>
      </c>
      <c r="C1108" s="2">
        <v>9158630126</v>
      </c>
      <c r="D1108" s="2" t="s">
        <v>14</v>
      </c>
      <c r="E1108" s="2" t="s">
        <v>15</v>
      </c>
      <c r="F1108" s="2" t="s">
        <v>48</v>
      </c>
      <c r="G1108" s="2" t="s">
        <v>55</v>
      </c>
    </row>
    <row r="1109" spans="1:7">
      <c r="A1109" s="2" t="s">
        <v>2286</v>
      </c>
      <c r="B1109" s="2" t="s">
        <v>2287</v>
      </c>
      <c r="C1109" s="2">
        <v>9687889891</v>
      </c>
      <c r="D1109" s="2" t="s">
        <v>14</v>
      </c>
      <c r="E1109" s="2" t="s">
        <v>15</v>
      </c>
      <c r="F1109" s="2" t="s">
        <v>48</v>
      </c>
      <c r="G1109" s="2" t="s">
        <v>55</v>
      </c>
    </row>
    <row r="1110" spans="1:7">
      <c r="A1110" s="2" t="s">
        <v>2288</v>
      </c>
      <c r="B1110" s="2" t="s">
        <v>2289</v>
      </c>
      <c r="C1110" s="2">
        <v>9663812614</v>
      </c>
      <c r="D1110" s="2" t="s">
        <v>9</v>
      </c>
      <c r="E1110" s="2" t="str">
        <f>HYPERLINK("https://nconnect.nicmar.ac.in/storage/profile/6900855169319.png", "Download")</f>
        <v>0</v>
      </c>
      <c r="F1110" s="2" t="s">
        <v>48</v>
      </c>
      <c r="G1110" s="2" t="s">
        <v>48</v>
      </c>
    </row>
    <row r="1111" spans="1:7">
      <c r="A1111" s="2" t="s">
        <v>2290</v>
      </c>
      <c r="B1111" s="2" t="s">
        <v>2291</v>
      </c>
      <c r="C1111" s="2">
        <v>9972468819</v>
      </c>
      <c r="D1111" s="2" t="s">
        <v>14</v>
      </c>
      <c r="E1111" s="2" t="s">
        <v>15</v>
      </c>
      <c r="F1111" s="2" t="s">
        <v>48</v>
      </c>
      <c r="G1111" s="2" t="s">
        <v>55</v>
      </c>
    </row>
    <row r="1112" spans="1:7">
      <c r="A1112" s="2" t="s">
        <v>2292</v>
      </c>
      <c r="B1112" s="2" t="s">
        <v>2293</v>
      </c>
      <c r="C1112" s="2">
        <v>7558449363</v>
      </c>
      <c r="D1112" s="2" t="s">
        <v>14</v>
      </c>
      <c r="E1112" s="2" t="s">
        <v>15</v>
      </c>
      <c r="F1112" s="2" t="s">
        <v>48</v>
      </c>
      <c r="G1112" s="2" t="s">
        <v>55</v>
      </c>
    </row>
    <row r="1113" spans="1:7">
      <c r="A1113" s="2" t="s">
        <v>2294</v>
      </c>
      <c r="B1113" s="2" t="s">
        <v>2295</v>
      </c>
      <c r="C1113" s="2">
        <v>9682336540</v>
      </c>
      <c r="D1113" s="2" t="s">
        <v>14</v>
      </c>
      <c r="E1113" s="2" t="s">
        <v>15</v>
      </c>
      <c r="F1113" s="2" t="s">
        <v>48</v>
      </c>
      <c r="G1113" s="2" t="s">
        <v>55</v>
      </c>
    </row>
    <row r="1114" spans="1:7">
      <c r="A1114" s="2" t="s">
        <v>2296</v>
      </c>
      <c r="B1114" s="2" t="s">
        <v>2297</v>
      </c>
      <c r="C1114" s="2">
        <v>9527484106</v>
      </c>
      <c r="D1114" s="2" t="s">
        <v>14</v>
      </c>
      <c r="E1114" s="2" t="s">
        <v>15</v>
      </c>
      <c r="F1114" s="2" t="s">
        <v>48</v>
      </c>
      <c r="G1114" s="2" t="s">
        <v>55</v>
      </c>
    </row>
    <row r="1115" spans="1:7">
      <c r="A1115" s="2" t="s">
        <v>2298</v>
      </c>
      <c r="B1115" s="2" t="s">
        <v>2299</v>
      </c>
      <c r="C1115" s="2">
        <v>9121976352</v>
      </c>
      <c r="D1115" s="2" t="s">
        <v>39</v>
      </c>
      <c r="E1115" s="2" t="s">
        <v>15</v>
      </c>
      <c r="F1115" s="2" t="s">
        <v>48</v>
      </c>
      <c r="G1115" s="2" t="s">
        <v>48</v>
      </c>
    </row>
    <row r="1116" spans="1:7">
      <c r="A1116" s="2" t="s">
        <v>2300</v>
      </c>
      <c r="B1116" s="2" t="s">
        <v>2301</v>
      </c>
      <c r="C1116" s="2">
        <v>9746022021</v>
      </c>
      <c r="D1116" s="2" t="s">
        <v>14</v>
      </c>
      <c r="E1116" s="2" t="s">
        <v>15</v>
      </c>
      <c r="F1116" s="2" t="s">
        <v>48</v>
      </c>
      <c r="G1116" s="2" t="s">
        <v>55</v>
      </c>
    </row>
    <row r="1117" spans="1:7">
      <c r="A1117" s="2" t="s">
        <v>2302</v>
      </c>
      <c r="B1117" s="2" t="s">
        <v>2303</v>
      </c>
      <c r="C1117" s="2">
        <v>9178998460</v>
      </c>
      <c r="D1117" s="2" t="s">
        <v>14</v>
      </c>
      <c r="E1117" s="2" t="s">
        <v>15</v>
      </c>
      <c r="F1117" s="2" t="s">
        <v>48</v>
      </c>
      <c r="G1117" s="2" t="s">
        <v>55</v>
      </c>
    </row>
    <row r="1118" spans="1:7">
      <c r="A1118" s="2" t="s">
        <v>2304</v>
      </c>
      <c r="B1118" s="2" t="s">
        <v>2305</v>
      </c>
      <c r="C1118" s="2">
        <v>9146582585</v>
      </c>
      <c r="D1118" s="2" t="s">
        <v>14</v>
      </c>
      <c r="E1118" s="2" t="s">
        <v>15</v>
      </c>
      <c r="F1118" s="2" t="s">
        <v>48</v>
      </c>
      <c r="G1118" s="2" t="s">
        <v>55</v>
      </c>
    </row>
    <row r="1119" spans="1:7">
      <c r="A1119" s="2" t="s">
        <v>2306</v>
      </c>
      <c r="B1119" s="2" t="s">
        <v>2307</v>
      </c>
      <c r="C1119" s="2">
        <v>7218148484</v>
      </c>
      <c r="D1119" s="2" t="s">
        <v>14</v>
      </c>
      <c r="E1119" s="2" t="s">
        <v>15</v>
      </c>
      <c r="F1119" s="2" t="s">
        <v>48</v>
      </c>
      <c r="G1119" s="2" t="s">
        <v>55</v>
      </c>
    </row>
    <row r="1120" spans="1:7">
      <c r="A1120" s="2" t="s">
        <v>2308</v>
      </c>
      <c r="B1120" s="2" t="s">
        <v>2309</v>
      </c>
      <c r="C1120" s="2"/>
      <c r="D1120" s="2" t="s">
        <v>14</v>
      </c>
      <c r="E1120" s="2" t="s">
        <v>15</v>
      </c>
      <c r="F1120" s="2" t="s">
        <v>48</v>
      </c>
      <c r="G1120" s="2" t="s">
        <v>48</v>
      </c>
    </row>
    <row r="1121" spans="1:7">
      <c r="A1121" s="2" t="s">
        <v>2310</v>
      </c>
      <c r="B1121" s="2" t="s">
        <v>2311</v>
      </c>
      <c r="C1121" s="2">
        <v>7039897949</v>
      </c>
      <c r="D1121" s="2" t="s">
        <v>14</v>
      </c>
      <c r="E1121" s="2" t="s">
        <v>15</v>
      </c>
      <c r="F1121" s="2" t="s">
        <v>48</v>
      </c>
      <c r="G1121" s="2" t="s">
        <v>55</v>
      </c>
    </row>
    <row r="1122" spans="1:7">
      <c r="A1122" s="2" t="s">
        <v>2312</v>
      </c>
      <c r="B1122" s="2" t="s">
        <v>2313</v>
      </c>
      <c r="C1122" s="2" t="s">
        <v>2314</v>
      </c>
      <c r="D1122" s="2" t="s">
        <v>14</v>
      </c>
      <c r="E1122" s="2" t="s">
        <v>15</v>
      </c>
      <c r="F1122" s="2" t="s">
        <v>48</v>
      </c>
      <c r="G1122" s="2" t="s">
        <v>55</v>
      </c>
    </row>
    <row r="1123" spans="1:7">
      <c r="A1123" s="2" t="s">
        <v>2315</v>
      </c>
      <c r="B1123" s="2" t="s">
        <v>2316</v>
      </c>
      <c r="C1123" s="2">
        <v>9122423202</v>
      </c>
      <c r="D1123" s="2" t="s">
        <v>14</v>
      </c>
      <c r="E1123" s="2" t="s">
        <v>15</v>
      </c>
      <c r="F1123" s="2" t="s">
        <v>48</v>
      </c>
      <c r="G1123" s="2" t="s">
        <v>55</v>
      </c>
    </row>
    <row r="1124" spans="1:7">
      <c r="A1124" s="2" t="s">
        <v>2317</v>
      </c>
      <c r="B1124" s="2" t="s">
        <v>2318</v>
      </c>
      <c r="C1124" s="2"/>
      <c r="D1124" s="2" t="s">
        <v>14</v>
      </c>
      <c r="E1124" s="2" t="s">
        <v>15</v>
      </c>
      <c r="F1124" s="2" t="s">
        <v>48</v>
      </c>
      <c r="G1124" s="2" t="s">
        <v>48</v>
      </c>
    </row>
    <row r="1125" spans="1:7">
      <c r="A1125" s="2" t="s">
        <v>2319</v>
      </c>
      <c r="B1125" s="2" t="s">
        <v>2320</v>
      </c>
      <c r="C1125" s="2">
        <v>9766780953</v>
      </c>
      <c r="D1125" s="2" t="s">
        <v>14</v>
      </c>
      <c r="E1125" s="2" t="s">
        <v>15</v>
      </c>
      <c r="F1125" s="2" t="s">
        <v>48</v>
      </c>
      <c r="G1125" s="2" t="s">
        <v>55</v>
      </c>
    </row>
    <row r="1126" spans="1:7">
      <c r="A1126" s="2" t="s">
        <v>2321</v>
      </c>
      <c r="B1126" s="2" t="s">
        <v>2322</v>
      </c>
      <c r="C1126" s="2">
        <v>9556521573</v>
      </c>
      <c r="D1126" s="2" t="s">
        <v>14</v>
      </c>
      <c r="E1126" s="2" t="str">
        <f>HYPERLINK("https://nconnect.nicmar.ac.in/storage/profile/68c3904174f69.png", "Download")</f>
        <v>0</v>
      </c>
      <c r="F1126" s="2" t="s">
        <v>48</v>
      </c>
      <c r="G1126" s="2" t="s">
        <v>55</v>
      </c>
    </row>
    <row r="1127" spans="1:7">
      <c r="A1127" s="2" t="s">
        <v>2323</v>
      </c>
      <c r="B1127" s="2" t="s">
        <v>2324</v>
      </c>
      <c r="C1127" s="2">
        <v>7030579140</v>
      </c>
      <c r="D1127" s="2" t="s">
        <v>9</v>
      </c>
      <c r="E1127" s="2" t="str">
        <f>HYPERLINK("https://nconnect.nicmar.ac.in/storage/profile/691c43923139f.png", "Download")</f>
        <v>0</v>
      </c>
      <c r="F1127" s="2" t="s">
        <v>48</v>
      </c>
      <c r="G1127" s="2" t="s">
        <v>55</v>
      </c>
    </row>
    <row r="1128" spans="1:7">
      <c r="A1128" s="2" t="s">
        <v>2325</v>
      </c>
      <c r="B1128" s="2" t="s">
        <v>2326</v>
      </c>
      <c r="C1128" s="2">
        <v>8138844161</v>
      </c>
      <c r="D1128" s="2" t="s">
        <v>14</v>
      </c>
      <c r="E1128" s="2" t="s">
        <v>15</v>
      </c>
      <c r="F1128" s="2" t="s">
        <v>48</v>
      </c>
      <c r="G1128" s="2" t="s">
        <v>55</v>
      </c>
    </row>
    <row r="1129" spans="1:7">
      <c r="A1129" s="2" t="s">
        <v>2327</v>
      </c>
      <c r="B1129" s="2" t="s">
        <v>2328</v>
      </c>
      <c r="C1129" s="2"/>
      <c r="D1129" s="2" t="s">
        <v>14</v>
      </c>
      <c r="E1129" s="2" t="s">
        <v>15</v>
      </c>
      <c r="F1129" s="2" t="s">
        <v>48</v>
      </c>
      <c r="G1129" s="2" t="s">
        <v>48</v>
      </c>
    </row>
    <row r="1130" spans="1:7">
      <c r="A1130" s="2" t="s">
        <v>2329</v>
      </c>
      <c r="B1130" s="2" t="s">
        <v>2330</v>
      </c>
      <c r="C1130" s="2"/>
      <c r="D1130" s="2" t="s">
        <v>14</v>
      </c>
      <c r="E1130" s="2" t="s">
        <v>15</v>
      </c>
      <c r="F1130" s="2" t="s">
        <v>48</v>
      </c>
      <c r="G1130" s="2" t="s">
        <v>48</v>
      </c>
    </row>
    <row r="1131" spans="1:7">
      <c r="A1131" s="2" t="s">
        <v>2331</v>
      </c>
      <c r="B1131" s="2" t="s">
        <v>2332</v>
      </c>
      <c r="C1131" s="2">
        <v>9921301084</v>
      </c>
      <c r="D1131" s="2" t="s">
        <v>14</v>
      </c>
      <c r="E1131" s="2" t="s">
        <v>15</v>
      </c>
      <c r="F1131" s="2" t="s">
        <v>48</v>
      </c>
      <c r="G1131" s="2" t="s">
        <v>55</v>
      </c>
    </row>
    <row r="1132" spans="1:7">
      <c r="A1132" s="2" t="s">
        <v>2333</v>
      </c>
      <c r="B1132" s="2" t="s">
        <v>2334</v>
      </c>
      <c r="C1132" s="2">
        <v>7680032829</v>
      </c>
      <c r="D1132" s="2" t="s">
        <v>39</v>
      </c>
      <c r="E1132" s="2" t="s">
        <v>15</v>
      </c>
      <c r="F1132" s="2" t="s">
        <v>48</v>
      </c>
      <c r="G1132" s="2" t="s">
        <v>55</v>
      </c>
    </row>
    <row r="1133" spans="1:7">
      <c r="A1133" s="2" t="s">
        <v>2335</v>
      </c>
      <c r="B1133" s="2" t="s">
        <v>2336</v>
      </c>
      <c r="C1133" s="2"/>
      <c r="D1133" s="2" t="s">
        <v>14</v>
      </c>
      <c r="E1133" s="2" t="s">
        <v>15</v>
      </c>
      <c r="F1133" s="2" t="s">
        <v>48</v>
      </c>
      <c r="G1133" s="2" t="s">
        <v>48</v>
      </c>
    </row>
    <row r="1134" spans="1:7">
      <c r="A1134" s="2" t="s">
        <v>2337</v>
      </c>
      <c r="B1134" s="2" t="s">
        <v>2338</v>
      </c>
      <c r="C1134" s="2">
        <v>8805083084</v>
      </c>
      <c r="D1134" s="2" t="s">
        <v>14</v>
      </c>
      <c r="E1134" s="2" t="s">
        <v>15</v>
      </c>
      <c r="F1134" s="2" t="s">
        <v>48</v>
      </c>
      <c r="G1134" s="2" t="s">
        <v>48</v>
      </c>
    </row>
    <row r="1135" spans="1:7">
      <c r="A1135" s="2" t="s">
        <v>2339</v>
      </c>
      <c r="B1135" s="2" t="s">
        <v>2340</v>
      </c>
      <c r="C1135" s="2"/>
      <c r="D1135" s="2"/>
      <c r="E1135" s="2" t="s">
        <v>15</v>
      </c>
      <c r="F1135" s="2" t="s">
        <v>48</v>
      </c>
      <c r="G1135" s="2" t="s">
        <v>48</v>
      </c>
    </row>
    <row r="1136" spans="1:7">
      <c r="A1136" s="2" t="s">
        <v>2341</v>
      </c>
      <c r="B1136" s="2" t="s">
        <v>2342</v>
      </c>
      <c r="C1136" s="2"/>
      <c r="D1136" s="2" t="s">
        <v>39</v>
      </c>
      <c r="E1136" s="2" t="s">
        <v>15</v>
      </c>
      <c r="F1136" s="2" t="s">
        <v>48</v>
      </c>
      <c r="G1136" s="2" t="s">
        <v>48</v>
      </c>
    </row>
    <row r="1137" spans="1:7">
      <c r="A1137" s="2" t="s">
        <v>2343</v>
      </c>
      <c r="B1137" s="2" t="s">
        <v>2344</v>
      </c>
      <c r="C1137" s="2"/>
      <c r="D1137" s="2" t="s">
        <v>14</v>
      </c>
      <c r="E1137" s="2" t="s">
        <v>15</v>
      </c>
      <c r="F1137" s="2" t="s">
        <v>48</v>
      </c>
      <c r="G1137" s="2" t="s">
        <v>48</v>
      </c>
    </row>
    <row r="1138" spans="1:7">
      <c r="A1138" s="2" t="s">
        <v>2345</v>
      </c>
      <c r="B1138" s="2" t="s">
        <v>2346</v>
      </c>
      <c r="C1138" s="2"/>
      <c r="D1138" s="2" t="s">
        <v>14</v>
      </c>
      <c r="E1138" s="2" t="s">
        <v>15</v>
      </c>
      <c r="F1138" s="2" t="s">
        <v>48</v>
      </c>
      <c r="G1138" s="2" t="s">
        <v>48</v>
      </c>
    </row>
    <row r="1139" spans="1:7">
      <c r="A1139" s="2" t="s">
        <v>2347</v>
      </c>
      <c r="B1139" s="2" t="s">
        <v>2348</v>
      </c>
      <c r="C1139" s="2">
        <v>8788155243</v>
      </c>
      <c r="D1139" s="2" t="s">
        <v>14</v>
      </c>
      <c r="E1139" s="2" t="s">
        <v>15</v>
      </c>
      <c r="F1139" s="2" t="s">
        <v>48</v>
      </c>
      <c r="G1139" s="2" t="s">
        <v>55</v>
      </c>
    </row>
    <row r="1140" spans="1:7">
      <c r="A1140" s="2" t="s">
        <v>2349</v>
      </c>
      <c r="B1140" s="2" t="s">
        <v>2350</v>
      </c>
      <c r="C1140" s="2">
        <v>9158882993</v>
      </c>
      <c r="D1140" s="2" t="s">
        <v>14</v>
      </c>
      <c r="E1140" s="2" t="s">
        <v>15</v>
      </c>
      <c r="F1140" s="2" t="s">
        <v>48</v>
      </c>
      <c r="G1140" s="2" t="s">
        <v>48</v>
      </c>
    </row>
    <row r="1141" spans="1:7">
      <c r="A1141" s="2" t="s">
        <v>2351</v>
      </c>
      <c r="B1141" s="2" t="s">
        <v>2352</v>
      </c>
      <c r="C1141" s="2"/>
      <c r="D1141" s="2" t="s">
        <v>14</v>
      </c>
      <c r="E1141" s="2" t="s">
        <v>15</v>
      </c>
      <c r="F1141" s="2" t="s">
        <v>48</v>
      </c>
      <c r="G1141" s="2" t="s">
        <v>48</v>
      </c>
    </row>
    <row r="1142" spans="1:7">
      <c r="A1142" s="2" t="s">
        <v>2353</v>
      </c>
      <c r="B1142" s="2" t="s">
        <v>2354</v>
      </c>
      <c r="C1142" s="2">
        <v>7752901132</v>
      </c>
      <c r="D1142" s="2" t="s">
        <v>14</v>
      </c>
      <c r="E1142" s="2" t="s">
        <v>15</v>
      </c>
      <c r="F1142" s="2" t="s">
        <v>48</v>
      </c>
      <c r="G1142" s="2" t="s">
        <v>55</v>
      </c>
    </row>
    <row r="1143" spans="1:7">
      <c r="A1143" s="2" t="s">
        <v>2355</v>
      </c>
      <c r="B1143" s="2" t="s">
        <v>2356</v>
      </c>
      <c r="C1143" s="2">
        <v>9347954057</v>
      </c>
      <c r="D1143" s="2" t="s">
        <v>39</v>
      </c>
      <c r="E1143" s="2" t="s">
        <v>15</v>
      </c>
      <c r="F1143" s="2" t="s">
        <v>48</v>
      </c>
      <c r="G1143" s="2" t="s">
        <v>55</v>
      </c>
    </row>
    <row r="1144" spans="1:7">
      <c r="A1144" s="2" t="s">
        <v>2357</v>
      </c>
      <c r="B1144" s="2" t="s">
        <v>2358</v>
      </c>
      <c r="C1144" s="2">
        <v>7993154673</v>
      </c>
      <c r="D1144" s="2" t="s">
        <v>39</v>
      </c>
      <c r="E1144" s="2" t="s">
        <v>15</v>
      </c>
      <c r="F1144" s="2" t="s">
        <v>48</v>
      </c>
      <c r="G1144" s="2" t="s">
        <v>55</v>
      </c>
    </row>
    <row r="1145" spans="1:7">
      <c r="A1145" s="2" t="s">
        <v>2359</v>
      </c>
      <c r="B1145" s="2" t="s">
        <v>2360</v>
      </c>
      <c r="C1145" s="2"/>
      <c r="D1145" s="2" t="s">
        <v>14</v>
      </c>
      <c r="E1145" s="2" t="s">
        <v>15</v>
      </c>
      <c r="F1145" s="2" t="s">
        <v>48</v>
      </c>
      <c r="G1145" s="2" t="s">
        <v>48</v>
      </c>
    </row>
    <row r="1146" spans="1:7">
      <c r="A1146" s="2" t="s">
        <v>2361</v>
      </c>
      <c r="B1146" s="2" t="s">
        <v>2362</v>
      </c>
      <c r="C1146" s="2"/>
      <c r="D1146" s="2" t="s">
        <v>14</v>
      </c>
      <c r="E1146" s="2" t="s">
        <v>15</v>
      </c>
      <c r="F1146" s="2" t="s">
        <v>48</v>
      </c>
      <c r="G1146" s="2" t="s">
        <v>48</v>
      </c>
    </row>
    <row r="1147" spans="1:7">
      <c r="A1147" s="2" t="s">
        <v>2363</v>
      </c>
      <c r="B1147" s="2" t="s">
        <v>2364</v>
      </c>
      <c r="C1147" s="2">
        <v>9871400056</v>
      </c>
      <c r="D1147" s="2" t="s">
        <v>9</v>
      </c>
      <c r="E1147" s="2" t="s">
        <v>15</v>
      </c>
      <c r="F1147" s="2" t="s">
        <v>1359</v>
      </c>
      <c r="G1147" s="2" t="s">
        <v>1359</v>
      </c>
    </row>
    <row r="1148" spans="1:7">
      <c r="A1148" s="2" t="s">
        <v>2365</v>
      </c>
      <c r="B1148" s="2" t="s">
        <v>2366</v>
      </c>
      <c r="C1148" s="2">
        <v>9873102015</v>
      </c>
      <c r="D1148" s="2" t="s">
        <v>9</v>
      </c>
      <c r="E1148" s="2" t="s">
        <v>15</v>
      </c>
      <c r="F1148" s="2" t="s">
        <v>1359</v>
      </c>
      <c r="G1148" s="2" t="s">
        <v>1359</v>
      </c>
    </row>
    <row r="1149" spans="1:7">
      <c r="A1149" s="2" t="s">
        <v>2367</v>
      </c>
      <c r="B1149" s="2" t="s">
        <v>2368</v>
      </c>
      <c r="C1149" s="2">
        <v>9059605780</v>
      </c>
      <c r="D1149" s="2" t="s">
        <v>9</v>
      </c>
      <c r="E1149" s="2" t="str">
        <f>HYPERLINK("https://nconnect.nicmar.ac.in/storage/profile/69009348d0a5f.png", "Download")</f>
        <v>0</v>
      </c>
      <c r="F1149" s="2" t="s">
        <v>2369</v>
      </c>
      <c r="G1149" s="2" t="s">
        <v>2370</v>
      </c>
    </row>
    <row r="1150" spans="1:7">
      <c r="A1150" s="2" t="s">
        <v>2371</v>
      </c>
      <c r="B1150" s="2" t="s">
        <v>2372</v>
      </c>
      <c r="C1150" s="2"/>
      <c r="D1150" s="2" t="s">
        <v>14</v>
      </c>
      <c r="E1150" s="2" t="s">
        <v>15</v>
      </c>
      <c r="F1150" s="2" t="s">
        <v>48</v>
      </c>
      <c r="G1150" s="2" t="s">
        <v>48</v>
      </c>
    </row>
    <row r="1151" spans="1:7">
      <c r="A1151" s="2" t="s">
        <v>2373</v>
      </c>
      <c r="B1151" s="2" t="s">
        <v>2374</v>
      </c>
      <c r="C1151" s="2"/>
      <c r="D1151" s="2"/>
      <c r="E1151" s="2" t="s">
        <v>15</v>
      </c>
      <c r="F1151" s="2" t="s">
        <v>48</v>
      </c>
      <c r="G1151" s="2" t="s">
        <v>48</v>
      </c>
    </row>
    <row r="1152" spans="1:7">
      <c r="A1152" s="2" t="s">
        <v>2375</v>
      </c>
      <c r="B1152" s="2" t="s">
        <v>2376</v>
      </c>
      <c r="C1152" s="2"/>
      <c r="D1152" s="2" t="s">
        <v>14</v>
      </c>
      <c r="E1152" s="2" t="s">
        <v>15</v>
      </c>
      <c r="F1152" s="2" t="s">
        <v>48</v>
      </c>
      <c r="G1152" s="2" t="s">
        <v>48</v>
      </c>
    </row>
    <row r="1153" spans="1:7">
      <c r="A1153" s="2" t="s">
        <v>2377</v>
      </c>
      <c r="B1153" s="2" t="s">
        <v>2378</v>
      </c>
      <c r="C1153" s="2"/>
      <c r="D1153" s="2" t="s">
        <v>39</v>
      </c>
      <c r="E1153" s="2" t="s">
        <v>15</v>
      </c>
      <c r="F1153" s="2" t="s">
        <v>48</v>
      </c>
      <c r="G1153" s="2" t="s">
        <v>48</v>
      </c>
    </row>
    <row r="1154" spans="1:7">
      <c r="A1154" s="2" t="s">
        <v>2379</v>
      </c>
      <c r="B1154" s="2" t="s">
        <v>2380</v>
      </c>
      <c r="C1154" s="2">
        <v>7702512425</v>
      </c>
      <c r="D1154" s="2" t="s">
        <v>39</v>
      </c>
      <c r="E1154" s="2" t="s">
        <v>15</v>
      </c>
      <c r="F1154" s="2" t="s">
        <v>48</v>
      </c>
      <c r="G1154" s="2" t="s">
        <v>55</v>
      </c>
    </row>
    <row r="1155" spans="1:7">
      <c r="A1155" s="2" t="s">
        <v>2381</v>
      </c>
      <c r="B1155" s="2" t="s">
        <v>2382</v>
      </c>
      <c r="C1155" s="2"/>
      <c r="D1155" s="2" t="s">
        <v>14</v>
      </c>
      <c r="E1155" s="2" t="s">
        <v>15</v>
      </c>
      <c r="F1155" s="2" t="s">
        <v>48</v>
      </c>
      <c r="G1155" s="2" t="s">
        <v>48</v>
      </c>
    </row>
    <row r="1156" spans="1:7">
      <c r="A1156" s="2" t="s">
        <v>2383</v>
      </c>
      <c r="B1156" s="2" t="s">
        <v>2384</v>
      </c>
      <c r="C1156" s="2">
        <v>9800257948</v>
      </c>
      <c r="D1156" s="2" t="s">
        <v>9</v>
      </c>
      <c r="E1156" s="2" t="s">
        <v>15</v>
      </c>
      <c r="F1156" s="2" t="s">
        <v>1359</v>
      </c>
      <c r="G1156" s="2" t="s">
        <v>1359</v>
      </c>
    </row>
    <row r="1157" spans="1:7">
      <c r="A1157" s="2" t="s">
        <v>2385</v>
      </c>
      <c r="B1157" s="2" t="s">
        <v>2386</v>
      </c>
      <c r="C1157" s="2">
        <v>8185014950</v>
      </c>
      <c r="D1157" s="2" t="s">
        <v>39</v>
      </c>
      <c r="E1157" s="2" t="s">
        <v>15</v>
      </c>
      <c r="F1157" s="2" t="s">
        <v>48</v>
      </c>
      <c r="G1157" s="2" t="s">
        <v>55</v>
      </c>
    </row>
    <row r="1158" spans="1:7">
      <c r="A1158" s="2" t="s">
        <v>2387</v>
      </c>
      <c r="B1158" s="2" t="s">
        <v>2388</v>
      </c>
      <c r="C1158" s="2"/>
      <c r="D1158" s="2" t="s">
        <v>14</v>
      </c>
      <c r="E1158" s="2" t="s">
        <v>15</v>
      </c>
      <c r="F1158" s="2" t="s">
        <v>48</v>
      </c>
      <c r="G1158" s="2" t="s">
        <v>48</v>
      </c>
    </row>
    <row r="1159" spans="1:7">
      <c r="A1159" s="2" t="s">
        <v>2389</v>
      </c>
      <c r="B1159" s="2" t="s">
        <v>2390</v>
      </c>
      <c r="C1159" s="2">
        <v>9618566075</v>
      </c>
      <c r="D1159" s="2" t="s">
        <v>39</v>
      </c>
      <c r="E1159" s="2" t="s">
        <v>15</v>
      </c>
      <c r="F1159" s="2" t="s">
        <v>48</v>
      </c>
      <c r="G1159" s="2" t="s">
        <v>55</v>
      </c>
    </row>
    <row r="1160" spans="1:7">
      <c r="A1160" s="2" t="s">
        <v>2391</v>
      </c>
      <c r="B1160" s="2" t="s">
        <v>2392</v>
      </c>
      <c r="C1160" s="2" t="s">
        <v>2393</v>
      </c>
      <c r="D1160" s="2" t="s">
        <v>14</v>
      </c>
      <c r="E1160" s="2" t="s">
        <v>15</v>
      </c>
      <c r="F1160" s="2" t="s">
        <v>48</v>
      </c>
      <c r="G1160" s="2" t="s">
        <v>48</v>
      </c>
    </row>
    <row r="1161" spans="1:7">
      <c r="A1161" s="2" t="s">
        <v>2394</v>
      </c>
      <c r="B1161" s="2" t="s">
        <v>2395</v>
      </c>
      <c r="C1161" s="2" t="s">
        <v>2396</v>
      </c>
      <c r="D1161" s="2" t="s">
        <v>14</v>
      </c>
      <c r="E1161" s="2" t="s">
        <v>15</v>
      </c>
      <c r="F1161" s="2" t="s">
        <v>48</v>
      </c>
      <c r="G1161" s="2" t="s">
        <v>55</v>
      </c>
    </row>
    <row r="1162" spans="1:7">
      <c r="A1162" s="2" t="s">
        <v>2397</v>
      </c>
      <c r="B1162" s="2" t="s">
        <v>2398</v>
      </c>
      <c r="C1162" s="2"/>
      <c r="D1162" s="2" t="s">
        <v>14</v>
      </c>
      <c r="E1162" s="2" t="s">
        <v>15</v>
      </c>
      <c r="F1162" s="2" t="s">
        <v>48</v>
      </c>
      <c r="G1162" s="2" t="s">
        <v>48</v>
      </c>
    </row>
    <row r="1163" spans="1:7">
      <c r="A1163" s="2" t="s">
        <v>2399</v>
      </c>
      <c r="B1163" s="2" t="s">
        <v>2400</v>
      </c>
      <c r="C1163" s="2"/>
      <c r="D1163" s="2" t="s">
        <v>39</v>
      </c>
      <c r="E1163" s="2" t="s">
        <v>15</v>
      </c>
      <c r="F1163" s="2" t="s">
        <v>48</v>
      </c>
      <c r="G1163" s="2" t="s">
        <v>48</v>
      </c>
    </row>
    <row r="1164" spans="1:7">
      <c r="A1164" s="2" t="s">
        <v>2401</v>
      </c>
      <c r="B1164" s="2" t="s">
        <v>2402</v>
      </c>
      <c r="C1164" s="2"/>
      <c r="D1164" s="2" t="s">
        <v>14</v>
      </c>
      <c r="E1164" s="2" t="s">
        <v>15</v>
      </c>
      <c r="F1164" s="2" t="s">
        <v>48</v>
      </c>
      <c r="G1164" s="2" t="s">
        <v>48</v>
      </c>
    </row>
    <row r="1165" spans="1:7">
      <c r="A1165" s="2" t="s">
        <v>2403</v>
      </c>
      <c r="B1165" s="2" t="s">
        <v>2404</v>
      </c>
      <c r="C1165" s="2">
        <v>7038171480</v>
      </c>
      <c r="D1165" s="2" t="s">
        <v>14</v>
      </c>
      <c r="E1165" s="2" t="s">
        <v>15</v>
      </c>
      <c r="F1165" s="2" t="s">
        <v>48</v>
      </c>
      <c r="G1165" s="2" t="s">
        <v>48</v>
      </c>
    </row>
    <row r="1166" spans="1:7">
      <c r="A1166" s="2" t="s">
        <v>2405</v>
      </c>
      <c r="B1166" s="2" t="s">
        <v>2406</v>
      </c>
      <c r="C1166" s="2">
        <v>9818094718</v>
      </c>
      <c r="D1166" s="2" t="s">
        <v>9</v>
      </c>
      <c r="E1166" s="2" t="s">
        <v>15</v>
      </c>
      <c r="F1166" s="2" t="s">
        <v>1359</v>
      </c>
      <c r="G1166" s="2" t="s">
        <v>1359</v>
      </c>
    </row>
    <row r="1167" spans="1:7">
      <c r="A1167" s="2" t="s">
        <v>2407</v>
      </c>
      <c r="B1167" s="2" t="s">
        <v>2408</v>
      </c>
      <c r="C1167" s="2">
        <v>9849590266</v>
      </c>
      <c r="D1167" s="2" t="s">
        <v>39</v>
      </c>
      <c r="E1167" s="2" t="s">
        <v>15</v>
      </c>
      <c r="F1167" s="2" t="s">
        <v>48</v>
      </c>
      <c r="G1167" s="2" t="s">
        <v>55</v>
      </c>
    </row>
    <row r="1168" spans="1:7">
      <c r="A1168" s="2" t="s">
        <v>2409</v>
      </c>
      <c r="B1168" s="2" t="s">
        <v>2410</v>
      </c>
      <c r="C1168" s="2">
        <v>7004652048</v>
      </c>
      <c r="D1168" s="2" t="s">
        <v>14</v>
      </c>
      <c r="E1168" s="2" t="s">
        <v>15</v>
      </c>
      <c r="F1168" s="2" t="s">
        <v>48</v>
      </c>
      <c r="G1168" s="2" t="s">
        <v>55</v>
      </c>
    </row>
    <row r="1169" spans="1:7">
      <c r="A1169" s="2" t="s">
        <v>2411</v>
      </c>
      <c r="B1169" s="2" t="s">
        <v>2412</v>
      </c>
      <c r="C1169" s="2">
        <v>9621181515</v>
      </c>
      <c r="D1169" s="2" t="s">
        <v>9</v>
      </c>
      <c r="E1169" s="2" t="s">
        <v>15</v>
      </c>
      <c r="F1169" s="2" t="s">
        <v>1359</v>
      </c>
      <c r="G1169" s="2" t="s">
        <v>1359</v>
      </c>
    </row>
    <row r="1170" spans="1:7">
      <c r="A1170" s="2" t="s">
        <v>2413</v>
      </c>
      <c r="B1170" s="2" t="s">
        <v>2414</v>
      </c>
      <c r="C1170" s="2"/>
      <c r="D1170" s="2" t="s">
        <v>14</v>
      </c>
      <c r="E1170" s="2" t="s">
        <v>15</v>
      </c>
      <c r="F1170" s="2" t="s">
        <v>48</v>
      </c>
      <c r="G1170" s="2" t="s">
        <v>48</v>
      </c>
    </row>
    <row r="1171" spans="1:7">
      <c r="A1171" s="2" t="s">
        <v>2415</v>
      </c>
      <c r="B1171" s="2" t="s">
        <v>2416</v>
      </c>
      <c r="C1171" s="2">
        <v>9021068855</v>
      </c>
      <c r="D1171" s="2" t="s">
        <v>39</v>
      </c>
      <c r="E1171" s="2" t="s">
        <v>15</v>
      </c>
      <c r="F1171" s="2" t="s">
        <v>48</v>
      </c>
      <c r="G1171" s="2" t="s">
        <v>55</v>
      </c>
    </row>
    <row r="1172" spans="1:7">
      <c r="A1172" s="2" t="s">
        <v>2417</v>
      </c>
      <c r="B1172" s="2" t="s">
        <v>2418</v>
      </c>
      <c r="C1172" s="2"/>
      <c r="D1172" s="2" t="s">
        <v>39</v>
      </c>
      <c r="E1172" s="2" t="s">
        <v>15</v>
      </c>
      <c r="F1172" s="2" t="s">
        <v>48</v>
      </c>
      <c r="G1172" s="2" t="s">
        <v>48</v>
      </c>
    </row>
    <row r="1173" spans="1:7">
      <c r="A1173" s="2" t="s">
        <v>2419</v>
      </c>
      <c r="B1173" s="2" t="s">
        <v>2420</v>
      </c>
      <c r="C1173" s="2">
        <v>9643937429</v>
      </c>
      <c r="D1173" s="2" t="s">
        <v>9</v>
      </c>
      <c r="E1173" s="2" t="s">
        <v>15</v>
      </c>
      <c r="F1173" s="2" t="s">
        <v>48</v>
      </c>
      <c r="G1173" s="2" t="s">
        <v>48</v>
      </c>
    </row>
    <row r="1174" spans="1:7">
      <c r="A1174" s="2" t="s">
        <v>2421</v>
      </c>
      <c r="B1174" s="2" t="s">
        <v>2422</v>
      </c>
      <c r="C1174" s="2">
        <v>7760011881</v>
      </c>
      <c r="D1174" s="2" t="s">
        <v>9</v>
      </c>
      <c r="E1174" s="2" t="s">
        <v>15</v>
      </c>
      <c r="F1174" s="2" t="s">
        <v>1359</v>
      </c>
      <c r="G1174" s="2" t="s">
        <v>1359</v>
      </c>
    </row>
    <row r="1175" spans="1:7">
      <c r="A1175" s="2" t="s">
        <v>2423</v>
      </c>
      <c r="B1175" s="2" t="s">
        <v>2424</v>
      </c>
      <c r="C1175" s="2">
        <v>7073612291</v>
      </c>
      <c r="D1175" s="2" t="s">
        <v>9</v>
      </c>
      <c r="E1175" s="2" t="s">
        <v>15</v>
      </c>
      <c r="F1175" s="2" t="s">
        <v>1359</v>
      </c>
      <c r="G1175" s="2" t="s">
        <v>1359</v>
      </c>
    </row>
    <row r="1176" spans="1:7">
      <c r="A1176" s="2" t="s">
        <v>2425</v>
      </c>
      <c r="B1176" s="2" t="s">
        <v>2426</v>
      </c>
      <c r="C1176" s="2"/>
      <c r="D1176" s="2" t="s">
        <v>14</v>
      </c>
      <c r="E1176" s="2" t="s">
        <v>15</v>
      </c>
      <c r="F1176" s="2" t="s">
        <v>48</v>
      </c>
      <c r="G1176" s="2" t="s">
        <v>48</v>
      </c>
    </row>
    <row r="1177" spans="1:7">
      <c r="A1177" s="2" t="s">
        <v>2427</v>
      </c>
      <c r="B1177" s="2" t="s">
        <v>2428</v>
      </c>
      <c r="C1177" s="2">
        <v>7988829799</v>
      </c>
      <c r="D1177" s="2" t="s">
        <v>9</v>
      </c>
      <c r="E1177" s="2" t="str">
        <f>HYPERLINK("https://nconnect.nicmar.ac.in/storage/profile/69047cbd1f0b8.png", "Download")</f>
        <v>0</v>
      </c>
      <c r="F1177" s="2" t="s">
        <v>10</v>
      </c>
      <c r="G1177" s="2" t="s">
        <v>71</v>
      </c>
    </row>
    <row r="1178" spans="1:7">
      <c r="A1178" s="2" t="s">
        <v>2429</v>
      </c>
      <c r="B1178" s="2" t="s">
        <v>2430</v>
      </c>
      <c r="C1178" s="2">
        <v>9918118535</v>
      </c>
      <c r="D1178" s="2" t="s">
        <v>9</v>
      </c>
      <c r="E1178" s="2" t="str">
        <f>HYPERLINK("https://nconnect.nicmar.ac.in/storage/profile/68fa4ed92bffa.png", "Download")</f>
        <v>0</v>
      </c>
      <c r="F1178" s="2" t="s">
        <v>48</v>
      </c>
      <c r="G1178" s="2" t="s">
        <v>55</v>
      </c>
    </row>
    <row r="1179" spans="1:7">
      <c r="A1179" s="2" t="s">
        <v>2431</v>
      </c>
      <c r="B1179" s="2" t="s">
        <v>2432</v>
      </c>
      <c r="C1179" s="2">
        <v>9932093635</v>
      </c>
      <c r="D1179" s="2" t="s">
        <v>14</v>
      </c>
      <c r="E1179" s="2" t="s">
        <v>15</v>
      </c>
      <c r="F1179" s="2" t="s">
        <v>48</v>
      </c>
      <c r="G1179" s="2" t="s">
        <v>55</v>
      </c>
    </row>
    <row r="1180" spans="1:7">
      <c r="A1180" s="2" t="s">
        <v>2433</v>
      </c>
      <c r="B1180" s="2" t="s">
        <v>2434</v>
      </c>
      <c r="C1180" s="2">
        <v>9005955999</v>
      </c>
      <c r="D1180" s="2" t="s">
        <v>14</v>
      </c>
      <c r="E1180" s="2" t="s">
        <v>15</v>
      </c>
      <c r="F1180" s="2" t="s">
        <v>48</v>
      </c>
      <c r="G1180" s="2" t="s">
        <v>55</v>
      </c>
    </row>
    <row r="1181" spans="1:7">
      <c r="A1181" s="2" t="s">
        <v>2435</v>
      </c>
      <c r="B1181" s="2" t="s">
        <v>2436</v>
      </c>
      <c r="C1181" s="2" t="s">
        <v>2437</v>
      </c>
      <c r="D1181" s="2" t="s">
        <v>14</v>
      </c>
      <c r="E1181" s="2" t="s">
        <v>15</v>
      </c>
      <c r="F1181" s="2" t="s">
        <v>48</v>
      </c>
      <c r="G1181" s="2" t="s">
        <v>55</v>
      </c>
    </row>
    <row r="1182" spans="1:7">
      <c r="A1182" s="2" t="s">
        <v>2438</v>
      </c>
      <c r="B1182" s="2" t="s">
        <v>2439</v>
      </c>
      <c r="C1182" s="2">
        <v>9910334619</v>
      </c>
      <c r="D1182" s="2" t="s">
        <v>9</v>
      </c>
      <c r="E1182" s="2" t="s">
        <v>15</v>
      </c>
      <c r="F1182" s="2" t="s">
        <v>1359</v>
      </c>
      <c r="G1182" s="2" t="s">
        <v>1359</v>
      </c>
    </row>
    <row r="1183" spans="1:7">
      <c r="A1183" s="2" t="s">
        <v>2440</v>
      </c>
      <c r="B1183" s="2" t="s">
        <v>2441</v>
      </c>
      <c r="C1183" s="2"/>
      <c r="D1183" s="2" t="s">
        <v>14</v>
      </c>
      <c r="E1183" s="2" t="s">
        <v>15</v>
      </c>
      <c r="F1183" s="2" t="s">
        <v>48</v>
      </c>
      <c r="G1183" s="2" t="s">
        <v>48</v>
      </c>
    </row>
    <row r="1184" spans="1:7">
      <c r="A1184" s="2" t="s">
        <v>2442</v>
      </c>
      <c r="B1184" s="2" t="s">
        <v>2443</v>
      </c>
      <c r="C1184" s="2" t="s">
        <v>2444</v>
      </c>
      <c r="D1184" s="2" t="s">
        <v>14</v>
      </c>
      <c r="E1184" s="2" t="s">
        <v>15</v>
      </c>
      <c r="F1184" s="2" t="s">
        <v>48</v>
      </c>
      <c r="G1184" s="2" t="s">
        <v>55</v>
      </c>
    </row>
    <row r="1185" spans="1:7">
      <c r="A1185" s="2" t="s">
        <v>2445</v>
      </c>
      <c r="B1185" s="2" t="s">
        <v>2446</v>
      </c>
      <c r="C1185" s="2">
        <v>8056097424</v>
      </c>
      <c r="D1185" s="2" t="s">
        <v>9</v>
      </c>
      <c r="E1185" s="2" t="s">
        <v>15</v>
      </c>
      <c r="F1185" s="2" t="s">
        <v>1359</v>
      </c>
      <c r="G1185" s="2" t="s">
        <v>1359</v>
      </c>
    </row>
    <row r="1186" spans="1:7">
      <c r="A1186" s="2" t="s">
        <v>2447</v>
      </c>
      <c r="B1186" s="2" t="s">
        <v>2448</v>
      </c>
      <c r="C1186" s="2"/>
      <c r="D1186" s="2" t="s">
        <v>14</v>
      </c>
      <c r="E1186" s="2" t="s">
        <v>15</v>
      </c>
      <c r="F1186" s="2" t="s">
        <v>48</v>
      </c>
      <c r="G1186" s="2" t="s">
        <v>48</v>
      </c>
    </row>
    <row r="1187" spans="1:7">
      <c r="A1187" s="2" t="s">
        <v>2449</v>
      </c>
      <c r="B1187" s="2" t="s">
        <v>2450</v>
      </c>
      <c r="C1187" s="2">
        <v>9818758260</v>
      </c>
      <c r="D1187" s="2" t="s">
        <v>9</v>
      </c>
      <c r="E1187" s="2" t="s">
        <v>15</v>
      </c>
      <c r="F1187" s="2" t="s">
        <v>1359</v>
      </c>
      <c r="G1187" s="2" t="s">
        <v>1359</v>
      </c>
    </row>
    <row r="1188" spans="1:7">
      <c r="A1188" s="2" t="s">
        <v>2451</v>
      </c>
      <c r="B1188" s="2" t="s">
        <v>2452</v>
      </c>
      <c r="C1188" s="2">
        <v>9767518185</v>
      </c>
      <c r="D1188" s="2" t="s">
        <v>14</v>
      </c>
      <c r="E1188" s="2" t="s">
        <v>15</v>
      </c>
      <c r="F1188" s="2" t="s">
        <v>48</v>
      </c>
      <c r="G1188" s="2" t="s">
        <v>55</v>
      </c>
    </row>
    <row r="1189" spans="1:7">
      <c r="A1189" s="2" t="s">
        <v>2453</v>
      </c>
      <c r="B1189" s="2" t="s">
        <v>2454</v>
      </c>
      <c r="C1189" s="2"/>
      <c r="D1189" s="2" t="s">
        <v>14</v>
      </c>
      <c r="E1189" s="2" t="s">
        <v>15</v>
      </c>
      <c r="F1189" s="2" t="s">
        <v>48</v>
      </c>
      <c r="G1189" s="2" t="s">
        <v>48</v>
      </c>
    </row>
    <row r="1190" spans="1:7">
      <c r="A1190" s="2" t="s">
        <v>2455</v>
      </c>
      <c r="B1190" s="2" t="s">
        <v>2456</v>
      </c>
      <c r="C1190" s="2"/>
      <c r="D1190" s="2" t="s">
        <v>14</v>
      </c>
      <c r="E1190" s="2" t="s">
        <v>15</v>
      </c>
      <c r="F1190" s="2" t="s">
        <v>48</v>
      </c>
      <c r="G1190" s="2" t="s">
        <v>48</v>
      </c>
    </row>
    <row r="1191" spans="1:7">
      <c r="A1191" s="2" t="s">
        <v>2457</v>
      </c>
      <c r="B1191" s="2" t="s">
        <v>2458</v>
      </c>
      <c r="C1191" s="2"/>
      <c r="D1191" s="2" t="s">
        <v>14</v>
      </c>
      <c r="E1191" s="2" t="s">
        <v>15</v>
      </c>
      <c r="F1191" s="2" t="s">
        <v>48</v>
      </c>
      <c r="G1191" s="2" t="s">
        <v>48</v>
      </c>
    </row>
    <row r="1192" spans="1:7">
      <c r="A1192" s="2" t="s">
        <v>2459</v>
      </c>
      <c r="B1192" s="2" t="s">
        <v>2460</v>
      </c>
      <c r="C1192" s="2"/>
      <c r="D1192" s="2" t="s">
        <v>14</v>
      </c>
      <c r="E1192" s="2" t="s">
        <v>15</v>
      </c>
      <c r="F1192" s="2" t="s">
        <v>48</v>
      </c>
      <c r="G1192" s="2" t="s">
        <v>48</v>
      </c>
    </row>
    <row r="1193" spans="1:7">
      <c r="A1193" s="2" t="s">
        <v>2461</v>
      </c>
      <c r="B1193" s="2" t="s">
        <v>2462</v>
      </c>
      <c r="C1193" s="2">
        <v>7420962677</v>
      </c>
      <c r="D1193" s="2" t="s">
        <v>14</v>
      </c>
      <c r="E1193" s="2" t="s">
        <v>15</v>
      </c>
      <c r="F1193" s="2" t="s">
        <v>48</v>
      </c>
      <c r="G1193" s="2" t="s">
        <v>55</v>
      </c>
    </row>
    <row r="1194" spans="1:7">
      <c r="A1194" s="2" t="s">
        <v>2463</v>
      </c>
      <c r="B1194" s="2" t="s">
        <v>2464</v>
      </c>
      <c r="C1194" s="2"/>
      <c r="D1194" s="2" t="s">
        <v>14</v>
      </c>
      <c r="E1194" s="2" t="s">
        <v>15</v>
      </c>
      <c r="F1194" s="2" t="s">
        <v>48</v>
      </c>
      <c r="G1194" s="2" t="s">
        <v>48</v>
      </c>
    </row>
    <row r="1195" spans="1:7">
      <c r="A1195" s="2" t="s">
        <v>2465</v>
      </c>
      <c r="B1195" s="2" t="s">
        <v>2466</v>
      </c>
      <c r="C1195" s="2"/>
      <c r="D1195" s="2" t="s">
        <v>14</v>
      </c>
      <c r="E1195" s="2" t="s">
        <v>15</v>
      </c>
      <c r="F1195" s="2" t="s">
        <v>48</v>
      </c>
      <c r="G1195" s="2" t="s">
        <v>48</v>
      </c>
    </row>
    <row r="1196" spans="1:7">
      <c r="A1196" s="2" t="s">
        <v>2467</v>
      </c>
      <c r="B1196" s="2" t="s">
        <v>2468</v>
      </c>
      <c r="C1196" s="2">
        <v>9623087386</v>
      </c>
      <c r="D1196" s="2" t="s">
        <v>14</v>
      </c>
      <c r="E1196" s="2" t="s">
        <v>15</v>
      </c>
      <c r="F1196" s="2" t="s">
        <v>48</v>
      </c>
      <c r="G1196" s="2" t="s">
        <v>55</v>
      </c>
    </row>
    <row r="1197" spans="1:7">
      <c r="A1197" s="2" t="s">
        <v>2469</v>
      </c>
      <c r="B1197" s="2" t="s">
        <v>2470</v>
      </c>
      <c r="C1197" s="2">
        <v>9325432369</v>
      </c>
      <c r="D1197" s="2" t="s">
        <v>14</v>
      </c>
      <c r="E1197" s="2" t="s">
        <v>15</v>
      </c>
      <c r="F1197" s="2" t="s">
        <v>48</v>
      </c>
      <c r="G1197" s="2" t="s">
        <v>55</v>
      </c>
    </row>
    <row r="1198" spans="1:7">
      <c r="A1198" s="2" t="s">
        <v>2471</v>
      </c>
      <c r="B1198" s="2" t="s">
        <v>2472</v>
      </c>
      <c r="C1198" s="2"/>
      <c r="D1198" s="2" t="s">
        <v>14</v>
      </c>
      <c r="E1198" s="2" t="s">
        <v>15</v>
      </c>
      <c r="F1198" s="2" t="s">
        <v>48</v>
      </c>
      <c r="G1198" s="2" t="s">
        <v>48</v>
      </c>
    </row>
    <row r="1199" spans="1:7">
      <c r="A1199" s="2" t="s">
        <v>2473</v>
      </c>
      <c r="B1199" s="2" t="s">
        <v>2474</v>
      </c>
      <c r="C1199" s="2">
        <v>8168493770</v>
      </c>
      <c r="D1199" s="2" t="s">
        <v>14</v>
      </c>
      <c r="E1199" s="2" t="s">
        <v>15</v>
      </c>
      <c r="F1199" s="2" t="s">
        <v>48</v>
      </c>
      <c r="G1199" s="2" t="s">
        <v>55</v>
      </c>
    </row>
    <row r="1200" spans="1:7">
      <c r="A1200" s="2" t="s">
        <v>2475</v>
      </c>
      <c r="B1200" s="2" t="s">
        <v>2476</v>
      </c>
      <c r="C1200" s="2">
        <v>7017412065</v>
      </c>
      <c r="D1200" s="2" t="s">
        <v>14</v>
      </c>
      <c r="E1200" s="2" t="s">
        <v>15</v>
      </c>
      <c r="F1200" s="2" t="s">
        <v>48</v>
      </c>
      <c r="G1200" s="2" t="s">
        <v>55</v>
      </c>
    </row>
    <row r="1201" spans="1:7">
      <c r="A1201" s="2" t="s">
        <v>2477</v>
      </c>
      <c r="B1201" s="2" t="s">
        <v>2478</v>
      </c>
      <c r="C1201" s="2"/>
      <c r="D1201" s="2" t="s">
        <v>14</v>
      </c>
      <c r="E1201" s="2" t="s">
        <v>15</v>
      </c>
      <c r="F1201" s="2" t="s">
        <v>48</v>
      </c>
      <c r="G1201" s="2" t="s">
        <v>48</v>
      </c>
    </row>
    <row r="1202" spans="1:7">
      <c r="A1202" s="2" t="s">
        <v>2479</v>
      </c>
      <c r="B1202" s="2" t="s">
        <v>2480</v>
      </c>
      <c r="C1202" s="2">
        <v>8296602112</v>
      </c>
      <c r="D1202" s="2" t="s">
        <v>39</v>
      </c>
      <c r="E1202" s="2" t="s">
        <v>15</v>
      </c>
      <c r="F1202" s="2" t="s">
        <v>48</v>
      </c>
      <c r="G1202" s="2" t="s">
        <v>55</v>
      </c>
    </row>
    <row r="1203" spans="1:7">
      <c r="A1203" s="2" t="s">
        <v>2481</v>
      </c>
      <c r="B1203" s="2" t="s">
        <v>2482</v>
      </c>
      <c r="C1203" s="2">
        <v>8669129547</v>
      </c>
      <c r="D1203" s="2" t="s">
        <v>14</v>
      </c>
      <c r="E1203" s="2" t="s">
        <v>15</v>
      </c>
      <c r="F1203" s="2" t="s">
        <v>48</v>
      </c>
      <c r="G1203" s="2" t="s">
        <v>55</v>
      </c>
    </row>
    <row r="1204" spans="1:7">
      <c r="A1204" s="2" t="s">
        <v>2483</v>
      </c>
      <c r="B1204" s="2" t="s">
        <v>2484</v>
      </c>
      <c r="C1204" s="2"/>
      <c r="D1204" s="2" t="s">
        <v>14</v>
      </c>
      <c r="E1204" s="2" t="s">
        <v>15</v>
      </c>
      <c r="F1204" s="2" t="s">
        <v>48</v>
      </c>
      <c r="G1204" s="2" t="s">
        <v>48</v>
      </c>
    </row>
    <row r="1205" spans="1:7">
      <c r="A1205" s="2" t="s">
        <v>2485</v>
      </c>
      <c r="B1205" s="2" t="s">
        <v>2486</v>
      </c>
      <c r="C1205" s="2"/>
      <c r="D1205" s="2" t="s">
        <v>14</v>
      </c>
      <c r="E1205" s="2" t="s">
        <v>15</v>
      </c>
      <c r="F1205" s="2" t="s">
        <v>48</v>
      </c>
      <c r="G1205" s="2" t="s">
        <v>48</v>
      </c>
    </row>
    <row r="1206" spans="1:7">
      <c r="A1206" s="2" t="s">
        <v>2487</v>
      </c>
      <c r="B1206" s="2" t="s">
        <v>2488</v>
      </c>
      <c r="C1206" s="2" t="s">
        <v>2489</v>
      </c>
      <c r="D1206" s="2" t="s">
        <v>14</v>
      </c>
      <c r="E1206" s="2" t="s">
        <v>15</v>
      </c>
      <c r="F1206" s="2" t="s">
        <v>48</v>
      </c>
      <c r="G1206" s="2" t="s">
        <v>48</v>
      </c>
    </row>
    <row r="1207" spans="1:7">
      <c r="A1207" s="2" t="s">
        <v>2490</v>
      </c>
      <c r="B1207" s="2" t="s">
        <v>2491</v>
      </c>
      <c r="C1207" s="2"/>
      <c r="D1207" s="2" t="s">
        <v>14</v>
      </c>
      <c r="E1207" s="2" t="s">
        <v>15</v>
      </c>
      <c r="F1207" s="2" t="s">
        <v>48</v>
      </c>
      <c r="G1207" s="2" t="s">
        <v>48</v>
      </c>
    </row>
    <row r="1208" spans="1:7">
      <c r="A1208" s="2" t="s">
        <v>2492</v>
      </c>
      <c r="B1208" s="2" t="s">
        <v>2493</v>
      </c>
      <c r="C1208" s="2">
        <v>7588081668</v>
      </c>
      <c r="D1208" s="2" t="s">
        <v>14</v>
      </c>
      <c r="E1208" s="2" t="s">
        <v>15</v>
      </c>
      <c r="F1208" s="2" t="s">
        <v>48</v>
      </c>
      <c r="G1208" s="2" t="s">
        <v>48</v>
      </c>
    </row>
    <row r="1209" spans="1:7">
      <c r="A1209" s="2" t="s">
        <v>2494</v>
      </c>
      <c r="B1209" s="2" t="s">
        <v>2495</v>
      </c>
      <c r="C1209" s="2"/>
      <c r="D1209" s="2" t="s">
        <v>14</v>
      </c>
      <c r="E1209" s="2" t="s">
        <v>15</v>
      </c>
      <c r="F1209" s="2" t="s">
        <v>48</v>
      </c>
      <c r="G1209" s="2" t="s">
        <v>48</v>
      </c>
    </row>
    <row r="1210" spans="1:7">
      <c r="A1210" s="2" t="s">
        <v>2496</v>
      </c>
      <c r="B1210" s="2" t="s">
        <v>2497</v>
      </c>
      <c r="C1210" s="2" t="s">
        <v>2498</v>
      </c>
      <c r="D1210" s="2" t="s">
        <v>14</v>
      </c>
      <c r="E1210" s="2" t="s">
        <v>15</v>
      </c>
      <c r="F1210" s="2" t="s">
        <v>48</v>
      </c>
      <c r="G1210" s="2" t="s">
        <v>48</v>
      </c>
    </row>
    <row r="1211" spans="1:7">
      <c r="A1211" s="2" t="s">
        <v>2499</v>
      </c>
      <c r="B1211" s="2" t="s">
        <v>2500</v>
      </c>
      <c r="C1211" s="2"/>
      <c r="D1211" s="2"/>
      <c r="E1211" s="2" t="s">
        <v>15</v>
      </c>
      <c r="F1211" s="2" t="s">
        <v>48</v>
      </c>
      <c r="G1211" s="2" t="s">
        <v>48</v>
      </c>
    </row>
    <row r="1212" spans="1:7">
      <c r="A1212" s="2" t="s">
        <v>2501</v>
      </c>
      <c r="B1212" s="2" t="s">
        <v>2502</v>
      </c>
      <c r="C1212" s="2"/>
      <c r="D1212" s="2" t="s">
        <v>14</v>
      </c>
      <c r="E1212" s="2" t="s">
        <v>15</v>
      </c>
      <c r="F1212" s="2" t="s">
        <v>48</v>
      </c>
      <c r="G1212" s="2" t="s">
        <v>48</v>
      </c>
    </row>
    <row r="1213" spans="1:7">
      <c r="A1213" s="2" t="s">
        <v>2503</v>
      </c>
      <c r="B1213" s="2" t="s">
        <v>2504</v>
      </c>
      <c r="C1213" s="2">
        <v>7719921717</v>
      </c>
      <c r="D1213" s="2" t="s">
        <v>14</v>
      </c>
      <c r="E1213" s="2" t="s">
        <v>15</v>
      </c>
      <c r="F1213" s="2" t="s">
        <v>48</v>
      </c>
      <c r="G1213" s="2" t="s">
        <v>55</v>
      </c>
    </row>
    <row r="1214" spans="1:7">
      <c r="A1214" s="2" t="s">
        <v>2505</v>
      </c>
      <c r="B1214" s="2" t="s">
        <v>2506</v>
      </c>
      <c r="C1214" s="2"/>
      <c r="D1214" s="2" t="s">
        <v>14</v>
      </c>
      <c r="E1214" s="2" t="s">
        <v>15</v>
      </c>
      <c r="F1214" s="2" t="s">
        <v>48</v>
      </c>
      <c r="G1214" s="2" t="s">
        <v>48</v>
      </c>
    </row>
    <row r="1215" spans="1:7">
      <c r="A1215" s="2" t="s">
        <v>2507</v>
      </c>
      <c r="B1215" s="2" t="s">
        <v>2508</v>
      </c>
      <c r="C1215" s="2"/>
      <c r="D1215" s="2" t="s">
        <v>14</v>
      </c>
      <c r="E1215" s="2" t="s">
        <v>15</v>
      </c>
      <c r="F1215" s="2" t="s">
        <v>48</v>
      </c>
      <c r="G1215" s="2" t="s">
        <v>48</v>
      </c>
    </row>
    <row r="1216" spans="1:7">
      <c r="A1216" s="2" t="s">
        <v>2509</v>
      </c>
      <c r="B1216" s="2" t="s">
        <v>2510</v>
      </c>
      <c r="C1216" s="2"/>
      <c r="D1216" s="2" t="s">
        <v>14</v>
      </c>
      <c r="E1216" s="2" t="s">
        <v>15</v>
      </c>
      <c r="F1216" s="2" t="s">
        <v>48</v>
      </c>
      <c r="G1216" s="2" t="s">
        <v>48</v>
      </c>
    </row>
    <row r="1217" spans="1:7">
      <c r="A1217" s="2" t="s">
        <v>2511</v>
      </c>
      <c r="B1217" s="2" t="s">
        <v>2512</v>
      </c>
      <c r="C1217" s="2">
        <v>8888749834</v>
      </c>
      <c r="D1217" s="2" t="s">
        <v>14</v>
      </c>
      <c r="E1217" s="2" t="s">
        <v>15</v>
      </c>
      <c r="F1217" s="2" t="s">
        <v>48</v>
      </c>
      <c r="G1217" s="2" t="s">
        <v>55</v>
      </c>
    </row>
    <row r="1218" spans="1:7">
      <c r="A1218" s="2" t="s">
        <v>2513</v>
      </c>
      <c r="B1218" s="2" t="s">
        <v>2514</v>
      </c>
      <c r="C1218" s="2">
        <v>8179591303</v>
      </c>
      <c r="D1218" s="2" t="s">
        <v>14</v>
      </c>
      <c r="E1218" s="2" t="s">
        <v>15</v>
      </c>
      <c r="F1218" s="2" t="s">
        <v>48</v>
      </c>
      <c r="G1218" s="2" t="s">
        <v>55</v>
      </c>
    </row>
    <row r="1219" spans="1:7">
      <c r="A1219" s="2" t="s">
        <v>2515</v>
      </c>
      <c r="B1219" s="2" t="s">
        <v>2516</v>
      </c>
      <c r="C1219" s="2"/>
      <c r="D1219" s="2" t="s">
        <v>14</v>
      </c>
      <c r="E1219" s="2" t="s">
        <v>15</v>
      </c>
      <c r="F1219" s="2" t="s">
        <v>48</v>
      </c>
      <c r="G1219" s="2" t="s">
        <v>48</v>
      </c>
    </row>
    <row r="1220" spans="1:7">
      <c r="A1220" s="2" t="s">
        <v>2517</v>
      </c>
      <c r="B1220" s="2" t="s">
        <v>2518</v>
      </c>
      <c r="C1220" s="2">
        <v>9701015631</v>
      </c>
      <c r="D1220" s="2" t="s">
        <v>14</v>
      </c>
      <c r="E1220" s="2" t="s">
        <v>15</v>
      </c>
      <c r="F1220" s="2" t="s">
        <v>48</v>
      </c>
      <c r="G1220" s="2" t="s">
        <v>55</v>
      </c>
    </row>
    <row r="1221" spans="1:7">
      <c r="A1221" s="2" t="s">
        <v>2519</v>
      </c>
      <c r="B1221" s="2" t="s">
        <v>2520</v>
      </c>
      <c r="C1221" s="2">
        <v>8281592907</v>
      </c>
      <c r="D1221" s="2" t="s">
        <v>14</v>
      </c>
      <c r="E1221" s="2" t="s">
        <v>15</v>
      </c>
      <c r="F1221" s="2" t="s">
        <v>48</v>
      </c>
      <c r="G1221" s="2" t="s">
        <v>55</v>
      </c>
    </row>
    <row r="1222" spans="1:7">
      <c r="A1222" s="2" t="s">
        <v>2521</v>
      </c>
      <c r="B1222" s="2" t="s">
        <v>2522</v>
      </c>
      <c r="C1222" s="2">
        <v>9951875121</v>
      </c>
      <c r="D1222" s="2" t="s">
        <v>39</v>
      </c>
      <c r="E1222" s="2" t="s">
        <v>15</v>
      </c>
      <c r="F1222" s="2" t="s">
        <v>48</v>
      </c>
      <c r="G1222" s="2" t="s">
        <v>48</v>
      </c>
    </row>
    <row r="1223" spans="1:7">
      <c r="A1223" s="2" t="s">
        <v>2523</v>
      </c>
      <c r="B1223" s="2" t="s">
        <v>2524</v>
      </c>
      <c r="C1223" s="2">
        <v>8919304008</v>
      </c>
      <c r="D1223" s="2" t="s">
        <v>14</v>
      </c>
      <c r="E1223" s="2" t="s">
        <v>15</v>
      </c>
      <c r="F1223" s="2" t="s">
        <v>48</v>
      </c>
      <c r="G1223" s="2" t="s">
        <v>55</v>
      </c>
    </row>
    <row r="1224" spans="1:7">
      <c r="A1224" s="2" t="s">
        <v>2525</v>
      </c>
      <c r="B1224" s="2" t="s">
        <v>2526</v>
      </c>
      <c r="C1224" s="2"/>
      <c r="D1224" s="2" t="s">
        <v>14</v>
      </c>
      <c r="E1224" s="2" t="s">
        <v>15</v>
      </c>
      <c r="F1224" s="2" t="s">
        <v>48</v>
      </c>
      <c r="G1224" s="2" t="s">
        <v>48</v>
      </c>
    </row>
    <row r="1225" spans="1:7">
      <c r="A1225" s="2" t="s">
        <v>2527</v>
      </c>
      <c r="B1225" s="2" t="s">
        <v>2528</v>
      </c>
      <c r="C1225" s="2"/>
      <c r="D1225" s="2" t="s">
        <v>14</v>
      </c>
      <c r="E1225" s="2" t="s">
        <v>15</v>
      </c>
      <c r="F1225" s="2" t="s">
        <v>48</v>
      </c>
      <c r="G1225" s="2" t="s">
        <v>48</v>
      </c>
    </row>
    <row r="1226" spans="1:7">
      <c r="A1226" s="2" t="s">
        <v>2529</v>
      </c>
      <c r="B1226" s="2" t="s">
        <v>2530</v>
      </c>
      <c r="C1226" s="2"/>
      <c r="D1226" s="2"/>
      <c r="E1226" s="2" t="s">
        <v>15</v>
      </c>
      <c r="F1226" s="2" t="s">
        <v>48</v>
      </c>
      <c r="G1226" s="2" t="s">
        <v>48</v>
      </c>
    </row>
    <row r="1227" spans="1:7">
      <c r="A1227" s="2" t="s">
        <v>2531</v>
      </c>
      <c r="B1227" s="2" t="s">
        <v>2532</v>
      </c>
      <c r="C1227" s="2">
        <v>9082014027</v>
      </c>
      <c r="D1227" s="2" t="s">
        <v>14</v>
      </c>
      <c r="E1227" s="2" t="s">
        <v>15</v>
      </c>
      <c r="F1227" s="2" t="s">
        <v>48</v>
      </c>
      <c r="G1227" s="2" t="s">
        <v>55</v>
      </c>
    </row>
    <row r="1228" spans="1:7">
      <c r="A1228" s="2" t="s">
        <v>2533</v>
      </c>
      <c r="B1228" s="2" t="s">
        <v>2534</v>
      </c>
      <c r="C1228" s="2"/>
      <c r="D1228" s="2" t="s">
        <v>14</v>
      </c>
      <c r="E1228" s="2" t="s">
        <v>15</v>
      </c>
      <c r="F1228" s="2" t="s">
        <v>48</v>
      </c>
      <c r="G1228" s="2" t="s">
        <v>48</v>
      </c>
    </row>
    <row r="1229" spans="1:7">
      <c r="A1229" s="2" t="s">
        <v>2535</v>
      </c>
      <c r="B1229" s="2" t="s">
        <v>2536</v>
      </c>
      <c r="C1229" s="2"/>
      <c r="D1229" s="2" t="s">
        <v>14</v>
      </c>
      <c r="E1229" s="2" t="s">
        <v>15</v>
      </c>
      <c r="F1229" s="2" t="s">
        <v>48</v>
      </c>
      <c r="G1229" s="2" t="s">
        <v>48</v>
      </c>
    </row>
    <row r="1230" spans="1:7">
      <c r="A1230" s="2" t="s">
        <v>2537</v>
      </c>
      <c r="B1230" s="2" t="s">
        <v>2538</v>
      </c>
      <c r="C1230" s="2"/>
      <c r="D1230" s="2" t="s">
        <v>14</v>
      </c>
      <c r="E1230" s="2" t="s">
        <v>15</v>
      </c>
      <c r="F1230" s="2" t="s">
        <v>48</v>
      </c>
      <c r="G1230" s="2" t="s">
        <v>48</v>
      </c>
    </row>
    <row r="1231" spans="1:7">
      <c r="A1231" s="2" t="s">
        <v>2539</v>
      </c>
      <c r="B1231" s="2" t="s">
        <v>2540</v>
      </c>
      <c r="C1231" s="2">
        <v>9067711293</v>
      </c>
      <c r="D1231" s="2" t="s">
        <v>14</v>
      </c>
      <c r="E1231" s="2" t="s">
        <v>15</v>
      </c>
      <c r="F1231" s="2" t="s">
        <v>48</v>
      </c>
      <c r="G1231" s="2" t="s">
        <v>55</v>
      </c>
    </row>
    <row r="1232" spans="1:7">
      <c r="A1232" s="2" t="s">
        <v>2541</v>
      </c>
      <c r="B1232" s="2" t="s">
        <v>2542</v>
      </c>
      <c r="C1232" s="2" t="s">
        <v>2543</v>
      </c>
      <c r="D1232" s="2" t="s">
        <v>14</v>
      </c>
      <c r="E1232" s="2" t="s">
        <v>15</v>
      </c>
      <c r="F1232" s="2" t="s">
        <v>48</v>
      </c>
      <c r="G1232" s="2" t="s">
        <v>55</v>
      </c>
    </row>
    <row r="1233" spans="1:7">
      <c r="A1233" s="2" t="s">
        <v>2544</v>
      </c>
      <c r="B1233" s="2" t="s">
        <v>2545</v>
      </c>
      <c r="C1233" s="2"/>
      <c r="D1233" s="2" t="s">
        <v>14</v>
      </c>
      <c r="E1233" s="2" t="s">
        <v>15</v>
      </c>
      <c r="F1233" s="2" t="s">
        <v>48</v>
      </c>
      <c r="G1233" s="2" t="s">
        <v>48</v>
      </c>
    </row>
    <row r="1234" spans="1:7">
      <c r="A1234" s="2" t="s">
        <v>2546</v>
      </c>
      <c r="B1234" s="2" t="s">
        <v>2547</v>
      </c>
      <c r="C1234" s="2">
        <v>9860871271</v>
      </c>
      <c r="D1234" s="2" t="s">
        <v>39</v>
      </c>
      <c r="E1234" s="2" t="s">
        <v>15</v>
      </c>
      <c r="F1234" s="2" t="s">
        <v>48</v>
      </c>
      <c r="G1234" s="2" t="s">
        <v>55</v>
      </c>
    </row>
    <row r="1235" spans="1:7">
      <c r="A1235" s="2" t="s">
        <v>2548</v>
      </c>
      <c r="B1235" s="2" t="s">
        <v>2549</v>
      </c>
      <c r="C1235" s="2"/>
      <c r="D1235" s="2" t="s">
        <v>14</v>
      </c>
      <c r="E1235" s="2" t="s">
        <v>15</v>
      </c>
      <c r="F1235" s="2" t="s">
        <v>48</v>
      </c>
      <c r="G1235" s="2" t="s">
        <v>48</v>
      </c>
    </row>
    <row r="1236" spans="1:7">
      <c r="A1236" s="2" t="s">
        <v>2550</v>
      </c>
      <c r="B1236" s="2" t="s">
        <v>2551</v>
      </c>
      <c r="C1236" s="2">
        <v>6374242665</v>
      </c>
      <c r="D1236" s="2" t="s">
        <v>14</v>
      </c>
      <c r="E1236" s="2" t="s">
        <v>15</v>
      </c>
      <c r="F1236" s="2" t="s">
        <v>48</v>
      </c>
      <c r="G1236" s="2" t="s">
        <v>55</v>
      </c>
    </row>
    <row r="1237" spans="1:7">
      <c r="A1237" s="2" t="s">
        <v>2552</v>
      </c>
      <c r="B1237" s="2" t="s">
        <v>2553</v>
      </c>
      <c r="C1237" s="2"/>
      <c r="D1237" s="2" t="s">
        <v>14</v>
      </c>
      <c r="E1237" s="2" t="s">
        <v>15</v>
      </c>
      <c r="F1237" s="2" t="s">
        <v>48</v>
      </c>
      <c r="G1237" s="2" t="s">
        <v>48</v>
      </c>
    </row>
    <row r="1238" spans="1:7">
      <c r="A1238" s="2" t="s">
        <v>2554</v>
      </c>
      <c r="B1238" s="2" t="s">
        <v>2555</v>
      </c>
      <c r="C1238" s="2">
        <v>9352189157</v>
      </c>
      <c r="D1238" s="2" t="s">
        <v>14</v>
      </c>
      <c r="E1238" s="2" t="s">
        <v>15</v>
      </c>
      <c r="F1238" s="2" t="s">
        <v>48</v>
      </c>
      <c r="G1238" s="2" t="s">
        <v>55</v>
      </c>
    </row>
    <row r="1239" spans="1:7">
      <c r="A1239" s="2" t="s">
        <v>2556</v>
      </c>
      <c r="B1239" s="2" t="s">
        <v>2557</v>
      </c>
      <c r="C1239" s="2">
        <v>9682500421</v>
      </c>
      <c r="D1239" s="2" t="s">
        <v>14</v>
      </c>
      <c r="E1239" s="2" t="s">
        <v>15</v>
      </c>
      <c r="F1239" s="2" t="s">
        <v>48</v>
      </c>
      <c r="G1239" s="2" t="s">
        <v>55</v>
      </c>
    </row>
    <row r="1240" spans="1:7">
      <c r="A1240" s="2" t="s">
        <v>2558</v>
      </c>
      <c r="B1240" s="2" t="s">
        <v>2559</v>
      </c>
      <c r="C1240" s="2">
        <v>9356706658</v>
      </c>
      <c r="D1240" s="2" t="s">
        <v>14</v>
      </c>
      <c r="E1240" s="2" t="s">
        <v>15</v>
      </c>
      <c r="F1240" s="2" t="s">
        <v>48</v>
      </c>
      <c r="G1240" s="2" t="s">
        <v>55</v>
      </c>
    </row>
    <row r="1241" spans="1:7">
      <c r="A1241" s="2" t="s">
        <v>2560</v>
      </c>
      <c r="B1241" s="2" t="s">
        <v>2561</v>
      </c>
      <c r="C1241" s="2"/>
      <c r="D1241" s="2" t="s">
        <v>14</v>
      </c>
      <c r="E1241" s="2" t="s">
        <v>15</v>
      </c>
      <c r="F1241" s="2" t="s">
        <v>48</v>
      </c>
      <c r="G1241" s="2" t="s">
        <v>48</v>
      </c>
    </row>
    <row r="1242" spans="1:7">
      <c r="A1242" s="2" t="s">
        <v>2562</v>
      </c>
      <c r="B1242" s="2" t="s">
        <v>2563</v>
      </c>
      <c r="C1242" s="2"/>
      <c r="D1242" s="2" t="s">
        <v>14</v>
      </c>
      <c r="E1242" s="2" t="s">
        <v>15</v>
      </c>
      <c r="F1242" s="2" t="s">
        <v>48</v>
      </c>
      <c r="G1242" s="2" t="s">
        <v>48</v>
      </c>
    </row>
    <row r="1243" spans="1:7">
      <c r="A1243" s="2" t="s">
        <v>2564</v>
      </c>
      <c r="B1243" s="2" t="s">
        <v>2565</v>
      </c>
      <c r="C1243" s="2"/>
      <c r="D1243" s="2" t="s">
        <v>14</v>
      </c>
      <c r="E1243" s="2" t="s">
        <v>15</v>
      </c>
      <c r="F1243" s="2" t="s">
        <v>48</v>
      </c>
      <c r="G1243" s="2" t="s">
        <v>48</v>
      </c>
    </row>
    <row r="1244" spans="1:7">
      <c r="A1244" s="2" t="s">
        <v>2566</v>
      </c>
      <c r="B1244" s="2" t="s">
        <v>2567</v>
      </c>
      <c r="C1244" s="2"/>
      <c r="D1244" s="2" t="s">
        <v>14</v>
      </c>
      <c r="E1244" s="2" t="s">
        <v>15</v>
      </c>
      <c r="F1244" s="2" t="s">
        <v>48</v>
      </c>
      <c r="G1244" s="2" t="s">
        <v>48</v>
      </c>
    </row>
    <row r="1245" spans="1:7">
      <c r="A1245" s="2" t="s">
        <v>2568</v>
      </c>
      <c r="B1245" s="2" t="s">
        <v>2569</v>
      </c>
      <c r="C1245" s="2">
        <v>8319940394</v>
      </c>
      <c r="D1245" s="2" t="s">
        <v>9</v>
      </c>
      <c r="E1245" s="2" t="s">
        <v>15</v>
      </c>
      <c r="F1245" s="2" t="s">
        <v>48</v>
      </c>
      <c r="G1245" s="2" t="s">
        <v>2570</v>
      </c>
    </row>
    <row r="1246" spans="1:7">
      <c r="A1246" s="2" t="s">
        <v>2571</v>
      </c>
      <c r="B1246" s="2" t="s">
        <v>2572</v>
      </c>
      <c r="C1246" s="2"/>
      <c r="D1246" s="2" t="s">
        <v>14</v>
      </c>
      <c r="E1246" s="2" t="s">
        <v>15</v>
      </c>
      <c r="F1246" s="2" t="s">
        <v>48</v>
      </c>
      <c r="G1246" s="2" t="s">
        <v>48</v>
      </c>
    </row>
    <row r="1247" spans="1:7">
      <c r="A1247" s="2" t="s">
        <v>2573</v>
      </c>
      <c r="B1247" s="2" t="s">
        <v>2574</v>
      </c>
      <c r="C1247" s="2"/>
      <c r="D1247" s="2" t="s">
        <v>14</v>
      </c>
      <c r="E1247" s="2" t="s">
        <v>15</v>
      </c>
      <c r="F1247" s="2" t="s">
        <v>48</v>
      </c>
      <c r="G1247" s="2" t="s">
        <v>48</v>
      </c>
    </row>
    <row r="1248" spans="1:7">
      <c r="A1248" s="2" t="s">
        <v>2575</v>
      </c>
      <c r="B1248" s="2" t="s">
        <v>2576</v>
      </c>
      <c r="C1248" s="2"/>
      <c r="D1248" s="2" t="s">
        <v>14</v>
      </c>
      <c r="E1248" s="2" t="s">
        <v>15</v>
      </c>
      <c r="F1248" s="2" t="s">
        <v>48</v>
      </c>
      <c r="G1248" s="2" t="s">
        <v>48</v>
      </c>
    </row>
    <row r="1249" spans="1:7">
      <c r="A1249" s="2" t="s">
        <v>2577</v>
      </c>
      <c r="B1249" s="2" t="s">
        <v>2578</v>
      </c>
      <c r="C1249" s="2">
        <v>9551782965</v>
      </c>
      <c r="D1249" s="2" t="s">
        <v>9</v>
      </c>
      <c r="E1249" s="2" t="s">
        <v>15</v>
      </c>
      <c r="F1249" s="2" t="s">
        <v>1359</v>
      </c>
      <c r="G1249" s="2" t="s">
        <v>1359</v>
      </c>
    </row>
    <row r="1250" spans="1:7">
      <c r="A1250" s="2" t="s">
        <v>2579</v>
      </c>
      <c r="B1250" s="2" t="s">
        <v>2580</v>
      </c>
      <c r="C1250" s="2"/>
      <c r="D1250" s="2"/>
      <c r="E1250" s="2" t="s">
        <v>15</v>
      </c>
      <c r="F1250" s="2" t="s">
        <v>48</v>
      </c>
      <c r="G1250" s="2" t="s">
        <v>48</v>
      </c>
    </row>
    <row r="1251" spans="1:7">
      <c r="A1251" s="2" t="s">
        <v>2581</v>
      </c>
      <c r="B1251" s="2" t="s">
        <v>2582</v>
      </c>
      <c r="C1251" s="2">
        <v>8374701369</v>
      </c>
      <c r="D1251" s="2" t="s">
        <v>39</v>
      </c>
      <c r="E1251" s="2" t="s">
        <v>15</v>
      </c>
      <c r="F1251" s="2" t="s">
        <v>48</v>
      </c>
      <c r="G1251" s="2" t="s">
        <v>48</v>
      </c>
    </row>
    <row r="1252" spans="1:7">
      <c r="A1252" s="2" t="s">
        <v>2583</v>
      </c>
      <c r="B1252" s="2" t="s">
        <v>2584</v>
      </c>
      <c r="C1252" s="2"/>
      <c r="D1252" s="2" t="s">
        <v>14</v>
      </c>
      <c r="E1252" s="2" t="s">
        <v>15</v>
      </c>
      <c r="F1252" s="2" t="s">
        <v>48</v>
      </c>
      <c r="G1252" s="2" t="s">
        <v>48</v>
      </c>
    </row>
    <row r="1253" spans="1:7">
      <c r="A1253" s="2" t="s">
        <v>2585</v>
      </c>
      <c r="B1253" s="2" t="s">
        <v>2586</v>
      </c>
      <c r="C1253" s="2"/>
      <c r="D1253" s="2" t="s">
        <v>14</v>
      </c>
      <c r="E1253" s="2" t="s">
        <v>15</v>
      </c>
      <c r="F1253" s="2" t="s">
        <v>48</v>
      </c>
      <c r="G1253" s="2" t="s">
        <v>48</v>
      </c>
    </row>
    <row r="1254" spans="1:7">
      <c r="A1254" s="2" t="s">
        <v>2587</v>
      </c>
      <c r="B1254" s="2" t="s">
        <v>2588</v>
      </c>
      <c r="C1254" s="2"/>
      <c r="D1254" s="2" t="s">
        <v>14</v>
      </c>
      <c r="E1254" s="2" t="s">
        <v>15</v>
      </c>
      <c r="F1254" s="2" t="s">
        <v>48</v>
      </c>
      <c r="G1254" s="2" t="s">
        <v>48</v>
      </c>
    </row>
    <row r="1255" spans="1:7">
      <c r="A1255" s="2" t="s">
        <v>2589</v>
      </c>
      <c r="B1255" s="2" t="s">
        <v>2590</v>
      </c>
      <c r="C1255" s="2">
        <v>9996556520</v>
      </c>
      <c r="D1255" s="2" t="s">
        <v>9</v>
      </c>
      <c r="E1255" s="2" t="str">
        <f>HYPERLINK("https://nconnect.nicmar.ac.in/storage/profile/69047d7976d63.png", "Download")</f>
        <v>0</v>
      </c>
      <c r="F1255" s="2" t="s">
        <v>48</v>
      </c>
      <c r="G1255" s="2" t="s">
        <v>48</v>
      </c>
    </row>
    <row r="1256" spans="1:7">
      <c r="A1256" s="2" t="s">
        <v>2591</v>
      </c>
      <c r="B1256" s="2" t="s">
        <v>2592</v>
      </c>
      <c r="C1256" s="2">
        <v>9818227699</v>
      </c>
      <c r="D1256" s="2" t="s">
        <v>14</v>
      </c>
      <c r="E1256" s="2" t="s">
        <v>15</v>
      </c>
      <c r="F1256" s="2" t="s">
        <v>48</v>
      </c>
      <c r="G1256" s="2" t="s">
        <v>55</v>
      </c>
    </row>
    <row r="1257" spans="1:7">
      <c r="A1257" s="2" t="s">
        <v>2593</v>
      </c>
      <c r="B1257" s="2" t="s">
        <v>2594</v>
      </c>
      <c r="C1257" s="2">
        <v>7538055555</v>
      </c>
      <c r="D1257" s="2" t="s">
        <v>9</v>
      </c>
      <c r="E1257" s="2" t="s">
        <v>15</v>
      </c>
      <c r="F1257" s="2" t="s">
        <v>1359</v>
      </c>
      <c r="G1257" s="2" t="s">
        <v>1359</v>
      </c>
    </row>
    <row r="1258" spans="1:7">
      <c r="A1258" s="2" t="s">
        <v>2595</v>
      </c>
      <c r="B1258" s="2" t="s">
        <v>2596</v>
      </c>
      <c r="C1258" s="2">
        <v>9211591291</v>
      </c>
      <c r="D1258" s="2" t="s">
        <v>9</v>
      </c>
      <c r="E1258" s="2" t="str">
        <f>HYPERLINK("https://nconnect.nicmar.ac.in/storage/profile/69047d53b3306.png", "Download")</f>
        <v>0</v>
      </c>
      <c r="F1258" s="2" t="s">
        <v>48</v>
      </c>
      <c r="G1258" s="2" t="s">
        <v>55</v>
      </c>
    </row>
    <row r="1259" spans="1:7">
      <c r="A1259" s="2" t="s">
        <v>2597</v>
      </c>
      <c r="B1259" s="2" t="s">
        <v>2598</v>
      </c>
      <c r="C1259" s="2"/>
      <c r="D1259" s="2" t="s">
        <v>14</v>
      </c>
      <c r="E1259" s="2" t="s">
        <v>15</v>
      </c>
      <c r="F1259" s="2" t="s">
        <v>48</v>
      </c>
      <c r="G1259" s="2" t="s">
        <v>48</v>
      </c>
    </row>
    <row r="1260" spans="1:7">
      <c r="A1260" s="2" t="s">
        <v>2599</v>
      </c>
      <c r="B1260" s="2" t="s">
        <v>2600</v>
      </c>
      <c r="C1260" s="2">
        <v>9881157767</v>
      </c>
      <c r="D1260" s="2" t="s">
        <v>14</v>
      </c>
      <c r="E1260" s="2" t="s">
        <v>15</v>
      </c>
      <c r="F1260" s="2" t="s">
        <v>48</v>
      </c>
      <c r="G1260" s="2" t="s">
        <v>48</v>
      </c>
    </row>
    <row r="1261" spans="1:7">
      <c r="A1261" s="2" t="s">
        <v>2601</v>
      </c>
      <c r="B1261" s="2" t="s">
        <v>2602</v>
      </c>
      <c r="C1261" s="2"/>
      <c r="D1261" s="2"/>
      <c r="E1261" s="2" t="s">
        <v>15</v>
      </c>
      <c r="F1261" s="2" t="s">
        <v>48</v>
      </c>
      <c r="G1261" s="2" t="s">
        <v>48</v>
      </c>
    </row>
    <row r="1262" spans="1:7">
      <c r="A1262" s="2" t="s">
        <v>2603</v>
      </c>
      <c r="B1262" s="2" t="s">
        <v>2604</v>
      </c>
      <c r="C1262" s="2"/>
      <c r="D1262" s="2" t="s">
        <v>14</v>
      </c>
      <c r="E1262" s="2" t="s">
        <v>15</v>
      </c>
      <c r="F1262" s="2" t="s">
        <v>48</v>
      </c>
      <c r="G1262" s="2" t="s">
        <v>48</v>
      </c>
    </row>
    <row r="1263" spans="1:7">
      <c r="A1263" s="2" t="s">
        <v>2438</v>
      </c>
      <c r="B1263" s="2" t="s">
        <v>2605</v>
      </c>
      <c r="C1263" s="2">
        <v>9653787912</v>
      </c>
      <c r="D1263" s="2" t="s">
        <v>9</v>
      </c>
      <c r="E1263" s="2" t="s">
        <v>15</v>
      </c>
      <c r="F1263" s="2" t="s">
        <v>1359</v>
      </c>
      <c r="G1263" s="2" t="s">
        <v>1359</v>
      </c>
    </row>
    <row r="1264" spans="1:7">
      <c r="A1264" s="2" t="s">
        <v>2606</v>
      </c>
      <c r="B1264" s="2" t="s">
        <v>2607</v>
      </c>
      <c r="C1264" s="2">
        <v>8077900120</v>
      </c>
      <c r="D1264" s="2" t="s">
        <v>14</v>
      </c>
      <c r="E1264" s="2" t="s">
        <v>15</v>
      </c>
      <c r="F1264" s="2" t="s">
        <v>48</v>
      </c>
      <c r="G1264" s="2" t="s">
        <v>55</v>
      </c>
    </row>
    <row r="1265" spans="1:7">
      <c r="A1265" s="2" t="s">
        <v>2608</v>
      </c>
      <c r="B1265" s="2" t="s">
        <v>2609</v>
      </c>
      <c r="C1265" s="2">
        <v>9403022763</v>
      </c>
      <c r="D1265" s="2" t="s">
        <v>14</v>
      </c>
      <c r="E1265" s="2" t="s">
        <v>15</v>
      </c>
      <c r="F1265" s="2" t="s">
        <v>48</v>
      </c>
      <c r="G1265" s="2" t="s">
        <v>55</v>
      </c>
    </row>
    <row r="1266" spans="1:7">
      <c r="A1266" s="2" t="s">
        <v>2610</v>
      </c>
      <c r="B1266" s="2" t="s">
        <v>2611</v>
      </c>
      <c r="C1266" s="2">
        <v>9082212775</v>
      </c>
      <c r="D1266" s="2" t="s">
        <v>14</v>
      </c>
      <c r="E1266" s="2" t="s">
        <v>15</v>
      </c>
      <c r="F1266" s="2" t="s">
        <v>48</v>
      </c>
      <c r="G1266" s="2" t="s">
        <v>55</v>
      </c>
    </row>
    <row r="1267" spans="1:7">
      <c r="A1267" s="2" t="s">
        <v>2612</v>
      </c>
      <c r="B1267" s="2" t="s">
        <v>2613</v>
      </c>
      <c r="C1267" s="2"/>
      <c r="D1267" s="2"/>
      <c r="E1267" s="2" t="s">
        <v>15</v>
      </c>
      <c r="F1267" s="2" t="s">
        <v>48</v>
      </c>
      <c r="G1267" s="2" t="s">
        <v>48</v>
      </c>
    </row>
    <row r="1268" spans="1:7">
      <c r="A1268" s="2" t="s">
        <v>2614</v>
      </c>
      <c r="B1268" s="2" t="s">
        <v>2615</v>
      </c>
      <c r="C1268" s="2"/>
      <c r="D1268" s="2" t="s">
        <v>14</v>
      </c>
      <c r="E1268" s="2" t="s">
        <v>15</v>
      </c>
      <c r="F1268" s="2" t="s">
        <v>48</v>
      </c>
      <c r="G1268" s="2" t="s">
        <v>48</v>
      </c>
    </row>
    <row r="1269" spans="1:7">
      <c r="A1269" s="2" t="s">
        <v>2616</v>
      </c>
      <c r="B1269" s="2" t="s">
        <v>2617</v>
      </c>
      <c r="C1269" s="2"/>
      <c r="D1269" s="2" t="s">
        <v>14</v>
      </c>
      <c r="E1269" s="2" t="s">
        <v>15</v>
      </c>
      <c r="F1269" s="2" t="s">
        <v>48</v>
      </c>
      <c r="G1269" s="2" t="s">
        <v>48</v>
      </c>
    </row>
    <row r="1270" spans="1:7">
      <c r="A1270" s="2" t="s">
        <v>2618</v>
      </c>
      <c r="B1270" s="2" t="s">
        <v>2619</v>
      </c>
      <c r="C1270" s="2">
        <v>8143441425</v>
      </c>
      <c r="D1270" s="2" t="s">
        <v>39</v>
      </c>
      <c r="E1270" s="2" t="s">
        <v>15</v>
      </c>
      <c r="F1270" s="2" t="s">
        <v>48</v>
      </c>
      <c r="G1270" s="2" t="s">
        <v>48</v>
      </c>
    </row>
    <row r="1271" spans="1:7">
      <c r="A1271" s="2" t="s">
        <v>2620</v>
      </c>
      <c r="B1271" s="2" t="s">
        <v>2621</v>
      </c>
      <c r="C1271" s="2">
        <v>8669083976</v>
      </c>
      <c r="D1271" s="2" t="s">
        <v>14</v>
      </c>
      <c r="E1271" s="2" t="s">
        <v>15</v>
      </c>
      <c r="F1271" s="2" t="s">
        <v>48</v>
      </c>
      <c r="G1271" s="2" t="s">
        <v>55</v>
      </c>
    </row>
    <row r="1272" spans="1:7">
      <c r="A1272" s="2" t="s">
        <v>2622</v>
      </c>
      <c r="B1272" s="2" t="s">
        <v>2623</v>
      </c>
      <c r="C1272" s="2">
        <v>8921956185</v>
      </c>
      <c r="D1272" s="2" t="s">
        <v>14</v>
      </c>
      <c r="E1272" s="2" t="s">
        <v>15</v>
      </c>
      <c r="F1272" s="2" t="s">
        <v>48</v>
      </c>
      <c r="G1272" s="2" t="s">
        <v>55</v>
      </c>
    </row>
    <row r="1273" spans="1:7">
      <c r="A1273" s="2" t="s">
        <v>2624</v>
      </c>
      <c r="B1273" s="2" t="s">
        <v>2625</v>
      </c>
      <c r="C1273" s="2">
        <v>8756343666</v>
      </c>
      <c r="D1273" s="2" t="s">
        <v>14</v>
      </c>
      <c r="E1273" s="2" t="s">
        <v>15</v>
      </c>
      <c r="F1273" s="2" t="s">
        <v>48</v>
      </c>
      <c r="G1273" s="2" t="s">
        <v>55</v>
      </c>
    </row>
    <row r="1274" spans="1:7">
      <c r="A1274" s="2" t="s">
        <v>2626</v>
      </c>
      <c r="B1274" s="2" t="s">
        <v>2627</v>
      </c>
      <c r="C1274" s="2"/>
      <c r="D1274" s="2" t="s">
        <v>14</v>
      </c>
      <c r="E1274" s="2" t="s">
        <v>15</v>
      </c>
      <c r="F1274" s="2" t="s">
        <v>48</v>
      </c>
      <c r="G1274" s="2" t="s">
        <v>48</v>
      </c>
    </row>
    <row r="1275" spans="1:7">
      <c r="A1275" s="2" t="s">
        <v>2628</v>
      </c>
      <c r="B1275" s="2" t="s">
        <v>2629</v>
      </c>
      <c r="C1275" s="2">
        <v>9825848642</v>
      </c>
      <c r="D1275" s="2" t="s">
        <v>14</v>
      </c>
      <c r="E1275" s="2" t="s">
        <v>15</v>
      </c>
      <c r="F1275" s="2" t="s">
        <v>48</v>
      </c>
      <c r="G1275" s="2" t="s">
        <v>55</v>
      </c>
    </row>
    <row r="1276" spans="1:7">
      <c r="A1276" s="2" t="s">
        <v>2630</v>
      </c>
      <c r="B1276" s="2" t="s">
        <v>2631</v>
      </c>
      <c r="C1276" s="2" t="s">
        <v>2632</v>
      </c>
      <c r="D1276" s="2" t="s">
        <v>14</v>
      </c>
      <c r="E1276" s="2" t="s">
        <v>15</v>
      </c>
      <c r="F1276" s="2" t="s">
        <v>48</v>
      </c>
      <c r="G1276" s="2" t="s">
        <v>55</v>
      </c>
    </row>
    <row r="1277" spans="1:7">
      <c r="A1277" s="2" t="s">
        <v>2633</v>
      </c>
      <c r="B1277" s="2" t="s">
        <v>2634</v>
      </c>
      <c r="C1277" s="2"/>
      <c r="D1277" s="2" t="s">
        <v>14</v>
      </c>
      <c r="E1277" s="2" t="s">
        <v>15</v>
      </c>
      <c r="F1277" s="2" t="s">
        <v>48</v>
      </c>
      <c r="G1277" s="2" t="s">
        <v>48</v>
      </c>
    </row>
    <row r="1278" spans="1:7">
      <c r="A1278" s="2" t="s">
        <v>2635</v>
      </c>
      <c r="B1278" s="2" t="s">
        <v>2636</v>
      </c>
      <c r="C1278" s="2">
        <v>7000302186</v>
      </c>
      <c r="D1278" s="2" t="s">
        <v>14</v>
      </c>
      <c r="E1278" s="2" t="s">
        <v>15</v>
      </c>
      <c r="F1278" s="2" t="s">
        <v>48</v>
      </c>
      <c r="G1278" s="2" t="s">
        <v>55</v>
      </c>
    </row>
    <row r="1279" spans="1:7">
      <c r="A1279" s="2" t="s">
        <v>2637</v>
      </c>
      <c r="B1279" s="2" t="s">
        <v>2638</v>
      </c>
      <c r="C1279" s="2">
        <v>7032227410</v>
      </c>
      <c r="D1279" s="2" t="s">
        <v>39</v>
      </c>
      <c r="E1279" s="2" t="s">
        <v>15</v>
      </c>
      <c r="F1279" s="2" t="s">
        <v>48</v>
      </c>
      <c r="G1279" s="2" t="s">
        <v>55</v>
      </c>
    </row>
    <row r="1280" spans="1:7">
      <c r="A1280" s="2" t="s">
        <v>2639</v>
      </c>
      <c r="B1280" s="2" t="s">
        <v>2640</v>
      </c>
      <c r="C1280" s="2">
        <v>8806075193</v>
      </c>
      <c r="D1280" s="2" t="s">
        <v>14</v>
      </c>
      <c r="E1280" s="2" t="s">
        <v>15</v>
      </c>
      <c r="F1280" s="2" t="s">
        <v>48</v>
      </c>
      <c r="G1280" s="2" t="s">
        <v>55</v>
      </c>
    </row>
    <row r="1281" spans="1:7">
      <c r="A1281" s="2" t="s">
        <v>2641</v>
      </c>
      <c r="B1281" s="2" t="s">
        <v>2642</v>
      </c>
      <c r="C1281" s="2">
        <v>6370904227</v>
      </c>
      <c r="D1281" s="2" t="s">
        <v>14</v>
      </c>
      <c r="E1281" s="2" t="s">
        <v>15</v>
      </c>
      <c r="F1281" s="2" t="s">
        <v>48</v>
      </c>
      <c r="G1281" s="2" t="s">
        <v>55</v>
      </c>
    </row>
    <row r="1282" spans="1:7">
      <c r="A1282" s="2" t="s">
        <v>2643</v>
      </c>
      <c r="B1282" s="2" t="s">
        <v>2644</v>
      </c>
      <c r="C1282" s="2">
        <v>8298463907</v>
      </c>
      <c r="D1282" s="2" t="s">
        <v>9</v>
      </c>
      <c r="E1282" s="2" t="s">
        <v>15</v>
      </c>
      <c r="F1282" s="2" t="s">
        <v>1359</v>
      </c>
      <c r="G1282" s="2" t="s">
        <v>1359</v>
      </c>
    </row>
    <row r="1283" spans="1:7">
      <c r="A1283" s="2" t="s">
        <v>2645</v>
      </c>
      <c r="B1283" s="2" t="s">
        <v>2646</v>
      </c>
      <c r="C1283" s="2"/>
      <c r="D1283" s="2" t="s">
        <v>39</v>
      </c>
      <c r="E1283" s="2" t="s">
        <v>15</v>
      </c>
      <c r="F1283" s="2" t="s">
        <v>48</v>
      </c>
      <c r="G1283" s="2" t="s">
        <v>48</v>
      </c>
    </row>
    <row r="1284" spans="1:7">
      <c r="A1284" s="2" t="s">
        <v>2647</v>
      </c>
      <c r="B1284" s="2" t="s">
        <v>2648</v>
      </c>
      <c r="C1284" s="2">
        <v>9671033160</v>
      </c>
      <c r="D1284" s="2" t="s">
        <v>9</v>
      </c>
      <c r="E1284" s="2" t="s">
        <v>15</v>
      </c>
      <c r="F1284" s="2" t="s">
        <v>1359</v>
      </c>
      <c r="G1284" s="2" t="s">
        <v>1359</v>
      </c>
    </row>
    <row r="1285" spans="1:7">
      <c r="A1285" s="2" t="s">
        <v>1454</v>
      </c>
      <c r="B1285" s="2" t="s">
        <v>2649</v>
      </c>
      <c r="C1285" s="2">
        <v>8171968669</v>
      </c>
      <c r="D1285" s="2" t="s">
        <v>9</v>
      </c>
      <c r="E1285" s="2" t="s">
        <v>15</v>
      </c>
      <c r="F1285" s="2" t="s">
        <v>1359</v>
      </c>
      <c r="G1285" s="2" t="s">
        <v>1359</v>
      </c>
    </row>
    <row r="1286" spans="1:7">
      <c r="A1286" s="2" t="s">
        <v>2650</v>
      </c>
      <c r="B1286" s="2" t="s">
        <v>2651</v>
      </c>
      <c r="C1286" s="2"/>
      <c r="D1286" s="2" t="s">
        <v>14</v>
      </c>
      <c r="E1286" s="2" t="s">
        <v>15</v>
      </c>
      <c r="F1286" s="2" t="s">
        <v>48</v>
      </c>
      <c r="G1286" s="2" t="s">
        <v>48</v>
      </c>
    </row>
    <row r="1287" spans="1:7">
      <c r="A1287" s="2" t="s">
        <v>2652</v>
      </c>
      <c r="B1287" s="2" t="s">
        <v>2653</v>
      </c>
      <c r="C1287" s="2"/>
      <c r="D1287" s="2" t="s">
        <v>14</v>
      </c>
      <c r="E1287" s="2" t="s">
        <v>15</v>
      </c>
      <c r="F1287" s="2" t="s">
        <v>48</v>
      </c>
      <c r="G1287" s="2" t="s">
        <v>48</v>
      </c>
    </row>
    <row r="1288" spans="1:7">
      <c r="A1288" s="2" t="s">
        <v>2654</v>
      </c>
      <c r="B1288" s="2" t="s">
        <v>2655</v>
      </c>
      <c r="C1288" s="2">
        <v>8075544038</v>
      </c>
      <c r="D1288" s="2" t="s">
        <v>14</v>
      </c>
      <c r="E1288" s="2" t="s">
        <v>15</v>
      </c>
      <c r="F1288" s="2" t="s">
        <v>48</v>
      </c>
      <c r="G1288" s="2" t="s">
        <v>55</v>
      </c>
    </row>
    <row r="1289" spans="1:7">
      <c r="A1289" s="2" t="s">
        <v>2656</v>
      </c>
      <c r="B1289" s="2" t="s">
        <v>2657</v>
      </c>
      <c r="C1289" s="2"/>
      <c r="D1289" s="2"/>
      <c r="E1289" s="2" t="s">
        <v>15</v>
      </c>
      <c r="F1289" s="2" t="s">
        <v>48</v>
      </c>
      <c r="G1289" s="2" t="s">
        <v>48</v>
      </c>
    </row>
    <row r="1290" spans="1:7">
      <c r="A1290" s="2" t="s">
        <v>2658</v>
      </c>
      <c r="B1290" s="2" t="s">
        <v>2659</v>
      </c>
      <c r="C1290" s="2">
        <v>8218100891</v>
      </c>
      <c r="D1290" s="2" t="s">
        <v>9</v>
      </c>
      <c r="E1290" s="2" t="s">
        <v>15</v>
      </c>
      <c r="F1290" s="2" t="s">
        <v>1359</v>
      </c>
      <c r="G1290" s="2" t="s">
        <v>1359</v>
      </c>
    </row>
    <row r="1291" spans="1:7">
      <c r="A1291" s="2" t="s">
        <v>2660</v>
      </c>
      <c r="B1291" s="2" t="s">
        <v>2661</v>
      </c>
      <c r="C1291" s="2"/>
      <c r="D1291" s="2" t="s">
        <v>14</v>
      </c>
      <c r="E1291" s="2" t="s">
        <v>15</v>
      </c>
      <c r="F1291" s="2" t="s">
        <v>48</v>
      </c>
      <c r="G1291" s="2" t="s">
        <v>48</v>
      </c>
    </row>
    <row r="1292" spans="1:7">
      <c r="A1292" s="2" t="s">
        <v>2662</v>
      </c>
      <c r="B1292" s="2" t="s">
        <v>2663</v>
      </c>
      <c r="C1292" s="2">
        <v>7306098393</v>
      </c>
      <c r="D1292" s="2" t="s">
        <v>14</v>
      </c>
      <c r="E1292" s="2" t="s">
        <v>15</v>
      </c>
      <c r="F1292" s="2" t="s">
        <v>48</v>
      </c>
      <c r="G1292" s="2" t="s">
        <v>55</v>
      </c>
    </row>
    <row r="1293" spans="1:7">
      <c r="A1293" s="2" t="s">
        <v>2664</v>
      </c>
      <c r="B1293" s="2" t="s">
        <v>2665</v>
      </c>
      <c r="C1293" s="2">
        <v>9990907268</v>
      </c>
      <c r="D1293" s="2" t="s">
        <v>9</v>
      </c>
      <c r="E1293" s="2" t="str">
        <f>HYPERLINK("https://nconnect.nicmar.ac.in/storage/profile/690091727a199.png", "Download")</f>
        <v>0</v>
      </c>
      <c r="F1293" s="2" t="s">
        <v>48</v>
      </c>
      <c r="G1293" s="2" t="s">
        <v>48</v>
      </c>
    </row>
    <row r="1294" spans="1:7">
      <c r="A1294" s="2" t="s">
        <v>2666</v>
      </c>
      <c r="B1294" s="2" t="s">
        <v>2667</v>
      </c>
      <c r="C1294" s="2"/>
      <c r="D1294" s="2" t="s">
        <v>14</v>
      </c>
      <c r="E1294" s="2" t="s">
        <v>15</v>
      </c>
      <c r="F1294" s="2" t="s">
        <v>48</v>
      </c>
      <c r="G1294" s="2" t="s">
        <v>48</v>
      </c>
    </row>
    <row r="1295" spans="1:7">
      <c r="A1295" s="2" t="s">
        <v>2668</v>
      </c>
      <c r="B1295" s="2" t="s">
        <v>2669</v>
      </c>
      <c r="C1295" s="2">
        <v>7558235037</v>
      </c>
      <c r="D1295" s="2" t="s">
        <v>14</v>
      </c>
      <c r="E1295" s="2" t="s">
        <v>15</v>
      </c>
      <c r="F1295" s="2" t="s">
        <v>48</v>
      </c>
      <c r="G1295" s="2" t="s">
        <v>55</v>
      </c>
    </row>
    <row r="1296" spans="1:7">
      <c r="A1296" s="2" t="s">
        <v>2670</v>
      </c>
      <c r="B1296" s="2" t="s">
        <v>2671</v>
      </c>
      <c r="C1296" s="2"/>
      <c r="D1296" s="2" t="s">
        <v>39</v>
      </c>
      <c r="E1296" s="2" t="s">
        <v>15</v>
      </c>
      <c r="F1296" s="2" t="s">
        <v>48</v>
      </c>
      <c r="G1296" s="2" t="s">
        <v>48</v>
      </c>
    </row>
    <row r="1297" spans="1:7">
      <c r="A1297" s="2" t="s">
        <v>2672</v>
      </c>
      <c r="B1297" s="2" t="s">
        <v>2673</v>
      </c>
      <c r="C1297" s="2">
        <v>9096281953</v>
      </c>
      <c r="D1297" s="2" t="s">
        <v>14</v>
      </c>
      <c r="E1297" s="2" t="s">
        <v>15</v>
      </c>
      <c r="F1297" s="2" t="s">
        <v>48</v>
      </c>
      <c r="G1297" s="2" t="s">
        <v>48</v>
      </c>
    </row>
    <row r="1298" spans="1:7">
      <c r="A1298" s="2" t="s">
        <v>2674</v>
      </c>
      <c r="B1298" s="2" t="s">
        <v>2675</v>
      </c>
      <c r="C1298" s="2"/>
      <c r="D1298" s="2" t="s">
        <v>14</v>
      </c>
      <c r="E1298" s="2" t="s">
        <v>15</v>
      </c>
      <c r="F1298" s="2" t="s">
        <v>48</v>
      </c>
      <c r="G1298" s="2" t="s">
        <v>48</v>
      </c>
    </row>
    <row r="1299" spans="1:7">
      <c r="A1299" s="2" t="s">
        <v>2676</v>
      </c>
      <c r="B1299" s="2" t="s">
        <v>2677</v>
      </c>
      <c r="C1299" s="2"/>
      <c r="D1299" s="2" t="s">
        <v>14</v>
      </c>
      <c r="E1299" s="2" t="s">
        <v>15</v>
      </c>
      <c r="F1299" s="2" t="s">
        <v>48</v>
      </c>
      <c r="G1299" s="2" t="s">
        <v>48</v>
      </c>
    </row>
    <row r="1300" spans="1:7">
      <c r="A1300" s="2" t="s">
        <v>2678</v>
      </c>
      <c r="B1300" s="2" t="s">
        <v>2679</v>
      </c>
      <c r="C1300" s="2"/>
      <c r="D1300" s="2" t="s">
        <v>14</v>
      </c>
      <c r="E1300" s="2" t="s">
        <v>15</v>
      </c>
      <c r="F1300" s="2" t="s">
        <v>48</v>
      </c>
      <c r="G1300" s="2" t="s">
        <v>48</v>
      </c>
    </row>
    <row r="1301" spans="1:7">
      <c r="A1301" s="2" t="s">
        <v>2680</v>
      </c>
      <c r="B1301" s="2" t="s">
        <v>2681</v>
      </c>
      <c r="C1301" s="2">
        <v>9877967428</v>
      </c>
      <c r="D1301" s="2" t="s">
        <v>9</v>
      </c>
      <c r="E1301" s="2" t="s">
        <v>15</v>
      </c>
      <c r="F1301" s="2" t="s">
        <v>1359</v>
      </c>
      <c r="G1301" s="2" t="s">
        <v>1359</v>
      </c>
    </row>
    <row r="1302" spans="1:7">
      <c r="A1302" s="2" t="s">
        <v>2682</v>
      </c>
      <c r="B1302" s="2" t="s">
        <v>2683</v>
      </c>
      <c r="C1302" s="2"/>
      <c r="D1302" s="2" t="s">
        <v>14</v>
      </c>
      <c r="E1302" s="2" t="s">
        <v>15</v>
      </c>
      <c r="F1302" s="2" t="s">
        <v>48</v>
      </c>
      <c r="G1302" s="2" t="s">
        <v>48</v>
      </c>
    </row>
    <row r="1303" spans="1:7">
      <c r="A1303" s="2" t="s">
        <v>2684</v>
      </c>
      <c r="B1303" s="2" t="s">
        <v>2685</v>
      </c>
      <c r="C1303" s="2">
        <v>9848470172</v>
      </c>
      <c r="D1303" s="2" t="s">
        <v>39</v>
      </c>
      <c r="E1303" s="2" t="s">
        <v>15</v>
      </c>
      <c r="F1303" s="2" t="s">
        <v>48</v>
      </c>
      <c r="G1303" s="2" t="s">
        <v>55</v>
      </c>
    </row>
    <row r="1304" spans="1:7">
      <c r="A1304" s="2" t="s">
        <v>2686</v>
      </c>
      <c r="B1304" s="2" t="s">
        <v>2687</v>
      </c>
      <c r="C1304" s="2">
        <v>8983831511</v>
      </c>
      <c r="D1304" s="2" t="s">
        <v>14</v>
      </c>
      <c r="E1304" s="2" t="s">
        <v>15</v>
      </c>
      <c r="F1304" s="2" t="s">
        <v>48</v>
      </c>
      <c r="G1304" s="2" t="s">
        <v>55</v>
      </c>
    </row>
    <row r="1305" spans="1:7">
      <c r="A1305" s="2" t="s">
        <v>2688</v>
      </c>
      <c r="B1305" s="2" t="s">
        <v>2689</v>
      </c>
      <c r="C1305" s="2"/>
      <c r="D1305" s="2" t="s">
        <v>39</v>
      </c>
      <c r="E1305" s="2" t="s">
        <v>15</v>
      </c>
      <c r="F1305" s="2" t="s">
        <v>48</v>
      </c>
      <c r="G1305" s="2" t="s">
        <v>48</v>
      </c>
    </row>
    <row r="1306" spans="1:7">
      <c r="A1306" s="2" t="s">
        <v>2690</v>
      </c>
      <c r="B1306" s="2" t="s">
        <v>2691</v>
      </c>
      <c r="C1306" s="2">
        <v>8637816940</v>
      </c>
      <c r="D1306" s="2" t="s">
        <v>14</v>
      </c>
      <c r="E1306" s="2" t="s">
        <v>15</v>
      </c>
      <c r="F1306" s="2" t="s">
        <v>48</v>
      </c>
      <c r="G1306" s="2" t="s">
        <v>55</v>
      </c>
    </row>
    <row r="1307" spans="1:7">
      <c r="A1307" s="2" t="s">
        <v>2692</v>
      </c>
      <c r="B1307" s="2" t="s">
        <v>2693</v>
      </c>
      <c r="C1307" s="2"/>
      <c r="D1307" s="2"/>
      <c r="E1307" s="2" t="s">
        <v>15</v>
      </c>
      <c r="F1307" s="2" t="s">
        <v>48</v>
      </c>
      <c r="G1307" s="2" t="s">
        <v>48</v>
      </c>
    </row>
    <row r="1308" spans="1:7">
      <c r="A1308" s="2" t="s">
        <v>2694</v>
      </c>
      <c r="B1308" s="2" t="s">
        <v>2695</v>
      </c>
      <c r="C1308" s="2"/>
      <c r="D1308" s="2" t="s">
        <v>14</v>
      </c>
      <c r="E1308" s="2" t="s">
        <v>15</v>
      </c>
      <c r="F1308" s="2" t="s">
        <v>48</v>
      </c>
      <c r="G1308" s="2" t="s">
        <v>48</v>
      </c>
    </row>
    <row r="1309" spans="1:7">
      <c r="A1309" s="2" t="s">
        <v>2696</v>
      </c>
      <c r="B1309" s="2" t="s">
        <v>2697</v>
      </c>
      <c r="C1309" s="2">
        <v>9666864385</v>
      </c>
      <c r="D1309" s="2" t="s">
        <v>39</v>
      </c>
      <c r="E1309" s="2" t="s">
        <v>15</v>
      </c>
      <c r="F1309" s="2" t="s">
        <v>48</v>
      </c>
      <c r="G1309" s="2" t="s">
        <v>48</v>
      </c>
    </row>
    <row r="1310" spans="1:7">
      <c r="A1310" s="2" t="s">
        <v>2698</v>
      </c>
      <c r="B1310" s="2" t="s">
        <v>2699</v>
      </c>
      <c r="C1310" s="2"/>
      <c r="D1310" s="2" t="s">
        <v>14</v>
      </c>
      <c r="E1310" s="2" t="s">
        <v>15</v>
      </c>
      <c r="F1310" s="2" t="s">
        <v>48</v>
      </c>
      <c r="G1310" s="2" t="s">
        <v>48</v>
      </c>
    </row>
    <row r="1311" spans="1:7">
      <c r="A1311" s="2" t="s">
        <v>2700</v>
      </c>
      <c r="B1311" s="2" t="s">
        <v>2701</v>
      </c>
      <c r="C1311" s="2">
        <v>9554499380</v>
      </c>
      <c r="D1311" s="2" t="s">
        <v>9</v>
      </c>
      <c r="E1311" s="2" t="s">
        <v>15</v>
      </c>
      <c r="F1311" s="2" t="s">
        <v>1359</v>
      </c>
      <c r="G1311" s="2" t="s">
        <v>1359</v>
      </c>
    </row>
    <row r="1312" spans="1:7">
      <c r="A1312" s="2" t="s">
        <v>2702</v>
      </c>
      <c r="B1312" s="2" t="s">
        <v>2703</v>
      </c>
      <c r="C1312" s="2"/>
      <c r="D1312" s="2" t="s">
        <v>39</v>
      </c>
      <c r="E1312" s="2" t="s">
        <v>15</v>
      </c>
      <c r="F1312" s="2" t="s">
        <v>48</v>
      </c>
      <c r="G1312" s="2" t="s">
        <v>48</v>
      </c>
    </row>
    <row r="1313" spans="1:7">
      <c r="A1313" s="2" t="s">
        <v>2704</v>
      </c>
      <c r="B1313" s="2" t="s">
        <v>2705</v>
      </c>
      <c r="C1313" s="2">
        <v>9079355689</v>
      </c>
      <c r="D1313" s="2" t="s">
        <v>14</v>
      </c>
      <c r="E1313" s="2" t="s">
        <v>15</v>
      </c>
      <c r="F1313" s="2" t="s">
        <v>48</v>
      </c>
      <c r="G1313" s="2" t="s">
        <v>55</v>
      </c>
    </row>
    <row r="1314" spans="1:7">
      <c r="A1314" s="2" t="s">
        <v>2706</v>
      </c>
      <c r="B1314" s="2" t="s">
        <v>2707</v>
      </c>
      <c r="C1314" s="2"/>
      <c r="D1314" s="2" t="s">
        <v>14</v>
      </c>
      <c r="E1314" s="2" t="s">
        <v>15</v>
      </c>
      <c r="F1314" s="2" t="s">
        <v>48</v>
      </c>
      <c r="G1314" s="2" t="s">
        <v>48</v>
      </c>
    </row>
    <row r="1315" spans="1:7">
      <c r="A1315" s="2" t="s">
        <v>2708</v>
      </c>
      <c r="B1315" s="2" t="s">
        <v>2709</v>
      </c>
      <c r="C1315" s="2"/>
      <c r="D1315" s="2" t="s">
        <v>39</v>
      </c>
      <c r="E1315" s="2" t="s">
        <v>15</v>
      </c>
      <c r="F1315" s="2" t="s">
        <v>48</v>
      </c>
      <c r="G1315" s="2" t="s">
        <v>48</v>
      </c>
    </row>
    <row r="1316" spans="1:7">
      <c r="A1316" s="2" t="s">
        <v>2710</v>
      </c>
      <c r="B1316" s="2" t="s">
        <v>2711</v>
      </c>
      <c r="C1316" s="2"/>
      <c r="D1316" s="2" t="s">
        <v>39</v>
      </c>
      <c r="E1316" s="2" t="s">
        <v>15</v>
      </c>
      <c r="F1316" s="2" t="s">
        <v>48</v>
      </c>
      <c r="G1316" s="2" t="s">
        <v>48</v>
      </c>
    </row>
    <row r="1317" spans="1:7">
      <c r="A1317" s="2" t="s">
        <v>2712</v>
      </c>
      <c r="B1317" s="2" t="s">
        <v>2713</v>
      </c>
      <c r="C1317" s="2"/>
      <c r="D1317" s="2" t="s">
        <v>14</v>
      </c>
      <c r="E1317" s="2" t="s">
        <v>15</v>
      </c>
      <c r="F1317" s="2" t="s">
        <v>48</v>
      </c>
      <c r="G1317" s="2" t="s">
        <v>48</v>
      </c>
    </row>
    <row r="1318" spans="1:7">
      <c r="A1318" s="2" t="s">
        <v>2714</v>
      </c>
      <c r="B1318" s="2" t="s">
        <v>2715</v>
      </c>
      <c r="C1318" s="2"/>
      <c r="D1318" s="2" t="s">
        <v>14</v>
      </c>
      <c r="E1318" s="2" t="s">
        <v>15</v>
      </c>
      <c r="F1318" s="2" t="s">
        <v>48</v>
      </c>
      <c r="G1318" s="2" t="s">
        <v>48</v>
      </c>
    </row>
    <row r="1319" spans="1:7">
      <c r="A1319" s="2" t="s">
        <v>2716</v>
      </c>
      <c r="B1319" s="2" t="s">
        <v>2717</v>
      </c>
      <c r="C1319" s="2"/>
      <c r="D1319" s="2" t="s">
        <v>14</v>
      </c>
      <c r="E1319" s="2" t="s">
        <v>15</v>
      </c>
      <c r="F1319" s="2" t="s">
        <v>48</v>
      </c>
      <c r="G1319" s="2" t="s">
        <v>48</v>
      </c>
    </row>
    <row r="1320" spans="1:7">
      <c r="A1320" s="2" t="s">
        <v>2718</v>
      </c>
      <c r="B1320" s="2" t="s">
        <v>2719</v>
      </c>
      <c r="C1320" s="2">
        <v>9953915250</v>
      </c>
      <c r="D1320" s="2" t="s">
        <v>14</v>
      </c>
      <c r="E1320" s="2" t="s">
        <v>15</v>
      </c>
      <c r="F1320" s="2" t="s">
        <v>48</v>
      </c>
      <c r="G1320" s="2" t="s">
        <v>55</v>
      </c>
    </row>
    <row r="1321" spans="1:7">
      <c r="A1321" s="2" t="s">
        <v>2720</v>
      </c>
      <c r="B1321" s="2" t="s">
        <v>2721</v>
      </c>
      <c r="C1321" s="2"/>
      <c r="D1321" s="2" t="s">
        <v>14</v>
      </c>
      <c r="E1321" s="2" t="s">
        <v>15</v>
      </c>
      <c r="F1321" s="2" t="s">
        <v>48</v>
      </c>
      <c r="G1321" s="2" t="s">
        <v>48</v>
      </c>
    </row>
    <row r="1322" spans="1:7">
      <c r="A1322" s="2" t="s">
        <v>2722</v>
      </c>
      <c r="B1322" s="2" t="s">
        <v>2723</v>
      </c>
      <c r="C1322" s="2" t="s">
        <v>2724</v>
      </c>
      <c r="D1322" s="2" t="s">
        <v>14</v>
      </c>
      <c r="E1322" s="2" t="s">
        <v>15</v>
      </c>
      <c r="F1322" s="2" t="s">
        <v>48</v>
      </c>
      <c r="G1322" s="2" t="s">
        <v>55</v>
      </c>
    </row>
    <row r="1323" spans="1:7">
      <c r="A1323" s="2" t="s">
        <v>2725</v>
      </c>
      <c r="B1323" s="2" t="s">
        <v>2726</v>
      </c>
      <c r="C1323" s="2"/>
      <c r="D1323" s="2" t="s">
        <v>14</v>
      </c>
      <c r="E1323" s="2" t="s">
        <v>15</v>
      </c>
      <c r="F1323" s="2" t="s">
        <v>48</v>
      </c>
      <c r="G1323" s="2" t="s">
        <v>48</v>
      </c>
    </row>
    <row r="1324" spans="1:7">
      <c r="A1324" s="2" t="s">
        <v>2727</v>
      </c>
      <c r="B1324" s="2" t="s">
        <v>2728</v>
      </c>
      <c r="C1324" s="2" t="s">
        <v>2729</v>
      </c>
      <c r="D1324" s="2" t="s">
        <v>14</v>
      </c>
      <c r="E1324" s="2" t="s">
        <v>15</v>
      </c>
      <c r="F1324" s="2" t="s">
        <v>48</v>
      </c>
      <c r="G1324" s="2" t="s">
        <v>55</v>
      </c>
    </row>
    <row r="1325" spans="1:7">
      <c r="A1325" s="2" t="s">
        <v>2730</v>
      </c>
      <c r="B1325" s="2" t="s">
        <v>2731</v>
      </c>
      <c r="C1325" s="2"/>
      <c r="D1325" s="2" t="s">
        <v>14</v>
      </c>
      <c r="E1325" s="2" t="s">
        <v>15</v>
      </c>
      <c r="F1325" s="2" t="s">
        <v>48</v>
      </c>
      <c r="G1325" s="2" t="s">
        <v>48</v>
      </c>
    </row>
    <row r="1326" spans="1:7">
      <c r="A1326" s="2" t="s">
        <v>2732</v>
      </c>
      <c r="B1326" s="2" t="s">
        <v>2733</v>
      </c>
      <c r="C1326" s="2">
        <v>9511604308</v>
      </c>
      <c r="D1326" s="2" t="s">
        <v>14</v>
      </c>
      <c r="E1326" s="2" t="s">
        <v>15</v>
      </c>
      <c r="F1326" s="2" t="s">
        <v>48</v>
      </c>
      <c r="G1326" s="2" t="s">
        <v>48</v>
      </c>
    </row>
    <row r="1327" spans="1:7">
      <c r="A1327" s="2" t="s">
        <v>2734</v>
      </c>
      <c r="B1327" s="2" t="s">
        <v>2735</v>
      </c>
      <c r="C1327" s="2"/>
      <c r="D1327" s="2" t="s">
        <v>14</v>
      </c>
      <c r="E1327" s="2" t="s">
        <v>15</v>
      </c>
      <c r="F1327" s="2" t="s">
        <v>48</v>
      </c>
      <c r="G1327" s="2" t="s">
        <v>48</v>
      </c>
    </row>
    <row r="1328" spans="1:7">
      <c r="A1328" s="2" t="s">
        <v>2736</v>
      </c>
      <c r="B1328" s="2" t="s">
        <v>2737</v>
      </c>
      <c r="C1328" s="2">
        <v>9990907268</v>
      </c>
      <c r="D1328" s="2" t="s">
        <v>39</v>
      </c>
      <c r="E1328" s="2" t="s">
        <v>15</v>
      </c>
      <c r="F1328" s="2" t="s">
        <v>48</v>
      </c>
      <c r="G1328" s="2" t="s">
        <v>48</v>
      </c>
    </row>
    <row r="1329" spans="1:7">
      <c r="A1329" s="2" t="s">
        <v>2738</v>
      </c>
      <c r="B1329" s="2" t="s">
        <v>2739</v>
      </c>
      <c r="C1329" s="2">
        <v>9912660295</v>
      </c>
      <c r="D1329" s="2" t="s">
        <v>39</v>
      </c>
      <c r="E1329" s="2" t="s">
        <v>15</v>
      </c>
      <c r="F1329" s="2" t="s">
        <v>48</v>
      </c>
      <c r="G1329" s="2" t="s">
        <v>55</v>
      </c>
    </row>
    <row r="1330" spans="1:7">
      <c r="A1330" s="2" t="s">
        <v>2740</v>
      </c>
      <c r="B1330" s="2" t="s">
        <v>2741</v>
      </c>
      <c r="C1330" s="2">
        <v>8712100770</v>
      </c>
      <c r="D1330" s="2" t="s">
        <v>9</v>
      </c>
      <c r="E1330" s="2" t="s">
        <v>15</v>
      </c>
      <c r="F1330" s="2" t="s">
        <v>1359</v>
      </c>
      <c r="G1330" s="2" t="s">
        <v>1359</v>
      </c>
    </row>
    <row r="1331" spans="1:7">
      <c r="A1331" s="2" t="s">
        <v>2742</v>
      </c>
      <c r="B1331" s="2" t="s">
        <v>2743</v>
      </c>
      <c r="C1331" s="2"/>
      <c r="D1331" s="2" t="s">
        <v>14</v>
      </c>
      <c r="E1331" s="2" t="s">
        <v>15</v>
      </c>
      <c r="F1331" s="2" t="s">
        <v>48</v>
      </c>
      <c r="G1331" s="2" t="s">
        <v>48</v>
      </c>
    </row>
    <row r="1332" spans="1:7">
      <c r="A1332" s="2" t="s">
        <v>2744</v>
      </c>
      <c r="B1332" s="2" t="s">
        <v>2745</v>
      </c>
      <c r="C1332" s="2"/>
      <c r="D1332" s="2" t="s">
        <v>14</v>
      </c>
      <c r="E1332" s="2" t="s">
        <v>15</v>
      </c>
      <c r="F1332" s="2" t="s">
        <v>48</v>
      </c>
      <c r="G1332" s="2" t="s">
        <v>48</v>
      </c>
    </row>
    <row r="1333" spans="1:7">
      <c r="A1333" s="2" t="s">
        <v>2746</v>
      </c>
      <c r="B1333" s="2" t="s">
        <v>2747</v>
      </c>
      <c r="C1333" s="2">
        <v>8826252245</v>
      </c>
      <c r="D1333" s="2" t="s">
        <v>9</v>
      </c>
      <c r="E1333" s="2" t="s">
        <v>15</v>
      </c>
      <c r="F1333" s="2" t="s">
        <v>1359</v>
      </c>
      <c r="G1333" s="2" t="s">
        <v>1359</v>
      </c>
    </row>
    <row r="1334" spans="1:7">
      <c r="A1334" s="2" t="s">
        <v>2748</v>
      </c>
      <c r="B1334" s="2" t="s">
        <v>2749</v>
      </c>
      <c r="C1334" s="2">
        <v>8017752456</v>
      </c>
      <c r="D1334" s="2" t="s">
        <v>9</v>
      </c>
      <c r="E1334" s="2" t="s">
        <v>15</v>
      </c>
      <c r="F1334" s="2" t="s">
        <v>1359</v>
      </c>
      <c r="G1334" s="2" t="s">
        <v>1359</v>
      </c>
    </row>
    <row r="1335" spans="1:7">
      <c r="A1335" s="2" t="s">
        <v>2750</v>
      </c>
      <c r="B1335" s="2" t="s">
        <v>2751</v>
      </c>
      <c r="C1335" s="2">
        <v>7249211429</v>
      </c>
      <c r="D1335" s="2" t="s">
        <v>14</v>
      </c>
      <c r="E1335" s="2" t="s">
        <v>15</v>
      </c>
      <c r="F1335" s="2" t="s">
        <v>48</v>
      </c>
      <c r="G1335" s="2" t="s">
        <v>55</v>
      </c>
    </row>
    <row r="1336" spans="1:7">
      <c r="A1336" s="2" t="s">
        <v>2752</v>
      </c>
      <c r="B1336" s="2" t="s">
        <v>2753</v>
      </c>
      <c r="C1336" s="2"/>
      <c r="D1336" s="2" t="s">
        <v>14</v>
      </c>
      <c r="E1336" s="2" t="s">
        <v>15</v>
      </c>
      <c r="F1336" s="2" t="s">
        <v>48</v>
      </c>
      <c r="G1336" s="2" t="s">
        <v>48</v>
      </c>
    </row>
    <row r="1337" spans="1:7">
      <c r="A1337" s="2" t="s">
        <v>2754</v>
      </c>
      <c r="B1337" s="2" t="s">
        <v>2755</v>
      </c>
      <c r="C1337" s="2">
        <v>7003977682</v>
      </c>
      <c r="D1337" s="2" t="s">
        <v>14</v>
      </c>
      <c r="E1337" s="2" t="s">
        <v>15</v>
      </c>
      <c r="F1337" s="2" t="s">
        <v>48</v>
      </c>
      <c r="G1337" s="2" t="s">
        <v>55</v>
      </c>
    </row>
    <row r="1338" spans="1:7">
      <c r="A1338" s="2" t="s">
        <v>2756</v>
      </c>
      <c r="B1338" s="2" t="s">
        <v>2757</v>
      </c>
      <c r="C1338" s="2" t="s">
        <v>2758</v>
      </c>
      <c r="D1338" s="2" t="s">
        <v>14</v>
      </c>
      <c r="E1338" s="2" t="s">
        <v>15</v>
      </c>
      <c r="F1338" s="2" t="s">
        <v>48</v>
      </c>
      <c r="G1338" s="2" t="s">
        <v>55</v>
      </c>
    </row>
    <row r="1339" spans="1:7">
      <c r="A1339" s="2" t="s">
        <v>2759</v>
      </c>
      <c r="B1339" s="2" t="s">
        <v>2760</v>
      </c>
      <c r="C1339" s="2">
        <v>7020339021</v>
      </c>
      <c r="D1339" s="2" t="s">
        <v>14</v>
      </c>
      <c r="E1339" s="2" t="s">
        <v>15</v>
      </c>
      <c r="F1339" s="2" t="s">
        <v>48</v>
      </c>
      <c r="G1339" s="2" t="s">
        <v>55</v>
      </c>
    </row>
    <row r="1340" spans="1:7">
      <c r="A1340" s="2" t="s">
        <v>2761</v>
      </c>
      <c r="B1340" s="2" t="s">
        <v>2762</v>
      </c>
      <c r="C1340" s="2"/>
      <c r="D1340" s="2"/>
      <c r="E1340" s="2" t="s">
        <v>15</v>
      </c>
      <c r="F1340" s="2" t="s">
        <v>48</v>
      </c>
      <c r="G1340" s="2" t="s">
        <v>48</v>
      </c>
    </row>
    <row r="1341" spans="1:7">
      <c r="A1341" s="2" t="s">
        <v>2763</v>
      </c>
      <c r="B1341" s="2" t="s">
        <v>2764</v>
      </c>
      <c r="C1341" s="2"/>
      <c r="D1341" s="2" t="s">
        <v>14</v>
      </c>
      <c r="E1341" s="2" t="s">
        <v>15</v>
      </c>
      <c r="F1341" s="2" t="s">
        <v>48</v>
      </c>
      <c r="G1341" s="2" t="s">
        <v>48</v>
      </c>
    </row>
    <row r="1342" spans="1:7">
      <c r="A1342" s="2" t="s">
        <v>2765</v>
      </c>
      <c r="B1342" s="2" t="s">
        <v>2766</v>
      </c>
      <c r="C1342" s="2"/>
      <c r="D1342" s="2" t="s">
        <v>14</v>
      </c>
      <c r="E1342" s="2" t="s">
        <v>15</v>
      </c>
      <c r="F1342" s="2" t="s">
        <v>48</v>
      </c>
      <c r="G1342" s="2" t="s">
        <v>48</v>
      </c>
    </row>
    <row r="1343" spans="1:7">
      <c r="A1343" s="2" t="s">
        <v>2767</v>
      </c>
      <c r="B1343" s="2" t="s">
        <v>2768</v>
      </c>
      <c r="C1343" s="2">
        <v>9422458945</v>
      </c>
      <c r="D1343" s="2" t="s">
        <v>14</v>
      </c>
      <c r="E1343" s="2" t="s">
        <v>15</v>
      </c>
      <c r="F1343" s="2" t="s">
        <v>48</v>
      </c>
      <c r="G1343" s="2" t="s">
        <v>48</v>
      </c>
    </row>
    <row r="1344" spans="1:7">
      <c r="A1344" s="2" t="s">
        <v>2769</v>
      </c>
      <c r="B1344" s="2" t="s">
        <v>2770</v>
      </c>
      <c r="C1344" s="2"/>
      <c r="D1344" s="2"/>
      <c r="E1344" s="2" t="s">
        <v>15</v>
      </c>
      <c r="F1344" s="2" t="s">
        <v>48</v>
      </c>
      <c r="G1344" s="2" t="s">
        <v>48</v>
      </c>
    </row>
    <row r="1345" spans="1:7">
      <c r="A1345" s="2" t="s">
        <v>2771</v>
      </c>
      <c r="B1345" s="2" t="s">
        <v>2772</v>
      </c>
      <c r="C1345" s="2">
        <v>7989121559</v>
      </c>
      <c r="D1345" s="2" t="s">
        <v>39</v>
      </c>
      <c r="E1345" s="2" t="s">
        <v>15</v>
      </c>
      <c r="F1345" s="2" t="s">
        <v>48</v>
      </c>
      <c r="G1345" s="2" t="s">
        <v>55</v>
      </c>
    </row>
    <row r="1346" spans="1:7">
      <c r="A1346" s="2" t="s">
        <v>2773</v>
      </c>
      <c r="B1346" s="2" t="s">
        <v>2774</v>
      </c>
      <c r="C1346" s="2">
        <v>8007900075</v>
      </c>
      <c r="D1346" s="2" t="s">
        <v>14</v>
      </c>
      <c r="E1346" s="2" t="s">
        <v>15</v>
      </c>
      <c r="F1346" s="2" t="s">
        <v>48</v>
      </c>
      <c r="G1346" s="2" t="s">
        <v>55</v>
      </c>
    </row>
    <row r="1347" spans="1:7">
      <c r="A1347" s="2" t="s">
        <v>2775</v>
      </c>
      <c r="B1347" s="2" t="s">
        <v>2776</v>
      </c>
      <c r="C1347" s="2">
        <v>7010494375</v>
      </c>
      <c r="D1347" s="2" t="s">
        <v>14</v>
      </c>
      <c r="E1347" s="2" t="s">
        <v>15</v>
      </c>
      <c r="F1347" s="2" t="s">
        <v>48</v>
      </c>
      <c r="G1347" s="2" t="s">
        <v>55</v>
      </c>
    </row>
    <row r="1348" spans="1:7">
      <c r="A1348" s="2" t="s">
        <v>2777</v>
      </c>
      <c r="B1348" s="2" t="s">
        <v>2778</v>
      </c>
      <c r="C1348" s="2"/>
      <c r="D1348" s="2" t="s">
        <v>14</v>
      </c>
      <c r="E1348" s="2" t="s">
        <v>15</v>
      </c>
      <c r="F1348" s="2" t="s">
        <v>48</v>
      </c>
      <c r="G1348" s="2" t="s">
        <v>48</v>
      </c>
    </row>
    <row r="1349" spans="1:7">
      <c r="A1349" s="2" t="s">
        <v>2779</v>
      </c>
      <c r="B1349" s="2" t="s">
        <v>2780</v>
      </c>
      <c r="C1349" s="2"/>
      <c r="D1349" s="2" t="s">
        <v>39</v>
      </c>
      <c r="E1349" s="2" t="s">
        <v>15</v>
      </c>
      <c r="F1349" s="2" t="s">
        <v>48</v>
      </c>
      <c r="G1349" s="2" t="s">
        <v>48</v>
      </c>
    </row>
    <row r="1350" spans="1:7">
      <c r="A1350" s="2" t="s">
        <v>2781</v>
      </c>
      <c r="B1350" s="2" t="s">
        <v>2782</v>
      </c>
      <c r="C1350" s="2"/>
      <c r="D1350" s="2" t="s">
        <v>14</v>
      </c>
      <c r="E1350" s="2" t="s">
        <v>15</v>
      </c>
      <c r="F1350" s="2" t="s">
        <v>48</v>
      </c>
      <c r="G1350" s="2" t="s">
        <v>48</v>
      </c>
    </row>
    <row r="1351" spans="1:7">
      <c r="A1351" s="2" t="s">
        <v>2783</v>
      </c>
      <c r="B1351" s="2" t="s">
        <v>2784</v>
      </c>
      <c r="C1351" s="2"/>
      <c r="D1351" s="2" t="s">
        <v>39</v>
      </c>
      <c r="E1351" s="2" t="s">
        <v>15</v>
      </c>
      <c r="F1351" s="2" t="s">
        <v>48</v>
      </c>
      <c r="G1351" s="2" t="s">
        <v>48</v>
      </c>
    </row>
    <row r="1352" spans="1:7">
      <c r="A1352" s="2" t="s">
        <v>2785</v>
      </c>
      <c r="B1352" s="2" t="s">
        <v>2786</v>
      </c>
      <c r="C1352" s="2"/>
      <c r="D1352" s="2" t="s">
        <v>14</v>
      </c>
      <c r="E1352" s="2" t="s">
        <v>15</v>
      </c>
      <c r="F1352" s="2" t="s">
        <v>48</v>
      </c>
      <c r="G1352" s="2" t="s">
        <v>48</v>
      </c>
    </row>
    <row r="1353" spans="1:7">
      <c r="A1353" s="2" t="s">
        <v>2787</v>
      </c>
      <c r="B1353" s="2" t="s">
        <v>2788</v>
      </c>
      <c r="C1353" s="2"/>
      <c r="D1353" s="2" t="s">
        <v>14</v>
      </c>
      <c r="E1353" s="2" t="s">
        <v>15</v>
      </c>
      <c r="F1353" s="2" t="s">
        <v>48</v>
      </c>
      <c r="G1353" s="2" t="s">
        <v>48</v>
      </c>
    </row>
    <row r="1354" spans="1:7">
      <c r="A1354" s="2" t="s">
        <v>2789</v>
      </c>
      <c r="B1354" s="2" t="s">
        <v>2790</v>
      </c>
      <c r="C1354" s="2"/>
      <c r="D1354" s="2" t="s">
        <v>14</v>
      </c>
      <c r="E1354" s="2" t="s">
        <v>15</v>
      </c>
      <c r="F1354" s="2" t="s">
        <v>48</v>
      </c>
      <c r="G1354" s="2" t="s">
        <v>48</v>
      </c>
    </row>
    <row r="1355" spans="1:7">
      <c r="A1355" s="2" t="s">
        <v>2791</v>
      </c>
      <c r="B1355" s="2" t="s">
        <v>2792</v>
      </c>
      <c r="C1355" s="2">
        <v>9604884756</v>
      </c>
      <c r="D1355" s="2" t="s">
        <v>9</v>
      </c>
      <c r="E1355" s="2" t="str">
        <f>HYPERLINK("https://nconnect.nicmar.ac.in/storage/profile/6923ee57b4700.png", "Download")</f>
        <v>0</v>
      </c>
      <c r="F1355" s="2" t="s">
        <v>48</v>
      </c>
      <c r="G1355" s="2" t="s">
        <v>55</v>
      </c>
    </row>
    <row r="1356" spans="1:7">
      <c r="A1356" s="2" t="s">
        <v>2793</v>
      </c>
      <c r="B1356" s="2" t="s">
        <v>2794</v>
      </c>
      <c r="C1356" s="2">
        <v>8930668246</v>
      </c>
      <c r="D1356" s="2" t="s">
        <v>14</v>
      </c>
      <c r="E1356" s="2" t="s">
        <v>15</v>
      </c>
      <c r="F1356" s="2" t="s">
        <v>48</v>
      </c>
      <c r="G1356" s="2" t="s">
        <v>55</v>
      </c>
    </row>
    <row r="1357" spans="1:7">
      <c r="A1357" s="2" t="s">
        <v>2795</v>
      </c>
      <c r="B1357" s="2" t="s">
        <v>2796</v>
      </c>
      <c r="C1357" s="2"/>
      <c r="D1357" s="2" t="s">
        <v>14</v>
      </c>
      <c r="E1357" s="2" t="s">
        <v>15</v>
      </c>
      <c r="F1357" s="2" t="s">
        <v>48</v>
      </c>
      <c r="G1357" s="2" t="s">
        <v>48</v>
      </c>
    </row>
    <row r="1358" spans="1:7">
      <c r="A1358" s="2" t="s">
        <v>2797</v>
      </c>
      <c r="B1358" s="2" t="s">
        <v>2798</v>
      </c>
      <c r="C1358" s="2"/>
      <c r="D1358" s="2" t="s">
        <v>39</v>
      </c>
      <c r="E1358" s="2" t="s">
        <v>15</v>
      </c>
      <c r="F1358" s="2" t="s">
        <v>48</v>
      </c>
      <c r="G1358" s="2" t="s">
        <v>48</v>
      </c>
    </row>
    <row r="1359" spans="1:7">
      <c r="A1359" s="2" t="s">
        <v>2799</v>
      </c>
      <c r="B1359" s="2" t="s">
        <v>2800</v>
      </c>
      <c r="C1359" s="2"/>
      <c r="D1359" s="2" t="s">
        <v>14</v>
      </c>
      <c r="E1359" s="2" t="s">
        <v>15</v>
      </c>
      <c r="F1359" s="2" t="s">
        <v>48</v>
      </c>
      <c r="G1359" s="2" t="s">
        <v>48</v>
      </c>
    </row>
    <row r="1360" spans="1:7">
      <c r="A1360" s="2" t="s">
        <v>2801</v>
      </c>
      <c r="B1360" s="2" t="s">
        <v>2802</v>
      </c>
      <c r="C1360" s="2"/>
      <c r="D1360" s="2" t="s">
        <v>14</v>
      </c>
      <c r="E1360" s="2" t="s">
        <v>15</v>
      </c>
      <c r="F1360" s="2" t="s">
        <v>48</v>
      </c>
      <c r="G1360" s="2" t="s">
        <v>48</v>
      </c>
    </row>
    <row r="1361" spans="1:7">
      <c r="A1361" s="2" t="s">
        <v>2803</v>
      </c>
      <c r="B1361" s="2" t="s">
        <v>2804</v>
      </c>
      <c r="C1361" s="2"/>
      <c r="D1361" s="2" t="s">
        <v>39</v>
      </c>
      <c r="E1361" s="2" t="s">
        <v>15</v>
      </c>
      <c r="F1361" s="2" t="s">
        <v>48</v>
      </c>
      <c r="G1361" s="2" t="s">
        <v>48</v>
      </c>
    </row>
    <row r="1362" spans="1:7">
      <c r="A1362" s="2" t="s">
        <v>2805</v>
      </c>
      <c r="B1362" s="2" t="s">
        <v>2806</v>
      </c>
      <c r="C1362" s="2">
        <v>9776461408</v>
      </c>
      <c r="D1362" s="2" t="s">
        <v>14</v>
      </c>
      <c r="E1362" s="2" t="s">
        <v>15</v>
      </c>
      <c r="F1362" s="2" t="s">
        <v>48</v>
      </c>
      <c r="G1362" s="2" t="s">
        <v>55</v>
      </c>
    </row>
    <row r="1363" spans="1:7">
      <c r="A1363" s="2" t="s">
        <v>2807</v>
      </c>
      <c r="B1363" s="2" t="s">
        <v>2808</v>
      </c>
      <c r="C1363" s="2"/>
      <c r="D1363" s="2" t="s">
        <v>14</v>
      </c>
      <c r="E1363" s="2" t="s">
        <v>15</v>
      </c>
      <c r="F1363" s="2" t="s">
        <v>48</v>
      </c>
      <c r="G1363" s="2" t="s">
        <v>48</v>
      </c>
    </row>
    <row r="1364" spans="1:7">
      <c r="A1364" s="2" t="s">
        <v>2809</v>
      </c>
      <c r="B1364" s="2" t="s">
        <v>2810</v>
      </c>
      <c r="C1364" s="2">
        <v>7013638558</v>
      </c>
      <c r="D1364" s="2" t="s">
        <v>39</v>
      </c>
      <c r="E1364" s="2" t="s">
        <v>15</v>
      </c>
      <c r="F1364" s="2" t="s">
        <v>48</v>
      </c>
      <c r="G1364" s="2" t="s">
        <v>55</v>
      </c>
    </row>
    <row r="1365" spans="1:7">
      <c r="A1365" s="2" t="s">
        <v>2811</v>
      </c>
      <c r="B1365" s="2" t="s">
        <v>2812</v>
      </c>
      <c r="C1365" s="2">
        <v>7000200870</v>
      </c>
      <c r="D1365" s="2" t="s">
        <v>9</v>
      </c>
      <c r="E1365" s="2" t="s">
        <v>15</v>
      </c>
      <c r="F1365" s="2" t="s">
        <v>1359</v>
      </c>
      <c r="G1365" s="2" t="s">
        <v>1359</v>
      </c>
    </row>
    <row r="1366" spans="1:7">
      <c r="A1366" s="2" t="s">
        <v>2813</v>
      </c>
      <c r="B1366" s="2" t="s">
        <v>2814</v>
      </c>
      <c r="C1366" s="2">
        <v>7674893657</v>
      </c>
      <c r="D1366" s="2" t="s">
        <v>39</v>
      </c>
      <c r="E1366" s="2" t="s">
        <v>15</v>
      </c>
      <c r="F1366" s="2" t="s">
        <v>48</v>
      </c>
      <c r="G1366" s="2" t="s">
        <v>55</v>
      </c>
    </row>
    <row r="1367" spans="1:7">
      <c r="A1367" s="2" t="s">
        <v>2815</v>
      </c>
      <c r="B1367" s="2" t="s">
        <v>2816</v>
      </c>
      <c r="C1367" s="2"/>
      <c r="D1367" s="2" t="s">
        <v>39</v>
      </c>
      <c r="E1367" s="2" t="s">
        <v>15</v>
      </c>
      <c r="F1367" s="2" t="s">
        <v>48</v>
      </c>
      <c r="G1367" s="2" t="s">
        <v>48</v>
      </c>
    </row>
    <row r="1368" spans="1:7">
      <c r="A1368" s="2" t="s">
        <v>2817</v>
      </c>
      <c r="B1368" s="2" t="s">
        <v>2818</v>
      </c>
      <c r="C1368" s="2"/>
      <c r="D1368" s="2" t="s">
        <v>14</v>
      </c>
      <c r="E1368" s="2" t="s">
        <v>15</v>
      </c>
      <c r="F1368" s="2" t="s">
        <v>48</v>
      </c>
      <c r="G1368" s="2" t="s">
        <v>48</v>
      </c>
    </row>
    <row r="1369" spans="1:7">
      <c r="A1369" s="2" t="s">
        <v>2819</v>
      </c>
      <c r="B1369" s="2" t="s">
        <v>2820</v>
      </c>
      <c r="C1369" s="2"/>
      <c r="D1369" s="2" t="s">
        <v>39</v>
      </c>
      <c r="E1369" s="2" t="s">
        <v>15</v>
      </c>
      <c r="F1369" s="2" t="s">
        <v>48</v>
      </c>
      <c r="G1369" s="2" t="s">
        <v>48</v>
      </c>
    </row>
    <row r="1370" spans="1:7">
      <c r="A1370" s="2" t="s">
        <v>2821</v>
      </c>
      <c r="B1370" s="2" t="s">
        <v>2822</v>
      </c>
      <c r="C1370" s="2">
        <v>9020709988</v>
      </c>
      <c r="D1370" s="2" t="s">
        <v>39</v>
      </c>
      <c r="E1370" s="2" t="s">
        <v>15</v>
      </c>
      <c r="F1370" s="2" t="s">
        <v>48</v>
      </c>
      <c r="G1370" s="2" t="s">
        <v>55</v>
      </c>
    </row>
    <row r="1371" spans="1:7">
      <c r="A1371" s="2" t="s">
        <v>2823</v>
      </c>
      <c r="B1371" s="2" t="s">
        <v>2824</v>
      </c>
      <c r="C1371" s="2"/>
      <c r="D1371" s="2" t="s">
        <v>14</v>
      </c>
      <c r="E1371" s="2" t="s">
        <v>15</v>
      </c>
      <c r="F1371" s="2" t="s">
        <v>48</v>
      </c>
      <c r="G1371" s="2" t="s">
        <v>48</v>
      </c>
    </row>
    <row r="1372" spans="1:7">
      <c r="A1372" s="2" t="s">
        <v>2825</v>
      </c>
      <c r="B1372" s="2" t="s">
        <v>2826</v>
      </c>
      <c r="C1372" s="2"/>
      <c r="D1372" s="2" t="s">
        <v>39</v>
      </c>
      <c r="E1372" s="2" t="s">
        <v>15</v>
      </c>
      <c r="F1372" s="2" t="s">
        <v>48</v>
      </c>
      <c r="G1372" s="2" t="s">
        <v>48</v>
      </c>
    </row>
    <row r="1373" spans="1:7">
      <c r="A1373" s="2" t="s">
        <v>2827</v>
      </c>
      <c r="B1373" s="2" t="s">
        <v>2828</v>
      </c>
      <c r="C1373" s="2">
        <v>9372834212</v>
      </c>
      <c r="D1373" s="2" t="s">
        <v>14</v>
      </c>
      <c r="E1373" s="2" t="s">
        <v>15</v>
      </c>
      <c r="F1373" s="2" t="s">
        <v>48</v>
      </c>
      <c r="G1373" s="2" t="s">
        <v>55</v>
      </c>
    </row>
    <row r="1374" spans="1:7">
      <c r="A1374" s="2" t="s">
        <v>2829</v>
      </c>
      <c r="B1374" s="2" t="s">
        <v>2830</v>
      </c>
      <c r="C1374" s="2"/>
      <c r="D1374" s="2" t="s">
        <v>14</v>
      </c>
      <c r="E1374" s="2" t="s">
        <v>15</v>
      </c>
      <c r="F1374" s="2" t="s">
        <v>48</v>
      </c>
      <c r="G1374" s="2" t="s">
        <v>48</v>
      </c>
    </row>
    <row r="1375" spans="1:7">
      <c r="A1375" s="2" t="s">
        <v>2831</v>
      </c>
      <c r="B1375" s="2" t="s">
        <v>2832</v>
      </c>
      <c r="C1375" s="2">
        <v>7990461595</v>
      </c>
      <c r="D1375" s="2" t="s">
        <v>14</v>
      </c>
      <c r="E1375" s="2" t="s">
        <v>15</v>
      </c>
      <c r="F1375" s="2" t="s">
        <v>48</v>
      </c>
      <c r="G1375" s="2" t="s">
        <v>55</v>
      </c>
    </row>
    <row r="1376" spans="1:7">
      <c r="A1376" s="2" t="s">
        <v>2833</v>
      </c>
      <c r="B1376" s="2" t="s">
        <v>2834</v>
      </c>
      <c r="C1376" s="2" t="s">
        <v>2835</v>
      </c>
      <c r="D1376" s="2" t="s">
        <v>14</v>
      </c>
      <c r="E1376" s="2" t="s">
        <v>15</v>
      </c>
      <c r="F1376" s="2" t="s">
        <v>48</v>
      </c>
      <c r="G1376" s="2" t="s">
        <v>48</v>
      </c>
    </row>
    <row r="1377" spans="1:7">
      <c r="A1377" s="2" t="s">
        <v>2836</v>
      </c>
      <c r="B1377" s="2" t="s">
        <v>2837</v>
      </c>
      <c r="C1377" s="2"/>
      <c r="D1377" s="2" t="s">
        <v>39</v>
      </c>
      <c r="E1377" s="2" t="s">
        <v>15</v>
      </c>
      <c r="F1377" s="2" t="s">
        <v>48</v>
      </c>
      <c r="G1377" s="2" t="s">
        <v>48</v>
      </c>
    </row>
    <row r="1378" spans="1:7">
      <c r="A1378" s="2" t="s">
        <v>2838</v>
      </c>
      <c r="B1378" s="2" t="s">
        <v>2839</v>
      </c>
      <c r="C1378" s="2" t="s">
        <v>2840</v>
      </c>
      <c r="D1378" s="2" t="s">
        <v>14</v>
      </c>
      <c r="E1378" s="2" t="s">
        <v>15</v>
      </c>
      <c r="F1378" s="2" t="s">
        <v>48</v>
      </c>
      <c r="G1378" s="2" t="s">
        <v>55</v>
      </c>
    </row>
    <row r="1379" spans="1:7">
      <c r="A1379" s="2" t="s">
        <v>2841</v>
      </c>
      <c r="B1379" s="2" t="s">
        <v>2842</v>
      </c>
      <c r="C1379" s="2">
        <v>6303783751</v>
      </c>
      <c r="D1379" s="2" t="s">
        <v>39</v>
      </c>
      <c r="E1379" s="2" t="s">
        <v>15</v>
      </c>
      <c r="F1379" s="2" t="s">
        <v>48</v>
      </c>
      <c r="G1379" s="2" t="s">
        <v>55</v>
      </c>
    </row>
    <row r="1380" spans="1:7">
      <c r="A1380" s="2" t="s">
        <v>2843</v>
      </c>
      <c r="B1380" s="2" t="s">
        <v>2844</v>
      </c>
      <c r="C1380" s="2"/>
      <c r="D1380" s="2"/>
      <c r="E1380" s="2" t="s">
        <v>15</v>
      </c>
      <c r="F1380" s="2" t="s">
        <v>48</v>
      </c>
      <c r="G1380" s="2" t="s">
        <v>48</v>
      </c>
    </row>
    <row r="1381" spans="1:7">
      <c r="A1381" s="2" t="s">
        <v>2845</v>
      </c>
      <c r="B1381" s="2" t="s">
        <v>2846</v>
      </c>
      <c r="C1381" s="2">
        <v>6303124512</v>
      </c>
      <c r="D1381" s="2" t="s">
        <v>39</v>
      </c>
      <c r="E1381" s="2" t="s">
        <v>15</v>
      </c>
      <c r="F1381" s="2" t="s">
        <v>48</v>
      </c>
      <c r="G1381" s="2" t="s">
        <v>325</v>
      </c>
    </row>
    <row r="1382" spans="1:7">
      <c r="A1382" s="2" t="s">
        <v>2847</v>
      </c>
      <c r="B1382" s="2" t="s">
        <v>2848</v>
      </c>
      <c r="C1382" s="2"/>
      <c r="D1382" s="2" t="s">
        <v>39</v>
      </c>
      <c r="E1382" s="2" t="s">
        <v>15</v>
      </c>
      <c r="F1382" s="2" t="s">
        <v>48</v>
      </c>
      <c r="G1382" s="2" t="s">
        <v>48</v>
      </c>
    </row>
    <row r="1383" spans="1:7">
      <c r="A1383" s="2" t="s">
        <v>2849</v>
      </c>
      <c r="B1383" s="2" t="s">
        <v>2850</v>
      </c>
      <c r="C1383" s="2">
        <v>9667788353</v>
      </c>
      <c r="D1383" s="2" t="s">
        <v>39</v>
      </c>
      <c r="E1383" s="2" t="s">
        <v>15</v>
      </c>
      <c r="F1383" s="2" t="s">
        <v>48</v>
      </c>
      <c r="G1383" s="2" t="s">
        <v>55</v>
      </c>
    </row>
    <row r="1384" spans="1:7">
      <c r="A1384" s="2" t="s">
        <v>2851</v>
      </c>
      <c r="B1384" s="2" t="s">
        <v>2852</v>
      </c>
      <c r="C1384" s="2"/>
      <c r="D1384" s="2" t="s">
        <v>39</v>
      </c>
      <c r="E1384" s="2" t="s">
        <v>15</v>
      </c>
      <c r="F1384" s="2" t="s">
        <v>48</v>
      </c>
      <c r="G1384" s="2" t="s">
        <v>48</v>
      </c>
    </row>
    <row r="1385" spans="1:7">
      <c r="A1385" s="2" t="s">
        <v>2853</v>
      </c>
      <c r="B1385" s="2" t="s">
        <v>2854</v>
      </c>
      <c r="C1385" s="2">
        <v>9011014051</v>
      </c>
      <c r="D1385" s="2" t="s">
        <v>14</v>
      </c>
      <c r="E1385" s="2" t="s">
        <v>15</v>
      </c>
      <c r="F1385" s="2" t="s">
        <v>48</v>
      </c>
      <c r="G1385" s="2" t="s">
        <v>48</v>
      </c>
    </row>
    <row r="1386" spans="1:7">
      <c r="A1386" s="2" t="s">
        <v>2855</v>
      </c>
      <c r="B1386" s="2" t="s">
        <v>2856</v>
      </c>
      <c r="C1386" s="2"/>
      <c r="D1386" s="2" t="s">
        <v>39</v>
      </c>
      <c r="E1386" s="2" t="s">
        <v>15</v>
      </c>
      <c r="F1386" s="2" t="s">
        <v>48</v>
      </c>
      <c r="G1386" s="2" t="s">
        <v>48</v>
      </c>
    </row>
    <row r="1387" spans="1:7">
      <c r="A1387" s="2" t="s">
        <v>2857</v>
      </c>
      <c r="B1387" s="2" t="s">
        <v>2858</v>
      </c>
      <c r="C1387" s="2">
        <v>7447508250</v>
      </c>
      <c r="D1387" s="2" t="s">
        <v>14</v>
      </c>
      <c r="E1387" s="2" t="s">
        <v>15</v>
      </c>
      <c r="F1387" s="2" t="s">
        <v>48</v>
      </c>
      <c r="G1387" s="2" t="s">
        <v>55</v>
      </c>
    </row>
    <row r="1388" spans="1:7">
      <c r="A1388" s="2" t="s">
        <v>2859</v>
      </c>
      <c r="B1388" s="2" t="s">
        <v>2860</v>
      </c>
      <c r="C1388" s="2">
        <v>7264940210</v>
      </c>
      <c r="D1388" s="2" t="s">
        <v>14</v>
      </c>
      <c r="E1388" s="2" t="s">
        <v>15</v>
      </c>
      <c r="F1388" s="2" t="s">
        <v>48</v>
      </c>
      <c r="G1388" s="2" t="s">
        <v>55</v>
      </c>
    </row>
    <row r="1389" spans="1:7">
      <c r="A1389" s="2" t="s">
        <v>2861</v>
      </c>
      <c r="B1389" s="2" t="s">
        <v>2862</v>
      </c>
      <c r="C1389" s="2"/>
      <c r="D1389" s="2" t="s">
        <v>14</v>
      </c>
      <c r="E1389" s="2" t="s">
        <v>15</v>
      </c>
      <c r="F1389" s="2" t="s">
        <v>48</v>
      </c>
      <c r="G1389" s="2" t="s">
        <v>48</v>
      </c>
    </row>
    <row r="1390" spans="1:7">
      <c r="A1390" s="2" t="s">
        <v>2863</v>
      </c>
      <c r="B1390" s="2" t="s">
        <v>2864</v>
      </c>
      <c r="C1390" s="2">
        <v>7378390992</v>
      </c>
      <c r="D1390" s="2" t="s">
        <v>14</v>
      </c>
      <c r="E1390" s="2" t="s">
        <v>15</v>
      </c>
      <c r="F1390" s="2" t="s">
        <v>48</v>
      </c>
      <c r="G1390" s="2" t="s">
        <v>55</v>
      </c>
    </row>
    <row r="1391" spans="1:7">
      <c r="A1391" s="2" t="s">
        <v>2865</v>
      </c>
      <c r="B1391" s="2" t="s">
        <v>2866</v>
      </c>
      <c r="C1391" s="2"/>
      <c r="D1391" s="2" t="s">
        <v>14</v>
      </c>
      <c r="E1391" s="2" t="s">
        <v>15</v>
      </c>
      <c r="F1391" s="2" t="s">
        <v>48</v>
      </c>
      <c r="G1391" s="2" t="s">
        <v>48</v>
      </c>
    </row>
    <row r="1392" spans="1:7">
      <c r="A1392" s="2" t="s">
        <v>2867</v>
      </c>
      <c r="B1392" s="2" t="s">
        <v>2868</v>
      </c>
      <c r="C1392" s="2">
        <v>8341470681</v>
      </c>
      <c r="D1392" s="2" t="s">
        <v>39</v>
      </c>
      <c r="E1392" s="2" t="s">
        <v>15</v>
      </c>
      <c r="F1392" s="2" t="s">
        <v>48</v>
      </c>
      <c r="G1392" s="2" t="s">
        <v>55</v>
      </c>
    </row>
    <row r="1393" spans="1:7">
      <c r="A1393" s="2" t="s">
        <v>2869</v>
      </c>
      <c r="B1393" s="2" t="s">
        <v>2870</v>
      </c>
      <c r="C1393" s="2"/>
      <c r="D1393" s="2" t="s">
        <v>14</v>
      </c>
      <c r="E1393" s="2" t="s">
        <v>15</v>
      </c>
      <c r="F1393" s="2" t="s">
        <v>48</v>
      </c>
      <c r="G1393" s="2" t="s">
        <v>48</v>
      </c>
    </row>
    <row r="1394" spans="1:7">
      <c r="A1394" s="2" t="s">
        <v>2871</v>
      </c>
      <c r="B1394" s="2" t="s">
        <v>2872</v>
      </c>
      <c r="C1394" s="2">
        <v>9790448884</v>
      </c>
      <c r="D1394" s="2" t="s">
        <v>9</v>
      </c>
      <c r="E1394" s="2" t="s">
        <v>15</v>
      </c>
      <c r="F1394" s="2" t="s">
        <v>1359</v>
      </c>
      <c r="G1394" s="2" t="s">
        <v>1359</v>
      </c>
    </row>
    <row r="1395" spans="1:7">
      <c r="A1395" s="2" t="s">
        <v>2873</v>
      </c>
      <c r="B1395" s="2" t="s">
        <v>2874</v>
      </c>
      <c r="C1395" s="2"/>
      <c r="D1395" s="2" t="s">
        <v>14</v>
      </c>
      <c r="E1395" s="2" t="s">
        <v>15</v>
      </c>
      <c r="F1395" s="2" t="s">
        <v>48</v>
      </c>
      <c r="G1395" s="2" t="s">
        <v>48</v>
      </c>
    </row>
    <row r="1396" spans="1:7">
      <c r="A1396" s="2" t="s">
        <v>2875</v>
      </c>
      <c r="B1396" s="2" t="s">
        <v>2876</v>
      </c>
      <c r="C1396" s="2">
        <v>9665391625</v>
      </c>
      <c r="D1396" s="2" t="s">
        <v>14</v>
      </c>
      <c r="E1396" s="2" t="s">
        <v>15</v>
      </c>
      <c r="F1396" s="2" t="s">
        <v>48</v>
      </c>
      <c r="G1396" s="2" t="s">
        <v>55</v>
      </c>
    </row>
    <row r="1397" spans="1:7">
      <c r="A1397" s="2" t="s">
        <v>2877</v>
      </c>
      <c r="B1397" s="2" t="s">
        <v>2878</v>
      </c>
      <c r="C1397" s="2" t="s">
        <v>2879</v>
      </c>
      <c r="D1397" s="2" t="s">
        <v>14</v>
      </c>
      <c r="E1397" s="2" t="s">
        <v>15</v>
      </c>
      <c r="F1397" s="2" t="s">
        <v>48</v>
      </c>
      <c r="G1397" s="2" t="s">
        <v>55</v>
      </c>
    </row>
    <row r="1398" spans="1:7">
      <c r="A1398" s="2" t="s">
        <v>2880</v>
      </c>
      <c r="B1398" s="2" t="s">
        <v>2881</v>
      </c>
      <c r="C1398" s="2"/>
      <c r="D1398" s="2" t="s">
        <v>14</v>
      </c>
      <c r="E1398" s="2" t="s">
        <v>15</v>
      </c>
      <c r="F1398" s="2" t="s">
        <v>48</v>
      </c>
      <c r="G1398" s="2" t="s">
        <v>48</v>
      </c>
    </row>
    <row r="1399" spans="1:7">
      <c r="A1399" s="2" t="s">
        <v>2882</v>
      </c>
      <c r="B1399" s="2" t="s">
        <v>2883</v>
      </c>
      <c r="C1399" s="2" t="s">
        <v>2884</v>
      </c>
      <c r="D1399" s="2" t="s">
        <v>39</v>
      </c>
      <c r="E1399" s="2" t="s">
        <v>15</v>
      </c>
      <c r="F1399" s="2" t="s">
        <v>48</v>
      </c>
      <c r="G1399" s="2" t="s">
        <v>55</v>
      </c>
    </row>
    <row r="1400" spans="1:7">
      <c r="A1400" s="2" t="s">
        <v>2885</v>
      </c>
      <c r="B1400" s="2" t="s">
        <v>2886</v>
      </c>
      <c r="C1400" s="2">
        <v>6360248050</v>
      </c>
      <c r="D1400" s="2" t="s">
        <v>14</v>
      </c>
      <c r="E1400" s="2" t="s">
        <v>15</v>
      </c>
      <c r="F1400" s="2" t="s">
        <v>48</v>
      </c>
      <c r="G1400" s="2" t="s">
        <v>55</v>
      </c>
    </row>
    <row r="1401" spans="1:7">
      <c r="A1401" s="2" t="s">
        <v>2887</v>
      </c>
      <c r="B1401" s="2" t="s">
        <v>2888</v>
      </c>
      <c r="C1401" s="2">
        <v>9322756868</v>
      </c>
      <c r="D1401" s="2" t="s">
        <v>14</v>
      </c>
      <c r="E1401" s="2" t="s">
        <v>15</v>
      </c>
      <c r="F1401" s="2" t="s">
        <v>48</v>
      </c>
      <c r="G1401" s="2" t="s">
        <v>55</v>
      </c>
    </row>
    <row r="1402" spans="1:7">
      <c r="A1402" s="2" t="s">
        <v>2889</v>
      </c>
      <c r="B1402" s="2" t="s">
        <v>2890</v>
      </c>
      <c r="C1402" s="2"/>
      <c r="D1402" s="2" t="s">
        <v>14</v>
      </c>
      <c r="E1402" s="2" t="s">
        <v>15</v>
      </c>
      <c r="F1402" s="2" t="s">
        <v>48</v>
      </c>
      <c r="G1402" s="2" t="s">
        <v>48</v>
      </c>
    </row>
    <row r="1403" spans="1:7">
      <c r="A1403" s="2" t="s">
        <v>2891</v>
      </c>
      <c r="B1403" s="2" t="s">
        <v>2892</v>
      </c>
      <c r="C1403" s="2"/>
      <c r="D1403" s="2" t="s">
        <v>14</v>
      </c>
      <c r="E1403" s="2" t="s">
        <v>15</v>
      </c>
      <c r="F1403" s="2" t="s">
        <v>48</v>
      </c>
      <c r="G1403" s="2" t="s">
        <v>48</v>
      </c>
    </row>
    <row r="1404" spans="1:7">
      <c r="A1404" s="2" t="s">
        <v>2893</v>
      </c>
      <c r="B1404" s="2" t="s">
        <v>2894</v>
      </c>
      <c r="C1404" s="2"/>
      <c r="D1404" s="2" t="s">
        <v>14</v>
      </c>
      <c r="E1404" s="2" t="s">
        <v>15</v>
      </c>
      <c r="F1404" s="2" t="s">
        <v>48</v>
      </c>
      <c r="G1404" s="2" t="s">
        <v>48</v>
      </c>
    </row>
    <row r="1405" spans="1:7">
      <c r="A1405" s="2" t="s">
        <v>2895</v>
      </c>
      <c r="B1405" s="2" t="s">
        <v>2896</v>
      </c>
      <c r="C1405" s="2">
        <v>9373199287</v>
      </c>
      <c r="D1405" s="2" t="s">
        <v>14</v>
      </c>
      <c r="E1405" s="2" t="s">
        <v>15</v>
      </c>
      <c r="F1405" s="2" t="s">
        <v>48</v>
      </c>
      <c r="G1405" s="2" t="s">
        <v>55</v>
      </c>
    </row>
    <row r="1406" spans="1:7">
      <c r="A1406" s="2" t="s">
        <v>2897</v>
      </c>
      <c r="B1406" s="2" t="s">
        <v>2898</v>
      </c>
      <c r="C1406" s="2"/>
      <c r="D1406" s="2" t="s">
        <v>14</v>
      </c>
      <c r="E1406" s="2" t="s">
        <v>15</v>
      </c>
      <c r="F1406" s="2" t="s">
        <v>48</v>
      </c>
      <c r="G1406" s="2" t="s">
        <v>48</v>
      </c>
    </row>
    <row r="1407" spans="1:7">
      <c r="A1407" s="2" t="s">
        <v>2899</v>
      </c>
      <c r="B1407" s="2" t="s">
        <v>2900</v>
      </c>
      <c r="C1407" s="2"/>
      <c r="D1407" s="2" t="s">
        <v>14</v>
      </c>
      <c r="E1407" s="2" t="s">
        <v>15</v>
      </c>
      <c r="F1407" s="2" t="s">
        <v>48</v>
      </c>
      <c r="G1407" s="2" t="s">
        <v>48</v>
      </c>
    </row>
    <row r="1408" spans="1:7">
      <c r="A1408" s="2" t="s">
        <v>2901</v>
      </c>
      <c r="B1408" s="2" t="s">
        <v>2902</v>
      </c>
      <c r="C1408" s="2">
        <v>7017974818</v>
      </c>
      <c r="D1408" s="2" t="s">
        <v>9</v>
      </c>
      <c r="E1408" s="2" t="s">
        <v>15</v>
      </c>
      <c r="F1408" s="2" t="s">
        <v>1359</v>
      </c>
      <c r="G1408" s="2" t="s">
        <v>1359</v>
      </c>
    </row>
    <row r="1409" spans="1:7">
      <c r="A1409" s="2" t="s">
        <v>2903</v>
      </c>
      <c r="B1409" s="2" t="s">
        <v>2904</v>
      </c>
      <c r="C1409" s="2"/>
      <c r="D1409" s="2" t="s">
        <v>39</v>
      </c>
      <c r="E1409" s="2" t="s">
        <v>15</v>
      </c>
      <c r="F1409" s="2" t="s">
        <v>48</v>
      </c>
      <c r="G1409" s="2" t="s">
        <v>48</v>
      </c>
    </row>
    <row r="1410" spans="1:7">
      <c r="A1410" s="2" t="s">
        <v>2905</v>
      </c>
      <c r="B1410" s="2" t="s">
        <v>2906</v>
      </c>
      <c r="C1410" s="2"/>
      <c r="D1410" s="2" t="s">
        <v>14</v>
      </c>
      <c r="E1410" s="2" t="s">
        <v>15</v>
      </c>
      <c r="F1410" s="2" t="s">
        <v>48</v>
      </c>
      <c r="G1410" s="2" t="s">
        <v>48</v>
      </c>
    </row>
    <row r="1411" spans="1:7">
      <c r="A1411" s="2" t="s">
        <v>2907</v>
      </c>
      <c r="B1411" s="2" t="s">
        <v>2908</v>
      </c>
      <c r="C1411" s="2"/>
      <c r="D1411" s="2" t="s">
        <v>14</v>
      </c>
      <c r="E1411" s="2" t="s">
        <v>15</v>
      </c>
      <c r="F1411" s="2" t="s">
        <v>48</v>
      </c>
      <c r="G1411" s="2" t="s">
        <v>48</v>
      </c>
    </row>
    <row r="1412" spans="1:7">
      <c r="A1412" s="2" t="s">
        <v>2909</v>
      </c>
      <c r="B1412" s="2" t="s">
        <v>2910</v>
      </c>
      <c r="C1412" s="2">
        <v>6263792074</v>
      </c>
      <c r="D1412" s="2" t="s">
        <v>14</v>
      </c>
      <c r="E1412" s="2" t="s">
        <v>15</v>
      </c>
      <c r="F1412" s="2" t="s">
        <v>48</v>
      </c>
      <c r="G1412" s="2" t="s">
        <v>55</v>
      </c>
    </row>
    <row r="1413" spans="1:7">
      <c r="A1413" s="2" t="s">
        <v>2911</v>
      </c>
      <c r="B1413" s="2" t="s">
        <v>2912</v>
      </c>
      <c r="C1413" s="2">
        <v>7387820094</v>
      </c>
      <c r="D1413" s="2" t="s">
        <v>14</v>
      </c>
      <c r="E1413" s="2" t="s">
        <v>15</v>
      </c>
      <c r="F1413" s="2" t="s">
        <v>48</v>
      </c>
      <c r="G1413" s="2" t="s">
        <v>48</v>
      </c>
    </row>
    <row r="1414" spans="1:7">
      <c r="A1414" s="2" t="s">
        <v>2913</v>
      </c>
      <c r="B1414" s="2" t="s">
        <v>2914</v>
      </c>
      <c r="C1414" s="2" t="s">
        <v>2915</v>
      </c>
      <c r="D1414" s="2" t="s">
        <v>14</v>
      </c>
      <c r="E1414" s="2" t="s">
        <v>15</v>
      </c>
      <c r="F1414" s="2" t="s">
        <v>48</v>
      </c>
      <c r="G1414" s="2" t="s">
        <v>48</v>
      </c>
    </row>
    <row r="1415" spans="1:7">
      <c r="A1415" s="2" t="s">
        <v>2916</v>
      </c>
      <c r="B1415" s="2" t="s">
        <v>2917</v>
      </c>
      <c r="C1415" s="2"/>
      <c r="D1415" s="2" t="s">
        <v>14</v>
      </c>
      <c r="E1415" s="2" t="s">
        <v>15</v>
      </c>
      <c r="F1415" s="2" t="s">
        <v>48</v>
      </c>
      <c r="G1415" s="2" t="s">
        <v>48</v>
      </c>
    </row>
    <row r="1416" spans="1:7">
      <c r="A1416" s="2" t="s">
        <v>2918</v>
      </c>
      <c r="B1416" s="2" t="s">
        <v>2919</v>
      </c>
      <c r="C1416" s="2"/>
      <c r="D1416" s="2" t="s">
        <v>14</v>
      </c>
      <c r="E1416" s="2" t="s">
        <v>15</v>
      </c>
      <c r="F1416" s="2" t="s">
        <v>48</v>
      </c>
      <c r="G1416" s="2" t="s">
        <v>48</v>
      </c>
    </row>
    <row r="1417" spans="1:7">
      <c r="A1417" s="2" t="s">
        <v>2920</v>
      </c>
      <c r="B1417" s="2" t="s">
        <v>2921</v>
      </c>
      <c r="C1417" s="2">
        <v>9145787174</v>
      </c>
      <c r="D1417" s="2" t="s">
        <v>14</v>
      </c>
      <c r="E1417" s="2" t="s">
        <v>15</v>
      </c>
      <c r="F1417" s="2" t="s">
        <v>48</v>
      </c>
      <c r="G1417" s="2" t="s">
        <v>55</v>
      </c>
    </row>
    <row r="1418" spans="1:7">
      <c r="A1418" s="2" t="s">
        <v>2922</v>
      </c>
      <c r="B1418" s="2" t="s">
        <v>2923</v>
      </c>
      <c r="C1418" s="2"/>
      <c r="D1418" s="2"/>
      <c r="E1418" s="2" t="s">
        <v>15</v>
      </c>
      <c r="F1418" s="2" t="s">
        <v>48</v>
      </c>
      <c r="G1418" s="2" t="s">
        <v>48</v>
      </c>
    </row>
    <row r="1419" spans="1:7">
      <c r="A1419" s="2" t="s">
        <v>2924</v>
      </c>
      <c r="B1419" s="2" t="s">
        <v>2925</v>
      </c>
      <c r="C1419" s="2"/>
      <c r="D1419" s="2" t="s">
        <v>14</v>
      </c>
      <c r="E1419" s="2" t="s">
        <v>15</v>
      </c>
      <c r="F1419" s="2" t="s">
        <v>48</v>
      </c>
      <c r="G1419" s="2" t="s">
        <v>48</v>
      </c>
    </row>
    <row r="1420" spans="1:7">
      <c r="A1420" s="2" t="s">
        <v>2926</v>
      </c>
      <c r="B1420" s="2" t="s">
        <v>2927</v>
      </c>
      <c r="C1420" s="2" t="s">
        <v>2928</v>
      </c>
      <c r="D1420" s="2" t="s">
        <v>14</v>
      </c>
      <c r="E1420" s="2" t="s">
        <v>15</v>
      </c>
      <c r="F1420" s="2" t="s">
        <v>48</v>
      </c>
      <c r="G1420" s="2" t="s">
        <v>55</v>
      </c>
    </row>
    <row r="1421" spans="1:7">
      <c r="A1421" s="2" t="s">
        <v>2929</v>
      </c>
      <c r="B1421" s="2" t="s">
        <v>2930</v>
      </c>
      <c r="C1421" s="2"/>
      <c r="D1421" s="2" t="s">
        <v>14</v>
      </c>
      <c r="E1421" s="2" t="s">
        <v>15</v>
      </c>
      <c r="F1421" s="2" t="s">
        <v>48</v>
      </c>
      <c r="G1421" s="2" t="s">
        <v>48</v>
      </c>
    </row>
    <row r="1422" spans="1:7">
      <c r="A1422" s="2" t="s">
        <v>2931</v>
      </c>
      <c r="B1422" s="2" t="s">
        <v>2932</v>
      </c>
      <c r="C1422" s="2">
        <v>7518374025</v>
      </c>
      <c r="D1422" s="2" t="s">
        <v>9</v>
      </c>
      <c r="E1422" s="2" t="s">
        <v>15</v>
      </c>
      <c r="F1422" s="2" t="s">
        <v>1359</v>
      </c>
      <c r="G1422" s="2" t="s">
        <v>1359</v>
      </c>
    </row>
    <row r="1423" spans="1:7">
      <c r="A1423" s="2" t="s">
        <v>2933</v>
      </c>
      <c r="B1423" s="2" t="s">
        <v>2934</v>
      </c>
      <c r="C1423" s="2"/>
      <c r="D1423" s="2" t="s">
        <v>39</v>
      </c>
      <c r="E1423" s="2" t="s">
        <v>15</v>
      </c>
      <c r="F1423" s="2" t="s">
        <v>48</v>
      </c>
      <c r="G1423" s="2" t="s">
        <v>48</v>
      </c>
    </row>
    <row r="1424" spans="1:7">
      <c r="A1424" s="2" t="s">
        <v>2935</v>
      </c>
      <c r="B1424" s="2" t="s">
        <v>2936</v>
      </c>
      <c r="C1424" s="2"/>
      <c r="D1424" s="2" t="s">
        <v>14</v>
      </c>
      <c r="E1424" s="2" t="s">
        <v>15</v>
      </c>
      <c r="F1424" s="2" t="s">
        <v>48</v>
      </c>
      <c r="G1424" s="2" t="s">
        <v>48</v>
      </c>
    </row>
    <row r="1425" spans="1:7">
      <c r="A1425" s="2" t="s">
        <v>2937</v>
      </c>
      <c r="B1425" s="2" t="s">
        <v>2938</v>
      </c>
      <c r="C1425" s="2"/>
      <c r="D1425" s="2" t="s">
        <v>39</v>
      </c>
      <c r="E1425" s="2" t="s">
        <v>15</v>
      </c>
      <c r="F1425" s="2" t="s">
        <v>48</v>
      </c>
      <c r="G1425" s="2" t="s">
        <v>48</v>
      </c>
    </row>
    <row r="1426" spans="1:7">
      <c r="A1426" s="2" t="s">
        <v>2939</v>
      </c>
      <c r="B1426" s="2" t="s">
        <v>2940</v>
      </c>
      <c r="C1426" s="2"/>
      <c r="D1426" s="2"/>
      <c r="E1426" s="2" t="s">
        <v>15</v>
      </c>
      <c r="F1426" s="2" t="s">
        <v>48</v>
      </c>
      <c r="G1426" s="2" t="s">
        <v>48</v>
      </c>
    </row>
    <row r="1427" spans="1:7">
      <c r="A1427" s="2" t="s">
        <v>2941</v>
      </c>
      <c r="B1427" s="2" t="s">
        <v>2942</v>
      </c>
      <c r="C1427" s="2">
        <v>8698165098</v>
      </c>
      <c r="D1427" s="2" t="s">
        <v>14</v>
      </c>
      <c r="E1427" s="2" t="s">
        <v>15</v>
      </c>
      <c r="F1427" s="2" t="s">
        <v>48</v>
      </c>
      <c r="G1427" s="2" t="s">
        <v>55</v>
      </c>
    </row>
    <row r="1428" spans="1:7">
      <c r="A1428" s="2" t="s">
        <v>2943</v>
      </c>
      <c r="B1428" s="2" t="s">
        <v>2944</v>
      </c>
      <c r="C1428" s="2"/>
      <c r="D1428" s="2" t="s">
        <v>14</v>
      </c>
      <c r="E1428" s="2" t="s">
        <v>15</v>
      </c>
      <c r="F1428" s="2" t="s">
        <v>48</v>
      </c>
      <c r="G1428" s="2" t="s">
        <v>48</v>
      </c>
    </row>
    <row r="1429" spans="1:7">
      <c r="A1429" s="2" t="s">
        <v>2945</v>
      </c>
      <c r="B1429" s="2" t="s">
        <v>2946</v>
      </c>
      <c r="C1429" s="2">
        <v>6393344004</v>
      </c>
      <c r="D1429" s="2" t="s">
        <v>9</v>
      </c>
      <c r="E1429" s="2" t="s">
        <v>15</v>
      </c>
      <c r="F1429" s="2" t="s">
        <v>1359</v>
      </c>
      <c r="G1429" s="2" t="s">
        <v>1359</v>
      </c>
    </row>
    <row r="1430" spans="1:7">
      <c r="A1430" s="2" t="s">
        <v>2947</v>
      </c>
      <c r="B1430" s="2" t="s">
        <v>2948</v>
      </c>
      <c r="C1430" s="2">
        <v>8766321013</v>
      </c>
      <c r="D1430" s="2" t="s">
        <v>9</v>
      </c>
      <c r="E1430" s="2" t="s">
        <v>15</v>
      </c>
      <c r="F1430" s="2" t="s">
        <v>1359</v>
      </c>
      <c r="G1430" s="2" t="s">
        <v>1359</v>
      </c>
    </row>
    <row r="1431" spans="1:7">
      <c r="A1431" s="2" t="s">
        <v>2949</v>
      </c>
      <c r="B1431" s="2" t="s">
        <v>2950</v>
      </c>
      <c r="C1431" s="2"/>
      <c r="D1431" s="2" t="s">
        <v>14</v>
      </c>
      <c r="E1431" s="2" t="s">
        <v>15</v>
      </c>
      <c r="F1431" s="2" t="s">
        <v>48</v>
      </c>
      <c r="G1431" s="2" t="s">
        <v>48</v>
      </c>
    </row>
    <row r="1432" spans="1:7">
      <c r="A1432" s="2" t="s">
        <v>2951</v>
      </c>
      <c r="B1432" s="2" t="s">
        <v>2952</v>
      </c>
      <c r="C1432" s="2">
        <v>6001767193</v>
      </c>
      <c r="D1432" s="2" t="s">
        <v>9</v>
      </c>
      <c r="E1432" s="2" t="s">
        <v>15</v>
      </c>
      <c r="F1432" s="2" t="s">
        <v>1359</v>
      </c>
      <c r="G1432" s="2" t="s">
        <v>1359</v>
      </c>
    </row>
    <row r="1433" spans="1:7">
      <c r="A1433" s="2" t="s">
        <v>2953</v>
      </c>
      <c r="B1433" s="2" t="s">
        <v>2954</v>
      </c>
      <c r="C1433" s="2">
        <v>7095418558</v>
      </c>
      <c r="D1433" s="2" t="s">
        <v>14</v>
      </c>
      <c r="E1433" s="2" t="s">
        <v>15</v>
      </c>
      <c r="F1433" s="2" t="s">
        <v>48</v>
      </c>
      <c r="G1433" s="2" t="s">
        <v>55</v>
      </c>
    </row>
    <row r="1434" spans="1:7">
      <c r="A1434" s="2" t="s">
        <v>2955</v>
      </c>
      <c r="B1434" s="2" t="s">
        <v>2956</v>
      </c>
      <c r="C1434" s="2"/>
      <c r="D1434" s="2" t="s">
        <v>14</v>
      </c>
      <c r="E1434" s="2" t="s">
        <v>15</v>
      </c>
      <c r="F1434" s="2" t="s">
        <v>48</v>
      </c>
      <c r="G1434" s="2" t="s">
        <v>48</v>
      </c>
    </row>
    <row r="1435" spans="1:7">
      <c r="A1435" s="2" t="s">
        <v>2957</v>
      </c>
      <c r="B1435" s="2" t="s">
        <v>2958</v>
      </c>
      <c r="C1435" s="2">
        <v>7039121334</v>
      </c>
      <c r="D1435" s="2" t="s">
        <v>14</v>
      </c>
      <c r="E1435" s="2" t="s">
        <v>15</v>
      </c>
      <c r="F1435" s="2" t="s">
        <v>48</v>
      </c>
      <c r="G1435" s="2" t="s">
        <v>55</v>
      </c>
    </row>
    <row r="1436" spans="1:7">
      <c r="A1436" s="2" t="s">
        <v>2959</v>
      </c>
      <c r="B1436" s="2" t="s">
        <v>2960</v>
      </c>
      <c r="C1436" s="2">
        <v>8779428414</v>
      </c>
      <c r="D1436" s="2" t="s">
        <v>14</v>
      </c>
      <c r="E1436" s="2" t="s">
        <v>15</v>
      </c>
      <c r="F1436" s="2" t="s">
        <v>48</v>
      </c>
      <c r="G1436" s="2" t="s">
        <v>55</v>
      </c>
    </row>
    <row r="1437" spans="1:7">
      <c r="A1437" s="2" t="s">
        <v>2961</v>
      </c>
      <c r="B1437" s="2" t="s">
        <v>2962</v>
      </c>
      <c r="C1437" s="2"/>
      <c r="D1437" s="2" t="s">
        <v>14</v>
      </c>
      <c r="E1437" s="2" t="s">
        <v>15</v>
      </c>
      <c r="F1437" s="2" t="s">
        <v>48</v>
      </c>
      <c r="G1437" s="2" t="s">
        <v>48</v>
      </c>
    </row>
    <row r="1438" spans="1:7">
      <c r="A1438" s="2" t="s">
        <v>2963</v>
      </c>
      <c r="B1438" s="2" t="s">
        <v>2964</v>
      </c>
      <c r="C1438" s="2"/>
      <c r="D1438" s="2" t="s">
        <v>14</v>
      </c>
      <c r="E1438" s="2" t="s">
        <v>15</v>
      </c>
      <c r="F1438" s="2" t="s">
        <v>48</v>
      </c>
      <c r="G1438" s="2" t="s">
        <v>48</v>
      </c>
    </row>
    <row r="1439" spans="1:7">
      <c r="A1439" s="2" t="s">
        <v>2965</v>
      </c>
      <c r="B1439" s="2" t="s">
        <v>2966</v>
      </c>
      <c r="C1439" s="2"/>
      <c r="D1439" s="2" t="s">
        <v>14</v>
      </c>
      <c r="E1439" s="2" t="s">
        <v>15</v>
      </c>
      <c r="F1439" s="2" t="s">
        <v>48</v>
      </c>
      <c r="G1439" s="2" t="s">
        <v>48</v>
      </c>
    </row>
    <row r="1440" spans="1:7">
      <c r="A1440" s="2" t="s">
        <v>2967</v>
      </c>
      <c r="B1440" s="2" t="s">
        <v>2968</v>
      </c>
      <c r="C1440" s="2"/>
      <c r="D1440" s="2" t="s">
        <v>14</v>
      </c>
      <c r="E1440" s="2" t="s">
        <v>15</v>
      </c>
      <c r="F1440" s="2" t="s">
        <v>48</v>
      </c>
      <c r="G1440" s="2" t="s">
        <v>48</v>
      </c>
    </row>
    <row r="1441" spans="1:7">
      <c r="A1441" s="2" t="s">
        <v>2969</v>
      </c>
      <c r="B1441" s="2" t="s">
        <v>2970</v>
      </c>
      <c r="C1441" s="2"/>
      <c r="D1441" s="2" t="s">
        <v>14</v>
      </c>
      <c r="E1441" s="2" t="s">
        <v>15</v>
      </c>
      <c r="F1441" s="2" t="s">
        <v>48</v>
      </c>
      <c r="G1441" s="2" t="s">
        <v>48</v>
      </c>
    </row>
    <row r="1442" spans="1:7">
      <c r="A1442" s="2" t="s">
        <v>2971</v>
      </c>
      <c r="B1442" s="2" t="s">
        <v>2972</v>
      </c>
      <c r="C1442" s="2">
        <v>7057521752</v>
      </c>
      <c r="D1442" s="2" t="s">
        <v>14</v>
      </c>
      <c r="E1442" s="2" t="s">
        <v>15</v>
      </c>
      <c r="F1442" s="2" t="s">
        <v>48</v>
      </c>
      <c r="G1442" s="2" t="s">
        <v>55</v>
      </c>
    </row>
    <row r="1443" spans="1:7">
      <c r="A1443" s="2" t="s">
        <v>2973</v>
      </c>
      <c r="B1443" s="2" t="s">
        <v>2974</v>
      </c>
      <c r="C1443" s="2">
        <v>9446236574</v>
      </c>
      <c r="D1443" s="2" t="s">
        <v>14</v>
      </c>
      <c r="E1443" s="2" t="s">
        <v>15</v>
      </c>
      <c r="F1443" s="2" t="s">
        <v>48</v>
      </c>
      <c r="G1443" s="2" t="s">
        <v>55</v>
      </c>
    </row>
    <row r="1444" spans="1:7">
      <c r="A1444" s="2" t="s">
        <v>2975</v>
      </c>
      <c r="B1444" s="2" t="s">
        <v>2976</v>
      </c>
      <c r="C1444" s="2">
        <v>9373304609</v>
      </c>
      <c r="D1444" s="2" t="s">
        <v>14</v>
      </c>
      <c r="E1444" s="2" t="s">
        <v>15</v>
      </c>
      <c r="F1444" s="2" t="s">
        <v>48</v>
      </c>
      <c r="G1444" s="2" t="s">
        <v>55</v>
      </c>
    </row>
    <row r="1445" spans="1:7">
      <c r="A1445" s="2" t="s">
        <v>2977</v>
      </c>
      <c r="B1445" s="2" t="s">
        <v>2978</v>
      </c>
      <c r="C1445" s="2">
        <v>7507154125</v>
      </c>
      <c r="D1445" s="2" t="s">
        <v>14</v>
      </c>
      <c r="E1445" s="2" t="s">
        <v>15</v>
      </c>
      <c r="F1445" s="2" t="s">
        <v>48</v>
      </c>
      <c r="G1445" s="2" t="s">
        <v>55</v>
      </c>
    </row>
    <row r="1446" spans="1:7">
      <c r="A1446" s="2" t="s">
        <v>2979</v>
      </c>
      <c r="B1446" s="2" t="s">
        <v>2980</v>
      </c>
      <c r="C1446" s="2"/>
      <c r="D1446" s="2" t="s">
        <v>14</v>
      </c>
      <c r="E1446" s="2" t="s">
        <v>15</v>
      </c>
      <c r="F1446" s="2" t="s">
        <v>48</v>
      </c>
      <c r="G1446" s="2" t="s">
        <v>48</v>
      </c>
    </row>
    <row r="1447" spans="1:7">
      <c r="A1447" s="2" t="s">
        <v>2981</v>
      </c>
      <c r="B1447" s="2" t="s">
        <v>2982</v>
      </c>
      <c r="C1447" s="2"/>
      <c r="D1447" s="2" t="s">
        <v>14</v>
      </c>
      <c r="E1447" s="2" t="s">
        <v>15</v>
      </c>
      <c r="F1447" s="2" t="s">
        <v>48</v>
      </c>
      <c r="G1447" s="2" t="s">
        <v>48</v>
      </c>
    </row>
    <row r="1448" spans="1:7">
      <c r="A1448" s="2" t="s">
        <v>2983</v>
      </c>
      <c r="B1448" s="2" t="s">
        <v>2984</v>
      </c>
      <c r="C1448" s="2">
        <v>9908281722</v>
      </c>
      <c r="D1448" s="2" t="s">
        <v>39</v>
      </c>
      <c r="E1448" s="2" t="s">
        <v>15</v>
      </c>
      <c r="F1448" s="2" t="s">
        <v>48</v>
      </c>
      <c r="G1448" s="2" t="s">
        <v>55</v>
      </c>
    </row>
    <row r="1449" spans="1:7">
      <c r="A1449" s="2" t="s">
        <v>2985</v>
      </c>
      <c r="B1449" s="2" t="s">
        <v>2986</v>
      </c>
      <c r="C1449" s="2">
        <v>8789890323</v>
      </c>
      <c r="D1449" s="2" t="s">
        <v>14</v>
      </c>
      <c r="E1449" s="2" t="s">
        <v>15</v>
      </c>
      <c r="F1449" s="2" t="s">
        <v>48</v>
      </c>
      <c r="G1449" s="2" t="s">
        <v>55</v>
      </c>
    </row>
    <row r="1450" spans="1:7">
      <c r="A1450" s="2" t="s">
        <v>2987</v>
      </c>
      <c r="B1450" s="2" t="s">
        <v>2988</v>
      </c>
      <c r="C1450" s="2">
        <v>7830730702</v>
      </c>
      <c r="D1450" s="2" t="s">
        <v>39</v>
      </c>
      <c r="E1450" s="2" t="s">
        <v>15</v>
      </c>
      <c r="F1450" s="2" t="s">
        <v>48</v>
      </c>
      <c r="G1450" s="2" t="s">
        <v>48</v>
      </c>
    </row>
    <row r="1451" spans="1:7">
      <c r="A1451" s="2" t="s">
        <v>2989</v>
      </c>
      <c r="B1451" s="2" t="s">
        <v>2990</v>
      </c>
      <c r="C1451" s="2">
        <v>9943941000</v>
      </c>
      <c r="D1451" s="2" t="s">
        <v>39</v>
      </c>
      <c r="E1451" s="2" t="s">
        <v>15</v>
      </c>
      <c r="F1451" s="2" t="s">
        <v>48</v>
      </c>
      <c r="G1451" s="2" t="s">
        <v>55</v>
      </c>
    </row>
    <row r="1452" spans="1:7">
      <c r="A1452" s="2" t="s">
        <v>2991</v>
      </c>
      <c r="B1452" s="2" t="s">
        <v>2992</v>
      </c>
      <c r="C1452" s="2"/>
      <c r="D1452" s="2" t="s">
        <v>39</v>
      </c>
      <c r="E1452" s="2" t="s">
        <v>15</v>
      </c>
      <c r="F1452" s="2" t="s">
        <v>48</v>
      </c>
      <c r="G1452" s="2" t="s">
        <v>48</v>
      </c>
    </row>
    <row r="1453" spans="1:7">
      <c r="A1453" s="2" t="s">
        <v>2993</v>
      </c>
      <c r="B1453" s="2" t="s">
        <v>2994</v>
      </c>
      <c r="C1453" s="2">
        <v>6383996279</v>
      </c>
      <c r="D1453" s="2" t="s">
        <v>39</v>
      </c>
      <c r="E1453" s="2" t="s">
        <v>15</v>
      </c>
      <c r="F1453" s="2" t="s">
        <v>48</v>
      </c>
      <c r="G1453" s="2" t="s">
        <v>55</v>
      </c>
    </row>
    <row r="1454" spans="1:7">
      <c r="A1454" s="2" t="s">
        <v>2995</v>
      </c>
      <c r="B1454" s="2" t="s">
        <v>2996</v>
      </c>
      <c r="C1454" s="2"/>
      <c r="D1454" s="2" t="s">
        <v>39</v>
      </c>
      <c r="E1454" s="2" t="s">
        <v>15</v>
      </c>
      <c r="F1454" s="2" t="s">
        <v>48</v>
      </c>
      <c r="G1454" s="2" t="s">
        <v>48</v>
      </c>
    </row>
    <row r="1455" spans="1:7">
      <c r="A1455" s="2" t="s">
        <v>2997</v>
      </c>
      <c r="B1455" s="2" t="s">
        <v>2998</v>
      </c>
      <c r="C1455" s="2">
        <v>9188831265</v>
      </c>
      <c r="D1455" s="2" t="s">
        <v>14</v>
      </c>
      <c r="E1455" s="2" t="s">
        <v>15</v>
      </c>
      <c r="F1455" s="2" t="s">
        <v>48</v>
      </c>
      <c r="G1455" s="2" t="s">
        <v>55</v>
      </c>
    </row>
    <row r="1456" spans="1:7">
      <c r="A1456" s="2" t="s">
        <v>2999</v>
      </c>
      <c r="B1456" s="2" t="s">
        <v>3000</v>
      </c>
      <c r="C1456" s="2"/>
      <c r="D1456" s="2" t="s">
        <v>14</v>
      </c>
      <c r="E1456" s="2" t="s">
        <v>15</v>
      </c>
      <c r="F1456" s="2" t="s">
        <v>48</v>
      </c>
      <c r="G1456" s="2" t="s">
        <v>48</v>
      </c>
    </row>
    <row r="1457" spans="1:7">
      <c r="A1457" s="2" t="s">
        <v>3001</v>
      </c>
      <c r="B1457" s="2" t="s">
        <v>3002</v>
      </c>
      <c r="C1457" s="2">
        <v>9359859001</v>
      </c>
      <c r="D1457" s="2" t="s">
        <v>14</v>
      </c>
      <c r="E1457" s="2" t="s">
        <v>15</v>
      </c>
      <c r="F1457" s="2" t="s">
        <v>48</v>
      </c>
      <c r="G1457" s="2" t="s">
        <v>55</v>
      </c>
    </row>
    <row r="1458" spans="1:7">
      <c r="A1458" s="2" t="s">
        <v>3003</v>
      </c>
      <c r="B1458" s="2" t="s">
        <v>3004</v>
      </c>
      <c r="C1458" s="2">
        <v>9850117170</v>
      </c>
      <c r="D1458" s="2" t="s">
        <v>14</v>
      </c>
      <c r="E1458" s="2" t="s">
        <v>15</v>
      </c>
      <c r="F1458" s="2" t="s">
        <v>48</v>
      </c>
      <c r="G1458" s="2" t="s">
        <v>55</v>
      </c>
    </row>
    <row r="1459" spans="1:7">
      <c r="A1459" s="2" t="s">
        <v>3005</v>
      </c>
      <c r="B1459" s="2" t="s">
        <v>3006</v>
      </c>
      <c r="C1459" s="2"/>
      <c r="D1459" s="2" t="s">
        <v>14</v>
      </c>
      <c r="E1459" s="2" t="s">
        <v>15</v>
      </c>
      <c r="F1459" s="2" t="s">
        <v>48</v>
      </c>
      <c r="G1459" s="2" t="s">
        <v>48</v>
      </c>
    </row>
    <row r="1460" spans="1:7">
      <c r="A1460" s="2" t="s">
        <v>3007</v>
      </c>
      <c r="B1460" s="2" t="s">
        <v>3008</v>
      </c>
      <c r="C1460" s="2"/>
      <c r="D1460" s="2" t="s">
        <v>14</v>
      </c>
      <c r="E1460" s="2" t="s">
        <v>15</v>
      </c>
      <c r="F1460" s="2" t="s">
        <v>48</v>
      </c>
      <c r="G1460" s="2" t="s">
        <v>48</v>
      </c>
    </row>
    <row r="1461" spans="1:7">
      <c r="A1461" s="2" t="s">
        <v>3009</v>
      </c>
      <c r="B1461" s="2" t="s">
        <v>3010</v>
      </c>
      <c r="C1461" s="2"/>
      <c r="D1461" s="2" t="s">
        <v>14</v>
      </c>
      <c r="E1461" s="2" t="s">
        <v>15</v>
      </c>
      <c r="F1461" s="2" t="s">
        <v>48</v>
      </c>
      <c r="G1461" s="2" t="s">
        <v>48</v>
      </c>
    </row>
    <row r="1462" spans="1:7">
      <c r="A1462" s="2" t="s">
        <v>3011</v>
      </c>
      <c r="B1462" s="2" t="s">
        <v>3012</v>
      </c>
      <c r="C1462" s="2"/>
      <c r="D1462" s="2" t="s">
        <v>14</v>
      </c>
      <c r="E1462" s="2" t="s">
        <v>15</v>
      </c>
      <c r="F1462" s="2" t="s">
        <v>48</v>
      </c>
      <c r="G1462" s="2" t="s">
        <v>48</v>
      </c>
    </row>
    <row r="1463" spans="1:7">
      <c r="A1463" s="2" t="s">
        <v>3013</v>
      </c>
      <c r="B1463" s="2" t="s">
        <v>3014</v>
      </c>
      <c r="C1463" s="2"/>
      <c r="D1463" s="2" t="s">
        <v>14</v>
      </c>
      <c r="E1463" s="2" t="s">
        <v>15</v>
      </c>
      <c r="F1463" s="2" t="s">
        <v>48</v>
      </c>
      <c r="G1463" s="2" t="s">
        <v>48</v>
      </c>
    </row>
    <row r="1464" spans="1:7">
      <c r="A1464" s="2" t="s">
        <v>3015</v>
      </c>
      <c r="B1464" s="2" t="s">
        <v>3016</v>
      </c>
      <c r="C1464" s="2"/>
      <c r="D1464" s="2" t="s">
        <v>14</v>
      </c>
      <c r="E1464" s="2" t="s">
        <v>15</v>
      </c>
      <c r="F1464" s="2" t="s">
        <v>48</v>
      </c>
      <c r="G1464" s="2" t="s">
        <v>48</v>
      </c>
    </row>
    <row r="1465" spans="1:7">
      <c r="A1465" s="2" t="s">
        <v>3017</v>
      </c>
      <c r="B1465" s="2" t="s">
        <v>3018</v>
      </c>
      <c r="C1465" s="2"/>
      <c r="D1465" s="2" t="s">
        <v>14</v>
      </c>
      <c r="E1465" s="2" t="s">
        <v>15</v>
      </c>
      <c r="F1465" s="2" t="s">
        <v>48</v>
      </c>
      <c r="G1465" s="2" t="s">
        <v>48</v>
      </c>
    </row>
    <row r="1466" spans="1:7">
      <c r="A1466" s="2" t="s">
        <v>3019</v>
      </c>
      <c r="B1466" s="2" t="s">
        <v>3020</v>
      </c>
      <c r="C1466" s="2">
        <v>8618343903</v>
      </c>
      <c r="D1466" s="2" t="s">
        <v>14</v>
      </c>
      <c r="E1466" s="2" t="s">
        <v>15</v>
      </c>
      <c r="F1466" s="2" t="s">
        <v>48</v>
      </c>
      <c r="G1466" s="2" t="s">
        <v>55</v>
      </c>
    </row>
    <row r="1467" spans="1:7">
      <c r="A1467" s="2" t="s">
        <v>3021</v>
      </c>
      <c r="B1467" s="2" t="s">
        <v>3022</v>
      </c>
      <c r="C1467" s="2"/>
      <c r="D1467" s="2" t="s">
        <v>14</v>
      </c>
      <c r="E1467" s="2" t="s">
        <v>15</v>
      </c>
      <c r="F1467" s="2" t="s">
        <v>48</v>
      </c>
      <c r="G1467" s="2" t="s">
        <v>48</v>
      </c>
    </row>
    <row r="1468" spans="1:7">
      <c r="A1468" s="2" t="s">
        <v>3023</v>
      </c>
      <c r="B1468" s="2" t="s">
        <v>3024</v>
      </c>
      <c r="C1468" s="2"/>
      <c r="D1468" s="2" t="s">
        <v>14</v>
      </c>
      <c r="E1468" s="2" t="s">
        <v>15</v>
      </c>
      <c r="F1468" s="2" t="s">
        <v>48</v>
      </c>
      <c r="G1468" s="2" t="s">
        <v>48</v>
      </c>
    </row>
    <row r="1469" spans="1:7">
      <c r="A1469" s="2" t="s">
        <v>3025</v>
      </c>
      <c r="B1469" s="2" t="s">
        <v>3026</v>
      </c>
      <c r="C1469" s="2">
        <v>6300306740</v>
      </c>
      <c r="D1469" s="2" t="s">
        <v>39</v>
      </c>
      <c r="E1469" s="2" t="s">
        <v>15</v>
      </c>
      <c r="F1469" s="2" t="s">
        <v>48</v>
      </c>
      <c r="G1469" s="2" t="s">
        <v>55</v>
      </c>
    </row>
    <row r="1470" spans="1:7">
      <c r="A1470" s="2" t="s">
        <v>3027</v>
      </c>
      <c r="B1470" s="2" t="s">
        <v>3028</v>
      </c>
      <c r="C1470" s="2"/>
      <c r="D1470" s="2" t="s">
        <v>39</v>
      </c>
      <c r="E1470" s="2" t="s">
        <v>15</v>
      </c>
      <c r="F1470" s="2" t="s">
        <v>48</v>
      </c>
      <c r="G1470" s="2" t="s">
        <v>48</v>
      </c>
    </row>
    <row r="1471" spans="1:7">
      <c r="A1471" s="2" t="s">
        <v>3029</v>
      </c>
      <c r="B1471" s="2" t="s">
        <v>3030</v>
      </c>
      <c r="C1471" s="2"/>
      <c r="D1471" s="2" t="s">
        <v>14</v>
      </c>
      <c r="E1471" s="2" t="s">
        <v>15</v>
      </c>
      <c r="F1471" s="2" t="s">
        <v>48</v>
      </c>
      <c r="G1471" s="2" t="s">
        <v>48</v>
      </c>
    </row>
    <row r="1472" spans="1:7">
      <c r="A1472" s="2" t="s">
        <v>3031</v>
      </c>
      <c r="B1472" s="2" t="s">
        <v>3032</v>
      </c>
      <c r="C1472" s="2"/>
      <c r="D1472" s="2" t="s">
        <v>14</v>
      </c>
      <c r="E1472" s="2" t="s">
        <v>15</v>
      </c>
      <c r="F1472" s="2" t="s">
        <v>48</v>
      </c>
      <c r="G1472" s="2" t="s">
        <v>48</v>
      </c>
    </row>
    <row r="1473" spans="1:7">
      <c r="A1473" s="2" t="s">
        <v>3033</v>
      </c>
      <c r="B1473" s="2" t="s">
        <v>3034</v>
      </c>
      <c r="C1473" s="2"/>
      <c r="D1473" s="2" t="s">
        <v>14</v>
      </c>
      <c r="E1473" s="2" t="s">
        <v>15</v>
      </c>
      <c r="F1473" s="2" t="s">
        <v>48</v>
      </c>
      <c r="G1473" s="2" t="s">
        <v>48</v>
      </c>
    </row>
    <row r="1474" spans="1:7">
      <c r="A1474" s="2" t="s">
        <v>3035</v>
      </c>
      <c r="B1474" s="2" t="s">
        <v>3036</v>
      </c>
      <c r="C1474" s="2"/>
      <c r="D1474" s="2" t="s">
        <v>14</v>
      </c>
      <c r="E1474" s="2" t="s">
        <v>15</v>
      </c>
      <c r="F1474" s="2" t="s">
        <v>48</v>
      </c>
      <c r="G1474" s="2" t="s">
        <v>48</v>
      </c>
    </row>
    <row r="1475" spans="1:7">
      <c r="A1475" s="2" t="s">
        <v>3037</v>
      </c>
      <c r="B1475" s="2" t="s">
        <v>3038</v>
      </c>
      <c r="C1475" s="2"/>
      <c r="D1475" s="2" t="s">
        <v>14</v>
      </c>
      <c r="E1475" s="2" t="s">
        <v>15</v>
      </c>
      <c r="F1475" s="2" t="s">
        <v>48</v>
      </c>
      <c r="G1475" s="2" t="s">
        <v>48</v>
      </c>
    </row>
    <row r="1476" spans="1:7">
      <c r="A1476" s="2" t="s">
        <v>3039</v>
      </c>
      <c r="B1476" s="2" t="s">
        <v>3040</v>
      </c>
      <c r="C1476" s="2">
        <v>8984425553</v>
      </c>
      <c r="D1476" s="2" t="s">
        <v>14</v>
      </c>
      <c r="E1476" s="2" t="s">
        <v>15</v>
      </c>
      <c r="F1476" s="2" t="s">
        <v>48</v>
      </c>
      <c r="G1476" s="2" t="s">
        <v>55</v>
      </c>
    </row>
    <row r="1477" spans="1:7">
      <c r="A1477" s="2" t="s">
        <v>3041</v>
      </c>
      <c r="B1477" s="2" t="s">
        <v>3042</v>
      </c>
      <c r="C1477" s="2">
        <v>7253098985</v>
      </c>
      <c r="D1477" s="2" t="s">
        <v>9</v>
      </c>
      <c r="E1477" s="2" t="s">
        <v>15</v>
      </c>
      <c r="F1477" s="2" t="s">
        <v>1359</v>
      </c>
      <c r="G1477" s="2" t="s">
        <v>1359</v>
      </c>
    </row>
    <row r="1478" spans="1:7">
      <c r="A1478" s="2" t="s">
        <v>3043</v>
      </c>
      <c r="B1478" s="2" t="s">
        <v>3044</v>
      </c>
      <c r="C1478" s="2"/>
      <c r="D1478" s="2" t="s">
        <v>39</v>
      </c>
      <c r="E1478" s="2" t="s">
        <v>15</v>
      </c>
      <c r="F1478" s="2" t="s">
        <v>48</v>
      </c>
      <c r="G1478" s="2" t="s">
        <v>48</v>
      </c>
    </row>
    <row r="1479" spans="1:7">
      <c r="A1479" s="2" t="s">
        <v>3045</v>
      </c>
      <c r="B1479" s="2" t="s">
        <v>3046</v>
      </c>
      <c r="C1479" s="2">
        <v>8895570372</v>
      </c>
      <c r="D1479" s="2" t="s">
        <v>14</v>
      </c>
      <c r="E1479" s="2" t="s">
        <v>15</v>
      </c>
      <c r="F1479" s="2" t="s">
        <v>48</v>
      </c>
      <c r="G1479" s="2" t="s">
        <v>55</v>
      </c>
    </row>
    <row r="1480" spans="1:7">
      <c r="A1480" s="2" t="s">
        <v>3047</v>
      </c>
      <c r="B1480" s="2" t="s">
        <v>3048</v>
      </c>
      <c r="C1480" s="2"/>
      <c r="D1480" s="2" t="s">
        <v>14</v>
      </c>
      <c r="E1480" s="2" t="s">
        <v>15</v>
      </c>
      <c r="F1480" s="2" t="s">
        <v>48</v>
      </c>
      <c r="G1480" s="2" t="s">
        <v>48</v>
      </c>
    </row>
    <row r="1481" spans="1:7">
      <c r="A1481" s="2" t="s">
        <v>3049</v>
      </c>
      <c r="B1481" s="2" t="s">
        <v>3050</v>
      </c>
      <c r="C1481" s="2">
        <v>8091781144</v>
      </c>
      <c r="D1481" s="2" t="s">
        <v>14</v>
      </c>
      <c r="E1481" s="2" t="s">
        <v>15</v>
      </c>
      <c r="F1481" s="2" t="s">
        <v>48</v>
      </c>
      <c r="G1481" s="2" t="s">
        <v>55</v>
      </c>
    </row>
    <row r="1482" spans="1:7">
      <c r="A1482" s="2" t="s">
        <v>3051</v>
      </c>
      <c r="B1482" s="2" t="s">
        <v>3052</v>
      </c>
      <c r="C1482" s="2"/>
      <c r="D1482" s="2" t="s">
        <v>14</v>
      </c>
      <c r="E1482" s="2" t="s">
        <v>15</v>
      </c>
      <c r="F1482" s="2" t="s">
        <v>48</v>
      </c>
      <c r="G1482" s="2" t="s">
        <v>48</v>
      </c>
    </row>
    <row r="1483" spans="1:7">
      <c r="A1483" s="2" t="s">
        <v>3053</v>
      </c>
      <c r="B1483" s="2" t="s">
        <v>3054</v>
      </c>
      <c r="C1483" s="2"/>
      <c r="D1483" s="2" t="s">
        <v>14</v>
      </c>
      <c r="E1483" s="2" t="s">
        <v>15</v>
      </c>
      <c r="F1483" s="2" t="s">
        <v>48</v>
      </c>
      <c r="G1483" s="2" t="s">
        <v>48</v>
      </c>
    </row>
    <row r="1484" spans="1:7">
      <c r="A1484" s="2" t="s">
        <v>3055</v>
      </c>
      <c r="B1484" s="2" t="s">
        <v>3056</v>
      </c>
      <c r="C1484" s="2"/>
      <c r="D1484" s="2" t="s">
        <v>14</v>
      </c>
      <c r="E1484" s="2" t="s">
        <v>15</v>
      </c>
      <c r="F1484" s="2" t="s">
        <v>48</v>
      </c>
      <c r="G1484" s="2" t="s">
        <v>48</v>
      </c>
    </row>
    <row r="1485" spans="1:7">
      <c r="A1485" s="2" t="s">
        <v>3057</v>
      </c>
      <c r="B1485" s="2" t="s">
        <v>3058</v>
      </c>
      <c r="C1485" s="2"/>
      <c r="D1485" s="2" t="s">
        <v>39</v>
      </c>
      <c r="E1485" s="2" t="s">
        <v>15</v>
      </c>
      <c r="F1485" s="2" t="s">
        <v>48</v>
      </c>
      <c r="G1485" s="2" t="s">
        <v>48</v>
      </c>
    </row>
    <row r="1486" spans="1:7">
      <c r="A1486" s="2" t="s">
        <v>3059</v>
      </c>
      <c r="B1486" s="2" t="s">
        <v>3060</v>
      </c>
      <c r="C1486" s="2">
        <v>9599472733</v>
      </c>
      <c r="D1486" s="2" t="s">
        <v>9</v>
      </c>
      <c r="E1486" s="2" t="s">
        <v>15</v>
      </c>
      <c r="F1486" s="2" t="s">
        <v>1359</v>
      </c>
      <c r="G1486" s="2" t="s">
        <v>1359</v>
      </c>
    </row>
    <row r="1487" spans="1:7">
      <c r="A1487" s="2" t="s">
        <v>3061</v>
      </c>
      <c r="B1487" s="2" t="s">
        <v>3062</v>
      </c>
      <c r="C1487" s="2"/>
      <c r="D1487" s="2" t="s">
        <v>14</v>
      </c>
      <c r="E1487" s="2" t="s">
        <v>15</v>
      </c>
      <c r="F1487" s="2" t="s">
        <v>48</v>
      </c>
      <c r="G1487" s="2" t="s">
        <v>48</v>
      </c>
    </row>
    <row r="1488" spans="1:7">
      <c r="A1488" s="2" t="s">
        <v>3063</v>
      </c>
      <c r="B1488" s="2" t="s">
        <v>3064</v>
      </c>
      <c r="C1488" s="2" t="s">
        <v>3065</v>
      </c>
      <c r="D1488" s="2" t="s">
        <v>14</v>
      </c>
      <c r="E1488" s="2" t="s">
        <v>15</v>
      </c>
      <c r="F1488" s="2" t="s">
        <v>48</v>
      </c>
      <c r="G1488" s="2" t="s">
        <v>48</v>
      </c>
    </row>
    <row r="1489" spans="1:7">
      <c r="A1489" s="2" t="s">
        <v>3066</v>
      </c>
      <c r="B1489" s="2" t="s">
        <v>3067</v>
      </c>
      <c r="C1489" s="2"/>
      <c r="D1489" s="2" t="s">
        <v>14</v>
      </c>
      <c r="E1489" s="2" t="s">
        <v>15</v>
      </c>
      <c r="F1489" s="2" t="s">
        <v>48</v>
      </c>
      <c r="G1489" s="2" t="s">
        <v>48</v>
      </c>
    </row>
    <row r="1490" spans="1:7">
      <c r="A1490" s="2" t="s">
        <v>3068</v>
      </c>
      <c r="B1490" s="2" t="s">
        <v>3069</v>
      </c>
      <c r="C1490" s="2">
        <v>9752516618</v>
      </c>
      <c r="D1490" s="2" t="s">
        <v>14</v>
      </c>
      <c r="E1490" s="2" t="s">
        <v>15</v>
      </c>
      <c r="F1490" s="2" t="s">
        <v>48</v>
      </c>
      <c r="G1490" s="2" t="s">
        <v>55</v>
      </c>
    </row>
    <row r="1491" spans="1:7">
      <c r="A1491" s="2" t="s">
        <v>3070</v>
      </c>
      <c r="B1491" s="2" t="s">
        <v>3071</v>
      </c>
      <c r="C1491" s="2">
        <v>8637324143</v>
      </c>
      <c r="D1491" s="2" t="s">
        <v>9</v>
      </c>
      <c r="E1491" s="2" t="s">
        <v>15</v>
      </c>
      <c r="F1491" s="2" t="s">
        <v>1359</v>
      </c>
      <c r="G1491" s="2" t="s">
        <v>1359</v>
      </c>
    </row>
    <row r="1492" spans="1:7">
      <c r="A1492" s="2" t="s">
        <v>3072</v>
      </c>
      <c r="B1492" s="2" t="s">
        <v>3073</v>
      </c>
      <c r="C1492" s="2">
        <v>9922644887</v>
      </c>
      <c r="D1492" s="2" t="s">
        <v>14</v>
      </c>
      <c r="E1492" s="2" t="s">
        <v>15</v>
      </c>
      <c r="F1492" s="2" t="s">
        <v>48</v>
      </c>
      <c r="G1492" s="2" t="s">
        <v>48</v>
      </c>
    </row>
    <row r="1493" spans="1:7">
      <c r="A1493" s="2" t="s">
        <v>3074</v>
      </c>
      <c r="B1493" s="2" t="s">
        <v>3075</v>
      </c>
      <c r="C1493" s="2"/>
      <c r="D1493" s="2" t="s">
        <v>14</v>
      </c>
      <c r="E1493" s="2" t="s">
        <v>15</v>
      </c>
      <c r="F1493" s="2" t="s">
        <v>48</v>
      </c>
      <c r="G1493" s="2" t="s">
        <v>48</v>
      </c>
    </row>
    <row r="1494" spans="1:7">
      <c r="A1494" s="2" t="s">
        <v>3076</v>
      </c>
      <c r="B1494" s="2" t="s">
        <v>3077</v>
      </c>
      <c r="C1494" s="2"/>
      <c r="D1494" s="2" t="s">
        <v>14</v>
      </c>
      <c r="E1494" s="2" t="s">
        <v>15</v>
      </c>
      <c r="F1494" s="2" t="s">
        <v>48</v>
      </c>
      <c r="G1494" s="2" t="s">
        <v>48</v>
      </c>
    </row>
    <row r="1495" spans="1:7">
      <c r="A1495" s="2" t="s">
        <v>3078</v>
      </c>
      <c r="B1495" s="2" t="s">
        <v>3079</v>
      </c>
      <c r="C1495" s="2">
        <v>7674992660</v>
      </c>
      <c r="D1495" s="2" t="s">
        <v>39</v>
      </c>
      <c r="E1495" s="2" t="s">
        <v>15</v>
      </c>
      <c r="F1495" s="2" t="s">
        <v>48</v>
      </c>
      <c r="G1495" s="2" t="s">
        <v>55</v>
      </c>
    </row>
    <row r="1496" spans="1:7">
      <c r="A1496" s="2" t="s">
        <v>3080</v>
      </c>
      <c r="B1496" s="2" t="s">
        <v>3081</v>
      </c>
      <c r="C1496" s="2">
        <v>9746445008</v>
      </c>
      <c r="D1496" s="2" t="s">
        <v>14</v>
      </c>
      <c r="E1496" s="2" t="s">
        <v>15</v>
      </c>
      <c r="F1496" s="2" t="s">
        <v>48</v>
      </c>
      <c r="G1496" s="2" t="s">
        <v>55</v>
      </c>
    </row>
    <row r="1497" spans="1:7">
      <c r="A1497" s="2" t="s">
        <v>3082</v>
      </c>
      <c r="B1497" s="2" t="s">
        <v>3083</v>
      </c>
      <c r="C1497" s="2">
        <v>8530039495</v>
      </c>
      <c r="D1497" s="2" t="s">
        <v>14</v>
      </c>
      <c r="E1497" s="2" t="s">
        <v>15</v>
      </c>
      <c r="F1497" s="2" t="s">
        <v>48</v>
      </c>
      <c r="G1497" s="2" t="s">
        <v>55</v>
      </c>
    </row>
    <row r="1498" spans="1:7">
      <c r="A1498" s="2" t="s">
        <v>3084</v>
      </c>
      <c r="B1498" s="2" t="s">
        <v>3085</v>
      </c>
      <c r="C1498" s="2"/>
      <c r="D1498" s="2" t="s">
        <v>39</v>
      </c>
      <c r="E1498" s="2" t="s">
        <v>15</v>
      </c>
      <c r="F1498" s="2" t="s">
        <v>48</v>
      </c>
      <c r="G1498" s="2" t="s">
        <v>48</v>
      </c>
    </row>
    <row r="1499" spans="1:7">
      <c r="A1499" s="2" t="s">
        <v>3086</v>
      </c>
      <c r="B1499" s="2" t="s">
        <v>3087</v>
      </c>
      <c r="C1499" s="2">
        <v>9390026288</v>
      </c>
      <c r="D1499" s="2" t="s">
        <v>39</v>
      </c>
      <c r="E1499" s="2" t="s">
        <v>15</v>
      </c>
      <c r="F1499" s="2" t="s">
        <v>48</v>
      </c>
      <c r="G1499" s="2" t="s">
        <v>55</v>
      </c>
    </row>
    <row r="1500" spans="1:7">
      <c r="A1500" s="2" t="s">
        <v>3088</v>
      </c>
      <c r="B1500" s="2" t="s">
        <v>3089</v>
      </c>
      <c r="C1500" s="2">
        <v>9618193831</v>
      </c>
      <c r="D1500" s="2" t="s">
        <v>39</v>
      </c>
      <c r="E1500" s="2" t="s">
        <v>15</v>
      </c>
      <c r="F1500" s="2" t="s">
        <v>48</v>
      </c>
      <c r="G1500" s="2" t="s">
        <v>55</v>
      </c>
    </row>
    <row r="1501" spans="1:7">
      <c r="A1501" s="2" t="s">
        <v>3090</v>
      </c>
      <c r="B1501" s="2" t="s">
        <v>3091</v>
      </c>
      <c r="C1501" s="2"/>
      <c r="D1501" s="2" t="s">
        <v>39</v>
      </c>
      <c r="E1501" s="2" t="s">
        <v>15</v>
      </c>
      <c r="F1501" s="2" t="s">
        <v>48</v>
      </c>
      <c r="G1501" s="2" t="s">
        <v>48</v>
      </c>
    </row>
    <row r="1502" spans="1:7">
      <c r="A1502" s="2" t="s">
        <v>3092</v>
      </c>
      <c r="B1502" s="2" t="s">
        <v>3093</v>
      </c>
      <c r="C1502" s="2">
        <v>8806104209</v>
      </c>
      <c r="D1502" s="2" t="s">
        <v>9</v>
      </c>
      <c r="E1502" s="2" t="s">
        <v>15</v>
      </c>
      <c r="F1502" s="2" t="s">
        <v>1359</v>
      </c>
      <c r="G1502" s="2" t="s">
        <v>1359</v>
      </c>
    </row>
    <row r="1503" spans="1:7">
      <c r="A1503" s="2" t="s">
        <v>3094</v>
      </c>
      <c r="B1503" s="2" t="s">
        <v>3095</v>
      </c>
      <c r="C1503" s="2">
        <v>99990907268</v>
      </c>
      <c r="D1503" s="2" t="s">
        <v>39</v>
      </c>
      <c r="E1503" s="2" t="s">
        <v>15</v>
      </c>
      <c r="F1503" s="2" t="s">
        <v>48</v>
      </c>
      <c r="G1503" s="2" t="s">
        <v>48</v>
      </c>
    </row>
    <row r="1504" spans="1:7">
      <c r="A1504" s="2" t="s">
        <v>3096</v>
      </c>
      <c r="B1504" s="2" t="s">
        <v>3097</v>
      </c>
      <c r="C1504" s="2">
        <v>9346053415</v>
      </c>
      <c r="D1504" s="2" t="s">
        <v>39</v>
      </c>
      <c r="E1504" s="2" t="s">
        <v>15</v>
      </c>
      <c r="F1504" s="2" t="s">
        <v>48</v>
      </c>
      <c r="G1504" s="2" t="s">
        <v>55</v>
      </c>
    </row>
    <row r="1505" spans="1:7">
      <c r="A1505" s="2" t="s">
        <v>3098</v>
      </c>
      <c r="B1505" s="2" t="s">
        <v>3099</v>
      </c>
      <c r="C1505" s="2" t="s">
        <v>3100</v>
      </c>
      <c r="D1505" s="2" t="s">
        <v>39</v>
      </c>
      <c r="E1505" s="2" t="s">
        <v>15</v>
      </c>
      <c r="F1505" s="2" t="s">
        <v>48</v>
      </c>
      <c r="G1505" s="2" t="s">
        <v>55</v>
      </c>
    </row>
    <row r="1506" spans="1:7">
      <c r="A1506" s="2" t="s">
        <v>3101</v>
      </c>
      <c r="B1506" s="2" t="s">
        <v>3102</v>
      </c>
      <c r="C1506" s="2">
        <v>8459230250</v>
      </c>
      <c r="D1506" s="2" t="s">
        <v>14</v>
      </c>
      <c r="E1506" s="2" t="s">
        <v>15</v>
      </c>
      <c r="F1506" s="2" t="s">
        <v>48</v>
      </c>
      <c r="G1506" s="2" t="s">
        <v>55</v>
      </c>
    </row>
    <row r="1507" spans="1:7">
      <c r="A1507" s="2" t="s">
        <v>3103</v>
      </c>
      <c r="B1507" s="2" t="s">
        <v>3104</v>
      </c>
      <c r="C1507" s="2"/>
      <c r="D1507" s="2" t="s">
        <v>39</v>
      </c>
      <c r="E1507" s="2" t="s">
        <v>15</v>
      </c>
      <c r="F1507" s="2" t="s">
        <v>48</v>
      </c>
      <c r="G1507" s="2" t="s">
        <v>48</v>
      </c>
    </row>
    <row r="1508" spans="1:7">
      <c r="A1508" s="2" t="s">
        <v>3105</v>
      </c>
      <c r="B1508" s="2" t="s">
        <v>3106</v>
      </c>
      <c r="C1508" s="2">
        <v>9075748211</v>
      </c>
      <c r="D1508" s="2" t="s">
        <v>14</v>
      </c>
      <c r="E1508" s="2" t="s">
        <v>15</v>
      </c>
      <c r="F1508" s="2" t="s">
        <v>48</v>
      </c>
      <c r="G1508" s="2" t="s">
        <v>55</v>
      </c>
    </row>
    <row r="1509" spans="1:7">
      <c r="A1509" s="2" t="s">
        <v>3107</v>
      </c>
      <c r="B1509" s="2" t="s">
        <v>3108</v>
      </c>
      <c r="C1509" s="2"/>
      <c r="D1509" s="2" t="s">
        <v>14</v>
      </c>
      <c r="E1509" s="2" t="s">
        <v>15</v>
      </c>
      <c r="F1509" s="2" t="s">
        <v>48</v>
      </c>
      <c r="G1509" s="2" t="s">
        <v>48</v>
      </c>
    </row>
    <row r="1510" spans="1:7">
      <c r="A1510" s="2" t="s">
        <v>3109</v>
      </c>
      <c r="B1510" s="2" t="s">
        <v>3110</v>
      </c>
      <c r="C1510" s="2">
        <v>9999897589</v>
      </c>
      <c r="D1510" s="2" t="s">
        <v>9</v>
      </c>
      <c r="E1510" s="2" t="s">
        <v>15</v>
      </c>
      <c r="F1510" s="2" t="s">
        <v>1359</v>
      </c>
      <c r="G1510" s="2" t="s">
        <v>1359</v>
      </c>
    </row>
    <row r="1511" spans="1:7">
      <c r="A1511" s="2" t="s">
        <v>3111</v>
      </c>
      <c r="B1511" s="2" t="s">
        <v>3112</v>
      </c>
      <c r="C1511" s="2">
        <v>9538708800</v>
      </c>
      <c r="D1511" s="2" t="s">
        <v>14</v>
      </c>
      <c r="E1511" s="2" t="s">
        <v>15</v>
      </c>
      <c r="F1511" s="2" t="s">
        <v>48</v>
      </c>
      <c r="G1511" s="2" t="s">
        <v>55</v>
      </c>
    </row>
    <row r="1512" spans="1:7">
      <c r="A1512" s="2" t="s">
        <v>3113</v>
      </c>
      <c r="B1512" s="2" t="s">
        <v>3114</v>
      </c>
      <c r="C1512" s="2"/>
      <c r="D1512" s="2" t="s">
        <v>39</v>
      </c>
      <c r="E1512" s="2" t="s">
        <v>15</v>
      </c>
      <c r="F1512" s="2" t="s">
        <v>48</v>
      </c>
      <c r="G1512" s="2" t="s">
        <v>48</v>
      </c>
    </row>
    <row r="1513" spans="1:7">
      <c r="A1513" s="2" t="s">
        <v>3115</v>
      </c>
      <c r="B1513" s="2" t="s">
        <v>3116</v>
      </c>
      <c r="C1513" s="2">
        <v>8368115837</v>
      </c>
      <c r="D1513" s="2" t="s">
        <v>9</v>
      </c>
      <c r="E1513" s="2" t="s">
        <v>15</v>
      </c>
      <c r="F1513" s="2" t="s">
        <v>1359</v>
      </c>
      <c r="G1513" s="2" t="s">
        <v>1359</v>
      </c>
    </row>
    <row r="1514" spans="1:7">
      <c r="A1514" s="2" t="s">
        <v>3117</v>
      </c>
      <c r="B1514" s="2" t="s">
        <v>3118</v>
      </c>
      <c r="C1514" s="2">
        <v>8318520352</v>
      </c>
      <c r="D1514" s="2" t="s">
        <v>14</v>
      </c>
      <c r="E1514" s="2" t="s">
        <v>15</v>
      </c>
      <c r="F1514" s="2" t="s">
        <v>48</v>
      </c>
      <c r="G1514" s="2" t="s">
        <v>55</v>
      </c>
    </row>
    <row r="1515" spans="1:7">
      <c r="A1515" s="2" t="s">
        <v>3119</v>
      </c>
      <c r="B1515" s="2" t="s">
        <v>3120</v>
      </c>
      <c r="C1515" s="2">
        <v>7798037999</v>
      </c>
      <c r="D1515" s="2" t="s">
        <v>14</v>
      </c>
      <c r="E1515" s="2" t="s">
        <v>15</v>
      </c>
      <c r="F1515" s="2" t="s">
        <v>48</v>
      </c>
      <c r="G1515" s="2" t="s">
        <v>55</v>
      </c>
    </row>
    <row r="1516" spans="1:7">
      <c r="A1516" s="2" t="s">
        <v>3121</v>
      </c>
      <c r="B1516" s="2" t="s">
        <v>3122</v>
      </c>
      <c r="C1516" s="2"/>
      <c r="D1516" s="2" t="s">
        <v>39</v>
      </c>
      <c r="E1516" s="2" t="s">
        <v>15</v>
      </c>
      <c r="F1516" s="2" t="s">
        <v>48</v>
      </c>
      <c r="G1516" s="2" t="s">
        <v>48</v>
      </c>
    </row>
    <row r="1517" spans="1:7">
      <c r="A1517" s="2" t="s">
        <v>3123</v>
      </c>
      <c r="B1517" s="2" t="s">
        <v>3124</v>
      </c>
      <c r="C1517" s="2"/>
      <c r="D1517" s="2" t="s">
        <v>14</v>
      </c>
      <c r="E1517" s="2" t="s">
        <v>15</v>
      </c>
      <c r="F1517" s="2" t="s">
        <v>48</v>
      </c>
      <c r="G1517" s="2" t="s">
        <v>48</v>
      </c>
    </row>
    <row r="1518" spans="1:7">
      <c r="A1518" s="2" t="s">
        <v>3125</v>
      </c>
      <c r="B1518" s="2" t="s">
        <v>3126</v>
      </c>
      <c r="C1518" s="2">
        <v>9652551414</v>
      </c>
      <c r="D1518" s="2" t="s">
        <v>39</v>
      </c>
      <c r="E1518" s="2" t="s">
        <v>15</v>
      </c>
      <c r="F1518" s="2" t="s">
        <v>48</v>
      </c>
      <c r="G1518" s="2" t="s">
        <v>55</v>
      </c>
    </row>
    <row r="1519" spans="1:7">
      <c r="A1519" s="2" t="s">
        <v>3127</v>
      </c>
      <c r="B1519" s="2" t="s">
        <v>3128</v>
      </c>
      <c r="C1519" s="2"/>
      <c r="D1519" s="2" t="s">
        <v>14</v>
      </c>
      <c r="E1519" s="2" t="s">
        <v>15</v>
      </c>
      <c r="F1519" s="2" t="s">
        <v>48</v>
      </c>
      <c r="G1519" s="2" t="s">
        <v>48</v>
      </c>
    </row>
    <row r="1520" spans="1:7">
      <c r="A1520" s="2" t="s">
        <v>3129</v>
      </c>
      <c r="B1520" s="2" t="s">
        <v>3130</v>
      </c>
      <c r="C1520" s="2">
        <v>8917573341</v>
      </c>
      <c r="D1520" s="2" t="s">
        <v>14</v>
      </c>
      <c r="E1520" s="2" t="s">
        <v>15</v>
      </c>
      <c r="F1520" s="2" t="s">
        <v>48</v>
      </c>
      <c r="G1520" s="2" t="s">
        <v>55</v>
      </c>
    </row>
    <row r="1521" spans="1:7">
      <c r="A1521" s="2" t="s">
        <v>3131</v>
      </c>
      <c r="B1521" s="2" t="s">
        <v>3132</v>
      </c>
      <c r="C1521" s="2">
        <v>8019989965</v>
      </c>
      <c r="D1521" s="2" t="s">
        <v>39</v>
      </c>
      <c r="E1521" s="2" t="s">
        <v>15</v>
      </c>
      <c r="F1521" s="2" t="s">
        <v>48</v>
      </c>
      <c r="G1521" s="2" t="s">
        <v>55</v>
      </c>
    </row>
    <row r="1522" spans="1:7">
      <c r="A1522" s="2" t="s">
        <v>3133</v>
      </c>
      <c r="B1522" s="2" t="s">
        <v>3134</v>
      </c>
      <c r="C1522" s="2">
        <v>6005388703</v>
      </c>
      <c r="D1522" s="2" t="s">
        <v>9</v>
      </c>
      <c r="E1522" s="2" t="s">
        <v>15</v>
      </c>
      <c r="F1522" s="2" t="s">
        <v>1359</v>
      </c>
      <c r="G1522" s="2" t="s">
        <v>1359</v>
      </c>
    </row>
    <row r="1523" spans="1:7">
      <c r="A1523" s="2" t="s">
        <v>3135</v>
      </c>
      <c r="B1523" s="2" t="s">
        <v>3136</v>
      </c>
      <c r="C1523" s="2"/>
      <c r="D1523" s="2" t="s">
        <v>39</v>
      </c>
      <c r="E1523" s="2" t="s">
        <v>15</v>
      </c>
      <c r="F1523" s="2" t="s">
        <v>48</v>
      </c>
      <c r="G1523" s="2" t="s">
        <v>48</v>
      </c>
    </row>
    <row r="1524" spans="1:7">
      <c r="A1524" s="2" t="s">
        <v>3137</v>
      </c>
      <c r="B1524" s="2" t="s">
        <v>3138</v>
      </c>
      <c r="C1524" s="2"/>
      <c r="D1524" s="2" t="s">
        <v>14</v>
      </c>
      <c r="E1524" s="2" t="s">
        <v>15</v>
      </c>
      <c r="F1524" s="2" t="s">
        <v>48</v>
      </c>
      <c r="G1524" s="2" t="s">
        <v>48</v>
      </c>
    </row>
    <row r="1525" spans="1:7">
      <c r="A1525" s="2" t="s">
        <v>3139</v>
      </c>
      <c r="B1525" s="2" t="s">
        <v>3140</v>
      </c>
      <c r="C1525" s="2">
        <v>8888880297</v>
      </c>
      <c r="D1525" s="2" t="s">
        <v>14</v>
      </c>
      <c r="E1525" s="2" t="s">
        <v>15</v>
      </c>
      <c r="F1525" s="2" t="s">
        <v>48</v>
      </c>
      <c r="G1525" s="2" t="s">
        <v>48</v>
      </c>
    </row>
    <row r="1526" spans="1:7">
      <c r="A1526" s="2" t="s">
        <v>3141</v>
      </c>
      <c r="B1526" s="2" t="s">
        <v>3142</v>
      </c>
      <c r="C1526" s="2">
        <v>8607096305</v>
      </c>
      <c r="D1526" s="2" t="s">
        <v>9</v>
      </c>
      <c r="E1526" s="2" t="s">
        <v>15</v>
      </c>
      <c r="F1526" s="2" t="s">
        <v>1359</v>
      </c>
      <c r="G1526" s="2" t="s">
        <v>1359</v>
      </c>
    </row>
    <row r="1527" spans="1:7">
      <c r="A1527" s="2" t="s">
        <v>3143</v>
      </c>
      <c r="B1527" s="2" t="s">
        <v>3144</v>
      </c>
      <c r="C1527" s="2" t="s">
        <v>3145</v>
      </c>
      <c r="D1527" s="2" t="s">
        <v>39</v>
      </c>
      <c r="E1527" s="2" t="s">
        <v>15</v>
      </c>
      <c r="F1527" s="2" t="s">
        <v>48</v>
      </c>
      <c r="G1527" s="2" t="s">
        <v>55</v>
      </c>
    </row>
    <row r="1528" spans="1:7">
      <c r="A1528" s="2" t="s">
        <v>3146</v>
      </c>
      <c r="B1528" s="2" t="s">
        <v>3147</v>
      </c>
      <c r="C1528" s="2">
        <v>8010518222</v>
      </c>
      <c r="D1528" s="2" t="s">
        <v>9</v>
      </c>
      <c r="E1528" s="2" t="s">
        <v>15</v>
      </c>
      <c r="F1528" s="2" t="s">
        <v>1359</v>
      </c>
      <c r="G1528" s="2" t="s">
        <v>1359</v>
      </c>
    </row>
    <row r="1529" spans="1:7">
      <c r="A1529" s="2" t="s">
        <v>3148</v>
      </c>
      <c r="B1529" s="2" t="s">
        <v>3149</v>
      </c>
      <c r="C1529" s="2">
        <v>7045892122</v>
      </c>
      <c r="D1529" s="2" t="s">
        <v>14</v>
      </c>
      <c r="E1529" s="2" t="s">
        <v>15</v>
      </c>
      <c r="F1529" s="2" t="s">
        <v>48</v>
      </c>
      <c r="G1529" s="2" t="s">
        <v>55</v>
      </c>
    </row>
    <row r="1530" spans="1:7">
      <c r="A1530" s="2" t="s">
        <v>3150</v>
      </c>
      <c r="B1530" s="2" t="s">
        <v>3151</v>
      </c>
      <c r="C1530" s="2">
        <v>9959417232</v>
      </c>
      <c r="D1530" s="2" t="s">
        <v>39</v>
      </c>
      <c r="E1530" s="2" t="s">
        <v>15</v>
      </c>
      <c r="F1530" s="2" t="s">
        <v>48</v>
      </c>
      <c r="G1530" s="2" t="s">
        <v>48</v>
      </c>
    </row>
    <row r="1531" spans="1:7">
      <c r="A1531" s="2" t="s">
        <v>3152</v>
      </c>
      <c r="B1531" s="2" t="s">
        <v>3153</v>
      </c>
      <c r="C1531" s="2">
        <v>9177538315</v>
      </c>
      <c r="D1531" s="2" t="s">
        <v>39</v>
      </c>
      <c r="E1531" s="2" t="s">
        <v>15</v>
      </c>
      <c r="F1531" s="2" t="s">
        <v>48</v>
      </c>
      <c r="G1531" s="2" t="s">
        <v>55</v>
      </c>
    </row>
    <row r="1532" spans="1:7">
      <c r="A1532" s="2" t="s">
        <v>3154</v>
      </c>
      <c r="B1532" s="2" t="s">
        <v>3155</v>
      </c>
      <c r="C1532" s="2"/>
      <c r="D1532" s="2" t="s">
        <v>14</v>
      </c>
      <c r="E1532" s="2" t="s">
        <v>15</v>
      </c>
      <c r="F1532" s="2" t="s">
        <v>48</v>
      </c>
      <c r="G1532" s="2" t="s">
        <v>48</v>
      </c>
    </row>
    <row r="1533" spans="1:7">
      <c r="A1533" s="2" t="s">
        <v>3156</v>
      </c>
      <c r="B1533" s="2" t="s">
        <v>3157</v>
      </c>
      <c r="C1533" s="2"/>
      <c r="D1533" s="2" t="s">
        <v>39</v>
      </c>
      <c r="E1533" s="2" t="s">
        <v>15</v>
      </c>
      <c r="F1533" s="2" t="s">
        <v>48</v>
      </c>
      <c r="G1533" s="2" t="s">
        <v>48</v>
      </c>
    </row>
    <row r="1534" spans="1:7">
      <c r="A1534" s="2" t="s">
        <v>3158</v>
      </c>
      <c r="B1534" s="2" t="s">
        <v>3159</v>
      </c>
      <c r="C1534" s="2"/>
      <c r="D1534" s="2" t="s">
        <v>14</v>
      </c>
      <c r="E1534" s="2" t="s">
        <v>15</v>
      </c>
      <c r="F1534" s="2" t="s">
        <v>48</v>
      </c>
      <c r="G1534" s="2" t="s">
        <v>48</v>
      </c>
    </row>
    <row r="1535" spans="1:7">
      <c r="A1535" s="2" t="s">
        <v>3160</v>
      </c>
      <c r="B1535" s="2" t="s">
        <v>3161</v>
      </c>
      <c r="C1535" s="2"/>
      <c r="D1535" s="2" t="s">
        <v>14</v>
      </c>
      <c r="E1535" s="2" t="s">
        <v>15</v>
      </c>
      <c r="F1535" s="2" t="s">
        <v>48</v>
      </c>
      <c r="G1535" s="2" t="s">
        <v>48</v>
      </c>
    </row>
    <row r="1536" spans="1:7">
      <c r="A1536" s="2" t="s">
        <v>3162</v>
      </c>
      <c r="B1536" s="2" t="s">
        <v>3163</v>
      </c>
      <c r="C1536" s="2"/>
      <c r="D1536" s="2"/>
      <c r="E1536" s="2" t="s">
        <v>15</v>
      </c>
      <c r="F1536" s="2" t="s">
        <v>48</v>
      </c>
      <c r="G1536" s="2" t="s">
        <v>48</v>
      </c>
    </row>
    <row r="1537" spans="1:7">
      <c r="A1537" s="2" t="s">
        <v>3164</v>
      </c>
      <c r="B1537" s="2" t="s">
        <v>3165</v>
      </c>
      <c r="C1537" s="2"/>
      <c r="D1537" s="2" t="s">
        <v>14</v>
      </c>
      <c r="E1537" s="2" t="s">
        <v>15</v>
      </c>
      <c r="F1537" s="2" t="s">
        <v>48</v>
      </c>
      <c r="G1537" s="2" t="s">
        <v>48</v>
      </c>
    </row>
    <row r="1538" spans="1:7">
      <c r="A1538" s="2" t="s">
        <v>3166</v>
      </c>
      <c r="B1538" s="2" t="s">
        <v>3167</v>
      </c>
      <c r="C1538" s="2"/>
      <c r="D1538" s="2" t="s">
        <v>39</v>
      </c>
      <c r="E1538" s="2" t="s">
        <v>15</v>
      </c>
      <c r="F1538" s="2" t="s">
        <v>48</v>
      </c>
      <c r="G1538" s="2" t="s">
        <v>48</v>
      </c>
    </row>
    <row r="1539" spans="1:7">
      <c r="A1539" s="2" t="s">
        <v>3168</v>
      </c>
      <c r="B1539" s="2" t="s">
        <v>3169</v>
      </c>
      <c r="C1539" s="2"/>
      <c r="D1539" s="2" t="s">
        <v>14</v>
      </c>
      <c r="E1539" s="2" t="s">
        <v>15</v>
      </c>
      <c r="F1539" s="2" t="s">
        <v>48</v>
      </c>
      <c r="G1539" s="2" t="s">
        <v>48</v>
      </c>
    </row>
    <row r="1540" spans="1:7">
      <c r="A1540" s="2" t="s">
        <v>3170</v>
      </c>
      <c r="B1540" s="2" t="s">
        <v>3171</v>
      </c>
      <c r="C1540" s="2"/>
      <c r="D1540" s="2" t="s">
        <v>14</v>
      </c>
      <c r="E1540" s="2" t="s">
        <v>15</v>
      </c>
      <c r="F1540" s="2" t="s">
        <v>48</v>
      </c>
      <c r="G1540" s="2" t="s">
        <v>48</v>
      </c>
    </row>
    <row r="1541" spans="1:7">
      <c r="A1541" s="2" t="s">
        <v>3172</v>
      </c>
      <c r="B1541" s="2" t="s">
        <v>3173</v>
      </c>
      <c r="C1541" s="2"/>
      <c r="D1541" s="2"/>
      <c r="E1541" s="2" t="s">
        <v>15</v>
      </c>
      <c r="F1541" s="2" t="s">
        <v>48</v>
      </c>
      <c r="G1541" s="2" t="s">
        <v>48</v>
      </c>
    </row>
    <row r="1542" spans="1:7">
      <c r="A1542" s="2" t="s">
        <v>3174</v>
      </c>
      <c r="B1542" s="2" t="s">
        <v>3175</v>
      </c>
      <c r="C1542" s="2"/>
      <c r="D1542" s="2" t="s">
        <v>14</v>
      </c>
      <c r="E1542" s="2" t="s">
        <v>15</v>
      </c>
      <c r="F1542" s="2" t="s">
        <v>48</v>
      </c>
      <c r="G1542" s="2" t="s">
        <v>48</v>
      </c>
    </row>
    <row r="1543" spans="1:7">
      <c r="A1543" s="2" t="s">
        <v>3176</v>
      </c>
      <c r="B1543" s="2" t="s">
        <v>3177</v>
      </c>
      <c r="C1543" s="2">
        <v>9987557698</v>
      </c>
      <c r="D1543" s="2" t="s">
        <v>14</v>
      </c>
      <c r="E1543" s="2" t="s">
        <v>15</v>
      </c>
      <c r="F1543" s="2" t="s">
        <v>48</v>
      </c>
      <c r="G1543" s="2" t="s">
        <v>55</v>
      </c>
    </row>
    <row r="1544" spans="1:7">
      <c r="A1544" s="2" t="s">
        <v>3178</v>
      </c>
      <c r="B1544" s="2" t="s">
        <v>3179</v>
      </c>
      <c r="C1544" s="2"/>
      <c r="D1544" s="2" t="s">
        <v>14</v>
      </c>
      <c r="E1544" s="2" t="s">
        <v>15</v>
      </c>
      <c r="F1544" s="2" t="s">
        <v>48</v>
      </c>
      <c r="G1544" s="2" t="s">
        <v>48</v>
      </c>
    </row>
    <row r="1545" spans="1:7">
      <c r="A1545" s="2" t="s">
        <v>3180</v>
      </c>
      <c r="B1545" s="2" t="s">
        <v>3181</v>
      </c>
      <c r="C1545" s="2"/>
      <c r="D1545" s="2" t="s">
        <v>14</v>
      </c>
      <c r="E1545" s="2" t="s">
        <v>15</v>
      </c>
      <c r="F1545" s="2" t="s">
        <v>48</v>
      </c>
      <c r="G1545" s="2" t="s">
        <v>48</v>
      </c>
    </row>
    <row r="1546" spans="1:7">
      <c r="A1546" s="2" t="s">
        <v>3182</v>
      </c>
      <c r="B1546" s="2" t="s">
        <v>3183</v>
      </c>
      <c r="C1546" s="2">
        <v>9996556540</v>
      </c>
      <c r="D1546" s="2" t="s">
        <v>9</v>
      </c>
      <c r="E1546" s="2" t="s">
        <v>15</v>
      </c>
      <c r="F1546" s="2" t="s">
        <v>70</v>
      </c>
      <c r="G1546" s="2" t="s">
        <v>3184</v>
      </c>
    </row>
    <row r="1547" spans="1:7">
      <c r="A1547" s="2" t="s">
        <v>3185</v>
      </c>
      <c r="B1547" s="2" t="s">
        <v>3186</v>
      </c>
      <c r="C1547" s="2">
        <v>9052201078</v>
      </c>
      <c r="D1547" s="2" t="s">
        <v>39</v>
      </c>
      <c r="E1547" s="2" t="s">
        <v>15</v>
      </c>
      <c r="F1547" s="2" t="s">
        <v>48</v>
      </c>
      <c r="G1547" s="2" t="s">
        <v>55</v>
      </c>
    </row>
    <row r="1548" spans="1:7">
      <c r="A1548" s="2" t="s">
        <v>3187</v>
      </c>
      <c r="B1548" s="2" t="s">
        <v>3188</v>
      </c>
      <c r="C1548" s="2"/>
      <c r="D1548" s="2" t="s">
        <v>14</v>
      </c>
      <c r="E1548" s="2" t="s">
        <v>15</v>
      </c>
      <c r="F1548" s="2" t="s">
        <v>48</v>
      </c>
      <c r="G1548" s="2" t="s">
        <v>48</v>
      </c>
    </row>
    <row r="1549" spans="1:7">
      <c r="A1549" s="2" t="s">
        <v>3189</v>
      </c>
      <c r="B1549" s="2" t="s">
        <v>3190</v>
      </c>
      <c r="C1549" s="2"/>
      <c r="D1549" s="2" t="s">
        <v>14</v>
      </c>
      <c r="E1549" s="2" t="s">
        <v>15</v>
      </c>
      <c r="F1549" s="2" t="s">
        <v>48</v>
      </c>
      <c r="G1549" s="2" t="s">
        <v>48</v>
      </c>
    </row>
    <row r="1550" spans="1:7">
      <c r="A1550" s="2" t="s">
        <v>3191</v>
      </c>
      <c r="B1550" s="2" t="s">
        <v>3192</v>
      </c>
      <c r="C1550" s="2"/>
      <c r="D1550" s="2" t="s">
        <v>14</v>
      </c>
      <c r="E1550" s="2" t="s">
        <v>15</v>
      </c>
      <c r="F1550" s="2" t="s">
        <v>48</v>
      </c>
      <c r="G1550" s="2" t="s">
        <v>48</v>
      </c>
    </row>
    <row r="1551" spans="1:7">
      <c r="A1551" s="2" t="s">
        <v>3193</v>
      </c>
      <c r="B1551" s="2" t="s">
        <v>3194</v>
      </c>
      <c r="C1551" s="2"/>
      <c r="D1551" s="2" t="s">
        <v>14</v>
      </c>
      <c r="E1551" s="2" t="s">
        <v>15</v>
      </c>
      <c r="F1551" s="2" t="s">
        <v>48</v>
      </c>
      <c r="G1551" s="2" t="s">
        <v>48</v>
      </c>
    </row>
    <row r="1552" spans="1:7">
      <c r="A1552" s="2" t="s">
        <v>3195</v>
      </c>
      <c r="B1552" s="2" t="s">
        <v>3196</v>
      </c>
      <c r="C1552" s="2"/>
      <c r="D1552" s="2" t="s">
        <v>14</v>
      </c>
      <c r="E1552" s="2" t="s">
        <v>15</v>
      </c>
      <c r="F1552" s="2" t="s">
        <v>48</v>
      </c>
      <c r="G1552" s="2" t="s">
        <v>48</v>
      </c>
    </row>
    <row r="1553" spans="1:7">
      <c r="A1553" s="2" t="s">
        <v>3197</v>
      </c>
      <c r="B1553" s="2" t="s">
        <v>3198</v>
      </c>
      <c r="C1553" s="2">
        <v>9597383805</v>
      </c>
      <c r="D1553" s="2" t="s">
        <v>39</v>
      </c>
      <c r="E1553" s="2" t="s">
        <v>15</v>
      </c>
      <c r="F1553" s="2" t="s">
        <v>48</v>
      </c>
      <c r="G1553" s="2" t="s">
        <v>55</v>
      </c>
    </row>
    <row r="1554" spans="1:7">
      <c r="A1554" s="2" t="s">
        <v>3199</v>
      </c>
      <c r="B1554" s="2" t="s">
        <v>3200</v>
      </c>
      <c r="C1554" s="2">
        <v>9729278063</v>
      </c>
      <c r="D1554" s="2" t="s">
        <v>9</v>
      </c>
      <c r="E1554" s="2" t="s">
        <v>15</v>
      </c>
      <c r="F1554" s="2" t="s">
        <v>1359</v>
      </c>
      <c r="G1554" s="2" t="s">
        <v>1359</v>
      </c>
    </row>
    <row r="1555" spans="1:7">
      <c r="A1555" s="2" t="s">
        <v>3201</v>
      </c>
      <c r="B1555" s="2" t="s">
        <v>3202</v>
      </c>
      <c r="C1555" s="2"/>
      <c r="D1555" s="2" t="s">
        <v>14</v>
      </c>
      <c r="E1555" s="2" t="s">
        <v>15</v>
      </c>
      <c r="F1555" s="2" t="s">
        <v>48</v>
      </c>
      <c r="G1555" s="2" t="s">
        <v>48</v>
      </c>
    </row>
    <row r="1556" spans="1:7">
      <c r="A1556" s="2" t="s">
        <v>3203</v>
      </c>
      <c r="B1556" s="2" t="s">
        <v>3204</v>
      </c>
      <c r="C1556" s="2">
        <v>7889141835</v>
      </c>
      <c r="D1556" s="2" t="s">
        <v>14</v>
      </c>
      <c r="E1556" s="2" t="s">
        <v>15</v>
      </c>
      <c r="F1556" s="2" t="s">
        <v>48</v>
      </c>
      <c r="G1556" s="2" t="s">
        <v>55</v>
      </c>
    </row>
    <row r="1557" spans="1:7">
      <c r="A1557" s="2" t="s">
        <v>3205</v>
      </c>
      <c r="B1557" s="2" t="s">
        <v>3206</v>
      </c>
      <c r="C1557" s="2"/>
      <c r="D1557" s="2" t="s">
        <v>14</v>
      </c>
      <c r="E1557" s="2" t="s">
        <v>15</v>
      </c>
      <c r="F1557" s="2" t="s">
        <v>48</v>
      </c>
      <c r="G1557" s="2" t="s">
        <v>48</v>
      </c>
    </row>
    <row r="1558" spans="1:7">
      <c r="A1558" s="2" t="s">
        <v>3207</v>
      </c>
      <c r="B1558" s="2" t="s">
        <v>3208</v>
      </c>
      <c r="C1558" s="2">
        <v>2880496289</v>
      </c>
      <c r="D1558" s="2" t="s">
        <v>9</v>
      </c>
      <c r="E1558" s="2" t="s">
        <v>15</v>
      </c>
      <c r="F1558" s="2" t="s">
        <v>1359</v>
      </c>
      <c r="G1558" s="2" t="s">
        <v>1359</v>
      </c>
    </row>
    <row r="1559" spans="1:7">
      <c r="A1559" s="2" t="s">
        <v>3209</v>
      </c>
      <c r="B1559" s="2" t="s">
        <v>3210</v>
      </c>
      <c r="C1559" s="2"/>
      <c r="D1559" s="2" t="s">
        <v>14</v>
      </c>
      <c r="E1559" s="2" t="s">
        <v>15</v>
      </c>
      <c r="F1559" s="2" t="s">
        <v>48</v>
      </c>
      <c r="G1559" s="2" t="s">
        <v>48</v>
      </c>
    </row>
    <row r="1560" spans="1:7">
      <c r="A1560" s="2" t="s">
        <v>3211</v>
      </c>
      <c r="B1560" s="2" t="s">
        <v>3212</v>
      </c>
      <c r="C1560" s="2">
        <v>8329799124</v>
      </c>
      <c r="D1560" s="2" t="s">
        <v>14</v>
      </c>
      <c r="E1560" s="2" t="s">
        <v>15</v>
      </c>
      <c r="F1560" s="2" t="s">
        <v>48</v>
      </c>
      <c r="G1560" s="2" t="s">
        <v>55</v>
      </c>
    </row>
    <row r="1561" spans="1:7">
      <c r="A1561" s="2" t="s">
        <v>3213</v>
      </c>
      <c r="B1561" s="2" t="s">
        <v>3214</v>
      </c>
      <c r="C1561" s="2">
        <v>8910853494</v>
      </c>
      <c r="D1561" s="2" t="s">
        <v>9</v>
      </c>
      <c r="E1561" s="2" t="s">
        <v>15</v>
      </c>
      <c r="F1561" s="2" t="s">
        <v>1359</v>
      </c>
      <c r="G1561" s="2" t="s">
        <v>1359</v>
      </c>
    </row>
    <row r="1562" spans="1:7">
      <c r="A1562" s="2" t="s">
        <v>3215</v>
      </c>
      <c r="B1562" s="2" t="s">
        <v>3216</v>
      </c>
      <c r="C1562" s="2">
        <v>9096239603</v>
      </c>
      <c r="D1562" s="2" t="s">
        <v>14</v>
      </c>
      <c r="E1562" s="2" t="s">
        <v>15</v>
      </c>
      <c r="F1562" s="2" t="s">
        <v>48</v>
      </c>
      <c r="G1562" s="2" t="s">
        <v>55</v>
      </c>
    </row>
    <row r="1563" spans="1:7">
      <c r="A1563" s="2" t="s">
        <v>3217</v>
      </c>
      <c r="B1563" s="2" t="s">
        <v>3218</v>
      </c>
      <c r="C1563" s="2" t="s">
        <v>3219</v>
      </c>
      <c r="D1563" s="2" t="s">
        <v>39</v>
      </c>
      <c r="E1563" s="2" t="s">
        <v>15</v>
      </c>
      <c r="F1563" s="2" t="s">
        <v>48</v>
      </c>
      <c r="G1563" s="2" t="s">
        <v>55</v>
      </c>
    </row>
    <row r="1564" spans="1:7">
      <c r="A1564" s="2" t="s">
        <v>3220</v>
      </c>
      <c r="B1564" s="2" t="s">
        <v>3221</v>
      </c>
      <c r="C1564" s="2">
        <v>8919521820</v>
      </c>
      <c r="D1564" s="2" t="s">
        <v>39</v>
      </c>
      <c r="E1564" s="2" t="s">
        <v>15</v>
      </c>
      <c r="F1564" s="2" t="s">
        <v>48</v>
      </c>
      <c r="G1564" s="2" t="s">
        <v>55</v>
      </c>
    </row>
    <row r="1565" spans="1:7">
      <c r="A1565" s="2" t="s">
        <v>3222</v>
      </c>
      <c r="B1565" s="2" t="s">
        <v>3223</v>
      </c>
      <c r="C1565" s="2"/>
      <c r="D1565" s="2" t="s">
        <v>14</v>
      </c>
      <c r="E1565" s="2" t="s">
        <v>15</v>
      </c>
      <c r="F1565" s="2" t="s">
        <v>48</v>
      </c>
      <c r="G1565" s="2" t="s">
        <v>48</v>
      </c>
    </row>
    <row r="1566" spans="1:7">
      <c r="A1566" s="2" t="s">
        <v>3224</v>
      </c>
      <c r="B1566" s="2" t="s">
        <v>3225</v>
      </c>
      <c r="C1566" s="2">
        <v>8077438778</v>
      </c>
      <c r="D1566" s="2" t="s">
        <v>9</v>
      </c>
      <c r="E1566" s="2" t="s">
        <v>15</v>
      </c>
      <c r="F1566" s="2" t="s">
        <v>1359</v>
      </c>
      <c r="G1566" s="2" t="s">
        <v>1359</v>
      </c>
    </row>
    <row r="1567" spans="1:7">
      <c r="A1567" s="2" t="s">
        <v>3226</v>
      </c>
      <c r="B1567" s="2" t="s">
        <v>3227</v>
      </c>
      <c r="C1567" s="2">
        <v>9604854747</v>
      </c>
      <c r="D1567" s="2" t="s">
        <v>14</v>
      </c>
      <c r="E1567" s="2" t="s">
        <v>15</v>
      </c>
      <c r="F1567" s="2" t="s">
        <v>48</v>
      </c>
      <c r="G1567" s="2" t="s">
        <v>55</v>
      </c>
    </row>
    <row r="1568" spans="1:7">
      <c r="A1568" s="2" t="s">
        <v>3228</v>
      </c>
      <c r="B1568" s="2" t="s">
        <v>3229</v>
      </c>
      <c r="C1568" s="2"/>
      <c r="D1568" s="2" t="s">
        <v>14</v>
      </c>
      <c r="E1568" s="2" t="s">
        <v>15</v>
      </c>
      <c r="F1568" s="2" t="s">
        <v>48</v>
      </c>
      <c r="G1568" s="2" t="s">
        <v>48</v>
      </c>
    </row>
    <row r="1569" spans="1:7">
      <c r="A1569" s="2" t="s">
        <v>3230</v>
      </c>
      <c r="B1569" s="2" t="s">
        <v>3231</v>
      </c>
      <c r="C1569" s="2"/>
      <c r="D1569" s="2" t="s">
        <v>39</v>
      </c>
      <c r="E1569" s="2" t="s">
        <v>15</v>
      </c>
      <c r="F1569" s="2" t="s">
        <v>48</v>
      </c>
      <c r="G1569" s="2" t="s">
        <v>48</v>
      </c>
    </row>
    <row r="1570" spans="1:7">
      <c r="A1570" s="2" t="s">
        <v>3232</v>
      </c>
      <c r="B1570" s="2" t="s">
        <v>3233</v>
      </c>
      <c r="C1570" s="2">
        <v>9915758412</v>
      </c>
      <c r="D1570" s="2" t="s">
        <v>14</v>
      </c>
      <c r="E1570" s="2" t="s">
        <v>15</v>
      </c>
      <c r="F1570" s="2" t="s">
        <v>48</v>
      </c>
      <c r="G1570" s="2" t="s">
        <v>55</v>
      </c>
    </row>
    <row r="1571" spans="1:7">
      <c r="A1571" s="2" t="s">
        <v>3234</v>
      </c>
      <c r="B1571" s="2" t="s">
        <v>3235</v>
      </c>
      <c r="C1571" s="2"/>
      <c r="D1571" s="2" t="s">
        <v>14</v>
      </c>
      <c r="E1571" s="2" t="s">
        <v>15</v>
      </c>
      <c r="F1571" s="2" t="s">
        <v>48</v>
      </c>
      <c r="G1571" s="2" t="s">
        <v>48</v>
      </c>
    </row>
    <row r="1572" spans="1:7">
      <c r="A1572" s="2" t="s">
        <v>3236</v>
      </c>
      <c r="B1572" s="2" t="s">
        <v>3237</v>
      </c>
      <c r="C1572" s="2"/>
      <c r="D1572" s="2" t="s">
        <v>14</v>
      </c>
      <c r="E1572" s="2" t="s">
        <v>15</v>
      </c>
      <c r="F1572" s="2" t="s">
        <v>48</v>
      </c>
      <c r="G1572" s="2" t="s">
        <v>48</v>
      </c>
    </row>
    <row r="1573" spans="1:7">
      <c r="A1573" s="2" t="s">
        <v>3238</v>
      </c>
      <c r="B1573" s="2" t="s">
        <v>3239</v>
      </c>
      <c r="C1573" s="2">
        <v>9011068997</v>
      </c>
      <c r="D1573" s="2" t="s">
        <v>14</v>
      </c>
      <c r="E1573" s="2" t="s">
        <v>15</v>
      </c>
      <c r="F1573" s="2" t="s">
        <v>48</v>
      </c>
      <c r="G1573" s="2" t="s">
        <v>55</v>
      </c>
    </row>
    <row r="1574" spans="1:7">
      <c r="A1574" s="2" t="s">
        <v>3240</v>
      </c>
      <c r="B1574" s="2" t="s">
        <v>3241</v>
      </c>
      <c r="C1574" s="2">
        <v>9971884166</v>
      </c>
      <c r="D1574" s="2" t="s">
        <v>9</v>
      </c>
      <c r="E1574" s="2" t="s">
        <v>15</v>
      </c>
      <c r="F1574" s="2" t="s">
        <v>1359</v>
      </c>
      <c r="G1574" s="2" t="s">
        <v>1359</v>
      </c>
    </row>
    <row r="1575" spans="1:7">
      <c r="A1575" s="2" t="s">
        <v>3242</v>
      </c>
      <c r="B1575" s="2" t="s">
        <v>3243</v>
      </c>
      <c r="C1575" s="2">
        <v>9970143717</v>
      </c>
      <c r="D1575" s="2" t="s">
        <v>14</v>
      </c>
      <c r="E1575" s="2" t="s">
        <v>15</v>
      </c>
      <c r="F1575" s="2" t="s">
        <v>48</v>
      </c>
      <c r="G1575" s="2" t="s">
        <v>55</v>
      </c>
    </row>
    <row r="1576" spans="1:7">
      <c r="A1576" s="2" t="s">
        <v>3244</v>
      </c>
      <c r="B1576" s="2" t="s">
        <v>3245</v>
      </c>
      <c r="C1576" s="2">
        <v>7011434807</v>
      </c>
      <c r="D1576" s="2" t="s">
        <v>9</v>
      </c>
      <c r="E1576" s="2" t="s">
        <v>15</v>
      </c>
      <c r="F1576" s="2" t="s">
        <v>1359</v>
      </c>
      <c r="G1576" s="2" t="s">
        <v>1359</v>
      </c>
    </row>
    <row r="1577" spans="1:7">
      <c r="A1577" s="2" t="s">
        <v>3246</v>
      </c>
      <c r="B1577" s="2" t="s">
        <v>3247</v>
      </c>
      <c r="C1577" s="2"/>
      <c r="D1577" s="2" t="s">
        <v>14</v>
      </c>
      <c r="E1577" s="2" t="s">
        <v>15</v>
      </c>
      <c r="F1577" s="2" t="s">
        <v>48</v>
      </c>
      <c r="G1577" s="2" t="s">
        <v>48</v>
      </c>
    </row>
    <row r="1578" spans="1:7">
      <c r="A1578" s="2" t="s">
        <v>3248</v>
      </c>
      <c r="B1578" s="2" t="s">
        <v>3249</v>
      </c>
      <c r="C1578" s="2"/>
      <c r="D1578" s="2" t="s">
        <v>39</v>
      </c>
      <c r="E1578" s="2" t="s">
        <v>15</v>
      </c>
      <c r="F1578" s="2" t="s">
        <v>48</v>
      </c>
      <c r="G1578" s="2" t="s">
        <v>48</v>
      </c>
    </row>
    <row r="1579" spans="1:7">
      <c r="A1579" s="2" t="s">
        <v>3250</v>
      </c>
      <c r="B1579" s="2" t="s">
        <v>3251</v>
      </c>
      <c r="C1579" s="2">
        <v>9007424941</v>
      </c>
      <c r="D1579" s="2" t="s">
        <v>14</v>
      </c>
      <c r="E1579" s="2" t="s">
        <v>15</v>
      </c>
      <c r="F1579" s="2" t="s">
        <v>48</v>
      </c>
      <c r="G1579" s="2" t="s">
        <v>55</v>
      </c>
    </row>
    <row r="1580" spans="1:7">
      <c r="A1580" s="2" t="s">
        <v>3252</v>
      </c>
      <c r="B1580" s="2" t="s">
        <v>3253</v>
      </c>
      <c r="C1580" s="2">
        <v>9901999245</v>
      </c>
      <c r="D1580" s="2" t="s">
        <v>14</v>
      </c>
      <c r="E1580" s="2" t="s">
        <v>15</v>
      </c>
      <c r="F1580" s="2" t="s">
        <v>48</v>
      </c>
      <c r="G1580" s="2" t="s">
        <v>55</v>
      </c>
    </row>
    <row r="1581" spans="1:7">
      <c r="A1581" s="2" t="s">
        <v>2577</v>
      </c>
      <c r="B1581" s="2" t="s">
        <v>3254</v>
      </c>
      <c r="C1581" s="2">
        <v>9990907268</v>
      </c>
      <c r="D1581" s="2" t="s">
        <v>9</v>
      </c>
      <c r="E1581" s="2" t="s">
        <v>15</v>
      </c>
      <c r="F1581" s="2" t="s">
        <v>1359</v>
      </c>
      <c r="G1581" s="2" t="s">
        <v>1359</v>
      </c>
    </row>
    <row r="1582" spans="1:7">
      <c r="A1582" s="2" t="s">
        <v>3255</v>
      </c>
      <c r="B1582" s="2" t="s">
        <v>3256</v>
      </c>
      <c r="C1582" s="2">
        <v>9990907268</v>
      </c>
      <c r="D1582" s="2" t="s">
        <v>9</v>
      </c>
      <c r="E1582" s="2" t="s">
        <v>15</v>
      </c>
      <c r="F1582" s="2" t="s">
        <v>1359</v>
      </c>
      <c r="G1582" s="2" t="s">
        <v>1359</v>
      </c>
    </row>
    <row r="1583" spans="1:7">
      <c r="A1583" s="2" t="s">
        <v>3257</v>
      </c>
      <c r="B1583" s="2" t="s">
        <v>3258</v>
      </c>
      <c r="C1583" s="2">
        <v>7038101108</v>
      </c>
      <c r="D1583" s="2" t="s">
        <v>39</v>
      </c>
      <c r="E1583" s="2" t="s">
        <v>15</v>
      </c>
      <c r="F1583" s="2" t="s">
        <v>48</v>
      </c>
      <c r="G1583" s="2" t="s">
        <v>55</v>
      </c>
    </row>
    <row r="1584" spans="1:7">
      <c r="A1584" s="2" t="s">
        <v>3259</v>
      </c>
      <c r="B1584" s="2" t="s">
        <v>3260</v>
      </c>
      <c r="C1584" s="2"/>
      <c r="D1584" s="2" t="s">
        <v>39</v>
      </c>
      <c r="E1584" s="2" t="s">
        <v>15</v>
      </c>
      <c r="F1584" s="2" t="s">
        <v>48</v>
      </c>
      <c r="G1584" s="2" t="s">
        <v>48</v>
      </c>
    </row>
    <row r="1585" spans="1:7">
      <c r="A1585" s="2" t="s">
        <v>3261</v>
      </c>
      <c r="B1585" s="2" t="s">
        <v>3262</v>
      </c>
      <c r="C1585" s="2">
        <v>9582382531</v>
      </c>
      <c r="D1585" s="2" t="s">
        <v>9</v>
      </c>
      <c r="E1585" s="2" t="s">
        <v>15</v>
      </c>
      <c r="F1585" s="2" t="s">
        <v>48</v>
      </c>
      <c r="G1585" s="2" t="s">
        <v>55</v>
      </c>
    </row>
    <row r="1586" spans="1:7">
      <c r="A1586" s="2" t="s">
        <v>3263</v>
      </c>
      <c r="B1586" s="2" t="s">
        <v>3264</v>
      </c>
      <c r="C1586" s="2">
        <v>8871829623</v>
      </c>
      <c r="D1586" s="2" t="s">
        <v>9</v>
      </c>
      <c r="E1586" s="2" t="s">
        <v>15</v>
      </c>
      <c r="F1586" s="2" t="s">
        <v>1359</v>
      </c>
      <c r="G1586" s="2" t="s">
        <v>1359</v>
      </c>
    </row>
    <row r="1587" spans="1:7">
      <c r="A1587" s="2" t="s">
        <v>3265</v>
      </c>
      <c r="B1587" s="2" t="s">
        <v>3266</v>
      </c>
      <c r="C1587" s="2">
        <v>9910904717</v>
      </c>
      <c r="D1587" s="2" t="s">
        <v>9</v>
      </c>
      <c r="E1587" s="2" t="s">
        <v>15</v>
      </c>
      <c r="F1587" s="2" t="s">
        <v>1359</v>
      </c>
      <c r="G1587" s="2" t="s">
        <v>1359</v>
      </c>
    </row>
    <row r="1588" spans="1:7">
      <c r="A1588" s="2" t="s">
        <v>3267</v>
      </c>
      <c r="B1588" s="2" t="s">
        <v>3268</v>
      </c>
      <c r="C1588" s="2"/>
      <c r="D1588" s="2" t="s">
        <v>39</v>
      </c>
      <c r="E1588" s="2" t="s">
        <v>15</v>
      </c>
      <c r="F1588" s="2" t="s">
        <v>48</v>
      </c>
      <c r="G1588" s="2" t="s">
        <v>48</v>
      </c>
    </row>
    <row r="1589" spans="1:7">
      <c r="A1589" s="2" t="s">
        <v>3269</v>
      </c>
      <c r="B1589" s="2" t="s">
        <v>3270</v>
      </c>
      <c r="C1589" s="2">
        <v>8411875827</v>
      </c>
      <c r="D1589" s="2" t="s">
        <v>14</v>
      </c>
      <c r="E1589" s="2" t="s">
        <v>15</v>
      </c>
      <c r="F1589" s="2" t="s">
        <v>48</v>
      </c>
      <c r="G1589" s="2" t="s">
        <v>48</v>
      </c>
    </row>
    <row r="1590" spans="1:7">
      <c r="A1590" s="2" t="s">
        <v>3271</v>
      </c>
      <c r="B1590" s="2" t="s">
        <v>3272</v>
      </c>
      <c r="C1590" s="2">
        <v>9205660119</v>
      </c>
      <c r="D1590" s="2" t="s">
        <v>9</v>
      </c>
      <c r="E1590" s="2" t="s">
        <v>15</v>
      </c>
      <c r="F1590" s="2" t="s">
        <v>1359</v>
      </c>
      <c r="G1590" s="2" t="s">
        <v>1359</v>
      </c>
    </row>
    <row r="1591" spans="1:7">
      <c r="A1591" s="2" t="s">
        <v>3273</v>
      </c>
      <c r="B1591" s="2" t="s">
        <v>3274</v>
      </c>
      <c r="C1591" s="2"/>
      <c r="D1591" s="2" t="s">
        <v>14</v>
      </c>
      <c r="E1591" s="2" t="s">
        <v>15</v>
      </c>
      <c r="F1591" s="2" t="s">
        <v>48</v>
      </c>
      <c r="G1591" s="2" t="s">
        <v>48</v>
      </c>
    </row>
    <row r="1592" spans="1:7">
      <c r="A1592" s="2" t="s">
        <v>3275</v>
      </c>
      <c r="B1592" s="2" t="s">
        <v>3276</v>
      </c>
      <c r="C1592" s="2"/>
      <c r="D1592" s="2" t="s">
        <v>14</v>
      </c>
      <c r="E1592" s="2" t="s">
        <v>15</v>
      </c>
      <c r="F1592" s="2" t="s">
        <v>48</v>
      </c>
      <c r="G1592" s="2" t="s">
        <v>48</v>
      </c>
    </row>
    <row r="1593" spans="1:7">
      <c r="A1593" s="2" t="s">
        <v>3277</v>
      </c>
      <c r="B1593" s="2" t="s">
        <v>3278</v>
      </c>
      <c r="C1593" s="2"/>
      <c r="D1593" s="2" t="s">
        <v>14</v>
      </c>
      <c r="E1593" s="2" t="s">
        <v>15</v>
      </c>
      <c r="F1593" s="2" t="s">
        <v>48</v>
      </c>
      <c r="G1593" s="2" t="s">
        <v>48</v>
      </c>
    </row>
    <row r="1594" spans="1:7">
      <c r="A1594" s="2" t="s">
        <v>3279</v>
      </c>
      <c r="B1594" s="2" t="s">
        <v>3280</v>
      </c>
      <c r="C1594" s="2">
        <v>9495192895</v>
      </c>
      <c r="D1594" s="2" t="s">
        <v>14</v>
      </c>
      <c r="E1594" s="2" t="s">
        <v>15</v>
      </c>
      <c r="F1594" s="2" t="s">
        <v>48</v>
      </c>
      <c r="G1594" s="2" t="s">
        <v>55</v>
      </c>
    </row>
    <row r="1595" spans="1:7">
      <c r="A1595" s="2" t="s">
        <v>3281</v>
      </c>
      <c r="B1595" s="2" t="s">
        <v>3282</v>
      </c>
      <c r="C1595" s="2">
        <v>8839383316</v>
      </c>
      <c r="D1595" s="2" t="s">
        <v>39</v>
      </c>
      <c r="E1595" s="2" t="s">
        <v>15</v>
      </c>
      <c r="F1595" s="2" t="s">
        <v>48</v>
      </c>
      <c r="G1595" s="2" t="s">
        <v>55</v>
      </c>
    </row>
    <row r="1596" spans="1:7">
      <c r="A1596" s="2" t="s">
        <v>3283</v>
      </c>
      <c r="B1596" s="2" t="s">
        <v>3284</v>
      </c>
      <c r="C1596" s="2"/>
      <c r="D1596" s="2" t="s">
        <v>14</v>
      </c>
      <c r="E1596" s="2" t="s">
        <v>15</v>
      </c>
      <c r="F1596" s="2" t="s">
        <v>48</v>
      </c>
      <c r="G1596" s="2" t="s">
        <v>48</v>
      </c>
    </row>
    <row r="1597" spans="1:7">
      <c r="A1597" s="2" t="s">
        <v>3285</v>
      </c>
      <c r="B1597" s="2" t="s">
        <v>3286</v>
      </c>
      <c r="C1597" s="2">
        <v>7219287393</v>
      </c>
      <c r="D1597" s="2" t="s">
        <v>14</v>
      </c>
      <c r="E1597" s="2" t="s">
        <v>15</v>
      </c>
      <c r="F1597" s="2" t="s">
        <v>48</v>
      </c>
      <c r="G1597" s="2" t="s">
        <v>55</v>
      </c>
    </row>
    <row r="1598" spans="1:7">
      <c r="A1598" s="2" t="s">
        <v>3287</v>
      </c>
      <c r="B1598" s="2" t="s">
        <v>3288</v>
      </c>
      <c r="C1598" s="2">
        <v>9370348171</v>
      </c>
      <c r="D1598" s="2" t="s">
        <v>14</v>
      </c>
      <c r="E1598" s="2" t="s">
        <v>15</v>
      </c>
      <c r="F1598" s="2" t="s">
        <v>48</v>
      </c>
      <c r="G1598" s="2" t="s">
        <v>325</v>
      </c>
    </row>
    <row r="1599" spans="1:7">
      <c r="A1599" s="2" t="s">
        <v>3289</v>
      </c>
      <c r="B1599" s="2" t="s">
        <v>3290</v>
      </c>
      <c r="C1599" s="2">
        <v>9829153072</v>
      </c>
      <c r="D1599" s="2" t="s">
        <v>9</v>
      </c>
      <c r="E1599" s="2" t="s">
        <v>15</v>
      </c>
      <c r="F1599" s="2" t="s">
        <v>1359</v>
      </c>
      <c r="G1599" s="2" t="s">
        <v>1359</v>
      </c>
    </row>
    <row r="1600" spans="1:7">
      <c r="A1600" s="2" t="s">
        <v>3291</v>
      </c>
      <c r="B1600" s="2" t="s">
        <v>3292</v>
      </c>
      <c r="C1600" s="2">
        <v>8928234154</v>
      </c>
      <c r="D1600" s="2" t="s">
        <v>14</v>
      </c>
      <c r="E1600" s="2" t="s">
        <v>15</v>
      </c>
      <c r="F1600" s="2" t="s">
        <v>48</v>
      </c>
      <c r="G1600" s="2" t="s">
        <v>55</v>
      </c>
    </row>
    <row r="1601" spans="1:7">
      <c r="A1601" s="2" t="s">
        <v>3293</v>
      </c>
      <c r="B1601" s="2" t="s">
        <v>3294</v>
      </c>
      <c r="C1601" s="2"/>
      <c r="D1601" s="2" t="s">
        <v>14</v>
      </c>
      <c r="E1601" s="2" t="s">
        <v>15</v>
      </c>
      <c r="F1601" s="2" t="s">
        <v>48</v>
      </c>
      <c r="G1601" s="2" t="s">
        <v>48</v>
      </c>
    </row>
    <row r="1602" spans="1:7">
      <c r="A1602" s="2" t="s">
        <v>3295</v>
      </c>
      <c r="B1602" s="2" t="s">
        <v>3296</v>
      </c>
      <c r="C1602" s="2"/>
      <c r="D1602" s="2" t="s">
        <v>14</v>
      </c>
      <c r="E1602" s="2" t="s">
        <v>15</v>
      </c>
      <c r="F1602" s="2" t="s">
        <v>48</v>
      </c>
      <c r="G1602" s="2" t="s">
        <v>48</v>
      </c>
    </row>
    <row r="1603" spans="1:7">
      <c r="A1603" s="2" t="s">
        <v>2577</v>
      </c>
      <c r="B1603" s="2" t="s">
        <v>3297</v>
      </c>
      <c r="C1603" s="2">
        <v>8114963758</v>
      </c>
      <c r="D1603" s="2" t="s">
        <v>9</v>
      </c>
      <c r="E1603" s="2" t="s">
        <v>15</v>
      </c>
      <c r="F1603" s="2" t="s">
        <v>1359</v>
      </c>
      <c r="G1603" s="2" t="s">
        <v>1359</v>
      </c>
    </row>
    <row r="1604" spans="1:7">
      <c r="A1604" s="2" t="s">
        <v>3298</v>
      </c>
      <c r="B1604" s="2" t="s">
        <v>3299</v>
      </c>
      <c r="C1604" s="2"/>
      <c r="D1604" s="2" t="s">
        <v>14</v>
      </c>
      <c r="E1604" s="2" t="s">
        <v>15</v>
      </c>
      <c r="F1604" s="2" t="s">
        <v>48</v>
      </c>
      <c r="G1604" s="2" t="s">
        <v>48</v>
      </c>
    </row>
    <row r="1605" spans="1:7">
      <c r="A1605" s="2" t="s">
        <v>3300</v>
      </c>
      <c r="B1605" s="2" t="s">
        <v>3301</v>
      </c>
      <c r="C1605" s="2"/>
      <c r="D1605" s="2" t="s">
        <v>14</v>
      </c>
      <c r="E1605" s="2" t="s">
        <v>15</v>
      </c>
      <c r="F1605" s="2" t="s">
        <v>48</v>
      </c>
      <c r="G1605" s="2" t="s">
        <v>48</v>
      </c>
    </row>
    <row r="1606" spans="1:7">
      <c r="A1606" s="2" t="s">
        <v>3302</v>
      </c>
      <c r="B1606" s="2" t="s">
        <v>3303</v>
      </c>
      <c r="C1606" s="2"/>
      <c r="D1606" s="2" t="s">
        <v>14</v>
      </c>
      <c r="E1606" s="2" t="s">
        <v>15</v>
      </c>
      <c r="F1606" s="2" t="s">
        <v>48</v>
      </c>
      <c r="G1606" s="2" t="s">
        <v>48</v>
      </c>
    </row>
    <row r="1607" spans="1:7">
      <c r="A1607" s="2" t="s">
        <v>3304</v>
      </c>
      <c r="B1607" s="2" t="s">
        <v>3305</v>
      </c>
      <c r="C1607" s="2">
        <v>9610205050</v>
      </c>
      <c r="D1607" s="2" t="s">
        <v>9</v>
      </c>
      <c r="E1607" s="2" t="s">
        <v>15</v>
      </c>
      <c r="F1607" s="2" t="s">
        <v>1359</v>
      </c>
      <c r="G1607" s="2" t="s">
        <v>1359</v>
      </c>
    </row>
    <row r="1608" spans="1:7">
      <c r="A1608" s="2" t="s">
        <v>3306</v>
      </c>
      <c r="B1608" s="2" t="s">
        <v>3307</v>
      </c>
      <c r="C1608" s="2"/>
      <c r="D1608" s="2" t="s">
        <v>39</v>
      </c>
      <c r="E1608" s="2" t="s">
        <v>15</v>
      </c>
      <c r="F1608" s="2" t="s">
        <v>48</v>
      </c>
      <c r="G1608" s="2" t="s">
        <v>48</v>
      </c>
    </row>
    <row r="1609" spans="1:7">
      <c r="A1609" s="2" t="s">
        <v>3308</v>
      </c>
      <c r="B1609" s="2" t="s">
        <v>3309</v>
      </c>
      <c r="C1609" s="2"/>
      <c r="D1609" s="2" t="s">
        <v>39</v>
      </c>
      <c r="E1609" s="2" t="s">
        <v>15</v>
      </c>
      <c r="F1609" s="2" t="s">
        <v>48</v>
      </c>
      <c r="G1609" s="2" t="s">
        <v>48</v>
      </c>
    </row>
    <row r="1610" spans="1:7">
      <c r="A1610" s="2" t="s">
        <v>3310</v>
      </c>
      <c r="B1610" s="2" t="s">
        <v>3311</v>
      </c>
      <c r="C1610" s="2">
        <v>9080530278</v>
      </c>
      <c r="D1610" s="2" t="s">
        <v>9</v>
      </c>
      <c r="E1610" s="2" t="s">
        <v>15</v>
      </c>
      <c r="F1610" s="2" t="s">
        <v>1359</v>
      </c>
      <c r="G1610" s="2" t="s">
        <v>1359</v>
      </c>
    </row>
    <row r="1611" spans="1:7">
      <c r="A1611" s="2" t="s">
        <v>3312</v>
      </c>
      <c r="B1611" s="2" t="s">
        <v>3313</v>
      </c>
      <c r="C1611" s="2">
        <v>7355106538</v>
      </c>
      <c r="D1611" s="2" t="s">
        <v>9</v>
      </c>
      <c r="E1611" s="2" t="s">
        <v>15</v>
      </c>
      <c r="F1611" s="2" t="s">
        <v>1359</v>
      </c>
      <c r="G1611" s="2" t="s">
        <v>1359</v>
      </c>
    </row>
    <row r="1612" spans="1:7">
      <c r="A1612" s="2" t="s">
        <v>3314</v>
      </c>
      <c r="B1612" s="2" t="s">
        <v>3315</v>
      </c>
      <c r="C1612" s="2">
        <v>9909886694</v>
      </c>
      <c r="D1612" s="2" t="s">
        <v>9</v>
      </c>
      <c r="E1612" s="2" t="s">
        <v>15</v>
      </c>
      <c r="F1612" s="2" t="s">
        <v>1359</v>
      </c>
      <c r="G1612" s="2" t="s">
        <v>1359</v>
      </c>
    </row>
    <row r="1613" spans="1:7">
      <c r="A1613" s="2" t="s">
        <v>3316</v>
      </c>
      <c r="B1613" s="2" t="s">
        <v>3317</v>
      </c>
      <c r="C1613" s="2"/>
      <c r="D1613" s="2" t="s">
        <v>39</v>
      </c>
      <c r="E1613" s="2" t="s">
        <v>15</v>
      </c>
      <c r="F1613" s="2" t="s">
        <v>48</v>
      </c>
      <c r="G1613" s="2" t="s">
        <v>48</v>
      </c>
    </row>
    <row r="1614" spans="1:7">
      <c r="A1614" s="2" t="s">
        <v>3318</v>
      </c>
      <c r="B1614" s="2" t="s">
        <v>3319</v>
      </c>
      <c r="C1614" s="2">
        <v>8283888752</v>
      </c>
      <c r="D1614" s="2" t="s">
        <v>9</v>
      </c>
      <c r="E1614" s="2" t="s">
        <v>15</v>
      </c>
      <c r="F1614" s="2" t="s">
        <v>1359</v>
      </c>
      <c r="G1614" s="2" t="s">
        <v>1359</v>
      </c>
    </row>
    <row r="1615" spans="1:7">
      <c r="A1615" s="2" t="s">
        <v>3320</v>
      </c>
      <c r="B1615" s="2" t="s">
        <v>3321</v>
      </c>
      <c r="C1615" s="2"/>
      <c r="D1615" s="2" t="s">
        <v>14</v>
      </c>
      <c r="E1615" s="2" t="s">
        <v>15</v>
      </c>
      <c r="F1615" s="2" t="s">
        <v>48</v>
      </c>
      <c r="G1615" s="2" t="s">
        <v>48</v>
      </c>
    </row>
    <row r="1616" spans="1:7">
      <c r="A1616" s="2" t="s">
        <v>3322</v>
      </c>
      <c r="B1616" s="2" t="s">
        <v>3323</v>
      </c>
      <c r="C1616" s="2"/>
      <c r="D1616" s="2"/>
      <c r="E1616" s="2" t="s">
        <v>15</v>
      </c>
      <c r="F1616" s="2" t="s">
        <v>48</v>
      </c>
      <c r="G1616" s="2" t="s">
        <v>48</v>
      </c>
    </row>
    <row r="1617" spans="1:7">
      <c r="A1617" s="2" t="s">
        <v>3324</v>
      </c>
      <c r="B1617" s="2" t="s">
        <v>3325</v>
      </c>
      <c r="C1617" s="2"/>
      <c r="D1617" s="2" t="s">
        <v>39</v>
      </c>
      <c r="E1617" s="2" t="s">
        <v>15</v>
      </c>
      <c r="F1617" s="2" t="s">
        <v>48</v>
      </c>
      <c r="G1617" s="2" t="s">
        <v>48</v>
      </c>
    </row>
    <row r="1618" spans="1:7">
      <c r="A1618" s="2" t="s">
        <v>3326</v>
      </c>
      <c r="B1618" s="2" t="s">
        <v>3327</v>
      </c>
      <c r="C1618" s="2"/>
      <c r="D1618" s="2" t="s">
        <v>14</v>
      </c>
      <c r="E1618" s="2" t="s">
        <v>15</v>
      </c>
      <c r="F1618" s="2" t="s">
        <v>48</v>
      </c>
      <c r="G1618" s="2" t="s">
        <v>48</v>
      </c>
    </row>
    <row r="1619" spans="1:7">
      <c r="A1619" s="2" t="s">
        <v>3328</v>
      </c>
      <c r="B1619" s="2" t="s">
        <v>3329</v>
      </c>
      <c r="C1619" s="2"/>
      <c r="D1619" s="2" t="s">
        <v>39</v>
      </c>
      <c r="E1619" s="2" t="s">
        <v>15</v>
      </c>
      <c r="F1619" s="2" t="s">
        <v>48</v>
      </c>
      <c r="G1619" s="2" t="s">
        <v>48</v>
      </c>
    </row>
    <row r="1620" spans="1:7">
      <c r="A1620" s="2" t="s">
        <v>3330</v>
      </c>
      <c r="B1620" s="2" t="s">
        <v>3331</v>
      </c>
      <c r="C1620" s="2"/>
      <c r="D1620" s="2" t="s">
        <v>39</v>
      </c>
      <c r="E1620" s="2" t="s">
        <v>15</v>
      </c>
      <c r="F1620" s="2" t="s">
        <v>48</v>
      </c>
      <c r="G1620" s="2" t="s">
        <v>48</v>
      </c>
    </row>
    <row r="1621" spans="1:7">
      <c r="A1621" s="2" t="s">
        <v>3332</v>
      </c>
      <c r="B1621" s="2" t="s">
        <v>3333</v>
      </c>
      <c r="C1621" s="2"/>
      <c r="D1621" s="2" t="s">
        <v>14</v>
      </c>
      <c r="E1621" s="2" t="s">
        <v>15</v>
      </c>
      <c r="F1621" s="2" t="s">
        <v>48</v>
      </c>
      <c r="G1621" s="2" t="s">
        <v>48</v>
      </c>
    </row>
    <row r="1622" spans="1:7">
      <c r="A1622" s="2" t="s">
        <v>3334</v>
      </c>
      <c r="B1622" s="2" t="s">
        <v>3335</v>
      </c>
      <c r="C1622" s="2"/>
      <c r="D1622" s="2" t="s">
        <v>39</v>
      </c>
      <c r="E1622" s="2" t="s">
        <v>15</v>
      </c>
      <c r="F1622" s="2" t="s">
        <v>48</v>
      </c>
      <c r="G1622" s="2" t="s">
        <v>48</v>
      </c>
    </row>
    <row r="1623" spans="1:7">
      <c r="A1623" s="2" t="s">
        <v>3336</v>
      </c>
      <c r="B1623" s="2" t="s">
        <v>3337</v>
      </c>
      <c r="C1623" s="2"/>
      <c r="D1623" s="2" t="s">
        <v>14</v>
      </c>
      <c r="E1623" s="2" t="s">
        <v>15</v>
      </c>
      <c r="F1623" s="2" t="s">
        <v>48</v>
      </c>
      <c r="G1623" s="2" t="s">
        <v>48</v>
      </c>
    </row>
    <row r="1624" spans="1:7">
      <c r="A1624" s="2" t="s">
        <v>3338</v>
      </c>
      <c r="B1624" s="2" t="s">
        <v>3339</v>
      </c>
      <c r="C1624" s="2"/>
      <c r="D1624" s="2" t="s">
        <v>14</v>
      </c>
      <c r="E1624" s="2" t="s">
        <v>15</v>
      </c>
      <c r="F1624" s="2" t="s">
        <v>48</v>
      </c>
      <c r="G1624" s="2" t="s">
        <v>48</v>
      </c>
    </row>
    <row r="1625" spans="1:7">
      <c r="A1625" s="2" t="s">
        <v>3340</v>
      </c>
      <c r="B1625" s="2" t="s">
        <v>3341</v>
      </c>
      <c r="C1625" s="2"/>
      <c r="D1625" s="2" t="s">
        <v>39</v>
      </c>
      <c r="E1625" s="2" t="s">
        <v>15</v>
      </c>
      <c r="F1625" s="2" t="s">
        <v>48</v>
      </c>
      <c r="G1625" s="2" t="s">
        <v>48</v>
      </c>
    </row>
    <row r="1626" spans="1:7">
      <c r="A1626" s="2" t="s">
        <v>3342</v>
      </c>
      <c r="B1626" s="2" t="s">
        <v>3343</v>
      </c>
      <c r="C1626" s="2"/>
      <c r="D1626" s="2" t="s">
        <v>14</v>
      </c>
      <c r="E1626" s="2" t="s">
        <v>15</v>
      </c>
      <c r="F1626" s="2" t="s">
        <v>48</v>
      </c>
      <c r="G1626" s="2" t="s">
        <v>48</v>
      </c>
    </row>
    <row r="1627" spans="1:7">
      <c r="A1627" s="2" t="s">
        <v>3344</v>
      </c>
      <c r="B1627" s="2" t="s">
        <v>3345</v>
      </c>
      <c r="C1627" s="2"/>
      <c r="D1627" s="2" t="s">
        <v>14</v>
      </c>
      <c r="E1627" s="2" t="s">
        <v>15</v>
      </c>
      <c r="F1627" s="2" t="s">
        <v>48</v>
      </c>
      <c r="G1627" s="2" t="s">
        <v>48</v>
      </c>
    </row>
    <row r="1628" spans="1:7">
      <c r="A1628" s="2" t="s">
        <v>3346</v>
      </c>
      <c r="B1628" s="2" t="s">
        <v>3347</v>
      </c>
      <c r="C1628" s="2"/>
      <c r="D1628" s="2" t="s">
        <v>14</v>
      </c>
      <c r="E1628" s="2" t="s">
        <v>15</v>
      </c>
      <c r="F1628" s="2" t="s">
        <v>48</v>
      </c>
      <c r="G1628" s="2" t="s">
        <v>48</v>
      </c>
    </row>
    <row r="1629" spans="1:7">
      <c r="A1629" s="2" t="s">
        <v>3348</v>
      </c>
      <c r="B1629" s="2" t="s">
        <v>3349</v>
      </c>
      <c r="C1629" s="2"/>
      <c r="D1629" s="2" t="s">
        <v>39</v>
      </c>
      <c r="E1629" s="2" t="s">
        <v>15</v>
      </c>
      <c r="F1629" s="2" t="s">
        <v>48</v>
      </c>
      <c r="G1629" s="2" t="s">
        <v>48</v>
      </c>
    </row>
    <row r="1630" spans="1:7">
      <c r="A1630" s="2" t="s">
        <v>3350</v>
      </c>
      <c r="B1630" s="2" t="s">
        <v>3351</v>
      </c>
      <c r="C1630" s="2"/>
      <c r="D1630" s="2" t="s">
        <v>39</v>
      </c>
      <c r="E1630" s="2" t="s">
        <v>15</v>
      </c>
      <c r="F1630" s="2" t="s">
        <v>48</v>
      </c>
      <c r="G1630" s="2" t="s">
        <v>48</v>
      </c>
    </row>
    <row r="1631" spans="1:7">
      <c r="A1631" s="2" t="s">
        <v>3352</v>
      </c>
      <c r="B1631" s="2" t="s">
        <v>3353</v>
      </c>
      <c r="C1631" s="2">
        <v>9990907268</v>
      </c>
      <c r="D1631" s="2" t="s">
        <v>9</v>
      </c>
      <c r="E1631" s="2" t="s">
        <v>15</v>
      </c>
      <c r="F1631" s="2" t="s">
        <v>48</v>
      </c>
      <c r="G1631" s="2" t="s">
        <v>48</v>
      </c>
    </row>
    <row r="1632" spans="1:7">
      <c r="A1632" s="2" t="s">
        <v>3354</v>
      </c>
      <c r="B1632" s="2" t="s">
        <v>3355</v>
      </c>
      <c r="C1632" s="2"/>
      <c r="D1632" s="2" t="s">
        <v>14</v>
      </c>
      <c r="E1632" s="2" t="s">
        <v>15</v>
      </c>
      <c r="F1632" s="2" t="s">
        <v>48</v>
      </c>
      <c r="G1632" s="2" t="s">
        <v>48</v>
      </c>
    </row>
    <row r="1633" spans="1:7">
      <c r="A1633" s="2" t="s">
        <v>3356</v>
      </c>
      <c r="B1633" s="2" t="s">
        <v>3357</v>
      </c>
      <c r="C1633" s="2"/>
      <c r="D1633" s="2" t="s">
        <v>14</v>
      </c>
      <c r="E1633" s="2" t="s">
        <v>15</v>
      </c>
      <c r="F1633" s="2" t="s">
        <v>48</v>
      </c>
      <c r="G1633" s="2" t="s">
        <v>48</v>
      </c>
    </row>
    <row r="1634" spans="1:7">
      <c r="A1634" s="2" t="s">
        <v>3358</v>
      </c>
      <c r="B1634" s="2" t="s">
        <v>3359</v>
      </c>
      <c r="C1634" s="2"/>
      <c r="D1634" s="2" t="s">
        <v>39</v>
      </c>
      <c r="E1634" s="2" t="s">
        <v>15</v>
      </c>
      <c r="F1634" s="2" t="s">
        <v>48</v>
      </c>
      <c r="G1634" s="2" t="s">
        <v>48</v>
      </c>
    </row>
    <row r="1635" spans="1:7">
      <c r="A1635" s="2" t="s">
        <v>3360</v>
      </c>
      <c r="B1635" s="2" t="s">
        <v>3361</v>
      </c>
      <c r="C1635" s="2"/>
      <c r="D1635" s="2" t="s">
        <v>14</v>
      </c>
      <c r="E1635" s="2" t="s">
        <v>15</v>
      </c>
      <c r="F1635" s="2" t="s">
        <v>48</v>
      </c>
      <c r="G1635" s="2" t="s">
        <v>48</v>
      </c>
    </row>
    <row r="1636" spans="1:7">
      <c r="A1636" s="2" t="s">
        <v>2577</v>
      </c>
      <c r="B1636" s="2" t="s">
        <v>3362</v>
      </c>
      <c r="C1636" s="2">
        <v>9909007268</v>
      </c>
      <c r="D1636" s="2" t="s">
        <v>14</v>
      </c>
      <c r="E1636" s="2" t="s">
        <v>15</v>
      </c>
      <c r="F1636" s="2" t="s">
        <v>3363</v>
      </c>
      <c r="G1636" s="2" t="s">
        <v>3363</v>
      </c>
    </row>
    <row r="1637" spans="1:7">
      <c r="A1637" s="2" t="s">
        <v>3364</v>
      </c>
      <c r="B1637" s="2" t="s">
        <v>3365</v>
      </c>
      <c r="C1637" s="2"/>
      <c r="D1637" s="2" t="s">
        <v>14</v>
      </c>
      <c r="E1637" s="2" t="s">
        <v>15</v>
      </c>
      <c r="F1637" s="2" t="s">
        <v>48</v>
      </c>
      <c r="G1637" s="2" t="s">
        <v>48</v>
      </c>
    </row>
    <row r="1638" spans="1:7">
      <c r="A1638" s="2" t="s">
        <v>3366</v>
      </c>
      <c r="B1638" s="2" t="s">
        <v>3367</v>
      </c>
      <c r="C1638" s="2"/>
      <c r="D1638" s="2" t="s">
        <v>39</v>
      </c>
      <c r="E1638" s="2" t="s">
        <v>15</v>
      </c>
      <c r="F1638" s="2" t="s">
        <v>48</v>
      </c>
      <c r="G1638" s="2" t="s">
        <v>48</v>
      </c>
    </row>
    <row r="1639" spans="1:7">
      <c r="A1639" s="2" t="s">
        <v>3368</v>
      </c>
      <c r="B1639" s="2" t="s">
        <v>3369</v>
      </c>
      <c r="C1639" s="2"/>
      <c r="D1639" s="2" t="s">
        <v>39</v>
      </c>
      <c r="E1639" s="2" t="s">
        <v>15</v>
      </c>
      <c r="F1639" s="2" t="s">
        <v>48</v>
      </c>
      <c r="G1639" s="2" t="s">
        <v>48</v>
      </c>
    </row>
    <row r="1640" spans="1:7">
      <c r="A1640" s="2" t="s">
        <v>3370</v>
      </c>
      <c r="B1640" s="2" t="s">
        <v>3371</v>
      </c>
      <c r="C1640" s="2">
        <v>9881880247</v>
      </c>
      <c r="D1640" s="2" t="s">
        <v>14</v>
      </c>
      <c r="E1640" s="2" t="str">
        <f>HYPERLINK("https://nconnect.nicmar.ac.in/storage/profile/69b7900468324.png", "Download")</f>
        <v>0</v>
      </c>
      <c r="F1640" s="2" t="s">
        <v>3363</v>
      </c>
      <c r="G1640" s="2" t="s">
        <v>3363</v>
      </c>
    </row>
    <row r="1641" spans="1:7">
      <c r="A1641" s="2" t="s">
        <v>3372</v>
      </c>
      <c r="B1641" s="2" t="s">
        <v>3373</v>
      </c>
      <c r="C1641" s="2"/>
      <c r="D1641" s="2"/>
      <c r="E1641" s="2" t="s">
        <v>15</v>
      </c>
      <c r="F1641" s="2" t="s">
        <v>48</v>
      </c>
      <c r="G1641" s="2" t="s">
        <v>48</v>
      </c>
    </row>
    <row r="1642" spans="1:7">
      <c r="A1642" s="2" t="s">
        <v>3374</v>
      </c>
      <c r="B1642" s="2" t="s">
        <v>3375</v>
      </c>
      <c r="C1642" s="2"/>
      <c r="D1642" s="2" t="s">
        <v>14</v>
      </c>
      <c r="E1642" s="2" t="s">
        <v>15</v>
      </c>
      <c r="F1642" s="2" t="s">
        <v>48</v>
      </c>
      <c r="G1642" s="2" t="s">
        <v>48</v>
      </c>
    </row>
    <row r="1643" spans="1:7">
      <c r="A1643" s="2" t="s">
        <v>3376</v>
      </c>
      <c r="B1643" s="2" t="s">
        <v>3377</v>
      </c>
      <c r="C1643" s="2"/>
      <c r="D1643" s="2"/>
      <c r="E1643" s="2" t="s">
        <v>15</v>
      </c>
      <c r="F1643" s="2" t="s">
        <v>48</v>
      </c>
      <c r="G1643" s="2" t="s">
        <v>48</v>
      </c>
    </row>
    <row r="1644" spans="1:7">
      <c r="A1644" s="2" t="s">
        <v>3378</v>
      </c>
      <c r="B1644" s="2" t="s">
        <v>3379</v>
      </c>
      <c r="C1644" s="2"/>
      <c r="D1644" s="2" t="s">
        <v>14</v>
      </c>
      <c r="E1644" s="2" t="s">
        <v>15</v>
      </c>
      <c r="F1644" s="2" t="s">
        <v>48</v>
      </c>
      <c r="G1644" s="2" t="s">
        <v>48</v>
      </c>
    </row>
    <row r="1645" spans="1:7">
      <c r="A1645" s="2" t="s">
        <v>3370</v>
      </c>
      <c r="B1645" s="2" t="s">
        <v>3380</v>
      </c>
      <c r="C1645" s="2">
        <v>9881880247</v>
      </c>
      <c r="D1645" s="2" t="s">
        <v>9</v>
      </c>
      <c r="E1645" s="2" t="s">
        <v>15</v>
      </c>
      <c r="F1645" s="2" t="s">
        <v>3363</v>
      </c>
      <c r="G1645" s="2" t="s">
        <v>3363</v>
      </c>
    </row>
    <row r="1646" spans="1:7">
      <c r="A1646" s="2" t="s">
        <v>3381</v>
      </c>
      <c r="B1646" s="2" t="s">
        <v>3382</v>
      </c>
      <c r="C1646" s="2">
        <v>9990907268</v>
      </c>
      <c r="D1646" s="2" t="s">
        <v>14</v>
      </c>
      <c r="E1646" s="2" t="s">
        <v>15</v>
      </c>
      <c r="F1646" s="2" t="s">
        <v>3363</v>
      </c>
      <c r="G1646" s="2" t="s">
        <v>3363</v>
      </c>
    </row>
    <row r="1647" spans="1:7">
      <c r="A1647" s="2" t="s">
        <v>3383</v>
      </c>
      <c r="B1647" s="2" t="s">
        <v>3384</v>
      </c>
      <c r="C1647" s="2">
        <v>9819595520</v>
      </c>
      <c r="D1647" s="2" t="s">
        <v>14</v>
      </c>
      <c r="E1647" s="2" t="s">
        <v>15</v>
      </c>
      <c r="F1647" s="2" t="s">
        <v>48</v>
      </c>
      <c r="G1647" s="2" t="s">
        <v>48</v>
      </c>
    </row>
    <row r="1648" spans="1:7">
      <c r="A1648" s="2" t="s">
        <v>2577</v>
      </c>
      <c r="B1648" s="2" t="s">
        <v>3385</v>
      </c>
      <c r="C1648" s="2">
        <v>9990907268</v>
      </c>
      <c r="D1648" s="2" t="s">
        <v>14</v>
      </c>
      <c r="E1648" s="2" t="s">
        <v>15</v>
      </c>
      <c r="F1648" s="2" t="s">
        <v>48</v>
      </c>
      <c r="G1648" s="2" t="s">
        <v>48</v>
      </c>
    </row>
    <row r="1649" spans="1:7">
      <c r="A1649" s="2" t="s">
        <v>3386</v>
      </c>
      <c r="B1649" s="2" t="s">
        <v>3387</v>
      </c>
      <c r="C1649" s="2"/>
      <c r="D1649" s="2" t="s">
        <v>14</v>
      </c>
      <c r="E1649" s="2" t="s">
        <v>15</v>
      </c>
      <c r="F1649" s="2" t="s">
        <v>48</v>
      </c>
      <c r="G1649" s="2" t="s">
        <v>48</v>
      </c>
    </row>
    <row r="1650" spans="1:7">
      <c r="A1650" s="2" t="s">
        <v>3388</v>
      </c>
      <c r="B1650" s="2" t="s">
        <v>3389</v>
      </c>
      <c r="C1650" s="2">
        <v>9839166639</v>
      </c>
      <c r="D1650" s="2" t="s">
        <v>9</v>
      </c>
      <c r="E1650" s="2" t="s">
        <v>15</v>
      </c>
      <c r="F1650" s="2" t="s">
        <v>1359</v>
      </c>
      <c r="G1650" s="2" t="s">
        <v>1359</v>
      </c>
    </row>
    <row r="1651" spans="1:7">
      <c r="A1651" s="2" t="s">
        <v>3390</v>
      </c>
      <c r="B1651" s="2" t="s">
        <v>3391</v>
      </c>
      <c r="C1651" s="2"/>
      <c r="D1651" s="2" t="s">
        <v>14</v>
      </c>
      <c r="E1651" s="2" t="s">
        <v>15</v>
      </c>
      <c r="F1651" s="2" t="s">
        <v>48</v>
      </c>
      <c r="G1651" s="2" t="s">
        <v>48</v>
      </c>
    </row>
    <row r="1652" spans="1:7">
      <c r="A1652" s="2" t="s">
        <v>3392</v>
      </c>
      <c r="B1652" s="2" t="s">
        <v>3393</v>
      </c>
      <c r="C1652" s="2">
        <v>9990907268</v>
      </c>
      <c r="D1652" s="2" t="s">
        <v>14</v>
      </c>
      <c r="E1652" s="2" t="s">
        <v>15</v>
      </c>
      <c r="F1652" s="2" t="s">
        <v>3363</v>
      </c>
      <c r="G1652" s="2" t="s">
        <v>3363</v>
      </c>
    </row>
    <row r="1653" spans="1:7">
      <c r="A1653" s="2" t="s">
        <v>3394</v>
      </c>
      <c r="B1653" s="2" t="s">
        <v>3395</v>
      </c>
      <c r="C1653" s="2"/>
      <c r="D1653" s="2" t="s">
        <v>14</v>
      </c>
      <c r="E1653" s="2" t="s">
        <v>15</v>
      </c>
      <c r="F1653" s="2" t="s">
        <v>48</v>
      </c>
      <c r="G1653" s="2" t="s">
        <v>48</v>
      </c>
    </row>
    <row r="1654" spans="1:7">
      <c r="A1654" s="2" t="s">
        <v>3396</v>
      </c>
      <c r="B1654" s="2" t="s">
        <v>3397</v>
      </c>
      <c r="C1654" s="2"/>
      <c r="D1654" s="2" t="s">
        <v>14</v>
      </c>
      <c r="E1654" s="2" t="s">
        <v>15</v>
      </c>
      <c r="F1654" s="2" t="s">
        <v>48</v>
      </c>
      <c r="G1654" s="2" t="s">
        <v>48</v>
      </c>
    </row>
    <row r="1655" spans="1:7">
      <c r="A1655" s="2" t="s">
        <v>3398</v>
      </c>
      <c r="B1655" s="2" t="s">
        <v>3399</v>
      </c>
      <c r="C1655" s="2"/>
      <c r="D1655" s="2" t="s">
        <v>14</v>
      </c>
      <c r="E1655" s="2" t="s">
        <v>15</v>
      </c>
      <c r="F1655" s="2" t="s">
        <v>48</v>
      </c>
      <c r="G1655" s="2" t="s">
        <v>48</v>
      </c>
    </row>
    <row r="1656" spans="1:7">
      <c r="A1656" s="2" t="s">
        <v>3400</v>
      </c>
      <c r="B1656" s="2" t="s">
        <v>3401</v>
      </c>
      <c r="C1656" s="2"/>
      <c r="D1656" s="2" t="s">
        <v>14</v>
      </c>
      <c r="E1656" s="2" t="s">
        <v>15</v>
      </c>
      <c r="F1656" s="2" t="s">
        <v>48</v>
      </c>
      <c r="G1656" s="2" t="s">
        <v>48</v>
      </c>
    </row>
    <row r="1657" spans="1:7">
      <c r="A1657" s="2" t="s">
        <v>3402</v>
      </c>
      <c r="B1657" s="2" t="s">
        <v>3403</v>
      </c>
      <c r="C1657" s="2"/>
      <c r="D1657" s="2" t="s">
        <v>39</v>
      </c>
      <c r="E1657" s="2" t="s">
        <v>15</v>
      </c>
      <c r="F1657" s="2" t="s">
        <v>48</v>
      </c>
      <c r="G1657" s="2" t="s">
        <v>48</v>
      </c>
    </row>
    <row r="1658" spans="1:7">
      <c r="A1658" s="2" t="s">
        <v>3404</v>
      </c>
      <c r="B1658" s="2" t="s">
        <v>3405</v>
      </c>
      <c r="C1658" s="2"/>
      <c r="D1658" s="2" t="s">
        <v>39</v>
      </c>
      <c r="E1658" s="2" t="s">
        <v>15</v>
      </c>
      <c r="F1658" s="2" t="s">
        <v>48</v>
      </c>
      <c r="G1658" s="2" t="s">
        <v>48</v>
      </c>
    </row>
    <row r="1659" spans="1:7">
      <c r="A1659" s="2" t="s">
        <v>3406</v>
      </c>
      <c r="B1659" s="2" t="s">
        <v>3407</v>
      </c>
      <c r="C1659" s="2"/>
      <c r="D1659" s="2" t="s">
        <v>39</v>
      </c>
      <c r="E1659" s="2" t="s">
        <v>15</v>
      </c>
      <c r="F1659" s="2" t="s">
        <v>48</v>
      </c>
      <c r="G1659" s="2" t="s">
        <v>48</v>
      </c>
    </row>
    <row r="1660" spans="1:7">
      <c r="A1660" s="2" t="s">
        <v>3408</v>
      </c>
      <c r="B1660" s="2" t="s">
        <v>3409</v>
      </c>
      <c r="C1660" s="2">
        <v>9527137590</v>
      </c>
      <c r="D1660" s="2" t="s">
        <v>14</v>
      </c>
      <c r="E1660" s="2" t="s">
        <v>15</v>
      </c>
      <c r="F1660" s="2" t="s">
        <v>3363</v>
      </c>
      <c r="G1660" s="2" t="s">
        <v>3363</v>
      </c>
    </row>
    <row r="1661" spans="1:7">
      <c r="A1661" s="2" t="s">
        <v>3410</v>
      </c>
      <c r="B1661" s="2" t="s">
        <v>3411</v>
      </c>
      <c r="C1661" s="2">
        <v>9819595520</v>
      </c>
      <c r="D1661" s="2" t="s">
        <v>14</v>
      </c>
      <c r="E1661" s="2" t="s">
        <v>15</v>
      </c>
      <c r="F1661" s="2" t="s">
        <v>3363</v>
      </c>
      <c r="G1661" s="2" t="s">
        <v>3363</v>
      </c>
    </row>
    <row r="1662" spans="1:7">
      <c r="A1662" s="2" t="s">
        <v>25</v>
      </c>
      <c r="B1662" s="2" t="s">
        <v>3412</v>
      </c>
      <c r="C1662" s="2">
        <v>9898989898</v>
      </c>
      <c r="D1662" s="2" t="s">
        <v>14</v>
      </c>
      <c r="E1662" s="2" t="s">
        <v>15</v>
      </c>
      <c r="F1662" s="2" t="s">
        <v>3363</v>
      </c>
      <c r="G1662" s="2" t="s">
        <v>3363</v>
      </c>
    </row>
    <row r="1663" spans="1:7">
      <c r="A1663" s="2" t="s">
        <v>3413</v>
      </c>
      <c r="B1663" s="2" t="s">
        <v>3414</v>
      </c>
      <c r="C1663" s="2">
        <v>9990907268</v>
      </c>
      <c r="D1663" s="2" t="s">
        <v>14</v>
      </c>
      <c r="E1663" s="2" t="s">
        <v>15</v>
      </c>
      <c r="F1663" s="2" t="s">
        <v>3363</v>
      </c>
      <c r="G1663" s="2" t="s">
        <v>3363</v>
      </c>
    </row>
    <row r="1664" spans="1:7">
      <c r="A1664" s="2" t="s">
        <v>3415</v>
      </c>
      <c r="B1664" s="2" t="s">
        <v>3416</v>
      </c>
      <c r="C1664" s="2"/>
      <c r="D1664" s="2" t="s">
        <v>39</v>
      </c>
      <c r="E1664" s="2" t="s">
        <v>15</v>
      </c>
      <c r="F1664" s="2" t="s">
        <v>48</v>
      </c>
      <c r="G1664" s="2" t="s">
        <v>48</v>
      </c>
    </row>
    <row r="1665" spans="1:7">
      <c r="A1665" s="2" t="s">
        <v>3417</v>
      </c>
      <c r="B1665" s="2" t="s">
        <v>3418</v>
      </c>
      <c r="C1665" s="2"/>
      <c r="D1665" s="2" t="s">
        <v>39</v>
      </c>
      <c r="E1665" s="2" t="s">
        <v>15</v>
      </c>
      <c r="F1665" s="2" t="s">
        <v>48</v>
      </c>
      <c r="G1665" s="2" t="s">
        <v>48</v>
      </c>
    </row>
    <row r="1666" spans="1:7">
      <c r="A1666" s="2" t="s">
        <v>3419</v>
      </c>
      <c r="B1666" s="2" t="s">
        <v>3420</v>
      </c>
      <c r="C1666" s="2"/>
      <c r="D1666" s="2" t="s">
        <v>14</v>
      </c>
      <c r="E1666" s="2" t="s">
        <v>15</v>
      </c>
      <c r="F1666" s="2" t="s">
        <v>48</v>
      </c>
      <c r="G1666" s="2" t="s">
        <v>48</v>
      </c>
    </row>
    <row r="1667" spans="1:7">
      <c r="A1667" s="2" t="s">
        <v>3408</v>
      </c>
      <c r="B1667" s="2" t="s">
        <v>3421</v>
      </c>
      <c r="C1667" s="2"/>
      <c r="D1667" s="2"/>
      <c r="E1667" s="2" t="s">
        <v>15</v>
      </c>
      <c r="F1667" s="2" t="s">
        <v>48</v>
      </c>
      <c r="G1667" s="2" t="s">
        <v>48</v>
      </c>
    </row>
    <row r="1668" spans="1:7">
      <c r="A1668" s="2" t="s">
        <v>3422</v>
      </c>
      <c r="B1668" s="2" t="s">
        <v>3423</v>
      </c>
      <c r="C1668" s="2"/>
      <c r="D1668" s="2" t="s">
        <v>39</v>
      </c>
      <c r="E1668" s="2" t="s">
        <v>15</v>
      </c>
      <c r="F1668" s="2" t="s">
        <v>48</v>
      </c>
      <c r="G1668" s="2" t="s">
        <v>48</v>
      </c>
    </row>
    <row r="1669" spans="1:7">
      <c r="A1669" s="2" t="s">
        <v>3424</v>
      </c>
      <c r="B1669" s="2" t="s">
        <v>3425</v>
      </c>
      <c r="C1669" s="2"/>
      <c r="D1669" s="2" t="s">
        <v>14</v>
      </c>
      <c r="E1669" s="2" t="s">
        <v>15</v>
      </c>
      <c r="F1669" s="2" t="s">
        <v>48</v>
      </c>
      <c r="G1669" s="2" t="s">
        <v>48</v>
      </c>
    </row>
    <row r="1670" spans="1:7">
      <c r="A1670" s="2" t="s">
        <v>3426</v>
      </c>
      <c r="B1670" s="2" t="s">
        <v>3427</v>
      </c>
      <c r="C1670" s="2"/>
      <c r="D1670" s="2" t="s">
        <v>14</v>
      </c>
      <c r="E1670" s="2" t="s">
        <v>15</v>
      </c>
      <c r="F1670" s="2" t="s">
        <v>48</v>
      </c>
      <c r="G1670" s="2" t="s">
        <v>48</v>
      </c>
    </row>
    <row r="1671" spans="1:7">
      <c r="A1671" s="2" t="s">
        <v>3428</v>
      </c>
      <c r="B1671" s="2" t="s">
        <v>3429</v>
      </c>
      <c r="C1671" s="2"/>
      <c r="D1671" s="2" t="s">
        <v>14</v>
      </c>
      <c r="E1671" s="2" t="s">
        <v>15</v>
      </c>
      <c r="F1671" s="2" t="s">
        <v>48</v>
      </c>
      <c r="G1671" s="2" t="s">
        <v>48</v>
      </c>
    </row>
    <row r="1672" spans="1:7">
      <c r="A1672" s="2" t="s">
        <v>3430</v>
      </c>
      <c r="B1672" s="2" t="s">
        <v>3431</v>
      </c>
      <c r="C1672" s="2">
        <v>8115555565</v>
      </c>
      <c r="D1672" s="2" t="s">
        <v>9</v>
      </c>
      <c r="E1672" s="2" t="s">
        <v>15</v>
      </c>
      <c r="F1672" s="2" t="s">
        <v>1359</v>
      </c>
      <c r="G1672" s="2" t="s">
        <v>1359</v>
      </c>
    </row>
    <row r="1673" spans="1:7">
      <c r="A1673" s="2" t="s">
        <v>3432</v>
      </c>
      <c r="B1673" s="2" t="s">
        <v>3433</v>
      </c>
      <c r="C1673" s="2"/>
      <c r="D1673" s="2" t="s">
        <v>39</v>
      </c>
      <c r="E1673" s="2" t="s">
        <v>15</v>
      </c>
      <c r="F1673" s="2" t="s">
        <v>48</v>
      </c>
      <c r="G1673" s="2" t="s">
        <v>48</v>
      </c>
    </row>
    <row r="1674" spans="1:7">
      <c r="A1674" s="2" t="s">
        <v>3434</v>
      </c>
      <c r="B1674" s="2" t="s">
        <v>3435</v>
      </c>
      <c r="C1674" s="2">
        <v>8511035933</v>
      </c>
      <c r="D1674" s="2" t="s">
        <v>9</v>
      </c>
      <c r="E1674" s="2" t="s">
        <v>15</v>
      </c>
      <c r="F1674" s="2" t="s">
        <v>1359</v>
      </c>
      <c r="G1674" s="2" t="s">
        <v>1359</v>
      </c>
    </row>
    <row r="1675" spans="1:7">
      <c r="A1675" s="2" t="s">
        <v>3436</v>
      </c>
      <c r="B1675" s="2" t="s">
        <v>3437</v>
      </c>
      <c r="C1675" s="2"/>
      <c r="D1675" s="2" t="s">
        <v>14</v>
      </c>
      <c r="E1675" s="2" t="s">
        <v>15</v>
      </c>
      <c r="F1675" s="2" t="s">
        <v>48</v>
      </c>
      <c r="G1675" s="2" t="s">
        <v>48</v>
      </c>
    </row>
    <row r="1676" spans="1:7">
      <c r="A1676" s="2" t="s">
        <v>3438</v>
      </c>
      <c r="B1676" s="2" t="s">
        <v>3439</v>
      </c>
      <c r="C1676" s="2"/>
      <c r="D1676" s="2" t="s">
        <v>14</v>
      </c>
      <c r="E1676" s="2" t="s">
        <v>15</v>
      </c>
      <c r="F1676" s="2" t="s">
        <v>48</v>
      </c>
      <c r="G1676" s="2" t="s">
        <v>48</v>
      </c>
    </row>
    <row r="1677" spans="1:7">
      <c r="A1677" s="2" t="s">
        <v>3440</v>
      </c>
      <c r="B1677" s="2" t="s">
        <v>3441</v>
      </c>
      <c r="C1677" s="2"/>
      <c r="D1677" s="2" t="s">
        <v>14</v>
      </c>
      <c r="E1677" s="2" t="s">
        <v>15</v>
      </c>
      <c r="F1677" s="2" t="s">
        <v>48</v>
      </c>
      <c r="G1677" s="2" t="s">
        <v>48</v>
      </c>
    </row>
    <row r="1678" spans="1:7">
      <c r="A1678" s="2" t="s">
        <v>3442</v>
      </c>
      <c r="B1678" s="2" t="s">
        <v>3443</v>
      </c>
      <c r="C1678" s="2">
        <v>9664344497</v>
      </c>
      <c r="D1678" s="2" t="s">
        <v>14</v>
      </c>
      <c r="E1678" s="2" t="s">
        <v>15</v>
      </c>
      <c r="F1678" s="2" t="s">
        <v>48</v>
      </c>
      <c r="G1678" s="2" t="s">
        <v>48</v>
      </c>
    </row>
    <row r="1679" spans="1:7">
      <c r="A1679" s="2" t="s">
        <v>3444</v>
      </c>
      <c r="B1679" s="2" t="s">
        <v>3445</v>
      </c>
      <c r="C1679" s="2"/>
      <c r="D1679" s="2" t="s">
        <v>14</v>
      </c>
      <c r="E1679" s="2" t="s">
        <v>15</v>
      </c>
      <c r="F1679" s="2" t="s">
        <v>48</v>
      </c>
      <c r="G1679" s="2" t="s">
        <v>48</v>
      </c>
    </row>
    <row r="1680" spans="1:7">
      <c r="A1680" s="2" t="s">
        <v>3446</v>
      </c>
      <c r="B1680" s="2" t="s">
        <v>3447</v>
      </c>
      <c r="C1680" s="2">
        <v>9527137590</v>
      </c>
      <c r="D1680" s="2" t="s">
        <v>14</v>
      </c>
      <c r="E1680" s="2" t="s">
        <v>15</v>
      </c>
      <c r="F1680" s="2" t="s">
        <v>3363</v>
      </c>
      <c r="G1680" s="2" t="s">
        <v>3363</v>
      </c>
    </row>
    <row r="1681" spans="1:7">
      <c r="A1681" s="2" t="s">
        <v>3370</v>
      </c>
      <c r="B1681" s="2" t="s">
        <v>3448</v>
      </c>
      <c r="C1681" s="2">
        <v>9881880247</v>
      </c>
      <c r="D1681" s="2" t="s">
        <v>14</v>
      </c>
      <c r="E1681" s="2" t="s">
        <v>15</v>
      </c>
      <c r="F1681" s="2" t="s">
        <v>3363</v>
      </c>
      <c r="G1681" s="2" t="s">
        <v>3363</v>
      </c>
    </row>
    <row r="1682" spans="1:7">
      <c r="A1682" s="2" t="s">
        <v>3449</v>
      </c>
      <c r="B1682" s="2" t="s">
        <v>3450</v>
      </c>
      <c r="C1682" s="2"/>
      <c r="D1682" s="2" t="s">
        <v>39</v>
      </c>
      <c r="E1682" s="2" t="s">
        <v>15</v>
      </c>
      <c r="F1682" s="2" t="s">
        <v>48</v>
      </c>
      <c r="G1682" s="2" t="s">
        <v>48</v>
      </c>
    </row>
    <row r="1683" spans="1:7">
      <c r="A1683" s="2" t="s">
        <v>3451</v>
      </c>
      <c r="B1683" s="2" t="s">
        <v>3452</v>
      </c>
      <c r="C1683" s="2">
        <v>9422359927</v>
      </c>
      <c r="D1683" s="2" t="s">
        <v>14</v>
      </c>
      <c r="E1683" s="2" t="s">
        <v>15</v>
      </c>
      <c r="F1683" s="2" t="s">
        <v>3363</v>
      </c>
      <c r="G1683" s="2" t="s">
        <v>3363</v>
      </c>
    </row>
    <row r="1684" spans="1:7">
      <c r="A1684" s="2" t="s">
        <v>3453</v>
      </c>
      <c r="B1684" s="2" t="s">
        <v>3454</v>
      </c>
      <c r="C1684" s="2">
        <v>9945344722</v>
      </c>
      <c r="D1684" s="2" t="s">
        <v>14</v>
      </c>
      <c r="E1684" s="2" t="s">
        <v>15</v>
      </c>
      <c r="F1684" s="2" t="s">
        <v>3363</v>
      </c>
      <c r="G1684" s="2" t="s">
        <v>3363</v>
      </c>
    </row>
    <row r="1685" spans="1:7">
      <c r="A1685" s="2" t="s">
        <v>3455</v>
      </c>
      <c r="B1685" s="2" t="s">
        <v>3456</v>
      </c>
      <c r="C1685" s="2">
        <v>9693996166</v>
      </c>
      <c r="D1685" s="2" t="s">
        <v>14</v>
      </c>
      <c r="E1685" s="2" t="s">
        <v>15</v>
      </c>
      <c r="F1685" s="2" t="s">
        <v>3363</v>
      </c>
      <c r="G1685" s="2" t="s">
        <v>3363</v>
      </c>
    </row>
    <row r="1686" spans="1:7">
      <c r="A1686" s="2" t="s">
        <v>3457</v>
      </c>
      <c r="B1686" s="2" t="s">
        <v>3458</v>
      </c>
      <c r="C1686" s="2">
        <v>9643879596</v>
      </c>
      <c r="D1686" s="2" t="s">
        <v>14</v>
      </c>
      <c r="E1686" s="2" t="str">
        <f>HYPERLINK("https://nconnect.nicmar.ac.in/storage/profile/6996d45ac4fe8.png", "Download")</f>
        <v>0</v>
      </c>
      <c r="F1686" s="2" t="s">
        <v>3363</v>
      </c>
      <c r="G1686" s="2" t="s">
        <v>3363</v>
      </c>
    </row>
    <row r="1687" spans="1:7">
      <c r="A1687" s="2" t="s">
        <v>3459</v>
      </c>
      <c r="B1687" s="2" t="s">
        <v>3460</v>
      </c>
      <c r="C1687" s="2">
        <v>9177096356</v>
      </c>
      <c r="D1687" s="2" t="s">
        <v>14</v>
      </c>
      <c r="E1687" s="2" t="str">
        <f>HYPERLINK("https://nconnect.nicmar.ac.in/storage/profile/69993803e7de4.png", "Download")</f>
        <v>0</v>
      </c>
      <c r="F1687" s="2" t="s">
        <v>3363</v>
      </c>
      <c r="G1687" s="2" t="s">
        <v>3363</v>
      </c>
    </row>
    <row r="1688" spans="1:7">
      <c r="A1688" s="2" t="s">
        <v>3461</v>
      </c>
      <c r="B1688" s="2" t="s">
        <v>3462</v>
      </c>
      <c r="C1688" s="2">
        <v>8763837714</v>
      </c>
      <c r="D1688" s="2" t="s">
        <v>14</v>
      </c>
      <c r="E1688" s="2" t="s">
        <v>15</v>
      </c>
      <c r="F1688" s="2" t="s">
        <v>3363</v>
      </c>
      <c r="G1688" s="2" t="s">
        <v>3363</v>
      </c>
    </row>
    <row r="1689" spans="1:7">
      <c r="A1689" s="2" t="s">
        <v>3463</v>
      </c>
      <c r="B1689" s="2" t="s">
        <v>3464</v>
      </c>
      <c r="C1689" s="2">
        <v>9158584584</v>
      </c>
      <c r="D1689" s="2" t="s">
        <v>14</v>
      </c>
      <c r="E1689" s="2" t="str">
        <f>HYPERLINK("https://nconnect.nicmar.ac.in/storage/profile/69aea795a20bd.png", "Download")</f>
        <v>0</v>
      </c>
      <c r="F1689" s="2" t="s">
        <v>3363</v>
      </c>
      <c r="G1689" s="2" t="s">
        <v>3363</v>
      </c>
    </row>
    <row r="1690" spans="1:7">
      <c r="A1690" s="2" t="s">
        <v>3465</v>
      </c>
      <c r="B1690" s="2" t="s">
        <v>3466</v>
      </c>
      <c r="C1690" s="2">
        <v>9823275619</v>
      </c>
      <c r="D1690" s="2" t="s">
        <v>14</v>
      </c>
      <c r="E1690" s="2" t="s">
        <v>15</v>
      </c>
      <c r="F1690" s="2" t="s">
        <v>3363</v>
      </c>
      <c r="G1690" s="2" t="s">
        <v>3363</v>
      </c>
    </row>
    <row r="1691" spans="1:7">
      <c r="A1691" s="2" t="s">
        <v>3467</v>
      </c>
      <c r="B1691" s="2" t="s">
        <v>3468</v>
      </c>
      <c r="C1691" s="2">
        <v>9831700331</v>
      </c>
      <c r="D1691" s="2" t="s">
        <v>14</v>
      </c>
      <c r="E1691" s="2" t="s">
        <v>15</v>
      </c>
      <c r="F1691" s="2" t="s">
        <v>3363</v>
      </c>
      <c r="G1691" s="2" t="s">
        <v>3363</v>
      </c>
    </row>
    <row r="1692" spans="1:7">
      <c r="A1692" s="2" t="s">
        <v>3469</v>
      </c>
      <c r="B1692" s="2" t="s">
        <v>3470</v>
      </c>
      <c r="C1692" s="2">
        <v>9822476629</v>
      </c>
      <c r="D1692" s="2" t="s">
        <v>14</v>
      </c>
      <c r="E1692" s="2" t="s">
        <v>15</v>
      </c>
      <c r="F1692" s="2" t="s">
        <v>3363</v>
      </c>
      <c r="G1692" s="2" t="s">
        <v>3363</v>
      </c>
    </row>
    <row r="1693" spans="1:7">
      <c r="A1693" s="2" t="s">
        <v>3471</v>
      </c>
      <c r="B1693" s="2" t="s">
        <v>3472</v>
      </c>
      <c r="C1693" s="2">
        <v>9970296625</v>
      </c>
      <c r="D1693" s="2" t="s">
        <v>14</v>
      </c>
      <c r="E1693" s="2" t="s">
        <v>15</v>
      </c>
      <c r="F1693" s="2" t="s">
        <v>3363</v>
      </c>
      <c r="G1693" s="2" t="s">
        <v>3363</v>
      </c>
    </row>
    <row r="1694" spans="1:7">
      <c r="A1694" s="2" t="s">
        <v>3473</v>
      </c>
      <c r="B1694" s="2" t="s">
        <v>3474</v>
      </c>
      <c r="C1694" s="2">
        <v>9949789875</v>
      </c>
      <c r="D1694" s="2" t="s">
        <v>14</v>
      </c>
      <c r="E1694" s="2" t="s">
        <v>15</v>
      </c>
      <c r="F1694" s="2" t="s">
        <v>3363</v>
      </c>
      <c r="G1694" s="2" t="s">
        <v>3363</v>
      </c>
    </row>
    <row r="1695" spans="1:7">
      <c r="A1695" s="2" t="s">
        <v>3475</v>
      </c>
      <c r="B1695" s="2" t="s">
        <v>3476</v>
      </c>
      <c r="C1695" s="2">
        <v>6361459252</v>
      </c>
      <c r="D1695" s="2" t="s">
        <v>14</v>
      </c>
      <c r="E1695" s="2" t="s">
        <v>15</v>
      </c>
      <c r="F1695" s="2" t="s">
        <v>3363</v>
      </c>
      <c r="G1695" s="2" t="s">
        <v>3363</v>
      </c>
    </row>
    <row r="1696" spans="1:7">
      <c r="A1696" s="2" t="s">
        <v>3477</v>
      </c>
      <c r="B1696" s="2" t="s">
        <v>3478</v>
      </c>
      <c r="C1696" s="2">
        <v>9618191897</v>
      </c>
      <c r="D1696" s="2" t="s">
        <v>14</v>
      </c>
      <c r="E1696" s="2" t="str">
        <f>HYPERLINK("https://nconnect.nicmar.ac.in/storage/profile/699702a631423.png", "Download")</f>
        <v>0</v>
      </c>
      <c r="F1696" s="2" t="s">
        <v>3363</v>
      </c>
      <c r="G1696" s="2" t="s">
        <v>3363</v>
      </c>
    </row>
    <row r="1697" spans="1:7">
      <c r="A1697" s="2" t="s">
        <v>3479</v>
      </c>
      <c r="B1697" s="2" t="s">
        <v>3480</v>
      </c>
      <c r="C1697" s="2">
        <v>9928988603</v>
      </c>
      <c r="D1697" s="2" t="s">
        <v>14</v>
      </c>
      <c r="E1697" s="2" t="s">
        <v>15</v>
      </c>
      <c r="F1697" s="2" t="s">
        <v>3363</v>
      </c>
      <c r="G1697" s="2" t="s">
        <v>3363</v>
      </c>
    </row>
    <row r="1698" spans="1:7">
      <c r="A1698" s="2" t="s">
        <v>3481</v>
      </c>
      <c r="B1698" s="2" t="s">
        <v>3482</v>
      </c>
      <c r="C1698" s="2">
        <v>7065793827</v>
      </c>
      <c r="D1698" s="2" t="s">
        <v>14</v>
      </c>
      <c r="E1698" s="2" t="s">
        <v>15</v>
      </c>
      <c r="F1698" s="2" t="s">
        <v>3363</v>
      </c>
      <c r="G1698" s="2" t="s">
        <v>3363</v>
      </c>
    </row>
    <row r="1699" spans="1:7">
      <c r="A1699" s="2" t="s">
        <v>3483</v>
      </c>
      <c r="B1699" s="2" t="s">
        <v>3484</v>
      </c>
      <c r="C1699" s="2">
        <v>9818384078</v>
      </c>
      <c r="D1699" s="2" t="s">
        <v>14</v>
      </c>
      <c r="E1699" s="2" t="s">
        <v>15</v>
      </c>
      <c r="F1699" s="2" t="s">
        <v>3363</v>
      </c>
      <c r="G1699" s="2" t="s">
        <v>3363</v>
      </c>
    </row>
    <row r="1700" spans="1:7">
      <c r="A1700" s="2" t="s">
        <v>3485</v>
      </c>
      <c r="B1700" s="2" t="s">
        <v>3486</v>
      </c>
      <c r="C1700" s="2">
        <v>9871493429</v>
      </c>
      <c r="D1700" s="2" t="s">
        <v>14</v>
      </c>
      <c r="E1700" s="2" t="s">
        <v>15</v>
      </c>
      <c r="F1700" s="2" t="s">
        <v>3363</v>
      </c>
      <c r="G1700" s="2" t="s">
        <v>3363</v>
      </c>
    </row>
    <row r="1701" spans="1:7">
      <c r="A1701" s="2" t="s">
        <v>3487</v>
      </c>
      <c r="B1701" s="2" t="s">
        <v>3488</v>
      </c>
      <c r="C1701" s="2">
        <v>9011934000</v>
      </c>
      <c r="D1701" s="2" t="s">
        <v>14</v>
      </c>
      <c r="E1701" s="2" t="s">
        <v>15</v>
      </c>
      <c r="F1701" s="2" t="s">
        <v>3363</v>
      </c>
      <c r="G1701" s="2" t="s">
        <v>3363</v>
      </c>
    </row>
    <row r="1702" spans="1:7">
      <c r="A1702" s="2" t="s">
        <v>3489</v>
      </c>
      <c r="B1702" s="2" t="s">
        <v>3490</v>
      </c>
      <c r="C1702" s="2">
        <v>9492931718</v>
      </c>
      <c r="D1702" s="2" t="s">
        <v>14</v>
      </c>
      <c r="E1702" s="2" t="s">
        <v>15</v>
      </c>
      <c r="F1702" s="2" t="s">
        <v>3363</v>
      </c>
      <c r="G1702" s="2" t="s">
        <v>3363</v>
      </c>
    </row>
    <row r="1703" spans="1:7">
      <c r="A1703" s="2" t="s">
        <v>3491</v>
      </c>
      <c r="B1703" s="2" t="s">
        <v>3492</v>
      </c>
      <c r="C1703" s="2">
        <v>8449814139</v>
      </c>
      <c r="D1703" s="2" t="s">
        <v>14</v>
      </c>
      <c r="E1703" s="2" t="s">
        <v>15</v>
      </c>
      <c r="F1703" s="2" t="s">
        <v>3363</v>
      </c>
      <c r="G1703" s="2" t="s">
        <v>3363</v>
      </c>
    </row>
    <row r="1704" spans="1:7">
      <c r="A1704" s="2" t="s">
        <v>3493</v>
      </c>
      <c r="B1704" s="2" t="s">
        <v>3494</v>
      </c>
      <c r="C1704" s="2">
        <v>7849943019</v>
      </c>
      <c r="D1704" s="2" t="s">
        <v>14</v>
      </c>
      <c r="E1704" s="2" t="s">
        <v>15</v>
      </c>
      <c r="F1704" s="2" t="s">
        <v>3363</v>
      </c>
      <c r="G1704" s="2" t="s">
        <v>3363</v>
      </c>
    </row>
    <row r="1705" spans="1:7">
      <c r="A1705" s="2" t="s">
        <v>3495</v>
      </c>
      <c r="B1705" s="2" t="s">
        <v>3496</v>
      </c>
      <c r="C1705" s="2">
        <v>9604174595</v>
      </c>
      <c r="D1705" s="2" t="s">
        <v>14</v>
      </c>
      <c r="E1705" s="2" t="s">
        <v>15</v>
      </c>
      <c r="F1705" s="2" t="s">
        <v>3363</v>
      </c>
      <c r="G1705" s="2" t="s">
        <v>3363</v>
      </c>
    </row>
    <row r="1706" spans="1:7">
      <c r="A1706" s="2" t="s">
        <v>3497</v>
      </c>
      <c r="B1706" s="2" t="s">
        <v>3498</v>
      </c>
      <c r="C1706" s="2"/>
      <c r="D1706" s="2" t="s">
        <v>14</v>
      </c>
      <c r="E1706" s="2" t="s">
        <v>15</v>
      </c>
      <c r="F1706" s="2" t="s">
        <v>48</v>
      </c>
      <c r="G1706" s="2" t="s">
        <v>48</v>
      </c>
    </row>
    <row r="1707" spans="1:7">
      <c r="A1707" s="2" t="s">
        <v>3499</v>
      </c>
      <c r="B1707" s="2" t="s">
        <v>3500</v>
      </c>
      <c r="C1707" s="2">
        <v>9937012116</v>
      </c>
      <c r="D1707" s="2" t="s">
        <v>14</v>
      </c>
      <c r="E1707" s="2" t="s">
        <v>15</v>
      </c>
      <c r="F1707" s="2" t="s">
        <v>3363</v>
      </c>
      <c r="G1707" s="2" t="s">
        <v>3363</v>
      </c>
    </row>
    <row r="1708" spans="1:7">
      <c r="A1708" s="2" t="s">
        <v>3501</v>
      </c>
      <c r="B1708" s="2" t="s">
        <v>3502</v>
      </c>
      <c r="C1708" s="2">
        <v>9920352419</v>
      </c>
      <c r="D1708" s="2" t="s">
        <v>14</v>
      </c>
      <c r="E1708" s="2" t="s">
        <v>15</v>
      </c>
      <c r="F1708" s="2" t="s">
        <v>3363</v>
      </c>
      <c r="G1708" s="2" t="s">
        <v>3363</v>
      </c>
    </row>
    <row r="1709" spans="1:7">
      <c r="A1709" s="2" t="s">
        <v>3503</v>
      </c>
      <c r="B1709" s="2" t="s">
        <v>3504</v>
      </c>
      <c r="C1709" s="2">
        <v>8019206828</v>
      </c>
      <c r="D1709" s="2" t="s">
        <v>14</v>
      </c>
      <c r="E1709" s="2" t="str">
        <f>HYPERLINK("https://nconnect.nicmar.ac.in/storage/profile/69996ebdc07a7.png", "Download")</f>
        <v>0</v>
      </c>
      <c r="F1709" s="2" t="s">
        <v>3363</v>
      </c>
      <c r="G1709" s="2" t="s">
        <v>3363</v>
      </c>
    </row>
    <row r="1710" spans="1:7">
      <c r="A1710" s="2" t="s">
        <v>3505</v>
      </c>
      <c r="B1710" s="2" t="s">
        <v>3506</v>
      </c>
      <c r="C1710" s="2">
        <v>9822390277</v>
      </c>
      <c r="D1710" s="2" t="s">
        <v>14</v>
      </c>
      <c r="E1710" s="2" t="s">
        <v>15</v>
      </c>
      <c r="F1710" s="2" t="s">
        <v>3363</v>
      </c>
      <c r="G1710" s="2" t="s">
        <v>3363</v>
      </c>
    </row>
    <row r="1711" spans="1:7">
      <c r="A1711" s="2" t="s">
        <v>3507</v>
      </c>
      <c r="B1711" s="2" t="s">
        <v>3508</v>
      </c>
      <c r="C1711" s="2">
        <v>8077179596</v>
      </c>
      <c r="D1711" s="2" t="s">
        <v>9</v>
      </c>
      <c r="E1711" s="2" t="s">
        <v>15</v>
      </c>
      <c r="F1711" s="2" t="s">
        <v>1359</v>
      </c>
      <c r="G1711" s="2" t="s">
        <v>1359</v>
      </c>
    </row>
    <row r="1712" spans="1:7">
      <c r="A1712" s="2" t="s">
        <v>3509</v>
      </c>
      <c r="B1712" s="2" t="s">
        <v>3510</v>
      </c>
      <c r="C1712" s="2">
        <v>9324777557</v>
      </c>
      <c r="D1712" s="2" t="s">
        <v>14</v>
      </c>
      <c r="E1712" s="2" t="s">
        <v>15</v>
      </c>
      <c r="F1712" s="2" t="s">
        <v>3363</v>
      </c>
      <c r="G1712" s="2" t="s">
        <v>3363</v>
      </c>
    </row>
    <row r="1713" spans="1:7">
      <c r="A1713" s="2" t="s">
        <v>3511</v>
      </c>
      <c r="B1713" s="2" t="s">
        <v>3512</v>
      </c>
      <c r="C1713" s="2"/>
      <c r="D1713" s="2" t="s">
        <v>14</v>
      </c>
      <c r="E1713" s="2" t="s">
        <v>15</v>
      </c>
      <c r="F1713" s="2" t="s">
        <v>48</v>
      </c>
      <c r="G1713" s="2" t="s">
        <v>48</v>
      </c>
    </row>
    <row r="1714" spans="1:7">
      <c r="A1714" s="2" t="s">
        <v>3513</v>
      </c>
      <c r="B1714" s="2" t="s">
        <v>3514</v>
      </c>
      <c r="C1714" s="2">
        <v>8400629390</v>
      </c>
      <c r="D1714" s="2" t="s">
        <v>14</v>
      </c>
      <c r="E1714" s="2" t="s">
        <v>15</v>
      </c>
      <c r="F1714" s="2" t="s">
        <v>3363</v>
      </c>
      <c r="G1714" s="2" t="s">
        <v>3363</v>
      </c>
    </row>
    <row r="1715" spans="1:7">
      <c r="A1715" s="2" t="s">
        <v>3515</v>
      </c>
      <c r="B1715" s="2" t="s">
        <v>3516</v>
      </c>
      <c r="C1715" s="2" t="s">
        <v>3517</v>
      </c>
      <c r="D1715" s="2" t="s">
        <v>14</v>
      </c>
      <c r="E1715" s="2" t="s">
        <v>15</v>
      </c>
      <c r="F1715" s="2" t="s">
        <v>3363</v>
      </c>
      <c r="G1715" s="2" t="s">
        <v>3363</v>
      </c>
    </row>
    <row r="1716" spans="1:7">
      <c r="A1716" s="2" t="s">
        <v>3518</v>
      </c>
      <c r="B1716" s="2" t="s">
        <v>3519</v>
      </c>
      <c r="C1716" s="2">
        <v>6280220798</v>
      </c>
      <c r="D1716" s="2" t="s">
        <v>14</v>
      </c>
      <c r="E1716" s="2" t="s">
        <v>15</v>
      </c>
      <c r="F1716" s="2" t="s">
        <v>3363</v>
      </c>
      <c r="G1716" s="2" t="s">
        <v>3363</v>
      </c>
    </row>
    <row r="1717" spans="1:7">
      <c r="A1717" s="2" t="s">
        <v>3520</v>
      </c>
      <c r="B1717" s="2" t="s">
        <v>3521</v>
      </c>
      <c r="C1717" s="2">
        <v>9710690822</v>
      </c>
      <c r="D1717" s="2" t="s">
        <v>14</v>
      </c>
      <c r="E1717" s="2" t="s">
        <v>15</v>
      </c>
      <c r="F1717" s="2" t="s">
        <v>3363</v>
      </c>
      <c r="G1717" s="2" t="s">
        <v>3363</v>
      </c>
    </row>
    <row r="1718" spans="1:7">
      <c r="A1718" s="2" t="s">
        <v>3522</v>
      </c>
      <c r="B1718" s="2" t="s">
        <v>3523</v>
      </c>
      <c r="C1718" s="2"/>
      <c r="D1718" s="2" t="s">
        <v>14</v>
      </c>
      <c r="E1718" s="2" t="s">
        <v>15</v>
      </c>
      <c r="F1718" s="2" t="s">
        <v>48</v>
      </c>
      <c r="G1718" s="2" t="s">
        <v>48</v>
      </c>
    </row>
    <row r="1719" spans="1:7">
      <c r="A1719" s="2" t="s">
        <v>3524</v>
      </c>
      <c r="B1719" s="2" t="s">
        <v>3525</v>
      </c>
      <c r="C1719" s="2">
        <v>9830726317</v>
      </c>
      <c r="D1719" s="2" t="s">
        <v>14</v>
      </c>
      <c r="E1719" s="2" t="s">
        <v>15</v>
      </c>
      <c r="F1719" s="2" t="s">
        <v>3363</v>
      </c>
      <c r="G1719" s="2" t="s">
        <v>3363</v>
      </c>
    </row>
    <row r="1720" spans="1:7">
      <c r="A1720" s="2" t="s">
        <v>3526</v>
      </c>
      <c r="B1720" s="2" t="s">
        <v>3527</v>
      </c>
      <c r="C1720" s="2">
        <v>8011269069</v>
      </c>
      <c r="D1720" s="2" t="s">
        <v>14</v>
      </c>
      <c r="E1720" s="2" t="str">
        <f>HYPERLINK("https://nconnect.nicmar.ac.in/storage/profile/6998936bcb16a.png", "Download")</f>
        <v>0</v>
      </c>
      <c r="F1720" s="2" t="s">
        <v>3363</v>
      </c>
      <c r="G1720" s="2" t="s">
        <v>3363</v>
      </c>
    </row>
    <row r="1721" spans="1:7">
      <c r="A1721" s="2" t="s">
        <v>3528</v>
      </c>
      <c r="B1721" s="2" t="s">
        <v>3529</v>
      </c>
      <c r="C1721" s="2">
        <v>8486825002</v>
      </c>
      <c r="D1721" s="2" t="s">
        <v>14</v>
      </c>
      <c r="E1721" s="2" t="s">
        <v>15</v>
      </c>
      <c r="F1721" s="2" t="s">
        <v>3363</v>
      </c>
      <c r="G1721" s="2" t="s">
        <v>3363</v>
      </c>
    </row>
    <row r="1722" spans="1:7">
      <c r="A1722" s="2" t="s">
        <v>3530</v>
      </c>
      <c r="B1722" s="2" t="s">
        <v>3531</v>
      </c>
      <c r="C1722" s="2">
        <v>8239786882</v>
      </c>
      <c r="D1722" s="2" t="s">
        <v>14</v>
      </c>
      <c r="E1722" s="2" t="str">
        <f>HYPERLINK("https://nconnect.nicmar.ac.in/storage/profile/699c787c3508c.png", "Download")</f>
        <v>0</v>
      </c>
      <c r="F1722" s="2" t="s">
        <v>3363</v>
      </c>
      <c r="G1722" s="2" t="s">
        <v>3363</v>
      </c>
    </row>
    <row r="1723" spans="1:7">
      <c r="A1723" s="2" t="s">
        <v>3532</v>
      </c>
      <c r="B1723" s="2" t="s">
        <v>3533</v>
      </c>
      <c r="C1723" s="2">
        <v>9860046330</v>
      </c>
      <c r="D1723" s="2" t="s">
        <v>14</v>
      </c>
      <c r="E1723" s="2" t="str">
        <f>HYPERLINK("https://nconnect.nicmar.ac.in/storage/profile/69a07fd5ac79a.png", "Download")</f>
        <v>0</v>
      </c>
      <c r="F1723" s="2" t="s">
        <v>3363</v>
      </c>
      <c r="G1723" s="2" t="s">
        <v>3363</v>
      </c>
    </row>
    <row r="1724" spans="1:7">
      <c r="A1724" s="2" t="s">
        <v>3534</v>
      </c>
      <c r="B1724" s="2" t="s">
        <v>3535</v>
      </c>
      <c r="C1724" s="2"/>
      <c r="D1724" s="2" t="s">
        <v>14</v>
      </c>
      <c r="E1724" s="2" t="s">
        <v>15</v>
      </c>
      <c r="F1724" s="2" t="s">
        <v>48</v>
      </c>
      <c r="G1724" s="2" t="s">
        <v>48</v>
      </c>
    </row>
    <row r="1725" spans="1:7">
      <c r="A1725" s="2" t="s">
        <v>3536</v>
      </c>
      <c r="B1725" s="2" t="s">
        <v>3537</v>
      </c>
      <c r="C1725" s="2">
        <v>9874060499</v>
      </c>
      <c r="D1725" s="2" t="s">
        <v>14</v>
      </c>
      <c r="E1725" s="2" t="str">
        <f>HYPERLINK("https://nconnect.nicmar.ac.in/storage/profile/6998175b262eb.png", "Download")</f>
        <v>0</v>
      </c>
      <c r="F1725" s="2" t="s">
        <v>3363</v>
      </c>
      <c r="G1725" s="2" t="s">
        <v>3363</v>
      </c>
    </row>
    <row r="1726" spans="1:7">
      <c r="A1726" s="2" t="s">
        <v>3538</v>
      </c>
      <c r="B1726" s="2" t="s">
        <v>3539</v>
      </c>
      <c r="C1726" s="2">
        <v>9860919443</v>
      </c>
      <c r="D1726" s="2" t="s">
        <v>14</v>
      </c>
      <c r="E1726" s="2" t="s">
        <v>15</v>
      </c>
      <c r="F1726" s="2" t="s">
        <v>3363</v>
      </c>
      <c r="G1726" s="2" t="s">
        <v>3363</v>
      </c>
    </row>
    <row r="1727" spans="1:7">
      <c r="A1727" s="2" t="s">
        <v>3540</v>
      </c>
      <c r="B1727" s="2" t="s">
        <v>3541</v>
      </c>
      <c r="C1727" s="2">
        <v>8130778090</v>
      </c>
      <c r="D1727" s="2" t="s">
        <v>14</v>
      </c>
      <c r="E1727" s="2" t="s">
        <v>15</v>
      </c>
      <c r="F1727" s="2" t="s">
        <v>3363</v>
      </c>
      <c r="G1727" s="2" t="s">
        <v>3363</v>
      </c>
    </row>
    <row r="1728" spans="1:7">
      <c r="A1728" s="2" t="s">
        <v>3542</v>
      </c>
      <c r="B1728" s="2" t="s">
        <v>3543</v>
      </c>
      <c r="C1728" s="2">
        <v>9020321332</v>
      </c>
      <c r="D1728" s="2" t="s">
        <v>14</v>
      </c>
      <c r="E1728" s="2" t="str">
        <f>HYPERLINK("https://nconnect.nicmar.ac.in/storage/profile/69982f24ae6f8.png", "Download")</f>
        <v>0</v>
      </c>
      <c r="F1728" s="2" t="s">
        <v>3363</v>
      </c>
      <c r="G1728" s="2" t="s">
        <v>3363</v>
      </c>
    </row>
    <row r="1729" spans="1:7">
      <c r="A1729" s="2" t="s">
        <v>3544</v>
      </c>
      <c r="B1729" s="2" t="s">
        <v>3545</v>
      </c>
      <c r="C1729" s="2">
        <v>9819306354</v>
      </c>
      <c r="D1729" s="2" t="s">
        <v>14</v>
      </c>
      <c r="E1729" s="2" t="str">
        <f>HYPERLINK("https://nconnect.nicmar.ac.in/storage/profile/69a1c52c4444e.png", "Download")</f>
        <v>0</v>
      </c>
      <c r="F1729" s="2" t="s">
        <v>3363</v>
      </c>
      <c r="G1729" s="2" t="s">
        <v>3363</v>
      </c>
    </row>
    <row r="1730" spans="1:7">
      <c r="A1730" s="2" t="s">
        <v>3546</v>
      </c>
      <c r="B1730" s="2" t="s">
        <v>3547</v>
      </c>
      <c r="C1730" s="2">
        <v>7006069264</v>
      </c>
      <c r="D1730" s="2" t="s">
        <v>14</v>
      </c>
      <c r="E1730" s="2" t="s">
        <v>15</v>
      </c>
      <c r="F1730" s="2" t="s">
        <v>3363</v>
      </c>
      <c r="G1730" s="2" t="s">
        <v>3363</v>
      </c>
    </row>
    <row r="1731" spans="1:7">
      <c r="A1731" s="2" t="s">
        <v>3548</v>
      </c>
      <c r="B1731" s="2" t="s">
        <v>3549</v>
      </c>
      <c r="C1731" s="2">
        <v>9739779911</v>
      </c>
      <c r="D1731" s="2" t="s">
        <v>14</v>
      </c>
      <c r="E1731" s="2" t="str">
        <f>HYPERLINK("https://nconnect.nicmar.ac.in/storage/profile/6997dd43ea14a.png", "Download")</f>
        <v>0</v>
      </c>
      <c r="F1731" s="2" t="s">
        <v>3363</v>
      </c>
      <c r="G1731" s="2" t="s">
        <v>3363</v>
      </c>
    </row>
    <row r="1732" spans="1:7">
      <c r="A1732" s="2" t="s">
        <v>3550</v>
      </c>
      <c r="B1732" s="2" t="s">
        <v>3551</v>
      </c>
      <c r="C1732" s="2">
        <v>9591431809</v>
      </c>
      <c r="D1732" s="2" t="s">
        <v>14</v>
      </c>
      <c r="E1732" s="2" t="s">
        <v>15</v>
      </c>
      <c r="F1732" s="2" t="s">
        <v>3363</v>
      </c>
      <c r="G1732" s="2" t="s">
        <v>3363</v>
      </c>
    </row>
    <row r="1733" spans="1:7">
      <c r="A1733" s="2" t="s">
        <v>3552</v>
      </c>
      <c r="B1733" s="2" t="s">
        <v>3553</v>
      </c>
      <c r="C1733" s="2">
        <v>9730010717</v>
      </c>
      <c r="D1733" s="2" t="s">
        <v>14</v>
      </c>
      <c r="E1733" s="2" t="str">
        <f>HYPERLINK("https://nconnect.nicmar.ac.in/storage/profile/699f3ad143be6.png", "Download")</f>
        <v>0</v>
      </c>
      <c r="F1733" s="2" t="s">
        <v>3363</v>
      </c>
      <c r="G1733" s="2" t="s">
        <v>3363</v>
      </c>
    </row>
    <row r="1734" spans="1:7">
      <c r="A1734" s="2" t="s">
        <v>3554</v>
      </c>
      <c r="B1734" s="2" t="s">
        <v>3555</v>
      </c>
      <c r="C1734" s="2">
        <v>9806677314</v>
      </c>
      <c r="D1734" s="2" t="s">
        <v>14</v>
      </c>
      <c r="E1734" s="2" t="str">
        <f>HYPERLINK("https://nconnect.nicmar.ac.in/storage/profile/699bd4c324893.png", "Download")</f>
        <v>0</v>
      </c>
      <c r="F1734" s="2" t="s">
        <v>3363</v>
      </c>
      <c r="G1734" s="2" t="s">
        <v>3363</v>
      </c>
    </row>
    <row r="1735" spans="1:7">
      <c r="A1735" s="2" t="s">
        <v>3556</v>
      </c>
      <c r="B1735" s="2" t="s">
        <v>3557</v>
      </c>
      <c r="C1735" s="2">
        <v>8149872624</v>
      </c>
      <c r="D1735" s="2" t="s">
        <v>14</v>
      </c>
      <c r="E1735" s="2" t="s">
        <v>15</v>
      </c>
      <c r="F1735" s="2" t="s">
        <v>3363</v>
      </c>
      <c r="G1735" s="2" t="s">
        <v>3363</v>
      </c>
    </row>
    <row r="1736" spans="1:7">
      <c r="A1736" s="2" t="s">
        <v>3558</v>
      </c>
      <c r="B1736" s="2" t="s">
        <v>3559</v>
      </c>
      <c r="C1736" s="2">
        <v>9921239269</v>
      </c>
      <c r="D1736" s="2" t="s">
        <v>14</v>
      </c>
      <c r="E1736" s="2" t="s">
        <v>15</v>
      </c>
      <c r="F1736" s="2" t="s">
        <v>3363</v>
      </c>
      <c r="G1736" s="2" t="s">
        <v>3363</v>
      </c>
    </row>
    <row r="1737" spans="1:7">
      <c r="A1737" s="2" t="s">
        <v>3560</v>
      </c>
      <c r="B1737" s="2" t="s">
        <v>3561</v>
      </c>
      <c r="C1737" s="2">
        <v>9763008286</v>
      </c>
      <c r="D1737" s="2" t="s">
        <v>14</v>
      </c>
      <c r="E1737" s="2" t="str">
        <f>HYPERLINK("https://nconnect.nicmar.ac.in/storage/profile/69a13cf5d6ca9.png", "Download")</f>
        <v>0</v>
      </c>
      <c r="F1737" s="2" t="s">
        <v>3363</v>
      </c>
      <c r="G1737" s="2" t="s">
        <v>3363</v>
      </c>
    </row>
    <row r="1738" spans="1:7">
      <c r="A1738" s="2" t="s">
        <v>3562</v>
      </c>
      <c r="B1738" s="2" t="s">
        <v>3563</v>
      </c>
      <c r="C1738" s="2">
        <v>9492117512</v>
      </c>
      <c r="D1738" s="2" t="s">
        <v>14</v>
      </c>
      <c r="E1738" s="2" t="str">
        <f>HYPERLINK("https://nconnect.nicmar.ac.in/storage/profile/69997620ae9b5.png", "Download")</f>
        <v>0</v>
      </c>
      <c r="F1738" s="2" t="s">
        <v>3363</v>
      </c>
      <c r="G1738" s="2" t="s">
        <v>3363</v>
      </c>
    </row>
    <row r="1739" spans="1:7">
      <c r="A1739" s="2" t="s">
        <v>3564</v>
      </c>
      <c r="B1739" s="2" t="s">
        <v>3565</v>
      </c>
      <c r="C1739" s="2">
        <v>9834438607</v>
      </c>
      <c r="D1739" s="2" t="s">
        <v>14</v>
      </c>
      <c r="E1739" s="2" t="str">
        <f>HYPERLINK("https://nconnect.nicmar.ac.in/storage/profile/69997158014f2.png", "Download")</f>
        <v>0</v>
      </c>
      <c r="F1739" s="2" t="s">
        <v>3363</v>
      </c>
      <c r="G1739" s="2" t="s">
        <v>3363</v>
      </c>
    </row>
    <row r="1740" spans="1:7">
      <c r="A1740" s="2" t="s">
        <v>3566</v>
      </c>
      <c r="B1740" s="2" t="s">
        <v>3567</v>
      </c>
      <c r="C1740" s="2">
        <v>9884806248</v>
      </c>
      <c r="D1740" s="2" t="s">
        <v>14</v>
      </c>
      <c r="E1740" s="2" t="s">
        <v>15</v>
      </c>
      <c r="F1740" s="2" t="s">
        <v>3363</v>
      </c>
      <c r="G1740" s="2" t="s">
        <v>3363</v>
      </c>
    </row>
    <row r="1741" spans="1:7">
      <c r="A1741" s="2" t="s">
        <v>3568</v>
      </c>
      <c r="B1741" s="2" t="s">
        <v>3569</v>
      </c>
      <c r="C1741" s="2">
        <v>9400456226</v>
      </c>
      <c r="D1741" s="2" t="s">
        <v>14</v>
      </c>
      <c r="E1741" s="2" t="s">
        <v>15</v>
      </c>
      <c r="F1741" s="2" t="s">
        <v>3363</v>
      </c>
      <c r="G1741" s="2" t="s">
        <v>3363</v>
      </c>
    </row>
    <row r="1742" spans="1:7">
      <c r="A1742" s="2" t="s">
        <v>3570</v>
      </c>
      <c r="B1742" s="2" t="s">
        <v>3571</v>
      </c>
      <c r="C1742" s="2">
        <v>8143180472</v>
      </c>
      <c r="D1742" s="2" t="s">
        <v>14</v>
      </c>
      <c r="E1742" s="2" t="s">
        <v>15</v>
      </c>
      <c r="F1742" s="2" t="s">
        <v>3363</v>
      </c>
      <c r="G1742" s="2" t="s">
        <v>3363</v>
      </c>
    </row>
    <row r="1743" spans="1:7">
      <c r="A1743" s="2" t="s">
        <v>3572</v>
      </c>
      <c r="B1743" s="2" t="s">
        <v>3573</v>
      </c>
      <c r="C1743" s="2">
        <v>9036508107</v>
      </c>
      <c r="D1743" s="2" t="s">
        <v>14</v>
      </c>
      <c r="E1743" s="2" t="s">
        <v>15</v>
      </c>
      <c r="F1743" s="2" t="s">
        <v>3363</v>
      </c>
      <c r="G1743" s="2" t="s">
        <v>3363</v>
      </c>
    </row>
    <row r="1744" spans="1:7">
      <c r="A1744" s="2" t="s">
        <v>3574</v>
      </c>
      <c r="B1744" s="2" t="s">
        <v>3575</v>
      </c>
      <c r="C1744" s="2">
        <v>8087363810</v>
      </c>
      <c r="D1744" s="2" t="s">
        <v>14</v>
      </c>
      <c r="E1744" s="2" t="s">
        <v>15</v>
      </c>
      <c r="F1744" s="2" t="s">
        <v>3363</v>
      </c>
      <c r="G1744" s="2" t="s">
        <v>3363</v>
      </c>
    </row>
    <row r="1745" spans="1:7">
      <c r="A1745" s="2" t="s">
        <v>3576</v>
      </c>
      <c r="B1745" s="2" t="s">
        <v>3577</v>
      </c>
      <c r="C1745" s="2">
        <v>9411916462</v>
      </c>
      <c r="D1745" s="2" t="s">
        <v>14</v>
      </c>
      <c r="E1745" s="2" t="s">
        <v>15</v>
      </c>
      <c r="F1745" s="2" t="s">
        <v>3363</v>
      </c>
      <c r="G1745" s="2" t="s">
        <v>3363</v>
      </c>
    </row>
    <row r="1746" spans="1:7">
      <c r="A1746" s="2" t="s">
        <v>3578</v>
      </c>
      <c r="B1746" s="2" t="s">
        <v>3579</v>
      </c>
      <c r="C1746" s="2">
        <v>8351873002</v>
      </c>
      <c r="D1746" s="2" t="s">
        <v>14</v>
      </c>
      <c r="E1746" s="2" t="s">
        <v>15</v>
      </c>
      <c r="F1746" s="2" t="s">
        <v>3363</v>
      </c>
      <c r="G1746" s="2" t="s">
        <v>3363</v>
      </c>
    </row>
    <row r="1747" spans="1:7">
      <c r="A1747" s="2" t="s">
        <v>3580</v>
      </c>
      <c r="B1747" s="2" t="s">
        <v>3581</v>
      </c>
      <c r="C1747" s="2">
        <v>8830232164</v>
      </c>
      <c r="D1747" s="2" t="s">
        <v>14</v>
      </c>
      <c r="E1747" s="2" t="s">
        <v>15</v>
      </c>
      <c r="F1747" s="2" t="s">
        <v>3363</v>
      </c>
      <c r="G1747" s="2" t="s">
        <v>3363</v>
      </c>
    </row>
    <row r="1748" spans="1:7">
      <c r="A1748" s="2" t="s">
        <v>3582</v>
      </c>
      <c r="B1748" s="2" t="s">
        <v>3583</v>
      </c>
      <c r="C1748" s="2">
        <v>8989938969</v>
      </c>
      <c r="D1748" s="2" t="s">
        <v>14</v>
      </c>
      <c r="E1748" s="2" t="s">
        <v>15</v>
      </c>
      <c r="F1748" s="2" t="s">
        <v>3363</v>
      </c>
      <c r="G1748" s="2" t="s">
        <v>3363</v>
      </c>
    </row>
    <row r="1749" spans="1:7">
      <c r="A1749" s="2" t="s">
        <v>3584</v>
      </c>
      <c r="B1749" s="2" t="s">
        <v>3585</v>
      </c>
      <c r="C1749" s="2">
        <v>7259887654</v>
      </c>
      <c r="D1749" s="2" t="s">
        <v>14</v>
      </c>
      <c r="E1749" s="2" t="s">
        <v>15</v>
      </c>
      <c r="F1749" s="2" t="s">
        <v>3363</v>
      </c>
      <c r="G1749" s="2" t="s">
        <v>3363</v>
      </c>
    </row>
    <row r="1750" spans="1:7">
      <c r="A1750" s="2" t="s">
        <v>3586</v>
      </c>
      <c r="B1750" s="2" t="s">
        <v>3587</v>
      </c>
      <c r="C1750" s="2">
        <v>7708414888</v>
      </c>
      <c r="D1750" s="2" t="s">
        <v>14</v>
      </c>
      <c r="E1750" s="2" t="s">
        <v>15</v>
      </c>
      <c r="F1750" s="2" t="s">
        <v>3363</v>
      </c>
      <c r="G1750" s="2" t="s">
        <v>3363</v>
      </c>
    </row>
    <row r="1751" spans="1:7">
      <c r="A1751" s="2" t="s">
        <v>3588</v>
      </c>
      <c r="B1751" s="2" t="s">
        <v>3589</v>
      </c>
      <c r="C1751" s="2">
        <v>9822840978</v>
      </c>
      <c r="D1751" s="2" t="s">
        <v>14</v>
      </c>
      <c r="E1751" s="2" t="str">
        <f>HYPERLINK("https://nconnect.nicmar.ac.in/storage/profile/69a81da68d3e9.png", "Download")</f>
        <v>0</v>
      </c>
      <c r="F1751" s="2" t="s">
        <v>3363</v>
      </c>
      <c r="G1751" s="2" t="s">
        <v>3363</v>
      </c>
    </row>
    <row r="1752" spans="1:7">
      <c r="A1752" s="2" t="s">
        <v>3590</v>
      </c>
      <c r="B1752" s="2" t="s">
        <v>3591</v>
      </c>
      <c r="C1752" s="2">
        <v>8892842989</v>
      </c>
      <c r="D1752" s="2" t="s">
        <v>14</v>
      </c>
      <c r="E1752" s="2" t="s">
        <v>15</v>
      </c>
      <c r="F1752" s="2" t="s">
        <v>3363</v>
      </c>
      <c r="G1752" s="2" t="s">
        <v>3363</v>
      </c>
    </row>
    <row r="1753" spans="1:7">
      <c r="A1753" s="2" t="s">
        <v>3592</v>
      </c>
      <c r="B1753" s="2" t="s">
        <v>3593</v>
      </c>
      <c r="C1753" s="2">
        <v>9711195564</v>
      </c>
      <c r="D1753" s="2" t="s">
        <v>14</v>
      </c>
      <c r="E1753" s="2" t="s">
        <v>15</v>
      </c>
      <c r="F1753" s="2" t="s">
        <v>3363</v>
      </c>
      <c r="G1753" s="2" t="s">
        <v>3363</v>
      </c>
    </row>
    <row r="1754" spans="1:7">
      <c r="A1754" s="2" t="s">
        <v>3594</v>
      </c>
      <c r="B1754" s="2" t="s">
        <v>3595</v>
      </c>
      <c r="C1754" s="2">
        <v>9922541965</v>
      </c>
      <c r="D1754" s="2" t="s">
        <v>14</v>
      </c>
      <c r="E1754" s="2" t="s">
        <v>15</v>
      </c>
      <c r="F1754" s="2" t="s">
        <v>3363</v>
      </c>
      <c r="G1754" s="2" t="s">
        <v>3363</v>
      </c>
    </row>
    <row r="1755" spans="1:7">
      <c r="A1755" s="2" t="s">
        <v>3596</v>
      </c>
      <c r="B1755" s="2" t="s">
        <v>3597</v>
      </c>
      <c r="C1755" s="2">
        <v>6303963384</v>
      </c>
      <c r="D1755" s="2" t="s">
        <v>14</v>
      </c>
      <c r="E1755" s="2" t="str">
        <f>HYPERLINK("https://nconnect.nicmar.ac.in/storage/profile/6996d028dad36.png", "Download")</f>
        <v>0</v>
      </c>
      <c r="F1755" s="2" t="s">
        <v>3363</v>
      </c>
      <c r="G1755" s="2" t="s">
        <v>3363</v>
      </c>
    </row>
    <row r="1756" spans="1:7">
      <c r="A1756" s="2" t="s">
        <v>3598</v>
      </c>
      <c r="B1756" s="2" t="s">
        <v>3599</v>
      </c>
      <c r="C1756" s="2">
        <v>9920056150</v>
      </c>
      <c r="D1756" s="2" t="s">
        <v>14</v>
      </c>
      <c r="E1756" s="2" t="s">
        <v>15</v>
      </c>
      <c r="F1756" s="2" t="s">
        <v>3363</v>
      </c>
      <c r="G1756" s="2" t="s">
        <v>3363</v>
      </c>
    </row>
    <row r="1757" spans="1:7">
      <c r="A1757" s="2" t="s">
        <v>3522</v>
      </c>
      <c r="B1757" s="2" t="s">
        <v>3600</v>
      </c>
      <c r="C1757" s="2">
        <v>6375598209</v>
      </c>
      <c r="D1757" s="2" t="s">
        <v>14</v>
      </c>
      <c r="E1757" s="2" t="str">
        <f>HYPERLINK("https://nconnect.nicmar.ac.in/storage/profile/6997e2da858de.png", "Download")</f>
        <v>0</v>
      </c>
      <c r="F1757" s="2" t="s">
        <v>3363</v>
      </c>
      <c r="G1757" s="2" t="s">
        <v>3363</v>
      </c>
    </row>
    <row r="1758" spans="1:7">
      <c r="A1758" s="2" t="s">
        <v>3601</v>
      </c>
      <c r="B1758" s="2" t="s">
        <v>3602</v>
      </c>
      <c r="C1758" s="2">
        <v>9036882777</v>
      </c>
      <c r="D1758" s="2" t="s">
        <v>14</v>
      </c>
      <c r="E1758" s="2" t="str">
        <f>HYPERLINK("https://nconnect.nicmar.ac.in/storage/profile/699e7cf06ad94.png", "Download")</f>
        <v>0</v>
      </c>
      <c r="F1758" s="2" t="s">
        <v>3363</v>
      </c>
      <c r="G1758" s="2" t="s">
        <v>3363</v>
      </c>
    </row>
    <row r="1759" spans="1:7">
      <c r="A1759" s="2" t="s">
        <v>3603</v>
      </c>
      <c r="B1759" s="2" t="s">
        <v>3604</v>
      </c>
      <c r="C1759" s="2">
        <v>8547527727</v>
      </c>
      <c r="D1759" s="2" t="s">
        <v>14</v>
      </c>
      <c r="E1759" s="2" t="s">
        <v>15</v>
      </c>
      <c r="F1759" s="2" t="s">
        <v>3363</v>
      </c>
      <c r="G1759" s="2" t="s">
        <v>3363</v>
      </c>
    </row>
    <row r="1760" spans="1:7">
      <c r="A1760" s="2" t="s">
        <v>3605</v>
      </c>
      <c r="B1760" s="2" t="s">
        <v>3606</v>
      </c>
      <c r="C1760" s="2">
        <v>9850058510</v>
      </c>
      <c r="D1760" s="2" t="s">
        <v>14</v>
      </c>
      <c r="E1760" s="2" t="s">
        <v>15</v>
      </c>
      <c r="F1760" s="2" t="s">
        <v>3363</v>
      </c>
      <c r="G1760" s="2" t="s">
        <v>3363</v>
      </c>
    </row>
    <row r="1761" spans="1:7">
      <c r="A1761" s="2" t="s">
        <v>3607</v>
      </c>
      <c r="B1761" s="2" t="s">
        <v>3608</v>
      </c>
      <c r="C1761" s="2">
        <v>9049009367</v>
      </c>
      <c r="D1761" s="2" t="s">
        <v>14</v>
      </c>
      <c r="E1761" s="2" t="str">
        <f>HYPERLINK("https://nconnect.nicmar.ac.in/storage/profile/699979f266498.png", "Download")</f>
        <v>0</v>
      </c>
      <c r="F1761" s="2" t="s">
        <v>3363</v>
      </c>
      <c r="G1761" s="2" t="s">
        <v>3363</v>
      </c>
    </row>
    <row r="1762" spans="1:7">
      <c r="A1762" s="2" t="s">
        <v>3609</v>
      </c>
      <c r="B1762" s="2" t="s">
        <v>3610</v>
      </c>
      <c r="C1762" s="2">
        <v>6204544695</v>
      </c>
      <c r="D1762" s="2" t="s">
        <v>14</v>
      </c>
      <c r="E1762" s="2" t="s">
        <v>15</v>
      </c>
      <c r="F1762" s="2" t="s">
        <v>3363</v>
      </c>
      <c r="G1762" s="2" t="s">
        <v>3363</v>
      </c>
    </row>
    <row r="1763" spans="1:7">
      <c r="A1763" s="2" t="s">
        <v>3611</v>
      </c>
      <c r="B1763" s="2" t="s">
        <v>3612</v>
      </c>
      <c r="C1763" s="2">
        <v>9305057050</v>
      </c>
      <c r="D1763" s="2" t="s">
        <v>14</v>
      </c>
      <c r="E1763" s="2" t="str">
        <f>HYPERLINK("https://nconnect.nicmar.ac.in/storage/profile/6996df2cef55d.png", "Download")</f>
        <v>0</v>
      </c>
      <c r="F1763" s="2" t="s">
        <v>3363</v>
      </c>
      <c r="G1763" s="2" t="s">
        <v>3363</v>
      </c>
    </row>
    <row r="1764" spans="1:7">
      <c r="A1764" s="2" t="s">
        <v>3613</v>
      </c>
      <c r="B1764" s="2" t="s">
        <v>3614</v>
      </c>
      <c r="C1764" s="2">
        <v>9764856007</v>
      </c>
      <c r="D1764" s="2" t="s">
        <v>14</v>
      </c>
      <c r="E1764" s="2" t="s">
        <v>15</v>
      </c>
      <c r="F1764" s="2" t="s">
        <v>3363</v>
      </c>
      <c r="G1764" s="2" t="s">
        <v>3363</v>
      </c>
    </row>
    <row r="1765" spans="1:7">
      <c r="A1765" s="2" t="s">
        <v>3615</v>
      </c>
      <c r="B1765" s="2" t="s">
        <v>3616</v>
      </c>
      <c r="C1765" s="2">
        <v>9496184489</v>
      </c>
      <c r="D1765" s="2" t="s">
        <v>14</v>
      </c>
      <c r="E1765" s="2" t="s">
        <v>15</v>
      </c>
      <c r="F1765" s="2" t="s">
        <v>3363</v>
      </c>
      <c r="G1765" s="2" t="s">
        <v>3363</v>
      </c>
    </row>
    <row r="1766" spans="1:7">
      <c r="A1766" s="2" t="s">
        <v>3617</v>
      </c>
      <c r="B1766" s="2" t="s">
        <v>3618</v>
      </c>
      <c r="C1766" s="2">
        <v>8500149032</v>
      </c>
      <c r="D1766" s="2" t="s">
        <v>14</v>
      </c>
      <c r="E1766" s="2" t="str">
        <f>HYPERLINK("https://nconnect.nicmar.ac.in/storage/profile/6999a3e0ef2f1.png", "Download")</f>
        <v>0</v>
      </c>
      <c r="F1766" s="2" t="s">
        <v>3363</v>
      </c>
      <c r="G1766" s="2" t="s">
        <v>3363</v>
      </c>
    </row>
    <row r="1767" spans="1:7">
      <c r="A1767" s="2" t="s">
        <v>3619</v>
      </c>
      <c r="B1767" s="2" t="s">
        <v>3620</v>
      </c>
      <c r="C1767" s="2">
        <v>7021717486</v>
      </c>
      <c r="D1767" s="2" t="s">
        <v>14</v>
      </c>
      <c r="E1767" s="2" t="str">
        <f>HYPERLINK("https://nconnect.nicmar.ac.in/storage/profile/6999033619ff0.png", "Download")</f>
        <v>0</v>
      </c>
      <c r="F1767" s="2" t="s">
        <v>3363</v>
      </c>
      <c r="G1767" s="2" t="s">
        <v>3363</v>
      </c>
    </row>
    <row r="1768" spans="1:7">
      <c r="A1768" s="2" t="s">
        <v>3621</v>
      </c>
      <c r="B1768" s="2" t="s">
        <v>3622</v>
      </c>
      <c r="C1768" s="2">
        <v>9763404557</v>
      </c>
      <c r="D1768" s="2" t="s">
        <v>14</v>
      </c>
      <c r="E1768" s="2" t="s">
        <v>15</v>
      </c>
      <c r="F1768" s="2" t="s">
        <v>3363</v>
      </c>
      <c r="G1768" s="2" t="s">
        <v>3363</v>
      </c>
    </row>
    <row r="1769" spans="1:7">
      <c r="A1769" s="2" t="s">
        <v>3623</v>
      </c>
      <c r="B1769" s="2" t="s">
        <v>3624</v>
      </c>
      <c r="C1769" s="2">
        <v>7049853788</v>
      </c>
      <c r="D1769" s="2" t="s">
        <v>14</v>
      </c>
      <c r="E1769" s="2" t="s">
        <v>15</v>
      </c>
      <c r="F1769" s="2" t="s">
        <v>3363</v>
      </c>
      <c r="G1769" s="2" t="s">
        <v>3363</v>
      </c>
    </row>
    <row r="1770" spans="1:7">
      <c r="A1770" s="2" t="s">
        <v>3625</v>
      </c>
      <c r="B1770" s="2" t="s">
        <v>3626</v>
      </c>
      <c r="C1770" s="2">
        <v>9791667012</v>
      </c>
      <c r="D1770" s="2" t="s">
        <v>14</v>
      </c>
      <c r="E1770" s="2" t="s">
        <v>15</v>
      </c>
      <c r="F1770" s="2" t="s">
        <v>3363</v>
      </c>
      <c r="G1770" s="2" t="s">
        <v>3363</v>
      </c>
    </row>
    <row r="1771" spans="1:7">
      <c r="A1771" s="2" t="s">
        <v>3627</v>
      </c>
      <c r="B1771" s="2" t="s">
        <v>3628</v>
      </c>
      <c r="C1771" s="2">
        <v>8940082234</v>
      </c>
      <c r="D1771" s="2" t="s">
        <v>14</v>
      </c>
      <c r="E1771" s="2" t="s">
        <v>15</v>
      </c>
      <c r="F1771" s="2" t="s">
        <v>3363</v>
      </c>
      <c r="G1771" s="2" t="s">
        <v>3363</v>
      </c>
    </row>
    <row r="1772" spans="1:7">
      <c r="A1772" s="2" t="s">
        <v>3629</v>
      </c>
      <c r="B1772" s="2" t="s">
        <v>3630</v>
      </c>
      <c r="C1772" s="2">
        <v>8789609794</v>
      </c>
      <c r="D1772" s="2" t="s">
        <v>14</v>
      </c>
      <c r="E1772" s="2" t="s">
        <v>15</v>
      </c>
      <c r="F1772" s="2" t="s">
        <v>3363</v>
      </c>
      <c r="G1772" s="2" t="s">
        <v>3363</v>
      </c>
    </row>
    <row r="1773" spans="1:7">
      <c r="A1773" s="2" t="s">
        <v>3631</v>
      </c>
      <c r="B1773" s="2" t="s">
        <v>3632</v>
      </c>
      <c r="C1773" s="2">
        <v>8220835569</v>
      </c>
      <c r="D1773" s="2" t="s">
        <v>14</v>
      </c>
      <c r="E1773" s="2" t="s">
        <v>15</v>
      </c>
      <c r="F1773" s="2" t="s">
        <v>3363</v>
      </c>
      <c r="G1773" s="2" t="s">
        <v>3363</v>
      </c>
    </row>
    <row r="1774" spans="1:7">
      <c r="A1774" s="2" t="s">
        <v>3633</v>
      </c>
      <c r="B1774" s="2" t="s">
        <v>3634</v>
      </c>
      <c r="C1774" s="2">
        <v>8806510046</v>
      </c>
      <c r="D1774" s="2" t="s">
        <v>14</v>
      </c>
      <c r="E1774" s="2" t="s">
        <v>15</v>
      </c>
      <c r="F1774" s="2" t="s">
        <v>3363</v>
      </c>
      <c r="G1774" s="2" t="s">
        <v>3363</v>
      </c>
    </row>
    <row r="1775" spans="1:7">
      <c r="A1775" s="2" t="s">
        <v>3635</v>
      </c>
      <c r="B1775" s="2" t="s">
        <v>3636</v>
      </c>
      <c r="C1775" s="2">
        <v>9836557871</v>
      </c>
      <c r="D1775" s="2" t="s">
        <v>14</v>
      </c>
      <c r="E1775" s="2" t="s">
        <v>15</v>
      </c>
      <c r="F1775" s="2" t="s">
        <v>3363</v>
      </c>
      <c r="G1775" s="2" t="s">
        <v>3363</v>
      </c>
    </row>
    <row r="1776" spans="1:7">
      <c r="A1776" s="2" t="s">
        <v>3637</v>
      </c>
      <c r="B1776" s="2" t="s">
        <v>3638</v>
      </c>
      <c r="C1776" s="2">
        <v>6374901489</v>
      </c>
      <c r="D1776" s="2" t="s">
        <v>14</v>
      </c>
      <c r="E1776" s="2" t="s">
        <v>15</v>
      </c>
      <c r="F1776" s="2" t="s">
        <v>3363</v>
      </c>
      <c r="G1776" s="2" t="s">
        <v>3363</v>
      </c>
    </row>
    <row r="1777" spans="1:7">
      <c r="A1777" s="2" t="s">
        <v>3639</v>
      </c>
      <c r="B1777" s="2" t="s">
        <v>3640</v>
      </c>
      <c r="C1777" s="2">
        <v>9579081147</v>
      </c>
      <c r="D1777" s="2" t="s">
        <v>14</v>
      </c>
      <c r="E1777" s="2" t="str">
        <f>HYPERLINK("https://nconnect.nicmar.ac.in/storage/profile/69a3d1c9345d5.png", "Download")</f>
        <v>0</v>
      </c>
      <c r="F1777" s="2" t="s">
        <v>3363</v>
      </c>
      <c r="G1777" s="2" t="s">
        <v>3363</v>
      </c>
    </row>
    <row r="1778" spans="1:7">
      <c r="A1778" s="2" t="s">
        <v>3641</v>
      </c>
      <c r="B1778" s="2" t="s">
        <v>3642</v>
      </c>
      <c r="C1778" s="2">
        <v>7351683118</v>
      </c>
      <c r="D1778" s="2" t="s">
        <v>14</v>
      </c>
      <c r="E1778" s="2" t="s">
        <v>15</v>
      </c>
      <c r="F1778" s="2" t="s">
        <v>3363</v>
      </c>
      <c r="G1778" s="2" t="s">
        <v>3363</v>
      </c>
    </row>
    <row r="1779" spans="1:7">
      <c r="A1779" s="2" t="s">
        <v>3643</v>
      </c>
      <c r="B1779" s="2" t="s">
        <v>3644</v>
      </c>
      <c r="C1779" s="2">
        <v>9923017290</v>
      </c>
      <c r="D1779" s="2" t="s">
        <v>14</v>
      </c>
      <c r="E1779" s="2" t="s">
        <v>15</v>
      </c>
      <c r="F1779" s="2" t="s">
        <v>3363</v>
      </c>
      <c r="G1779" s="2" t="s">
        <v>3363</v>
      </c>
    </row>
    <row r="1780" spans="1:7">
      <c r="A1780" s="2" t="s">
        <v>3645</v>
      </c>
      <c r="B1780" s="2" t="s">
        <v>3646</v>
      </c>
      <c r="C1780" s="2">
        <v>7588223673</v>
      </c>
      <c r="D1780" s="2" t="s">
        <v>14</v>
      </c>
      <c r="E1780" s="2" t="s">
        <v>15</v>
      </c>
      <c r="F1780" s="2" t="s">
        <v>3363</v>
      </c>
      <c r="G1780" s="2" t="s">
        <v>3363</v>
      </c>
    </row>
    <row r="1781" spans="1:7">
      <c r="A1781" s="2" t="s">
        <v>3647</v>
      </c>
      <c r="B1781" s="2" t="s">
        <v>3648</v>
      </c>
      <c r="C1781" s="2">
        <v>9334807247</v>
      </c>
      <c r="D1781" s="2" t="s">
        <v>14</v>
      </c>
      <c r="E1781" s="2" t="s">
        <v>15</v>
      </c>
      <c r="F1781" s="2" t="s">
        <v>3363</v>
      </c>
      <c r="G1781" s="2" t="s">
        <v>3363</v>
      </c>
    </row>
    <row r="1782" spans="1:7">
      <c r="A1782" s="2" t="s">
        <v>3649</v>
      </c>
      <c r="B1782" s="2" t="s">
        <v>3650</v>
      </c>
      <c r="C1782" s="2">
        <v>7061260821</v>
      </c>
      <c r="D1782" s="2" t="s">
        <v>14</v>
      </c>
      <c r="E1782" s="2" t="s">
        <v>15</v>
      </c>
      <c r="F1782" s="2" t="s">
        <v>3363</v>
      </c>
      <c r="G1782" s="2" t="s">
        <v>3363</v>
      </c>
    </row>
    <row r="1783" spans="1:7">
      <c r="A1783" s="2" t="s">
        <v>3651</v>
      </c>
      <c r="B1783" s="2" t="s">
        <v>3652</v>
      </c>
      <c r="C1783" s="2">
        <v>8825083806</v>
      </c>
      <c r="D1783" s="2" t="s">
        <v>14</v>
      </c>
      <c r="E1783" s="2" t="s">
        <v>15</v>
      </c>
      <c r="F1783" s="2" t="s">
        <v>3363</v>
      </c>
      <c r="G1783" s="2" t="s">
        <v>3363</v>
      </c>
    </row>
    <row r="1784" spans="1:7">
      <c r="A1784" s="2" t="s">
        <v>3653</v>
      </c>
      <c r="B1784" s="2" t="s">
        <v>3654</v>
      </c>
      <c r="C1784" s="2">
        <v>8939885444</v>
      </c>
      <c r="D1784" s="2" t="s">
        <v>14</v>
      </c>
      <c r="E1784" s="2" t="s">
        <v>15</v>
      </c>
      <c r="F1784" s="2" t="s">
        <v>3363</v>
      </c>
      <c r="G1784" s="2" t="s">
        <v>3363</v>
      </c>
    </row>
    <row r="1785" spans="1:7">
      <c r="A1785" s="2" t="s">
        <v>3655</v>
      </c>
      <c r="B1785" s="2" t="s">
        <v>3656</v>
      </c>
      <c r="C1785" s="2">
        <v>8983277205</v>
      </c>
      <c r="D1785" s="2" t="s">
        <v>14</v>
      </c>
      <c r="E1785" s="2" t="s">
        <v>15</v>
      </c>
      <c r="F1785" s="2" t="s">
        <v>3363</v>
      </c>
      <c r="G1785" s="2" t="s">
        <v>3363</v>
      </c>
    </row>
    <row r="1786" spans="1:7">
      <c r="A1786" s="2" t="s">
        <v>2129</v>
      </c>
      <c r="B1786" s="2" t="s">
        <v>3657</v>
      </c>
      <c r="C1786" s="2">
        <v>8657226696</v>
      </c>
      <c r="D1786" s="2" t="s">
        <v>14</v>
      </c>
      <c r="E1786" s="2" t="str">
        <f>HYPERLINK("https://nconnect.nicmar.ac.in/storage/profile/69a7f172606bb.png", "Download")</f>
        <v>0</v>
      </c>
      <c r="F1786" s="2" t="s">
        <v>3363</v>
      </c>
      <c r="G1786" s="2" t="s">
        <v>3363</v>
      </c>
    </row>
    <row r="1787" spans="1:7">
      <c r="A1787" s="2" t="s">
        <v>3658</v>
      </c>
      <c r="B1787" s="2" t="s">
        <v>3659</v>
      </c>
      <c r="C1787" s="2">
        <v>7387425814</v>
      </c>
      <c r="D1787" s="2" t="s">
        <v>14</v>
      </c>
      <c r="E1787" s="2" t="s">
        <v>15</v>
      </c>
      <c r="F1787" s="2" t="s">
        <v>3363</v>
      </c>
      <c r="G1787" s="2" t="s">
        <v>3363</v>
      </c>
    </row>
    <row r="1788" spans="1:7">
      <c r="A1788" s="2" t="s">
        <v>3660</v>
      </c>
      <c r="B1788" s="2" t="s">
        <v>3661</v>
      </c>
      <c r="C1788" s="2">
        <v>6901226732</v>
      </c>
      <c r="D1788" s="2" t="s">
        <v>14</v>
      </c>
      <c r="E1788" s="2" t="s">
        <v>15</v>
      </c>
      <c r="F1788" s="2" t="s">
        <v>3363</v>
      </c>
      <c r="G1788" s="2" t="s">
        <v>3363</v>
      </c>
    </row>
    <row r="1789" spans="1:7">
      <c r="A1789" s="2" t="s">
        <v>3662</v>
      </c>
      <c r="B1789" s="2" t="s">
        <v>3663</v>
      </c>
      <c r="C1789" s="2">
        <v>9412655033</v>
      </c>
      <c r="D1789" s="2" t="s">
        <v>14</v>
      </c>
      <c r="E1789" s="2" t="str">
        <f>HYPERLINK("https://nconnect.nicmar.ac.in/storage/profile/6996d4eef1e58.png", "Download")</f>
        <v>0</v>
      </c>
      <c r="F1789" s="2" t="s">
        <v>3363</v>
      </c>
      <c r="G1789" s="2" t="s">
        <v>3363</v>
      </c>
    </row>
    <row r="1790" spans="1:7">
      <c r="A1790" s="2" t="s">
        <v>3664</v>
      </c>
      <c r="B1790" s="2" t="s">
        <v>3665</v>
      </c>
      <c r="C1790" s="2">
        <v>8087922243</v>
      </c>
      <c r="D1790" s="2" t="s">
        <v>14</v>
      </c>
      <c r="E1790" s="2" t="s">
        <v>15</v>
      </c>
      <c r="F1790" s="2" t="s">
        <v>3363</v>
      </c>
      <c r="G1790" s="2" t="s">
        <v>3363</v>
      </c>
    </row>
    <row r="1791" spans="1:7">
      <c r="A1791" s="2" t="s">
        <v>3666</v>
      </c>
      <c r="B1791" s="2" t="s">
        <v>3667</v>
      </c>
      <c r="C1791" s="2">
        <v>7758003865</v>
      </c>
      <c r="D1791" s="2" t="s">
        <v>14</v>
      </c>
      <c r="E1791" s="2" t="str">
        <f>HYPERLINK("https://nconnect.nicmar.ac.in/storage/profile/699bfd976ddca.png", "Download")</f>
        <v>0</v>
      </c>
      <c r="F1791" s="2" t="s">
        <v>3363</v>
      </c>
      <c r="G1791" s="2" t="s">
        <v>3363</v>
      </c>
    </row>
    <row r="1792" spans="1:7">
      <c r="A1792" s="2" t="s">
        <v>3668</v>
      </c>
      <c r="B1792" s="2" t="s">
        <v>3669</v>
      </c>
      <c r="C1792" s="2">
        <v>9895499272</v>
      </c>
      <c r="D1792" s="2" t="s">
        <v>14</v>
      </c>
      <c r="E1792" s="2" t="s">
        <v>15</v>
      </c>
      <c r="F1792" s="2" t="s">
        <v>3363</v>
      </c>
      <c r="G1792" s="2" t="s">
        <v>3363</v>
      </c>
    </row>
    <row r="1793" spans="1:7">
      <c r="A1793" s="2" t="s">
        <v>3670</v>
      </c>
      <c r="B1793" s="2" t="s">
        <v>3671</v>
      </c>
      <c r="C1793" s="2">
        <v>9795226369</v>
      </c>
      <c r="D1793" s="2" t="s">
        <v>14</v>
      </c>
      <c r="E1793" s="2" t="s">
        <v>15</v>
      </c>
      <c r="F1793" s="2" t="s">
        <v>3363</v>
      </c>
      <c r="G1793" s="2" t="s">
        <v>3363</v>
      </c>
    </row>
    <row r="1794" spans="1:7">
      <c r="A1794" s="2" t="s">
        <v>3672</v>
      </c>
      <c r="B1794" s="2" t="s">
        <v>3673</v>
      </c>
      <c r="C1794" s="2">
        <v>9565807619</v>
      </c>
      <c r="D1794" s="2" t="s">
        <v>14</v>
      </c>
      <c r="E1794" s="2" t="s">
        <v>15</v>
      </c>
      <c r="F1794" s="2" t="s">
        <v>3363</v>
      </c>
      <c r="G1794" s="2" t="s">
        <v>3363</v>
      </c>
    </row>
    <row r="1795" spans="1:7">
      <c r="A1795" s="2" t="s">
        <v>3674</v>
      </c>
      <c r="B1795" s="2" t="s">
        <v>3675</v>
      </c>
      <c r="C1795" s="2">
        <v>9219782517</v>
      </c>
      <c r="D1795" s="2" t="s">
        <v>14</v>
      </c>
      <c r="E1795" s="2" t="s">
        <v>15</v>
      </c>
      <c r="F1795" s="2" t="s">
        <v>3363</v>
      </c>
      <c r="G1795" s="2" t="s">
        <v>3363</v>
      </c>
    </row>
    <row r="1796" spans="1:7">
      <c r="A1796" s="2" t="s">
        <v>3676</v>
      </c>
      <c r="B1796" s="2" t="s">
        <v>3677</v>
      </c>
      <c r="C1796" s="2">
        <v>9980455968</v>
      </c>
      <c r="D1796" s="2" t="s">
        <v>14</v>
      </c>
      <c r="E1796" s="2" t="s">
        <v>15</v>
      </c>
      <c r="F1796" s="2" t="s">
        <v>3363</v>
      </c>
      <c r="G1796" s="2" t="s">
        <v>3363</v>
      </c>
    </row>
    <row r="1797" spans="1:7">
      <c r="A1797" s="2" t="s">
        <v>3678</v>
      </c>
      <c r="B1797" s="2" t="s">
        <v>3679</v>
      </c>
      <c r="C1797" s="2">
        <v>9494350750</v>
      </c>
      <c r="D1797" s="2" t="s">
        <v>14</v>
      </c>
      <c r="E1797" s="2" t="s">
        <v>15</v>
      </c>
      <c r="F1797" s="2" t="s">
        <v>3363</v>
      </c>
      <c r="G1797" s="2" t="s">
        <v>3363</v>
      </c>
    </row>
    <row r="1798" spans="1:7">
      <c r="A1798" s="2" t="s">
        <v>3680</v>
      </c>
      <c r="B1798" s="2" t="s">
        <v>3681</v>
      </c>
      <c r="C1798" s="2">
        <v>9797397402</v>
      </c>
      <c r="D1798" s="2" t="s">
        <v>14</v>
      </c>
      <c r="E1798" s="2" t="s">
        <v>15</v>
      </c>
      <c r="F1798" s="2" t="s">
        <v>3363</v>
      </c>
      <c r="G1798" s="2" t="s">
        <v>3363</v>
      </c>
    </row>
    <row r="1799" spans="1:7">
      <c r="A1799" s="2" t="s">
        <v>3682</v>
      </c>
      <c r="B1799" s="2" t="s">
        <v>3683</v>
      </c>
      <c r="C1799" s="2">
        <v>9667737005</v>
      </c>
      <c r="D1799" s="2" t="s">
        <v>14</v>
      </c>
      <c r="E1799" s="2" t="s">
        <v>15</v>
      </c>
      <c r="F1799" s="2" t="s">
        <v>3363</v>
      </c>
      <c r="G1799" s="2" t="s">
        <v>3363</v>
      </c>
    </row>
    <row r="1800" spans="1:7">
      <c r="A1800" s="2" t="s">
        <v>3684</v>
      </c>
      <c r="B1800" s="2" t="s">
        <v>3685</v>
      </c>
      <c r="C1800" s="2">
        <v>9730740784</v>
      </c>
      <c r="D1800" s="2" t="s">
        <v>14</v>
      </c>
      <c r="E1800" s="2" t="s">
        <v>15</v>
      </c>
      <c r="F1800" s="2" t="s">
        <v>3363</v>
      </c>
      <c r="G1800" s="2" t="s">
        <v>3363</v>
      </c>
    </row>
    <row r="1801" spans="1:7">
      <c r="A1801" s="2" t="s">
        <v>3686</v>
      </c>
      <c r="B1801" s="2" t="s">
        <v>3687</v>
      </c>
      <c r="C1801" s="2">
        <v>9881499216</v>
      </c>
      <c r="D1801" s="2" t="s">
        <v>14</v>
      </c>
      <c r="E1801" s="2" t="str">
        <f>HYPERLINK("https://nconnect.nicmar.ac.in/storage/profile/6996fe8181cc9.png", "Download")</f>
        <v>0</v>
      </c>
      <c r="F1801" s="2" t="s">
        <v>3363</v>
      </c>
      <c r="G1801" s="2" t="s">
        <v>3363</v>
      </c>
    </row>
    <row r="1802" spans="1:7">
      <c r="A1802" s="2" t="s">
        <v>3688</v>
      </c>
      <c r="B1802" s="2" t="s">
        <v>3689</v>
      </c>
      <c r="C1802" s="2">
        <v>9655484990</v>
      </c>
      <c r="D1802" s="2" t="s">
        <v>14</v>
      </c>
      <c r="E1802" s="2" t="s">
        <v>15</v>
      </c>
      <c r="F1802" s="2" t="s">
        <v>3363</v>
      </c>
      <c r="G1802" s="2" t="s">
        <v>3363</v>
      </c>
    </row>
    <row r="1803" spans="1:7">
      <c r="A1803" s="2" t="s">
        <v>3684</v>
      </c>
      <c r="B1803" s="2" t="s">
        <v>3690</v>
      </c>
      <c r="C1803" s="2">
        <v>9730740784</v>
      </c>
      <c r="D1803" s="2" t="s">
        <v>14</v>
      </c>
      <c r="E1803" s="2" t="s">
        <v>15</v>
      </c>
      <c r="F1803" s="2" t="s">
        <v>3363</v>
      </c>
      <c r="G1803" s="2" t="s">
        <v>3363</v>
      </c>
    </row>
    <row r="1804" spans="1:7">
      <c r="A1804" s="2" t="s">
        <v>3691</v>
      </c>
      <c r="B1804" s="2" t="s">
        <v>3692</v>
      </c>
      <c r="C1804" s="2">
        <v>8087922243</v>
      </c>
      <c r="D1804" s="2" t="s">
        <v>14</v>
      </c>
      <c r="E1804" s="2" t="s">
        <v>15</v>
      </c>
      <c r="F1804" s="2" t="s">
        <v>3363</v>
      </c>
      <c r="G1804" s="2" t="s">
        <v>3363</v>
      </c>
    </row>
    <row r="1805" spans="1:7">
      <c r="A1805" s="2" t="s">
        <v>3693</v>
      </c>
      <c r="B1805" s="2" t="s">
        <v>3694</v>
      </c>
      <c r="C1805" s="2">
        <v>8147899334</v>
      </c>
      <c r="D1805" s="2" t="s">
        <v>14</v>
      </c>
      <c r="E1805" s="2" t="str">
        <f>HYPERLINK("https://nconnect.nicmar.ac.in/storage/profile/69997661387a2.png", "Download")</f>
        <v>0</v>
      </c>
      <c r="F1805" s="2" t="s">
        <v>3363</v>
      </c>
      <c r="G1805" s="2" t="s">
        <v>3363</v>
      </c>
    </row>
    <row r="1806" spans="1:7">
      <c r="A1806" s="2" t="s">
        <v>3695</v>
      </c>
      <c r="B1806" s="2" t="s">
        <v>3696</v>
      </c>
      <c r="C1806" s="2">
        <v>7838507051</v>
      </c>
      <c r="D1806" s="2" t="s">
        <v>14</v>
      </c>
      <c r="E1806" s="2" t="s">
        <v>15</v>
      </c>
      <c r="F1806" s="2" t="s">
        <v>3363</v>
      </c>
      <c r="G1806" s="2" t="s">
        <v>3363</v>
      </c>
    </row>
    <row r="1807" spans="1:7">
      <c r="A1807" s="2" t="s">
        <v>3697</v>
      </c>
      <c r="B1807" s="2" t="s">
        <v>3698</v>
      </c>
      <c r="C1807" s="2">
        <v>8800946011</v>
      </c>
      <c r="D1807" s="2" t="s">
        <v>14</v>
      </c>
      <c r="E1807" s="2" t="s">
        <v>15</v>
      </c>
      <c r="F1807" s="2" t="s">
        <v>3363</v>
      </c>
      <c r="G1807" s="2" t="s">
        <v>3363</v>
      </c>
    </row>
    <row r="1808" spans="1:7">
      <c r="A1808" s="2" t="s">
        <v>3699</v>
      </c>
      <c r="B1808" s="2" t="s">
        <v>3700</v>
      </c>
      <c r="C1808" s="2">
        <v>9049381383</v>
      </c>
      <c r="D1808" s="2" t="s">
        <v>14</v>
      </c>
      <c r="E1808" s="2" t="str">
        <f>HYPERLINK("https://nconnect.nicmar.ac.in/storage/profile/6999f4530ec5e.png", "Download")</f>
        <v>0</v>
      </c>
      <c r="F1808" s="2" t="s">
        <v>3363</v>
      </c>
      <c r="G1808" s="2" t="s">
        <v>3363</v>
      </c>
    </row>
    <row r="1809" spans="1:7">
      <c r="A1809" s="2" t="s">
        <v>3701</v>
      </c>
      <c r="B1809" s="2" t="s">
        <v>3702</v>
      </c>
      <c r="C1809" s="2">
        <v>7757024583</v>
      </c>
      <c r="D1809" s="2" t="s">
        <v>14</v>
      </c>
      <c r="E1809" s="2" t="str">
        <f>HYPERLINK("https://nconnect.nicmar.ac.in/storage/profile/69981b278ea8b.png", "Download")</f>
        <v>0</v>
      </c>
      <c r="F1809" s="2" t="s">
        <v>3363</v>
      </c>
      <c r="G1809" s="2" t="s">
        <v>3363</v>
      </c>
    </row>
    <row r="1810" spans="1:7">
      <c r="A1810" s="2" t="s">
        <v>3703</v>
      </c>
      <c r="B1810" s="2" t="s">
        <v>3704</v>
      </c>
      <c r="C1810" s="2">
        <v>9665026779</v>
      </c>
      <c r="D1810" s="2" t="s">
        <v>14</v>
      </c>
      <c r="E1810" s="2" t="s">
        <v>15</v>
      </c>
      <c r="F1810" s="2" t="s">
        <v>3363</v>
      </c>
      <c r="G1810" s="2" t="s">
        <v>3363</v>
      </c>
    </row>
    <row r="1811" spans="1:7">
      <c r="A1811" s="2" t="s">
        <v>3705</v>
      </c>
      <c r="B1811" s="2" t="s">
        <v>3706</v>
      </c>
      <c r="C1811" s="2">
        <v>9910080349</v>
      </c>
      <c r="D1811" s="2" t="s">
        <v>14</v>
      </c>
      <c r="E1811" s="2" t="s">
        <v>15</v>
      </c>
      <c r="F1811" s="2" t="s">
        <v>3363</v>
      </c>
      <c r="G1811" s="2" t="s">
        <v>3363</v>
      </c>
    </row>
    <row r="1812" spans="1:7">
      <c r="A1812" s="2" t="s">
        <v>3707</v>
      </c>
      <c r="B1812" s="2" t="s">
        <v>3708</v>
      </c>
      <c r="C1812" s="2">
        <v>7717743634</v>
      </c>
      <c r="D1812" s="2" t="s">
        <v>14</v>
      </c>
      <c r="E1812" s="2" t="s">
        <v>15</v>
      </c>
      <c r="F1812" s="2" t="s">
        <v>3363</v>
      </c>
      <c r="G1812" s="2" t="s">
        <v>3363</v>
      </c>
    </row>
    <row r="1813" spans="1:7">
      <c r="A1813" s="2" t="s">
        <v>3709</v>
      </c>
      <c r="B1813" s="2" t="s">
        <v>3710</v>
      </c>
      <c r="C1813" s="2">
        <v>9406526970</v>
      </c>
      <c r="D1813" s="2" t="s">
        <v>14</v>
      </c>
      <c r="E1813" s="2" t="s">
        <v>15</v>
      </c>
      <c r="F1813" s="2" t="s">
        <v>3363</v>
      </c>
      <c r="G1813" s="2" t="s">
        <v>3363</v>
      </c>
    </row>
    <row r="1814" spans="1:7">
      <c r="A1814" s="2" t="s">
        <v>3711</v>
      </c>
      <c r="B1814" s="2" t="s">
        <v>3712</v>
      </c>
      <c r="C1814" s="2">
        <v>8386099714</v>
      </c>
      <c r="D1814" s="2" t="s">
        <v>14</v>
      </c>
      <c r="E1814" s="2" t="str">
        <f>HYPERLINK("https://nconnect.nicmar.ac.in/storage/profile/69a29f91ae04b.png", "Download")</f>
        <v>0</v>
      </c>
      <c r="F1814" s="2" t="s">
        <v>3363</v>
      </c>
      <c r="G1814" s="2" t="s">
        <v>3363</v>
      </c>
    </row>
    <row r="1815" spans="1:7">
      <c r="A1815" s="2" t="s">
        <v>3713</v>
      </c>
      <c r="B1815" s="2" t="s">
        <v>3714</v>
      </c>
      <c r="C1815" s="2">
        <v>9944224485</v>
      </c>
      <c r="D1815" s="2" t="s">
        <v>14</v>
      </c>
      <c r="E1815" s="2" t="s">
        <v>15</v>
      </c>
      <c r="F1815" s="2" t="s">
        <v>3363</v>
      </c>
      <c r="G1815" s="2" t="s">
        <v>3363</v>
      </c>
    </row>
    <row r="1816" spans="1:7">
      <c r="A1816" s="2" t="s">
        <v>3715</v>
      </c>
      <c r="B1816" s="2" t="s">
        <v>3716</v>
      </c>
      <c r="C1816" s="2">
        <v>7038655213</v>
      </c>
      <c r="D1816" s="2" t="s">
        <v>14</v>
      </c>
      <c r="E1816" s="2" t="s">
        <v>15</v>
      </c>
      <c r="F1816" s="2" t="s">
        <v>3363</v>
      </c>
      <c r="G1816" s="2" t="s">
        <v>3363</v>
      </c>
    </row>
    <row r="1817" spans="1:7">
      <c r="A1817" s="2" t="s">
        <v>3717</v>
      </c>
      <c r="B1817" s="2" t="s">
        <v>3718</v>
      </c>
      <c r="C1817" s="2">
        <v>8605019930</v>
      </c>
      <c r="D1817" s="2" t="s">
        <v>14</v>
      </c>
      <c r="E1817" s="2" t="str">
        <f>HYPERLINK("https://nconnect.nicmar.ac.in/storage/profile/69a279dca690b.png", "Download")</f>
        <v>0</v>
      </c>
      <c r="F1817" s="2" t="s">
        <v>3363</v>
      </c>
      <c r="G1817" s="2" t="s">
        <v>3363</v>
      </c>
    </row>
    <row r="1818" spans="1:7">
      <c r="A1818" s="2" t="s">
        <v>3719</v>
      </c>
      <c r="B1818" s="2" t="s">
        <v>3720</v>
      </c>
      <c r="C1818" s="2">
        <v>9960760868</v>
      </c>
      <c r="D1818" s="2" t="s">
        <v>14</v>
      </c>
      <c r="E1818" s="2" t="s">
        <v>15</v>
      </c>
      <c r="F1818" s="2" t="s">
        <v>3363</v>
      </c>
      <c r="G1818" s="2" t="s">
        <v>3363</v>
      </c>
    </row>
    <row r="1819" spans="1:7">
      <c r="A1819" s="2" t="s">
        <v>3721</v>
      </c>
      <c r="B1819" s="2" t="s">
        <v>3722</v>
      </c>
      <c r="C1819" s="2">
        <v>9489429494</v>
      </c>
      <c r="D1819" s="2" t="s">
        <v>14</v>
      </c>
      <c r="E1819" s="2" t="s">
        <v>15</v>
      </c>
      <c r="F1819" s="2" t="s">
        <v>3363</v>
      </c>
      <c r="G1819" s="2" t="s">
        <v>3363</v>
      </c>
    </row>
    <row r="1820" spans="1:7">
      <c r="A1820" s="2" t="s">
        <v>3723</v>
      </c>
      <c r="B1820" s="2" t="s">
        <v>3724</v>
      </c>
      <c r="C1820" s="2">
        <v>8686070425</v>
      </c>
      <c r="D1820" s="2" t="s">
        <v>14</v>
      </c>
      <c r="E1820" s="2" t="s">
        <v>15</v>
      </c>
      <c r="F1820" s="2" t="s">
        <v>3363</v>
      </c>
      <c r="G1820" s="2" t="s">
        <v>3363</v>
      </c>
    </row>
    <row r="1821" spans="1:7">
      <c r="A1821" s="2" t="s">
        <v>3725</v>
      </c>
      <c r="B1821" s="2" t="s">
        <v>3726</v>
      </c>
      <c r="C1821" s="2">
        <v>8085731551</v>
      </c>
      <c r="D1821" s="2" t="s">
        <v>14</v>
      </c>
      <c r="E1821" s="2" t="s">
        <v>15</v>
      </c>
      <c r="F1821" s="2" t="s">
        <v>3363</v>
      </c>
      <c r="G1821" s="2" t="s">
        <v>3363</v>
      </c>
    </row>
    <row r="1822" spans="1:7">
      <c r="A1822" s="2" t="s">
        <v>3727</v>
      </c>
      <c r="B1822" s="2" t="s">
        <v>3728</v>
      </c>
      <c r="C1822" s="2">
        <v>9892049736</v>
      </c>
      <c r="D1822" s="2" t="s">
        <v>14</v>
      </c>
      <c r="E1822" s="2" t="s">
        <v>15</v>
      </c>
      <c r="F1822" s="2" t="s">
        <v>3363</v>
      </c>
      <c r="G1822" s="2" t="s">
        <v>3363</v>
      </c>
    </row>
    <row r="1823" spans="1:7">
      <c r="A1823" s="2" t="s">
        <v>3729</v>
      </c>
      <c r="B1823" s="2" t="s">
        <v>3730</v>
      </c>
      <c r="C1823" s="2">
        <v>9032505919</v>
      </c>
      <c r="D1823" s="2" t="s">
        <v>14</v>
      </c>
      <c r="E1823" s="2" t="s">
        <v>15</v>
      </c>
      <c r="F1823" s="2" t="s">
        <v>3363</v>
      </c>
      <c r="G1823" s="2" t="s">
        <v>3363</v>
      </c>
    </row>
    <row r="1824" spans="1:7">
      <c r="A1824" s="2" t="s">
        <v>3731</v>
      </c>
      <c r="B1824" s="2" t="s">
        <v>3732</v>
      </c>
      <c r="C1824" s="2">
        <v>8628879793</v>
      </c>
      <c r="D1824" s="2" t="s">
        <v>14</v>
      </c>
      <c r="E1824" s="2" t="s">
        <v>15</v>
      </c>
      <c r="F1824" s="2" t="s">
        <v>3363</v>
      </c>
      <c r="G1824" s="2" t="s">
        <v>3363</v>
      </c>
    </row>
    <row r="1825" spans="1:7">
      <c r="A1825" s="2" t="s">
        <v>3733</v>
      </c>
      <c r="B1825" s="2" t="s">
        <v>3734</v>
      </c>
      <c r="C1825" s="2">
        <v>8762535358</v>
      </c>
      <c r="D1825" s="2" t="s">
        <v>14</v>
      </c>
      <c r="E1825" s="2" t="s">
        <v>15</v>
      </c>
      <c r="F1825" s="2" t="s">
        <v>3363</v>
      </c>
      <c r="G1825" s="2" t="s">
        <v>3363</v>
      </c>
    </row>
    <row r="1826" spans="1:7">
      <c r="A1826" s="2" t="s">
        <v>3735</v>
      </c>
      <c r="B1826" s="2" t="s">
        <v>3736</v>
      </c>
      <c r="C1826" s="2">
        <v>8105831256</v>
      </c>
      <c r="D1826" s="2" t="s">
        <v>14</v>
      </c>
      <c r="E1826" s="2" t="str">
        <f>HYPERLINK("https://nconnect.nicmar.ac.in/storage/profile/69993e93bb658.png", "Download")</f>
        <v>0</v>
      </c>
      <c r="F1826" s="2" t="s">
        <v>3363</v>
      </c>
      <c r="G1826" s="2" t="s">
        <v>3363</v>
      </c>
    </row>
    <row r="1827" spans="1:7">
      <c r="A1827" s="2" t="s">
        <v>3737</v>
      </c>
      <c r="B1827" s="2" t="s">
        <v>3738</v>
      </c>
      <c r="C1827" s="2">
        <v>9891403207</v>
      </c>
      <c r="D1827" s="2" t="s">
        <v>14</v>
      </c>
      <c r="E1827" s="2" t="s">
        <v>15</v>
      </c>
      <c r="F1827" s="2" t="s">
        <v>3363</v>
      </c>
      <c r="G1827" s="2" t="s">
        <v>3363</v>
      </c>
    </row>
    <row r="1828" spans="1:7">
      <c r="A1828" s="2" t="s">
        <v>3739</v>
      </c>
      <c r="B1828" s="2" t="s">
        <v>3740</v>
      </c>
      <c r="C1828" s="2">
        <v>9225606484</v>
      </c>
      <c r="D1828" s="2" t="s">
        <v>14</v>
      </c>
      <c r="E1828" s="2" t="str">
        <f>HYPERLINK("https://nconnect.nicmar.ac.in/storage/profile/69aa8746493c9.png", "Download")</f>
        <v>0</v>
      </c>
      <c r="F1828" s="2" t="s">
        <v>3363</v>
      </c>
      <c r="G1828" s="2" t="s">
        <v>3363</v>
      </c>
    </row>
    <row r="1829" spans="1:7">
      <c r="A1829" s="2" t="s">
        <v>3741</v>
      </c>
      <c r="B1829" s="2" t="s">
        <v>3742</v>
      </c>
      <c r="C1829" s="2">
        <v>8639504111</v>
      </c>
      <c r="D1829" s="2" t="s">
        <v>14</v>
      </c>
      <c r="E1829" s="2" t="s">
        <v>15</v>
      </c>
      <c r="F1829" s="2" t="s">
        <v>3363</v>
      </c>
      <c r="G1829" s="2" t="s">
        <v>3363</v>
      </c>
    </row>
    <row r="1830" spans="1:7">
      <c r="A1830" s="2" t="s">
        <v>3743</v>
      </c>
      <c r="B1830" s="2" t="s">
        <v>3744</v>
      </c>
      <c r="C1830" s="2">
        <v>9094434240</v>
      </c>
      <c r="D1830" s="2" t="s">
        <v>14</v>
      </c>
      <c r="E1830" s="2" t="str">
        <f>HYPERLINK("https://nconnect.nicmar.ac.in/storage/profile/69980691afcdf.png", "Download")</f>
        <v>0</v>
      </c>
      <c r="F1830" s="2" t="s">
        <v>3363</v>
      </c>
      <c r="G1830" s="2" t="s">
        <v>3363</v>
      </c>
    </row>
    <row r="1831" spans="1:7">
      <c r="A1831" s="2" t="s">
        <v>3745</v>
      </c>
      <c r="B1831" s="2" t="s">
        <v>3746</v>
      </c>
      <c r="C1831" s="2">
        <v>9922446266</v>
      </c>
      <c r="D1831" s="2" t="s">
        <v>14</v>
      </c>
      <c r="E1831" s="2" t="s">
        <v>15</v>
      </c>
      <c r="F1831" s="2" t="s">
        <v>3363</v>
      </c>
      <c r="G1831" s="2" t="s">
        <v>3363</v>
      </c>
    </row>
    <row r="1832" spans="1:7">
      <c r="A1832" s="2" t="s">
        <v>3747</v>
      </c>
      <c r="B1832" s="2" t="s">
        <v>3748</v>
      </c>
      <c r="C1832" s="2">
        <v>9623259368</v>
      </c>
      <c r="D1832" s="2" t="s">
        <v>14</v>
      </c>
      <c r="E1832" s="2" t="s">
        <v>15</v>
      </c>
      <c r="F1832" s="2" t="s">
        <v>3363</v>
      </c>
      <c r="G1832" s="2" t="s">
        <v>3363</v>
      </c>
    </row>
    <row r="1833" spans="1:7">
      <c r="A1833" s="2" t="s">
        <v>3749</v>
      </c>
      <c r="B1833" s="2" t="s">
        <v>3750</v>
      </c>
      <c r="C1833" s="2">
        <v>7276098359</v>
      </c>
      <c r="D1833" s="2" t="s">
        <v>14</v>
      </c>
      <c r="E1833" s="2" t="s">
        <v>15</v>
      </c>
      <c r="F1833" s="2" t="s">
        <v>3363</v>
      </c>
      <c r="G1833" s="2" t="s">
        <v>3363</v>
      </c>
    </row>
    <row r="1834" spans="1:7">
      <c r="A1834" s="2" t="s">
        <v>3751</v>
      </c>
      <c r="B1834" s="2" t="s">
        <v>3752</v>
      </c>
      <c r="C1834" s="2">
        <v>9673357371</v>
      </c>
      <c r="D1834" s="2" t="s">
        <v>14</v>
      </c>
      <c r="E1834" s="2" t="s">
        <v>15</v>
      </c>
      <c r="F1834" s="2" t="s">
        <v>3363</v>
      </c>
      <c r="G1834" s="2" t="s">
        <v>3363</v>
      </c>
    </row>
    <row r="1835" spans="1:7">
      <c r="A1835" s="2" t="s">
        <v>3753</v>
      </c>
      <c r="B1835" s="2" t="s">
        <v>3754</v>
      </c>
      <c r="C1835" s="2">
        <v>8454971645</v>
      </c>
      <c r="D1835" s="2" t="s">
        <v>14</v>
      </c>
      <c r="E1835" s="2" t="s">
        <v>15</v>
      </c>
      <c r="F1835" s="2" t="s">
        <v>3363</v>
      </c>
      <c r="G1835" s="2" t="s">
        <v>3363</v>
      </c>
    </row>
    <row r="1836" spans="1:7">
      <c r="A1836" s="2" t="s">
        <v>3755</v>
      </c>
      <c r="B1836" s="2" t="s">
        <v>3756</v>
      </c>
      <c r="C1836" s="2">
        <v>9881153579</v>
      </c>
      <c r="D1836" s="2" t="s">
        <v>14</v>
      </c>
      <c r="E1836" s="2" t="s">
        <v>15</v>
      </c>
      <c r="F1836" s="2" t="s">
        <v>3363</v>
      </c>
      <c r="G1836" s="2" t="s">
        <v>3363</v>
      </c>
    </row>
    <row r="1837" spans="1:7">
      <c r="A1837" s="2" t="s">
        <v>3757</v>
      </c>
      <c r="B1837" s="2" t="s">
        <v>3758</v>
      </c>
      <c r="C1837" s="2">
        <v>9760790335</v>
      </c>
      <c r="D1837" s="2" t="s">
        <v>14</v>
      </c>
      <c r="E1837" s="2" t="s">
        <v>15</v>
      </c>
      <c r="F1837" s="2" t="s">
        <v>3363</v>
      </c>
      <c r="G1837" s="2" t="s">
        <v>3363</v>
      </c>
    </row>
    <row r="1838" spans="1:7">
      <c r="A1838" s="2" t="s">
        <v>3759</v>
      </c>
      <c r="B1838" s="2" t="s">
        <v>3760</v>
      </c>
      <c r="C1838" s="2">
        <v>9049507025</v>
      </c>
      <c r="D1838" s="2" t="s">
        <v>14</v>
      </c>
      <c r="E1838" s="2" t="s">
        <v>15</v>
      </c>
      <c r="F1838" s="2" t="s">
        <v>3363</v>
      </c>
      <c r="G1838" s="2" t="s">
        <v>3363</v>
      </c>
    </row>
    <row r="1839" spans="1:7">
      <c r="A1839" s="2" t="s">
        <v>3761</v>
      </c>
      <c r="B1839" s="2" t="s">
        <v>3762</v>
      </c>
      <c r="C1839" s="2">
        <v>9666848000</v>
      </c>
      <c r="D1839" s="2" t="s">
        <v>14</v>
      </c>
      <c r="E1839" s="2" t="s">
        <v>15</v>
      </c>
      <c r="F1839" s="2" t="s">
        <v>3363</v>
      </c>
      <c r="G1839" s="2" t="s">
        <v>3363</v>
      </c>
    </row>
    <row r="1840" spans="1:7">
      <c r="A1840" s="2" t="s">
        <v>3763</v>
      </c>
      <c r="B1840" s="2" t="s">
        <v>3764</v>
      </c>
      <c r="C1840" s="2">
        <v>9823273296</v>
      </c>
      <c r="D1840" s="2" t="s">
        <v>14</v>
      </c>
      <c r="E1840" s="2" t="str">
        <f>HYPERLINK("https://nconnect.nicmar.ac.in/storage/profile/69a7eff9db171.png", "Download")</f>
        <v>0</v>
      </c>
      <c r="F1840" s="2" t="s">
        <v>3363</v>
      </c>
      <c r="G1840" s="2" t="s">
        <v>3363</v>
      </c>
    </row>
    <row r="1841" spans="1:7">
      <c r="A1841" s="2" t="s">
        <v>3765</v>
      </c>
      <c r="B1841" s="2" t="s">
        <v>3766</v>
      </c>
      <c r="C1841" s="2">
        <v>9914629263</v>
      </c>
      <c r="D1841" s="2" t="s">
        <v>14</v>
      </c>
      <c r="E1841" s="2" t="s">
        <v>15</v>
      </c>
      <c r="F1841" s="2" t="s">
        <v>3363</v>
      </c>
      <c r="G1841" s="2" t="s">
        <v>3363</v>
      </c>
    </row>
    <row r="1842" spans="1:7">
      <c r="A1842" s="2" t="s">
        <v>3767</v>
      </c>
      <c r="B1842" s="2" t="s">
        <v>3768</v>
      </c>
      <c r="C1842" s="2">
        <v>8209283395</v>
      </c>
      <c r="D1842" s="2" t="s">
        <v>14</v>
      </c>
      <c r="E1842" s="2" t="s">
        <v>15</v>
      </c>
      <c r="F1842" s="2" t="s">
        <v>3363</v>
      </c>
      <c r="G1842" s="2" t="s">
        <v>3363</v>
      </c>
    </row>
    <row r="1843" spans="1:7">
      <c r="A1843" s="2" t="s">
        <v>3769</v>
      </c>
      <c r="B1843" s="2" t="s">
        <v>3770</v>
      </c>
      <c r="C1843" s="2">
        <v>9309940987</v>
      </c>
      <c r="D1843" s="2" t="s">
        <v>14</v>
      </c>
      <c r="E1843" s="2" t="str">
        <f>HYPERLINK("https://nconnect.nicmar.ac.in/storage/profile/699c25793e9bc.png", "Download")</f>
        <v>0</v>
      </c>
      <c r="F1843" s="2" t="s">
        <v>3363</v>
      </c>
      <c r="G1843" s="2" t="s">
        <v>3363</v>
      </c>
    </row>
    <row r="1844" spans="1:7">
      <c r="A1844" s="2" t="s">
        <v>3771</v>
      </c>
      <c r="B1844" s="2" t="s">
        <v>3772</v>
      </c>
      <c r="C1844" s="2">
        <v>8013318406</v>
      </c>
      <c r="D1844" s="2" t="s">
        <v>14</v>
      </c>
      <c r="E1844" s="2" t="s">
        <v>15</v>
      </c>
      <c r="F1844" s="2" t="s">
        <v>3363</v>
      </c>
      <c r="G1844" s="2" t="s">
        <v>3363</v>
      </c>
    </row>
    <row r="1845" spans="1:7">
      <c r="A1845" s="2" t="s">
        <v>3773</v>
      </c>
      <c r="B1845" s="2" t="s">
        <v>3774</v>
      </c>
      <c r="C1845" s="2">
        <v>8098142148</v>
      </c>
      <c r="D1845" s="2" t="s">
        <v>14</v>
      </c>
      <c r="E1845" s="2" t="s">
        <v>15</v>
      </c>
      <c r="F1845" s="2" t="s">
        <v>3363</v>
      </c>
      <c r="G1845" s="2" t="s">
        <v>3363</v>
      </c>
    </row>
    <row r="1846" spans="1:7">
      <c r="A1846" s="2" t="s">
        <v>3775</v>
      </c>
      <c r="B1846" s="2" t="s">
        <v>3776</v>
      </c>
      <c r="C1846" s="2">
        <v>8099802789</v>
      </c>
      <c r="D1846" s="2" t="s">
        <v>14</v>
      </c>
      <c r="E1846" s="2" t="str">
        <f>HYPERLINK("https://nconnect.nicmar.ac.in/storage/profile/699708e7f1eb2.png", "Download")</f>
        <v>0</v>
      </c>
      <c r="F1846" s="2" t="s">
        <v>3363</v>
      </c>
      <c r="G1846" s="2" t="s">
        <v>3363</v>
      </c>
    </row>
    <row r="1847" spans="1:7">
      <c r="A1847" s="2" t="s">
        <v>3777</v>
      </c>
      <c r="B1847" s="2" t="s">
        <v>3778</v>
      </c>
      <c r="C1847" s="2">
        <v>8309063066</v>
      </c>
      <c r="D1847" s="2" t="s">
        <v>14</v>
      </c>
      <c r="E1847" s="2" t="str">
        <f>HYPERLINK("https://nconnect.nicmar.ac.in/storage/profile/6996f5462909c.png", "Download")</f>
        <v>0</v>
      </c>
      <c r="F1847" s="2" t="s">
        <v>3363</v>
      </c>
      <c r="G1847" s="2" t="s">
        <v>3363</v>
      </c>
    </row>
    <row r="1848" spans="1:7">
      <c r="A1848" s="2" t="s">
        <v>3779</v>
      </c>
      <c r="B1848" s="2" t="s">
        <v>3780</v>
      </c>
      <c r="C1848" s="2">
        <v>8218923348</v>
      </c>
      <c r="D1848" s="2" t="s">
        <v>14</v>
      </c>
      <c r="E1848" s="2" t="str">
        <f>HYPERLINK("https://nconnect.nicmar.ac.in/storage/profile/69a6b8a150b59.png", "Download")</f>
        <v>0</v>
      </c>
      <c r="F1848" s="2" t="s">
        <v>3363</v>
      </c>
      <c r="G1848" s="2" t="s">
        <v>3363</v>
      </c>
    </row>
    <row r="1849" spans="1:7">
      <c r="A1849" s="2" t="s">
        <v>3781</v>
      </c>
      <c r="B1849" s="2" t="s">
        <v>3782</v>
      </c>
      <c r="C1849" s="2">
        <v>8791602616</v>
      </c>
      <c r="D1849" s="2" t="s">
        <v>14</v>
      </c>
      <c r="E1849" s="2" t="s">
        <v>15</v>
      </c>
      <c r="F1849" s="2" t="s">
        <v>3363</v>
      </c>
      <c r="G1849" s="2" t="s">
        <v>3363</v>
      </c>
    </row>
    <row r="1850" spans="1:7">
      <c r="A1850" s="2" t="s">
        <v>3783</v>
      </c>
      <c r="B1850" s="2" t="s">
        <v>3784</v>
      </c>
      <c r="C1850" s="2">
        <v>9823154868</v>
      </c>
      <c r="D1850" s="2" t="s">
        <v>14</v>
      </c>
      <c r="E1850" s="2" t="s">
        <v>15</v>
      </c>
      <c r="F1850" s="2" t="s">
        <v>3363</v>
      </c>
      <c r="G1850" s="2" t="s">
        <v>3363</v>
      </c>
    </row>
    <row r="1851" spans="1:7">
      <c r="A1851" s="2" t="s">
        <v>3785</v>
      </c>
      <c r="B1851" s="2" t="s">
        <v>3786</v>
      </c>
      <c r="C1851" s="2">
        <v>7091117223</v>
      </c>
      <c r="D1851" s="2" t="s">
        <v>14</v>
      </c>
      <c r="E1851" s="2" t="s">
        <v>15</v>
      </c>
      <c r="F1851" s="2" t="s">
        <v>3363</v>
      </c>
      <c r="G1851" s="2" t="s">
        <v>3363</v>
      </c>
    </row>
    <row r="1852" spans="1:7">
      <c r="A1852" s="2" t="s">
        <v>3787</v>
      </c>
      <c r="B1852" s="2" t="s">
        <v>3788</v>
      </c>
      <c r="C1852" s="2">
        <v>9505646482</v>
      </c>
      <c r="D1852" s="2" t="s">
        <v>14</v>
      </c>
      <c r="E1852" s="2" t="s">
        <v>15</v>
      </c>
      <c r="F1852" s="2" t="s">
        <v>3363</v>
      </c>
      <c r="G1852" s="2" t="s">
        <v>3363</v>
      </c>
    </row>
    <row r="1853" spans="1:7">
      <c r="A1853" s="2" t="s">
        <v>3789</v>
      </c>
      <c r="B1853" s="2" t="s">
        <v>3790</v>
      </c>
      <c r="C1853" s="2">
        <v>9473561334</v>
      </c>
      <c r="D1853" s="2" t="s">
        <v>14</v>
      </c>
      <c r="E1853" s="2" t="s">
        <v>15</v>
      </c>
      <c r="F1853" s="2" t="s">
        <v>3363</v>
      </c>
      <c r="G1853" s="2" t="s">
        <v>3363</v>
      </c>
    </row>
    <row r="1854" spans="1:7">
      <c r="A1854" s="2" t="s">
        <v>3791</v>
      </c>
      <c r="B1854" s="2" t="s">
        <v>3792</v>
      </c>
      <c r="C1854" s="2">
        <v>9481962722</v>
      </c>
      <c r="D1854" s="2" t="s">
        <v>14</v>
      </c>
      <c r="E1854" s="2" t="s">
        <v>15</v>
      </c>
      <c r="F1854" s="2" t="s">
        <v>3363</v>
      </c>
      <c r="G1854" s="2" t="s">
        <v>3363</v>
      </c>
    </row>
    <row r="1855" spans="1:7">
      <c r="A1855" s="2" t="s">
        <v>3793</v>
      </c>
      <c r="B1855" s="2" t="s">
        <v>3794</v>
      </c>
      <c r="C1855" s="2">
        <v>9340994381</v>
      </c>
      <c r="D1855" s="2" t="s">
        <v>14</v>
      </c>
      <c r="E1855" s="2" t="s">
        <v>15</v>
      </c>
      <c r="F1855" s="2" t="s">
        <v>3363</v>
      </c>
      <c r="G1855" s="2" t="s">
        <v>3363</v>
      </c>
    </row>
    <row r="1856" spans="1:7">
      <c r="A1856" s="2" t="s">
        <v>3795</v>
      </c>
      <c r="B1856" s="2" t="s">
        <v>3796</v>
      </c>
      <c r="C1856" s="2">
        <v>8437065412</v>
      </c>
      <c r="D1856" s="2" t="s">
        <v>14</v>
      </c>
      <c r="E1856" s="2" t="str">
        <f>HYPERLINK("https://nconnect.nicmar.ac.in/storage/profile/6997e863a30c3.png", "Download")</f>
        <v>0</v>
      </c>
      <c r="F1856" s="2" t="s">
        <v>3363</v>
      </c>
      <c r="G1856" s="2" t="s">
        <v>3363</v>
      </c>
    </row>
    <row r="1857" spans="1:7">
      <c r="A1857" s="2" t="s">
        <v>3797</v>
      </c>
      <c r="B1857" s="2" t="s">
        <v>3798</v>
      </c>
      <c r="C1857" s="2">
        <v>9065110104</v>
      </c>
      <c r="D1857" s="2" t="s">
        <v>14</v>
      </c>
      <c r="E1857" s="2" t="s">
        <v>15</v>
      </c>
      <c r="F1857" s="2" t="s">
        <v>3363</v>
      </c>
      <c r="G1857" s="2" t="s">
        <v>3363</v>
      </c>
    </row>
    <row r="1858" spans="1:7">
      <c r="A1858" s="2" t="s">
        <v>3799</v>
      </c>
      <c r="B1858" s="2" t="s">
        <v>3800</v>
      </c>
      <c r="C1858" s="2">
        <v>9732092011</v>
      </c>
      <c r="D1858" s="2" t="s">
        <v>14</v>
      </c>
      <c r="E1858" s="2" t="s">
        <v>15</v>
      </c>
      <c r="F1858" s="2" t="s">
        <v>3363</v>
      </c>
      <c r="G1858" s="2" t="s">
        <v>3363</v>
      </c>
    </row>
    <row r="1859" spans="1:7">
      <c r="A1859" s="2" t="s">
        <v>3801</v>
      </c>
      <c r="B1859" s="2" t="s">
        <v>3802</v>
      </c>
      <c r="C1859" s="2">
        <v>9866130759</v>
      </c>
      <c r="D1859" s="2" t="s">
        <v>14</v>
      </c>
      <c r="E1859" s="2" t="s">
        <v>15</v>
      </c>
      <c r="F1859" s="2" t="s">
        <v>3363</v>
      </c>
      <c r="G1859" s="2" t="s">
        <v>3363</v>
      </c>
    </row>
    <row r="1860" spans="1:7">
      <c r="A1860" s="2" t="s">
        <v>3803</v>
      </c>
      <c r="B1860" s="2" t="s">
        <v>3804</v>
      </c>
      <c r="C1860" s="2">
        <v>8092183485</v>
      </c>
      <c r="D1860" s="2" t="s">
        <v>14</v>
      </c>
      <c r="E1860" s="2" t="str">
        <f>HYPERLINK("https://nconnect.nicmar.ac.in/storage/profile/699c3eae2e909.png", "Download")</f>
        <v>0</v>
      </c>
      <c r="F1860" s="2" t="s">
        <v>3363</v>
      </c>
      <c r="G1860" s="2" t="s">
        <v>3363</v>
      </c>
    </row>
    <row r="1861" spans="1:7">
      <c r="A1861" s="2" t="s">
        <v>3805</v>
      </c>
      <c r="B1861" s="2" t="s">
        <v>3806</v>
      </c>
      <c r="C1861" s="2">
        <v>8459319230</v>
      </c>
      <c r="D1861" s="2" t="s">
        <v>14</v>
      </c>
      <c r="E1861" s="2" t="s">
        <v>15</v>
      </c>
      <c r="F1861" s="2" t="s">
        <v>3363</v>
      </c>
      <c r="G1861" s="2" t="s">
        <v>3363</v>
      </c>
    </row>
    <row r="1862" spans="1:7">
      <c r="A1862" s="2" t="s">
        <v>3807</v>
      </c>
      <c r="B1862" s="2" t="s">
        <v>3808</v>
      </c>
      <c r="C1862" s="2">
        <v>9700035454</v>
      </c>
      <c r="D1862" s="2" t="s">
        <v>14</v>
      </c>
      <c r="E1862" s="2" t="s">
        <v>15</v>
      </c>
      <c r="F1862" s="2" t="s">
        <v>3363</v>
      </c>
      <c r="G1862" s="2" t="s">
        <v>3363</v>
      </c>
    </row>
    <row r="1863" spans="1:7">
      <c r="A1863" s="2" t="s">
        <v>3809</v>
      </c>
      <c r="B1863" s="2" t="s">
        <v>3810</v>
      </c>
      <c r="C1863" s="2">
        <v>9823583222</v>
      </c>
      <c r="D1863" s="2" t="s">
        <v>14</v>
      </c>
      <c r="E1863" s="2" t="str">
        <f>HYPERLINK("https://nconnect.nicmar.ac.in/storage/profile/6996cee936833.png", "Download")</f>
        <v>0</v>
      </c>
      <c r="F1863" s="2" t="s">
        <v>3363</v>
      </c>
      <c r="G1863" s="2" t="s">
        <v>3363</v>
      </c>
    </row>
    <row r="1864" spans="1:7">
      <c r="A1864" s="2" t="s">
        <v>3811</v>
      </c>
      <c r="B1864" s="2" t="s">
        <v>3812</v>
      </c>
      <c r="C1864" s="2">
        <v>7382220023</v>
      </c>
      <c r="D1864" s="2" t="s">
        <v>14</v>
      </c>
      <c r="E1864" s="2" t="s">
        <v>15</v>
      </c>
      <c r="F1864" s="2" t="s">
        <v>3363</v>
      </c>
      <c r="G1864" s="2" t="s">
        <v>3363</v>
      </c>
    </row>
    <row r="1865" spans="1:7">
      <c r="A1865" s="2" t="s">
        <v>3813</v>
      </c>
      <c r="B1865" s="2" t="s">
        <v>3814</v>
      </c>
      <c r="C1865" s="2">
        <v>8130058795</v>
      </c>
      <c r="D1865" s="2" t="s">
        <v>14</v>
      </c>
      <c r="E1865" s="2" t="s">
        <v>15</v>
      </c>
      <c r="F1865" s="2" t="s">
        <v>3363</v>
      </c>
      <c r="G1865" s="2" t="s">
        <v>3363</v>
      </c>
    </row>
    <row r="1866" spans="1:7">
      <c r="A1866" s="2" t="s">
        <v>3815</v>
      </c>
      <c r="B1866" s="2" t="s">
        <v>3816</v>
      </c>
      <c r="C1866" s="2">
        <v>9490736909</v>
      </c>
      <c r="D1866" s="2" t="s">
        <v>14</v>
      </c>
      <c r="E1866" s="2" t="s">
        <v>15</v>
      </c>
      <c r="F1866" s="2" t="s">
        <v>3363</v>
      </c>
      <c r="G1866" s="2" t="s">
        <v>3363</v>
      </c>
    </row>
    <row r="1867" spans="1:7">
      <c r="A1867" s="2" t="s">
        <v>3817</v>
      </c>
      <c r="B1867" s="2" t="s">
        <v>3818</v>
      </c>
      <c r="C1867" s="2">
        <v>9562660992</v>
      </c>
      <c r="D1867" s="2" t="s">
        <v>14</v>
      </c>
      <c r="E1867" s="2" t="s">
        <v>15</v>
      </c>
      <c r="F1867" s="2" t="s">
        <v>3363</v>
      </c>
      <c r="G1867" s="2" t="s">
        <v>3363</v>
      </c>
    </row>
    <row r="1868" spans="1:7">
      <c r="A1868" s="2" t="s">
        <v>3819</v>
      </c>
      <c r="B1868" s="2" t="s">
        <v>3820</v>
      </c>
      <c r="C1868" s="2">
        <v>8586878225</v>
      </c>
      <c r="D1868" s="2" t="s">
        <v>14</v>
      </c>
      <c r="E1868" s="2" t="s">
        <v>15</v>
      </c>
      <c r="F1868" s="2" t="s">
        <v>3363</v>
      </c>
      <c r="G1868" s="2" t="s">
        <v>3363</v>
      </c>
    </row>
    <row r="1869" spans="1:7">
      <c r="A1869" s="2" t="s">
        <v>3821</v>
      </c>
      <c r="B1869" s="2" t="s">
        <v>3822</v>
      </c>
      <c r="C1869" s="2">
        <v>6290858638</v>
      </c>
      <c r="D1869" s="2" t="s">
        <v>14</v>
      </c>
      <c r="E1869" s="2" t="s">
        <v>15</v>
      </c>
      <c r="F1869" s="2" t="s">
        <v>3363</v>
      </c>
      <c r="G1869" s="2" t="s">
        <v>3363</v>
      </c>
    </row>
    <row r="1870" spans="1:7">
      <c r="A1870" s="2" t="s">
        <v>3823</v>
      </c>
      <c r="B1870" s="2" t="s">
        <v>3824</v>
      </c>
      <c r="C1870" s="2">
        <v>8087852785</v>
      </c>
      <c r="D1870" s="2" t="s">
        <v>14</v>
      </c>
      <c r="E1870" s="2" t="s">
        <v>15</v>
      </c>
      <c r="F1870" s="2" t="s">
        <v>3363</v>
      </c>
      <c r="G1870" s="2" t="s">
        <v>3363</v>
      </c>
    </row>
    <row r="1871" spans="1:7">
      <c r="A1871" s="2" t="s">
        <v>3825</v>
      </c>
      <c r="B1871" s="2" t="s">
        <v>3826</v>
      </c>
      <c r="C1871" s="2">
        <v>9030342265</v>
      </c>
      <c r="D1871" s="2" t="s">
        <v>14</v>
      </c>
      <c r="E1871" s="2" t="s">
        <v>15</v>
      </c>
      <c r="F1871" s="2" t="s">
        <v>3363</v>
      </c>
      <c r="G1871" s="2" t="s">
        <v>3363</v>
      </c>
    </row>
    <row r="1872" spans="1:7">
      <c r="A1872" s="2" t="s">
        <v>3827</v>
      </c>
      <c r="B1872" s="2" t="s">
        <v>3828</v>
      </c>
      <c r="C1872" s="2">
        <v>8084084604</v>
      </c>
      <c r="D1872" s="2" t="s">
        <v>14</v>
      </c>
      <c r="E1872" s="2" t="s">
        <v>15</v>
      </c>
      <c r="F1872" s="2" t="s">
        <v>3363</v>
      </c>
      <c r="G1872" s="2" t="s">
        <v>3363</v>
      </c>
    </row>
    <row r="1873" spans="1:7">
      <c r="A1873" s="2" t="s">
        <v>3829</v>
      </c>
      <c r="B1873" s="2" t="s">
        <v>3830</v>
      </c>
      <c r="C1873" s="2">
        <v>7980775953</v>
      </c>
      <c r="D1873" s="2" t="s">
        <v>14</v>
      </c>
      <c r="E1873" s="2" t="s">
        <v>15</v>
      </c>
      <c r="F1873" s="2" t="s">
        <v>3363</v>
      </c>
      <c r="G1873" s="2" t="s">
        <v>3363</v>
      </c>
    </row>
    <row r="1874" spans="1:7">
      <c r="A1874" s="2" t="s">
        <v>3831</v>
      </c>
      <c r="B1874" s="2" t="s">
        <v>3832</v>
      </c>
      <c r="C1874" s="2">
        <v>9035345397</v>
      </c>
      <c r="D1874" s="2" t="s">
        <v>14</v>
      </c>
      <c r="E1874" s="2" t="s">
        <v>15</v>
      </c>
      <c r="F1874" s="2" t="s">
        <v>3363</v>
      </c>
      <c r="G1874" s="2" t="s">
        <v>3363</v>
      </c>
    </row>
    <row r="1875" spans="1:7">
      <c r="A1875" s="2" t="s">
        <v>3833</v>
      </c>
      <c r="B1875" s="2" t="s">
        <v>3834</v>
      </c>
      <c r="C1875" s="2">
        <v>9743611173</v>
      </c>
      <c r="D1875" s="2" t="s">
        <v>14</v>
      </c>
      <c r="E1875" s="2" t="s">
        <v>15</v>
      </c>
      <c r="F1875" s="2" t="s">
        <v>3363</v>
      </c>
      <c r="G1875" s="2" t="s">
        <v>3363</v>
      </c>
    </row>
    <row r="1876" spans="1:7">
      <c r="A1876" s="2" t="s">
        <v>3835</v>
      </c>
      <c r="B1876" s="2" t="s">
        <v>3836</v>
      </c>
      <c r="C1876" s="2">
        <v>9424657848</v>
      </c>
      <c r="D1876" s="2" t="s">
        <v>14</v>
      </c>
      <c r="E1876" s="2" t="s">
        <v>15</v>
      </c>
      <c r="F1876" s="2" t="s">
        <v>3363</v>
      </c>
      <c r="G1876" s="2" t="s">
        <v>3363</v>
      </c>
    </row>
    <row r="1877" spans="1:7">
      <c r="A1877" s="2" t="s">
        <v>3837</v>
      </c>
      <c r="B1877" s="2" t="s">
        <v>3838</v>
      </c>
      <c r="C1877" s="2">
        <v>9158568489</v>
      </c>
      <c r="D1877" s="2" t="s">
        <v>14</v>
      </c>
      <c r="E1877" s="2" t="s">
        <v>15</v>
      </c>
      <c r="F1877" s="2" t="s">
        <v>3363</v>
      </c>
      <c r="G1877" s="2" t="s">
        <v>3363</v>
      </c>
    </row>
    <row r="1878" spans="1:7">
      <c r="A1878" s="2" t="s">
        <v>3839</v>
      </c>
      <c r="B1878" s="2" t="s">
        <v>3840</v>
      </c>
      <c r="C1878" s="2">
        <v>7397860443</v>
      </c>
      <c r="D1878" s="2" t="s">
        <v>14</v>
      </c>
      <c r="E1878" s="2" t="s">
        <v>15</v>
      </c>
      <c r="F1878" s="2" t="s">
        <v>3363</v>
      </c>
      <c r="G1878" s="2" t="s">
        <v>3363</v>
      </c>
    </row>
    <row r="1879" spans="1:7">
      <c r="A1879" s="2" t="s">
        <v>3841</v>
      </c>
      <c r="B1879" s="2" t="s">
        <v>3842</v>
      </c>
      <c r="C1879" s="2">
        <v>9850919264</v>
      </c>
      <c r="D1879" s="2" t="s">
        <v>14</v>
      </c>
      <c r="E1879" s="2" t="s">
        <v>15</v>
      </c>
      <c r="F1879" s="2" t="s">
        <v>3363</v>
      </c>
      <c r="G1879" s="2" t="s">
        <v>3363</v>
      </c>
    </row>
    <row r="1880" spans="1:7">
      <c r="A1880" s="2" t="s">
        <v>3843</v>
      </c>
      <c r="B1880" s="2" t="s">
        <v>3844</v>
      </c>
      <c r="C1880" s="2">
        <v>9004474183</v>
      </c>
      <c r="D1880" s="2" t="s">
        <v>14</v>
      </c>
      <c r="E1880" s="2" t="str">
        <f>HYPERLINK("https://nconnect.nicmar.ac.in/storage/profile/69993da03bdda.png", "Download")</f>
        <v>0</v>
      </c>
      <c r="F1880" s="2" t="s">
        <v>3363</v>
      </c>
      <c r="G1880" s="2" t="s">
        <v>3363</v>
      </c>
    </row>
    <row r="1881" spans="1:7">
      <c r="A1881" s="2" t="s">
        <v>3845</v>
      </c>
      <c r="B1881" s="2" t="s">
        <v>3846</v>
      </c>
      <c r="C1881" s="2">
        <v>9028723830</v>
      </c>
      <c r="D1881" s="2" t="s">
        <v>14</v>
      </c>
      <c r="E1881" s="2" t="str">
        <f>HYPERLINK("https://nconnect.nicmar.ac.in/storage/profile/6996f842497e0.png", "Download")</f>
        <v>0</v>
      </c>
      <c r="F1881" s="2" t="s">
        <v>3363</v>
      </c>
      <c r="G1881" s="2" t="s">
        <v>3363</v>
      </c>
    </row>
    <row r="1882" spans="1:7">
      <c r="A1882" s="2" t="s">
        <v>3847</v>
      </c>
      <c r="B1882" s="2" t="s">
        <v>3848</v>
      </c>
      <c r="C1882" s="2">
        <v>7376032114</v>
      </c>
      <c r="D1882" s="2" t="s">
        <v>14</v>
      </c>
      <c r="E1882" s="2" t="s">
        <v>15</v>
      </c>
      <c r="F1882" s="2" t="s">
        <v>3363</v>
      </c>
      <c r="G1882" s="2" t="s">
        <v>3363</v>
      </c>
    </row>
    <row r="1883" spans="1:7">
      <c r="A1883" s="2" t="s">
        <v>3849</v>
      </c>
      <c r="B1883" s="2" t="s">
        <v>3850</v>
      </c>
      <c r="C1883" s="2">
        <v>9860572490</v>
      </c>
      <c r="D1883" s="2" t="s">
        <v>14</v>
      </c>
      <c r="E1883" s="2" t="s">
        <v>15</v>
      </c>
      <c r="F1883" s="2" t="s">
        <v>3363</v>
      </c>
      <c r="G1883" s="2" t="s">
        <v>3363</v>
      </c>
    </row>
    <row r="1884" spans="1:7">
      <c r="A1884" s="2" t="s">
        <v>3851</v>
      </c>
      <c r="B1884" s="2" t="s">
        <v>3852</v>
      </c>
      <c r="C1884" s="2">
        <v>9595077955</v>
      </c>
      <c r="D1884" s="2" t="s">
        <v>14</v>
      </c>
      <c r="E1884" s="2" t="s">
        <v>15</v>
      </c>
      <c r="F1884" s="2" t="s">
        <v>3363</v>
      </c>
      <c r="G1884" s="2" t="s">
        <v>3363</v>
      </c>
    </row>
    <row r="1885" spans="1:7">
      <c r="A1885" s="2" t="s">
        <v>3853</v>
      </c>
      <c r="B1885" s="2" t="s">
        <v>3854</v>
      </c>
      <c r="C1885" s="2">
        <v>9149886744</v>
      </c>
      <c r="D1885" s="2" t="s">
        <v>14</v>
      </c>
      <c r="E1885" s="2" t="s">
        <v>15</v>
      </c>
      <c r="F1885" s="2" t="s">
        <v>3363</v>
      </c>
      <c r="G1885" s="2" t="s">
        <v>3363</v>
      </c>
    </row>
    <row r="1886" spans="1:7">
      <c r="A1886" s="2" t="s">
        <v>3855</v>
      </c>
      <c r="B1886" s="2" t="s">
        <v>3856</v>
      </c>
      <c r="C1886" s="2">
        <v>9339182105</v>
      </c>
      <c r="D1886" s="2" t="s">
        <v>14</v>
      </c>
      <c r="E1886" s="2" t="s">
        <v>15</v>
      </c>
      <c r="F1886" s="2" t="s">
        <v>3363</v>
      </c>
      <c r="G1886" s="2" t="s">
        <v>3363</v>
      </c>
    </row>
    <row r="1887" spans="1:7">
      <c r="A1887" s="2" t="s">
        <v>3857</v>
      </c>
      <c r="B1887" s="2" t="s">
        <v>3858</v>
      </c>
      <c r="C1887" s="2">
        <v>7754915793</v>
      </c>
      <c r="D1887" s="2" t="s">
        <v>14</v>
      </c>
      <c r="E1887" s="2" t="s">
        <v>15</v>
      </c>
      <c r="F1887" s="2" t="s">
        <v>3363</v>
      </c>
      <c r="G1887" s="2" t="s">
        <v>3363</v>
      </c>
    </row>
    <row r="1888" spans="1:7">
      <c r="A1888" s="2" t="s">
        <v>3859</v>
      </c>
      <c r="B1888" s="2" t="s">
        <v>3860</v>
      </c>
      <c r="C1888" s="2">
        <v>9890244093</v>
      </c>
      <c r="D1888" s="2" t="s">
        <v>14</v>
      </c>
      <c r="E1888" s="2" t="str">
        <f>HYPERLINK("https://nconnect.nicmar.ac.in/storage/profile/6996ca8326ddf.png", "Download")</f>
        <v>0</v>
      </c>
      <c r="F1888" s="2" t="s">
        <v>3363</v>
      </c>
      <c r="G1888" s="2" t="s">
        <v>3363</v>
      </c>
    </row>
    <row r="1889" spans="1:7">
      <c r="A1889" s="2" t="s">
        <v>3861</v>
      </c>
      <c r="B1889" s="2" t="s">
        <v>3862</v>
      </c>
      <c r="C1889" s="2">
        <v>9730113355</v>
      </c>
      <c r="D1889" s="2" t="s">
        <v>14</v>
      </c>
      <c r="E1889" s="2" t="s">
        <v>15</v>
      </c>
      <c r="F1889" s="2" t="s">
        <v>3363</v>
      </c>
      <c r="G1889" s="2" t="s">
        <v>3363</v>
      </c>
    </row>
    <row r="1890" spans="1:7">
      <c r="A1890" s="2" t="s">
        <v>3863</v>
      </c>
      <c r="B1890" s="2" t="s">
        <v>3864</v>
      </c>
      <c r="C1890" s="2">
        <v>8817086481</v>
      </c>
      <c r="D1890" s="2" t="s">
        <v>14</v>
      </c>
      <c r="E1890" s="2" t="s">
        <v>15</v>
      </c>
      <c r="F1890" s="2" t="s">
        <v>3363</v>
      </c>
      <c r="G1890" s="2" t="s">
        <v>3363</v>
      </c>
    </row>
    <row r="1891" spans="1:7">
      <c r="A1891" s="2" t="s">
        <v>3865</v>
      </c>
      <c r="B1891" s="2" t="s">
        <v>3866</v>
      </c>
      <c r="C1891" s="2">
        <v>9501111370</v>
      </c>
      <c r="D1891" s="2" t="s">
        <v>14</v>
      </c>
      <c r="E1891" s="2" t="s">
        <v>15</v>
      </c>
      <c r="F1891" s="2" t="s">
        <v>3363</v>
      </c>
      <c r="G1891" s="2" t="s">
        <v>3363</v>
      </c>
    </row>
    <row r="1892" spans="1:7">
      <c r="A1892" s="2" t="s">
        <v>3867</v>
      </c>
      <c r="B1892" s="2" t="s">
        <v>3868</v>
      </c>
      <c r="C1892" s="2">
        <v>9243841289</v>
      </c>
      <c r="D1892" s="2" t="s">
        <v>14</v>
      </c>
      <c r="E1892" s="2" t="s">
        <v>15</v>
      </c>
      <c r="F1892" s="2" t="s">
        <v>3363</v>
      </c>
      <c r="G1892" s="2" t="s">
        <v>3363</v>
      </c>
    </row>
    <row r="1893" spans="1:7">
      <c r="A1893" s="2" t="s">
        <v>3869</v>
      </c>
      <c r="B1893" s="2" t="s">
        <v>3870</v>
      </c>
      <c r="C1893" s="2">
        <v>8840281918</v>
      </c>
      <c r="D1893" s="2" t="s">
        <v>14</v>
      </c>
      <c r="E1893" s="2" t="str">
        <f>HYPERLINK("https://nconnect.nicmar.ac.in/storage/profile/6997e762479f9.png", "Download")</f>
        <v>0</v>
      </c>
      <c r="F1893" s="2" t="s">
        <v>3363</v>
      </c>
      <c r="G1893" s="2" t="s">
        <v>3363</v>
      </c>
    </row>
    <row r="1894" spans="1:7">
      <c r="A1894" s="2" t="s">
        <v>3871</v>
      </c>
      <c r="B1894" s="2" t="s">
        <v>3872</v>
      </c>
      <c r="C1894" s="2">
        <v>8960130769</v>
      </c>
      <c r="D1894" s="2" t="s">
        <v>14</v>
      </c>
      <c r="E1894" s="2" t="s">
        <v>15</v>
      </c>
      <c r="F1894" s="2" t="s">
        <v>3363</v>
      </c>
      <c r="G1894" s="2" t="s">
        <v>3363</v>
      </c>
    </row>
    <row r="1895" spans="1:7">
      <c r="A1895" s="2" t="s">
        <v>3873</v>
      </c>
      <c r="B1895" s="2" t="s">
        <v>3874</v>
      </c>
      <c r="C1895" s="2">
        <v>8624917891</v>
      </c>
      <c r="D1895" s="2" t="s">
        <v>14</v>
      </c>
      <c r="E1895" s="2" t="str">
        <f>HYPERLINK("https://nconnect.nicmar.ac.in/storage/profile/699755bc816b8.png", "Download")</f>
        <v>0</v>
      </c>
      <c r="F1895" s="2" t="s">
        <v>3363</v>
      </c>
      <c r="G1895" s="2" t="s">
        <v>3363</v>
      </c>
    </row>
    <row r="1896" spans="1:7">
      <c r="A1896" s="2" t="s">
        <v>3875</v>
      </c>
      <c r="B1896" s="2" t="s">
        <v>3876</v>
      </c>
      <c r="C1896" s="2">
        <v>9906836095</v>
      </c>
      <c r="D1896" s="2" t="s">
        <v>14</v>
      </c>
      <c r="E1896" s="2" t="s">
        <v>15</v>
      </c>
      <c r="F1896" s="2" t="s">
        <v>3363</v>
      </c>
      <c r="G1896" s="2" t="s">
        <v>3363</v>
      </c>
    </row>
    <row r="1897" spans="1:7">
      <c r="A1897" s="2" t="s">
        <v>3877</v>
      </c>
      <c r="B1897" s="2" t="s">
        <v>3878</v>
      </c>
      <c r="C1897" s="2">
        <v>9045911949</v>
      </c>
      <c r="D1897" s="2" t="s">
        <v>14</v>
      </c>
      <c r="E1897" s="2" t="s">
        <v>15</v>
      </c>
      <c r="F1897" s="2" t="s">
        <v>3363</v>
      </c>
      <c r="G1897" s="2" t="s">
        <v>3363</v>
      </c>
    </row>
    <row r="1898" spans="1:7">
      <c r="A1898" s="2" t="s">
        <v>3879</v>
      </c>
      <c r="B1898" s="2" t="s">
        <v>3880</v>
      </c>
      <c r="C1898" s="2">
        <v>8180063177</v>
      </c>
      <c r="D1898" s="2" t="s">
        <v>14</v>
      </c>
      <c r="E1898" s="2" t="str">
        <f>HYPERLINK("https://nconnect.nicmar.ac.in/storage/profile/69a6ad7829233.png", "Download")</f>
        <v>0</v>
      </c>
      <c r="F1898" s="2" t="s">
        <v>3363</v>
      </c>
      <c r="G1898" s="2" t="s">
        <v>3363</v>
      </c>
    </row>
    <row r="1899" spans="1:7">
      <c r="A1899" s="2" t="s">
        <v>3881</v>
      </c>
      <c r="B1899" s="2" t="s">
        <v>3882</v>
      </c>
      <c r="C1899" s="2">
        <v>9800809516</v>
      </c>
      <c r="D1899" s="2" t="s">
        <v>14</v>
      </c>
      <c r="E1899" s="2" t="s">
        <v>15</v>
      </c>
      <c r="F1899" s="2" t="s">
        <v>3363</v>
      </c>
      <c r="G1899" s="2" t="s">
        <v>3363</v>
      </c>
    </row>
    <row r="1900" spans="1:7">
      <c r="A1900" s="2" t="s">
        <v>3883</v>
      </c>
      <c r="B1900" s="2" t="s">
        <v>3884</v>
      </c>
      <c r="C1900" s="2">
        <v>7842863762</v>
      </c>
      <c r="D1900" s="2" t="s">
        <v>14</v>
      </c>
      <c r="E1900" s="2" t="str">
        <f>HYPERLINK("https://nconnect.nicmar.ac.in/storage/profile/69a6ad81a6cf5.png", "Download")</f>
        <v>0</v>
      </c>
      <c r="F1900" s="2" t="s">
        <v>3363</v>
      </c>
      <c r="G1900" s="2" t="s">
        <v>3363</v>
      </c>
    </row>
    <row r="1901" spans="1:7">
      <c r="A1901" s="2" t="s">
        <v>3885</v>
      </c>
      <c r="B1901" s="2" t="s">
        <v>3886</v>
      </c>
      <c r="C1901" s="2">
        <v>9911948076</v>
      </c>
      <c r="D1901" s="2" t="s">
        <v>14</v>
      </c>
      <c r="E1901" s="2" t="s">
        <v>15</v>
      </c>
      <c r="F1901" s="2" t="s">
        <v>3363</v>
      </c>
      <c r="G1901" s="2" t="s">
        <v>3363</v>
      </c>
    </row>
    <row r="1902" spans="1:7">
      <c r="A1902" s="2" t="s">
        <v>3887</v>
      </c>
      <c r="B1902" s="2" t="s">
        <v>3888</v>
      </c>
      <c r="C1902" s="2">
        <v>9080719775</v>
      </c>
      <c r="D1902" s="2" t="s">
        <v>14</v>
      </c>
      <c r="E1902" s="2" t="s">
        <v>15</v>
      </c>
      <c r="F1902" s="2" t="s">
        <v>3363</v>
      </c>
      <c r="G1902" s="2" t="s">
        <v>3363</v>
      </c>
    </row>
    <row r="1903" spans="1:7">
      <c r="A1903" s="2" t="s">
        <v>3889</v>
      </c>
      <c r="B1903" s="2" t="s">
        <v>3890</v>
      </c>
      <c r="C1903" s="2">
        <v>8146026758</v>
      </c>
      <c r="D1903" s="2" t="s">
        <v>14</v>
      </c>
      <c r="E1903" s="2" t="s">
        <v>15</v>
      </c>
      <c r="F1903" s="2" t="s">
        <v>3363</v>
      </c>
      <c r="G1903" s="2" t="s">
        <v>3363</v>
      </c>
    </row>
    <row r="1904" spans="1:7">
      <c r="A1904" s="2" t="s">
        <v>3891</v>
      </c>
      <c r="B1904" s="2" t="s">
        <v>3892</v>
      </c>
      <c r="C1904" s="2">
        <v>9562260449</v>
      </c>
      <c r="D1904" s="2" t="s">
        <v>14</v>
      </c>
      <c r="E1904" s="2" t="str">
        <f>HYPERLINK("https://nconnect.nicmar.ac.in/storage/profile/699942a0a9463.png", "Download")</f>
        <v>0</v>
      </c>
      <c r="F1904" s="2" t="s">
        <v>3363</v>
      </c>
      <c r="G1904" s="2" t="s">
        <v>3363</v>
      </c>
    </row>
    <row r="1905" spans="1:7">
      <c r="A1905" s="2" t="s">
        <v>3893</v>
      </c>
      <c r="B1905" s="2" t="s">
        <v>3894</v>
      </c>
      <c r="C1905" s="2">
        <v>8882980672</v>
      </c>
      <c r="D1905" s="2" t="s">
        <v>14</v>
      </c>
      <c r="E1905" s="2" t="s">
        <v>15</v>
      </c>
      <c r="F1905" s="2" t="s">
        <v>3363</v>
      </c>
      <c r="G1905" s="2" t="s">
        <v>3363</v>
      </c>
    </row>
    <row r="1906" spans="1:7">
      <c r="A1906" s="2" t="s">
        <v>3895</v>
      </c>
      <c r="B1906" s="2" t="s">
        <v>3896</v>
      </c>
      <c r="C1906" s="2">
        <v>7455063212</v>
      </c>
      <c r="D1906" s="2" t="s">
        <v>14</v>
      </c>
      <c r="E1906" s="2" t="str">
        <f>HYPERLINK("https://nconnect.nicmar.ac.in/storage/profile/6996d1ab6c667.png", "Download")</f>
        <v>0</v>
      </c>
      <c r="F1906" s="2" t="s">
        <v>3363</v>
      </c>
      <c r="G1906" s="2" t="s">
        <v>3363</v>
      </c>
    </row>
    <row r="1907" spans="1:7">
      <c r="A1907" s="2" t="s">
        <v>3897</v>
      </c>
      <c r="B1907" s="2" t="s">
        <v>3898</v>
      </c>
      <c r="C1907" s="2">
        <v>7994224685</v>
      </c>
      <c r="D1907" s="2" t="s">
        <v>14</v>
      </c>
      <c r="E1907" s="2" t="str">
        <f>HYPERLINK("https://nconnect.nicmar.ac.in/storage/profile/69981746e583f.png", "Download")</f>
        <v>0</v>
      </c>
      <c r="F1907" s="2" t="s">
        <v>3363</v>
      </c>
      <c r="G1907" s="2" t="s">
        <v>3363</v>
      </c>
    </row>
    <row r="1908" spans="1:7">
      <c r="A1908" s="2" t="s">
        <v>3899</v>
      </c>
      <c r="B1908" s="2" t="s">
        <v>3900</v>
      </c>
      <c r="C1908" s="2">
        <v>7982054094</v>
      </c>
      <c r="D1908" s="2" t="s">
        <v>14</v>
      </c>
      <c r="E1908" s="2" t="str">
        <f>HYPERLINK("https://nconnect.nicmar.ac.in/storage/profile/69993f3c905f9.png", "Download")</f>
        <v>0</v>
      </c>
      <c r="F1908" s="2" t="s">
        <v>3363</v>
      </c>
      <c r="G1908" s="2" t="s">
        <v>3363</v>
      </c>
    </row>
    <row r="1909" spans="1:7">
      <c r="A1909" s="2" t="s">
        <v>3901</v>
      </c>
      <c r="B1909" s="2" t="s">
        <v>3902</v>
      </c>
      <c r="C1909" s="2">
        <v>9382528090</v>
      </c>
      <c r="D1909" s="2" t="s">
        <v>14</v>
      </c>
      <c r="E1909" s="2" t="s">
        <v>15</v>
      </c>
      <c r="F1909" s="2" t="s">
        <v>3363</v>
      </c>
      <c r="G1909" s="2" t="s">
        <v>3363</v>
      </c>
    </row>
    <row r="1910" spans="1:7">
      <c r="A1910" s="2" t="s">
        <v>3903</v>
      </c>
      <c r="B1910" s="2" t="s">
        <v>3904</v>
      </c>
      <c r="C1910" s="2">
        <v>9970161759</v>
      </c>
      <c r="D1910" s="2" t="s">
        <v>14</v>
      </c>
      <c r="E1910" s="2" t="str">
        <f>HYPERLINK("https://nconnect.nicmar.ac.in/storage/profile/6998008ad819c.png", "Download")</f>
        <v>0</v>
      </c>
      <c r="F1910" s="2" t="s">
        <v>3363</v>
      </c>
      <c r="G1910" s="2" t="s">
        <v>3363</v>
      </c>
    </row>
    <row r="1911" spans="1:7">
      <c r="A1911" s="2" t="s">
        <v>3905</v>
      </c>
      <c r="B1911" s="2" t="s">
        <v>3906</v>
      </c>
      <c r="C1911" s="2">
        <v>8057002062</v>
      </c>
      <c r="D1911" s="2" t="s">
        <v>14</v>
      </c>
      <c r="E1911" s="2" t="str">
        <f>HYPERLINK("https://nconnect.nicmar.ac.in/storage/profile/6996cb75ec6c3.png", "Download")</f>
        <v>0</v>
      </c>
      <c r="F1911" s="2" t="s">
        <v>3363</v>
      </c>
      <c r="G1911" s="2" t="s">
        <v>3363</v>
      </c>
    </row>
    <row r="1912" spans="1:7">
      <c r="A1912" s="2" t="s">
        <v>3907</v>
      </c>
      <c r="B1912" s="2" t="s">
        <v>3908</v>
      </c>
      <c r="C1912" s="2">
        <v>9161216285</v>
      </c>
      <c r="D1912" s="2" t="s">
        <v>14</v>
      </c>
      <c r="E1912" s="2" t="s">
        <v>15</v>
      </c>
      <c r="F1912" s="2" t="s">
        <v>3363</v>
      </c>
      <c r="G1912" s="2" t="s">
        <v>3363</v>
      </c>
    </row>
    <row r="1913" spans="1:7">
      <c r="A1913" s="2" t="s">
        <v>3909</v>
      </c>
      <c r="B1913" s="2" t="s">
        <v>3910</v>
      </c>
      <c r="C1913" s="2">
        <v>9966759368</v>
      </c>
      <c r="D1913" s="2" t="s">
        <v>14</v>
      </c>
      <c r="E1913" s="2" t="str">
        <f>HYPERLINK("https://nconnect.nicmar.ac.in/storage/profile/6996d1a0283cb.png", "Download")</f>
        <v>0</v>
      </c>
      <c r="F1913" s="2" t="s">
        <v>3363</v>
      </c>
      <c r="G1913" s="2" t="s">
        <v>3363</v>
      </c>
    </row>
    <row r="1914" spans="1:7">
      <c r="A1914" s="2" t="s">
        <v>3911</v>
      </c>
      <c r="B1914" s="2" t="s">
        <v>3912</v>
      </c>
      <c r="C1914" s="2">
        <v>9819785475</v>
      </c>
      <c r="D1914" s="2" t="s">
        <v>14</v>
      </c>
      <c r="E1914" s="2" t="s">
        <v>15</v>
      </c>
      <c r="F1914" s="2" t="s">
        <v>3363</v>
      </c>
      <c r="G1914" s="2" t="s">
        <v>3363</v>
      </c>
    </row>
    <row r="1915" spans="1:7">
      <c r="A1915" s="2" t="s">
        <v>3913</v>
      </c>
      <c r="B1915" s="2" t="s">
        <v>3914</v>
      </c>
      <c r="C1915" s="2">
        <v>9895299870</v>
      </c>
      <c r="D1915" s="2" t="s">
        <v>14</v>
      </c>
      <c r="E1915" s="2" t="s">
        <v>15</v>
      </c>
      <c r="F1915" s="2" t="s">
        <v>3363</v>
      </c>
      <c r="G1915" s="2" t="s">
        <v>3363</v>
      </c>
    </row>
    <row r="1916" spans="1:7">
      <c r="A1916" s="2" t="s">
        <v>3915</v>
      </c>
      <c r="B1916" s="2" t="s">
        <v>3916</v>
      </c>
      <c r="C1916" s="2">
        <v>8171517526</v>
      </c>
      <c r="D1916" s="2" t="s">
        <v>14</v>
      </c>
      <c r="E1916" s="2" t="s">
        <v>15</v>
      </c>
      <c r="F1916" s="2" t="s">
        <v>3363</v>
      </c>
      <c r="G1916" s="2" t="s">
        <v>3363</v>
      </c>
    </row>
    <row r="1917" spans="1:7">
      <c r="A1917" s="2" t="s">
        <v>3917</v>
      </c>
      <c r="B1917" s="2" t="s">
        <v>3918</v>
      </c>
      <c r="C1917" s="2">
        <v>9623532562</v>
      </c>
      <c r="D1917" s="2" t="s">
        <v>14</v>
      </c>
      <c r="E1917" s="2" t="s">
        <v>15</v>
      </c>
      <c r="F1917" s="2" t="s">
        <v>3363</v>
      </c>
      <c r="G1917" s="2" t="s">
        <v>3363</v>
      </c>
    </row>
    <row r="1918" spans="1:7">
      <c r="A1918" s="2" t="s">
        <v>3919</v>
      </c>
      <c r="B1918" s="2" t="s">
        <v>3920</v>
      </c>
      <c r="C1918" s="2">
        <v>7045927988</v>
      </c>
      <c r="D1918" s="2" t="s">
        <v>14</v>
      </c>
      <c r="E1918" s="2" t="s">
        <v>15</v>
      </c>
      <c r="F1918" s="2" t="s">
        <v>3363</v>
      </c>
      <c r="G1918" s="2" t="s">
        <v>3363</v>
      </c>
    </row>
    <row r="1919" spans="1:7">
      <c r="A1919" s="2" t="s">
        <v>3921</v>
      </c>
      <c r="B1919" s="2" t="s">
        <v>3922</v>
      </c>
      <c r="C1919" s="2">
        <v>9849136075</v>
      </c>
      <c r="D1919" s="2" t="s">
        <v>14</v>
      </c>
      <c r="E1919" s="2" t="s">
        <v>15</v>
      </c>
      <c r="F1919" s="2" t="s">
        <v>3363</v>
      </c>
      <c r="G1919" s="2" t="s">
        <v>3363</v>
      </c>
    </row>
    <row r="1920" spans="1:7">
      <c r="A1920" s="2" t="s">
        <v>3923</v>
      </c>
      <c r="B1920" s="2" t="s">
        <v>3924</v>
      </c>
      <c r="C1920" s="2">
        <v>9767838998</v>
      </c>
      <c r="D1920" s="2" t="s">
        <v>14</v>
      </c>
      <c r="E1920" s="2" t="s">
        <v>15</v>
      </c>
      <c r="F1920" s="2" t="s">
        <v>3363</v>
      </c>
      <c r="G1920" s="2" t="s">
        <v>3363</v>
      </c>
    </row>
    <row r="1921" spans="1:7">
      <c r="A1921" s="2" t="s">
        <v>3925</v>
      </c>
      <c r="B1921" s="2" t="s">
        <v>3926</v>
      </c>
      <c r="C1921" s="2">
        <v>9198152335</v>
      </c>
      <c r="D1921" s="2" t="s">
        <v>14</v>
      </c>
      <c r="E1921" s="2" t="s">
        <v>15</v>
      </c>
      <c r="F1921" s="2" t="s">
        <v>3363</v>
      </c>
      <c r="G1921" s="2" t="s">
        <v>3363</v>
      </c>
    </row>
    <row r="1922" spans="1:7">
      <c r="A1922" s="2" t="s">
        <v>3927</v>
      </c>
      <c r="B1922" s="2" t="s">
        <v>3928</v>
      </c>
      <c r="C1922" s="2">
        <v>9057344978</v>
      </c>
      <c r="D1922" s="2" t="s">
        <v>14</v>
      </c>
      <c r="E1922" s="2" t="s">
        <v>15</v>
      </c>
      <c r="F1922" s="2" t="s">
        <v>3363</v>
      </c>
      <c r="G1922" s="2" t="s">
        <v>3363</v>
      </c>
    </row>
    <row r="1923" spans="1:7">
      <c r="A1923" s="2" t="s">
        <v>3929</v>
      </c>
      <c r="B1923" s="2" t="s">
        <v>3930</v>
      </c>
      <c r="C1923" s="2">
        <v>9571706170</v>
      </c>
      <c r="D1923" s="2" t="s">
        <v>14</v>
      </c>
      <c r="E1923" s="2" t="str">
        <f>HYPERLINK("https://nconnect.nicmar.ac.in/storage/profile/69981e0d99e28.png", "Download")</f>
        <v>0</v>
      </c>
      <c r="F1923" s="2" t="s">
        <v>3363</v>
      </c>
      <c r="G1923" s="2" t="s">
        <v>3363</v>
      </c>
    </row>
    <row r="1924" spans="1:7">
      <c r="A1924" s="2" t="s">
        <v>3931</v>
      </c>
      <c r="B1924" s="2" t="s">
        <v>3932</v>
      </c>
      <c r="C1924" s="2">
        <v>9372960229</v>
      </c>
      <c r="D1924" s="2" t="s">
        <v>14</v>
      </c>
      <c r="E1924" s="2" t="str">
        <f>HYPERLINK("https://nconnect.nicmar.ac.in/storage/profile/699733f617461.png", "Download")</f>
        <v>0</v>
      </c>
      <c r="F1924" s="2" t="s">
        <v>3363</v>
      </c>
      <c r="G1924" s="2" t="s">
        <v>3363</v>
      </c>
    </row>
    <row r="1925" spans="1:7">
      <c r="A1925" s="2" t="s">
        <v>3933</v>
      </c>
      <c r="B1925" s="2" t="s">
        <v>3934</v>
      </c>
      <c r="C1925" s="2">
        <v>7800169473</v>
      </c>
      <c r="D1925" s="2" t="s">
        <v>14</v>
      </c>
      <c r="E1925" s="2" t="s">
        <v>15</v>
      </c>
      <c r="F1925" s="2" t="s">
        <v>3363</v>
      </c>
      <c r="G1925" s="2" t="s">
        <v>3363</v>
      </c>
    </row>
    <row r="1926" spans="1:7">
      <c r="A1926" s="2" t="s">
        <v>3935</v>
      </c>
      <c r="B1926" s="2" t="s">
        <v>3936</v>
      </c>
      <c r="C1926" s="2">
        <v>7386078085</v>
      </c>
      <c r="D1926" s="2" t="s">
        <v>14</v>
      </c>
      <c r="E1926" s="2" t="s">
        <v>15</v>
      </c>
      <c r="F1926" s="2" t="s">
        <v>3363</v>
      </c>
      <c r="G1926" s="2" t="s">
        <v>3363</v>
      </c>
    </row>
    <row r="1927" spans="1:7">
      <c r="A1927" s="2" t="s">
        <v>3937</v>
      </c>
      <c r="B1927" s="2" t="s">
        <v>3938</v>
      </c>
      <c r="C1927" s="2">
        <v>9706725181</v>
      </c>
      <c r="D1927" s="2" t="s">
        <v>14</v>
      </c>
      <c r="E1927" s="2" t="str">
        <f>HYPERLINK("https://nconnect.nicmar.ac.in/storage/profile/699813257e4d9.png", "Download")</f>
        <v>0</v>
      </c>
      <c r="F1927" s="2" t="s">
        <v>3363</v>
      </c>
      <c r="G1927" s="2" t="s">
        <v>3363</v>
      </c>
    </row>
    <row r="1928" spans="1:7">
      <c r="A1928" s="2" t="s">
        <v>3939</v>
      </c>
      <c r="B1928" s="2" t="s">
        <v>3940</v>
      </c>
      <c r="C1928" s="2">
        <v>9993249243</v>
      </c>
      <c r="D1928" s="2" t="s">
        <v>14</v>
      </c>
      <c r="E1928" s="2" t="str">
        <f>HYPERLINK("https://nconnect.nicmar.ac.in/storage/profile/69a51ee570fdc.png", "Download")</f>
        <v>0</v>
      </c>
      <c r="F1928" s="2" t="s">
        <v>3363</v>
      </c>
      <c r="G1928" s="2" t="s">
        <v>3363</v>
      </c>
    </row>
    <row r="1929" spans="1:7">
      <c r="A1929" s="2" t="s">
        <v>3941</v>
      </c>
      <c r="B1929" s="2" t="s">
        <v>3942</v>
      </c>
      <c r="C1929" s="2">
        <v>6398487264</v>
      </c>
      <c r="D1929" s="2" t="s">
        <v>14</v>
      </c>
      <c r="E1929" s="2" t="s">
        <v>15</v>
      </c>
      <c r="F1929" s="2" t="s">
        <v>3363</v>
      </c>
      <c r="G1929" s="2" t="s">
        <v>3363</v>
      </c>
    </row>
    <row r="1930" spans="1:7">
      <c r="A1930" s="2" t="s">
        <v>3943</v>
      </c>
      <c r="B1930" s="2" t="s">
        <v>3944</v>
      </c>
      <c r="C1930" s="2">
        <v>8895480344</v>
      </c>
      <c r="D1930" s="2" t="s">
        <v>14</v>
      </c>
      <c r="E1930" s="2" t="str">
        <f>HYPERLINK("https://nconnect.nicmar.ac.in/storage/profile/69a6bb63514a0.png", "Download")</f>
        <v>0</v>
      </c>
      <c r="F1930" s="2" t="s">
        <v>3363</v>
      </c>
      <c r="G1930" s="2" t="s">
        <v>3363</v>
      </c>
    </row>
    <row r="1931" spans="1:7">
      <c r="A1931" s="2" t="s">
        <v>3945</v>
      </c>
      <c r="B1931" s="2" t="s">
        <v>3946</v>
      </c>
      <c r="C1931" s="2">
        <v>8601302846</v>
      </c>
      <c r="D1931" s="2" t="s">
        <v>14</v>
      </c>
      <c r="E1931" s="2" t="s">
        <v>15</v>
      </c>
      <c r="F1931" s="2" t="s">
        <v>3363</v>
      </c>
      <c r="G1931" s="2" t="s">
        <v>3363</v>
      </c>
    </row>
    <row r="1932" spans="1:7">
      <c r="A1932" s="2" t="s">
        <v>3947</v>
      </c>
      <c r="B1932" s="2" t="s">
        <v>3948</v>
      </c>
      <c r="C1932" s="2">
        <v>9923308583</v>
      </c>
      <c r="D1932" s="2" t="s">
        <v>14</v>
      </c>
      <c r="E1932" s="2" t="s">
        <v>15</v>
      </c>
      <c r="F1932" s="2" t="s">
        <v>3363</v>
      </c>
      <c r="G1932" s="2" t="s">
        <v>3363</v>
      </c>
    </row>
    <row r="1933" spans="1:7">
      <c r="A1933" s="2" t="s">
        <v>3949</v>
      </c>
      <c r="B1933" s="2" t="s">
        <v>3950</v>
      </c>
      <c r="C1933" s="2">
        <v>9812551533</v>
      </c>
      <c r="D1933" s="2" t="s">
        <v>14</v>
      </c>
      <c r="E1933" s="2" t="s">
        <v>15</v>
      </c>
      <c r="F1933" s="2" t="s">
        <v>3363</v>
      </c>
      <c r="G1933" s="2" t="s">
        <v>3363</v>
      </c>
    </row>
    <row r="1934" spans="1:7">
      <c r="A1934" s="2" t="s">
        <v>3951</v>
      </c>
      <c r="B1934" s="2" t="s">
        <v>3952</v>
      </c>
      <c r="C1934" s="2">
        <v>7745080655</v>
      </c>
      <c r="D1934" s="2" t="s">
        <v>14</v>
      </c>
      <c r="E1934" s="2" t="s">
        <v>15</v>
      </c>
      <c r="F1934" s="2" t="s">
        <v>3363</v>
      </c>
      <c r="G1934" s="2" t="s">
        <v>3363</v>
      </c>
    </row>
    <row r="1935" spans="1:7">
      <c r="A1935" s="2" t="s">
        <v>3953</v>
      </c>
      <c r="B1935" s="2" t="s">
        <v>3954</v>
      </c>
      <c r="C1935" s="2">
        <v>9686350249</v>
      </c>
      <c r="D1935" s="2" t="s">
        <v>14</v>
      </c>
      <c r="E1935" s="2" t="str">
        <f>HYPERLINK("https://nconnect.nicmar.ac.in/storage/profile/6999c86b278d4.png", "Download")</f>
        <v>0</v>
      </c>
      <c r="F1935" s="2" t="s">
        <v>3363</v>
      </c>
      <c r="G1935" s="2" t="s">
        <v>3363</v>
      </c>
    </row>
    <row r="1936" spans="1:7">
      <c r="A1936" s="2" t="s">
        <v>3955</v>
      </c>
      <c r="B1936" s="2" t="s">
        <v>3956</v>
      </c>
      <c r="C1936" s="2">
        <v>9142250252</v>
      </c>
      <c r="D1936" s="2" t="s">
        <v>14</v>
      </c>
      <c r="E1936" s="2" t="s">
        <v>15</v>
      </c>
      <c r="F1936" s="2" t="s">
        <v>3363</v>
      </c>
      <c r="G1936" s="2" t="s">
        <v>3363</v>
      </c>
    </row>
    <row r="1937" spans="1:7">
      <c r="A1937" s="2" t="s">
        <v>3957</v>
      </c>
      <c r="B1937" s="2" t="s">
        <v>3958</v>
      </c>
      <c r="C1937" s="2">
        <v>9701259476</v>
      </c>
      <c r="D1937" s="2" t="s">
        <v>14</v>
      </c>
      <c r="E1937" s="2" t="str">
        <f>HYPERLINK("https://nconnect.nicmar.ac.in/storage/profile/6996ce07e712f.png", "Download")</f>
        <v>0</v>
      </c>
      <c r="F1937" s="2" t="s">
        <v>3363</v>
      </c>
      <c r="G1937" s="2" t="s">
        <v>3363</v>
      </c>
    </row>
    <row r="1938" spans="1:7">
      <c r="A1938" s="2" t="s">
        <v>3959</v>
      </c>
      <c r="B1938" s="2" t="s">
        <v>3960</v>
      </c>
      <c r="C1938" s="2">
        <v>9690032450</v>
      </c>
      <c r="D1938" s="2" t="s">
        <v>14</v>
      </c>
      <c r="E1938" s="2" t="s">
        <v>15</v>
      </c>
      <c r="F1938" s="2" t="s">
        <v>3363</v>
      </c>
      <c r="G1938" s="2" t="s">
        <v>3363</v>
      </c>
    </row>
    <row r="1939" spans="1:7">
      <c r="A1939" s="2" t="s">
        <v>3961</v>
      </c>
      <c r="B1939" s="2" t="s">
        <v>3962</v>
      </c>
      <c r="C1939" s="2">
        <v>7042121549</v>
      </c>
      <c r="D1939" s="2" t="s">
        <v>14</v>
      </c>
      <c r="E1939" s="2" t="s">
        <v>15</v>
      </c>
      <c r="F1939" s="2" t="s">
        <v>3363</v>
      </c>
      <c r="G1939" s="2" t="s">
        <v>3363</v>
      </c>
    </row>
    <row r="1940" spans="1:7">
      <c r="A1940" s="2" t="s">
        <v>3963</v>
      </c>
      <c r="B1940" s="2" t="s">
        <v>3964</v>
      </c>
      <c r="C1940" s="2">
        <v>8748956358</v>
      </c>
      <c r="D1940" s="2" t="s">
        <v>14</v>
      </c>
      <c r="E1940" s="2" t="s">
        <v>15</v>
      </c>
      <c r="F1940" s="2" t="s">
        <v>3363</v>
      </c>
      <c r="G1940" s="2" t="s">
        <v>3363</v>
      </c>
    </row>
    <row r="1941" spans="1:7">
      <c r="A1941" s="2" t="s">
        <v>3965</v>
      </c>
      <c r="B1941" s="2" t="s">
        <v>3966</v>
      </c>
      <c r="C1941" s="2">
        <v>9867178441</v>
      </c>
      <c r="D1941" s="2" t="s">
        <v>14</v>
      </c>
      <c r="E1941" s="2" t="s">
        <v>15</v>
      </c>
      <c r="F1941" s="2" t="s">
        <v>3363</v>
      </c>
      <c r="G1941" s="2" t="s">
        <v>3363</v>
      </c>
    </row>
    <row r="1942" spans="1:7">
      <c r="A1942" s="2" t="s">
        <v>3967</v>
      </c>
      <c r="B1942" s="2" t="s">
        <v>3968</v>
      </c>
      <c r="C1942" s="2">
        <v>7093934573</v>
      </c>
      <c r="D1942" s="2" t="s">
        <v>14</v>
      </c>
      <c r="E1942" s="2" t="s">
        <v>15</v>
      </c>
      <c r="F1942" s="2" t="s">
        <v>3363</v>
      </c>
      <c r="G1942" s="2" t="s">
        <v>3363</v>
      </c>
    </row>
    <row r="1943" spans="1:7">
      <c r="A1943" s="2" t="s">
        <v>3969</v>
      </c>
      <c r="B1943" s="2" t="s">
        <v>3970</v>
      </c>
      <c r="C1943" s="2">
        <v>9906671754</v>
      </c>
      <c r="D1943" s="2" t="s">
        <v>14</v>
      </c>
      <c r="E1943" s="2" t="s">
        <v>15</v>
      </c>
      <c r="F1943" s="2" t="s">
        <v>3363</v>
      </c>
      <c r="G1943" s="2" t="s">
        <v>3363</v>
      </c>
    </row>
    <row r="1944" spans="1:7">
      <c r="A1944" s="2" t="s">
        <v>3971</v>
      </c>
      <c r="B1944" s="2" t="s">
        <v>3972</v>
      </c>
      <c r="C1944" s="2">
        <v>7008227944</v>
      </c>
      <c r="D1944" s="2" t="s">
        <v>14</v>
      </c>
      <c r="E1944" s="2" t="s">
        <v>15</v>
      </c>
      <c r="F1944" s="2" t="s">
        <v>3363</v>
      </c>
      <c r="G1944" s="2" t="s">
        <v>3363</v>
      </c>
    </row>
    <row r="1945" spans="1:7">
      <c r="A1945" s="2" t="s">
        <v>3973</v>
      </c>
      <c r="B1945" s="2" t="s">
        <v>3974</v>
      </c>
      <c r="C1945" s="2">
        <v>8981173234</v>
      </c>
      <c r="D1945" s="2" t="s">
        <v>14</v>
      </c>
      <c r="E1945" s="2" t="s">
        <v>15</v>
      </c>
      <c r="F1945" s="2" t="s">
        <v>3363</v>
      </c>
      <c r="G1945" s="2" t="s">
        <v>3363</v>
      </c>
    </row>
    <row r="1946" spans="1:7">
      <c r="A1946" s="2" t="s">
        <v>3975</v>
      </c>
      <c r="B1946" s="2" t="s">
        <v>3976</v>
      </c>
      <c r="C1946" s="2">
        <v>8960913243</v>
      </c>
      <c r="D1946" s="2" t="s">
        <v>14</v>
      </c>
      <c r="E1946" s="2" t="str">
        <f>HYPERLINK("https://nconnect.nicmar.ac.in/storage/profile/69a8188adeba4.png", "Download")</f>
        <v>0</v>
      </c>
      <c r="F1946" s="2" t="s">
        <v>3363</v>
      </c>
      <c r="G1946" s="2" t="s">
        <v>3363</v>
      </c>
    </row>
    <row r="1947" spans="1:7">
      <c r="A1947" s="2" t="s">
        <v>3977</v>
      </c>
      <c r="B1947" s="2" t="s">
        <v>3978</v>
      </c>
      <c r="C1947" s="2">
        <v>9850975339</v>
      </c>
      <c r="D1947" s="2" t="s">
        <v>14</v>
      </c>
      <c r="E1947" s="2" t="str">
        <f>HYPERLINK("https://nconnect.nicmar.ac.in/storage/profile/69a556bbae4b0.png", "Download")</f>
        <v>0</v>
      </c>
      <c r="F1947" s="2" t="s">
        <v>3363</v>
      </c>
      <c r="G1947" s="2" t="s">
        <v>3363</v>
      </c>
    </row>
    <row r="1948" spans="1:7">
      <c r="A1948" s="2" t="s">
        <v>3979</v>
      </c>
      <c r="B1948" s="2" t="s">
        <v>3980</v>
      </c>
      <c r="C1948" s="2">
        <v>7447441081</v>
      </c>
      <c r="D1948" s="2" t="s">
        <v>14</v>
      </c>
      <c r="E1948" s="2" t="s">
        <v>15</v>
      </c>
      <c r="F1948" s="2" t="s">
        <v>3363</v>
      </c>
      <c r="G1948" s="2" t="s">
        <v>3363</v>
      </c>
    </row>
    <row r="1949" spans="1:7">
      <c r="A1949" s="2" t="s">
        <v>3981</v>
      </c>
      <c r="B1949" s="2" t="s">
        <v>3982</v>
      </c>
      <c r="C1949" s="2">
        <v>8209048275</v>
      </c>
      <c r="D1949" s="2" t="s">
        <v>14</v>
      </c>
      <c r="E1949" s="2" t="s">
        <v>15</v>
      </c>
      <c r="F1949" s="2" t="s">
        <v>3363</v>
      </c>
      <c r="G1949" s="2" t="s">
        <v>3363</v>
      </c>
    </row>
    <row r="1950" spans="1:7">
      <c r="A1950" s="2" t="s">
        <v>3983</v>
      </c>
      <c r="B1950" s="2" t="s">
        <v>3984</v>
      </c>
      <c r="C1950" s="2">
        <v>9130368955</v>
      </c>
      <c r="D1950" s="2" t="s">
        <v>14</v>
      </c>
      <c r="E1950" s="2" t="s">
        <v>15</v>
      </c>
      <c r="F1950" s="2" t="s">
        <v>3363</v>
      </c>
      <c r="G1950" s="2" t="s">
        <v>3363</v>
      </c>
    </row>
    <row r="1951" spans="1:7">
      <c r="A1951" s="2" t="s">
        <v>3985</v>
      </c>
      <c r="B1951" s="2" t="s">
        <v>3986</v>
      </c>
      <c r="C1951" s="2">
        <v>8899596137</v>
      </c>
      <c r="D1951" s="2" t="s">
        <v>14</v>
      </c>
      <c r="E1951" s="2" t="str">
        <f>HYPERLINK("https://nconnect.nicmar.ac.in/storage/profile/6997f0b10eed1.png", "Download")</f>
        <v>0</v>
      </c>
      <c r="F1951" s="2" t="s">
        <v>3363</v>
      </c>
      <c r="G1951" s="2" t="s">
        <v>3363</v>
      </c>
    </row>
    <row r="1952" spans="1:7">
      <c r="A1952" s="2" t="s">
        <v>3987</v>
      </c>
      <c r="B1952" s="2" t="s">
        <v>3988</v>
      </c>
      <c r="C1952" s="2">
        <v>9959150970</v>
      </c>
      <c r="D1952" s="2" t="s">
        <v>14</v>
      </c>
      <c r="E1952" s="2" t="str">
        <f>HYPERLINK("https://nconnect.nicmar.ac.in/storage/profile/6996c9d0e7d48.png", "Download")</f>
        <v>0</v>
      </c>
      <c r="F1952" s="2" t="s">
        <v>3363</v>
      </c>
      <c r="G1952" s="2" t="s">
        <v>3363</v>
      </c>
    </row>
    <row r="1953" spans="1:7">
      <c r="A1953" s="2" t="s">
        <v>3989</v>
      </c>
      <c r="B1953" s="2" t="s">
        <v>3990</v>
      </c>
      <c r="C1953" s="2">
        <v>9860639519</v>
      </c>
      <c r="D1953" s="2" t="s">
        <v>14</v>
      </c>
      <c r="E1953" s="2" t="s">
        <v>15</v>
      </c>
      <c r="F1953" s="2" t="s">
        <v>3363</v>
      </c>
      <c r="G1953" s="2" t="s">
        <v>3363</v>
      </c>
    </row>
    <row r="1954" spans="1:7">
      <c r="A1954" s="2" t="s">
        <v>3991</v>
      </c>
      <c r="B1954" s="2" t="s">
        <v>3992</v>
      </c>
      <c r="C1954" s="2">
        <v>9405670157</v>
      </c>
      <c r="D1954" s="2" t="s">
        <v>14</v>
      </c>
      <c r="E1954" s="2" t="s">
        <v>15</v>
      </c>
      <c r="F1954" s="2" t="s">
        <v>3363</v>
      </c>
      <c r="G1954" s="2" t="s">
        <v>3363</v>
      </c>
    </row>
    <row r="1955" spans="1:7">
      <c r="A1955" s="2" t="s">
        <v>3993</v>
      </c>
      <c r="B1955" s="2" t="s">
        <v>3994</v>
      </c>
      <c r="C1955" s="2">
        <v>8134834708</v>
      </c>
      <c r="D1955" s="2" t="s">
        <v>14</v>
      </c>
      <c r="E1955" s="2" t="s">
        <v>15</v>
      </c>
      <c r="F1955" s="2" t="s">
        <v>3363</v>
      </c>
      <c r="G1955" s="2" t="s">
        <v>3363</v>
      </c>
    </row>
    <row r="1956" spans="1:7">
      <c r="A1956" s="2" t="s">
        <v>3995</v>
      </c>
      <c r="B1956" s="2" t="s">
        <v>3996</v>
      </c>
      <c r="C1956" s="2">
        <v>9739242977</v>
      </c>
      <c r="D1956" s="2" t="s">
        <v>14</v>
      </c>
      <c r="E1956" s="2" t="str">
        <f>HYPERLINK("https://nconnect.nicmar.ac.in/storage/profile/6996ca740226d.png", "Download")</f>
        <v>0</v>
      </c>
      <c r="F1956" s="2" t="s">
        <v>3363</v>
      </c>
      <c r="G1956" s="2" t="s">
        <v>3363</v>
      </c>
    </row>
    <row r="1957" spans="1:7">
      <c r="A1957" s="2" t="s">
        <v>3997</v>
      </c>
      <c r="B1957" s="2" t="s">
        <v>3998</v>
      </c>
      <c r="C1957" s="2">
        <v>9555683336</v>
      </c>
      <c r="D1957" s="2" t="s">
        <v>14</v>
      </c>
      <c r="E1957" s="2" t="str">
        <f>HYPERLINK("https://nconnect.nicmar.ac.in/storage/profile/6996cadfabc62.png", "Download")</f>
        <v>0</v>
      </c>
      <c r="F1957" s="2" t="s">
        <v>3363</v>
      </c>
      <c r="G1957" s="2" t="s">
        <v>3363</v>
      </c>
    </row>
    <row r="1958" spans="1:7">
      <c r="A1958" s="2" t="s">
        <v>3999</v>
      </c>
      <c r="B1958" s="2" t="s">
        <v>4000</v>
      </c>
      <c r="C1958" s="2">
        <v>7668591391</v>
      </c>
      <c r="D1958" s="2" t="s">
        <v>14</v>
      </c>
      <c r="E1958" s="2" t="s">
        <v>15</v>
      </c>
      <c r="F1958" s="2" t="s">
        <v>3363</v>
      </c>
      <c r="G1958" s="2" t="s">
        <v>3363</v>
      </c>
    </row>
    <row r="1959" spans="1:7">
      <c r="A1959" s="2" t="s">
        <v>4001</v>
      </c>
      <c r="B1959" s="2" t="s">
        <v>4002</v>
      </c>
      <c r="C1959" s="2">
        <v>9011062111</v>
      </c>
      <c r="D1959" s="2" t="s">
        <v>14</v>
      </c>
      <c r="E1959" s="2" t="s">
        <v>15</v>
      </c>
      <c r="F1959" s="2" t="s">
        <v>3363</v>
      </c>
      <c r="G1959" s="2" t="s">
        <v>3363</v>
      </c>
    </row>
    <row r="1960" spans="1:7">
      <c r="A1960" s="2" t="s">
        <v>4003</v>
      </c>
      <c r="B1960" s="2" t="s">
        <v>4004</v>
      </c>
      <c r="C1960" s="2">
        <v>8806885838</v>
      </c>
      <c r="D1960" s="2" t="s">
        <v>14</v>
      </c>
      <c r="E1960" s="2" t="str">
        <f>HYPERLINK("https://nconnect.nicmar.ac.in/storage/profile/69a59d4ee1a49.png", "Download")</f>
        <v>0</v>
      </c>
      <c r="F1960" s="2" t="s">
        <v>3363</v>
      </c>
      <c r="G1960" s="2" t="s">
        <v>3363</v>
      </c>
    </row>
    <row r="1961" spans="1:7">
      <c r="A1961" s="2" t="s">
        <v>4005</v>
      </c>
      <c r="B1961" s="2" t="s">
        <v>4006</v>
      </c>
      <c r="C1961" s="2">
        <v>9332444414</v>
      </c>
      <c r="D1961" s="2" t="s">
        <v>14</v>
      </c>
      <c r="E1961" s="2" t="str">
        <f>HYPERLINK("https://nconnect.nicmar.ac.in/storage/profile/6996cc252a4f1.png", "Download")</f>
        <v>0</v>
      </c>
      <c r="F1961" s="2" t="s">
        <v>3363</v>
      </c>
      <c r="G1961" s="2" t="s">
        <v>3363</v>
      </c>
    </row>
    <row r="1962" spans="1:7">
      <c r="A1962" s="2" t="s">
        <v>4007</v>
      </c>
      <c r="B1962" s="2" t="s">
        <v>4008</v>
      </c>
      <c r="C1962" s="2">
        <v>8077866651</v>
      </c>
      <c r="D1962" s="2" t="s">
        <v>14</v>
      </c>
      <c r="E1962" s="2" t="s">
        <v>15</v>
      </c>
      <c r="F1962" s="2" t="s">
        <v>3363</v>
      </c>
      <c r="G1962" s="2" t="s">
        <v>3363</v>
      </c>
    </row>
    <row r="1963" spans="1:7">
      <c r="A1963" s="2" t="s">
        <v>4009</v>
      </c>
      <c r="B1963" s="2" t="s">
        <v>4010</v>
      </c>
      <c r="C1963" s="2">
        <v>7905117948</v>
      </c>
      <c r="D1963" s="2" t="s">
        <v>14</v>
      </c>
      <c r="E1963" s="2" t="str">
        <f>HYPERLINK("https://nconnect.nicmar.ac.in/storage/profile/69a502451cecb.png", "Download")</f>
        <v>0</v>
      </c>
      <c r="F1963" s="2" t="s">
        <v>3363</v>
      </c>
      <c r="G1963" s="2" t="s">
        <v>3363</v>
      </c>
    </row>
    <row r="1964" spans="1:7">
      <c r="A1964" s="2" t="s">
        <v>4011</v>
      </c>
      <c r="B1964" s="2" t="s">
        <v>4012</v>
      </c>
      <c r="C1964" s="2">
        <v>9026199377</v>
      </c>
      <c r="D1964" s="2" t="s">
        <v>14</v>
      </c>
      <c r="E1964" s="2" t="str">
        <f>HYPERLINK("https://nconnect.nicmar.ac.in/storage/profile/699fe2f819ec2.png", "Download")</f>
        <v>0</v>
      </c>
      <c r="F1964" s="2" t="s">
        <v>3363</v>
      </c>
      <c r="G1964" s="2" t="s">
        <v>3363</v>
      </c>
    </row>
    <row r="1965" spans="1:7">
      <c r="A1965" s="2" t="s">
        <v>4013</v>
      </c>
      <c r="B1965" s="2" t="s">
        <v>4014</v>
      </c>
      <c r="C1965" s="2">
        <v>9745606753</v>
      </c>
      <c r="D1965" s="2" t="s">
        <v>14</v>
      </c>
      <c r="E1965" s="2" t="s">
        <v>15</v>
      </c>
      <c r="F1965" s="2" t="s">
        <v>3363</v>
      </c>
      <c r="G1965" s="2" t="s">
        <v>3363</v>
      </c>
    </row>
    <row r="1966" spans="1:7">
      <c r="A1966" s="2" t="s">
        <v>4015</v>
      </c>
      <c r="B1966" s="2" t="s">
        <v>4016</v>
      </c>
      <c r="C1966" s="2">
        <v>9149459436</v>
      </c>
      <c r="D1966" s="2" t="s">
        <v>14</v>
      </c>
      <c r="E1966" s="2" t="s">
        <v>15</v>
      </c>
      <c r="F1966" s="2" t="s">
        <v>3363</v>
      </c>
      <c r="G1966" s="2" t="s">
        <v>3363</v>
      </c>
    </row>
    <row r="1967" spans="1:7">
      <c r="A1967" s="2" t="s">
        <v>4017</v>
      </c>
      <c r="B1967" s="2" t="s">
        <v>4018</v>
      </c>
      <c r="C1967" s="2">
        <v>8317267963</v>
      </c>
      <c r="D1967" s="2" t="s">
        <v>14</v>
      </c>
      <c r="E1967" s="2" t="s">
        <v>15</v>
      </c>
      <c r="F1967" s="2" t="s">
        <v>3363</v>
      </c>
      <c r="G1967" s="2" t="s">
        <v>3363</v>
      </c>
    </row>
    <row r="1968" spans="1:7">
      <c r="A1968" s="2" t="s">
        <v>4019</v>
      </c>
      <c r="B1968" s="2" t="s">
        <v>4020</v>
      </c>
      <c r="C1968" s="2">
        <v>8233304457</v>
      </c>
      <c r="D1968" s="2" t="s">
        <v>14</v>
      </c>
      <c r="E1968" s="2" t="str">
        <f>HYPERLINK("https://nconnect.nicmar.ac.in/storage/profile/6996cf9621351.png", "Download")</f>
        <v>0</v>
      </c>
      <c r="F1968" s="2" t="s">
        <v>3363</v>
      </c>
      <c r="G1968" s="2" t="s">
        <v>3363</v>
      </c>
    </row>
    <row r="1969" spans="1:7">
      <c r="A1969" s="2" t="s">
        <v>4021</v>
      </c>
      <c r="B1969" s="2" t="s">
        <v>4022</v>
      </c>
      <c r="C1969" s="2">
        <v>9971448118</v>
      </c>
      <c r="D1969" s="2" t="s">
        <v>14</v>
      </c>
      <c r="E1969" s="2" t="s">
        <v>15</v>
      </c>
      <c r="F1969" s="2" t="s">
        <v>3363</v>
      </c>
      <c r="G1969" s="2" t="s">
        <v>3363</v>
      </c>
    </row>
    <row r="1970" spans="1:7">
      <c r="A1970" s="2" t="s">
        <v>4023</v>
      </c>
      <c r="B1970" s="2" t="s">
        <v>4024</v>
      </c>
      <c r="C1970" s="2">
        <v>9848383764</v>
      </c>
      <c r="D1970" s="2" t="s">
        <v>14</v>
      </c>
      <c r="E1970" s="2" t="s">
        <v>15</v>
      </c>
      <c r="F1970" s="2" t="s">
        <v>3363</v>
      </c>
      <c r="G1970" s="2" t="s">
        <v>3363</v>
      </c>
    </row>
    <row r="1971" spans="1:7">
      <c r="A1971" s="2" t="s">
        <v>4025</v>
      </c>
      <c r="B1971" s="2" t="s">
        <v>4026</v>
      </c>
      <c r="C1971" s="2">
        <v>8805275100</v>
      </c>
      <c r="D1971" s="2" t="s">
        <v>14</v>
      </c>
      <c r="E1971" s="2" t="s">
        <v>15</v>
      </c>
      <c r="F1971" s="2" t="s">
        <v>3363</v>
      </c>
      <c r="G1971" s="2" t="s">
        <v>3363</v>
      </c>
    </row>
    <row r="1972" spans="1:7">
      <c r="A1972" s="2" t="s">
        <v>4027</v>
      </c>
      <c r="B1972" s="2" t="s">
        <v>4028</v>
      </c>
      <c r="C1972" s="2">
        <v>9284469326</v>
      </c>
      <c r="D1972" s="2" t="s">
        <v>14</v>
      </c>
      <c r="E1972" s="2" t="s">
        <v>15</v>
      </c>
      <c r="F1972" s="2" t="s">
        <v>3363</v>
      </c>
      <c r="G1972" s="2" t="s">
        <v>3363</v>
      </c>
    </row>
    <row r="1973" spans="1:7">
      <c r="A1973" s="2" t="s">
        <v>4029</v>
      </c>
      <c r="B1973" s="2" t="s">
        <v>4030</v>
      </c>
      <c r="C1973" s="2">
        <v>7688897332</v>
      </c>
      <c r="D1973" s="2" t="s">
        <v>14</v>
      </c>
      <c r="E1973" s="2" t="s">
        <v>15</v>
      </c>
      <c r="F1973" s="2" t="s">
        <v>3363</v>
      </c>
      <c r="G1973" s="2" t="s">
        <v>3363</v>
      </c>
    </row>
    <row r="1974" spans="1:7">
      <c r="A1974" s="2" t="s">
        <v>4031</v>
      </c>
      <c r="B1974" s="2" t="s">
        <v>4032</v>
      </c>
      <c r="C1974" s="2">
        <v>7501129120</v>
      </c>
      <c r="D1974" s="2" t="s">
        <v>14</v>
      </c>
      <c r="E1974" s="2" t="str">
        <f>HYPERLINK("https://nconnect.nicmar.ac.in/storage/profile/6996cfc751b0a.png", "Download")</f>
        <v>0</v>
      </c>
      <c r="F1974" s="2" t="s">
        <v>3363</v>
      </c>
      <c r="G1974" s="2" t="s">
        <v>3363</v>
      </c>
    </row>
    <row r="1975" spans="1:7">
      <c r="A1975" s="2" t="s">
        <v>4033</v>
      </c>
      <c r="B1975" s="2" t="s">
        <v>4034</v>
      </c>
      <c r="C1975" s="2">
        <v>9530053240</v>
      </c>
      <c r="D1975" s="2" t="s">
        <v>14</v>
      </c>
      <c r="E1975" s="2" t="s">
        <v>15</v>
      </c>
      <c r="F1975" s="2" t="s">
        <v>3363</v>
      </c>
      <c r="G1975" s="2" t="s">
        <v>3363</v>
      </c>
    </row>
    <row r="1976" spans="1:7">
      <c r="A1976" s="2" t="s">
        <v>4035</v>
      </c>
      <c r="B1976" s="2" t="s">
        <v>4036</v>
      </c>
      <c r="C1976" s="2">
        <v>6380512571</v>
      </c>
      <c r="D1976" s="2" t="s">
        <v>14</v>
      </c>
      <c r="E1976" s="2" t="str">
        <f>HYPERLINK("https://nconnect.nicmar.ac.in/storage/profile/6996d25c0a4de.png", "Download")</f>
        <v>0</v>
      </c>
      <c r="F1976" s="2" t="s">
        <v>3363</v>
      </c>
      <c r="G1976" s="2" t="s">
        <v>3363</v>
      </c>
    </row>
    <row r="1977" spans="1:7">
      <c r="A1977" s="2" t="s">
        <v>4037</v>
      </c>
      <c r="B1977" s="2" t="s">
        <v>4038</v>
      </c>
      <c r="C1977" s="2">
        <v>9427355617</v>
      </c>
      <c r="D1977" s="2" t="s">
        <v>14</v>
      </c>
      <c r="E1977" s="2" t="s">
        <v>15</v>
      </c>
      <c r="F1977" s="2" t="s">
        <v>3363</v>
      </c>
      <c r="G1977" s="2" t="s">
        <v>3363</v>
      </c>
    </row>
    <row r="1978" spans="1:7">
      <c r="A1978" s="2" t="s">
        <v>4039</v>
      </c>
      <c r="B1978" s="2" t="s">
        <v>4040</v>
      </c>
      <c r="C1978" s="2">
        <v>9354037599</v>
      </c>
      <c r="D1978" s="2" t="s">
        <v>14</v>
      </c>
      <c r="E1978" s="2" t="s">
        <v>15</v>
      </c>
      <c r="F1978" s="2" t="s">
        <v>3363</v>
      </c>
      <c r="G1978" s="2" t="s">
        <v>3363</v>
      </c>
    </row>
    <row r="1979" spans="1:7">
      <c r="A1979" s="2" t="s">
        <v>3664</v>
      </c>
      <c r="B1979" s="2" t="s">
        <v>4041</v>
      </c>
      <c r="C1979" s="2">
        <v>8087922243</v>
      </c>
      <c r="D1979" s="2" t="s">
        <v>14</v>
      </c>
      <c r="E1979" s="2" t="str">
        <f>HYPERLINK("https://nconnect.nicmar.ac.in/storage/profile/6996d575b184c.png", "Download")</f>
        <v>0</v>
      </c>
      <c r="F1979" s="2" t="s">
        <v>3363</v>
      </c>
      <c r="G1979" s="2" t="s">
        <v>3363</v>
      </c>
    </row>
    <row r="1980" spans="1:7">
      <c r="A1980" s="2" t="s">
        <v>4042</v>
      </c>
      <c r="B1980" s="2" t="s">
        <v>4043</v>
      </c>
      <c r="C1980" s="2">
        <v>9866081761</v>
      </c>
      <c r="D1980" s="2" t="s">
        <v>14</v>
      </c>
      <c r="E1980" s="2" t="str">
        <f>HYPERLINK("https://nconnect.nicmar.ac.in/storage/profile/6996d1d70d53f.png", "Download")</f>
        <v>0</v>
      </c>
      <c r="F1980" s="2" t="s">
        <v>3363</v>
      </c>
      <c r="G1980" s="2" t="s">
        <v>3363</v>
      </c>
    </row>
    <row r="1981" spans="1:7">
      <c r="A1981" s="2" t="s">
        <v>4044</v>
      </c>
      <c r="B1981" s="2" t="s">
        <v>4045</v>
      </c>
      <c r="C1981" s="2">
        <v>9867617209</v>
      </c>
      <c r="D1981" s="2" t="s">
        <v>14</v>
      </c>
      <c r="E1981" s="2" t="s">
        <v>15</v>
      </c>
      <c r="F1981" s="2" t="s">
        <v>3363</v>
      </c>
      <c r="G1981" s="2" t="s">
        <v>3363</v>
      </c>
    </row>
    <row r="1982" spans="1:7">
      <c r="A1982" s="2" t="s">
        <v>4046</v>
      </c>
      <c r="B1982" s="2" t="s">
        <v>4047</v>
      </c>
      <c r="C1982" s="2">
        <v>9075412474</v>
      </c>
      <c r="D1982" s="2" t="s">
        <v>14</v>
      </c>
      <c r="E1982" s="2" t="str">
        <f>HYPERLINK("https://nconnect.nicmar.ac.in/storage/profile/69a6ec581fb4f.png", "Download")</f>
        <v>0</v>
      </c>
      <c r="F1982" s="2" t="s">
        <v>3363</v>
      </c>
      <c r="G1982" s="2" t="s">
        <v>3363</v>
      </c>
    </row>
    <row r="1983" spans="1:7">
      <c r="A1983" s="2" t="s">
        <v>4048</v>
      </c>
      <c r="B1983" s="2" t="s">
        <v>4049</v>
      </c>
      <c r="C1983" s="2">
        <v>8983277205</v>
      </c>
      <c r="D1983" s="2" t="s">
        <v>14</v>
      </c>
      <c r="E1983" s="2" t="str">
        <f>HYPERLINK("https://nconnect.nicmar.ac.in/storage/profile/6998346f10996.png", "Download")</f>
        <v>0</v>
      </c>
      <c r="F1983" s="2" t="s">
        <v>3363</v>
      </c>
      <c r="G1983" s="2" t="s">
        <v>3363</v>
      </c>
    </row>
    <row r="1984" spans="1:7">
      <c r="A1984" s="2" t="s">
        <v>4050</v>
      </c>
      <c r="B1984" s="2" t="s">
        <v>4051</v>
      </c>
      <c r="C1984" s="2">
        <v>7503106181</v>
      </c>
      <c r="D1984" s="2" t="s">
        <v>14</v>
      </c>
      <c r="E1984" s="2" t="s">
        <v>15</v>
      </c>
      <c r="F1984" s="2" t="s">
        <v>3363</v>
      </c>
      <c r="G1984" s="2" t="s">
        <v>3363</v>
      </c>
    </row>
    <row r="1985" spans="1:7">
      <c r="A1985" s="2" t="s">
        <v>4052</v>
      </c>
      <c r="B1985" s="2" t="s">
        <v>4053</v>
      </c>
      <c r="C1985" s="2">
        <v>7358135699</v>
      </c>
      <c r="D1985" s="2" t="s">
        <v>14</v>
      </c>
      <c r="E1985" s="2" t="s">
        <v>15</v>
      </c>
      <c r="F1985" s="2" t="s">
        <v>3363</v>
      </c>
      <c r="G1985" s="2" t="s">
        <v>3363</v>
      </c>
    </row>
    <row r="1986" spans="1:7">
      <c r="A1986" s="2" t="s">
        <v>4054</v>
      </c>
      <c r="B1986" s="2" t="s">
        <v>4055</v>
      </c>
      <c r="C1986" s="2">
        <v>8421085259</v>
      </c>
      <c r="D1986" s="2" t="s">
        <v>14</v>
      </c>
      <c r="E1986" s="2" t="str">
        <f>HYPERLINK("https://nconnect.nicmar.ac.in/storage/profile/69a7f3fa9129f.png", "Download")</f>
        <v>0</v>
      </c>
      <c r="F1986" s="2" t="s">
        <v>3363</v>
      </c>
      <c r="G1986" s="2" t="s">
        <v>3363</v>
      </c>
    </row>
    <row r="1987" spans="1:7">
      <c r="A1987" s="2" t="s">
        <v>4056</v>
      </c>
      <c r="B1987" s="2" t="s">
        <v>4057</v>
      </c>
      <c r="C1987" s="2">
        <v>7510343974</v>
      </c>
      <c r="D1987" s="2" t="s">
        <v>14</v>
      </c>
      <c r="E1987" s="2" t="str">
        <f>HYPERLINK("https://nconnect.nicmar.ac.in/storage/profile/6996d821e044e.png", "Download")</f>
        <v>0</v>
      </c>
      <c r="F1987" s="2" t="s">
        <v>3363</v>
      </c>
      <c r="G1987" s="2" t="s">
        <v>3363</v>
      </c>
    </row>
    <row r="1988" spans="1:7">
      <c r="A1988" s="2" t="s">
        <v>4058</v>
      </c>
      <c r="B1988" s="2" t="s">
        <v>4059</v>
      </c>
      <c r="C1988" s="2">
        <v>9989865615</v>
      </c>
      <c r="D1988" s="2" t="s">
        <v>14</v>
      </c>
      <c r="E1988" s="2" t="s">
        <v>15</v>
      </c>
      <c r="F1988" s="2" t="s">
        <v>3363</v>
      </c>
      <c r="G1988" s="2" t="s">
        <v>3363</v>
      </c>
    </row>
    <row r="1989" spans="1:7">
      <c r="A1989" s="2" t="s">
        <v>4060</v>
      </c>
      <c r="B1989" s="2" t="s">
        <v>4061</v>
      </c>
      <c r="C1989" s="2">
        <v>9923752421</v>
      </c>
      <c r="D1989" s="2" t="s">
        <v>14</v>
      </c>
      <c r="E1989" s="2" t="s">
        <v>15</v>
      </c>
      <c r="F1989" s="2" t="s">
        <v>3363</v>
      </c>
      <c r="G1989" s="2" t="s">
        <v>3363</v>
      </c>
    </row>
    <row r="1990" spans="1:7">
      <c r="A1990" s="2" t="s">
        <v>4062</v>
      </c>
      <c r="B1990" s="2" t="s">
        <v>4063</v>
      </c>
      <c r="C1990" s="2">
        <v>9977337062</v>
      </c>
      <c r="D1990" s="2" t="s">
        <v>14</v>
      </c>
      <c r="E1990" s="2" t="str">
        <f>HYPERLINK("https://nconnect.nicmar.ac.in/storage/profile/6996dacd6b524.png", "Download")</f>
        <v>0</v>
      </c>
      <c r="F1990" s="2" t="s">
        <v>3363</v>
      </c>
      <c r="G1990" s="2" t="s">
        <v>3363</v>
      </c>
    </row>
    <row r="1991" spans="1:7">
      <c r="A1991" s="2" t="s">
        <v>4064</v>
      </c>
      <c r="B1991" s="2" t="s">
        <v>4065</v>
      </c>
      <c r="C1991" s="2">
        <v>9412375355</v>
      </c>
      <c r="D1991" s="2" t="s">
        <v>14</v>
      </c>
      <c r="E1991" s="2" t="s">
        <v>15</v>
      </c>
      <c r="F1991" s="2" t="s">
        <v>3363</v>
      </c>
      <c r="G1991" s="2" t="s">
        <v>3363</v>
      </c>
    </row>
    <row r="1992" spans="1:7">
      <c r="A1992" s="2" t="s">
        <v>4066</v>
      </c>
      <c r="B1992" s="2" t="s">
        <v>4067</v>
      </c>
      <c r="C1992" s="2">
        <v>9334785180</v>
      </c>
      <c r="D1992" s="2" t="s">
        <v>14</v>
      </c>
      <c r="E1992" s="2" t="str">
        <f>HYPERLINK("https://nconnect.nicmar.ac.in/storage/profile/69a3e0e52d3df.png", "Download")</f>
        <v>0</v>
      </c>
      <c r="F1992" s="2" t="s">
        <v>3363</v>
      </c>
      <c r="G1992" s="2" t="s">
        <v>3363</v>
      </c>
    </row>
    <row r="1993" spans="1:7">
      <c r="A1993" s="2" t="s">
        <v>4068</v>
      </c>
      <c r="B1993" s="2" t="s">
        <v>4069</v>
      </c>
      <c r="C1993" s="2">
        <v>8319574468</v>
      </c>
      <c r="D1993" s="2" t="s">
        <v>14</v>
      </c>
      <c r="E1993" s="2" t="s">
        <v>15</v>
      </c>
      <c r="F1993" s="2" t="s">
        <v>3363</v>
      </c>
      <c r="G1993" s="2" t="s">
        <v>3363</v>
      </c>
    </row>
    <row r="1994" spans="1:7">
      <c r="A1994" s="2" t="s">
        <v>4070</v>
      </c>
      <c r="B1994" s="2" t="s">
        <v>4071</v>
      </c>
      <c r="C1994" s="2">
        <v>9930368516</v>
      </c>
      <c r="D1994" s="2" t="s">
        <v>14</v>
      </c>
      <c r="E1994" s="2" t="str">
        <f>HYPERLINK("https://nconnect.nicmar.ac.in/storage/profile/6996de5b8f954.png", "Download")</f>
        <v>0</v>
      </c>
      <c r="F1994" s="2" t="s">
        <v>3363</v>
      </c>
      <c r="G1994" s="2" t="s">
        <v>3363</v>
      </c>
    </row>
    <row r="1995" spans="1:7">
      <c r="A1995" s="2" t="s">
        <v>4072</v>
      </c>
      <c r="B1995" s="2" t="s">
        <v>4073</v>
      </c>
      <c r="C1995" s="2">
        <v>8105529845</v>
      </c>
      <c r="D1995" s="2" t="s">
        <v>14</v>
      </c>
      <c r="E1995" s="2" t="str">
        <f>HYPERLINK("https://nconnect.nicmar.ac.in/storage/profile/6996e69eac3fd.png", "Download")</f>
        <v>0</v>
      </c>
      <c r="F1995" s="2" t="s">
        <v>3363</v>
      </c>
      <c r="G1995" s="2" t="s">
        <v>3363</v>
      </c>
    </row>
    <row r="1996" spans="1:7">
      <c r="A1996" s="2" t="s">
        <v>4074</v>
      </c>
      <c r="B1996" s="2" t="s">
        <v>4075</v>
      </c>
      <c r="C1996" s="2">
        <v>9834243110</v>
      </c>
      <c r="D1996" s="2" t="s">
        <v>14</v>
      </c>
      <c r="E1996" s="2" t="str">
        <f>HYPERLINK("https://nconnect.nicmar.ac.in/storage/profile/6996e0027727d.png", "Download")</f>
        <v>0</v>
      </c>
      <c r="F1996" s="2" t="s">
        <v>3363</v>
      </c>
      <c r="G1996" s="2" t="s">
        <v>3363</v>
      </c>
    </row>
    <row r="1997" spans="1:7">
      <c r="A1997" s="2" t="s">
        <v>4076</v>
      </c>
      <c r="B1997" s="2" t="s">
        <v>4077</v>
      </c>
      <c r="C1997" s="2">
        <v>9763979704</v>
      </c>
      <c r="D1997" s="2" t="s">
        <v>14</v>
      </c>
      <c r="E1997" s="2" t="s">
        <v>15</v>
      </c>
      <c r="F1997" s="2" t="s">
        <v>3363</v>
      </c>
      <c r="G1997" s="2" t="s">
        <v>3363</v>
      </c>
    </row>
    <row r="1998" spans="1:7">
      <c r="A1998" s="2" t="s">
        <v>4078</v>
      </c>
      <c r="B1998" s="2" t="s">
        <v>4079</v>
      </c>
      <c r="C1998" s="2">
        <v>9940270826</v>
      </c>
      <c r="D1998" s="2" t="s">
        <v>14</v>
      </c>
      <c r="E1998" s="2" t="str">
        <f>HYPERLINK("https://nconnect.nicmar.ac.in/storage/profile/6996e56310561.png", "Download")</f>
        <v>0</v>
      </c>
      <c r="F1998" s="2" t="s">
        <v>3363</v>
      </c>
      <c r="G1998" s="2" t="s">
        <v>3363</v>
      </c>
    </row>
    <row r="1999" spans="1:7">
      <c r="A1999" s="2" t="s">
        <v>4080</v>
      </c>
      <c r="B1999" s="2" t="s">
        <v>4081</v>
      </c>
      <c r="C1999" s="2">
        <v>8008400263</v>
      </c>
      <c r="D1999" s="2" t="s">
        <v>14</v>
      </c>
      <c r="E1999" s="2" t="str">
        <f>HYPERLINK("https://nconnect.nicmar.ac.in/storage/profile/6996f69b685e5.png", "Download")</f>
        <v>0</v>
      </c>
      <c r="F1999" s="2" t="s">
        <v>3363</v>
      </c>
      <c r="G1999" s="2" t="s">
        <v>3363</v>
      </c>
    </row>
    <row r="2000" spans="1:7">
      <c r="A2000" s="2" t="s">
        <v>4082</v>
      </c>
      <c r="B2000" s="2" t="s">
        <v>4083</v>
      </c>
      <c r="C2000" s="2">
        <v>9765400825</v>
      </c>
      <c r="D2000" s="2" t="s">
        <v>14</v>
      </c>
      <c r="E2000" s="2" t="s">
        <v>15</v>
      </c>
      <c r="F2000" s="2" t="s">
        <v>3363</v>
      </c>
      <c r="G2000" s="2" t="s">
        <v>3363</v>
      </c>
    </row>
    <row r="2001" spans="1:7">
      <c r="A2001" s="2" t="s">
        <v>4084</v>
      </c>
      <c r="B2001" s="2" t="s">
        <v>4085</v>
      </c>
      <c r="C2001" s="2">
        <v>9371028084</v>
      </c>
      <c r="D2001" s="2" t="s">
        <v>14</v>
      </c>
      <c r="E2001" s="2" t="s">
        <v>15</v>
      </c>
      <c r="F2001" s="2" t="s">
        <v>3363</v>
      </c>
      <c r="G2001" s="2" t="s">
        <v>3363</v>
      </c>
    </row>
    <row r="2002" spans="1:7">
      <c r="A2002" s="2" t="s">
        <v>4086</v>
      </c>
      <c r="B2002" s="2" t="s">
        <v>4087</v>
      </c>
      <c r="C2002" s="2">
        <v>9987468842</v>
      </c>
      <c r="D2002" s="2" t="s">
        <v>14</v>
      </c>
      <c r="E2002" s="2" t="s">
        <v>15</v>
      </c>
      <c r="F2002" s="2" t="s">
        <v>3363</v>
      </c>
      <c r="G2002" s="2" t="s">
        <v>3363</v>
      </c>
    </row>
    <row r="2003" spans="1:7">
      <c r="A2003" s="2" t="s">
        <v>4088</v>
      </c>
      <c r="B2003" s="2" t="s">
        <v>4089</v>
      </c>
      <c r="C2003" s="2">
        <v>7835965623</v>
      </c>
      <c r="D2003" s="2" t="s">
        <v>14</v>
      </c>
      <c r="E2003" s="2" t="str">
        <f>HYPERLINK("https://nconnect.nicmar.ac.in/storage/profile/69970f650c892.png", "Download")</f>
        <v>0</v>
      </c>
      <c r="F2003" s="2" t="s">
        <v>3363</v>
      </c>
      <c r="G2003" s="2" t="s">
        <v>3363</v>
      </c>
    </row>
    <row r="2004" spans="1:7">
      <c r="A2004" s="2" t="s">
        <v>4090</v>
      </c>
      <c r="B2004" s="2" t="s">
        <v>4091</v>
      </c>
      <c r="C2004" s="2">
        <v>8439286180</v>
      </c>
      <c r="D2004" s="2" t="s">
        <v>14</v>
      </c>
      <c r="E2004" s="2" t="s">
        <v>15</v>
      </c>
      <c r="F2004" s="2" t="s">
        <v>3363</v>
      </c>
      <c r="G2004" s="2" t="s">
        <v>3363</v>
      </c>
    </row>
    <row r="2005" spans="1:7">
      <c r="A2005" s="2" t="s">
        <v>4092</v>
      </c>
      <c r="B2005" s="2" t="s">
        <v>4093</v>
      </c>
      <c r="C2005" s="2">
        <v>7869917674</v>
      </c>
      <c r="D2005" s="2" t="s">
        <v>14</v>
      </c>
      <c r="E2005" s="2" t="s">
        <v>15</v>
      </c>
      <c r="F2005" s="2" t="s">
        <v>3363</v>
      </c>
      <c r="G2005" s="2" t="s">
        <v>3363</v>
      </c>
    </row>
    <row r="2006" spans="1:7">
      <c r="A2006" s="2" t="s">
        <v>4094</v>
      </c>
      <c r="B2006" s="2" t="s">
        <v>4095</v>
      </c>
      <c r="C2006" s="2">
        <v>7350750776</v>
      </c>
      <c r="D2006" s="2" t="s">
        <v>14</v>
      </c>
      <c r="E2006" s="2" t="s">
        <v>15</v>
      </c>
      <c r="F2006" s="2" t="s">
        <v>3363</v>
      </c>
      <c r="G2006" s="2" t="s">
        <v>3363</v>
      </c>
    </row>
    <row r="2007" spans="1:7">
      <c r="A2007" s="2" t="s">
        <v>4096</v>
      </c>
      <c r="B2007" s="2" t="s">
        <v>4097</v>
      </c>
      <c r="C2007" s="2">
        <v>7276371776</v>
      </c>
      <c r="D2007" s="2" t="s">
        <v>14</v>
      </c>
      <c r="E2007" s="2" t="str">
        <f>HYPERLINK("https://nconnect.nicmar.ac.in/storage/profile/6996ea569c447.png", "Download")</f>
        <v>0</v>
      </c>
      <c r="F2007" s="2" t="s">
        <v>3363</v>
      </c>
      <c r="G2007" s="2" t="s">
        <v>3363</v>
      </c>
    </row>
    <row r="2008" spans="1:7">
      <c r="A2008" s="2" t="s">
        <v>4098</v>
      </c>
      <c r="B2008" s="2" t="s">
        <v>4099</v>
      </c>
      <c r="C2008" s="2">
        <v>9415721826</v>
      </c>
      <c r="D2008" s="2" t="s">
        <v>14</v>
      </c>
      <c r="E2008" s="2" t="s">
        <v>15</v>
      </c>
      <c r="F2008" s="2" t="s">
        <v>3363</v>
      </c>
      <c r="G2008" s="2" t="s">
        <v>3363</v>
      </c>
    </row>
    <row r="2009" spans="1:7">
      <c r="A2009" s="2" t="s">
        <v>4100</v>
      </c>
      <c r="B2009" s="2" t="s">
        <v>4101</v>
      </c>
      <c r="C2009" s="2">
        <v>8014506139</v>
      </c>
      <c r="D2009" s="2" t="s">
        <v>14</v>
      </c>
      <c r="E2009" s="2" t="str">
        <f>HYPERLINK("https://nconnect.nicmar.ac.in/storage/profile/6996f20587ee3.png", "Download")</f>
        <v>0</v>
      </c>
      <c r="F2009" s="2" t="s">
        <v>3363</v>
      </c>
      <c r="G2009" s="2" t="s">
        <v>3363</v>
      </c>
    </row>
    <row r="2010" spans="1:7">
      <c r="A2010" s="2" t="s">
        <v>4102</v>
      </c>
      <c r="B2010" s="2" t="s">
        <v>4103</v>
      </c>
      <c r="C2010" s="2">
        <v>9862627738</v>
      </c>
      <c r="D2010" s="2" t="s">
        <v>14</v>
      </c>
      <c r="E2010" s="2" t="str">
        <f>HYPERLINK("https://nconnect.nicmar.ac.in/storage/profile/6996f054426df.png", "Download")</f>
        <v>0</v>
      </c>
      <c r="F2010" s="2" t="s">
        <v>3363</v>
      </c>
      <c r="G2010" s="2" t="s">
        <v>3363</v>
      </c>
    </row>
    <row r="2011" spans="1:7">
      <c r="A2011" s="2" t="s">
        <v>4104</v>
      </c>
      <c r="B2011" s="2" t="s">
        <v>4105</v>
      </c>
      <c r="C2011" s="2">
        <v>8087956335</v>
      </c>
      <c r="D2011" s="2" t="s">
        <v>14</v>
      </c>
      <c r="E2011" s="2" t="s">
        <v>15</v>
      </c>
      <c r="F2011" s="2" t="s">
        <v>3363</v>
      </c>
      <c r="G2011" s="2" t="s">
        <v>3363</v>
      </c>
    </row>
    <row r="2012" spans="1:7">
      <c r="A2012" s="2" t="s">
        <v>4106</v>
      </c>
      <c r="B2012" s="2" t="s">
        <v>4107</v>
      </c>
      <c r="C2012" s="2">
        <v>8627976445</v>
      </c>
      <c r="D2012" s="2" t="s">
        <v>14</v>
      </c>
      <c r="E2012" s="2" t="str">
        <f>HYPERLINK("https://nconnect.nicmar.ac.in/storage/profile/6996ef024c779.png", "Download")</f>
        <v>0</v>
      </c>
      <c r="F2012" s="2" t="s">
        <v>3363</v>
      </c>
      <c r="G2012" s="2" t="s">
        <v>3363</v>
      </c>
    </row>
    <row r="2013" spans="1:7">
      <c r="A2013" s="2" t="s">
        <v>4108</v>
      </c>
      <c r="B2013" s="2" t="s">
        <v>4109</v>
      </c>
      <c r="C2013" s="2">
        <v>7827171097</v>
      </c>
      <c r="D2013" s="2" t="s">
        <v>14</v>
      </c>
      <c r="E2013" s="2" t="str">
        <f>HYPERLINK("https://nconnect.nicmar.ac.in/storage/profile/6996ef2a396dc.png", "Download")</f>
        <v>0</v>
      </c>
      <c r="F2013" s="2" t="s">
        <v>3363</v>
      </c>
      <c r="G2013" s="2" t="s">
        <v>3363</v>
      </c>
    </row>
    <row r="2014" spans="1:7">
      <c r="A2014" s="2" t="s">
        <v>4110</v>
      </c>
      <c r="B2014" s="2" t="s">
        <v>4111</v>
      </c>
      <c r="C2014" s="2">
        <v>8944907767</v>
      </c>
      <c r="D2014" s="2" t="s">
        <v>14</v>
      </c>
      <c r="E2014" s="2" t="str">
        <f>HYPERLINK("https://nconnect.nicmar.ac.in/storage/profile/6997559cc5a8f.png", "Download")</f>
        <v>0</v>
      </c>
      <c r="F2014" s="2" t="s">
        <v>3363</v>
      </c>
      <c r="G2014" s="2" t="s">
        <v>3363</v>
      </c>
    </row>
    <row r="2015" spans="1:7">
      <c r="A2015" s="2" t="s">
        <v>4112</v>
      </c>
      <c r="B2015" s="2" t="s">
        <v>4113</v>
      </c>
      <c r="C2015" s="2">
        <v>7050081451</v>
      </c>
      <c r="D2015" s="2" t="s">
        <v>14</v>
      </c>
      <c r="E2015" s="2" t="str">
        <f>HYPERLINK("https://nconnect.nicmar.ac.in/storage/profile/69a28147c9fc6.png", "Download")</f>
        <v>0</v>
      </c>
      <c r="F2015" s="2" t="s">
        <v>3363</v>
      </c>
      <c r="G2015" s="2" t="s">
        <v>3363</v>
      </c>
    </row>
    <row r="2016" spans="1:7">
      <c r="A2016" s="2" t="s">
        <v>4114</v>
      </c>
      <c r="B2016" s="2" t="s">
        <v>4115</v>
      </c>
      <c r="C2016" s="2">
        <v>9834952050</v>
      </c>
      <c r="D2016" s="2" t="s">
        <v>14</v>
      </c>
      <c r="E2016" s="2" t="s">
        <v>15</v>
      </c>
      <c r="F2016" s="2" t="s">
        <v>3363</v>
      </c>
      <c r="G2016" s="2" t="s">
        <v>3363</v>
      </c>
    </row>
    <row r="2017" spans="1:7">
      <c r="A2017" s="2" t="s">
        <v>4116</v>
      </c>
      <c r="B2017" s="2" t="s">
        <v>4117</v>
      </c>
      <c r="C2017" s="2">
        <v>7588235721</v>
      </c>
      <c r="D2017" s="2" t="s">
        <v>14</v>
      </c>
      <c r="E2017" s="2" t="s">
        <v>15</v>
      </c>
      <c r="F2017" s="2" t="s">
        <v>3363</v>
      </c>
      <c r="G2017" s="2" t="s">
        <v>3363</v>
      </c>
    </row>
    <row r="2018" spans="1:7">
      <c r="A2018" s="2" t="s">
        <v>4118</v>
      </c>
      <c r="B2018" s="2" t="s">
        <v>4119</v>
      </c>
      <c r="C2018" s="2">
        <v>9752775783</v>
      </c>
      <c r="D2018" s="2" t="s">
        <v>14</v>
      </c>
      <c r="E2018" s="2" t="s">
        <v>15</v>
      </c>
      <c r="F2018" s="2" t="s">
        <v>3363</v>
      </c>
      <c r="G2018" s="2" t="s">
        <v>3363</v>
      </c>
    </row>
    <row r="2019" spans="1:7">
      <c r="A2019" s="2" t="s">
        <v>4120</v>
      </c>
      <c r="B2019" s="2" t="s">
        <v>4121</v>
      </c>
      <c r="C2019" s="2">
        <v>7775860984</v>
      </c>
      <c r="D2019" s="2" t="s">
        <v>14</v>
      </c>
      <c r="E2019" s="2" t="str">
        <f>HYPERLINK("https://nconnect.nicmar.ac.in/storage/profile/6996f279d677d.png", "Download")</f>
        <v>0</v>
      </c>
      <c r="F2019" s="2" t="s">
        <v>3363</v>
      </c>
      <c r="G2019" s="2" t="s">
        <v>3363</v>
      </c>
    </row>
    <row r="2020" spans="1:7">
      <c r="A2020" s="2" t="s">
        <v>4122</v>
      </c>
      <c r="B2020" s="2" t="s">
        <v>4123</v>
      </c>
      <c r="C2020" s="2">
        <v>8778533124</v>
      </c>
      <c r="D2020" s="2" t="s">
        <v>14</v>
      </c>
      <c r="E2020" s="2" t="str">
        <f>HYPERLINK("https://nconnect.nicmar.ac.in/storage/profile/69a6c10160095.png", "Download")</f>
        <v>0</v>
      </c>
      <c r="F2020" s="2" t="s">
        <v>3363</v>
      </c>
      <c r="G2020" s="2" t="s">
        <v>3363</v>
      </c>
    </row>
    <row r="2021" spans="1:7">
      <c r="A2021" s="2" t="s">
        <v>4124</v>
      </c>
      <c r="B2021" s="2" t="s">
        <v>4125</v>
      </c>
      <c r="C2021" s="2">
        <v>7014718778</v>
      </c>
      <c r="D2021" s="2" t="s">
        <v>14</v>
      </c>
      <c r="E2021" s="2" t="s">
        <v>15</v>
      </c>
      <c r="F2021" s="2" t="s">
        <v>3363</v>
      </c>
      <c r="G2021" s="2" t="s">
        <v>3363</v>
      </c>
    </row>
    <row r="2022" spans="1:7">
      <c r="A2022" s="2" t="s">
        <v>4126</v>
      </c>
      <c r="B2022" s="2" t="s">
        <v>4127</v>
      </c>
      <c r="C2022" s="2">
        <v>7499079795</v>
      </c>
      <c r="D2022" s="2" t="s">
        <v>14</v>
      </c>
      <c r="E2022" s="2" t="str">
        <f>HYPERLINK("https://nconnect.nicmar.ac.in/storage/profile/6996f3a15b8b3.png", "Download")</f>
        <v>0</v>
      </c>
      <c r="F2022" s="2" t="s">
        <v>3363</v>
      </c>
      <c r="G2022" s="2" t="s">
        <v>3363</v>
      </c>
    </row>
    <row r="2023" spans="1:7">
      <c r="A2023" s="2" t="s">
        <v>4128</v>
      </c>
      <c r="B2023" s="2" t="s">
        <v>4129</v>
      </c>
      <c r="C2023" s="2">
        <v>9050579639</v>
      </c>
      <c r="D2023" s="2" t="s">
        <v>14</v>
      </c>
      <c r="E2023" s="2" t="s">
        <v>15</v>
      </c>
      <c r="F2023" s="2" t="s">
        <v>3363</v>
      </c>
      <c r="G2023" s="2" t="s">
        <v>3363</v>
      </c>
    </row>
    <row r="2024" spans="1:7">
      <c r="A2024" s="2" t="s">
        <v>4130</v>
      </c>
      <c r="B2024" s="2" t="s">
        <v>4131</v>
      </c>
      <c r="C2024" s="2">
        <v>9821810188</v>
      </c>
      <c r="D2024" s="2" t="s">
        <v>14</v>
      </c>
      <c r="E2024" s="2" t="s">
        <v>15</v>
      </c>
      <c r="F2024" s="2" t="s">
        <v>3363</v>
      </c>
      <c r="G2024" s="2" t="s">
        <v>3363</v>
      </c>
    </row>
    <row r="2025" spans="1:7">
      <c r="A2025" s="2" t="s">
        <v>4132</v>
      </c>
      <c r="B2025" s="2" t="s">
        <v>4133</v>
      </c>
      <c r="C2025" s="2">
        <v>9004426255</v>
      </c>
      <c r="D2025" s="2" t="s">
        <v>14</v>
      </c>
      <c r="E2025" s="2" t="str">
        <f>HYPERLINK("https://nconnect.nicmar.ac.in/storage/profile/6996f80624ac6.png", "Download")</f>
        <v>0</v>
      </c>
      <c r="F2025" s="2" t="s">
        <v>3363</v>
      </c>
      <c r="G2025" s="2" t="s">
        <v>3363</v>
      </c>
    </row>
    <row r="2026" spans="1:7">
      <c r="A2026" s="2" t="s">
        <v>4134</v>
      </c>
      <c r="B2026" s="2" t="s">
        <v>4135</v>
      </c>
      <c r="C2026" s="2">
        <v>8447594654</v>
      </c>
      <c r="D2026" s="2" t="s">
        <v>14</v>
      </c>
      <c r="E2026" s="2" t="s">
        <v>15</v>
      </c>
      <c r="F2026" s="2" t="s">
        <v>3363</v>
      </c>
      <c r="G2026" s="2" t="s">
        <v>3363</v>
      </c>
    </row>
    <row r="2027" spans="1:7">
      <c r="A2027" s="2" t="s">
        <v>4136</v>
      </c>
      <c r="B2027" s="2" t="s">
        <v>4137</v>
      </c>
      <c r="C2027" s="2"/>
      <c r="D2027" s="2" t="s">
        <v>39</v>
      </c>
      <c r="E2027" s="2" t="s">
        <v>15</v>
      </c>
      <c r="F2027" s="2" t="s">
        <v>48</v>
      </c>
      <c r="G2027" s="2" t="s">
        <v>48</v>
      </c>
    </row>
    <row r="2028" spans="1:7">
      <c r="A2028" s="2" t="s">
        <v>4138</v>
      </c>
      <c r="B2028" s="2" t="s">
        <v>4139</v>
      </c>
      <c r="C2028" s="2">
        <v>6393712254</v>
      </c>
      <c r="D2028" s="2" t="s">
        <v>14</v>
      </c>
      <c r="E2028" s="2" t="str">
        <f>HYPERLINK("https://nconnect.nicmar.ac.in/storage/profile/6996fd872b744.png", "Download")</f>
        <v>0</v>
      </c>
      <c r="F2028" s="2" t="s">
        <v>3363</v>
      </c>
      <c r="G2028" s="2" t="s">
        <v>3363</v>
      </c>
    </row>
    <row r="2029" spans="1:7">
      <c r="A2029" s="2" t="s">
        <v>4140</v>
      </c>
      <c r="B2029" s="2" t="s">
        <v>4141</v>
      </c>
      <c r="C2029" s="2">
        <v>9582298835</v>
      </c>
      <c r="D2029" s="2" t="s">
        <v>14</v>
      </c>
      <c r="E2029" s="2" t="str">
        <f>HYPERLINK("https://nconnect.nicmar.ac.in/storage/profile/6996fea994c13.png", "Download")</f>
        <v>0</v>
      </c>
      <c r="F2029" s="2" t="s">
        <v>3363</v>
      </c>
      <c r="G2029" s="2" t="s">
        <v>3363</v>
      </c>
    </row>
    <row r="2030" spans="1:7">
      <c r="A2030" s="2" t="s">
        <v>4142</v>
      </c>
      <c r="B2030" s="2" t="s">
        <v>4143</v>
      </c>
      <c r="C2030" s="2">
        <v>9675445501</v>
      </c>
      <c r="D2030" s="2" t="s">
        <v>14</v>
      </c>
      <c r="E2030" s="2" t="s">
        <v>15</v>
      </c>
      <c r="F2030" s="2" t="s">
        <v>3363</v>
      </c>
      <c r="G2030" s="2" t="s">
        <v>3363</v>
      </c>
    </row>
    <row r="2031" spans="1:7">
      <c r="A2031" s="2" t="s">
        <v>4144</v>
      </c>
      <c r="B2031" s="2" t="s">
        <v>4145</v>
      </c>
      <c r="C2031" s="2">
        <v>9269307071</v>
      </c>
      <c r="D2031" s="2" t="s">
        <v>14</v>
      </c>
      <c r="E2031" s="2" t="s">
        <v>15</v>
      </c>
      <c r="F2031" s="2" t="s">
        <v>3363</v>
      </c>
      <c r="G2031" s="2" t="s">
        <v>3363</v>
      </c>
    </row>
    <row r="2032" spans="1:7">
      <c r="A2032" s="2" t="s">
        <v>4146</v>
      </c>
      <c r="B2032" s="2" t="s">
        <v>4147</v>
      </c>
      <c r="C2032" s="2">
        <v>9892040595</v>
      </c>
      <c r="D2032" s="2" t="s">
        <v>14</v>
      </c>
      <c r="E2032" s="2" t="s">
        <v>15</v>
      </c>
      <c r="F2032" s="2" t="s">
        <v>3363</v>
      </c>
      <c r="G2032" s="2" t="s">
        <v>3363</v>
      </c>
    </row>
    <row r="2033" spans="1:7">
      <c r="A2033" s="2" t="s">
        <v>4148</v>
      </c>
      <c r="B2033" s="2" t="s">
        <v>4149</v>
      </c>
      <c r="C2033" s="2">
        <v>8123243805</v>
      </c>
      <c r="D2033" s="2" t="s">
        <v>14</v>
      </c>
      <c r="E2033" s="2" t="str">
        <f>HYPERLINK("https://nconnect.nicmar.ac.in/storage/profile/69970710bf3dc.png", "Download")</f>
        <v>0</v>
      </c>
      <c r="F2033" s="2" t="s">
        <v>3363</v>
      </c>
      <c r="G2033" s="2" t="s">
        <v>3363</v>
      </c>
    </row>
    <row r="2034" spans="1:7">
      <c r="A2034" s="2" t="s">
        <v>4150</v>
      </c>
      <c r="B2034" s="2" t="s">
        <v>4151</v>
      </c>
      <c r="C2034" s="2">
        <v>8390744493</v>
      </c>
      <c r="D2034" s="2" t="s">
        <v>14</v>
      </c>
      <c r="E2034" s="2" t="s">
        <v>15</v>
      </c>
      <c r="F2034" s="2" t="s">
        <v>3363</v>
      </c>
      <c r="G2034" s="2" t="s">
        <v>3363</v>
      </c>
    </row>
    <row r="2035" spans="1:7">
      <c r="A2035" s="2" t="s">
        <v>4152</v>
      </c>
      <c r="B2035" s="2" t="s">
        <v>4153</v>
      </c>
      <c r="C2035" s="2">
        <v>8805600555</v>
      </c>
      <c r="D2035" s="2" t="s">
        <v>14</v>
      </c>
      <c r="E2035" s="2" t="str">
        <f>HYPERLINK("https://nconnect.nicmar.ac.in/storage/profile/69a8252b03559.png", "Download")</f>
        <v>0</v>
      </c>
      <c r="F2035" s="2" t="s">
        <v>3363</v>
      </c>
      <c r="G2035" s="2" t="s">
        <v>3363</v>
      </c>
    </row>
    <row r="2036" spans="1:7">
      <c r="A2036" s="2" t="s">
        <v>4154</v>
      </c>
      <c r="B2036" s="2" t="s">
        <v>4155</v>
      </c>
      <c r="C2036" s="2">
        <v>7218624354</v>
      </c>
      <c r="D2036" s="2" t="s">
        <v>14</v>
      </c>
      <c r="E2036" s="2" t="s">
        <v>15</v>
      </c>
      <c r="F2036" s="2" t="s">
        <v>3363</v>
      </c>
      <c r="G2036" s="2" t="s">
        <v>3363</v>
      </c>
    </row>
    <row r="2037" spans="1:7">
      <c r="A2037" s="2" t="s">
        <v>4156</v>
      </c>
      <c r="B2037" s="2" t="s">
        <v>4157</v>
      </c>
      <c r="C2037" s="2">
        <v>9823915054</v>
      </c>
      <c r="D2037" s="2" t="s">
        <v>14</v>
      </c>
      <c r="E2037" s="2" t="s">
        <v>15</v>
      </c>
      <c r="F2037" s="2" t="s">
        <v>3363</v>
      </c>
      <c r="G2037" s="2" t="s">
        <v>3363</v>
      </c>
    </row>
    <row r="2038" spans="1:7">
      <c r="A2038" s="2" t="s">
        <v>4158</v>
      </c>
      <c r="B2038" s="2" t="s">
        <v>4159</v>
      </c>
      <c r="C2038" s="2">
        <v>9509967899</v>
      </c>
      <c r="D2038" s="2" t="s">
        <v>14</v>
      </c>
      <c r="E2038" s="2" t="s">
        <v>15</v>
      </c>
      <c r="F2038" s="2" t="s">
        <v>3363</v>
      </c>
      <c r="G2038" s="2" t="s">
        <v>3363</v>
      </c>
    </row>
    <row r="2039" spans="1:7">
      <c r="A2039" s="2" t="s">
        <v>4160</v>
      </c>
      <c r="B2039" s="2" t="s">
        <v>4161</v>
      </c>
      <c r="C2039" s="2">
        <v>9981140550</v>
      </c>
      <c r="D2039" s="2" t="s">
        <v>14</v>
      </c>
      <c r="E2039" s="2" t="s">
        <v>15</v>
      </c>
      <c r="F2039" s="2" t="s">
        <v>3363</v>
      </c>
      <c r="G2039" s="2" t="s">
        <v>3363</v>
      </c>
    </row>
    <row r="2040" spans="1:7">
      <c r="A2040" s="2" t="s">
        <v>4162</v>
      </c>
      <c r="B2040" s="2" t="s">
        <v>4163</v>
      </c>
      <c r="C2040" s="2">
        <v>8275493043</v>
      </c>
      <c r="D2040" s="2" t="s">
        <v>14</v>
      </c>
      <c r="E2040" s="2" t="str">
        <f>HYPERLINK("https://nconnect.nicmar.ac.in/storage/profile/69a5cef7da330.png", "Download")</f>
        <v>0</v>
      </c>
      <c r="F2040" s="2" t="s">
        <v>3363</v>
      </c>
      <c r="G2040" s="2" t="s">
        <v>3363</v>
      </c>
    </row>
    <row r="2041" spans="1:7">
      <c r="A2041" s="2" t="s">
        <v>4164</v>
      </c>
      <c r="B2041" s="2" t="s">
        <v>4165</v>
      </c>
      <c r="C2041" s="2">
        <v>8007458384</v>
      </c>
      <c r="D2041" s="2" t="s">
        <v>14</v>
      </c>
      <c r="E2041" s="2" t="str">
        <f>HYPERLINK("https://nconnect.nicmar.ac.in/storage/profile/69972f20ced20.png", "Download")</f>
        <v>0</v>
      </c>
      <c r="F2041" s="2" t="s">
        <v>3363</v>
      </c>
      <c r="G2041" s="2" t="s">
        <v>3363</v>
      </c>
    </row>
    <row r="2042" spans="1:7">
      <c r="A2042" s="2" t="s">
        <v>4166</v>
      </c>
      <c r="B2042" s="2" t="s">
        <v>4167</v>
      </c>
      <c r="C2042" s="2">
        <v>8816867362</v>
      </c>
      <c r="D2042" s="2" t="s">
        <v>14</v>
      </c>
      <c r="E2042" s="2" t="str">
        <f>HYPERLINK("https://nconnect.nicmar.ac.in/storage/profile/69971829f0420.png", "Download")</f>
        <v>0</v>
      </c>
      <c r="F2042" s="2" t="s">
        <v>3363</v>
      </c>
      <c r="G2042" s="2" t="s">
        <v>3363</v>
      </c>
    </row>
    <row r="2043" spans="1:7">
      <c r="A2043" s="2" t="s">
        <v>4168</v>
      </c>
      <c r="B2043" s="2" t="s">
        <v>4169</v>
      </c>
      <c r="C2043" s="2">
        <v>9764947440</v>
      </c>
      <c r="D2043" s="2" t="s">
        <v>14</v>
      </c>
      <c r="E2043" s="2" t="str">
        <f>HYPERLINK("https://nconnect.nicmar.ac.in/storage/profile/699718b13327d.png", "Download")</f>
        <v>0</v>
      </c>
      <c r="F2043" s="2" t="s">
        <v>3363</v>
      </c>
      <c r="G2043" s="2" t="s">
        <v>3363</v>
      </c>
    </row>
    <row r="2044" spans="1:7">
      <c r="A2044" s="2" t="s">
        <v>4170</v>
      </c>
      <c r="B2044" s="2" t="s">
        <v>4171</v>
      </c>
      <c r="C2044" s="2">
        <v>9020455777</v>
      </c>
      <c r="D2044" s="2" t="s">
        <v>14</v>
      </c>
      <c r="E2044" s="2" t="s">
        <v>15</v>
      </c>
      <c r="F2044" s="2" t="s">
        <v>3363</v>
      </c>
      <c r="G2044" s="2" t="s">
        <v>3363</v>
      </c>
    </row>
    <row r="2045" spans="1:7">
      <c r="A2045" s="2" t="s">
        <v>4172</v>
      </c>
      <c r="B2045" s="2" t="s">
        <v>4173</v>
      </c>
      <c r="C2045" s="2">
        <v>7774003984</v>
      </c>
      <c r="D2045" s="2" t="s">
        <v>14</v>
      </c>
      <c r="E2045" s="2" t="s">
        <v>15</v>
      </c>
      <c r="F2045" s="2" t="s">
        <v>3363</v>
      </c>
      <c r="G2045" s="2" t="s">
        <v>3363</v>
      </c>
    </row>
    <row r="2046" spans="1:7">
      <c r="A2046" s="2" t="s">
        <v>4174</v>
      </c>
      <c r="B2046" s="2" t="s">
        <v>4175</v>
      </c>
      <c r="C2046" s="2">
        <v>9975050678</v>
      </c>
      <c r="D2046" s="2" t="s">
        <v>14</v>
      </c>
      <c r="E2046" s="2" t="s">
        <v>15</v>
      </c>
      <c r="F2046" s="2" t="s">
        <v>3363</v>
      </c>
      <c r="G2046" s="2" t="s">
        <v>3363</v>
      </c>
    </row>
    <row r="2047" spans="1:7">
      <c r="A2047" s="2" t="s">
        <v>4176</v>
      </c>
      <c r="B2047" s="2" t="s">
        <v>4177</v>
      </c>
      <c r="C2047" s="2">
        <v>7388653529</v>
      </c>
      <c r="D2047" s="2" t="s">
        <v>14</v>
      </c>
      <c r="E2047" s="2" t="s">
        <v>15</v>
      </c>
      <c r="F2047" s="2" t="s">
        <v>3363</v>
      </c>
      <c r="G2047" s="2" t="s">
        <v>3363</v>
      </c>
    </row>
    <row r="2048" spans="1:7">
      <c r="A2048" s="2" t="s">
        <v>4178</v>
      </c>
      <c r="B2048" s="2" t="s">
        <v>4179</v>
      </c>
      <c r="C2048" s="2">
        <v>9403517111</v>
      </c>
      <c r="D2048" s="2" t="s">
        <v>14</v>
      </c>
      <c r="E2048" s="2" t="str">
        <f>HYPERLINK("https://nconnect.nicmar.ac.in/storage/profile/69971cc9407bd.png", "Download")</f>
        <v>0</v>
      </c>
      <c r="F2048" s="2" t="s">
        <v>3363</v>
      </c>
      <c r="G2048" s="2" t="s">
        <v>3363</v>
      </c>
    </row>
    <row r="2049" spans="1:7">
      <c r="A2049" s="2" t="s">
        <v>4180</v>
      </c>
      <c r="B2049" s="2" t="s">
        <v>4181</v>
      </c>
      <c r="C2049" s="2">
        <v>8249542248</v>
      </c>
      <c r="D2049" s="2" t="s">
        <v>14</v>
      </c>
      <c r="E2049" s="2" t="str">
        <f>HYPERLINK("https://nconnect.nicmar.ac.in/storage/profile/6997212b74392.png", "Download")</f>
        <v>0</v>
      </c>
      <c r="F2049" s="2" t="s">
        <v>3363</v>
      </c>
      <c r="G2049" s="2" t="s">
        <v>3363</v>
      </c>
    </row>
    <row r="2050" spans="1:7">
      <c r="A2050" s="2" t="s">
        <v>4182</v>
      </c>
      <c r="B2050" s="2" t="s">
        <v>4183</v>
      </c>
      <c r="C2050" s="2">
        <v>8668635089</v>
      </c>
      <c r="D2050" s="2" t="s">
        <v>14</v>
      </c>
      <c r="E2050" s="2" t="s">
        <v>15</v>
      </c>
      <c r="F2050" s="2" t="s">
        <v>3363</v>
      </c>
      <c r="G2050" s="2" t="s">
        <v>3363</v>
      </c>
    </row>
    <row r="2051" spans="1:7">
      <c r="A2051" s="2" t="s">
        <v>4184</v>
      </c>
      <c r="B2051" s="2" t="s">
        <v>4185</v>
      </c>
      <c r="C2051" s="2">
        <v>7249831399</v>
      </c>
      <c r="D2051" s="2" t="s">
        <v>14</v>
      </c>
      <c r="E2051" s="2" t="s">
        <v>15</v>
      </c>
      <c r="F2051" s="2" t="s">
        <v>3363</v>
      </c>
      <c r="G2051" s="2" t="s">
        <v>3363</v>
      </c>
    </row>
    <row r="2052" spans="1:7">
      <c r="A2052" s="2" t="s">
        <v>4186</v>
      </c>
      <c r="B2052" s="2" t="s">
        <v>4187</v>
      </c>
      <c r="C2052" s="2">
        <v>7388653529</v>
      </c>
      <c r="D2052" s="2" t="s">
        <v>14</v>
      </c>
      <c r="E2052" s="2" t="s">
        <v>15</v>
      </c>
      <c r="F2052" s="2" t="s">
        <v>3363</v>
      </c>
      <c r="G2052" s="2" t="s">
        <v>3363</v>
      </c>
    </row>
    <row r="2053" spans="1:7">
      <c r="A2053" s="2" t="s">
        <v>4188</v>
      </c>
      <c r="B2053" s="2" t="s">
        <v>4189</v>
      </c>
      <c r="C2053" s="2">
        <v>9993678750</v>
      </c>
      <c r="D2053" s="2" t="s">
        <v>14</v>
      </c>
      <c r="E2053" s="2" t="s">
        <v>15</v>
      </c>
      <c r="F2053" s="2" t="s">
        <v>3363</v>
      </c>
      <c r="G2053" s="2" t="s">
        <v>3363</v>
      </c>
    </row>
    <row r="2054" spans="1:7">
      <c r="A2054" s="2" t="s">
        <v>4190</v>
      </c>
      <c r="B2054" s="2" t="s">
        <v>4191</v>
      </c>
      <c r="C2054" s="2">
        <v>8908202500</v>
      </c>
      <c r="D2054" s="2" t="s">
        <v>14</v>
      </c>
      <c r="E2054" s="2" t="str">
        <f>HYPERLINK("https://nconnect.nicmar.ac.in/storage/profile/699727180bfeb.png", "Download")</f>
        <v>0</v>
      </c>
      <c r="F2054" s="2" t="s">
        <v>3363</v>
      </c>
      <c r="G2054" s="2" t="s">
        <v>3363</v>
      </c>
    </row>
    <row r="2055" spans="1:7">
      <c r="A2055" s="2" t="s">
        <v>4192</v>
      </c>
      <c r="B2055" s="2" t="s">
        <v>4193</v>
      </c>
      <c r="C2055" s="2">
        <v>9793487555</v>
      </c>
      <c r="D2055" s="2" t="s">
        <v>14</v>
      </c>
      <c r="E2055" s="2" t="str">
        <f>HYPERLINK("https://nconnect.nicmar.ac.in/storage/profile/69972befdddf2.png", "Download")</f>
        <v>0</v>
      </c>
      <c r="F2055" s="2" t="s">
        <v>3363</v>
      </c>
      <c r="G2055" s="2" t="s">
        <v>3363</v>
      </c>
    </row>
    <row r="2056" spans="1:7">
      <c r="A2056" s="2" t="s">
        <v>4194</v>
      </c>
      <c r="B2056" s="2" t="s">
        <v>4195</v>
      </c>
      <c r="C2056" s="2">
        <v>9423284282</v>
      </c>
      <c r="D2056" s="2" t="s">
        <v>14</v>
      </c>
      <c r="E2056" s="2" t="str">
        <f>HYPERLINK("https://nconnect.nicmar.ac.in/storage/profile/699e998b6112a.png", "Download")</f>
        <v>0</v>
      </c>
      <c r="F2056" s="2" t="s">
        <v>3363</v>
      </c>
      <c r="G2056" s="2" t="s">
        <v>3363</v>
      </c>
    </row>
    <row r="2057" spans="1:7">
      <c r="A2057" s="2" t="s">
        <v>4196</v>
      </c>
      <c r="B2057" s="2" t="s">
        <v>4197</v>
      </c>
      <c r="C2057" s="2">
        <v>9560768576</v>
      </c>
      <c r="D2057" s="2" t="s">
        <v>14</v>
      </c>
      <c r="E2057" s="2" t="s">
        <v>15</v>
      </c>
      <c r="F2057" s="2" t="s">
        <v>3363</v>
      </c>
      <c r="G2057" s="2" t="s">
        <v>3363</v>
      </c>
    </row>
    <row r="2058" spans="1:7">
      <c r="A2058" s="2" t="s">
        <v>4198</v>
      </c>
      <c r="B2058" s="2" t="s">
        <v>4199</v>
      </c>
      <c r="C2058" s="2">
        <v>8830958548</v>
      </c>
      <c r="D2058" s="2" t="s">
        <v>14</v>
      </c>
      <c r="E2058" s="2" t="str">
        <f>HYPERLINK("https://nconnect.nicmar.ac.in/storage/profile/699726db835e5.png", "Download")</f>
        <v>0</v>
      </c>
      <c r="F2058" s="2" t="s">
        <v>3363</v>
      </c>
      <c r="G2058" s="2" t="s">
        <v>3363</v>
      </c>
    </row>
    <row r="2059" spans="1:7">
      <c r="A2059" s="2" t="s">
        <v>4200</v>
      </c>
      <c r="B2059" s="2" t="s">
        <v>4201</v>
      </c>
      <c r="C2059" s="2">
        <v>9604283754</v>
      </c>
      <c r="D2059" s="2" t="s">
        <v>14</v>
      </c>
      <c r="E2059" s="2" t="s">
        <v>15</v>
      </c>
      <c r="F2059" s="2" t="s">
        <v>3363</v>
      </c>
      <c r="G2059" s="2" t="s">
        <v>3363</v>
      </c>
    </row>
    <row r="2060" spans="1:7">
      <c r="A2060" s="2" t="s">
        <v>4202</v>
      </c>
      <c r="B2060" s="2" t="s">
        <v>4203</v>
      </c>
      <c r="C2060" s="2">
        <v>6154817379</v>
      </c>
      <c r="D2060" s="2" t="s">
        <v>14</v>
      </c>
      <c r="E2060" s="2" t="s">
        <v>15</v>
      </c>
      <c r="F2060" s="2" t="s">
        <v>3363</v>
      </c>
      <c r="G2060" s="2" t="s">
        <v>3363</v>
      </c>
    </row>
    <row r="2061" spans="1:7">
      <c r="A2061" s="2" t="s">
        <v>4204</v>
      </c>
      <c r="B2061" s="2" t="s">
        <v>4205</v>
      </c>
      <c r="C2061" s="2">
        <v>8727864069</v>
      </c>
      <c r="D2061" s="2" t="s">
        <v>14</v>
      </c>
      <c r="E2061" s="2" t="s">
        <v>15</v>
      </c>
      <c r="F2061" s="2" t="s">
        <v>3363</v>
      </c>
      <c r="G2061" s="2" t="s">
        <v>3363</v>
      </c>
    </row>
    <row r="2062" spans="1:7">
      <c r="A2062" s="2" t="s">
        <v>4206</v>
      </c>
      <c r="B2062" s="2" t="s">
        <v>4207</v>
      </c>
      <c r="C2062" s="2">
        <v>9346120213</v>
      </c>
      <c r="D2062" s="2" t="s">
        <v>14</v>
      </c>
      <c r="E2062" s="2" t="s">
        <v>15</v>
      </c>
      <c r="F2062" s="2" t="s">
        <v>3363</v>
      </c>
      <c r="G2062" s="2" t="s">
        <v>3363</v>
      </c>
    </row>
    <row r="2063" spans="1:7">
      <c r="A2063" s="2" t="s">
        <v>4208</v>
      </c>
      <c r="B2063" s="2" t="s">
        <v>4209</v>
      </c>
      <c r="C2063" s="2">
        <v>9833275848</v>
      </c>
      <c r="D2063" s="2" t="s">
        <v>14</v>
      </c>
      <c r="E2063" s="2" t="s">
        <v>15</v>
      </c>
      <c r="F2063" s="2" t="s">
        <v>3363</v>
      </c>
      <c r="G2063" s="2" t="s">
        <v>3363</v>
      </c>
    </row>
    <row r="2064" spans="1:7">
      <c r="A2064" s="2" t="s">
        <v>4210</v>
      </c>
      <c r="B2064" s="2" t="s">
        <v>4211</v>
      </c>
      <c r="C2064" s="2">
        <v>9130010400</v>
      </c>
      <c r="D2064" s="2" t="s">
        <v>14</v>
      </c>
      <c r="E2064" s="2" t="s">
        <v>15</v>
      </c>
      <c r="F2064" s="2" t="s">
        <v>3363</v>
      </c>
      <c r="G2064" s="2" t="s">
        <v>3363</v>
      </c>
    </row>
    <row r="2065" spans="1:7">
      <c r="A2065" s="2" t="s">
        <v>4212</v>
      </c>
      <c r="B2065" s="2" t="s">
        <v>4213</v>
      </c>
      <c r="C2065" s="2">
        <v>9881494705</v>
      </c>
      <c r="D2065" s="2" t="s">
        <v>14</v>
      </c>
      <c r="E2065" s="2" t="s">
        <v>15</v>
      </c>
      <c r="F2065" s="2" t="s">
        <v>3363</v>
      </c>
      <c r="G2065" s="2" t="s">
        <v>3363</v>
      </c>
    </row>
    <row r="2066" spans="1:7">
      <c r="A2066" s="2" t="s">
        <v>4214</v>
      </c>
      <c r="B2066" s="2" t="s">
        <v>4215</v>
      </c>
      <c r="C2066" s="2">
        <v>9345749497</v>
      </c>
      <c r="D2066" s="2" t="s">
        <v>14</v>
      </c>
      <c r="E2066" s="2" t="s">
        <v>15</v>
      </c>
      <c r="F2066" s="2" t="s">
        <v>3363</v>
      </c>
      <c r="G2066" s="2" t="s">
        <v>3363</v>
      </c>
    </row>
    <row r="2067" spans="1:7">
      <c r="A2067" s="2" t="s">
        <v>4216</v>
      </c>
      <c r="B2067" s="2" t="s">
        <v>4217</v>
      </c>
      <c r="C2067" s="2">
        <v>8273798144</v>
      </c>
      <c r="D2067" s="2" t="s">
        <v>14</v>
      </c>
      <c r="E2067" s="2" t="str">
        <f>HYPERLINK("https://nconnect.nicmar.ac.in/storage/profile/699732104c933.png", "Download")</f>
        <v>0</v>
      </c>
      <c r="F2067" s="2" t="s">
        <v>3363</v>
      </c>
      <c r="G2067" s="2" t="s">
        <v>3363</v>
      </c>
    </row>
    <row r="2068" spans="1:7">
      <c r="A2068" s="2" t="s">
        <v>4218</v>
      </c>
      <c r="B2068" s="2" t="s">
        <v>4219</v>
      </c>
      <c r="C2068" s="2">
        <v>9625768142</v>
      </c>
      <c r="D2068" s="2" t="s">
        <v>14</v>
      </c>
      <c r="E2068" s="2" t="s">
        <v>15</v>
      </c>
      <c r="F2068" s="2" t="s">
        <v>3363</v>
      </c>
      <c r="G2068" s="2" t="s">
        <v>3363</v>
      </c>
    </row>
    <row r="2069" spans="1:7">
      <c r="A2069" s="2" t="s">
        <v>4220</v>
      </c>
      <c r="B2069" s="2" t="s">
        <v>4221</v>
      </c>
      <c r="C2069" s="2">
        <v>7237084425</v>
      </c>
      <c r="D2069" s="2" t="s">
        <v>14</v>
      </c>
      <c r="E2069" s="2" t="s">
        <v>15</v>
      </c>
      <c r="F2069" s="2" t="s">
        <v>3363</v>
      </c>
      <c r="G2069" s="2" t="s">
        <v>3363</v>
      </c>
    </row>
    <row r="2070" spans="1:7">
      <c r="A2070" s="2" t="s">
        <v>4222</v>
      </c>
      <c r="B2070" s="2" t="s">
        <v>4223</v>
      </c>
      <c r="C2070" s="2">
        <v>8583988484</v>
      </c>
      <c r="D2070" s="2" t="s">
        <v>14</v>
      </c>
      <c r="E2070" s="2" t="s">
        <v>15</v>
      </c>
      <c r="F2070" s="2" t="s">
        <v>3363</v>
      </c>
      <c r="G2070" s="2" t="s">
        <v>3363</v>
      </c>
    </row>
    <row r="2071" spans="1:7">
      <c r="A2071" s="2" t="s">
        <v>4224</v>
      </c>
      <c r="B2071" s="2" t="s">
        <v>4225</v>
      </c>
      <c r="C2071" s="2">
        <v>7506466261</v>
      </c>
      <c r="D2071" s="2" t="s">
        <v>14</v>
      </c>
      <c r="E2071" s="2" t="str">
        <f>HYPERLINK("https://nconnect.nicmar.ac.in/storage/profile/699733c0e076f.png", "Download")</f>
        <v>0</v>
      </c>
      <c r="F2071" s="2" t="s">
        <v>3363</v>
      </c>
      <c r="G2071" s="2" t="s">
        <v>3363</v>
      </c>
    </row>
    <row r="2072" spans="1:7">
      <c r="A2072" s="2" t="s">
        <v>4226</v>
      </c>
      <c r="B2072" s="2" t="s">
        <v>4227</v>
      </c>
      <c r="C2072" s="2">
        <v>9623449779</v>
      </c>
      <c r="D2072" s="2" t="s">
        <v>14</v>
      </c>
      <c r="E2072" s="2" t="s">
        <v>15</v>
      </c>
      <c r="F2072" s="2" t="s">
        <v>3363</v>
      </c>
      <c r="G2072" s="2" t="s">
        <v>3363</v>
      </c>
    </row>
    <row r="2073" spans="1:7">
      <c r="A2073" s="2" t="s">
        <v>4228</v>
      </c>
      <c r="B2073" s="2" t="s">
        <v>4229</v>
      </c>
      <c r="C2073" s="2">
        <v>9677355773</v>
      </c>
      <c r="D2073" s="2" t="s">
        <v>14</v>
      </c>
      <c r="E2073" s="2" t="str">
        <f>HYPERLINK("https://nconnect.nicmar.ac.in/storage/profile/6999d15e07fa6.png", "Download")</f>
        <v>0</v>
      </c>
      <c r="F2073" s="2" t="s">
        <v>3363</v>
      </c>
      <c r="G2073" s="2" t="s">
        <v>3363</v>
      </c>
    </row>
    <row r="2074" spans="1:7">
      <c r="A2074" s="2" t="s">
        <v>4230</v>
      </c>
      <c r="B2074" s="2" t="s">
        <v>4231</v>
      </c>
      <c r="C2074" s="2">
        <v>7000070638</v>
      </c>
      <c r="D2074" s="2" t="s">
        <v>14</v>
      </c>
      <c r="E2074" s="2" t="s">
        <v>15</v>
      </c>
      <c r="F2074" s="2" t="s">
        <v>3363</v>
      </c>
      <c r="G2074" s="2" t="s">
        <v>3363</v>
      </c>
    </row>
    <row r="2075" spans="1:7">
      <c r="A2075" s="2" t="s">
        <v>4232</v>
      </c>
      <c r="B2075" s="2" t="s">
        <v>4233</v>
      </c>
      <c r="C2075" s="2" t="s">
        <v>4234</v>
      </c>
      <c r="D2075" s="2" t="s">
        <v>14</v>
      </c>
      <c r="E2075" s="2" t="str">
        <f>HYPERLINK("https://nconnect.nicmar.ac.in/storage/profile/69974129cfc8f.png", "Download")</f>
        <v>0</v>
      </c>
      <c r="F2075" s="2" t="s">
        <v>3363</v>
      </c>
      <c r="G2075" s="2" t="s">
        <v>3363</v>
      </c>
    </row>
    <row r="2076" spans="1:7">
      <c r="A2076" s="2" t="s">
        <v>4235</v>
      </c>
      <c r="B2076" s="2" t="s">
        <v>4236</v>
      </c>
      <c r="C2076" s="2">
        <v>9585347553</v>
      </c>
      <c r="D2076" s="2" t="s">
        <v>14</v>
      </c>
      <c r="E2076" s="2" t="str">
        <f>HYPERLINK("https://nconnect.nicmar.ac.in/storage/profile/69a70d631b02e.png", "Download")</f>
        <v>0</v>
      </c>
      <c r="F2076" s="2" t="s">
        <v>3363</v>
      </c>
      <c r="G2076" s="2" t="s">
        <v>3363</v>
      </c>
    </row>
    <row r="2077" spans="1:7">
      <c r="A2077" s="2" t="s">
        <v>4237</v>
      </c>
      <c r="B2077" s="2" t="s">
        <v>4238</v>
      </c>
      <c r="C2077" s="2">
        <v>7985738206</v>
      </c>
      <c r="D2077" s="2" t="s">
        <v>14</v>
      </c>
      <c r="E2077" s="2" t="s">
        <v>15</v>
      </c>
      <c r="F2077" s="2" t="s">
        <v>3363</v>
      </c>
      <c r="G2077" s="2" t="s">
        <v>3363</v>
      </c>
    </row>
    <row r="2078" spans="1:7">
      <c r="A2078" s="2" t="s">
        <v>4239</v>
      </c>
      <c r="B2078" s="2" t="s">
        <v>4240</v>
      </c>
      <c r="C2078" s="2">
        <v>9860001909</v>
      </c>
      <c r="D2078" s="2" t="s">
        <v>14</v>
      </c>
      <c r="E2078" s="2" t="str">
        <f>HYPERLINK("https://nconnect.nicmar.ac.in/storage/profile/69973bf2084c7.png", "Download")</f>
        <v>0</v>
      </c>
      <c r="F2078" s="2" t="s">
        <v>3363</v>
      </c>
      <c r="G2078" s="2" t="s">
        <v>3363</v>
      </c>
    </row>
    <row r="2079" spans="1:7">
      <c r="A2079" s="2" t="s">
        <v>4241</v>
      </c>
      <c r="B2079" s="2" t="s">
        <v>4242</v>
      </c>
      <c r="C2079" s="2">
        <v>8335851511</v>
      </c>
      <c r="D2079" s="2" t="s">
        <v>14</v>
      </c>
      <c r="E2079" s="2" t="str">
        <f>HYPERLINK("https://nconnect.nicmar.ac.in/storage/profile/69a2d68dd9aaf.png", "Download")</f>
        <v>0</v>
      </c>
      <c r="F2079" s="2" t="s">
        <v>3363</v>
      </c>
      <c r="G2079" s="2" t="s">
        <v>3363</v>
      </c>
    </row>
    <row r="2080" spans="1:7">
      <c r="A2080" s="2" t="s">
        <v>4243</v>
      </c>
      <c r="B2080" s="2" t="s">
        <v>4244</v>
      </c>
      <c r="C2080" s="2">
        <v>9953308335</v>
      </c>
      <c r="D2080" s="2" t="s">
        <v>14</v>
      </c>
      <c r="E2080" s="2" t="s">
        <v>15</v>
      </c>
      <c r="F2080" s="2" t="s">
        <v>3363</v>
      </c>
      <c r="G2080" s="2" t="s">
        <v>3363</v>
      </c>
    </row>
    <row r="2081" spans="1:7">
      <c r="A2081" s="2" t="s">
        <v>4245</v>
      </c>
      <c r="B2081" s="2" t="s">
        <v>4246</v>
      </c>
      <c r="C2081" s="2">
        <v>8167789778</v>
      </c>
      <c r="D2081" s="2" t="s">
        <v>14</v>
      </c>
      <c r="E2081" s="2" t="s">
        <v>15</v>
      </c>
      <c r="F2081" s="2" t="s">
        <v>3363</v>
      </c>
      <c r="G2081" s="2" t="s">
        <v>3363</v>
      </c>
    </row>
    <row r="2082" spans="1:7">
      <c r="A2082" s="2" t="s">
        <v>4247</v>
      </c>
      <c r="B2082" s="2" t="s">
        <v>4248</v>
      </c>
      <c r="C2082" s="2">
        <v>9527368556</v>
      </c>
      <c r="D2082" s="2" t="s">
        <v>14</v>
      </c>
      <c r="E2082" s="2" t="str">
        <f>HYPERLINK("https://nconnect.nicmar.ac.in/storage/profile/699746a3aca71.png", "Download")</f>
        <v>0</v>
      </c>
      <c r="F2082" s="2" t="s">
        <v>3363</v>
      </c>
      <c r="G2082" s="2" t="s">
        <v>3363</v>
      </c>
    </row>
    <row r="2083" spans="1:7">
      <c r="A2083" s="2" t="s">
        <v>4249</v>
      </c>
      <c r="B2083" s="2" t="s">
        <v>4250</v>
      </c>
      <c r="C2083" s="2">
        <v>9016150752</v>
      </c>
      <c r="D2083" s="2" t="s">
        <v>14</v>
      </c>
      <c r="E2083" s="2" t="s">
        <v>15</v>
      </c>
      <c r="F2083" s="2" t="s">
        <v>3363</v>
      </c>
      <c r="G2083" s="2" t="s">
        <v>3363</v>
      </c>
    </row>
    <row r="2084" spans="1:7">
      <c r="A2084" s="2" t="s">
        <v>4251</v>
      </c>
      <c r="B2084" s="2" t="s">
        <v>4252</v>
      </c>
      <c r="C2084" s="2">
        <v>7011995370</v>
      </c>
      <c r="D2084" s="2" t="s">
        <v>14</v>
      </c>
      <c r="E2084" s="2" t="s">
        <v>15</v>
      </c>
      <c r="F2084" s="2" t="s">
        <v>3363</v>
      </c>
      <c r="G2084" s="2" t="s">
        <v>3363</v>
      </c>
    </row>
    <row r="2085" spans="1:7">
      <c r="A2085" s="2" t="s">
        <v>4253</v>
      </c>
      <c r="B2085" s="2" t="s">
        <v>4254</v>
      </c>
      <c r="C2085" s="2">
        <v>9762883306</v>
      </c>
      <c r="D2085" s="2" t="s">
        <v>14</v>
      </c>
      <c r="E2085" s="2" t="s">
        <v>15</v>
      </c>
      <c r="F2085" s="2" t="s">
        <v>3363</v>
      </c>
      <c r="G2085" s="2" t="s">
        <v>3363</v>
      </c>
    </row>
    <row r="2086" spans="1:7">
      <c r="A2086" s="2" t="s">
        <v>4255</v>
      </c>
      <c r="B2086" s="2" t="s">
        <v>4256</v>
      </c>
      <c r="C2086" s="2">
        <v>9880603023</v>
      </c>
      <c r="D2086" s="2" t="s">
        <v>14</v>
      </c>
      <c r="E2086" s="2" t="str">
        <f>HYPERLINK("https://nconnect.nicmar.ac.in/storage/profile/69a93358df330.png", "Download")</f>
        <v>0</v>
      </c>
      <c r="F2086" s="2" t="s">
        <v>3363</v>
      </c>
      <c r="G2086" s="2" t="s">
        <v>3363</v>
      </c>
    </row>
    <row r="2087" spans="1:7">
      <c r="A2087" s="2" t="s">
        <v>4257</v>
      </c>
      <c r="B2087" s="2" t="s">
        <v>4258</v>
      </c>
      <c r="C2087" s="2">
        <v>8638670752</v>
      </c>
      <c r="D2087" s="2" t="s">
        <v>14</v>
      </c>
      <c r="E2087" s="2" t="str">
        <f>HYPERLINK("https://nconnect.nicmar.ac.in/storage/profile/699747905c995.png", "Download")</f>
        <v>0</v>
      </c>
      <c r="F2087" s="2" t="s">
        <v>3363</v>
      </c>
      <c r="G2087" s="2" t="s">
        <v>3363</v>
      </c>
    </row>
    <row r="2088" spans="1:7">
      <c r="A2088" s="2" t="s">
        <v>4259</v>
      </c>
      <c r="B2088" s="2" t="s">
        <v>4260</v>
      </c>
      <c r="C2088" s="2">
        <v>7559287686</v>
      </c>
      <c r="D2088" s="2" t="s">
        <v>14</v>
      </c>
      <c r="E2088" s="2" t="str">
        <f>HYPERLINK("https://nconnect.nicmar.ac.in/storage/profile/6997495c9ac1f.png", "Download")</f>
        <v>0</v>
      </c>
      <c r="F2088" s="2" t="s">
        <v>3363</v>
      </c>
      <c r="G2088" s="2" t="s">
        <v>3363</v>
      </c>
    </row>
    <row r="2089" spans="1:7">
      <c r="A2089" s="2" t="s">
        <v>4110</v>
      </c>
      <c r="B2089" s="2" t="s">
        <v>4261</v>
      </c>
      <c r="C2089" s="2">
        <v>8944907767</v>
      </c>
      <c r="D2089" s="2" t="s">
        <v>14</v>
      </c>
      <c r="E2089" s="2" t="s">
        <v>15</v>
      </c>
      <c r="F2089" s="2" t="s">
        <v>3363</v>
      </c>
      <c r="G2089" s="2" t="s">
        <v>3363</v>
      </c>
    </row>
    <row r="2090" spans="1:7">
      <c r="A2090" s="2" t="s">
        <v>4262</v>
      </c>
      <c r="B2090" s="2" t="s">
        <v>4263</v>
      </c>
      <c r="C2090" s="2">
        <v>9922940904</v>
      </c>
      <c r="D2090" s="2" t="s">
        <v>14</v>
      </c>
      <c r="E2090" s="2" t="str">
        <f>HYPERLINK("https://nconnect.nicmar.ac.in/storage/profile/69974aee35667.png", "Download")</f>
        <v>0</v>
      </c>
      <c r="F2090" s="2" t="s">
        <v>3363</v>
      </c>
      <c r="G2090" s="2" t="s">
        <v>3363</v>
      </c>
    </row>
    <row r="2091" spans="1:7">
      <c r="A2091" s="2" t="s">
        <v>4264</v>
      </c>
      <c r="B2091" s="2" t="s">
        <v>4265</v>
      </c>
      <c r="C2091" s="2">
        <v>9088598231</v>
      </c>
      <c r="D2091" s="2" t="s">
        <v>14</v>
      </c>
      <c r="E2091" s="2" t="s">
        <v>15</v>
      </c>
      <c r="F2091" s="2" t="s">
        <v>3363</v>
      </c>
      <c r="G2091" s="2" t="s">
        <v>3363</v>
      </c>
    </row>
    <row r="2092" spans="1:7">
      <c r="A2092" s="2" t="s">
        <v>4266</v>
      </c>
      <c r="B2092" s="2" t="s">
        <v>4267</v>
      </c>
      <c r="C2092" s="2">
        <v>9434019648</v>
      </c>
      <c r="D2092" s="2" t="s">
        <v>14</v>
      </c>
      <c r="E2092" s="2" t="s">
        <v>15</v>
      </c>
      <c r="F2092" s="2" t="s">
        <v>3363</v>
      </c>
      <c r="G2092" s="2" t="s">
        <v>3363</v>
      </c>
    </row>
    <row r="2093" spans="1:7">
      <c r="A2093" s="2" t="s">
        <v>4268</v>
      </c>
      <c r="B2093" s="2" t="s">
        <v>4269</v>
      </c>
      <c r="C2093" s="2">
        <v>7420908735</v>
      </c>
      <c r="D2093" s="2" t="s">
        <v>14</v>
      </c>
      <c r="E2093" s="2" t="s">
        <v>15</v>
      </c>
      <c r="F2093" s="2" t="s">
        <v>3363</v>
      </c>
      <c r="G2093" s="2" t="s">
        <v>3363</v>
      </c>
    </row>
    <row r="2094" spans="1:7">
      <c r="A2094" s="2" t="s">
        <v>4270</v>
      </c>
      <c r="B2094" s="2" t="s">
        <v>4271</v>
      </c>
      <c r="C2094" s="2">
        <v>9996582115</v>
      </c>
      <c r="D2094" s="2" t="s">
        <v>14</v>
      </c>
      <c r="E2094" s="2" t="s">
        <v>15</v>
      </c>
      <c r="F2094" s="2" t="s">
        <v>3363</v>
      </c>
      <c r="G2094" s="2" t="s">
        <v>3363</v>
      </c>
    </row>
    <row r="2095" spans="1:7">
      <c r="A2095" s="2" t="s">
        <v>4272</v>
      </c>
      <c r="B2095" s="2" t="s">
        <v>4273</v>
      </c>
      <c r="C2095" s="2">
        <v>9595009328</v>
      </c>
      <c r="D2095" s="2" t="s">
        <v>14</v>
      </c>
      <c r="E2095" s="2" t="s">
        <v>15</v>
      </c>
      <c r="F2095" s="2" t="s">
        <v>3363</v>
      </c>
      <c r="G2095" s="2" t="s">
        <v>3363</v>
      </c>
    </row>
    <row r="2096" spans="1:7">
      <c r="A2096" s="2" t="s">
        <v>4274</v>
      </c>
      <c r="B2096" s="2" t="s">
        <v>4275</v>
      </c>
      <c r="C2096" s="2">
        <v>8805274074</v>
      </c>
      <c r="D2096" s="2" t="s">
        <v>14</v>
      </c>
      <c r="E2096" s="2" t="s">
        <v>15</v>
      </c>
      <c r="F2096" s="2" t="s">
        <v>3363</v>
      </c>
      <c r="G2096" s="2" t="s">
        <v>3363</v>
      </c>
    </row>
    <row r="2097" spans="1:7">
      <c r="A2097" s="2" t="s">
        <v>4276</v>
      </c>
      <c r="B2097" s="2" t="s">
        <v>4277</v>
      </c>
      <c r="C2097" s="2">
        <v>9866226065</v>
      </c>
      <c r="D2097" s="2" t="s">
        <v>14</v>
      </c>
      <c r="E2097" s="2" t="s">
        <v>15</v>
      </c>
      <c r="F2097" s="2" t="s">
        <v>3363</v>
      </c>
      <c r="G2097" s="2" t="s">
        <v>3363</v>
      </c>
    </row>
    <row r="2098" spans="1:7">
      <c r="A2098" s="2" t="s">
        <v>4278</v>
      </c>
      <c r="B2098" s="2" t="s">
        <v>4279</v>
      </c>
      <c r="C2098" s="2">
        <v>7415228301</v>
      </c>
      <c r="D2098" s="2" t="s">
        <v>14</v>
      </c>
      <c r="E2098" s="2" t="str">
        <f>HYPERLINK("https://nconnect.nicmar.ac.in/storage/profile/699758bad44d6.png", "Download")</f>
        <v>0</v>
      </c>
      <c r="F2098" s="2" t="s">
        <v>3363</v>
      </c>
      <c r="G2098" s="2" t="s">
        <v>3363</v>
      </c>
    </row>
    <row r="2099" spans="1:7">
      <c r="A2099" s="2" t="s">
        <v>4280</v>
      </c>
      <c r="B2099" s="2" t="s">
        <v>4281</v>
      </c>
      <c r="C2099" s="2">
        <v>9597231180</v>
      </c>
      <c r="D2099" s="2" t="s">
        <v>14</v>
      </c>
      <c r="E2099" s="2" t="str">
        <f>HYPERLINK("https://nconnect.nicmar.ac.in/storage/profile/699c0ea3bd671.png", "Download")</f>
        <v>0</v>
      </c>
      <c r="F2099" s="2" t="s">
        <v>3363</v>
      </c>
      <c r="G2099" s="2" t="s">
        <v>3363</v>
      </c>
    </row>
    <row r="2100" spans="1:7">
      <c r="A2100" s="2" t="s">
        <v>4282</v>
      </c>
      <c r="B2100" s="2" t="s">
        <v>4283</v>
      </c>
      <c r="C2100" s="2">
        <v>8888789164</v>
      </c>
      <c r="D2100" s="2" t="s">
        <v>14</v>
      </c>
      <c r="E2100" s="2" t="s">
        <v>15</v>
      </c>
      <c r="F2100" s="2" t="s">
        <v>3363</v>
      </c>
      <c r="G2100" s="2" t="s">
        <v>3363</v>
      </c>
    </row>
    <row r="2101" spans="1:7">
      <c r="A2101" s="2" t="s">
        <v>4284</v>
      </c>
      <c r="B2101" s="2" t="s">
        <v>4285</v>
      </c>
      <c r="C2101" s="2">
        <v>8978468947</v>
      </c>
      <c r="D2101" s="2" t="s">
        <v>14</v>
      </c>
      <c r="E2101" s="2" t="str">
        <f>HYPERLINK("https://nconnect.nicmar.ac.in/storage/profile/699760cd090b2.png", "Download")</f>
        <v>0</v>
      </c>
      <c r="F2101" s="2" t="s">
        <v>3363</v>
      </c>
      <c r="G2101" s="2" t="s">
        <v>3363</v>
      </c>
    </row>
    <row r="2102" spans="1:7">
      <c r="A2102" s="2" t="s">
        <v>4286</v>
      </c>
      <c r="B2102" s="2" t="s">
        <v>4287</v>
      </c>
      <c r="C2102" s="2">
        <v>7044644531</v>
      </c>
      <c r="D2102" s="2" t="s">
        <v>14</v>
      </c>
      <c r="E2102" s="2" t="s">
        <v>15</v>
      </c>
      <c r="F2102" s="2" t="s">
        <v>3363</v>
      </c>
      <c r="G2102" s="2" t="s">
        <v>3363</v>
      </c>
    </row>
    <row r="2103" spans="1:7">
      <c r="A2103" s="2" t="s">
        <v>4288</v>
      </c>
      <c r="B2103" s="2" t="s">
        <v>4289</v>
      </c>
      <c r="C2103" s="2">
        <v>7206158334</v>
      </c>
      <c r="D2103" s="2" t="s">
        <v>14</v>
      </c>
      <c r="E2103" s="2" t="s">
        <v>15</v>
      </c>
      <c r="F2103" s="2" t="s">
        <v>3363</v>
      </c>
      <c r="G2103" s="2" t="s">
        <v>3363</v>
      </c>
    </row>
    <row r="2104" spans="1:7">
      <c r="A2104" s="2" t="s">
        <v>4290</v>
      </c>
      <c r="B2104" s="2" t="s">
        <v>4291</v>
      </c>
      <c r="C2104" s="2">
        <v>7300563360</v>
      </c>
      <c r="D2104" s="2" t="s">
        <v>14</v>
      </c>
      <c r="E2104" s="2" t="s">
        <v>15</v>
      </c>
      <c r="F2104" s="2" t="s">
        <v>3363</v>
      </c>
      <c r="G2104" s="2" t="s">
        <v>3363</v>
      </c>
    </row>
    <row r="2105" spans="1:7">
      <c r="A2105" s="2" t="s">
        <v>4292</v>
      </c>
      <c r="B2105" s="2" t="s">
        <v>4293</v>
      </c>
      <c r="C2105" s="2">
        <v>9337099675</v>
      </c>
      <c r="D2105" s="2" t="s">
        <v>14</v>
      </c>
      <c r="E2105" s="2" t="s">
        <v>15</v>
      </c>
      <c r="F2105" s="2" t="s">
        <v>3363</v>
      </c>
      <c r="G2105" s="2" t="s">
        <v>3363</v>
      </c>
    </row>
    <row r="2106" spans="1:7">
      <c r="A2106" s="2" t="s">
        <v>4294</v>
      </c>
      <c r="B2106" s="2" t="s">
        <v>4295</v>
      </c>
      <c r="C2106" s="2">
        <v>7842397410</v>
      </c>
      <c r="D2106" s="2" t="s">
        <v>14</v>
      </c>
      <c r="E2106" s="2" t="str">
        <f>HYPERLINK("https://nconnect.nicmar.ac.in/storage/profile/6997bb3f9daf8.png", "Download")</f>
        <v>0</v>
      </c>
      <c r="F2106" s="2" t="s">
        <v>3363</v>
      </c>
      <c r="G2106" s="2" t="s">
        <v>3363</v>
      </c>
    </row>
    <row r="2107" spans="1:7">
      <c r="A2107" s="2" t="s">
        <v>4296</v>
      </c>
      <c r="B2107" s="2" t="s">
        <v>4297</v>
      </c>
      <c r="C2107" s="2">
        <v>9173002996</v>
      </c>
      <c r="D2107" s="2" t="s">
        <v>14</v>
      </c>
      <c r="E2107" s="2" t="s">
        <v>15</v>
      </c>
      <c r="F2107" s="2" t="s">
        <v>3363</v>
      </c>
      <c r="G2107" s="2" t="s">
        <v>3363</v>
      </c>
    </row>
    <row r="2108" spans="1:7">
      <c r="A2108" s="2" t="s">
        <v>4298</v>
      </c>
      <c r="B2108" s="2" t="s">
        <v>4299</v>
      </c>
      <c r="C2108" s="2">
        <v>9623766469</v>
      </c>
      <c r="D2108" s="2" t="s">
        <v>14</v>
      </c>
      <c r="E2108" s="2" t="str">
        <f>HYPERLINK("https://nconnect.nicmar.ac.in/storage/profile/699be5bd219e6.png", "Download")</f>
        <v>0</v>
      </c>
      <c r="F2108" s="2" t="s">
        <v>3363</v>
      </c>
      <c r="G2108" s="2" t="s">
        <v>3363</v>
      </c>
    </row>
    <row r="2109" spans="1:7">
      <c r="A2109" s="2" t="s">
        <v>4300</v>
      </c>
      <c r="B2109" s="2" t="s">
        <v>4301</v>
      </c>
      <c r="C2109" s="2">
        <v>9958119915</v>
      </c>
      <c r="D2109" s="2" t="s">
        <v>14</v>
      </c>
      <c r="E2109" s="2" t="s">
        <v>15</v>
      </c>
      <c r="F2109" s="2" t="s">
        <v>3363</v>
      </c>
      <c r="G2109" s="2" t="s">
        <v>3363</v>
      </c>
    </row>
    <row r="2110" spans="1:7">
      <c r="A2110" s="2" t="s">
        <v>4302</v>
      </c>
      <c r="B2110" s="2" t="s">
        <v>4303</v>
      </c>
      <c r="C2110" s="2">
        <v>7088418367</v>
      </c>
      <c r="D2110" s="2" t="s">
        <v>14</v>
      </c>
      <c r="E2110" s="2" t="s">
        <v>15</v>
      </c>
      <c r="F2110" s="2" t="s">
        <v>3363</v>
      </c>
      <c r="G2110" s="2" t="s">
        <v>3363</v>
      </c>
    </row>
    <row r="2111" spans="1:7">
      <c r="A2111" s="2" t="s">
        <v>4304</v>
      </c>
      <c r="B2111" s="2" t="s">
        <v>4305</v>
      </c>
      <c r="C2111" s="2">
        <v>9496174195</v>
      </c>
      <c r="D2111" s="2" t="s">
        <v>14</v>
      </c>
      <c r="E2111" s="2" t="s">
        <v>15</v>
      </c>
      <c r="F2111" s="2" t="s">
        <v>3363</v>
      </c>
      <c r="G2111" s="2" t="s">
        <v>3363</v>
      </c>
    </row>
    <row r="2112" spans="1:7">
      <c r="A2112" s="2" t="s">
        <v>4306</v>
      </c>
      <c r="B2112" s="2" t="s">
        <v>4307</v>
      </c>
      <c r="C2112" s="2">
        <v>9644802998</v>
      </c>
      <c r="D2112" s="2" t="s">
        <v>14</v>
      </c>
      <c r="E2112" s="2" t="s">
        <v>15</v>
      </c>
      <c r="F2112" s="2" t="s">
        <v>3363</v>
      </c>
      <c r="G2112" s="2" t="s">
        <v>3363</v>
      </c>
    </row>
    <row r="2113" spans="1:7">
      <c r="A2113" s="2" t="s">
        <v>4308</v>
      </c>
      <c r="B2113" s="2" t="s">
        <v>4309</v>
      </c>
      <c r="C2113" s="2">
        <v>9355102629</v>
      </c>
      <c r="D2113" s="2" t="s">
        <v>14</v>
      </c>
      <c r="E2113" s="2" t="s">
        <v>15</v>
      </c>
      <c r="F2113" s="2" t="s">
        <v>3363</v>
      </c>
      <c r="G2113" s="2" t="s">
        <v>3363</v>
      </c>
    </row>
    <row r="2114" spans="1:7">
      <c r="A2114" s="2" t="s">
        <v>4310</v>
      </c>
      <c r="B2114" s="2" t="s">
        <v>4311</v>
      </c>
      <c r="C2114" s="2">
        <v>7204788896</v>
      </c>
      <c r="D2114" s="2" t="s">
        <v>14</v>
      </c>
      <c r="E2114" s="2" t="s">
        <v>15</v>
      </c>
      <c r="F2114" s="2" t="s">
        <v>3363</v>
      </c>
      <c r="G2114" s="2" t="s">
        <v>3363</v>
      </c>
    </row>
    <row r="2115" spans="1:7">
      <c r="A2115" s="2" t="s">
        <v>4312</v>
      </c>
      <c r="B2115" s="2" t="s">
        <v>4313</v>
      </c>
      <c r="C2115" s="2">
        <v>7020467523</v>
      </c>
      <c r="D2115" s="2" t="s">
        <v>14</v>
      </c>
      <c r="E2115" s="2" t="s">
        <v>15</v>
      </c>
      <c r="F2115" s="2" t="s">
        <v>3363</v>
      </c>
      <c r="G2115" s="2" t="s">
        <v>3363</v>
      </c>
    </row>
    <row r="2116" spans="1:7">
      <c r="A2116" s="2" t="s">
        <v>4314</v>
      </c>
      <c r="B2116" s="2" t="s">
        <v>4315</v>
      </c>
      <c r="C2116" s="2">
        <v>9975121910</v>
      </c>
      <c r="D2116" s="2" t="s">
        <v>14</v>
      </c>
      <c r="E2116" s="2" t="str">
        <f>HYPERLINK("https://nconnect.nicmar.ac.in/storage/profile/6997eadc21484.png", "Download")</f>
        <v>0</v>
      </c>
      <c r="F2116" s="2" t="s">
        <v>3363</v>
      </c>
      <c r="G2116" s="2" t="s">
        <v>3363</v>
      </c>
    </row>
    <row r="2117" spans="1:7">
      <c r="A2117" s="2" t="s">
        <v>4316</v>
      </c>
      <c r="B2117" s="2" t="s">
        <v>4317</v>
      </c>
      <c r="C2117" s="2">
        <v>8605166397</v>
      </c>
      <c r="D2117" s="2" t="s">
        <v>14</v>
      </c>
      <c r="E2117" s="2" t="s">
        <v>15</v>
      </c>
      <c r="F2117" s="2" t="s">
        <v>3363</v>
      </c>
      <c r="G2117" s="2" t="s">
        <v>3363</v>
      </c>
    </row>
    <row r="2118" spans="1:7">
      <c r="A2118" s="2" t="s">
        <v>4318</v>
      </c>
      <c r="B2118" s="2" t="s">
        <v>4319</v>
      </c>
      <c r="C2118" s="2">
        <v>9556654474</v>
      </c>
      <c r="D2118" s="2" t="s">
        <v>14</v>
      </c>
      <c r="E2118" s="2" t="s">
        <v>15</v>
      </c>
      <c r="F2118" s="2" t="s">
        <v>3363</v>
      </c>
      <c r="G2118" s="2" t="s">
        <v>3363</v>
      </c>
    </row>
    <row r="2119" spans="1:7">
      <c r="A2119" s="2" t="s">
        <v>4320</v>
      </c>
      <c r="B2119" s="2" t="s">
        <v>4321</v>
      </c>
      <c r="C2119" s="2">
        <v>8930550721</v>
      </c>
      <c r="D2119" s="2" t="s">
        <v>14</v>
      </c>
      <c r="E2119" s="2" t="s">
        <v>15</v>
      </c>
      <c r="F2119" s="2" t="s">
        <v>3363</v>
      </c>
      <c r="G2119" s="2" t="s">
        <v>3363</v>
      </c>
    </row>
    <row r="2120" spans="1:7">
      <c r="A2120" s="2" t="s">
        <v>4322</v>
      </c>
      <c r="B2120" s="2" t="s">
        <v>4323</v>
      </c>
      <c r="C2120" s="2"/>
      <c r="D2120" s="2" t="s">
        <v>14</v>
      </c>
      <c r="E2120" s="2" t="s">
        <v>15</v>
      </c>
      <c r="F2120" s="2" t="s">
        <v>48</v>
      </c>
      <c r="G2120" s="2" t="s">
        <v>48</v>
      </c>
    </row>
    <row r="2121" spans="1:7">
      <c r="A2121" s="2" t="s">
        <v>4324</v>
      </c>
      <c r="B2121" s="2" t="s">
        <v>4325</v>
      </c>
      <c r="C2121" s="2">
        <v>9444471194</v>
      </c>
      <c r="D2121" s="2" t="s">
        <v>14</v>
      </c>
      <c r="E2121" s="2" t="str">
        <f>HYPERLINK("https://nconnect.nicmar.ac.in/storage/profile/699807cf33e44.png", "Download")</f>
        <v>0</v>
      </c>
      <c r="F2121" s="2" t="s">
        <v>3363</v>
      </c>
      <c r="G2121" s="2" t="s">
        <v>3363</v>
      </c>
    </row>
    <row r="2122" spans="1:7">
      <c r="A2122" s="2" t="s">
        <v>4326</v>
      </c>
      <c r="B2122" s="2" t="s">
        <v>4327</v>
      </c>
      <c r="C2122" s="2">
        <v>7798017282</v>
      </c>
      <c r="D2122" s="2" t="s">
        <v>14</v>
      </c>
      <c r="E2122" s="2" t="s">
        <v>15</v>
      </c>
      <c r="F2122" s="2" t="s">
        <v>3363</v>
      </c>
      <c r="G2122" s="2" t="s">
        <v>3363</v>
      </c>
    </row>
    <row r="2123" spans="1:7">
      <c r="A2123" s="2" t="s">
        <v>4328</v>
      </c>
      <c r="B2123" s="2" t="s">
        <v>4329</v>
      </c>
      <c r="C2123" s="2">
        <v>9538649709</v>
      </c>
      <c r="D2123" s="2" t="s">
        <v>14</v>
      </c>
      <c r="E2123" s="2" t="str">
        <f>HYPERLINK("https://nconnect.nicmar.ac.in/storage/profile/69a7e3614ad9e.png", "Download")</f>
        <v>0</v>
      </c>
      <c r="F2123" s="2" t="s">
        <v>3363</v>
      </c>
      <c r="G2123" s="2" t="s">
        <v>3363</v>
      </c>
    </row>
    <row r="2124" spans="1:7">
      <c r="A2124" s="2" t="s">
        <v>4330</v>
      </c>
      <c r="B2124" s="2" t="s">
        <v>4331</v>
      </c>
      <c r="C2124" s="2">
        <v>7588858555</v>
      </c>
      <c r="D2124" s="2" t="s">
        <v>14</v>
      </c>
      <c r="E2124" s="2" t="s">
        <v>15</v>
      </c>
      <c r="F2124" s="2" t="s">
        <v>3363</v>
      </c>
      <c r="G2124" s="2" t="s">
        <v>3363</v>
      </c>
    </row>
    <row r="2125" spans="1:7">
      <c r="A2125" s="2" t="s">
        <v>4332</v>
      </c>
      <c r="B2125" s="2" t="s">
        <v>4333</v>
      </c>
      <c r="C2125" s="2">
        <v>9096144637</v>
      </c>
      <c r="D2125" s="2" t="s">
        <v>14</v>
      </c>
      <c r="E2125" s="2" t="s">
        <v>15</v>
      </c>
      <c r="F2125" s="2" t="s">
        <v>3363</v>
      </c>
      <c r="G2125" s="2" t="s">
        <v>3363</v>
      </c>
    </row>
    <row r="2126" spans="1:7">
      <c r="A2126" s="2" t="s">
        <v>4334</v>
      </c>
      <c r="B2126" s="2" t="s">
        <v>4335</v>
      </c>
      <c r="C2126" s="2">
        <v>9890109525</v>
      </c>
      <c r="D2126" s="2" t="s">
        <v>14</v>
      </c>
      <c r="E2126" s="2" t="s">
        <v>15</v>
      </c>
      <c r="F2126" s="2" t="s">
        <v>3363</v>
      </c>
      <c r="G2126" s="2" t="s">
        <v>3363</v>
      </c>
    </row>
    <row r="2127" spans="1:7">
      <c r="A2127" s="2" t="s">
        <v>4336</v>
      </c>
      <c r="B2127" s="2" t="s">
        <v>4337</v>
      </c>
      <c r="C2127" s="2">
        <v>9021467941</v>
      </c>
      <c r="D2127" s="2" t="s">
        <v>14</v>
      </c>
      <c r="E2127" s="2" t="s">
        <v>15</v>
      </c>
      <c r="F2127" s="2" t="s">
        <v>3363</v>
      </c>
      <c r="G2127" s="2" t="s">
        <v>3363</v>
      </c>
    </row>
    <row r="2128" spans="1:7">
      <c r="A2128" s="2" t="s">
        <v>4338</v>
      </c>
      <c r="B2128" s="2" t="s">
        <v>4339</v>
      </c>
      <c r="C2128" s="2">
        <v>8329764547</v>
      </c>
      <c r="D2128" s="2" t="s">
        <v>14</v>
      </c>
      <c r="E2128" s="2" t="s">
        <v>15</v>
      </c>
      <c r="F2128" s="2" t="s">
        <v>3363</v>
      </c>
      <c r="G2128" s="2" t="s">
        <v>3363</v>
      </c>
    </row>
    <row r="2129" spans="1:7">
      <c r="A2129" s="2" t="s">
        <v>4340</v>
      </c>
      <c r="B2129" s="2" t="s">
        <v>4341</v>
      </c>
      <c r="C2129" s="2">
        <v>8299659512</v>
      </c>
      <c r="D2129" s="2" t="s">
        <v>14</v>
      </c>
      <c r="E2129" s="2" t="s">
        <v>15</v>
      </c>
      <c r="F2129" s="2" t="s">
        <v>3363</v>
      </c>
      <c r="G2129" s="2" t="s">
        <v>3363</v>
      </c>
    </row>
    <row r="2130" spans="1:7">
      <c r="A2130" s="2" t="s">
        <v>4342</v>
      </c>
      <c r="B2130" s="2" t="s">
        <v>4343</v>
      </c>
      <c r="C2130" s="2">
        <v>9923009677</v>
      </c>
      <c r="D2130" s="2" t="s">
        <v>14</v>
      </c>
      <c r="E2130" s="2" t="str">
        <f>HYPERLINK("https://nconnect.nicmar.ac.in/storage/profile/699d4331002e1.png", "Download")</f>
        <v>0</v>
      </c>
      <c r="F2130" s="2" t="s">
        <v>3363</v>
      </c>
      <c r="G2130" s="2" t="s">
        <v>3363</v>
      </c>
    </row>
    <row r="2131" spans="1:7">
      <c r="A2131" s="2" t="s">
        <v>4344</v>
      </c>
      <c r="B2131" s="2" t="s">
        <v>4345</v>
      </c>
      <c r="C2131" s="2">
        <v>7385604069</v>
      </c>
      <c r="D2131" s="2" t="s">
        <v>14</v>
      </c>
      <c r="E2131" s="2" t="str">
        <f>HYPERLINK("https://nconnect.nicmar.ac.in/storage/profile/6997eb06cf5e8.png", "Download")</f>
        <v>0</v>
      </c>
      <c r="F2131" s="2" t="s">
        <v>3363</v>
      </c>
      <c r="G2131" s="2" t="s">
        <v>3363</v>
      </c>
    </row>
    <row r="2132" spans="1:7">
      <c r="A2132" s="2" t="s">
        <v>4346</v>
      </c>
      <c r="B2132" s="2" t="s">
        <v>4347</v>
      </c>
      <c r="C2132" s="2">
        <v>9823225860</v>
      </c>
      <c r="D2132" s="2" t="s">
        <v>14</v>
      </c>
      <c r="E2132" s="2" t="s">
        <v>15</v>
      </c>
      <c r="F2132" s="2" t="s">
        <v>3363</v>
      </c>
      <c r="G2132" s="2" t="s">
        <v>3363</v>
      </c>
    </row>
    <row r="2133" spans="1:7">
      <c r="A2133" s="2" t="s">
        <v>4348</v>
      </c>
      <c r="B2133" s="2" t="s">
        <v>4349</v>
      </c>
      <c r="C2133" s="2">
        <v>9400077230</v>
      </c>
      <c r="D2133" s="2" t="s">
        <v>14</v>
      </c>
      <c r="E2133" s="2" t="str">
        <f>HYPERLINK("https://nconnect.nicmar.ac.in/storage/profile/6997eb76d2c45.png", "Download")</f>
        <v>0</v>
      </c>
      <c r="F2133" s="2" t="s">
        <v>3363</v>
      </c>
      <c r="G2133" s="2" t="s">
        <v>3363</v>
      </c>
    </row>
    <row r="2134" spans="1:7">
      <c r="A2134" s="2" t="s">
        <v>4350</v>
      </c>
      <c r="B2134" s="2" t="s">
        <v>4351</v>
      </c>
      <c r="C2134" s="2">
        <v>9482537964</v>
      </c>
      <c r="D2134" s="2" t="s">
        <v>14</v>
      </c>
      <c r="E2134" s="2" t="str">
        <f>HYPERLINK("https://nconnect.nicmar.ac.in/storage/profile/699c05fdbb880.png", "Download")</f>
        <v>0</v>
      </c>
      <c r="F2134" s="2" t="s">
        <v>3363</v>
      </c>
      <c r="G2134" s="2" t="s">
        <v>3363</v>
      </c>
    </row>
    <row r="2135" spans="1:7">
      <c r="A2135" s="2" t="s">
        <v>4352</v>
      </c>
      <c r="B2135" s="2" t="s">
        <v>4353</v>
      </c>
      <c r="C2135" s="2">
        <v>9011067318</v>
      </c>
      <c r="D2135" s="2" t="s">
        <v>14</v>
      </c>
      <c r="E2135" s="2" t="s">
        <v>15</v>
      </c>
      <c r="F2135" s="2" t="s">
        <v>3363</v>
      </c>
      <c r="G2135" s="2" t="s">
        <v>3363</v>
      </c>
    </row>
    <row r="2136" spans="1:7">
      <c r="A2136" s="2" t="s">
        <v>4354</v>
      </c>
      <c r="B2136" s="2" t="s">
        <v>4355</v>
      </c>
      <c r="C2136" s="2">
        <v>9479889965</v>
      </c>
      <c r="D2136" s="2" t="s">
        <v>14</v>
      </c>
      <c r="E2136" s="2" t="s">
        <v>15</v>
      </c>
      <c r="F2136" s="2" t="s">
        <v>3363</v>
      </c>
      <c r="G2136" s="2" t="s">
        <v>3363</v>
      </c>
    </row>
    <row r="2137" spans="1:7">
      <c r="A2137" s="2" t="s">
        <v>4356</v>
      </c>
      <c r="B2137" s="2" t="s">
        <v>4357</v>
      </c>
      <c r="C2137" s="2">
        <v>9850122293</v>
      </c>
      <c r="D2137" s="2" t="s">
        <v>14</v>
      </c>
      <c r="E2137" s="2" t="str">
        <f>HYPERLINK("https://nconnect.nicmar.ac.in/storage/profile/6997eff132b4c.png", "Download")</f>
        <v>0</v>
      </c>
      <c r="F2137" s="2" t="s">
        <v>3363</v>
      </c>
      <c r="G2137" s="2" t="s">
        <v>3363</v>
      </c>
    </row>
    <row r="2138" spans="1:7">
      <c r="A2138" s="2" t="s">
        <v>4358</v>
      </c>
      <c r="B2138" s="2" t="s">
        <v>4359</v>
      </c>
      <c r="C2138" s="2">
        <v>9028043691</v>
      </c>
      <c r="D2138" s="2" t="s">
        <v>14</v>
      </c>
      <c r="E2138" s="2" t="s">
        <v>15</v>
      </c>
      <c r="F2138" s="2" t="s">
        <v>3363</v>
      </c>
      <c r="G2138" s="2" t="s">
        <v>3363</v>
      </c>
    </row>
    <row r="2139" spans="1:7">
      <c r="A2139" s="2" t="s">
        <v>4360</v>
      </c>
      <c r="B2139" s="2" t="s">
        <v>4361</v>
      </c>
      <c r="C2139" s="2">
        <v>9850167681</v>
      </c>
      <c r="D2139" s="2" t="s">
        <v>14</v>
      </c>
      <c r="E2139" s="2" t="str">
        <f>HYPERLINK("https://nconnect.nicmar.ac.in/storage/profile/6997f0f6a058a.png", "Download")</f>
        <v>0</v>
      </c>
      <c r="F2139" s="2" t="s">
        <v>3363</v>
      </c>
      <c r="G2139" s="2" t="s">
        <v>3363</v>
      </c>
    </row>
    <row r="2140" spans="1:7">
      <c r="A2140" s="2" t="s">
        <v>4362</v>
      </c>
      <c r="B2140" s="2" t="s">
        <v>4363</v>
      </c>
      <c r="C2140" s="2">
        <v>8888999119</v>
      </c>
      <c r="D2140" s="2" t="s">
        <v>14</v>
      </c>
      <c r="E2140" s="2" t="s">
        <v>15</v>
      </c>
      <c r="F2140" s="2" t="s">
        <v>3363</v>
      </c>
      <c r="G2140" s="2" t="s">
        <v>3363</v>
      </c>
    </row>
    <row r="2141" spans="1:7">
      <c r="A2141" s="2" t="s">
        <v>4364</v>
      </c>
      <c r="B2141" s="2" t="s">
        <v>4365</v>
      </c>
      <c r="C2141" s="2">
        <v>8126349444</v>
      </c>
      <c r="D2141" s="2" t="s">
        <v>14</v>
      </c>
      <c r="E2141" s="2" t="s">
        <v>15</v>
      </c>
      <c r="F2141" s="2" t="s">
        <v>3363</v>
      </c>
      <c r="G2141" s="2" t="s">
        <v>3363</v>
      </c>
    </row>
    <row r="2142" spans="1:7">
      <c r="A2142" s="2" t="s">
        <v>4366</v>
      </c>
      <c r="B2142" s="2" t="s">
        <v>4367</v>
      </c>
      <c r="C2142" s="2">
        <v>7838887146</v>
      </c>
      <c r="D2142" s="2" t="s">
        <v>14</v>
      </c>
      <c r="E2142" s="2" t="s">
        <v>15</v>
      </c>
      <c r="F2142" s="2" t="s">
        <v>3363</v>
      </c>
      <c r="G2142" s="2" t="s">
        <v>3363</v>
      </c>
    </row>
    <row r="2143" spans="1:7">
      <c r="A2143" s="2" t="s">
        <v>4368</v>
      </c>
      <c r="B2143" s="2" t="s">
        <v>4369</v>
      </c>
      <c r="C2143" s="2">
        <v>9819001025</v>
      </c>
      <c r="D2143" s="2" t="s">
        <v>14</v>
      </c>
      <c r="E2143" s="2" t="str">
        <f>HYPERLINK("https://nconnect.nicmar.ac.in/storage/profile/6997f77159e20.png", "Download")</f>
        <v>0</v>
      </c>
      <c r="F2143" s="2" t="s">
        <v>3363</v>
      </c>
      <c r="G2143" s="2" t="s">
        <v>3363</v>
      </c>
    </row>
    <row r="2144" spans="1:7">
      <c r="A2144" s="2" t="s">
        <v>4370</v>
      </c>
      <c r="B2144" s="2" t="s">
        <v>4371</v>
      </c>
      <c r="C2144" s="2">
        <v>7780240623</v>
      </c>
      <c r="D2144" s="2" t="s">
        <v>14</v>
      </c>
      <c r="E2144" s="2" t="s">
        <v>15</v>
      </c>
      <c r="F2144" s="2" t="s">
        <v>3363</v>
      </c>
      <c r="G2144" s="2" t="s">
        <v>3363</v>
      </c>
    </row>
    <row r="2145" spans="1:7">
      <c r="A2145" s="2" t="s">
        <v>4372</v>
      </c>
      <c r="B2145" s="2" t="s">
        <v>4373</v>
      </c>
      <c r="C2145" s="2">
        <v>8600011329</v>
      </c>
      <c r="D2145" s="2" t="s">
        <v>14</v>
      </c>
      <c r="E2145" s="2" t="str">
        <f>HYPERLINK("https://nconnect.nicmar.ac.in/storage/profile/6997fa7dd49b2.png", "Download")</f>
        <v>0</v>
      </c>
      <c r="F2145" s="2" t="s">
        <v>3363</v>
      </c>
      <c r="G2145" s="2" t="s">
        <v>3363</v>
      </c>
    </row>
    <row r="2146" spans="1:7">
      <c r="A2146" s="2" t="s">
        <v>4374</v>
      </c>
      <c r="B2146" s="2" t="s">
        <v>4375</v>
      </c>
      <c r="C2146" s="2">
        <v>7621904363</v>
      </c>
      <c r="D2146" s="2" t="s">
        <v>14</v>
      </c>
      <c r="E2146" s="2" t="s">
        <v>15</v>
      </c>
      <c r="F2146" s="2" t="s">
        <v>3363</v>
      </c>
      <c r="G2146" s="2" t="s">
        <v>3363</v>
      </c>
    </row>
    <row r="2147" spans="1:7">
      <c r="A2147" s="2" t="s">
        <v>4376</v>
      </c>
      <c r="B2147" s="2" t="s">
        <v>4377</v>
      </c>
      <c r="C2147" s="2">
        <v>7987842163</v>
      </c>
      <c r="D2147" s="2" t="s">
        <v>14</v>
      </c>
      <c r="E2147" s="2" t="str">
        <f>HYPERLINK("https://nconnect.nicmar.ac.in/storage/profile/6997f9caf3d3a.png", "Download")</f>
        <v>0</v>
      </c>
      <c r="F2147" s="2" t="s">
        <v>3363</v>
      </c>
      <c r="G2147" s="2" t="s">
        <v>3363</v>
      </c>
    </row>
    <row r="2148" spans="1:7">
      <c r="A2148" s="2" t="s">
        <v>4378</v>
      </c>
      <c r="B2148" s="2" t="s">
        <v>4379</v>
      </c>
      <c r="C2148" s="2">
        <v>9691586336</v>
      </c>
      <c r="D2148" s="2" t="s">
        <v>14</v>
      </c>
      <c r="E2148" s="2" t="str">
        <f>HYPERLINK("https://nconnect.nicmar.ac.in/storage/profile/699812be8d916.png", "Download")</f>
        <v>0</v>
      </c>
      <c r="F2148" s="2" t="s">
        <v>3363</v>
      </c>
      <c r="G2148" s="2" t="s">
        <v>3363</v>
      </c>
    </row>
    <row r="2149" spans="1:7">
      <c r="A2149" s="2" t="s">
        <v>4380</v>
      </c>
      <c r="B2149" s="2" t="s">
        <v>4381</v>
      </c>
      <c r="C2149" s="2">
        <v>9422417577</v>
      </c>
      <c r="D2149" s="2" t="s">
        <v>14</v>
      </c>
      <c r="E2149" s="2" t="str">
        <f>HYPERLINK("https://nconnect.nicmar.ac.in/storage/profile/6997fb5982e64.png", "Download")</f>
        <v>0</v>
      </c>
      <c r="F2149" s="2" t="s">
        <v>3363</v>
      </c>
      <c r="G2149" s="2" t="s">
        <v>3363</v>
      </c>
    </row>
    <row r="2150" spans="1:7">
      <c r="A2150" s="2" t="s">
        <v>4382</v>
      </c>
      <c r="B2150" s="2" t="s">
        <v>4383</v>
      </c>
      <c r="C2150" s="2">
        <v>9284740480</v>
      </c>
      <c r="D2150" s="2" t="s">
        <v>14</v>
      </c>
      <c r="E2150" s="2" t="s">
        <v>15</v>
      </c>
      <c r="F2150" s="2" t="s">
        <v>3363</v>
      </c>
      <c r="G2150" s="2" t="s">
        <v>3363</v>
      </c>
    </row>
    <row r="2151" spans="1:7">
      <c r="A2151" s="2" t="s">
        <v>4384</v>
      </c>
      <c r="B2151" s="2" t="s">
        <v>4385</v>
      </c>
      <c r="C2151" s="2">
        <v>8447063159</v>
      </c>
      <c r="D2151" s="2" t="s">
        <v>14</v>
      </c>
      <c r="E2151" s="2" t="str">
        <f>HYPERLINK("https://nconnect.nicmar.ac.in/storage/profile/69998eef88af3.png", "Download")</f>
        <v>0</v>
      </c>
      <c r="F2151" s="2" t="s">
        <v>3363</v>
      </c>
      <c r="G2151" s="2" t="s">
        <v>3363</v>
      </c>
    </row>
    <row r="2152" spans="1:7">
      <c r="A2152" s="2" t="s">
        <v>4386</v>
      </c>
      <c r="B2152" s="2" t="s">
        <v>4387</v>
      </c>
      <c r="C2152" s="2">
        <v>7874623934</v>
      </c>
      <c r="D2152" s="2" t="s">
        <v>14</v>
      </c>
      <c r="E2152" s="2" t="s">
        <v>15</v>
      </c>
      <c r="F2152" s="2" t="s">
        <v>3363</v>
      </c>
      <c r="G2152" s="2" t="s">
        <v>3363</v>
      </c>
    </row>
    <row r="2153" spans="1:7">
      <c r="A2153" s="2" t="s">
        <v>3658</v>
      </c>
      <c r="B2153" s="2" t="s">
        <v>4388</v>
      </c>
      <c r="C2153" s="2">
        <v>7387425814</v>
      </c>
      <c r="D2153" s="2" t="s">
        <v>14</v>
      </c>
      <c r="E2153" s="2" t="str">
        <f>HYPERLINK("https://nconnect.nicmar.ac.in/storage/profile/699801f51e115.png", "Download")</f>
        <v>0</v>
      </c>
      <c r="F2153" s="2" t="s">
        <v>3363</v>
      </c>
      <c r="G2153" s="2" t="s">
        <v>3363</v>
      </c>
    </row>
    <row r="2154" spans="1:7">
      <c r="A2154" s="2" t="s">
        <v>4389</v>
      </c>
      <c r="B2154" s="2" t="s">
        <v>4390</v>
      </c>
      <c r="C2154" s="2">
        <v>9970617006</v>
      </c>
      <c r="D2154" s="2" t="s">
        <v>14</v>
      </c>
      <c r="E2154" s="2" t="str">
        <f>HYPERLINK("https://nconnect.nicmar.ac.in/storage/profile/69980837d795b.png", "Download")</f>
        <v>0</v>
      </c>
      <c r="F2154" s="2" t="s">
        <v>3363</v>
      </c>
      <c r="G2154" s="2" t="s">
        <v>3363</v>
      </c>
    </row>
    <row r="2155" spans="1:7">
      <c r="A2155" s="2" t="s">
        <v>4391</v>
      </c>
      <c r="B2155" s="2" t="s">
        <v>4392</v>
      </c>
      <c r="C2155" s="2">
        <v>9893589821</v>
      </c>
      <c r="D2155" s="2" t="s">
        <v>14</v>
      </c>
      <c r="E2155" s="2" t="s">
        <v>15</v>
      </c>
      <c r="F2155" s="2" t="s">
        <v>3363</v>
      </c>
      <c r="G2155" s="2" t="s">
        <v>3363</v>
      </c>
    </row>
    <row r="2156" spans="1:7">
      <c r="A2156" s="2" t="s">
        <v>4393</v>
      </c>
      <c r="B2156" s="2" t="s">
        <v>4394</v>
      </c>
      <c r="C2156" s="2">
        <v>9763235691</v>
      </c>
      <c r="D2156" s="2" t="s">
        <v>14</v>
      </c>
      <c r="E2156" s="2" t="s">
        <v>15</v>
      </c>
      <c r="F2156" s="2" t="s">
        <v>3363</v>
      </c>
      <c r="G2156" s="2" t="s">
        <v>3363</v>
      </c>
    </row>
    <row r="2157" spans="1:7">
      <c r="A2157" s="2" t="s">
        <v>4395</v>
      </c>
      <c r="B2157" s="2" t="s">
        <v>4396</v>
      </c>
      <c r="C2157" s="2">
        <v>9970439227</v>
      </c>
      <c r="D2157" s="2" t="s">
        <v>14</v>
      </c>
      <c r="E2157" s="2" t="s">
        <v>15</v>
      </c>
      <c r="F2157" s="2" t="s">
        <v>3363</v>
      </c>
      <c r="G2157" s="2" t="s">
        <v>3363</v>
      </c>
    </row>
    <row r="2158" spans="1:7">
      <c r="A2158" s="2" t="s">
        <v>4397</v>
      </c>
      <c r="B2158" s="2" t="s">
        <v>4398</v>
      </c>
      <c r="C2158" s="2">
        <v>7722034260</v>
      </c>
      <c r="D2158" s="2" t="s">
        <v>14</v>
      </c>
      <c r="E2158" s="2" t="str">
        <f>HYPERLINK("https://nconnect.nicmar.ac.in/storage/profile/69a4411ea5ca1.png", "Download")</f>
        <v>0</v>
      </c>
      <c r="F2158" s="2" t="s">
        <v>3363</v>
      </c>
      <c r="G2158" s="2" t="s">
        <v>3363</v>
      </c>
    </row>
    <row r="2159" spans="1:7">
      <c r="A2159" s="2" t="s">
        <v>4399</v>
      </c>
      <c r="B2159" s="2" t="s">
        <v>4400</v>
      </c>
      <c r="C2159" s="2">
        <v>9935217008</v>
      </c>
      <c r="D2159" s="2" t="s">
        <v>14</v>
      </c>
      <c r="E2159" s="2" t="str">
        <f>HYPERLINK("https://nconnect.nicmar.ac.in/storage/profile/699bd338d8386.png", "Download")</f>
        <v>0</v>
      </c>
      <c r="F2159" s="2" t="s">
        <v>3363</v>
      </c>
      <c r="G2159" s="2" t="s">
        <v>3363</v>
      </c>
    </row>
    <row r="2160" spans="1:7">
      <c r="A2160" s="2" t="s">
        <v>4401</v>
      </c>
      <c r="B2160" s="2" t="s">
        <v>4402</v>
      </c>
      <c r="C2160" s="2">
        <v>9096848827</v>
      </c>
      <c r="D2160" s="2" t="s">
        <v>14</v>
      </c>
      <c r="E2160" s="2" t="str">
        <f>HYPERLINK("https://nconnect.nicmar.ac.in/storage/profile/699ec2c4133c9.png", "Download")</f>
        <v>0</v>
      </c>
      <c r="F2160" s="2" t="s">
        <v>3363</v>
      </c>
      <c r="G2160" s="2" t="s">
        <v>3363</v>
      </c>
    </row>
    <row r="2161" spans="1:7">
      <c r="A2161" s="2" t="s">
        <v>4403</v>
      </c>
      <c r="B2161" s="2" t="s">
        <v>4404</v>
      </c>
      <c r="C2161" s="2">
        <v>7742499471</v>
      </c>
      <c r="D2161" s="2" t="s">
        <v>14</v>
      </c>
      <c r="E2161" s="2" t="s">
        <v>15</v>
      </c>
      <c r="F2161" s="2" t="s">
        <v>3363</v>
      </c>
      <c r="G2161" s="2" t="s">
        <v>3363</v>
      </c>
    </row>
    <row r="2162" spans="1:7">
      <c r="A2162" s="2" t="s">
        <v>4405</v>
      </c>
      <c r="B2162" s="2" t="s">
        <v>4406</v>
      </c>
      <c r="C2162" s="2">
        <v>8788477313</v>
      </c>
      <c r="D2162" s="2" t="s">
        <v>14</v>
      </c>
      <c r="E2162" s="2" t="str">
        <f>HYPERLINK("https://nconnect.nicmar.ac.in/storage/profile/699804595a3d1.png", "Download")</f>
        <v>0</v>
      </c>
      <c r="F2162" s="2" t="s">
        <v>3363</v>
      </c>
      <c r="G2162" s="2" t="s">
        <v>3363</v>
      </c>
    </row>
    <row r="2163" spans="1:7">
      <c r="A2163" s="2" t="s">
        <v>4407</v>
      </c>
      <c r="B2163" s="2" t="s">
        <v>4408</v>
      </c>
      <c r="C2163" s="2">
        <v>7667869704</v>
      </c>
      <c r="D2163" s="2" t="s">
        <v>14</v>
      </c>
      <c r="E2163" s="2" t="s">
        <v>15</v>
      </c>
      <c r="F2163" s="2" t="s">
        <v>3363</v>
      </c>
      <c r="G2163" s="2" t="s">
        <v>3363</v>
      </c>
    </row>
    <row r="2164" spans="1:7">
      <c r="A2164" s="2" t="s">
        <v>4409</v>
      </c>
      <c r="B2164" s="2" t="s">
        <v>4410</v>
      </c>
      <c r="C2164" s="2">
        <v>9010915282</v>
      </c>
      <c r="D2164" s="2" t="s">
        <v>14</v>
      </c>
      <c r="E2164" s="2" t="str">
        <f>HYPERLINK("https://nconnect.nicmar.ac.in/storage/profile/6998086fc2e16.png", "Download")</f>
        <v>0</v>
      </c>
      <c r="F2164" s="2" t="s">
        <v>3363</v>
      </c>
      <c r="G2164" s="2" t="s">
        <v>3363</v>
      </c>
    </row>
    <row r="2165" spans="1:7">
      <c r="A2165" s="2" t="s">
        <v>4411</v>
      </c>
      <c r="B2165" s="2" t="s">
        <v>4412</v>
      </c>
      <c r="C2165" s="2">
        <v>7737275250</v>
      </c>
      <c r="D2165" s="2" t="s">
        <v>14</v>
      </c>
      <c r="E2165" s="2" t="s">
        <v>15</v>
      </c>
      <c r="F2165" s="2" t="s">
        <v>3363</v>
      </c>
      <c r="G2165" s="2" t="s">
        <v>3363</v>
      </c>
    </row>
    <row r="2166" spans="1:7">
      <c r="A2166" s="2" t="s">
        <v>4413</v>
      </c>
      <c r="B2166" s="2" t="s">
        <v>4414</v>
      </c>
      <c r="C2166" s="2">
        <v>8088075559</v>
      </c>
      <c r="D2166" s="2" t="s">
        <v>14</v>
      </c>
      <c r="E2166" s="2" t="str">
        <f>HYPERLINK("https://nconnect.nicmar.ac.in/storage/profile/69a67edcb9498.png", "Download")</f>
        <v>0</v>
      </c>
      <c r="F2166" s="2" t="s">
        <v>3363</v>
      </c>
      <c r="G2166" s="2" t="s">
        <v>3363</v>
      </c>
    </row>
    <row r="2167" spans="1:7">
      <c r="A2167" s="2" t="s">
        <v>3413</v>
      </c>
      <c r="B2167" s="2" t="s">
        <v>4415</v>
      </c>
      <c r="C2167" s="2">
        <v>9990907268</v>
      </c>
      <c r="D2167" s="2" t="s">
        <v>14</v>
      </c>
      <c r="E2167" s="2" t="s">
        <v>15</v>
      </c>
      <c r="F2167" s="2" t="s">
        <v>3363</v>
      </c>
      <c r="G2167" s="2" t="s">
        <v>3363</v>
      </c>
    </row>
    <row r="2168" spans="1:7">
      <c r="A2168" s="2" t="s">
        <v>4416</v>
      </c>
      <c r="B2168" s="2" t="s">
        <v>4417</v>
      </c>
      <c r="C2168" s="2">
        <v>9373163730</v>
      </c>
      <c r="D2168" s="2" t="s">
        <v>14</v>
      </c>
      <c r="E2168" s="2" t="s">
        <v>15</v>
      </c>
      <c r="F2168" s="2" t="s">
        <v>3363</v>
      </c>
      <c r="G2168" s="2" t="s">
        <v>3363</v>
      </c>
    </row>
    <row r="2169" spans="1:7">
      <c r="A2169" s="2" t="s">
        <v>4418</v>
      </c>
      <c r="B2169" s="2" t="s">
        <v>4419</v>
      </c>
      <c r="C2169" s="2">
        <v>7057210311</v>
      </c>
      <c r="D2169" s="2" t="s">
        <v>14</v>
      </c>
      <c r="E2169" s="2" t="s">
        <v>15</v>
      </c>
      <c r="F2169" s="2" t="s">
        <v>3363</v>
      </c>
      <c r="G2169" s="2" t="s">
        <v>3363</v>
      </c>
    </row>
    <row r="2170" spans="1:7">
      <c r="A2170" s="2" t="s">
        <v>4420</v>
      </c>
      <c r="B2170" s="2" t="s">
        <v>4421</v>
      </c>
      <c r="C2170" s="2">
        <v>8755625522</v>
      </c>
      <c r="D2170" s="2" t="s">
        <v>14</v>
      </c>
      <c r="E2170" s="2" t="str">
        <f>HYPERLINK("https://nconnect.nicmar.ac.in/storage/profile/69982d220c692.png", "Download")</f>
        <v>0</v>
      </c>
      <c r="F2170" s="2" t="s">
        <v>3363</v>
      </c>
      <c r="G2170" s="2" t="s">
        <v>3363</v>
      </c>
    </row>
    <row r="2171" spans="1:7">
      <c r="A2171" s="2" t="s">
        <v>4422</v>
      </c>
      <c r="B2171" s="2" t="s">
        <v>4423</v>
      </c>
      <c r="C2171" s="2">
        <v>9173500279</v>
      </c>
      <c r="D2171" s="2" t="s">
        <v>14</v>
      </c>
      <c r="E2171" s="2" t="str">
        <f>HYPERLINK("https://nconnect.nicmar.ac.in/storage/profile/699d718f436a4.png", "Download")</f>
        <v>0</v>
      </c>
      <c r="F2171" s="2" t="s">
        <v>3363</v>
      </c>
      <c r="G2171" s="2" t="s">
        <v>3363</v>
      </c>
    </row>
    <row r="2172" spans="1:7">
      <c r="A2172" s="2" t="s">
        <v>4424</v>
      </c>
      <c r="B2172" s="2" t="s">
        <v>4425</v>
      </c>
      <c r="C2172" s="2">
        <v>9163772344</v>
      </c>
      <c r="D2172" s="2" t="s">
        <v>14</v>
      </c>
      <c r="E2172" s="2" t="s">
        <v>15</v>
      </c>
      <c r="F2172" s="2" t="s">
        <v>3363</v>
      </c>
      <c r="G2172" s="2" t="s">
        <v>3363</v>
      </c>
    </row>
    <row r="2173" spans="1:7">
      <c r="A2173" s="2" t="s">
        <v>4426</v>
      </c>
      <c r="B2173" s="2" t="s">
        <v>4427</v>
      </c>
      <c r="C2173" s="2">
        <v>7585012314</v>
      </c>
      <c r="D2173" s="2" t="s">
        <v>14</v>
      </c>
      <c r="E2173" s="2" t="str">
        <f>HYPERLINK("https://nconnect.nicmar.ac.in/storage/profile/69a783ff2f758.png", "Download")</f>
        <v>0</v>
      </c>
      <c r="F2173" s="2" t="s">
        <v>3363</v>
      </c>
      <c r="G2173" s="2" t="s">
        <v>3363</v>
      </c>
    </row>
    <row r="2174" spans="1:7">
      <c r="A2174" s="2" t="s">
        <v>4428</v>
      </c>
      <c r="B2174" s="2" t="s">
        <v>4429</v>
      </c>
      <c r="C2174" s="2">
        <v>8208958482</v>
      </c>
      <c r="D2174" s="2" t="s">
        <v>14</v>
      </c>
      <c r="E2174" s="2" t="str">
        <f>HYPERLINK("https://nconnect.nicmar.ac.in/storage/profile/699c088651275.png", "Download")</f>
        <v>0</v>
      </c>
      <c r="F2174" s="2" t="s">
        <v>3363</v>
      </c>
      <c r="G2174" s="2" t="s">
        <v>3363</v>
      </c>
    </row>
    <row r="2175" spans="1:7">
      <c r="A2175" s="2" t="s">
        <v>4430</v>
      </c>
      <c r="B2175" s="2" t="s">
        <v>4431</v>
      </c>
      <c r="C2175" s="2">
        <v>9607597127</v>
      </c>
      <c r="D2175" s="2" t="s">
        <v>14</v>
      </c>
      <c r="E2175" s="2" t="str">
        <f>HYPERLINK("https://nconnect.nicmar.ac.in/storage/profile/699813e4c002d.png", "Download")</f>
        <v>0</v>
      </c>
      <c r="F2175" s="2" t="s">
        <v>3363</v>
      </c>
      <c r="G2175" s="2" t="s">
        <v>3363</v>
      </c>
    </row>
    <row r="2176" spans="1:7">
      <c r="A2176" s="2" t="s">
        <v>4432</v>
      </c>
      <c r="B2176" s="2" t="s">
        <v>4433</v>
      </c>
      <c r="C2176" s="2">
        <v>7517293938</v>
      </c>
      <c r="D2176" s="2" t="s">
        <v>14</v>
      </c>
      <c r="E2176" s="2" t="s">
        <v>15</v>
      </c>
      <c r="F2176" s="2" t="s">
        <v>3363</v>
      </c>
      <c r="G2176" s="2" t="s">
        <v>3363</v>
      </c>
    </row>
    <row r="2177" spans="1:7">
      <c r="A2177" s="2" t="s">
        <v>4434</v>
      </c>
      <c r="B2177" s="2" t="s">
        <v>4435</v>
      </c>
      <c r="C2177" s="2">
        <v>9705147026</v>
      </c>
      <c r="D2177" s="2" t="s">
        <v>14</v>
      </c>
      <c r="E2177" s="2" t="s">
        <v>15</v>
      </c>
      <c r="F2177" s="2" t="s">
        <v>3363</v>
      </c>
      <c r="G2177" s="2" t="s">
        <v>3363</v>
      </c>
    </row>
    <row r="2178" spans="1:7">
      <c r="A2178" s="2" t="s">
        <v>4436</v>
      </c>
      <c r="B2178" s="2" t="s">
        <v>4437</v>
      </c>
      <c r="C2178" s="2">
        <v>9623760080</v>
      </c>
      <c r="D2178" s="2" t="s">
        <v>14</v>
      </c>
      <c r="E2178" s="2" t="s">
        <v>15</v>
      </c>
      <c r="F2178" s="2" t="s">
        <v>3363</v>
      </c>
      <c r="G2178" s="2" t="s">
        <v>3363</v>
      </c>
    </row>
    <row r="2179" spans="1:7">
      <c r="A2179" s="2" t="s">
        <v>4438</v>
      </c>
      <c r="B2179" s="2" t="s">
        <v>4439</v>
      </c>
      <c r="C2179" s="2">
        <v>9818478573</v>
      </c>
      <c r="D2179" s="2" t="s">
        <v>14</v>
      </c>
      <c r="E2179" s="2" t="s">
        <v>15</v>
      </c>
      <c r="F2179" s="2" t="s">
        <v>3363</v>
      </c>
      <c r="G2179" s="2" t="s">
        <v>3363</v>
      </c>
    </row>
    <row r="2180" spans="1:7">
      <c r="A2180" s="2" t="s">
        <v>4440</v>
      </c>
      <c r="B2180" s="2" t="s">
        <v>4441</v>
      </c>
      <c r="C2180" s="2">
        <v>9108287783</v>
      </c>
      <c r="D2180" s="2" t="s">
        <v>14</v>
      </c>
      <c r="E2180" s="2" t="s">
        <v>15</v>
      </c>
      <c r="F2180" s="2" t="s">
        <v>3363</v>
      </c>
      <c r="G2180" s="2" t="s">
        <v>3363</v>
      </c>
    </row>
    <row r="2181" spans="1:7">
      <c r="A2181" s="2" t="s">
        <v>4442</v>
      </c>
      <c r="B2181" s="2" t="s">
        <v>4443</v>
      </c>
      <c r="C2181" s="2">
        <v>7367026022</v>
      </c>
      <c r="D2181" s="2" t="s">
        <v>14</v>
      </c>
      <c r="E2181" s="2" t="str">
        <f>HYPERLINK("https://nconnect.nicmar.ac.in/storage/profile/699939c9ca3be.png", "Download")</f>
        <v>0</v>
      </c>
      <c r="F2181" s="2" t="s">
        <v>3363</v>
      </c>
      <c r="G2181" s="2" t="s">
        <v>3363</v>
      </c>
    </row>
    <row r="2182" spans="1:7">
      <c r="A2182" s="2" t="s">
        <v>4444</v>
      </c>
      <c r="B2182" s="2" t="s">
        <v>4445</v>
      </c>
      <c r="C2182" s="2">
        <v>7417342642</v>
      </c>
      <c r="D2182" s="2" t="s">
        <v>14</v>
      </c>
      <c r="E2182" s="2" t="s">
        <v>15</v>
      </c>
      <c r="F2182" s="2" t="s">
        <v>3363</v>
      </c>
      <c r="G2182" s="2" t="s">
        <v>3363</v>
      </c>
    </row>
    <row r="2183" spans="1:7">
      <c r="A2183" s="2" t="s">
        <v>4446</v>
      </c>
      <c r="B2183" s="2" t="s">
        <v>4447</v>
      </c>
      <c r="C2183" s="2"/>
      <c r="D2183" s="2"/>
      <c r="E2183" s="2" t="s">
        <v>15</v>
      </c>
      <c r="F2183" s="2" t="s">
        <v>48</v>
      </c>
      <c r="G2183" s="2" t="s">
        <v>48</v>
      </c>
    </row>
    <row r="2184" spans="1:7">
      <c r="A2184" s="2" t="s">
        <v>4448</v>
      </c>
      <c r="B2184" s="2" t="s">
        <v>4449</v>
      </c>
      <c r="C2184" s="2">
        <v>9923561976</v>
      </c>
      <c r="D2184" s="2" t="s">
        <v>14</v>
      </c>
      <c r="E2184" s="2" t="s">
        <v>15</v>
      </c>
      <c r="F2184" s="2" t="s">
        <v>3363</v>
      </c>
      <c r="G2184" s="2" t="s">
        <v>3363</v>
      </c>
    </row>
    <row r="2185" spans="1:7">
      <c r="A2185" s="2" t="s">
        <v>4450</v>
      </c>
      <c r="B2185" s="2" t="s">
        <v>4451</v>
      </c>
      <c r="C2185" s="2">
        <v>9405103574</v>
      </c>
      <c r="D2185" s="2" t="s">
        <v>14</v>
      </c>
      <c r="E2185" s="2" t="s">
        <v>15</v>
      </c>
      <c r="F2185" s="2" t="s">
        <v>3363</v>
      </c>
      <c r="G2185" s="2" t="s">
        <v>3363</v>
      </c>
    </row>
    <row r="2186" spans="1:7">
      <c r="A2186" s="2" t="s">
        <v>4452</v>
      </c>
      <c r="B2186" s="2" t="s">
        <v>4453</v>
      </c>
      <c r="C2186" s="2">
        <v>6386295597</v>
      </c>
      <c r="D2186" s="2" t="s">
        <v>14</v>
      </c>
      <c r="E2186" s="2" t="s">
        <v>15</v>
      </c>
      <c r="F2186" s="2" t="s">
        <v>3363</v>
      </c>
      <c r="G2186" s="2" t="s">
        <v>3363</v>
      </c>
    </row>
    <row r="2187" spans="1:7">
      <c r="A2187" s="2" t="s">
        <v>4454</v>
      </c>
      <c r="B2187" s="2" t="s">
        <v>4455</v>
      </c>
      <c r="C2187" s="2">
        <v>9960520677</v>
      </c>
      <c r="D2187" s="2" t="s">
        <v>14</v>
      </c>
      <c r="E2187" s="2" t="str">
        <f>HYPERLINK("https://nconnect.nicmar.ac.in/storage/profile/6998215660cf9.png", "Download")</f>
        <v>0</v>
      </c>
      <c r="F2187" s="2" t="s">
        <v>3363</v>
      </c>
      <c r="G2187" s="2" t="s">
        <v>3363</v>
      </c>
    </row>
    <row r="2188" spans="1:7">
      <c r="A2188" s="2" t="s">
        <v>4456</v>
      </c>
      <c r="B2188" s="2" t="s">
        <v>4457</v>
      </c>
      <c r="C2188" s="2">
        <v>9988551621</v>
      </c>
      <c r="D2188" s="2" t="s">
        <v>14</v>
      </c>
      <c r="E2188" s="2" t="str">
        <f>HYPERLINK("https://nconnect.nicmar.ac.in/storage/profile/699822cadb145.png", "Download")</f>
        <v>0</v>
      </c>
      <c r="F2188" s="2" t="s">
        <v>3363</v>
      </c>
      <c r="G2188" s="2" t="s">
        <v>3363</v>
      </c>
    </row>
    <row r="2189" spans="1:7">
      <c r="A2189" s="2" t="s">
        <v>4458</v>
      </c>
      <c r="B2189" s="2" t="s">
        <v>4459</v>
      </c>
      <c r="C2189" s="2">
        <v>9881258914</v>
      </c>
      <c r="D2189" s="2" t="s">
        <v>14</v>
      </c>
      <c r="E2189" s="2" t="str">
        <f>HYPERLINK("https://nconnect.nicmar.ac.in/storage/profile/6998234228cc1.png", "Download")</f>
        <v>0</v>
      </c>
      <c r="F2189" s="2" t="s">
        <v>3363</v>
      </c>
      <c r="G2189" s="2" t="s">
        <v>3363</v>
      </c>
    </row>
    <row r="2190" spans="1:7">
      <c r="A2190" s="2" t="s">
        <v>4460</v>
      </c>
      <c r="B2190" s="2" t="s">
        <v>4461</v>
      </c>
      <c r="C2190" s="2">
        <v>7708302423</v>
      </c>
      <c r="D2190" s="2" t="s">
        <v>14</v>
      </c>
      <c r="E2190" s="2" t="s">
        <v>15</v>
      </c>
      <c r="F2190" s="2" t="s">
        <v>3363</v>
      </c>
      <c r="G2190" s="2" t="s">
        <v>3363</v>
      </c>
    </row>
    <row r="2191" spans="1:7">
      <c r="A2191" s="2" t="s">
        <v>4462</v>
      </c>
      <c r="B2191" s="2" t="s">
        <v>4463</v>
      </c>
      <c r="C2191" s="2">
        <v>8810504273</v>
      </c>
      <c r="D2191" s="2" t="s">
        <v>14</v>
      </c>
      <c r="E2191" s="2" t="s">
        <v>15</v>
      </c>
      <c r="F2191" s="2" t="s">
        <v>3363</v>
      </c>
      <c r="G2191" s="2" t="s">
        <v>3363</v>
      </c>
    </row>
    <row r="2192" spans="1:7">
      <c r="A2192" s="2" t="s">
        <v>4464</v>
      </c>
      <c r="B2192" s="2" t="s">
        <v>4465</v>
      </c>
      <c r="C2192" s="2">
        <v>9400655875</v>
      </c>
      <c r="D2192" s="2" t="s">
        <v>14</v>
      </c>
      <c r="E2192" s="2" t="str">
        <f>HYPERLINK("https://nconnect.nicmar.ac.in/storage/profile/699826990c20c.png", "Download")</f>
        <v>0</v>
      </c>
      <c r="F2192" s="2" t="s">
        <v>3363</v>
      </c>
      <c r="G2192" s="2" t="s">
        <v>3363</v>
      </c>
    </row>
    <row r="2193" spans="1:7">
      <c r="A2193" s="2" t="s">
        <v>4466</v>
      </c>
      <c r="B2193" s="2" t="s">
        <v>4467</v>
      </c>
      <c r="C2193" s="2">
        <v>9823160634</v>
      </c>
      <c r="D2193" s="2" t="s">
        <v>14</v>
      </c>
      <c r="E2193" s="2" t="s">
        <v>15</v>
      </c>
      <c r="F2193" s="2" t="s">
        <v>3363</v>
      </c>
      <c r="G2193" s="2" t="s">
        <v>3363</v>
      </c>
    </row>
    <row r="2194" spans="1:7">
      <c r="A2194" s="2" t="s">
        <v>4468</v>
      </c>
      <c r="B2194" s="2" t="s">
        <v>4469</v>
      </c>
      <c r="C2194" s="2">
        <v>7909038077</v>
      </c>
      <c r="D2194" s="2" t="s">
        <v>14</v>
      </c>
      <c r="E2194" s="2" t="s">
        <v>15</v>
      </c>
      <c r="F2194" s="2" t="s">
        <v>3363</v>
      </c>
      <c r="G2194" s="2" t="s">
        <v>3363</v>
      </c>
    </row>
    <row r="2195" spans="1:7">
      <c r="A2195" s="2" t="s">
        <v>4470</v>
      </c>
      <c r="B2195" s="2" t="s">
        <v>4471</v>
      </c>
      <c r="C2195" s="2">
        <v>9763371061</v>
      </c>
      <c r="D2195" s="2" t="s">
        <v>14</v>
      </c>
      <c r="E2195" s="2" t="str">
        <f>HYPERLINK("https://nconnect.nicmar.ac.in/storage/profile/69982eb58184a.png", "Download")</f>
        <v>0</v>
      </c>
      <c r="F2195" s="2" t="s">
        <v>3363</v>
      </c>
      <c r="G2195" s="2" t="s">
        <v>3363</v>
      </c>
    </row>
    <row r="2196" spans="1:7">
      <c r="A2196" s="2" t="s">
        <v>4472</v>
      </c>
      <c r="B2196" s="2" t="s">
        <v>4473</v>
      </c>
      <c r="C2196" s="2">
        <v>9910190567</v>
      </c>
      <c r="D2196" s="2" t="s">
        <v>14</v>
      </c>
      <c r="E2196" s="2" t="str">
        <f>HYPERLINK("https://nconnect.nicmar.ac.in/storage/profile/69982c1d6a626.png", "Download")</f>
        <v>0</v>
      </c>
      <c r="F2196" s="2" t="s">
        <v>3363</v>
      </c>
      <c r="G2196" s="2" t="s">
        <v>3363</v>
      </c>
    </row>
    <row r="2197" spans="1:7">
      <c r="A2197" s="2" t="s">
        <v>4474</v>
      </c>
      <c r="B2197" s="2" t="s">
        <v>4475</v>
      </c>
      <c r="C2197" s="2">
        <v>7358739991</v>
      </c>
      <c r="D2197" s="2" t="s">
        <v>14</v>
      </c>
      <c r="E2197" s="2" t="s">
        <v>15</v>
      </c>
      <c r="F2197" s="2" t="s">
        <v>3363</v>
      </c>
      <c r="G2197" s="2" t="s">
        <v>3363</v>
      </c>
    </row>
    <row r="2198" spans="1:7">
      <c r="A2198" s="2" t="s">
        <v>4476</v>
      </c>
      <c r="B2198" s="2" t="s">
        <v>4477</v>
      </c>
      <c r="C2198" s="2">
        <v>9108090740</v>
      </c>
      <c r="D2198" s="2" t="s">
        <v>14</v>
      </c>
      <c r="E2198" s="2" t="str">
        <f>HYPERLINK("https://nconnect.nicmar.ac.in/storage/profile/69983554259d2.png", "Download")</f>
        <v>0</v>
      </c>
      <c r="F2198" s="2" t="s">
        <v>3363</v>
      </c>
      <c r="G2198" s="2" t="s">
        <v>3363</v>
      </c>
    </row>
    <row r="2199" spans="1:7">
      <c r="A2199" s="2" t="s">
        <v>4478</v>
      </c>
      <c r="B2199" s="2" t="s">
        <v>4479</v>
      </c>
      <c r="C2199" s="2">
        <v>8368354003</v>
      </c>
      <c r="D2199" s="2" t="s">
        <v>14</v>
      </c>
      <c r="E2199" s="2" t="str">
        <f>HYPERLINK("https://nconnect.nicmar.ac.in/storage/profile/69a2d91c070a7.png", "Download")</f>
        <v>0</v>
      </c>
      <c r="F2199" s="2" t="s">
        <v>3363</v>
      </c>
      <c r="G2199" s="2" t="s">
        <v>3363</v>
      </c>
    </row>
    <row r="2200" spans="1:7">
      <c r="A2200" s="2" t="s">
        <v>4480</v>
      </c>
      <c r="B2200" s="2" t="s">
        <v>4481</v>
      </c>
      <c r="C2200" s="2">
        <v>8754025826</v>
      </c>
      <c r="D2200" s="2" t="s">
        <v>14</v>
      </c>
      <c r="E2200" s="2" t="s">
        <v>15</v>
      </c>
      <c r="F2200" s="2" t="s">
        <v>3363</v>
      </c>
      <c r="G2200" s="2" t="s">
        <v>3363</v>
      </c>
    </row>
    <row r="2201" spans="1:7">
      <c r="A2201" s="2" t="s">
        <v>4482</v>
      </c>
      <c r="B2201" s="2" t="s">
        <v>4483</v>
      </c>
      <c r="C2201" s="2">
        <v>9503867301</v>
      </c>
      <c r="D2201" s="2" t="s">
        <v>14</v>
      </c>
      <c r="E2201" s="2" t="s">
        <v>15</v>
      </c>
      <c r="F2201" s="2" t="s">
        <v>3363</v>
      </c>
      <c r="G2201" s="2" t="s">
        <v>3363</v>
      </c>
    </row>
    <row r="2202" spans="1:7">
      <c r="A2202" s="2" t="s">
        <v>4484</v>
      </c>
      <c r="B2202" s="2" t="s">
        <v>4485</v>
      </c>
      <c r="C2202" s="2">
        <v>9075337663</v>
      </c>
      <c r="D2202" s="2" t="s">
        <v>14</v>
      </c>
      <c r="E2202" s="2" t="str">
        <f>HYPERLINK("https://nconnect.nicmar.ac.in/storage/profile/69994cf2cbe2e.png", "Download")</f>
        <v>0</v>
      </c>
      <c r="F2202" s="2" t="s">
        <v>3363</v>
      </c>
      <c r="G2202" s="2" t="s">
        <v>3363</v>
      </c>
    </row>
    <row r="2203" spans="1:7">
      <c r="A2203" s="2" t="s">
        <v>4486</v>
      </c>
      <c r="B2203" s="2" t="s">
        <v>4487</v>
      </c>
      <c r="C2203" s="2">
        <v>7030678022</v>
      </c>
      <c r="D2203" s="2" t="s">
        <v>14</v>
      </c>
      <c r="E2203" s="2" t="str">
        <f>HYPERLINK("https://nconnect.nicmar.ac.in/storage/profile/6998389e020b1.png", "Download")</f>
        <v>0</v>
      </c>
      <c r="F2203" s="2" t="s">
        <v>3363</v>
      </c>
      <c r="G2203" s="2" t="s">
        <v>3363</v>
      </c>
    </row>
    <row r="2204" spans="1:7">
      <c r="A2204" s="2" t="s">
        <v>4488</v>
      </c>
      <c r="B2204" s="2" t="s">
        <v>4489</v>
      </c>
      <c r="C2204" s="2">
        <v>7385773942</v>
      </c>
      <c r="D2204" s="2" t="s">
        <v>14</v>
      </c>
      <c r="E2204" s="2" t="str">
        <f>HYPERLINK("https://nconnect.nicmar.ac.in/storage/profile/699838f3bfec5.png", "Download")</f>
        <v>0</v>
      </c>
      <c r="F2204" s="2" t="s">
        <v>3363</v>
      </c>
      <c r="G2204" s="2" t="s">
        <v>3363</v>
      </c>
    </row>
    <row r="2205" spans="1:7">
      <c r="A2205" s="2" t="s">
        <v>4490</v>
      </c>
      <c r="B2205" s="2" t="s">
        <v>4491</v>
      </c>
      <c r="C2205" s="2">
        <v>9730034455</v>
      </c>
      <c r="D2205" s="2" t="s">
        <v>14</v>
      </c>
      <c r="E2205" s="2" t="str">
        <f>HYPERLINK("https://nconnect.nicmar.ac.in/storage/profile/69984c1fc7dde.png", "Download")</f>
        <v>0</v>
      </c>
      <c r="F2205" s="2" t="s">
        <v>3363</v>
      </c>
      <c r="G2205" s="2" t="s">
        <v>3363</v>
      </c>
    </row>
    <row r="2206" spans="1:7">
      <c r="A2206" s="2" t="s">
        <v>4492</v>
      </c>
      <c r="B2206" s="2" t="s">
        <v>4493</v>
      </c>
      <c r="C2206" s="2">
        <v>9401947128</v>
      </c>
      <c r="D2206" s="2" t="s">
        <v>14</v>
      </c>
      <c r="E2206" s="2" t="str">
        <f>HYPERLINK("https://nconnect.nicmar.ac.in/storage/profile/6998404fc8015.png", "Download")</f>
        <v>0</v>
      </c>
      <c r="F2206" s="2" t="s">
        <v>3363</v>
      </c>
      <c r="G2206" s="2" t="s">
        <v>3363</v>
      </c>
    </row>
    <row r="2207" spans="1:7">
      <c r="A2207" s="2" t="s">
        <v>4494</v>
      </c>
      <c r="B2207" s="2" t="s">
        <v>4495</v>
      </c>
      <c r="C2207" s="2">
        <v>9953338710</v>
      </c>
      <c r="D2207" s="2" t="s">
        <v>14</v>
      </c>
      <c r="E2207" s="2" t="s">
        <v>15</v>
      </c>
      <c r="F2207" s="2" t="s">
        <v>3363</v>
      </c>
      <c r="G2207" s="2" t="s">
        <v>3363</v>
      </c>
    </row>
    <row r="2208" spans="1:7">
      <c r="A2208" s="2" t="s">
        <v>4496</v>
      </c>
      <c r="B2208" s="2" t="s">
        <v>4497</v>
      </c>
      <c r="C2208" s="2">
        <v>9564419041</v>
      </c>
      <c r="D2208" s="2" t="s">
        <v>14</v>
      </c>
      <c r="E2208" s="2" t="s">
        <v>15</v>
      </c>
      <c r="F2208" s="2" t="s">
        <v>3363</v>
      </c>
      <c r="G2208" s="2" t="s">
        <v>3363</v>
      </c>
    </row>
    <row r="2209" spans="1:7">
      <c r="A2209" s="2" t="s">
        <v>4498</v>
      </c>
      <c r="B2209" s="2" t="s">
        <v>4499</v>
      </c>
      <c r="C2209" s="2">
        <v>9890057211</v>
      </c>
      <c r="D2209" s="2" t="s">
        <v>14</v>
      </c>
      <c r="E2209" s="2" t="s">
        <v>15</v>
      </c>
      <c r="F2209" s="2" t="s">
        <v>3363</v>
      </c>
      <c r="G2209" s="2" t="s">
        <v>3363</v>
      </c>
    </row>
    <row r="2210" spans="1:7">
      <c r="A2210" s="2" t="s">
        <v>4500</v>
      </c>
      <c r="B2210" s="2" t="s">
        <v>4501</v>
      </c>
      <c r="C2210" s="2">
        <v>9881864696</v>
      </c>
      <c r="D2210" s="2" t="s">
        <v>14</v>
      </c>
      <c r="E2210" s="2" t="s">
        <v>15</v>
      </c>
      <c r="F2210" s="2" t="s">
        <v>3363</v>
      </c>
      <c r="G2210" s="2" t="s">
        <v>3363</v>
      </c>
    </row>
    <row r="2211" spans="1:7">
      <c r="A2211" s="2" t="s">
        <v>4502</v>
      </c>
      <c r="B2211" s="2" t="s">
        <v>4503</v>
      </c>
      <c r="C2211" s="2">
        <v>9985004656</v>
      </c>
      <c r="D2211" s="2" t="s">
        <v>14</v>
      </c>
      <c r="E2211" s="2" t="str">
        <f>HYPERLINK("https://nconnect.nicmar.ac.in/storage/profile/699d6ab908476.png", "Download")</f>
        <v>0</v>
      </c>
      <c r="F2211" s="2" t="s">
        <v>3363</v>
      </c>
      <c r="G2211" s="2" t="s">
        <v>3363</v>
      </c>
    </row>
    <row r="2212" spans="1:7">
      <c r="A2212" s="2" t="s">
        <v>4504</v>
      </c>
      <c r="B2212" s="2" t="s">
        <v>4505</v>
      </c>
      <c r="C2212" s="2">
        <v>7807326550</v>
      </c>
      <c r="D2212" s="2" t="s">
        <v>14</v>
      </c>
      <c r="E2212" s="2" t="s">
        <v>15</v>
      </c>
      <c r="F2212" s="2" t="s">
        <v>3363</v>
      </c>
      <c r="G2212" s="2" t="s">
        <v>3363</v>
      </c>
    </row>
    <row r="2213" spans="1:7">
      <c r="A2213" s="2" t="s">
        <v>4506</v>
      </c>
      <c r="B2213" s="2" t="s">
        <v>4507</v>
      </c>
      <c r="C2213" s="2">
        <v>9075908710</v>
      </c>
      <c r="D2213" s="2" t="s">
        <v>14</v>
      </c>
      <c r="E2213" s="2" t="s">
        <v>15</v>
      </c>
      <c r="F2213" s="2" t="s">
        <v>3363</v>
      </c>
      <c r="G2213" s="2" t="s">
        <v>3363</v>
      </c>
    </row>
    <row r="2214" spans="1:7">
      <c r="A2214" s="2" t="s">
        <v>4508</v>
      </c>
      <c r="B2214" s="2" t="s">
        <v>4509</v>
      </c>
      <c r="C2214" s="2">
        <v>8319549794</v>
      </c>
      <c r="D2214" s="2" t="s">
        <v>14</v>
      </c>
      <c r="E2214" s="2" t="s">
        <v>15</v>
      </c>
      <c r="F2214" s="2" t="s">
        <v>3363</v>
      </c>
      <c r="G2214" s="2" t="s">
        <v>3363</v>
      </c>
    </row>
    <row r="2215" spans="1:7">
      <c r="A2215" s="2" t="s">
        <v>4510</v>
      </c>
      <c r="B2215" s="2" t="s">
        <v>4511</v>
      </c>
      <c r="C2215" s="2">
        <v>9600014440</v>
      </c>
      <c r="D2215" s="2" t="s">
        <v>14</v>
      </c>
      <c r="E2215" s="2" t="str">
        <f>HYPERLINK("https://nconnect.nicmar.ac.in/storage/profile/69bbf2b69dbf4.png", "Download")</f>
        <v>0</v>
      </c>
      <c r="F2215" s="2" t="s">
        <v>3363</v>
      </c>
      <c r="G2215" s="2" t="s">
        <v>3363</v>
      </c>
    </row>
    <row r="2216" spans="1:7">
      <c r="A2216" s="2" t="s">
        <v>4512</v>
      </c>
      <c r="B2216" s="2" t="s">
        <v>4513</v>
      </c>
      <c r="C2216" s="2">
        <v>9849983337</v>
      </c>
      <c r="D2216" s="2" t="s">
        <v>14</v>
      </c>
      <c r="E2216" s="2" t="s">
        <v>15</v>
      </c>
      <c r="F2216" s="2" t="s">
        <v>3363</v>
      </c>
      <c r="G2216" s="2" t="s">
        <v>3363</v>
      </c>
    </row>
    <row r="2217" spans="1:7">
      <c r="A2217" s="2" t="s">
        <v>4514</v>
      </c>
      <c r="B2217" s="2" t="s">
        <v>4515</v>
      </c>
      <c r="C2217" s="2">
        <v>9075545577</v>
      </c>
      <c r="D2217" s="2" t="s">
        <v>14</v>
      </c>
      <c r="E2217" s="2" t="s">
        <v>15</v>
      </c>
      <c r="F2217" s="2" t="s">
        <v>3363</v>
      </c>
      <c r="G2217" s="2" t="s">
        <v>3363</v>
      </c>
    </row>
    <row r="2218" spans="1:7">
      <c r="A2218" s="2" t="s">
        <v>4516</v>
      </c>
      <c r="B2218" s="2" t="s">
        <v>4517</v>
      </c>
      <c r="C2218" s="2">
        <v>9755129124</v>
      </c>
      <c r="D2218" s="2" t="s">
        <v>14</v>
      </c>
      <c r="E2218" s="2" t="s">
        <v>15</v>
      </c>
      <c r="F2218" s="2" t="s">
        <v>3363</v>
      </c>
      <c r="G2218" s="2" t="s">
        <v>3363</v>
      </c>
    </row>
    <row r="2219" spans="1:7">
      <c r="A2219" s="2" t="s">
        <v>4518</v>
      </c>
      <c r="B2219" s="2" t="s">
        <v>4519</v>
      </c>
      <c r="C2219" s="2">
        <v>8978238686</v>
      </c>
      <c r="D2219" s="2" t="s">
        <v>14</v>
      </c>
      <c r="E2219" s="2" t="str">
        <f>HYPERLINK("https://nconnect.nicmar.ac.in/storage/profile/699854cd54a32.png", "Download")</f>
        <v>0</v>
      </c>
      <c r="F2219" s="2" t="s">
        <v>3363</v>
      </c>
      <c r="G2219" s="2" t="s">
        <v>3363</v>
      </c>
    </row>
    <row r="2220" spans="1:7">
      <c r="A2220" s="2" t="s">
        <v>4520</v>
      </c>
      <c r="B2220" s="2" t="s">
        <v>4521</v>
      </c>
      <c r="C2220" s="2">
        <v>6266145895</v>
      </c>
      <c r="D2220" s="2" t="s">
        <v>14</v>
      </c>
      <c r="E2220" s="2" t="s">
        <v>15</v>
      </c>
      <c r="F2220" s="2" t="s">
        <v>3363</v>
      </c>
      <c r="G2220" s="2" t="s">
        <v>3363</v>
      </c>
    </row>
    <row r="2221" spans="1:7">
      <c r="A2221" s="2" t="s">
        <v>4522</v>
      </c>
      <c r="B2221" s="2" t="s">
        <v>4523</v>
      </c>
      <c r="C2221" s="2">
        <v>9726373900</v>
      </c>
      <c r="D2221" s="2" t="s">
        <v>14</v>
      </c>
      <c r="E2221" s="2" t="s">
        <v>15</v>
      </c>
      <c r="F2221" s="2" t="s">
        <v>3363</v>
      </c>
      <c r="G2221" s="2" t="s">
        <v>3363</v>
      </c>
    </row>
    <row r="2222" spans="1:7">
      <c r="A2222" s="2" t="s">
        <v>4524</v>
      </c>
      <c r="B2222" s="2" t="s">
        <v>4525</v>
      </c>
      <c r="C2222" s="2">
        <v>7330720662</v>
      </c>
      <c r="D2222" s="2" t="s">
        <v>14</v>
      </c>
      <c r="E2222" s="2" t="s">
        <v>15</v>
      </c>
      <c r="F2222" s="2" t="s">
        <v>3363</v>
      </c>
      <c r="G2222" s="2" t="s">
        <v>3363</v>
      </c>
    </row>
    <row r="2223" spans="1:7">
      <c r="A2223" s="2" t="s">
        <v>4526</v>
      </c>
      <c r="B2223" s="2" t="s">
        <v>4527</v>
      </c>
      <c r="C2223" s="2">
        <v>9527392179</v>
      </c>
      <c r="D2223" s="2" t="s">
        <v>14</v>
      </c>
      <c r="E2223" s="2" t="s">
        <v>15</v>
      </c>
      <c r="F2223" s="2" t="s">
        <v>3363</v>
      </c>
      <c r="G2223" s="2" t="s">
        <v>3363</v>
      </c>
    </row>
    <row r="2224" spans="1:7">
      <c r="A2224" s="2" t="s">
        <v>4528</v>
      </c>
      <c r="B2224" s="2" t="s">
        <v>4529</v>
      </c>
      <c r="C2224" s="2">
        <v>7093941919</v>
      </c>
      <c r="D2224" s="2" t="s">
        <v>14</v>
      </c>
      <c r="E2224" s="2" t="s">
        <v>15</v>
      </c>
      <c r="F2224" s="2" t="s">
        <v>3363</v>
      </c>
      <c r="G2224" s="2" t="s">
        <v>3363</v>
      </c>
    </row>
    <row r="2225" spans="1:7">
      <c r="A2225" s="2" t="s">
        <v>4530</v>
      </c>
      <c r="B2225" s="2" t="s">
        <v>4531</v>
      </c>
      <c r="C2225" s="2">
        <v>9000525439</v>
      </c>
      <c r="D2225" s="2" t="s">
        <v>14</v>
      </c>
      <c r="E2225" s="2" t="s">
        <v>15</v>
      </c>
      <c r="F2225" s="2" t="s">
        <v>3363</v>
      </c>
      <c r="G2225" s="2" t="s">
        <v>3363</v>
      </c>
    </row>
    <row r="2226" spans="1:7">
      <c r="A2226" s="2" t="s">
        <v>4532</v>
      </c>
      <c r="B2226" s="2" t="s">
        <v>4533</v>
      </c>
      <c r="C2226" s="2">
        <v>9820808431</v>
      </c>
      <c r="D2226" s="2" t="s">
        <v>14</v>
      </c>
      <c r="E2226" s="2" t="str">
        <f>HYPERLINK("https://nconnect.nicmar.ac.in/storage/profile/699f2437a4e95.png", "Download")</f>
        <v>0</v>
      </c>
      <c r="F2226" s="2" t="s">
        <v>3363</v>
      </c>
      <c r="G2226" s="2" t="s">
        <v>3363</v>
      </c>
    </row>
    <row r="2227" spans="1:7">
      <c r="A2227" s="2" t="s">
        <v>4534</v>
      </c>
      <c r="B2227" s="2" t="s">
        <v>4535</v>
      </c>
      <c r="C2227" s="2">
        <v>7506482420</v>
      </c>
      <c r="D2227" s="2" t="s">
        <v>14</v>
      </c>
      <c r="E2227" s="2" t="str">
        <f>HYPERLINK("https://nconnect.nicmar.ac.in/storage/profile/69a0098ba6640.png", "Download")</f>
        <v>0</v>
      </c>
      <c r="F2227" s="2" t="s">
        <v>3363</v>
      </c>
      <c r="G2227" s="2" t="s">
        <v>3363</v>
      </c>
    </row>
    <row r="2228" spans="1:7">
      <c r="A2228" s="2" t="s">
        <v>4536</v>
      </c>
      <c r="B2228" s="2" t="s">
        <v>4537</v>
      </c>
      <c r="C2228" s="2">
        <v>9796548944</v>
      </c>
      <c r="D2228" s="2" t="s">
        <v>14</v>
      </c>
      <c r="E2228" s="2" t="s">
        <v>15</v>
      </c>
      <c r="F2228" s="2" t="s">
        <v>3363</v>
      </c>
      <c r="G2228" s="2" t="s">
        <v>3363</v>
      </c>
    </row>
    <row r="2229" spans="1:7">
      <c r="A2229" s="2" t="s">
        <v>4538</v>
      </c>
      <c r="B2229" s="2" t="s">
        <v>4539</v>
      </c>
      <c r="C2229" s="2">
        <v>9923278802</v>
      </c>
      <c r="D2229" s="2" t="s">
        <v>14</v>
      </c>
      <c r="E2229" s="2" t="str">
        <f>HYPERLINK("https://nconnect.nicmar.ac.in/storage/profile/699da4c769711.png", "Download")</f>
        <v>0</v>
      </c>
      <c r="F2229" s="2" t="s">
        <v>3363</v>
      </c>
      <c r="G2229" s="2" t="s">
        <v>3363</v>
      </c>
    </row>
    <row r="2230" spans="1:7">
      <c r="A2230" s="2" t="s">
        <v>4540</v>
      </c>
      <c r="B2230" s="2" t="s">
        <v>4541</v>
      </c>
      <c r="C2230" s="2">
        <v>9920697494</v>
      </c>
      <c r="D2230" s="2" t="s">
        <v>14</v>
      </c>
      <c r="E2230" s="2" t="s">
        <v>15</v>
      </c>
      <c r="F2230" s="2" t="s">
        <v>3363</v>
      </c>
      <c r="G2230" s="2" t="s">
        <v>3363</v>
      </c>
    </row>
    <row r="2231" spans="1:7">
      <c r="A2231" s="2" t="s">
        <v>4542</v>
      </c>
      <c r="B2231" s="2" t="s">
        <v>4543</v>
      </c>
      <c r="C2231" s="2">
        <v>7502363602</v>
      </c>
      <c r="D2231" s="2" t="s">
        <v>14</v>
      </c>
      <c r="E2231" s="2" t="str">
        <f>HYPERLINK("https://nconnect.nicmar.ac.in/storage/profile/6998689d2599e.png", "Download")</f>
        <v>0</v>
      </c>
      <c r="F2231" s="2" t="s">
        <v>3363</v>
      </c>
      <c r="G2231" s="2" t="s">
        <v>3363</v>
      </c>
    </row>
    <row r="2232" spans="1:7">
      <c r="A2232" s="2" t="s">
        <v>4504</v>
      </c>
      <c r="B2232" s="2" t="s">
        <v>4544</v>
      </c>
      <c r="C2232" s="2">
        <v>7807326550</v>
      </c>
      <c r="D2232" s="2" t="s">
        <v>14</v>
      </c>
      <c r="E2232" s="2" t="s">
        <v>15</v>
      </c>
      <c r="F2232" s="2" t="s">
        <v>3363</v>
      </c>
      <c r="G2232" s="2" t="s">
        <v>3363</v>
      </c>
    </row>
    <row r="2233" spans="1:7">
      <c r="A2233" s="2" t="s">
        <v>4545</v>
      </c>
      <c r="B2233" s="2" t="s">
        <v>4546</v>
      </c>
      <c r="C2233" s="2">
        <v>9993298105</v>
      </c>
      <c r="D2233" s="2" t="s">
        <v>14</v>
      </c>
      <c r="E2233" s="2" t="s">
        <v>15</v>
      </c>
      <c r="F2233" s="2" t="s">
        <v>3363</v>
      </c>
      <c r="G2233" s="2" t="s">
        <v>3363</v>
      </c>
    </row>
    <row r="2234" spans="1:7">
      <c r="A2234" s="2" t="s">
        <v>4547</v>
      </c>
      <c r="B2234" s="2" t="s">
        <v>4548</v>
      </c>
      <c r="C2234" s="2">
        <v>9458606284</v>
      </c>
      <c r="D2234" s="2" t="s">
        <v>14</v>
      </c>
      <c r="E2234" s="2" t="s">
        <v>15</v>
      </c>
      <c r="F2234" s="2" t="s">
        <v>3363</v>
      </c>
      <c r="G2234" s="2" t="s">
        <v>3363</v>
      </c>
    </row>
    <row r="2235" spans="1:7">
      <c r="A2235" s="2" t="s">
        <v>4549</v>
      </c>
      <c r="B2235" s="2" t="s">
        <v>4550</v>
      </c>
      <c r="C2235" s="2">
        <v>7992306145</v>
      </c>
      <c r="D2235" s="2" t="s">
        <v>14</v>
      </c>
      <c r="E2235" s="2" t="str">
        <f>HYPERLINK("https://nconnect.nicmar.ac.in/storage/profile/69a5439dd991a.png", "Download")</f>
        <v>0</v>
      </c>
      <c r="F2235" s="2" t="s">
        <v>3363</v>
      </c>
      <c r="G2235" s="2" t="s">
        <v>3363</v>
      </c>
    </row>
    <row r="2236" spans="1:7">
      <c r="A2236" s="2" t="s">
        <v>4551</v>
      </c>
      <c r="B2236" s="2" t="s">
        <v>4552</v>
      </c>
      <c r="C2236" s="2">
        <v>7083832547</v>
      </c>
      <c r="D2236" s="2" t="s">
        <v>14</v>
      </c>
      <c r="E2236" s="2" t="s">
        <v>15</v>
      </c>
      <c r="F2236" s="2" t="s">
        <v>3363</v>
      </c>
      <c r="G2236" s="2" t="s">
        <v>3363</v>
      </c>
    </row>
    <row r="2237" spans="1:7">
      <c r="A2237" s="2" t="s">
        <v>4553</v>
      </c>
      <c r="B2237" s="2" t="s">
        <v>4554</v>
      </c>
      <c r="C2237" s="2">
        <v>8075861369</v>
      </c>
      <c r="D2237" s="2" t="s">
        <v>14</v>
      </c>
      <c r="E2237" s="2" t="s">
        <v>15</v>
      </c>
      <c r="F2237" s="2" t="s">
        <v>3363</v>
      </c>
      <c r="G2237" s="2" t="s">
        <v>3363</v>
      </c>
    </row>
    <row r="2238" spans="1:7">
      <c r="A2238" s="2" t="s">
        <v>4555</v>
      </c>
      <c r="B2238" s="2" t="s">
        <v>4556</v>
      </c>
      <c r="C2238" s="2">
        <v>8806210391</v>
      </c>
      <c r="D2238" s="2" t="s">
        <v>14</v>
      </c>
      <c r="E2238" s="2" t="s">
        <v>15</v>
      </c>
      <c r="F2238" s="2" t="s">
        <v>3363</v>
      </c>
      <c r="G2238" s="2" t="s">
        <v>3363</v>
      </c>
    </row>
    <row r="2239" spans="1:7">
      <c r="A2239" s="2" t="s">
        <v>4557</v>
      </c>
      <c r="B2239" s="2" t="s">
        <v>4558</v>
      </c>
      <c r="C2239" s="2">
        <v>9981320732</v>
      </c>
      <c r="D2239" s="2" t="s">
        <v>14</v>
      </c>
      <c r="E2239" s="2" t="str">
        <f>HYPERLINK("https://nconnect.nicmar.ac.in/storage/profile/699878afe5346.png", "Download")</f>
        <v>0</v>
      </c>
      <c r="F2239" s="2" t="s">
        <v>3363</v>
      </c>
      <c r="G2239" s="2" t="s">
        <v>3363</v>
      </c>
    </row>
    <row r="2240" spans="1:7">
      <c r="A2240" s="2" t="s">
        <v>4559</v>
      </c>
      <c r="B2240" s="2" t="s">
        <v>4560</v>
      </c>
      <c r="C2240" s="2">
        <v>9844526335</v>
      </c>
      <c r="D2240" s="2" t="s">
        <v>14</v>
      </c>
      <c r="E2240" s="2" t="s">
        <v>15</v>
      </c>
      <c r="F2240" s="2" t="s">
        <v>3363</v>
      </c>
      <c r="G2240" s="2" t="s">
        <v>3363</v>
      </c>
    </row>
    <row r="2241" spans="1:7">
      <c r="A2241" s="2" t="s">
        <v>4561</v>
      </c>
      <c r="B2241" s="2" t="s">
        <v>4562</v>
      </c>
      <c r="C2241" s="2">
        <v>9831356955</v>
      </c>
      <c r="D2241" s="2" t="s">
        <v>14</v>
      </c>
      <c r="E2241" s="2" t="str">
        <f>HYPERLINK("https://nconnect.nicmar.ac.in/storage/profile/69987ec205b3e.png", "Download")</f>
        <v>0</v>
      </c>
      <c r="F2241" s="2" t="s">
        <v>3363</v>
      </c>
      <c r="G2241" s="2" t="s">
        <v>3363</v>
      </c>
    </row>
    <row r="2242" spans="1:7">
      <c r="A2242" s="2" t="s">
        <v>4563</v>
      </c>
      <c r="B2242" s="2" t="s">
        <v>4564</v>
      </c>
      <c r="C2242" s="2">
        <v>9921052717</v>
      </c>
      <c r="D2242" s="2" t="s">
        <v>14</v>
      </c>
      <c r="E2242" s="2" t="s">
        <v>15</v>
      </c>
      <c r="F2242" s="2" t="s">
        <v>3363</v>
      </c>
      <c r="G2242" s="2" t="s">
        <v>3363</v>
      </c>
    </row>
    <row r="2243" spans="1:7">
      <c r="A2243" s="2" t="s">
        <v>4565</v>
      </c>
      <c r="B2243" s="2" t="s">
        <v>4566</v>
      </c>
      <c r="C2243" s="2">
        <v>9046953650</v>
      </c>
      <c r="D2243" s="2" t="s">
        <v>14</v>
      </c>
      <c r="E2243" s="2" t="s">
        <v>15</v>
      </c>
      <c r="F2243" s="2" t="s">
        <v>3363</v>
      </c>
      <c r="G2243" s="2" t="s">
        <v>3363</v>
      </c>
    </row>
    <row r="2244" spans="1:7">
      <c r="A2244" s="2" t="s">
        <v>4567</v>
      </c>
      <c r="B2244" s="2" t="s">
        <v>4568</v>
      </c>
      <c r="C2244" s="2">
        <v>9475177489</v>
      </c>
      <c r="D2244" s="2" t="s">
        <v>14</v>
      </c>
      <c r="E2244" s="2" t="str">
        <f>HYPERLINK("https://nconnect.nicmar.ac.in/storage/profile/6998825e9374f.png", "Download")</f>
        <v>0</v>
      </c>
      <c r="F2244" s="2" t="s">
        <v>3363</v>
      </c>
      <c r="G2244" s="2" t="s">
        <v>3363</v>
      </c>
    </row>
    <row r="2245" spans="1:7">
      <c r="A2245" s="2" t="s">
        <v>4569</v>
      </c>
      <c r="B2245" s="2" t="s">
        <v>4570</v>
      </c>
      <c r="C2245" s="2">
        <v>9601131110</v>
      </c>
      <c r="D2245" s="2" t="s">
        <v>14</v>
      </c>
      <c r="E2245" s="2" t="str">
        <f>HYPERLINK("https://nconnect.nicmar.ac.in/storage/profile/699885bc52325.png", "Download")</f>
        <v>0</v>
      </c>
      <c r="F2245" s="2" t="s">
        <v>3363</v>
      </c>
      <c r="G2245" s="2" t="s">
        <v>3363</v>
      </c>
    </row>
    <row r="2246" spans="1:7">
      <c r="A2246" s="2" t="s">
        <v>4571</v>
      </c>
      <c r="B2246" s="2" t="s">
        <v>4572</v>
      </c>
      <c r="C2246" s="2">
        <v>9654608187</v>
      </c>
      <c r="D2246" s="2" t="s">
        <v>14</v>
      </c>
      <c r="E2246" s="2" t="s">
        <v>15</v>
      </c>
      <c r="F2246" s="2" t="s">
        <v>3363</v>
      </c>
      <c r="G2246" s="2" t="s">
        <v>3363</v>
      </c>
    </row>
    <row r="2247" spans="1:7">
      <c r="A2247" s="2" t="s">
        <v>4573</v>
      </c>
      <c r="B2247" s="2" t="s">
        <v>4574</v>
      </c>
      <c r="C2247" s="2">
        <v>8983739209</v>
      </c>
      <c r="D2247" s="2" t="s">
        <v>14</v>
      </c>
      <c r="E2247" s="2" t="s">
        <v>15</v>
      </c>
      <c r="F2247" s="2" t="s">
        <v>3363</v>
      </c>
      <c r="G2247" s="2" t="s">
        <v>3363</v>
      </c>
    </row>
    <row r="2248" spans="1:7">
      <c r="A2248" s="2" t="s">
        <v>4575</v>
      </c>
      <c r="B2248" s="2" t="s">
        <v>4576</v>
      </c>
      <c r="C2248" s="2">
        <v>7985508236</v>
      </c>
      <c r="D2248" s="2" t="s">
        <v>14</v>
      </c>
      <c r="E2248" s="2" t="s">
        <v>15</v>
      </c>
      <c r="F2248" s="2" t="s">
        <v>3363</v>
      </c>
      <c r="G2248" s="2" t="s">
        <v>3363</v>
      </c>
    </row>
    <row r="2249" spans="1:7">
      <c r="A2249" s="2" t="s">
        <v>4577</v>
      </c>
      <c r="B2249" s="2" t="s">
        <v>4578</v>
      </c>
      <c r="C2249" s="2">
        <v>9902194780</v>
      </c>
      <c r="D2249" s="2" t="s">
        <v>14</v>
      </c>
      <c r="E2249" s="2" t="str">
        <f>HYPERLINK("https://nconnect.nicmar.ac.in/storage/profile/69a5c409085f4.png", "Download")</f>
        <v>0</v>
      </c>
      <c r="F2249" s="2" t="s">
        <v>3363</v>
      </c>
      <c r="G2249" s="2" t="s">
        <v>3363</v>
      </c>
    </row>
    <row r="2250" spans="1:7">
      <c r="A2250" s="2" t="s">
        <v>4579</v>
      </c>
      <c r="B2250" s="2" t="s">
        <v>4580</v>
      </c>
      <c r="C2250" s="2">
        <v>8790571779</v>
      </c>
      <c r="D2250" s="2" t="s">
        <v>14</v>
      </c>
      <c r="E2250" s="2" t="s">
        <v>15</v>
      </c>
      <c r="F2250" s="2" t="s">
        <v>3363</v>
      </c>
      <c r="G2250" s="2" t="s">
        <v>3363</v>
      </c>
    </row>
    <row r="2251" spans="1:7">
      <c r="A2251" s="2" t="s">
        <v>4581</v>
      </c>
      <c r="B2251" s="2" t="s">
        <v>4582</v>
      </c>
      <c r="C2251" s="2">
        <v>9595454995</v>
      </c>
      <c r="D2251" s="2" t="s">
        <v>14</v>
      </c>
      <c r="E2251" s="2" t="str">
        <f>HYPERLINK("https://nconnect.nicmar.ac.in/storage/profile/69a71335e4453.png", "Download")</f>
        <v>0</v>
      </c>
      <c r="F2251" s="2" t="s">
        <v>3363</v>
      </c>
      <c r="G2251" s="2" t="s">
        <v>3363</v>
      </c>
    </row>
    <row r="2252" spans="1:7">
      <c r="A2252" s="2" t="s">
        <v>4583</v>
      </c>
      <c r="B2252" s="2" t="s">
        <v>4584</v>
      </c>
      <c r="C2252" s="2">
        <v>9762003493</v>
      </c>
      <c r="D2252" s="2" t="s">
        <v>14</v>
      </c>
      <c r="E2252" s="2" t="str">
        <f>HYPERLINK("https://nconnect.nicmar.ac.in/storage/profile/69990d1cd5560.png", "Download")</f>
        <v>0</v>
      </c>
      <c r="F2252" s="2" t="s">
        <v>3363</v>
      </c>
      <c r="G2252" s="2" t="s">
        <v>3363</v>
      </c>
    </row>
    <row r="2253" spans="1:7">
      <c r="A2253" s="2" t="s">
        <v>4585</v>
      </c>
      <c r="B2253" s="2" t="s">
        <v>4586</v>
      </c>
      <c r="C2253" s="2">
        <v>7989550471</v>
      </c>
      <c r="D2253" s="2" t="s">
        <v>14</v>
      </c>
      <c r="E2253" s="2" t="str">
        <f>HYPERLINK("https://nconnect.nicmar.ac.in/storage/profile/69989e0a5053c.png", "Download")</f>
        <v>0</v>
      </c>
      <c r="F2253" s="2" t="s">
        <v>3363</v>
      </c>
      <c r="G2253" s="2" t="s">
        <v>3363</v>
      </c>
    </row>
    <row r="2254" spans="1:7">
      <c r="A2254" s="2" t="s">
        <v>4587</v>
      </c>
      <c r="B2254" s="2" t="s">
        <v>4588</v>
      </c>
      <c r="C2254" s="2">
        <v>7355385658</v>
      </c>
      <c r="D2254" s="2" t="s">
        <v>14</v>
      </c>
      <c r="E2254" s="2" t="str">
        <f>HYPERLINK("https://nconnect.nicmar.ac.in/storage/profile/69989ce4bb014.png", "Download")</f>
        <v>0</v>
      </c>
      <c r="F2254" s="2" t="s">
        <v>3363</v>
      </c>
      <c r="G2254" s="2" t="s">
        <v>3363</v>
      </c>
    </row>
    <row r="2255" spans="1:7">
      <c r="A2255" s="2" t="s">
        <v>4589</v>
      </c>
      <c r="B2255" s="2" t="s">
        <v>4590</v>
      </c>
      <c r="C2255" s="2">
        <v>7002697019</v>
      </c>
      <c r="D2255" s="2" t="s">
        <v>14</v>
      </c>
      <c r="E2255" s="2" t="str">
        <f>HYPERLINK("https://nconnect.nicmar.ac.in/storage/profile/699fdec75004a.png", "Download")</f>
        <v>0</v>
      </c>
      <c r="F2255" s="2" t="s">
        <v>3363</v>
      </c>
      <c r="G2255" s="2" t="s">
        <v>3363</v>
      </c>
    </row>
    <row r="2256" spans="1:7">
      <c r="A2256" s="2" t="s">
        <v>4591</v>
      </c>
      <c r="B2256" s="2" t="s">
        <v>4592</v>
      </c>
      <c r="C2256" s="2"/>
      <c r="D2256" s="2" t="s">
        <v>14</v>
      </c>
      <c r="E2256" s="2" t="s">
        <v>15</v>
      </c>
      <c r="F2256" s="2" t="s">
        <v>48</v>
      </c>
      <c r="G2256" s="2" t="s">
        <v>48</v>
      </c>
    </row>
    <row r="2257" spans="1:7">
      <c r="A2257" s="2" t="s">
        <v>4593</v>
      </c>
      <c r="B2257" s="2" t="s">
        <v>4594</v>
      </c>
      <c r="C2257" s="2">
        <v>8015898207</v>
      </c>
      <c r="D2257" s="2" t="s">
        <v>14</v>
      </c>
      <c r="E2257" s="2" t="s">
        <v>15</v>
      </c>
      <c r="F2257" s="2" t="s">
        <v>3363</v>
      </c>
      <c r="G2257" s="2" t="s">
        <v>3363</v>
      </c>
    </row>
    <row r="2258" spans="1:7">
      <c r="A2258" s="2" t="s">
        <v>4595</v>
      </c>
      <c r="B2258" s="2" t="s">
        <v>4596</v>
      </c>
      <c r="C2258" s="2">
        <v>9829069754</v>
      </c>
      <c r="D2258" s="2" t="s">
        <v>14</v>
      </c>
      <c r="E2258" s="2" t="str">
        <f>HYPERLINK("https://nconnect.nicmar.ac.in/storage/profile/69a094226407e.png", "Download")</f>
        <v>0</v>
      </c>
      <c r="F2258" s="2" t="s">
        <v>3363</v>
      </c>
      <c r="G2258" s="2" t="s">
        <v>3363</v>
      </c>
    </row>
    <row r="2259" spans="1:7">
      <c r="A2259" s="2" t="s">
        <v>4597</v>
      </c>
      <c r="B2259" s="2" t="s">
        <v>4598</v>
      </c>
      <c r="C2259" s="2">
        <v>7038206620</v>
      </c>
      <c r="D2259" s="2" t="s">
        <v>14</v>
      </c>
      <c r="E2259" s="2" t="s">
        <v>15</v>
      </c>
      <c r="F2259" s="2" t="s">
        <v>3363</v>
      </c>
      <c r="G2259" s="2" t="s">
        <v>3363</v>
      </c>
    </row>
    <row r="2260" spans="1:7">
      <c r="A2260" s="2" t="s">
        <v>4599</v>
      </c>
      <c r="B2260" s="2" t="s">
        <v>4600</v>
      </c>
      <c r="C2260" s="2">
        <v>9873145005</v>
      </c>
      <c r="D2260" s="2" t="s">
        <v>14</v>
      </c>
      <c r="E2260" s="2" t="s">
        <v>15</v>
      </c>
      <c r="F2260" s="2" t="s">
        <v>3363</v>
      </c>
      <c r="G2260" s="2" t="s">
        <v>3363</v>
      </c>
    </row>
    <row r="2261" spans="1:7">
      <c r="A2261" s="2" t="s">
        <v>4601</v>
      </c>
      <c r="B2261" s="2" t="s">
        <v>4602</v>
      </c>
      <c r="C2261" s="2">
        <v>8250857561</v>
      </c>
      <c r="D2261" s="2" t="s">
        <v>14</v>
      </c>
      <c r="E2261" s="2" t="str">
        <f>HYPERLINK("https://nconnect.nicmar.ac.in/storage/profile/69ad7969d37dd.png", "Download")</f>
        <v>0</v>
      </c>
      <c r="F2261" s="2" t="s">
        <v>3363</v>
      </c>
      <c r="G2261" s="2" t="s">
        <v>3363</v>
      </c>
    </row>
    <row r="2262" spans="1:7">
      <c r="A2262" s="2" t="s">
        <v>4603</v>
      </c>
      <c r="B2262" s="2" t="s">
        <v>4604</v>
      </c>
      <c r="C2262" s="2">
        <v>8806244477</v>
      </c>
      <c r="D2262" s="2" t="s">
        <v>14</v>
      </c>
      <c r="E2262" s="2" t="str">
        <f>HYPERLINK("https://nconnect.nicmar.ac.in/storage/profile/6999102c90d08.png", "Download")</f>
        <v>0</v>
      </c>
      <c r="F2262" s="2" t="s">
        <v>3363</v>
      </c>
      <c r="G2262" s="2" t="s">
        <v>3363</v>
      </c>
    </row>
    <row r="2263" spans="1:7">
      <c r="A2263" s="2" t="s">
        <v>4605</v>
      </c>
      <c r="B2263" s="2" t="s">
        <v>4606</v>
      </c>
      <c r="C2263" s="2">
        <v>9591760525</v>
      </c>
      <c r="D2263" s="2" t="s">
        <v>14</v>
      </c>
      <c r="E2263" s="2" t="str">
        <f>HYPERLINK("https://nconnect.nicmar.ac.in/storage/profile/6999158d0f636.png", "Download")</f>
        <v>0</v>
      </c>
      <c r="F2263" s="2" t="s">
        <v>3363</v>
      </c>
      <c r="G2263" s="2" t="s">
        <v>3363</v>
      </c>
    </row>
    <row r="2264" spans="1:7">
      <c r="A2264" s="2" t="s">
        <v>4607</v>
      </c>
      <c r="B2264" s="2" t="s">
        <v>4608</v>
      </c>
      <c r="C2264" s="2">
        <v>9544389754</v>
      </c>
      <c r="D2264" s="2" t="s">
        <v>14</v>
      </c>
      <c r="E2264" s="2" t="s">
        <v>15</v>
      </c>
      <c r="F2264" s="2" t="s">
        <v>3363</v>
      </c>
      <c r="G2264" s="2" t="s">
        <v>3363</v>
      </c>
    </row>
    <row r="2265" spans="1:7">
      <c r="A2265" s="2" t="s">
        <v>4609</v>
      </c>
      <c r="B2265" s="2" t="s">
        <v>4610</v>
      </c>
      <c r="C2265" s="2">
        <v>8806219952</v>
      </c>
      <c r="D2265" s="2" t="s">
        <v>14</v>
      </c>
      <c r="E2265" s="2" t="s">
        <v>15</v>
      </c>
      <c r="F2265" s="2" t="s">
        <v>3363</v>
      </c>
      <c r="G2265" s="2" t="s">
        <v>3363</v>
      </c>
    </row>
    <row r="2266" spans="1:7">
      <c r="A2266" s="2" t="s">
        <v>4611</v>
      </c>
      <c r="B2266" s="2" t="s">
        <v>4612</v>
      </c>
      <c r="C2266" s="2">
        <v>9008312904</v>
      </c>
      <c r="D2266" s="2" t="s">
        <v>14</v>
      </c>
      <c r="E2266" s="2" t="str">
        <f>HYPERLINK("https://nconnect.nicmar.ac.in/storage/profile/69992c4e8ccea.png", "Download")</f>
        <v>0</v>
      </c>
      <c r="F2266" s="2" t="s">
        <v>3363</v>
      </c>
      <c r="G2266" s="2" t="s">
        <v>3363</v>
      </c>
    </row>
    <row r="2267" spans="1:7">
      <c r="A2267" s="2" t="s">
        <v>4613</v>
      </c>
      <c r="B2267" s="2" t="s">
        <v>4614</v>
      </c>
      <c r="C2267" s="2">
        <v>7410573037</v>
      </c>
      <c r="D2267" s="2" t="s">
        <v>14</v>
      </c>
      <c r="E2267" s="2" t="s">
        <v>15</v>
      </c>
      <c r="F2267" s="2" t="s">
        <v>3363</v>
      </c>
      <c r="G2267" s="2" t="s">
        <v>3363</v>
      </c>
    </row>
    <row r="2268" spans="1:7">
      <c r="A2268" s="2" t="s">
        <v>4615</v>
      </c>
      <c r="B2268" s="2" t="s">
        <v>4616</v>
      </c>
      <c r="C2268" s="2">
        <v>8770194484</v>
      </c>
      <c r="D2268" s="2" t="s">
        <v>14</v>
      </c>
      <c r="E2268" s="2" t="str">
        <f>HYPERLINK("https://nconnect.nicmar.ac.in/storage/profile/69abb9a605381.png", "Download")</f>
        <v>0</v>
      </c>
      <c r="F2268" s="2" t="s">
        <v>3363</v>
      </c>
      <c r="G2268" s="2" t="s">
        <v>3363</v>
      </c>
    </row>
    <row r="2269" spans="1:7">
      <c r="A2269" s="2" t="s">
        <v>4617</v>
      </c>
      <c r="B2269" s="2" t="s">
        <v>4618</v>
      </c>
      <c r="C2269" s="2">
        <v>8600803960</v>
      </c>
      <c r="D2269" s="2" t="s">
        <v>14</v>
      </c>
      <c r="E2269" s="2" t="str">
        <f>HYPERLINK("https://nconnect.nicmar.ac.in/storage/profile/699936a6df9c7.png", "Download")</f>
        <v>0</v>
      </c>
      <c r="F2269" s="2" t="s">
        <v>3363</v>
      </c>
      <c r="G2269" s="2" t="s">
        <v>3363</v>
      </c>
    </row>
    <row r="2270" spans="1:7">
      <c r="A2270" s="2" t="s">
        <v>4619</v>
      </c>
      <c r="B2270" s="2" t="s">
        <v>4620</v>
      </c>
      <c r="C2270" s="2">
        <v>8865030055</v>
      </c>
      <c r="D2270" s="2" t="s">
        <v>14</v>
      </c>
      <c r="E2270" s="2" t="str">
        <f>HYPERLINK("https://nconnect.nicmar.ac.in/storage/profile/699937e9ad0fc.png", "Download")</f>
        <v>0</v>
      </c>
      <c r="F2270" s="2" t="s">
        <v>3363</v>
      </c>
      <c r="G2270" s="2" t="s">
        <v>3363</v>
      </c>
    </row>
    <row r="2271" spans="1:7">
      <c r="A2271" s="2" t="s">
        <v>4621</v>
      </c>
      <c r="B2271" s="2" t="s">
        <v>4622</v>
      </c>
      <c r="C2271" s="2">
        <v>7205557163</v>
      </c>
      <c r="D2271" s="2" t="s">
        <v>14</v>
      </c>
      <c r="E2271" s="2" t="str">
        <f>HYPERLINK("https://nconnect.nicmar.ac.in/storage/profile/699936d1aff60.png", "Download")</f>
        <v>0</v>
      </c>
      <c r="F2271" s="2" t="s">
        <v>3363</v>
      </c>
      <c r="G2271" s="2" t="s">
        <v>3363</v>
      </c>
    </row>
    <row r="2272" spans="1:7">
      <c r="A2272" s="2" t="s">
        <v>4623</v>
      </c>
      <c r="B2272" s="2" t="s">
        <v>4624</v>
      </c>
      <c r="C2272" s="2">
        <v>9823445597</v>
      </c>
      <c r="D2272" s="2" t="s">
        <v>14</v>
      </c>
      <c r="E2272" s="2" t="s">
        <v>15</v>
      </c>
      <c r="F2272" s="2" t="s">
        <v>3363</v>
      </c>
      <c r="G2272" s="2" t="s">
        <v>3363</v>
      </c>
    </row>
    <row r="2273" spans="1:7">
      <c r="A2273" s="2" t="s">
        <v>4625</v>
      </c>
      <c r="B2273" s="2" t="s">
        <v>4626</v>
      </c>
      <c r="C2273" s="2">
        <v>9676826942</v>
      </c>
      <c r="D2273" s="2" t="s">
        <v>14</v>
      </c>
      <c r="E2273" s="2" t="str">
        <f>HYPERLINK("https://nconnect.nicmar.ac.in/storage/profile/69993de7a992e.png", "Download")</f>
        <v>0</v>
      </c>
      <c r="F2273" s="2" t="s">
        <v>3363</v>
      </c>
      <c r="G2273" s="2" t="s">
        <v>3363</v>
      </c>
    </row>
    <row r="2274" spans="1:7">
      <c r="A2274" s="2" t="s">
        <v>4627</v>
      </c>
      <c r="B2274" s="2" t="s">
        <v>4628</v>
      </c>
      <c r="C2274" s="2">
        <v>9630991233</v>
      </c>
      <c r="D2274" s="2" t="s">
        <v>14</v>
      </c>
      <c r="E2274" s="2" t="s">
        <v>15</v>
      </c>
      <c r="F2274" s="2" t="s">
        <v>3363</v>
      </c>
      <c r="G2274" s="2" t="s">
        <v>3363</v>
      </c>
    </row>
    <row r="2275" spans="1:7">
      <c r="A2275" s="2" t="s">
        <v>4629</v>
      </c>
      <c r="B2275" s="2" t="s">
        <v>4630</v>
      </c>
      <c r="C2275" s="2">
        <v>9943764657</v>
      </c>
      <c r="D2275" s="2" t="s">
        <v>14</v>
      </c>
      <c r="E2275" s="2" t="str">
        <f>HYPERLINK("https://nconnect.nicmar.ac.in/storage/profile/69a6e9fdca5df.png", "Download")</f>
        <v>0</v>
      </c>
      <c r="F2275" s="2" t="s">
        <v>3363</v>
      </c>
      <c r="G2275" s="2" t="s">
        <v>3363</v>
      </c>
    </row>
    <row r="2276" spans="1:7">
      <c r="A2276" s="2" t="s">
        <v>4631</v>
      </c>
      <c r="B2276" s="2" t="s">
        <v>4632</v>
      </c>
      <c r="C2276" s="2">
        <v>7397462437</v>
      </c>
      <c r="D2276" s="2" t="s">
        <v>14</v>
      </c>
      <c r="E2276" s="2" t="str">
        <f>HYPERLINK("https://nconnect.nicmar.ac.in/storage/profile/69a17ff6a5efa.png", "Download")</f>
        <v>0</v>
      </c>
      <c r="F2276" s="2" t="s">
        <v>3363</v>
      </c>
      <c r="G2276" s="2" t="s">
        <v>3363</v>
      </c>
    </row>
    <row r="2277" spans="1:7">
      <c r="A2277" s="2" t="s">
        <v>4633</v>
      </c>
      <c r="B2277" s="2" t="s">
        <v>4634</v>
      </c>
      <c r="C2277" s="2">
        <v>7060218966</v>
      </c>
      <c r="D2277" s="2" t="s">
        <v>14</v>
      </c>
      <c r="E2277" s="2" t="s">
        <v>15</v>
      </c>
      <c r="F2277" s="2" t="s">
        <v>3363</v>
      </c>
      <c r="G2277" s="2" t="s">
        <v>3363</v>
      </c>
    </row>
    <row r="2278" spans="1:7">
      <c r="A2278" s="2" t="s">
        <v>4635</v>
      </c>
      <c r="B2278" s="2" t="s">
        <v>4636</v>
      </c>
      <c r="C2278" s="2">
        <v>7985530872</v>
      </c>
      <c r="D2278" s="2" t="s">
        <v>14</v>
      </c>
      <c r="E2278" s="2" t="s">
        <v>15</v>
      </c>
      <c r="F2278" s="2" t="s">
        <v>3363</v>
      </c>
      <c r="G2278" s="2" t="s">
        <v>3363</v>
      </c>
    </row>
    <row r="2279" spans="1:7">
      <c r="A2279" s="2" t="s">
        <v>4637</v>
      </c>
      <c r="B2279" s="2" t="s">
        <v>4638</v>
      </c>
      <c r="C2279" s="2">
        <v>9188536803</v>
      </c>
      <c r="D2279" s="2" t="s">
        <v>14</v>
      </c>
      <c r="E2279" s="2" t="s">
        <v>15</v>
      </c>
      <c r="F2279" s="2" t="s">
        <v>3363</v>
      </c>
      <c r="G2279" s="2" t="s">
        <v>3363</v>
      </c>
    </row>
    <row r="2280" spans="1:7">
      <c r="A2280" s="2" t="s">
        <v>4639</v>
      </c>
      <c r="B2280" s="2" t="s">
        <v>4640</v>
      </c>
      <c r="C2280" s="2">
        <v>9426779473</v>
      </c>
      <c r="D2280" s="2" t="s">
        <v>14</v>
      </c>
      <c r="E2280" s="2" t="str">
        <f>HYPERLINK("https://nconnect.nicmar.ac.in/storage/profile/69996a561499f.png", "Download")</f>
        <v>0</v>
      </c>
      <c r="F2280" s="2" t="s">
        <v>3363</v>
      </c>
      <c r="G2280" s="2" t="s">
        <v>3363</v>
      </c>
    </row>
    <row r="2281" spans="1:7">
      <c r="A2281" s="2" t="s">
        <v>4641</v>
      </c>
      <c r="B2281" s="2" t="s">
        <v>4642</v>
      </c>
      <c r="C2281" s="2">
        <v>7417182916</v>
      </c>
      <c r="D2281" s="2" t="s">
        <v>14</v>
      </c>
      <c r="E2281" s="2" t="s">
        <v>15</v>
      </c>
      <c r="F2281" s="2" t="s">
        <v>3363</v>
      </c>
      <c r="G2281" s="2" t="s">
        <v>3363</v>
      </c>
    </row>
    <row r="2282" spans="1:7">
      <c r="A2282" s="2" t="s">
        <v>4643</v>
      </c>
      <c r="B2282" s="2" t="s">
        <v>4644</v>
      </c>
      <c r="C2282" s="2">
        <v>8423234209</v>
      </c>
      <c r="D2282" s="2" t="s">
        <v>14</v>
      </c>
      <c r="E2282" s="2" t="str">
        <f>HYPERLINK("https://nconnect.nicmar.ac.in/storage/profile/69994d372adf9.png", "Download")</f>
        <v>0</v>
      </c>
      <c r="F2282" s="2" t="s">
        <v>3363</v>
      </c>
      <c r="G2282" s="2" t="s">
        <v>3363</v>
      </c>
    </row>
    <row r="2283" spans="1:7">
      <c r="A2283" s="2" t="s">
        <v>4645</v>
      </c>
      <c r="B2283" s="2" t="s">
        <v>4646</v>
      </c>
      <c r="C2283" s="2">
        <v>9381336963</v>
      </c>
      <c r="D2283" s="2" t="s">
        <v>14</v>
      </c>
      <c r="E2283" s="2" t="s">
        <v>15</v>
      </c>
      <c r="F2283" s="2" t="s">
        <v>3363</v>
      </c>
      <c r="G2283" s="2" t="s">
        <v>3363</v>
      </c>
    </row>
    <row r="2284" spans="1:7">
      <c r="A2284" s="2" t="s">
        <v>4647</v>
      </c>
      <c r="B2284" s="2" t="s">
        <v>4648</v>
      </c>
      <c r="C2284" s="2">
        <v>9953825289</v>
      </c>
      <c r="D2284" s="2" t="s">
        <v>14</v>
      </c>
      <c r="E2284" s="2" t="str">
        <f>HYPERLINK("https://nconnect.nicmar.ac.in/storage/profile/699955115f38c.png", "Download")</f>
        <v>0</v>
      </c>
      <c r="F2284" s="2" t="s">
        <v>3363</v>
      </c>
      <c r="G2284" s="2" t="s">
        <v>3363</v>
      </c>
    </row>
    <row r="2285" spans="1:7">
      <c r="A2285" s="2" t="s">
        <v>4649</v>
      </c>
      <c r="B2285" s="2" t="s">
        <v>4650</v>
      </c>
      <c r="C2285" s="2">
        <v>9811430566</v>
      </c>
      <c r="D2285" s="2" t="s">
        <v>14</v>
      </c>
      <c r="E2285" s="2" t="str">
        <f>HYPERLINK("https://nconnect.nicmar.ac.in/storage/profile/699af50039bf7.png", "Download")</f>
        <v>0</v>
      </c>
      <c r="F2285" s="2" t="s">
        <v>3363</v>
      </c>
      <c r="G2285" s="2" t="s">
        <v>3363</v>
      </c>
    </row>
    <row r="2286" spans="1:7">
      <c r="A2286" s="2" t="s">
        <v>4651</v>
      </c>
      <c r="B2286" s="2" t="s">
        <v>4652</v>
      </c>
      <c r="C2286" s="2">
        <v>9860702321</v>
      </c>
      <c r="D2286" s="2" t="s">
        <v>14</v>
      </c>
      <c r="E2286" s="2" t="s">
        <v>15</v>
      </c>
      <c r="F2286" s="2" t="s">
        <v>3363</v>
      </c>
      <c r="G2286" s="2" t="s">
        <v>3363</v>
      </c>
    </row>
    <row r="2287" spans="1:7">
      <c r="A2287" s="2" t="s">
        <v>4653</v>
      </c>
      <c r="B2287" s="2" t="s">
        <v>4654</v>
      </c>
      <c r="C2287" s="2">
        <v>9330198716</v>
      </c>
      <c r="D2287" s="2" t="s">
        <v>14</v>
      </c>
      <c r="E2287" s="2" t="str">
        <f>HYPERLINK("https://nconnect.nicmar.ac.in/storage/profile/69996153874f2.png", "Download")</f>
        <v>0</v>
      </c>
      <c r="F2287" s="2" t="s">
        <v>3363</v>
      </c>
      <c r="G2287" s="2" t="s">
        <v>3363</v>
      </c>
    </row>
    <row r="2288" spans="1:7">
      <c r="A2288" s="2" t="s">
        <v>4655</v>
      </c>
      <c r="B2288" s="2" t="s">
        <v>4656</v>
      </c>
      <c r="C2288" s="2">
        <v>9876668429</v>
      </c>
      <c r="D2288" s="2" t="s">
        <v>14</v>
      </c>
      <c r="E2288" s="2" t="str">
        <f>HYPERLINK("https://nconnect.nicmar.ac.in/storage/profile/6999611d6e0d1.png", "Download")</f>
        <v>0</v>
      </c>
      <c r="F2288" s="2" t="s">
        <v>3363</v>
      </c>
      <c r="G2288" s="2" t="s">
        <v>3363</v>
      </c>
    </row>
    <row r="2289" spans="1:7">
      <c r="A2289" s="2" t="s">
        <v>4657</v>
      </c>
      <c r="B2289" s="2" t="s">
        <v>4658</v>
      </c>
      <c r="C2289" s="2">
        <v>8617035270</v>
      </c>
      <c r="D2289" s="2" t="s">
        <v>14</v>
      </c>
      <c r="E2289" s="2" t="s">
        <v>15</v>
      </c>
      <c r="F2289" s="2" t="s">
        <v>3363</v>
      </c>
      <c r="G2289" s="2" t="s">
        <v>3363</v>
      </c>
    </row>
    <row r="2290" spans="1:7">
      <c r="A2290" s="2" t="s">
        <v>4659</v>
      </c>
      <c r="B2290" s="2" t="s">
        <v>4660</v>
      </c>
      <c r="C2290" s="2">
        <v>8318649567</v>
      </c>
      <c r="D2290" s="2" t="s">
        <v>14</v>
      </c>
      <c r="E2290" s="2" t="s">
        <v>15</v>
      </c>
      <c r="F2290" s="2" t="s">
        <v>3363</v>
      </c>
      <c r="G2290" s="2" t="s">
        <v>3363</v>
      </c>
    </row>
    <row r="2291" spans="1:7">
      <c r="A2291" s="2" t="s">
        <v>4661</v>
      </c>
      <c r="B2291" s="2" t="s">
        <v>4662</v>
      </c>
      <c r="C2291" s="2">
        <v>9561667847</v>
      </c>
      <c r="D2291" s="2" t="s">
        <v>14</v>
      </c>
      <c r="E2291" s="2" t="s">
        <v>15</v>
      </c>
      <c r="F2291" s="2" t="s">
        <v>3363</v>
      </c>
      <c r="G2291" s="2" t="s">
        <v>3363</v>
      </c>
    </row>
    <row r="2292" spans="1:7">
      <c r="A2292" s="2" t="s">
        <v>4663</v>
      </c>
      <c r="B2292" s="2" t="s">
        <v>4664</v>
      </c>
      <c r="C2292" s="2">
        <v>8296184415</v>
      </c>
      <c r="D2292" s="2" t="s">
        <v>14</v>
      </c>
      <c r="E2292" s="2" t="s">
        <v>15</v>
      </c>
      <c r="F2292" s="2" t="s">
        <v>3363</v>
      </c>
      <c r="G2292" s="2" t="s">
        <v>3363</v>
      </c>
    </row>
    <row r="2293" spans="1:7">
      <c r="A2293" s="2" t="s">
        <v>4665</v>
      </c>
      <c r="B2293" s="2" t="s">
        <v>4666</v>
      </c>
      <c r="C2293" s="2">
        <v>8900310147</v>
      </c>
      <c r="D2293" s="2" t="s">
        <v>14</v>
      </c>
      <c r="E2293" s="2" t="s">
        <v>15</v>
      </c>
      <c r="F2293" s="2" t="s">
        <v>3363</v>
      </c>
      <c r="G2293" s="2" t="s">
        <v>3363</v>
      </c>
    </row>
    <row r="2294" spans="1:7">
      <c r="A2294" s="2" t="s">
        <v>4667</v>
      </c>
      <c r="B2294" s="2" t="s">
        <v>4668</v>
      </c>
      <c r="C2294" s="2">
        <v>9960595124</v>
      </c>
      <c r="D2294" s="2" t="s">
        <v>14</v>
      </c>
      <c r="E2294" s="2" t="s">
        <v>15</v>
      </c>
      <c r="F2294" s="2" t="s">
        <v>3363</v>
      </c>
      <c r="G2294" s="2" t="s">
        <v>3363</v>
      </c>
    </row>
    <row r="2295" spans="1:7">
      <c r="A2295" s="2" t="s">
        <v>4669</v>
      </c>
      <c r="B2295" s="2" t="s">
        <v>4670</v>
      </c>
      <c r="C2295" s="2">
        <v>8055698750</v>
      </c>
      <c r="D2295" s="2" t="s">
        <v>14</v>
      </c>
      <c r="E2295" s="2" t="s">
        <v>15</v>
      </c>
      <c r="F2295" s="2" t="s">
        <v>3363</v>
      </c>
      <c r="G2295" s="2" t="s">
        <v>3363</v>
      </c>
    </row>
    <row r="2296" spans="1:7">
      <c r="A2296" s="2" t="s">
        <v>4671</v>
      </c>
      <c r="B2296" s="2" t="s">
        <v>4672</v>
      </c>
      <c r="C2296" s="2">
        <v>8378909509</v>
      </c>
      <c r="D2296" s="2" t="s">
        <v>14</v>
      </c>
      <c r="E2296" s="2" t="s">
        <v>15</v>
      </c>
      <c r="F2296" s="2" t="s">
        <v>3363</v>
      </c>
      <c r="G2296" s="2" t="s">
        <v>3363</v>
      </c>
    </row>
    <row r="2297" spans="1:7">
      <c r="A2297" s="2" t="s">
        <v>4673</v>
      </c>
      <c r="B2297" s="2" t="s">
        <v>4674</v>
      </c>
      <c r="C2297" s="2">
        <v>7596831369</v>
      </c>
      <c r="D2297" s="2" t="s">
        <v>14</v>
      </c>
      <c r="E2297" s="2" t="str">
        <f>HYPERLINK("https://nconnect.nicmar.ac.in/storage/profile/69997f14d2904.png", "Download")</f>
        <v>0</v>
      </c>
      <c r="F2297" s="2" t="s">
        <v>3363</v>
      </c>
      <c r="G2297" s="2" t="s">
        <v>3363</v>
      </c>
    </row>
    <row r="2298" spans="1:7">
      <c r="A2298" s="2" t="s">
        <v>4675</v>
      </c>
      <c r="B2298" s="2" t="s">
        <v>4676</v>
      </c>
      <c r="C2298" s="2">
        <v>9100767704</v>
      </c>
      <c r="D2298" s="2" t="s">
        <v>14</v>
      </c>
      <c r="E2298" s="2" t="s">
        <v>15</v>
      </c>
      <c r="F2298" s="2" t="s">
        <v>3363</v>
      </c>
      <c r="G2298" s="2" t="s">
        <v>3363</v>
      </c>
    </row>
    <row r="2299" spans="1:7">
      <c r="A2299" s="2" t="s">
        <v>4677</v>
      </c>
      <c r="B2299" s="2" t="s">
        <v>4678</v>
      </c>
      <c r="C2299" s="2">
        <v>8446520331</v>
      </c>
      <c r="D2299" s="2" t="s">
        <v>14</v>
      </c>
      <c r="E2299" s="2" t="str">
        <f>HYPERLINK("https://nconnect.nicmar.ac.in/storage/profile/699981d1a2599.png", "Download")</f>
        <v>0</v>
      </c>
      <c r="F2299" s="2" t="s">
        <v>3363</v>
      </c>
      <c r="G2299" s="2" t="s">
        <v>3363</v>
      </c>
    </row>
    <row r="2300" spans="1:7">
      <c r="A2300" s="2" t="s">
        <v>4679</v>
      </c>
      <c r="B2300" s="2" t="s">
        <v>4680</v>
      </c>
      <c r="C2300" s="2">
        <v>9820932248</v>
      </c>
      <c r="D2300" s="2" t="s">
        <v>14</v>
      </c>
      <c r="E2300" s="2" t="s">
        <v>15</v>
      </c>
      <c r="F2300" s="2" t="s">
        <v>3363</v>
      </c>
      <c r="G2300" s="2" t="s">
        <v>3363</v>
      </c>
    </row>
    <row r="2301" spans="1:7">
      <c r="A2301" s="2" t="s">
        <v>4681</v>
      </c>
      <c r="B2301" s="2" t="s">
        <v>4682</v>
      </c>
      <c r="C2301" s="2">
        <v>9652298320</v>
      </c>
      <c r="D2301" s="2" t="s">
        <v>14</v>
      </c>
      <c r="E2301" s="2" t="str">
        <f>HYPERLINK("https://nconnect.nicmar.ac.in/storage/profile/69998976d4c93.png", "Download")</f>
        <v>0</v>
      </c>
      <c r="F2301" s="2" t="s">
        <v>3363</v>
      </c>
      <c r="G2301" s="2" t="s">
        <v>3363</v>
      </c>
    </row>
    <row r="2302" spans="1:7">
      <c r="A2302" s="2" t="s">
        <v>4683</v>
      </c>
      <c r="B2302" s="2" t="s">
        <v>4684</v>
      </c>
      <c r="C2302" s="2">
        <v>8319916770</v>
      </c>
      <c r="D2302" s="2" t="s">
        <v>14</v>
      </c>
      <c r="E2302" s="2" t="str">
        <f>HYPERLINK("https://nconnect.nicmar.ac.in/storage/profile/69a5d611d8540.png", "Download")</f>
        <v>0</v>
      </c>
      <c r="F2302" s="2" t="s">
        <v>3363</v>
      </c>
      <c r="G2302" s="2" t="s">
        <v>3363</v>
      </c>
    </row>
    <row r="2303" spans="1:7">
      <c r="A2303" s="2" t="s">
        <v>4685</v>
      </c>
      <c r="B2303" s="2" t="s">
        <v>4686</v>
      </c>
      <c r="C2303" s="2">
        <v>8446220482</v>
      </c>
      <c r="D2303" s="2" t="s">
        <v>14</v>
      </c>
      <c r="E2303" s="2" t="str">
        <f>HYPERLINK("https://nconnect.nicmar.ac.in/storage/profile/699984ea91cf8.png", "Download")</f>
        <v>0</v>
      </c>
      <c r="F2303" s="2" t="s">
        <v>3363</v>
      </c>
      <c r="G2303" s="2" t="s">
        <v>3363</v>
      </c>
    </row>
    <row r="2304" spans="1:7">
      <c r="A2304" s="2" t="s">
        <v>1454</v>
      </c>
      <c r="B2304" s="2" t="s">
        <v>4687</v>
      </c>
      <c r="C2304" s="2">
        <v>9988779099</v>
      </c>
      <c r="D2304" s="2" t="s">
        <v>14</v>
      </c>
      <c r="E2304" s="2" t="str">
        <f>HYPERLINK("https://nconnect.nicmar.ac.in/storage/profile/699987e257b48.png", "Download")</f>
        <v>0</v>
      </c>
      <c r="F2304" s="2" t="s">
        <v>3363</v>
      </c>
      <c r="G2304" s="2" t="s">
        <v>3363</v>
      </c>
    </row>
    <row r="2305" spans="1:7">
      <c r="A2305" s="2" t="s">
        <v>4688</v>
      </c>
      <c r="B2305" s="2" t="s">
        <v>4689</v>
      </c>
      <c r="C2305" s="2">
        <v>7875691295</v>
      </c>
      <c r="D2305" s="2" t="s">
        <v>14</v>
      </c>
      <c r="E2305" s="2" t="s">
        <v>15</v>
      </c>
      <c r="F2305" s="2" t="s">
        <v>3363</v>
      </c>
      <c r="G2305" s="2" t="s">
        <v>3363</v>
      </c>
    </row>
    <row r="2306" spans="1:7">
      <c r="A2306" s="2" t="s">
        <v>4690</v>
      </c>
      <c r="B2306" s="2" t="s">
        <v>4691</v>
      </c>
      <c r="C2306" s="2">
        <v>9899959899</v>
      </c>
      <c r="D2306" s="2" t="s">
        <v>14</v>
      </c>
      <c r="E2306" s="2" t="s">
        <v>15</v>
      </c>
      <c r="F2306" s="2" t="s">
        <v>3363</v>
      </c>
      <c r="G2306" s="2" t="s">
        <v>3363</v>
      </c>
    </row>
    <row r="2307" spans="1:7">
      <c r="A2307" s="2" t="s">
        <v>4692</v>
      </c>
      <c r="B2307" s="2" t="s">
        <v>4693</v>
      </c>
      <c r="C2307" s="2">
        <v>8410333041</v>
      </c>
      <c r="D2307" s="2" t="s">
        <v>14</v>
      </c>
      <c r="E2307" s="2" t="s">
        <v>15</v>
      </c>
      <c r="F2307" s="2" t="s">
        <v>3363</v>
      </c>
      <c r="G2307" s="2" t="s">
        <v>3363</v>
      </c>
    </row>
    <row r="2308" spans="1:7">
      <c r="A2308" s="2" t="s">
        <v>4694</v>
      </c>
      <c r="B2308" s="2" t="s">
        <v>4695</v>
      </c>
      <c r="C2308" s="2">
        <v>9156464287</v>
      </c>
      <c r="D2308" s="2" t="s">
        <v>14</v>
      </c>
      <c r="E2308" s="2" t="str">
        <f>HYPERLINK("https://nconnect.nicmar.ac.in/storage/profile/69998dd0175c2.png", "Download")</f>
        <v>0</v>
      </c>
      <c r="F2308" s="2" t="s">
        <v>3363</v>
      </c>
      <c r="G2308" s="2" t="s">
        <v>3363</v>
      </c>
    </row>
    <row r="2309" spans="1:7">
      <c r="A2309" s="2" t="s">
        <v>4696</v>
      </c>
      <c r="B2309" s="2" t="s">
        <v>4697</v>
      </c>
      <c r="C2309" s="2">
        <v>7042348398</v>
      </c>
      <c r="D2309" s="2" t="s">
        <v>14</v>
      </c>
      <c r="E2309" s="2" t="str">
        <f>HYPERLINK("https://nconnect.nicmar.ac.in/storage/profile/69998eafa6413.png", "Download")</f>
        <v>0</v>
      </c>
      <c r="F2309" s="2" t="s">
        <v>3363</v>
      </c>
      <c r="G2309" s="2" t="s">
        <v>3363</v>
      </c>
    </row>
    <row r="2310" spans="1:7">
      <c r="A2310" s="2" t="s">
        <v>4698</v>
      </c>
      <c r="B2310" s="2" t="s">
        <v>4699</v>
      </c>
      <c r="C2310" s="2">
        <v>8550931270</v>
      </c>
      <c r="D2310" s="2" t="s">
        <v>14</v>
      </c>
      <c r="E2310" s="2" t="s">
        <v>15</v>
      </c>
      <c r="F2310" s="2" t="s">
        <v>3363</v>
      </c>
      <c r="G2310" s="2" t="s">
        <v>3363</v>
      </c>
    </row>
    <row r="2311" spans="1:7">
      <c r="A2311" s="2" t="s">
        <v>4700</v>
      </c>
      <c r="B2311" s="2" t="s">
        <v>4701</v>
      </c>
      <c r="C2311" s="2">
        <v>8123170172</v>
      </c>
      <c r="D2311" s="2" t="s">
        <v>14</v>
      </c>
      <c r="E2311" s="2" t="s">
        <v>15</v>
      </c>
      <c r="F2311" s="2" t="s">
        <v>3363</v>
      </c>
      <c r="G2311" s="2" t="s">
        <v>3363</v>
      </c>
    </row>
    <row r="2312" spans="1:7">
      <c r="A2312" s="2" t="s">
        <v>4702</v>
      </c>
      <c r="B2312" s="2" t="s">
        <v>4703</v>
      </c>
      <c r="C2312" s="2">
        <v>8550991101</v>
      </c>
      <c r="D2312" s="2" t="s">
        <v>14</v>
      </c>
      <c r="E2312" s="2" t="s">
        <v>15</v>
      </c>
      <c r="F2312" s="2" t="s">
        <v>3363</v>
      </c>
      <c r="G2312" s="2" t="s">
        <v>3363</v>
      </c>
    </row>
    <row r="2313" spans="1:7">
      <c r="A2313" s="2" t="s">
        <v>4704</v>
      </c>
      <c r="B2313" s="2" t="s">
        <v>4705</v>
      </c>
      <c r="C2313" s="2">
        <v>8179559666</v>
      </c>
      <c r="D2313" s="2" t="s">
        <v>14</v>
      </c>
      <c r="E2313" s="2" t="s">
        <v>15</v>
      </c>
      <c r="F2313" s="2" t="s">
        <v>3363</v>
      </c>
      <c r="G2313" s="2" t="s">
        <v>3363</v>
      </c>
    </row>
    <row r="2314" spans="1:7">
      <c r="A2314" s="2" t="s">
        <v>4706</v>
      </c>
      <c r="B2314" s="2" t="s">
        <v>4707</v>
      </c>
      <c r="C2314" s="2">
        <v>8755051869</v>
      </c>
      <c r="D2314" s="2" t="s">
        <v>14</v>
      </c>
      <c r="E2314" s="2" t="s">
        <v>15</v>
      </c>
      <c r="F2314" s="2" t="s">
        <v>3363</v>
      </c>
      <c r="G2314" s="2" t="s">
        <v>3363</v>
      </c>
    </row>
    <row r="2315" spans="1:7">
      <c r="A2315" s="2" t="s">
        <v>4708</v>
      </c>
      <c r="B2315" s="2" t="s">
        <v>4709</v>
      </c>
      <c r="C2315" s="2">
        <v>8220864165</v>
      </c>
      <c r="D2315" s="2" t="s">
        <v>14</v>
      </c>
      <c r="E2315" s="2" t="str">
        <f>HYPERLINK("https://nconnect.nicmar.ac.in/storage/profile/69999ce50b3f9.png", "Download")</f>
        <v>0</v>
      </c>
      <c r="F2315" s="2" t="s">
        <v>3363</v>
      </c>
      <c r="G2315" s="2" t="s">
        <v>3363</v>
      </c>
    </row>
    <row r="2316" spans="1:7">
      <c r="A2316" s="2" t="s">
        <v>4710</v>
      </c>
      <c r="B2316" s="2" t="s">
        <v>4711</v>
      </c>
      <c r="C2316" s="2">
        <v>7869248437</v>
      </c>
      <c r="D2316" s="2" t="s">
        <v>14</v>
      </c>
      <c r="E2316" s="2" t="str">
        <f>HYPERLINK("https://nconnect.nicmar.ac.in/storage/profile/69999eeeafe68.png", "Download")</f>
        <v>0</v>
      </c>
      <c r="F2316" s="2" t="s">
        <v>3363</v>
      </c>
      <c r="G2316" s="2" t="s">
        <v>3363</v>
      </c>
    </row>
    <row r="2317" spans="1:7">
      <c r="A2317" s="2" t="s">
        <v>4712</v>
      </c>
      <c r="B2317" s="2" t="s">
        <v>4713</v>
      </c>
      <c r="C2317" s="2">
        <v>7666615975</v>
      </c>
      <c r="D2317" s="2" t="s">
        <v>14</v>
      </c>
      <c r="E2317" s="2" t="s">
        <v>15</v>
      </c>
      <c r="F2317" s="2" t="s">
        <v>3363</v>
      </c>
      <c r="G2317" s="2" t="s">
        <v>3363</v>
      </c>
    </row>
    <row r="2318" spans="1:7">
      <c r="A2318" s="2" t="s">
        <v>4714</v>
      </c>
      <c r="B2318" s="2" t="s">
        <v>4715</v>
      </c>
      <c r="C2318" s="2">
        <v>8527343510</v>
      </c>
      <c r="D2318" s="2" t="s">
        <v>14</v>
      </c>
      <c r="E2318" s="2" t="s">
        <v>15</v>
      </c>
      <c r="F2318" s="2" t="s">
        <v>3363</v>
      </c>
      <c r="G2318" s="2" t="s">
        <v>3363</v>
      </c>
    </row>
    <row r="2319" spans="1:7">
      <c r="A2319" s="2" t="s">
        <v>4716</v>
      </c>
      <c r="B2319" s="2" t="s">
        <v>4717</v>
      </c>
      <c r="C2319" s="2">
        <v>9819330526</v>
      </c>
      <c r="D2319" s="2" t="s">
        <v>14</v>
      </c>
      <c r="E2319" s="2" t="s">
        <v>15</v>
      </c>
      <c r="F2319" s="2" t="s">
        <v>3363</v>
      </c>
      <c r="G2319" s="2" t="s">
        <v>3363</v>
      </c>
    </row>
    <row r="2320" spans="1:7">
      <c r="A2320" s="2" t="s">
        <v>4718</v>
      </c>
      <c r="B2320" s="2" t="s">
        <v>4719</v>
      </c>
      <c r="C2320" s="2">
        <v>9997978525</v>
      </c>
      <c r="D2320" s="2" t="s">
        <v>14</v>
      </c>
      <c r="E2320" s="2" t="s">
        <v>15</v>
      </c>
      <c r="F2320" s="2" t="s">
        <v>3363</v>
      </c>
      <c r="G2320" s="2" t="s">
        <v>3363</v>
      </c>
    </row>
    <row r="2321" spans="1:7">
      <c r="A2321" s="2" t="s">
        <v>4720</v>
      </c>
      <c r="B2321" s="2" t="s">
        <v>4721</v>
      </c>
      <c r="C2321" s="2" t="s">
        <v>4722</v>
      </c>
      <c r="D2321" s="2" t="s">
        <v>14</v>
      </c>
      <c r="E2321" s="2" t="str">
        <f>HYPERLINK("https://nconnect.nicmar.ac.in/storage/profile/6999a6467c832.png", "Download")</f>
        <v>0</v>
      </c>
      <c r="F2321" s="2" t="s">
        <v>3363</v>
      </c>
      <c r="G2321" s="2" t="s">
        <v>3363</v>
      </c>
    </row>
    <row r="2322" spans="1:7">
      <c r="A2322" s="2" t="s">
        <v>4723</v>
      </c>
      <c r="B2322" s="2" t="s">
        <v>4724</v>
      </c>
      <c r="C2322" s="2">
        <v>7500318998</v>
      </c>
      <c r="D2322" s="2" t="s">
        <v>14</v>
      </c>
      <c r="E2322" s="2" t="s">
        <v>15</v>
      </c>
      <c r="F2322" s="2" t="s">
        <v>3363</v>
      </c>
      <c r="G2322" s="2" t="s">
        <v>3363</v>
      </c>
    </row>
    <row r="2323" spans="1:7">
      <c r="A2323" s="2" t="s">
        <v>4725</v>
      </c>
      <c r="B2323" s="2" t="s">
        <v>4726</v>
      </c>
      <c r="C2323" s="2">
        <v>9398829523</v>
      </c>
      <c r="D2323" s="2" t="s">
        <v>14</v>
      </c>
      <c r="E2323" s="2" t="str">
        <f>HYPERLINK("https://nconnect.nicmar.ac.in/storage/profile/6999b475e5b3e.png", "Download")</f>
        <v>0</v>
      </c>
      <c r="F2323" s="2" t="s">
        <v>3363</v>
      </c>
      <c r="G2323" s="2" t="s">
        <v>3363</v>
      </c>
    </row>
    <row r="2324" spans="1:7">
      <c r="A2324" s="2" t="s">
        <v>4727</v>
      </c>
      <c r="B2324" s="2" t="s">
        <v>4728</v>
      </c>
      <c r="C2324" s="2">
        <v>9928460833</v>
      </c>
      <c r="D2324" s="2" t="s">
        <v>14</v>
      </c>
      <c r="E2324" s="2" t="str">
        <f>HYPERLINK("https://nconnect.nicmar.ac.in/storage/profile/6999abbea8e4a.png", "Download")</f>
        <v>0</v>
      </c>
      <c r="F2324" s="2" t="s">
        <v>3363</v>
      </c>
      <c r="G2324" s="2" t="s">
        <v>3363</v>
      </c>
    </row>
    <row r="2325" spans="1:7">
      <c r="A2325" s="2" t="s">
        <v>4729</v>
      </c>
      <c r="B2325" s="2" t="s">
        <v>4730</v>
      </c>
      <c r="C2325" s="2">
        <v>9164543340</v>
      </c>
      <c r="D2325" s="2" t="s">
        <v>14</v>
      </c>
      <c r="E2325" s="2" t="s">
        <v>15</v>
      </c>
      <c r="F2325" s="2" t="s">
        <v>3363</v>
      </c>
      <c r="G2325" s="2" t="s">
        <v>3363</v>
      </c>
    </row>
    <row r="2326" spans="1:7">
      <c r="A2326" s="2" t="s">
        <v>4731</v>
      </c>
      <c r="B2326" s="2" t="s">
        <v>4732</v>
      </c>
      <c r="C2326" s="2">
        <v>9721352113</v>
      </c>
      <c r="D2326" s="2" t="s">
        <v>14</v>
      </c>
      <c r="E2326" s="2" t="str">
        <f>HYPERLINK("https://nconnect.nicmar.ac.in/storage/profile/6999d117e3701.png", "Download")</f>
        <v>0</v>
      </c>
      <c r="F2326" s="2" t="s">
        <v>3363</v>
      </c>
      <c r="G2326" s="2" t="s">
        <v>3363</v>
      </c>
    </row>
    <row r="2327" spans="1:7">
      <c r="A2327" s="2" t="s">
        <v>4733</v>
      </c>
      <c r="B2327" s="2" t="s">
        <v>4734</v>
      </c>
      <c r="C2327" s="2">
        <v>9662934223</v>
      </c>
      <c r="D2327" s="2" t="s">
        <v>14</v>
      </c>
      <c r="E2327" s="2" t="str">
        <f>HYPERLINK("https://nconnect.nicmar.ac.in/storage/profile/6999bb818e85f.png", "Download")</f>
        <v>0</v>
      </c>
      <c r="F2327" s="2" t="s">
        <v>3363</v>
      </c>
      <c r="G2327" s="2" t="s">
        <v>3363</v>
      </c>
    </row>
    <row r="2328" spans="1:7">
      <c r="A2328" s="2" t="s">
        <v>4735</v>
      </c>
      <c r="B2328" s="2" t="s">
        <v>4736</v>
      </c>
      <c r="C2328" s="2">
        <v>9850443887</v>
      </c>
      <c r="D2328" s="2" t="s">
        <v>14</v>
      </c>
      <c r="E2328" s="2" t="s">
        <v>15</v>
      </c>
      <c r="F2328" s="2" t="s">
        <v>3363</v>
      </c>
      <c r="G2328" s="2" t="s">
        <v>3363</v>
      </c>
    </row>
    <row r="2329" spans="1:7">
      <c r="A2329" s="2" t="s">
        <v>4737</v>
      </c>
      <c r="B2329" s="2" t="s">
        <v>4738</v>
      </c>
      <c r="C2329" s="2">
        <v>8377955094</v>
      </c>
      <c r="D2329" s="2" t="s">
        <v>14</v>
      </c>
      <c r="E2329" s="2" t="str">
        <f>HYPERLINK("https://nconnect.nicmar.ac.in/storage/profile/6999d84e57ab1.png", "Download")</f>
        <v>0</v>
      </c>
      <c r="F2329" s="2" t="s">
        <v>3363</v>
      </c>
      <c r="G2329" s="2" t="s">
        <v>3363</v>
      </c>
    </row>
    <row r="2330" spans="1:7">
      <c r="A2330" s="2" t="s">
        <v>4739</v>
      </c>
      <c r="B2330" s="2" t="s">
        <v>4740</v>
      </c>
      <c r="C2330" s="2">
        <v>9975440486</v>
      </c>
      <c r="D2330" s="2" t="s">
        <v>14</v>
      </c>
      <c r="E2330" s="2" t="s">
        <v>15</v>
      </c>
      <c r="F2330" s="2" t="s">
        <v>3363</v>
      </c>
      <c r="G2330" s="2" t="s">
        <v>3363</v>
      </c>
    </row>
    <row r="2331" spans="1:7">
      <c r="A2331" s="2" t="s">
        <v>4741</v>
      </c>
      <c r="B2331" s="2" t="s">
        <v>4742</v>
      </c>
      <c r="C2331" s="2">
        <v>9967036969</v>
      </c>
      <c r="D2331" s="2" t="s">
        <v>14</v>
      </c>
      <c r="E2331" s="2" t="s">
        <v>15</v>
      </c>
      <c r="F2331" s="2" t="s">
        <v>3363</v>
      </c>
      <c r="G2331" s="2" t="s">
        <v>3363</v>
      </c>
    </row>
    <row r="2332" spans="1:7">
      <c r="A2332" s="2" t="s">
        <v>4743</v>
      </c>
      <c r="B2332" s="2" t="s">
        <v>4744</v>
      </c>
      <c r="C2332" s="2">
        <v>9820273565</v>
      </c>
      <c r="D2332" s="2" t="s">
        <v>14</v>
      </c>
      <c r="E2332" s="2" t="s">
        <v>15</v>
      </c>
      <c r="F2332" s="2" t="s">
        <v>3363</v>
      </c>
      <c r="G2332" s="2" t="s">
        <v>3363</v>
      </c>
    </row>
    <row r="2333" spans="1:7">
      <c r="A2333" s="2" t="s">
        <v>4745</v>
      </c>
      <c r="B2333" s="2" t="s">
        <v>4746</v>
      </c>
      <c r="C2333" s="2">
        <v>7841865844</v>
      </c>
      <c r="D2333" s="2" t="s">
        <v>14</v>
      </c>
      <c r="E2333" s="2" t="s">
        <v>15</v>
      </c>
      <c r="F2333" s="2" t="s">
        <v>3363</v>
      </c>
      <c r="G2333" s="2" t="s">
        <v>3363</v>
      </c>
    </row>
    <row r="2334" spans="1:7">
      <c r="A2334" s="2" t="s">
        <v>4747</v>
      </c>
      <c r="B2334" s="2" t="s">
        <v>4748</v>
      </c>
      <c r="C2334" s="2">
        <v>7350707432</v>
      </c>
      <c r="D2334" s="2" t="s">
        <v>14</v>
      </c>
      <c r="E2334" s="2" t="str">
        <f>HYPERLINK("https://nconnect.nicmar.ac.in/storage/profile/69a079d8a5988.png", "Download")</f>
        <v>0</v>
      </c>
      <c r="F2334" s="2" t="s">
        <v>3363</v>
      </c>
      <c r="G2334" s="2" t="s">
        <v>3363</v>
      </c>
    </row>
    <row r="2335" spans="1:7">
      <c r="A2335" s="2" t="s">
        <v>4749</v>
      </c>
      <c r="B2335" s="2" t="s">
        <v>4750</v>
      </c>
      <c r="C2335" s="2">
        <v>9582725595</v>
      </c>
      <c r="D2335" s="2" t="s">
        <v>14</v>
      </c>
      <c r="E2335" s="2" t="s">
        <v>15</v>
      </c>
      <c r="F2335" s="2" t="s">
        <v>3363</v>
      </c>
      <c r="G2335" s="2" t="s">
        <v>3363</v>
      </c>
    </row>
    <row r="2336" spans="1:7">
      <c r="A2336" s="2" t="s">
        <v>4751</v>
      </c>
      <c r="B2336" s="2" t="s">
        <v>4752</v>
      </c>
      <c r="C2336" s="2">
        <v>9869012496</v>
      </c>
      <c r="D2336" s="2" t="s">
        <v>14</v>
      </c>
      <c r="E2336" s="2" t="s">
        <v>15</v>
      </c>
      <c r="F2336" s="2" t="s">
        <v>3363</v>
      </c>
      <c r="G2336" s="2" t="s">
        <v>3363</v>
      </c>
    </row>
    <row r="2337" spans="1:7">
      <c r="A2337" s="2" t="s">
        <v>4753</v>
      </c>
      <c r="B2337" s="2" t="s">
        <v>4754</v>
      </c>
      <c r="C2337" s="2">
        <v>8053710960</v>
      </c>
      <c r="D2337" s="2" t="s">
        <v>14</v>
      </c>
      <c r="E2337" s="2" t="s">
        <v>15</v>
      </c>
      <c r="F2337" s="2" t="s">
        <v>3363</v>
      </c>
      <c r="G2337" s="2" t="s">
        <v>3363</v>
      </c>
    </row>
    <row r="2338" spans="1:7">
      <c r="A2338" s="2" t="s">
        <v>4755</v>
      </c>
      <c r="B2338" s="2" t="s">
        <v>4756</v>
      </c>
      <c r="C2338" s="2">
        <v>8822631058</v>
      </c>
      <c r="D2338" s="2" t="s">
        <v>14</v>
      </c>
      <c r="E2338" s="2" t="s">
        <v>15</v>
      </c>
      <c r="F2338" s="2" t="s">
        <v>3363</v>
      </c>
      <c r="G2338" s="2" t="s">
        <v>3363</v>
      </c>
    </row>
    <row r="2339" spans="1:7">
      <c r="A2339" s="2" t="s">
        <v>4757</v>
      </c>
      <c r="B2339" s="2" t="s">
        <v>4758</v>
      </c>
      <c r="C2339" s="2">
        <v>8250586173</v>
      </c>
      <c r="D2339" s="2" t="s">
        <v>14</v>
      </c>
      <c r="E2339" s="2" t="str">
        <f>HYPERLINK("https://nconnect.nicmar.ac.in/storage/profile/6999e2f96eaa5.png", "Download")</f>
        <v>0</v>
      </c>
      <c r="F2339" s="2" t="s">
        <v>3363</v>
      </c>
      <c r="G2339" s="2" t="s">
        <v>3363</v>
      </c>
    </row>
    <row r="2340" spans="1:7">
      <c r="A2340" s="2" t="s">
        <v>4759</v>
      </c>
      <c r="B2340" s="2" t="s">
        <v>4760</v>
      </c>
      <c r="C2340" s="2">
        <v>6280152766</v>
      </c>
      <c r="D2340" s="2" t="s">
        <v>14</v>
      </c>
      <c r="E2340" s="2" t="s">
        <v>15</v>
      </c>
      <c r="F2340" s="2" t="s">
        <v>3363</v>
      </c>
      <c r="G2340" s="2" t="s">
        <v>3363</v>
      </c>
    </row>
    <row r="2341" spans="1:7">
      <c r="A2341" s="2" t="s">
        <v>4761</v>
      </c>
      <c r="B2341" s="2" t="s">
        <v>4762</v>
      </c>
      <c r="C2341" s="2">
        <v>9422750399</v>
      </c>
      <c r="D2341" s="2" t="s">
        <v>14</v>
      </c>
      <c r="E2341" s="2" t="s">
        <v>15</v>
      </c>
      <c r="F2341" s="2" t="s">
        <v>3363</v>
      </c>
      <c r="G2341" s="2" t="s">
        <v>3363</v>
      </c>
    </row>
    <row r="2342" spans="1:7">
      <c r="A2342" s="2" t="s">
        <v>4763</v>
      </c>
      <c r="B2342" s="2" t="s">
        <v>4764</v>
      </c>
      <c r="C2342" s="2">
        <v>9641054306</v>
      </c>
      <c r="D2342" s="2" t="s">
        <v>14</v>
      </c>
      <c r="E2342" s="2" t="s">
        <v>15</v>
      </c>
      <c r="F2342" s="2" t="s">
        <v>3363</v>
      </c>
      <c r="G2342" s="2" t="s">
        <v>3363</v>
      </c>
    </row>
    <row r="2343" spans="1:7">
      <c r="A2343" s="2" t="s">
        <v>4765</v>
      </c>
      <c r="B2343" s="2" t="s">
        <v>4766</v>
      </c>
      <c r="C2343" s="2">
        <v>9970127892</v>
      </c>
      <c r="D2343" s="2" t="s">
        <v>14</v>
      </c>
      <c r="E2343" s="2" t="str">
        <f>HYPERLINK("https://nconnect.nicmar.ac.in/storage/profile/69a43dbb9df29.png", "Download")</f>
        <v>0</v>
      </c>
      <c r="F2343" s="2" t="s">
        <v>3363</v>
      </c>
      <c r="G2343" s="2" t="s">
        <v>3363</v>
      </c>
    </row>
    <row r="2344" spans="1:7">
      <c r="A2344" s="2" t="s">
        <v>4767</v>
      </c>
      <c r="B2344" s="2" t="s">
        <v>4768</v>
      </c>
      <c r="C2344" s="2">
        <v>9890020404</v>
      </c>
      <c r="D2344" s="2" t="s">
        <v>14</v>
      </c>
      <c r="E2344" s="2" t="s">
        <v>15</v>
      </c>
      <c r="F2344" s="2" t="s">
        <v>3363</v>
      </c>
      <c r="G2344" s="2" t="s">
        <v>3363</v>
      </c>
    </row>
    <row r="2345" spans="1:7">
      <c r="A2345" s="2" t="s">
        <v>4769</v>
      </c>
      <c r="B2345" s="2" t="s">
        <v>4770</v>
      </c>
      <c r="C2345" s="2">
        <v>9073718067</v>
      </c>
      <c r="D2345" s="2" t="s">
        <v>14</v>
      </c>
      <c r="E2345" s="2" t="str">
        <f>HYPERLINK("https://nconnect.nicmar.ac.in/storage/profile/699f1bdbd4668.png", "Download")</f>
        <v>0</v>
      </c>
      <c r="F2345" s="2" t="s">
        <v>3363</v>
      </c>
      <c r="G2345" s="2" t="s">
        <v>3363</v>
      </c>
    </row>
    <row r="2346" spans="1:7">
      <c r="A2346" s="2" t="s">
        <v>4771</v>
      </c>
      <c r="B2346" s="2" t="s">
        <v>4772</v>
      </c>
      <c r="C2346" s="2">
        <v>7768048786</v>
      </c>
      <c r="D2346" s="2" t="s">
        <v>14</v>
      </c>
      <c r="E2346" s="2" t="s">
        <v>15</v>
      </c>
      <c r="F2346" s="2" t="s">
        <v>3363</v>
      </c>
      <c r="G2346" s="2" t="s">
        <v>3363</v>
      </c>
    </row>
    <row r="2347" spans="1:7">
      <c r="A2347" s="2" t="s">
        <v>4773</v>
      </c>
      <c r="B2347" s="2" t="s">
        <v>4774</v>
      </c>
      <c r="C2347" s="2">
        <v>8791182358</v>
      </c>
      <c r="D2347" s="2" t="s">
        <v>14</v>
      </c>
      <c r="E2347" s="2" t="s">
        <v>15</v>
      </c>
      <c r="F2347" s="2" t="s">
        <v>3363</v>
      </c>
      <c r="G2347" s="2" t="s">
        <v>3363</v>
      </c>
    </row>
    <row r="2348" spans="1:7">
      <c r="A2348" s="2" t="s">
        <v>4775</v>
      </c>
      <c r="B2348" s="2" t="s">
        <v>4776</v>
      </c>
      <c r="C2348" s="2">
        <v>7719059585</v>
      </c>
      <c r="D2348" s="2" t="s">
        <v>14</v>
      </c>
      <c r="E2348" s="2" t="s">
        <v>15</v>
      </c>
      <c r="F2348" s="2" t="s">
        <v>3363</v>
      </c>
      <c r="G2348" s="2" t="s">
        <v>3363</v>
      </c>
    </row>
    <row r="2349" spans="1:7">
      <c r="A2349" s="2" t="s">
        <v>4777</v>
      </c>
      <c r="B2349" s="2" t="s">
        <v>4778</v>
      </c>
      <c r="C2349" s="2">
        <v>9665094245</v>
      </c>
      <c r="D2349" s="2" t="s">
        <v>14</v>
      </c>
      <c r="E2349" s="2" t="str">
        <f>HYPERLINK("https://nconnect.nicmar.ac.in/storage/profile/699dbdcc83d2e.png", "Download")</f>
        <v>0</v>
      </c>
      <c r="F2349" s="2" t="s">
        <v>3363</v>
      </c>
      <c r="G2349" s="2" t="s">
        <v>3363</v>
      </c>
    </row>
    <row r="2350" spans="1:7">
      <c r="A2350" s="2" t="s">
        <v>4779</v>
      </c>
      <c r="B2350" s="2" t="s">
        <v>4780</v>
      </c>
      <c r="C2350" s="2">
        <v>8879511712</v>
      </c>
      <c r="D2350" s="2" t="s">
        <v>14</v>
      </c>
      <c r="E2350" s="2" t="str">
        <f>HYPERLINK("https://nconnect.nicmar.ac.in/storage/profile/699a93d344c5d.png", "Download")</f>
        <v>0</v>
      </c>
      <c r="F2350" s="2" t="s">
        <v>3363</v>
      </c>
      <c r="G2350" s="2" t="s">
        <v>3363</v>
      </c>
    </row>
    <row r="2351" spans="1:7">
      <c r="A2351" s="2" t="s">
        <v>4781</v>
      </c>
      <c r="B2351" s="2" t="s">
        <v>4782</v>
      </c>
      <c r="C2351" s="2"/>
      <c r="D2351" s="2"/>
      <c r="E2351" s="2" t="s">
        <v>15</v>
      </c>
      <c r="F2351" s="2" t="s">
        <v>48</v>
      </c>
      <c r="G2351" s="2" t="s">
        <v>48</v>
      </c>
    </row>
    <row r="2352" spans="1:7">
      <c r="A2352" s="2" t="s">
        <v>4783</v>
      </c>
      <c r="B2352" s="2" t="s">
        <v>4784</v>
      </c>
      <c r="C2352" s="2">
        <v>9160404411</v>
      </c>
      <c r="D2352" s="2" t="s">
        <v>14</v>
      </c>
      <c r="E2352" s="2" t="s">
        <v>15</v>
      </c>
      <c r="F2352" s="2" t="s">
        <v>3363</v>
      </c>
      <c r="G2352" s="2" t="s">
        <v>3363</v>
      </c>
    </row>
    <row r="2353" spans="1:7">
      <c r="A2353" s="2" t="s">
        <v>4785</v>
      </c>
      <c r="B2353" s="2" t="s">
        <v>4786</v>
      </c>
      <c r="C2353" s="2">
        <v>7217616929</v>
      </c>
      <c r="D2353" s="2" t="s">
        <v>14</v>
      </c>
      <c r="E2353" s="2" t="s">
        <v>15</v>
      </c>
      <c r="F2353" s="2" t="s">
        <v>3363</v>
      </c>
      <c r="G2353" s="2" t="s">
        <v>3363</v>
      </c>
    </row>
    <row r="2354" spans="1:7">
      <c r="A2354" s="2" t="s">
        <v>4787</v>
      </c>
      <c r="B2354" s="2" t="s">
        <v>4788</v>
      </c>
      <c r="C2354" s="2">
        <v>9870751838</v>
      </c>
      <c r="D2354" s="2" t="s">
        <v>14</v>
      </c>
      <c r="E2354" s="2" t="str">
        <f>HYPERLINK("https://nconnect.nicmar.ac.in/storage/profile/699a8c05a3234.png", "Download")</f>
        <v>0</v>
      </c>
      <c r="F2354" s="2" t="s">
        <v>3363</v>
      </c>
      <c r="G2354" s="2" t="s">
        <v>3363</v>
      </c>
    </row>
    <row r="2355" spans="1:7">
      <c r="A2355" s="2" t="s">
        <v>3699</v>
      </c>
      <c r="B2355" s="2" t="s">
        <v>4789</v>
      </c>
      <c r="C2355" s="2">
        <v>9798934657</v>
      </c>
      <c r="D2355" s="2" t="s">
        <v>14</v>
      </c>
      <c r="E2355" s="2" t="s">
        <v>15</v>
      </c>
      <c r="F2355" s="2" t="s">
        <v>3363</v>
      </c>
      <c r="G2355" s="2" t="s">
        <v>3363</v>
      </c>
    </row>
    <row r="2356" spans="1:7">
      <c r="A2356" s="2" t="s">
        <v>4790</v>
      </c>
      <c r="B2356" s="2" t="s">
        <v>4791</v>
      </c>
      <c r="C2356" s="2">
        <v>8960036584</v>
      </c>
      <c r="D2356" s="2" t="s">
        <v>14</v>
      </c>
      <c r="E2356" s="2" t="s">
        <v>15</v>
      </c>
      <c r="F2356" s="2" t="s">
        <v>3363</v>
      </c>
      <c r="G2356" s="2" t="s">
        <v>3363</v>
      </c>
    </row>
    <row r="2357" spans="1:7">
      <c r="A2357" s="2" t="s">
        <v>4792</v>
      </c>
      <c r="B2357" s="2" t="s">
        <v>4793</v>
      </c>
      <c r="C2357" s="2">
        <v>9988912309</v>
      </c>
      <c r="D2357" s="2" t="s">
        <v>14</v>
      </c>
      <c r="E2357" s="2" t="str">
        <f>HYPERLINK("https://nconnect.nicmar.ac.in/storage/profile/699a95bece20d.png", "Download")</f>
        <v>0</v>
      </c>
      <c r="F2357" s="2" t="s">
        <v>3363</v>
      </c>
      <c r="G2357" s="2" t="s">
        <v>3363</v>
      </c>
    </row>
    <row r="2358" spans="1:7">
      <c r="A2358" s="2" t="s">
        <v>4794</v>
      </c>
      <c r="B2358" s="2" t="s">
        <v>4795</v>
      </c>
      <c r="C2358" s="2">
        <v>9774350732</v>
      </c>
      <c r="D2358" s="2" t="s">
        <v>14</v>
      </c>
      <c r="E2358" s="2" t="str">
        <f>HYPERLINK("https://nconnect.nicmar.ac.in/storage/profile/699aac9045a31.png", "Download")</f>
        <v>0</v>
      </c>
      <c r="F2358" s="2" t="s">
        <v>3363</v>
      </c>
      <c r="G2358" s="2" t="s">
        <v>3363</v>
      </c>
    </row>
    <row r="2359" spans="1:7">
      <c r="A2359" s="2" t="s">
        <v>4796</v>
      </c>
      <c r="B2359" s="2" t="s">
        <v>4797</v>
      </c>
      <c r="C2359" s="2">
        <v>9787781194</v>
      </c>
      <c r="D2359" s="2" t="s">
        <v>14</v>
      </c>
      <c r="E2359" s="2" t="s">
        <v>15</v>
      </c>
      <c r="F2359" s="2" t="s">
        <v>3363</v>
      </c>
      <c r="G2359" s="2" t="s">
        <v>3363</v>
      </c>
    </row>
    <row r="2360" spans="1:7">
      <c r="A2360" s="2" t="s">
        <v>4798</v>
      </c>
      <c r="B2360" s="2" t="s">
        <v>4799</v>
      </c>
      <c r="C2360" s="2">
        <v>9603112235</v>
      </c>
      <c r="D2360" s="2" t="s">
        <v>14</v>
      </c>
      <c r="E2360" s="2" t="str">
        <f>HYPERLINK("https://nconnect.nicmar.ac.in/storage/profile/699a98c813c9e.png", "Download")</f>
        <v>0</v>
      </c>
      <c r="F2360" s="2" t="s">
        <v>3363</v>
      </c>
      <c r="G2360" s="2" t="s">
        <v>3363</v>
      </c>
    </row>
    <row r="2361" spans="1:7">
      <c r="A2361" s="2" t="s">
        <v>4800</v>
      </c>
      <c r="B2361" s="2" t="s">
        <v>4801</v>
      </c>
      <c r="C2361" s="2">
        <v>9154669537</v>
      </c>
      <c r="D2361" s="2" t="s">
        <v>14</v>
      </c>
      <c r="E2361" s="2" t="str">
        <f>HYPERLINK("https://nconnect.nicmar.ac.in/storage/profile/699aa55b1472e.png", "Download")</f>
        <v>0</v>
      </c>
      <c r="F2361" s="2" t="s">
        <v>3363</v>
      </c>
      <c r="G2361" s="2" t="s">
        <v>3363</v>
      </c>
    </row>
    <row r="2362" spans="1:7">
      <c r="A2362" s="2" t="s">
        <v>4802</v>
      </c>
      <c r="B2362" s="2" t="s">
        <v>4803</v>
      </c>
      <c r="C2362" s="2">
        <v>9009255611</v>
      </c>
      <c r="D2362" s="2" t="s">
        <v>14</v>
      </c>
      <c r="E2362" s="2" t="s">
        <v>15</v>
      </c>
      <c r="F2362" s="2" t="s">
        <v>3363</v>
      </c>
      <c r="G2362" s="2" t="s">
        <v>3363</v>
      </c>
    </row>
    <row r="2363" spans="1:7">
      <c r="A2363" s="2" t="s">
        <v>4804</v>
      </c>
      <c r="B2363" s="2" t="s">
        <v>4805</v>
      </c>
      <c r="C2363" s="2">
        <v>8910464268</v>
      </c>
      <c r="D2363" s="2" t="s">
        <v>14</v>
      </c>
      <c r="E2363" s="2" t="s">
        <v>15</v>
      </c>
      <c r="F2363" s="2" t="s">
        <v>3363</v>
      </c>
      <c r="G2363" s="2" t="s">
        <v>3363</v>
      </c>
    </row>
    <row r="2364" spans="1:7">
      <c r="A2364" s="2" t="s">
        <v>4806</v>
      </c>
      <c r="B2364" s="2" t="s">
        <v>4807</v>
      </c>
      <c r="C2364" s="2">
        <v>9322976276</v>
      </c>
      <c r="D2364" s="2" t="s">
        <v>14</v>
      </c>
      <c r="E2364" s="2" t="str">
        <f>HYPERLINK("https://nconnect.nicmar.ac.in/storage/profile/69a4f12a399a6.png", "Download")</f>
        <v>0</v>
      </c>
      <c r="F2364" s="2" t="s">
        <v>3363</v>
      </c>
      <c r="G2364" s="2" t="s">
        <v>3363</v>
      </c>
    </row>
    <row r="2365" spans="1:7">
      <c r="A2365" s="2" t="s">
        <v>4808</v>
      </c>
      <c r="B2365" s="2" t="s">
        <v>4809</v>
      </c>
      <c r="C2365" s="2">
        <v>9019226775</v>
      </c>
      <c r="D2365" s="2" t="s">
        <v>14</v>
      </c>
      <c r="E2365" s="2" t="s">
        <v>15</v>
      </c>
      <c r="F2365" s="2" t="s">
        <v>3363</v>
      </c>
      <c r="G2365" s="2" t="s">
        <v>3363</v>
      </c>
    </row>
    <row r="2366" spans="1:7">
      <c r="A2366" s="2" t="s">
        <v>4810</v>
      </c>
      <c r="B2366" s="2" t="s">
        <v>4811</v>
      </c>
      <c r="C2366" s="2">
        <v>7758016807</v>
      </c>
      <c r="D2366" s="2" t="s">
        <v>14</v>
      </c>
      <c r="E2366" s="2" t="str">
        <f>HYPERLINK("https://nconnect.nicmar.ac.in/storage/profile/699ab669cf2cc.png", "Download")</f>
        <v>0</v>
      </c>
      <c r="F2366" s="2" t="s">
        <v>3363</v>
      </c>
      <c r="G2366" s="2" t="s">
        <v>3363</v>
      </c>
    </row>
    <row r="2367" spans="1:7">
      <c r="A2367" s="2" t="s">
        <v>4812</v>
      </c>
      <c r="B2367" s="2" t="s">
        <v>4813</v>
      </c>
      <c r="C2367" s="2">
        <v>8806666506</v>
      </c>
      <c r="D2367" s="2" t="s">
        <v>14</v>
      </c>
      <c r="E2367" s="2" t="str">
        <f>HYPERLINK("https://nconnect.nicmar.ac.in/storage/profile/699ae4873d6f1.png", "Download")</f>
        <v>0</v>
      </c>
      <c r="F2367" s="2" t="s">
        <v>3363</v>
      </c>
      <c r="G2367" s="2" t="s">
        <v>3363</v>
      </c>
    </row>
    <row r="2368" spans="1:7">
      <c r="A2368" s="2" t="s">
        <v>4814</v>
      </c>
      <c r="B2368" s="2" t="s">
        <v>4815</v>
      </c>
      <c r="C2368" s="2"/>
      <c r="D2368" s="2" t="s">
        <v>14</v>
      </c>
      <c r="E2368" s="2" t="s">
        <v>15</v>
      </c>
      <c r="F2368" s="2" t="s">
        <v>48</v>
      </c>
      <c r="G2368" s="2" t="s">
        <v>48</v>
      </c>
    </row>
    <row r="2369" spans="1:7">
      <c r="A2369" s="2" t="s">
        <v>4816</v>
      </c>
      <c r="B2369" s="2" t="s">
        <v>4817</v>
      </c>
      <c r="C2369" s="2">
        <v>9417410916</v>
      </c>
      <c r="D2369" s="2" t="s">
        <v>14</v>
      </c>
      <c r="E2369" s="2" t="str">
        <f>HYPERLINK("https://nconnect.nicmar.ac.in/storage/profile/699ab7944aed5.png", "Download")</f>
        <v>0</v>
      </c>
      <c r="F2369" s="2" t="s">
        <v>3363</v>
      </c>
      <c r="G2369" s="2" t="s">
        <v>3363</v>
      </c>
    </row>
    <row r="2370" spans="1:7">
      <c r="A2370" s="2" t="s">
        <v>4818</v>
      </c>
      <c r="B2370" s="2" t="s">
        <v>4819</v>
      </c>
      <c r="C2370" s="2">
        <v>9359809742</v>
      </c>
      <c r="D2370" s="2" t="s">
        <v>14</v>
      </c>
      <c r="E2370" s="2" t="str">
        <f>HYPERLINK("https://nconnect.nicmar.ac.in/storage/profile/699abaf068999.png", "Download")</f>
        <v>0</v>
      </c>
      <c r="F2370" s="2" t="s">
        <v>3363</v>
      </c>
      <c r="G2370" s="2" t="s">
        <v>3363</v>
      </c>
    </row>
    <row r="2371" spans="1:7">
      <c r="A2371" s="2" t="s">
        <v>4820</v>
      </c>
      <c r="B2371" s="2" t="s">
        <v>4821</v>
      </c>
      <c r="C2371" s="2">
        <v>9028218830</v>
      </c>
      <c r="D2371" s="2" t="s">
        <v>14</v>
      </c>
      <c r="E2371" s="2" t="s">
        <v>15</v>
      </c>
      <c r="F2371" s="2" t="s">
        <v>3363</v>
      </c>
      <c r="G2371" s="2" t="s">
        <v>3363</v>
      </c>
    </row>
    <row r="2372" spans="1:7">
      <c r="A2372" s="2" t="s">
        <v>4822</v>
      </c>
      <c r="B2372" s="2" t="s">
        <v>4823</v>
      </c>
      <c r="C2372" s="2">
        <v>7006033284</v>
      </c>
      <c r="D2372" s="2" t="s">
        <v>14</v>
      </c>
      <c r="E2372" s="2" t="str">
        <f>HYPERLINK("https://nconnect.nicmar.ac.in/storage/profile/699adb6628eba.png", "Download")</f>
        <v>0</v>
      </c>
      <c r="F2372" s="2" t="s">
        <v>3363</v>
      </c>
      <c r="G2372" s="2" t="s">
        <v>3363</v>
      </c>
    </row>
    <row r="2373" spans="1:7">
      <c r="A2373" s="2" t="s">
        <v>4824</v>
      </c>
      <c r="B2373" s="2" t="s">
        <v>4825</v>
      </c>
      <c r="C2373" s="2">
        <v>7741967221</v>
      </c>
      <c r="D2373" s="2" t="s">
        <v>14</v>
      </c>
      <c r="E2373" s="2" t="str">
        <f>HYPERLINK("https://nconnect.nicmar.ac.in/storage/profile/69a178e53d12b.png", "Download")</f>
        <v>0</v>
      </c>
      <c r="F2373" s="2" t="s">
        <v>3363</v>
      </c>
      <c r="G2373" s="2" t="s">
        <v>3363</v>
      </c>
    </row>
    <row r="2374" spans="1:7">
      <c r="A2374" s="2" t="s">
        <v>4826</v>
      </c>
      <c r="B2374" s="2" t="s">
        <v>4827</v>
      </c>
      <c r="C2374" s="2">
        <v>9642781170</v>
      </c>
      <c r="D2374" s="2" t="s">
        <v>14</v>
      </c>
      <c r="E2374" s="2" t="s">
        <v>15</v>
      </c>
      <c r="F2374" s="2" t="s">
        <v>3363</v>
      </c>
      <c r="G2374" s="2" t="s">
        <v>3363</v>
      </c>
    </row>
    <row r="2375" spans="1:7">
      <c r="A2375" s="2" t="s">
        <v>4828</v>
      </c>
      <c r="B2375" s="2" t="s">
        <v>4829</v>
      </c>
      <c r="C2375" s="2">
        <v>9967031609</v>
      </c>
      <c r="D2375" s="2" t="s">
        <v>14</v>
      </c>
      <c r="E2375" s="2" t="str">
        <f>HYPERLINK("https://nconnect.nicmar.ac.in/storage/profile/699af04d211fc.png", "Download")</f>
        <v>0</v>
      </c>
      <c r="F2375" s="2" t="s">
        <v>3363</v>
      </c>
      <c r="G2375" s="2" t="s">
        <v>3363</v>
      </c>
    </row>
    <row r="2376" spans="1:7">
      <c r="A2376" s="2" t="s">
        <v>4830</v>
      </c>
      <c r="B2376" s="2" t="s">
        <v>4831</v>
      </c>
      <c r="C2376" s="2">
        <v>8462998478</v>
      </c>
      <c r="D2376" s="2" t="s">
        <v>14</v>
      </c>
      <c r="E2376" s="2" t="str">
        <f>HYPERLINK("https://nconnect.nicmar.ac.in/storage/profile/699ad2991cc32.png", "Download")</f>
        <v>0</v>
      </c>
      <c r="F2376" s="2" t="s">
        <v>3363</v>
      </c>
      <c r="G2376" s="2" t="s">
        <v>3363</v>
      </c>
    </row>
    <row r="2377" spans="1:7">
      <c r="A2377" s="2" t="s">
        <v>4832</v>
      </c>
      <c r="B2377" s="2" t="s">
        <v>4833</v>
      </c>
      <c r="C2377" s="2">
        <v>8553336080</v>
      </c>
      <c r="D2377" s="2" t="s">
        <v>14</v>
      </c>
      <c r="E2377" s="2" t="s">
        <v>15</v>
      </c>
      <c r="F2377" s="2" t="s">
        <v>3363</v>
      </c>
      <c r="G2377" s="2" t="s">
        <v>3363</v>
      </c>
    </row>
    <row r="2378" spans="1:7">
      <c r="A2378" s="2" t="s">
        <v>4834</v>
      </c>
      <c r="B2378" s="2" t="s">
        <v>4835</v>
      </c>
      <c r="C2378" s="2">
        <v>9518781131</v>
      </c>
      <c r="D2378" s="2" t="s">
        <v>14</v>
      </c>
      <c r="E2378" s="2" t="s">
        <v>15</v>
      </c>
      <c r="F2378" s="2" t="s">
        <v>3363</v>
      </c>
      <c r="G2378" s="2" t="s">
        <v>3363</v>
      </c>
    </row>
    <row r="2379" spans="1:7">
      <c r="A2379" s="2" t="s">
        <v>4836</v>
      </c>
      <c r="B2379" s="2" t="s">
        <v>4837</v>
      </c>
      <c r="C2379" s="2">
        <v>9823408717</v>
      </c>
      <c r="D2379" s="2" t="s">
        <v>14</v>
      </c>
      <c r="E2379" s="2" t="str">
        <f>HYPERLINK("https://nconnect.nicmar.ac.in/storage/profile/699aeaa4e213d.png", "Download")</f>
        <v>0</v>
      </c>
      <c r="F2379" s="2" t="s">
        <v>3363</v>
      </c>
      <c r="G2379" s="2" t="s">
        <v>3363</v>
      </c>
    </row>
    <row r="2380" spans="1:7">
      <c r="A2380" s="2" t="s">
        <v>4838</v>
      </c>
      <c r="B2380" s="2" t="s">
        <v>4839</v>
      </c>
      <c r="C2380" s="2">
        <v>9340209962</v>
      </c>
      <c r="D2380" s="2" t="s">
        <v>14</v>
      </c>
      <c r="E2380" s="2" t="str">
        <f>HYPERLINK("https://nconnect.nicmar.ac.in/storage/profile/699ae880bedf2.png", "Download")</f>
        <v>0</v>
      </c>
      <c r="F2380" s="2" t="s">
        <v>3363</v>
      </c>
      <c r="G2380" s="2" t="s">
        <v>3363</v>
      </c>
    </row>
    <row r="2381" spans="1:7">
      <c r="A2381" s="2" t="s">
        <v>4840</v>
      </c>
      <c r="B2381" s="2" t="s">
        <v>4841</v>
      </c>
      <c r="C2381" s="2">
        <v>7678015696</v>
      </c>
      <c r="D2381" s="2" t="s">
        <v>14</v>
      </c>
      <c r="E2381" s="2" t="str">
        <f>HYPERLINK("https://nconnect.nicmar.ac.in/storage/profile/69a7011b8c01e.png", "Download")</f>
        <v>0</v>
      </c>
      <c r="F2381" s="2" t="s">
        <v>3363</v>
      </c>
      <c r="G2381" s="2" t="s">
        <v>3363</v>
      </c>
    </row>
    <row r="2382" spans="1:7">
      <c r="A2382" s="2" t="s">
        <v>4842</v>
      </c>
      <c r="B2382" s="2" t="s">
        <v>4843</v>
      </c>
      <c r="C2382" s="2">
        <v>6392249277</v>
      </c>
      <c r="D2382" s="2" t="s">
        <v>14</v>
      </c>
      <c r="E2382" s="2" t="s">
        <v>15</v>
      </c>
      <c r="F2382" s="2" t="s">
        <v>3363</v>
      </c>
      <c r="G2382" s="2" t="s">
        <v>3363</v>
      </c>
    </row>
    <row r="2383" spans="1:7">
      <c r="A2383" s="2" t="s">
        <v>4844</v>
      </c>
      <c r="B2383" s="2" t="s">
        <v>4845</v>
      </c>
      <c r="C2383" s="2">
        <v>8420207515</v>
      </c>
      <c r="D2383" s="2" t="s">
        <v>14</v>
      </c>
      <c r="E2383" s="2" t="str">
        <f>HYPERLINK("https://nconnect.nicmar.ac.in/storage/profile/699aeee461c02.png", "Download")</f>
        <v>0</v>
      </c>
      <c r="F2383" s="2" t="s">
        <v>3363</v>
      </c>
      <c r="G2383" s="2" t="s">
        <v>3363</v>
      </c>
    </row>
    <row r="2384" spans="1:7">
      <c r="A2384" s="2" t="s">
        <v>4846</v>
      </c>
      <c r="B2384" s="2" t="s">
        <v>4847</v>
      </c>
      <c r="C2384" s="2">
        <v>9657142050</v>
      </c>
      <c r="D2384" s="2" t="s">
        <v>14</v>
      </c>
      <c r="E2384" s="2" t="s">
        <v>15</v>
      </c>
      <c r="F2384" s="2" t="s">
        <v>3363</v>
      </c>
      <c r="G2384" s="2" t="s">
        <v>3363</v>
      </c>
    </row>
    <row r="2385" spans="1:7">
      <c r="A2385" s="2" t="s">
        <v>4848</v>
      </c>
      <c r="B2385" s="2" t="s">
        <v>4849</v>
      </c>
      <c r="C2385" s="2">
        <v>9326940617</v>
      </c>
      <c r="D2385" s="2" t="s">
        <v>14</v>
      </c>
      <c r="E2385" s="2" t="s">
        <v>15</v>
      </c>
      <c r="F2385" s="2" t="s">
        <v>3363</v>
      </c>
      <c r="G2385" s="2" t="s">
        <v>3363</v>
      </c>
    </row>
    <row r="2386" spans="1:7">
      <c r="A2386" s="2" t="s">
        <v>4850</v>
      </c>
      <c r="B2386" s="2" t="s">
        <v>4851</v>
      </c>
      <c r="C2386" s="2">
        <v>7905136064</v>
      </c>
      <c r="D2386" s="2" t="s">
        <v>14</v>
      </c>
      <c r="E2386" s="2" t="s">
        <v>15</v>
      </c>
      <c r="F2386" s="2" t="s">
        <v>3363</v>
      </c>
      <c r="G2386" s="2" t="s">
        <v>3363</v>
      </c>
    </row>
    <row r="2387" spans="1:7">
      <c r="A2387" s="2" t="s">
        <v>4852</v>
      </c>
      <c r="B2387" s="2" t="s">
        <v>4853</v>
      </c>
      <c r="C2387" s="2">
        <v>9956065784</v>
      </c>
      <c r="D2387" s="2" t="s">
        <v>14</v>
      </c>
      <c r="E2387" s="2" t="str">
        <f>HYPERLINK("https://nconnect.nicmar.ac.in/storage/profile/699affab53f75.png", "Download")</f>
        <v>0</v>
      </c>
      <c r="F2387" s="2" t="s">
        <v>3363</v>
      </c>
      <c r="G2387" s="2" t="s">
        <v>3363</v>
      </c>
    </row>
    <row r="2388" spans="1:7">
      <c r="A2388" s="2" t="s">
        <v>4854</v>
      </c>
      <c r="B2388" s="2" t="s">
        <v>4855</v>
      </c>
      <c r="C2388" s="2">
        <v>9822300916</v>
      </c>
      <c r="D2388" s="2" t="s">
        <v>14</v>
      </c>
      <c r="E2388" s="2" t="s">
        <v>15</v>
      </c>
      <c r="F2388" s="2" t="s">
        <v>3363</v>
      </c>
      <c r="G2388" s="2" t="s">
        <v>3363</v>
      </c>
    </row>
    <row r="2389" spans="1:7">
      <c r="A2389" s="2" t="s">
        <v>4856</v>
      </c>
      <c r="B2389" s="2" t="s">
        <v>4857</v>
      </c>
      <c r="C2389" s="2">
        <v>9867583332</v>
      </c>
      <c r="D2389" s="2" t="s">
        <v>14</v>
      </c>
      <c r="E2389" s="2" t="s">
        <v>15</v>
      </c>
      <c r="F2389" s="2" t="s">
        <v>3363</v>
      </c>
      <c r="G2389" s="2" t="s">
        <v>3363</v>
      </c>
    </row>
    <row r="2390" spans="1:7">
      <c r="A2390" s="2" t="s">
        <v>4858</v>
      </c>
      <c r="B2390" s="2" t="s">
        <v>4859</v>
      </c>
      <c r="C2390" s="2">
        <v>9561430876</v>
      </c>
      <c r="D2390" s="2" t="s">
        <v>14</v>
      </c>
      <c r="E2390" s="2" t="str">
        <f>HYPERLINK("https://nconnect.nicmar.ac.in/storage/profile/699b049e54635.png", "Download")</f>
        <v>0</v>
      </c>
      <c r="F2390" s="2" t="s">
        <v>3363</v>
      </c>
      <c r="G2390" s="2" t="s">
        <v>3363</v>
      </c>
    </row>
    <row r="2391" spans="1:7">
      <c r="A2391" s="2" t="s">
        <v>4860</v>
      </c>
      <c r="B2391" s="2" t="s">
        <v>4861</v>
      </c>
      <c r="C2391" s="2">
        <v>9399184353</v>
      </c>
      <c r="D2391" s="2" t="s">
        <v>14</v>
      </c>
      <c r="E2391" s="2" t="str">
        <f>HYPERLINK("https://nconnect.nicmar.ac.in/storage/profile/69a71f5bb9979.png", "Download")</f>
        <v>0</v>
      </c>
      <c r="F2391" s="2" t="s">
        <v>3363</v>
      </c>
      <c r="G2391" s="2" t="s">
        <v>3363</v>
      </c>
    </row>
    <row r="2392" spans="1:7">
      <c r="A2392" s="2" t="s">
        <v>4862</v>
      </c>
      <c r="B2392" s="2" t="s">
        <v>4863</v>
      </c>
      <c r="C2392" s="2">
        <v>8639410152</v>
      </c>
      <c r="D2392" s="2" t="s">
        <v>14</v>
      </c>
      <c r="E2392" s="2" t="str">
        <f>HYPERLINK("https://nconnect.nicmar.ac.in/storage/profile/69a27b22e3cf2.png", "Download")</f>
        <v>0</v>
      </c>
      <c r="F2392" s="2" t="s">
        <v>3363</v>
      </c>
      <c r="G2392" s="2" t="s">
        <v>3363</v>
      </c>
    </row>
    <row r="2393" spans="1:7">
      <c r="A2393" s="2" t="s">
        <v>4864</v>
      </c>
      <c r="B2393" s="2" t="s">
        <v>4865</v>
      </c>
      <c r="C2393" s="2">
        <v>7666363829</v>
      </c>
      <c r="D2393" s="2" t="s">
        <v>14</v>
      </c>
      <c r="E2393" s="2" t="s">
        <v>15</v>
      </c>
      <c r="F2393" s="2" t="s">
        <v>3363</v>
      </c>
      <c r="G2393" s="2" t="s">
        <v>3363</v>
      </c>
    </row>
    <row r="2394" spans="1:7">
      <c r="A2394" s="2" t="s">
        <v>4866</v>
      </c>
      <c r="B2394" s="2" t="s">
        <v>4867</v>
      </c>
      <c r="C2394" s="2">
        <v>9898384187</v>
      </c>
      <c r="D2394" s="2" t="s">
        <v>14</v>
      </c>
      <c r="E2394" s="2" t="str">
        <f>HYPERLINK("https://nconnect.nicmar.ac.in/storage/profile/699b2f3a3b623.png", "Download")</f>
        <v>0</v>
      </c>
      <c r="F2394" s="2" t="s">
        <v>3363</v>
      </c>
      <c r="G2394" s="2" t="s">
        <v>3363</v>
      </c>
    </row>
    <row r="2395" spans="1:7">
      <c r="A2395" s="2" t="s">
        <v>4868</v>
      </c>
      <c r="B2395" s="2" t="s">
        <v>4869</v>
      </c>
      <c r="C2395" s="2">
        <v>8606149884</v>
      </c>
      <c r="D2395" s="2" t="s">
        <v>14</v>
      </c>
      <c r="E2395" s="2" t="s">
        <v>15</v>
      </c>
      <c r="F2395" s="2" t="s">
        <v>3363</v>
      </c>
      <c r="G2395" s="2" t="s">
        <v>3363</v>
      </c>
    </row>
    <row r="2396" spans="1:7">
      <c r="A2396" s="2" t="s">
        <v>4870</v>
      </c>
      <c r="B2396" s="2" t="s">
        <v>4871</v>
      </c>
      <c r="C2396" s="2">
        <v>9866172005</v>
      </c>
      <c r="D2396" s="2" t="s">
        <v>14</v>
      </c>
      <c r="E2396" s="2" t="str">
        <f>HYPERLINK("https://nconnect.nicmar.ac.in/storage/profile/699b369427aed.png", "Download")</f>
        <v>0</v>
      </c>
      <c r="F2396" s="2" t="s">
        <v>3363</v>
      </c>
      <c r="G2396" s="2" t="s">
        <v>3363</v>
      </c>
    </row>
    <row r="2397" spans="1:7">
      <c r="A2397" s="2" t="s">
        <v>4872</v>
      </c>
      <c r="B2397" s="2" t="s">
        <v>4873</v>
      </c>
      <c r="C2397" s="2">
        <v>9819950962</v>
      </c>
      <c r="D2397" s="2" t="s">
        <v>14</v>
      </c>
      <c r="E2397" s="2" t="str">
        <f>HYPERLINK("https://nconnect.nicmar.ac.in/storage/profile/699b405af24cc.png", "Download")</f>
        <v>0</v>
      </c>
      <c r="F2397" s="2" t="s">
        <v>3363</v>
      </c>
      <c r="G2397" s="2" t="s">
        <v>3363</v>
      </c>
    </row>
    <row r="2398" spans="1:7">
      <c r="A2398" s="2" t="s">
        <v>4874</v>
      </c>
      <c r="B2398" s="2" t="s">
        <v>4875</v>
      </c>
      <c r="C2398" s="2">
        <v>8408868363</v>
      </c>
      <c r="D2398" s="2" t="s">
        <v>14</v>
      </c>
      <c r="E2398" s="2" t="s">
        <v>15</v>
      </c>
      <c r="F2398" s="2" t="s">
        <v>3363</v>
      </c>
      <c r="G2398" s="2" t="s">
        <v>3363</v>
      </c>
    </row>
    <row r="2399" spans="1:7">
      <c r="A2399" s="2" t="s">
        <v>4876</v>
      </c>
      <c r="B2399" s="2" t="s">
        <v>4877</v>
      </c>
      <c r="C2399" s="2"/>
      <c r="D2399" s="2" t="s">
        <v>14</v>
      </c>
      <c r="E2399" s="2" t="s">
        <v>15</v>
      </c>
      <c r="F2399" s="2" t="s">
        <v>48</v>
      </c>
      <c r="G2399" s="2" t="s">
        <v>48</v>
      </c>
    </row>
    <row r="2400" spans="1:7">
      <c r="A2400" s="2" t="s">
        <v>4878</v>
      </c>
      <c r="B2400" s="2" t="s">
        <v>4879</v>
      </c>
      <c r="C2400" s="2">
        <v>9167977970</v>
      </c>
      <c r="D2400" s="2" t="s">
        <v>14</v>
      </c>
      <c r="E2400" s="2" t="str">
        <f>HYPERLINK("https://nconnect.nicmar.ac.in/storage/profile/699b309d08313.png", "Download")</f>
        <v>0</v>
      </c>
      <c r="F2400" s="2" t="s">
        <v>3363</v>
      </c>
      <c r="G2400" s="2" t="s">
        <v>3363</v>
      </c>
    </row>
    <row r="2401" spans="1:7">
      <c r="A2401" s="2" t="s">
        <v>4880</v>
      </c>
      <c r="B2401" s="2" t="s">
        <v>4881</v>
      </c>
      <c r="C2401" s="2">
        <v>8962325867</v>
      </c>
      <c r="D2401" s="2" t="s">
        <v>14</v>
      </c>
      <c r="E2401" s="2" t="s">
        <v>15</v>
      </c>
      <c r="F2401" s="2" t="s">
        <v>3363</v>
      </c>
      <c r="G2401" s="2" t="s">
        <v>3363</v>
      </c>
    </row>
    <row r="2402" spans="1:7">
      <c r="A2402" s="2" t="s">
        <v>4882</v>
      </c>
      <c r="B2402" s="2" t="s">
        <v>4883</v>
      </c>
      <c r="C2402" s="2">
        <v>9944263851</v>
      </c>
      <c r="D2402" s="2" t="s">
        <v>14</v>
      </c>
      <c r="E2402" s="2" t="s">
        <v>15</v>
      </c>
      <c r="F2402" s="2" t="s">
        <v>3363</v>
      </c>
      <c r="G2402" s="2" t="s">
        <v>3363</v>
      </c>
    </row>
    <row r="2403" spans="1:7">
      <c r="A2403" s="2" t="s">
        <v>4884</v>
      </c>
      <c r="B2403" s="2" t="s">
        <v>4885</v>
      </c>
      <c r="C2403" s="2">
        <v>9892749388</v>
      </c>
      <c r="D2403" s="2" t="s">
        <v>14</v>
      </c>
      <c r="E2403" s="2" t="s">
        <v>15</v>
      </c>
      <c r="F2403" s="2" t="s">
        <v>3363</v>
      </c>
      <c r="G2403" s="2" t="s">
        <v>3363</v>
      </c>
    </row>
    <row r="2404" spans="1:7">
      <c r="A2404" s="2" t="s">
        <v>4886</v>
      </c>
      <c r="B2404" s="2" t="s">
        <v>4887</v>
      </c>
      <c r="C2404" s="2">
        <v>9849158262</v>
      </c>
      <c r="D2404" s="2" t="s">
        <v>14</v>
      </c>
      <c r="E2404" s="2" t="str">
        <f>HYPERLINK("https://nconnect.nicmar.ac.in/storage/profile/69a715d795588.png", "Download")</f>
        <v>0</v>
      </c>
      <c r="F2404" s="2" t="s">
        <v>3363</v>
      </c>
      <c r="G2404" s="2" t="s">
        <v>3363</v>
      </c>
    </row>
    <row r="2405" spans="1:7">
      <c r="A2405" s="2" t="s">
        <v>4888</v>
      </c>
      <c r="B2405" s="2" t="s">
        <v>4889</v>
      </c>
      <c r="C2405" s="2">
        <v>9425077740</v>
      </c>
      <c r="D2405" s="2" t="s">
        <v>14</v>
      </c>
      <c r="E2405" s="2" t="s">
        <v>15</v>
      </c>
      <c r="F2405" s="2" t="s">
        <v>3363</v>
      </c>
      <c r="G2405" s="2" t="s">
        <v>3363</v>
      </c>
    </row>
    <row r="2406" spans="1:7">
      <c r="A2406" s="2" t="s">
        <v>4890</v>
      </c>
      <c r="B2406" s="2" t="s">
        <v>4891</v>
      </c>
      <c r="C2406" s="2">
        <v>7033296466</v>
      </c>
      <c r="D2406" s="2" t="s">
        <v>14</v>
      </c>
      <c r="E2406" s="2" t="str">
        <f>HYPERLINK("https://nconnect.nicmar.ac.in/storage/profile/699b7863002ce.png", "Download")</f>
        <v>0</v>
      </c>
      <c r="F2406" s="2" t="s">
        <v>3363</v>
      </c>
      <c r="G2406" s="2" t="s">
        <v>3363</v>
      </c>
    </row>
    <row r="2407" spans="1:7">
      <c r="A2407" s="2" t="s">
        <v>4892</v>
      </c>
      <c r="B2407" s="2" t="s">
        <v>4893</v>
      </c>
      <c r="C2407" s="2">
        <v>8017688196</v>
      </c>
      <c r="D2407" s="2" t="s">
        <v>14</v>
      </c>
      <c r="E2407" s="2" t="str">
        <f>HYPERLINK("https://nconnect.nicmar.ac.in/storage/profile/699bc9018b700.png", "Download")</f>
        <v>0</v>
      </c>
      <c r="F2407" s="2" t="s">
        <v>3363</v>
      </c>
      <c r="G2407" s="2" t="s">
        <v>3363</v>
      </c>
    </row>
    <row r="2408" spans="1:7">
      <c r="A2408" s="2" t="s">
        <v>4894</v>
      </c>
      <c r="B2408" s="2" t="s">
        <v>4895</v>
      </c>
      <c r="C2408" s="2">
        <v>9589882586</v>
      </c>
      <c r="D2408" s="2" t="s">
        <v>14</v>
      </c>
      <c r="E2408" s="2" t="str">
        <f>HYPERLINK("https://nconnect.nicmar.ac.in/storage/profile/699bccb04894d.png", "Download")</f>
        <v>0</v>
      </c>
      <c r="F2408" s="2" t="s">
        <v>3363</v>
      </c>
      <c r="G2408" s="2" t="s">
        <v>3363</v>
      </c>
    </row>
    <row r="2409" spans="1:7">
      <c r="A2409" s="2" t="s">
        <v>4896</v>
      </c>
      <c r="B2409" s="2" t="s">
        <v>4897</v>
      </c>
      <c r="C2409" s="2">
        <v>9910801434</v>
      </c>
      <c r="D2409" s="2" t="s">
        <v>14</v>
      </c>
      <c r="E2409" s="2" t="str">
        <f>HYPERLINK("https://nconnect.nicmar.ac.in/storage/profile/699bd2e2df426.png", "Download")</f>
        <v>0</v>
      </c>
      <c r="F2409" s="2" t="s">
        <v>3363</v>
      </c>
      <c r="G2409" s="2" t="s">
        <v>3363</v>
      </c>
    </row>
    <row r="2410" spans="1:7">
      <c r="A2410" s="2" t="s">
        <v>4898</v>
      </c>
      <c r="B2410" s="2" t="s">
        <v>4899</v>
      </c>
      <c r="C2410" s="2">
        <v>8208638515</v>
      </c>
      <c r="D2410" s="2" t="s">
        <v>14</v>
      </c>
      <c r="E2410" s="2" t="s">
        <v>15</v>
      </c>
      <c r="F2410" s="2" t="s">
        <v>3363</v>
      </c>
      <c r="G2410" s="2" t="s">
        <v>3363</v>
      </c>
    </row>
    <row r="2411" spans="1:7">
      <c r="A2411" s="2" t="s">
        <v>4900</v>
      </c>
      <c r="B2411" s="2" t="s">
        <v>4901</v>
      </c>
      <c r="C2411" s="2">
        <v>9943082767</v>
      </c>
      <c r="D2411" s="2" t="s">
        <v>14</v>
      </c>
      <c r="E2411" s="2" t="s">
        <v>15</v>
      </c>
      <c r="F2411" s="2" t="s">
        <v>3363</v>
      </c>
      <c r="G2411" s="2" t="s">
        <v>3363</v>
      </c>
    </row>
    <row r="2412" spans="1:7">
      <c r="A2412" s="2" t="s">
        <v>4902</v>
      </c>
      <c r="B2412" s="2" t="s">
        <v>4903</v>
      </c>
      <c r="C2412" s="2">
        <v>9970542305</v>
      </c>
      <c r="D2412" s="2" t="s">
        <v>14</v>
      </c>
      <c r="E2412" s="2" t="s">
        <v>15</v>
      </c>
      <c r="F2412" s="2" t="s">
        <v>3363</v>
      </c>
      <c r="G2412" s="2" t="s">
        <v>3363</v>
      </c>
    </row>
    <row r="2413" spans="1:7">
      <c r="A2413" s="2" t="s">
        <v>4904</v>
      </c>
      <c r="B2413" s="2" t="s">
        <v>4905</v>
      </c>
      <c r="C2413" s="2">
        <v>8787599685</v>
      </c>
      <c r="D2413" s="2" t="s">
        <v>14</v>
      </c>
      <c r="E2413" s="2" t="s">
        <v>15</v>
      </c>
      <c r="F2413" s="2" t="s">
        <v>3363</v>
      </c>
      <c r="G2413" s="2" t="s">
        <v>3363</v>
      </c>
    </row>
    <row r="2414" spans="1:7">
      <c r="A2414" s="2" t="s">
        <v>4906</v>
      </c>
      <c r="B2414" s="2" t="s">
        <v>4907</v>
      </c>
      <c r="C2414" s="2">
        <v>9881880247</v>
      </c>
      <c r="D2414" s="2" t="s">
        <v>14</v>
      </c>
      <c r="E2414" s="2" t="s">
        <v>15</v>
      </c>
      <c r="F2414" s="2" t="s">
        <v>3363</v>
      </c>
      <c r="G2414" s="2" t="s">
        <v>3363</v>
      </c>
    </row>
    <row r="2415" spans="1:7">
      <c r="A2415" s="2" t="s">
        <v>4908</v>
      </c>
      <c r="B2415" s="2" t="s">
        <v>4909</v>
      </c>
      <c r="C2415" s="2">
        <v>9822160366</v>
      </c>
      <c r="D2415" s="2" t="s">
        <v>14</v>
      </c>
      <c r="E2415" s="2" t="s">
        <v>15</v>
      </c>
      <c r="F2415" s="2" t="s">
        <v>3363</v>
      </c>
      <c r="G2415" s="2" t="s">
        <v>3363</v>
      </c>
    </row>
    <row r="2416" spans="1:7">
      <c r="A2416" s="2" t="s">
        <v>4910</v>
      </c>
      <c r="B2416" s="2" t="s">
        <v>4911</v>
      </c>
      <c r="C2416" s="2">
        <v>7042760391</v>
      </c>
      <c r="D2416" s="2" t="s">
        <v>14</v>
      </c>
      <c r="E2416" s="2" t="s">
        <v>15</v>
      </c>
      <c r="F2416" s="2" t="s">
        <v>3363</v>
      </c>
      <c r="G2416" s="2" t="s">
        <v>3363</v>
      </c>
    </row>
    <row r="2417" spans="1:7">
      <c r="A2417" s="2" t="s">
        <v>4912</v>
      </c>
      <c r="B2417" s="2" t="s">
        <v>4913</v>
      </c>
      <c r="C2417" s="2">
        <v>9752881371</v>
      </c>
      <c r="D2417" s="2" t="s">
        <v>14</v>
      </c>
      <c r="E2417" s="2" t="s">
        <v>15</v>
      </c>
      <c r="F2417" s="2" t="s">
        <v>3363</v>
      </c>
      <c r="G2417" s="2" t="s">
        <v>3363</v>
      </c>
    </row>
    <row r="2418" spans="1:7">
      <c r="A2418" s="2" t="s">
        <v>4914</v>
      </c>
      <c r="B2418" s="2" t="s">
        <v>4915</v>
      </c>
      <c r="C2418" s="2">
        <v>9422322457</v>
      </c>
      <c r="D2418" s="2" t="s">
        <v>14</v>
      </c>
      <c r="E2418" s="2" t="s">
        <v>15</v>
      </c>
      <c r="F2418" s="2" t="s">
        <v>3363</v>
      </c>
      <c r="G2418" s="2" t="s">
        <v>3363</v>
      </c>
    </row>
    <row r="2419" spans="1:7">
      <c r="A2419" s="2" t="s">
        <v>4916</v>
      </c>
      <c r="B2419" s="2" t="s">
        <v>4917</v>
      </c>
      <c r="C2419" s="2"/>
      <c r="D2419" s="2" t="s">
        <v>14</v>
      </c>
      <c r="E2419" s="2" t="s">
        <v>15</v>
      </c>
      <c r="F2419" s="2" t="s">
        <v>48</v>
      </c>
      <c r="G2419" s="2" t="s">
        <v>48</v>
      </c>
    </row>
    <row r="2420" spans="1:7">
      <c r="A2420" s="2" t="s">
        <v>4918</v>
      </c>
      <c r="B2420" s="2" t="s">
        <v>4919</v>
      </c>
      <c r="C2420" s="2">
        <v>9284671216</v>
      </c>
      <c r="D2420" s="2" t="s">
        <v>14</v>
      </c>
      <c r="E2420" s="2" t="str">
        <f>HYPERLINK("https://nconnect.nicmar.ac.in/storage/profile/699be3f3f2166.png", "Download")</f>
        <v>0</v>
      </c>
      <c r="F2420" s="2" t="s">
        <v>3363</v>
      </c>
      <c r="G2420" s="2" t="s">
        <v>3363</v>
      </c>
    </row>
    <row r="2421" spans="1:7">
      <c r="A2421" s="2" t="s">
        <v>4920</v>
      </c>
      <c r="B2421" s="2" t="s">
        <v>4921</v>
      </c>
      <c r="C2421" s="2">
        <v>9356203682</v>
      </c>
      <c r="D2421" s="2" t="s">
        <v>14</v>
      </c>
      <c r="E2421" s="2" t="s">
        <v>15</v>
      </c>
      <c r="F2421" s="2" t="s">
        <v>3363</v>
      </c>
      <c r="G2421" s="2" t="s">
        <v>3363</v>
      </c>
    </row>
    <row r="2422" spans="1:7">
      <c r="A2422" s="2" t="s">
        <v>4922</v>
      </c>
      <c r="B2422" s="2" t="s">
        <v>4923</v>
      </c>
      <c r="C2422" s="2">
        <v>9960944322</v>
      </c>
      <c r="D2422" s="2" t="s">
        <v>14</v>
      </c>
      <c r="E2422" s="2" t="str">
        <f>HYPERLINK("https://nconnect.nicmar.ac.in/storage/profile/699be30942597.png", "Download")</f>
        <v>0</v>
      </c>
      <c r="F2422" s="2" t="s">
        <v>3363</v>
      </c>
      <c r="G2422" s="2" t="s">
        <v>3363</v>
      </c>
    </row>
    <row r="2423" spans="1:7">
      <c r="A2423" s="2" t="s">
        <v>4924</v>
      </c>
      <c r="B2423" s="2" t="s">
        <v>4925</v>
      </c>
      <c r="C2423" s="2">
        <v>9445175778</v>
      </c>
      <c r="D2423" s="2" t="s">
        <v>14</v>
      </c>
      <c r="E2423" s="2" t="s">
        <v>15</v>
      </c>
      <c r="F2423" s="2" t="s">
        <v>3363</v>
      </c>
      <c r="G2423" s="2" t="s">
        <v>3363</v>
      </c>
    </row>
    <row r="2424" spans="1:7">
      <c r="A2424" s="2" t="s">
        <v>4926</v>
      </c>
      <c r="B2424" s="2" t="s">
        <v>4927</v>
      </c>
      <c r="C2424" s="2">
        <v>7038155205</v>
      </c>
      <c r="D2424" s="2" t="s">
        <v>14</v>
      </c>
      <c r="E2424" s="2" t="s">
        <v>15</v>
      </c>
      <c r="F2424" s="2" t="s">
        <v>3363</v>
      </c>
      <c r="G2424" s="2" t="s">
        <v>3363</v>
      </c>
    </row>
    <row r="2425" spans="1:7">
      <c r="A2425" s="2" t="s">
        <v>4928</v>
      </c>
      <c r="B2425" s="2" t="s">
        <v>4929</v>
      </c>
      <c r="C2425" s="2">
        <v>9923755690</v>
      </c>
      <c r="D2425" s="2" t="s">
        <v>14</v>
      </c>
      <c r="E2425" s="2" t="s">
        <v>15</v>
      </c>
      <c r="F2425" s="2" t="s">
        <v>3363</v>
      </c>
      <c r="G2425" s="2" t="s">
        <v>3363</v>
      </c>
    </row>
    <row r="2426" spans="1:7">
      <c r="A2426" s="2" t="s">
        <v>4930</v>
      </c>
      <c r="B2426" s="2" t="s">
        <v>4931</v>
      </c>
      <c r="C2426" s="2">
        <v>9975926210</v>
      </c>
      <c r="D2426" s="2" t="s">
        <v>14</v>
      </c>
      <c r="E2426" s="2" t="str">
        <f>HYPERLINK("https://nconnect.nicmar.ac.in/storage/profile/69aab435a24ab.png", "Download")</f>
        <v>0</v>
      </c>
      <c r="F2426" s="2" t="s">
        <v>3363</v>
      </c>
      <c r="G2426" s="2" t="s">
        <v>3363</v>
      </c>
    </row>
    <row r="2427" spans="1:7">
      <c r="A2427" s="2" t="s">
        <v>3783</v>
      </c>
      <c r="B2427" s="2" t="s">
        <v>4932</v>
      </c>
      <c r="C2427" s="2">
        <v>9823154868</v>
      </c>
      <c r="D2427" s="2" t="s">
        <v>14</v>
      </c>
      <c r="E2427" s="2" t="str">
        <f>HYPERLINK("https://nconnect.nicmar.ac.in/storage/profile/699bee6c93d45.png", "Download")</f>
        <v>0</v>
      </c>
      <c r="F2427" s="2" t="s">
        <v>3363</v>
      </c>
      <c r="G2427" s="2" t="s">
        <v>3363</v>
      </c>
    </row>
    <row r="2428" spans="1:7">
      <c r="A2428" s="2" t="s">
        <v>4933</v>
      </c>
      <c r="B2428" s="2" t="s">
        <v>4934</v>
      </c>
      <c r="C2428" s="2">
        <v>9922954775</v>
      </c>
      <c r="D2428" s="2" t="s">
        <v>14</v>
      </c>
      <c r="E2428" s="2" t="s">
        <v>15</v>
      </c>
      <c r="F2428" s="2" t="s">
        <v>3363</v>
      </c>
      <c r="G2428" s="2" t="s">
        <v>3363</v>
      </c>
    </row>
    <row r="2429" spans="1:7">
      <c r="A2429" s="2" t="s">
        <v>4514</v>
      </c>
      <c r="B2429" s="2" t="s">
        <v>4935</v>
      </c>
      <c r="C2429" s="2">
        <v>9075545577</v>
      </c>
      <c r="D2429" s="2" t="s">
        <v>14</v>
      </c>
      <c r="E2429" s="2" t="s">
        <v>15</v>
      </c>
      <c r="F2429" s="2" t="s">
        <v>3363</v>
      </c>
      <c r="G2429" s="2" t="s">
        <v>3363</v>
      </c>
    </row>
    <row r="2430" spans="1:7">
      <c r="A2430" s="2" t="s">
        <v>4936</v>
      </c>
      <c r="B2430" s="2" t="s">
        <v>4937</v>
      </c>
      <c r="C2430" s="2">
        <v>8493813858</v>
      </c>
      <c r="D2430" s="2" t="s">
        <v>14</v>
      </c>
      <c r="E2430" s="2" t="str">
        <f>HYPERLINK("https://nconnect.nicmar.ac.in/storage/profile/699bfe29d1edc.png", "Download")</f>
        <v>0</v>
      </c>
      <c r="F2430" s="2" t="s">
        <v>3363</v>
      </c>
      <c r="G2430" s="2" t="s">
        <v>3363</v>
      </c>
    </row>
    <row r="2431" spans="1:7">
      <c r="A2431" s="2" t="s">
        <v>4938</v>
      </c>
      <c r="B2431" s="2" t="s">
        <v>4939</v>
      </c>
      <c r="C2431" s="2">
        <v>9724217748</v>
      </c>
      <c r="D2431" s="2" t="s">
        <v>14</v>
      </c>
      <c r="E2431" s="2" t="s">
        <v>15</v>
      </c>
      <c r="F2431" s="2" t="s">
        <v>3363</v>
      </c>
      <c r="G2431" s="2" t="s">
        <v>3363</v>
      </c>
    </row>
    <row r="2432" spans="1:7">
      <c r="A2432" s="2" t="s">
        <v>4940</v>
      </c>
      <c r="B2432" s="2" t="s">
        <v>4941</v>
      </c>
      <c r="C2432" s="2">
        <v>9850837409</v>
      </c>
      <c r="D2432" s="2" t="s">
        <v>14</v>
      </c>
      <c r="E2432" s="2" t="s">
        <v>15</v>
      </c>
      <c r="F2432" s="2" t="s">
        <v>3363</v>
      </c>
      <c r="G2432" s="2" t="s">
        <v>3363</v>
      </c>
    </row>
    <row r="2433" spans="1:7">
      <c r="A2433" s="2" t="s">
        <v>4942</v>
      </c>
      <c r="B2433" s="2" t="s">
        <v>4943</v>
      </c>
      <c r="C2433" s="2">
        <v>9764700016</v>
      </c>
      <c r="D2433" s="2" t="s">
        <v>14</v>
      </c>
      <c r="E2433" s="2" t="s">
        <v>15</v>
      </c>
      <c r="F2433" s="2" t="s">
        <v>3363</v>
      </c>
      <c r="G2433" s="2" t="s">
        <v>3363</v>
      </c>
    </row>
    <row r="2434" spans="1:7">
      <c r="A2434" s="2" t="s">
        <v>4944</v>
      </c>
      <c r="B2434" s="2" t="s">
        <v>4945</v>
      </c>
      <c r="C2434" s="2">
        <v>8723890951</v>
      </c>
      <c r="D2434" s="2" t="s">
        <v>14</v>
      </c>
      <c r="E2434" s="2" t="s">
        <v>15</v>
      </c>
      <c r="F2434" s="2" t="s">
        <v>3363</v>
      </c>
      <c r="G2434" s="2" t="s">
        <v>3363</v>
      </c>
    </row>
    <row r="2435" spans="1:7">
      <c r="A2435" s="2" t="s">
        <v>4946</v>
      </c>
      <c r="B2435" s="2" t="s">
        <v>4947</v>
      </c>
      <c r="C2435" s="2">
        <v>8369201462</v>
      </c>
      <c r="D2435" s="2" t="s">
        <v>14</v>
      </c>
      <c r="E2435" s="2" t="str">
        <f>HYPERLINK("https://nconnect.nicmar.ac.in/storage/profile/699c04be09d00.png", "Download")</f>
        <v>0</v>
      </c>
      <c r="F2435" s="2" t="s">
        <v>3363</v>
      </c>
      <c r="G2435" s="2" t="s">
        <v>3363</v>
      </c>
    </row>
    <row r="2436" spans="1:7">
      <c r="A2436" s="2" t="s">
        <v>4948</v>
      </c>
      <c r="B2436" s="2" t="s">
        <v>4949</v>
      </c>
      <c r="C2436" s="2">
        <v>9850693698</v>
      </c>
      <c r="D2436" s="2" t="s">
        <v>14</v>
      </c>
      <c r="E2436" s="2" t="str">
        <f>HYPERLINK("https://nconnect.nicmar.ac.in/storage/profile/699c1fae413ed.png", "Download")</f>
        <v>0</v>
      </c>
      <c r="F2436" s="2" t="s">
        <v>3363</v>
      </c>
      <c r="G2436" s="2" t="s">
        <v>3363</v>
      </c>
    </row>
    <row r="2437" spans="1:7">
      <c r="A2437" s="2" t="s">
        <v>4950</v>
      </c>
      <c r="B2437" s="2" t="s">
        <v>4951</v>
      </c>
      <c r="C2437" s="2">
        <v>8904977889</v>
      </c>
      <c r="D2437" s="2" t="s">
        <v>14</v>
      </c>
      <c r="E2437" s="2" t="str">
        <f>HYPERLINK("https://nconnect.nicmar.ac.in/storage/profile/699c06e8d6d62.png", "Download")</f>
        <v>0</v>
      </c>
      <c r="F2437" s="2" t="s">
        <v>3363</v>
      </c>
      <c r="G2437" s="2" t="s">
        <v>3363</v>
      </c>
    </row>
    <row r="2438" spans="1:7">
      <c r="A2438" s="2" t="s">
        <v>4952</v>
      </c>
      <c r="B2438" s="2" t="s">
        <v>4953</v>
      </c>
      <c r="C2438" s="2">
        <v>7068873278</v>
      </c>
      <c r="D2438" s="2" t="s">
        <v>14</v>
      </c>
      <c r="E2438" s="2" t="s">
        <v>15</v>
      </c>
      <c r="F2438" s="2" t="s">
        <v>3363</v>
      </c>
      <c r="G2438" s="2" t="s">
        <v>3363</v>
      </c>
    </row>
    <row r="2439" spans="1:7">
      <c r="A2439" s="2" t="s">
        <v>4954</v>
      </c>
      <c r="B2439" s="2" t="s">
        <v>4955</v>
      </c>
      <c r="C2439" s="2">
        <v>8130339937</v>
      </c>
      <c r="D2439" s="2" t="s">
        <v>14</v>
      </c>
      <c r="E2439" s="2" t="s">
        <v>15</v>
      </c>
      <c r="F2439" s="2" t="s">
        <v>3363</v>
      </c>
      <c r="G2439" s="2" t="s">
        <v>3363</v>
      </c>
    </row>
    <row r="2440" spans="1:7">
      <c r="A2440" s="2" t="s">
        <v>4956</v>
      </c>
      <c r="B2440" s="2" t="s">
        <v>4957</v>
      </c>
      <c r="C2440" s="2"/>
      <c r="D2440" s="2" t="s">
        <v>14</v>
      </c>
      <c r="E2440" s="2" t="s">
        <v>15</v>
      </c>
      <c r="F2440" s="2" t="s">
        <v>48</v>
      </c>
      <c r="G2440" s="2" t="s">
        <v>48</v>
      </c>
    </row>
    <row r="2441" spans="1:7">
      <c r="A2441" s="2" t="s">
        <v>4958</v>
      </c>
      <c r="B2441" s="2" t="s">
        <v>4959</v>
      </c>
      <c r="C2441" s="2">
        <v>7276231975</v>
      </c>
      <c r="D2441" s="2" t="s">
        <v>14</v>
      </c>
      <c r="E2441" s="2" t="s">
        <v>15</v>
      </c>
      <c r="F2441" s="2" t="s">
        <v>3363</v>
      </c>
      <c r="G2441" s="2" t="s">
        <v>3363</v>
      </c>
    </row>
    <row r="2442" spans="1:7">
      <c r="A2442" s="2" t="s">
        <v>4960</v>
      </c>
      <c r="B2442" s="2" t="s">
        <v>4961</v>
      </c>
      <c r="C2442" s="2">
        <v>9029193654</v>
      </c>
      <c r="D2442" s="2" t="s">
        <v>14</v>
      </c>
      <c r="E2442" s="2" t="str">
        <f>HYPERLINK("https://nconnect.nicmar.ac.in/storage/profile/699c13378422a.png", "Download")</f>
        <v>0</v>
      </c>
      <c r="F2442" s="2" t="s">
        <v>3363</v>
      </c>
      <c r="G2442" s="2" t="s">
        <v>3363</v>
      </c>
    </row>
    <row r="2443" spans="1:7">
      <c r="A2443" s="2" t="s">
        <v>4962</v>
      </c>
      <c r="B2443" s="2" t="s">
        <v>4963</v>
      </c>
      <c r="C2443" s="2">
        <v>7838187018</v>
      </c>
      <c r="D2443" s="2" t="s">
        <v>14</v>
      </c>
      <c r="E2443" s="2" t="s">
        <v>15</v>
      </c>
      <c r="F2443" s="2" t="s">
        <v>3363</v>
      </c>
      <c r="G2443" s="2" t="s">
        <v>3363</v>
      </c>
    </row>
    <row r="2444" spans="1:7">
      <c r="A2444" s="2" t="s">
        <v>4964</v>
      </c>
      <c r="B2444" s="2" t="s">
        <v>4965</v>
      </c>
      <c r="C2444" s="2">
        <v>8412020925</v>
      </c>
      <c r="D2444" s="2" t="s">
        <v>14</v>
      </c>
      <c r="E2444" s="2" t="s">
        <v>15</v>
      </c>
      <c r="F2444" s="2" t="s">
        <v>3363</v>
      </c>
      <c r="G2444" s="2" t="s">
        <v>3363</v>
      </c>
    </row>
    <row r="2445" spans="1:7">
      <c r="A2445" s="2" t="s">
        <v>4966</v>
      </c>
      <c r="B2445" s="2" t="s">
        <v>4967</v>
      </c>
      <c r="C2445" s="2">
        <v>9927211192</v>
      </c>
      <c r="D2445" s="2" t="s">
        <v>14</v>
      </c>
      <c r="E2445" s="2" t="s">
        <v>15</v>
      </c>
      <c r="F2445" s="2" t="s">
        <v>3363</v>
      </c>
      <c r="G2445" s="2" t="s">
        <v>3363</v>
      </c>
    </row>
    <row r="2446" spans="1:7">
      <c r="A2446" s="2" t="s">
        <v>4968</v>
      </c>
      <c r="B2446" s="2" t="s">
        <v>4969</v>
      </c>
      <c r="C2446" s="2">
        <v>9920198499</v>
      </c>
      <c r="D2446" s="2" t="s">
        <v>14</v>
      </c>
      <c r="E2446" s="2" t="s">
        <v>15</v>
      </c>
      <c r="F2446" s="2" t="s">
        <v>3363</v>
      </c>
      <c r="G2446" s="2" t="s">
        <v>3363</v>
      </c>
    </row>
    <row r="2447" spans="1:7">
      <c r="A2447" s="2" t="s">
        <v>4970</v>
      </c>
      <c r="B2447" s="2" t="s">
        <v>4971</v>
      </c>
      <c r="C2447" s="2">
        <v>9850923059</v>
      </c>
      <c r="D2447" s="2" t="s">
        <v>14</v>
      </c>
      <c r="E2447" s="2" t="str">
        <f>HYPERLINK("https://nconnect.nicmar.ac.in/storage/profile/699c251d049ce.png", "Download")</f>
        <v>0</v>
      </c>
      <c r="F2447" s="2" t="s">
        <v>3363</v>
      </c>
      <c r="G2447" s="2" t="s">
        <v>3363</v>
      </c>
    </row>
    <row r="2448" spans="1:7">
      <c r="A2448" s="2" t="s">
        <v>4972</v>
      </c>
      <c r="B2448" s="2" t="s">
        <v>4973</v>
      </c>
      <c r="C2448" s="2">
        <v>9689881049</v>
      </c>
      <c r="D2448" s="2" t="s">
        <v>14</v>
      </c>
      <c r="E2448" s="2" t="s">
        <v>15</v>
      </c>
      <c r="F2448" s="2" t="s">
        <v>3363</v>
      </c>
      <c r="G2448" s="2" t="s">
        <v>3363</v>
      </c>
    </row>
    <row r="2449" spans="1:7">
      <c r="A2449" s="2" t="s">
        <v>4974</v>
      </c>
      <c r="B2449" s="2" t="s">
        <v>4975</v>
      </c>
      <c r="C2449" s="2">
        <v>8400769215</v>
      </c>
      <c r="D2449" s="2" t="s">
        <v>14</v>
      </c>
      <c r="E2449" s="2" t="s">
        <v>15</v>
      </c>
      <c r="F2449" s="2" t="s">
        <v>3363</v>
      </c>
      <c r="G2449" s="2" t="s">
        <v>3363</v>
      </c>
    </row>
    <row r="2450" spans="1:7">
      <c r="A2450" s="2" t="s">
        <v>4976</v>
      </c>
      <c r="B2450" s="2" t="s">
        <v>4977</v>
      </c>
      <c r="C2450" s="2">
        <v>7780600900</v>
      </c>
      <c r="D2450" s="2" t="s">
        <v>14</v>
      </c>
      <c r="E2450" s="2" t="s">
        <v>15</v>
      </c>
      <c r="F2450" s="2" t="s">
        <v>3363</v>
      </c>
      <c r="G2450" s="2" t="s">
        <v>3363</v>
      </c>
    </row>
    <row r="2451" spans="1:7">
      <c r="A2451" s="2" t="s">
        <v>4978</v>
      </c>
      <c r="B2451" s="2" t="s">
        <v>4979</v>
      </c>
      <c r="C2451" s="2">
        <v>9949945920</v>
      </c>
      <c r="D2451" s="2" t="s">
        <v>14</v>
      </c>
      <c r="E2451" s="2" t="s">
        <v>15</v>
      </c>
      <c r="F2451" s="2" t="s">
        <v>3363</v>
      </c>
      <c r="G2451" s="2" t="s">
        <v>3363</v>
      </c>
    </row>
    <row r="2452" spans="1:7">
      <c r="A2452" s="2" t="s">
        <v>4980</v>
      </c>
      <c r="B2452" s="2" t="s">
        <v>4981</v>
      </c>
      <c r="C2452" s="2">
        <v>9890941203</v>
      </c>
      <c r="D2452" s="2" t="s">
        <v>14</v>
      </c>
      <c r="E2452" s="2" t="str">
        <f>HYPERLINK("https://nconnect.nicmar.ac.in/storage/profile/699e7c3291de8.png", "Download")</f>
        <v>0</v>
      </c>
      <c r="F2452" s="2" t="s">
        <v>3363</v>
      </c>
      <c r="G2452" s="2" t="s">
        <v>3363</v>
      </c>
    </row>
    <row r="2453" spans="1:7">
      <c r="A2453" s="2" t="s">
        <v>4982</v>
      </c>
      <c r="B2453" s="2" t="s">
        <v>4983</v>
      </c>
      <c r="C2453" s="2">
        <v>9971674085</v>
      </c>
      <c r="D2453" s="2" t="s">
        <v>14</v>
      </c>
      <c r="E2453" s="2" t="s">
        <v>15</v>
      </c>
      <c r="F2453" s="2" t="s">
        <v>3363</v>
      </c>
      <c r="G2453" s="2" t="s">
        <v>3363</v>
      </c>
    </row>
    <row r="2454" spans="1:7">
      <c r="A2454" s="2" t="s">
        <v>4984</v>
      </c>
      <c r="B2454" s="2" t="s">
        <v>4985</v>
      </c>
      <c r="C2454" s="2">
        <v>7522944676</v>
      </c>
      <c r="D2454" s="2" t="s">
        <v>14</v>
      </c>
      <c r="E2454" s="2" t="s">
        <v>15</v>
      </c>
      <c r="F2454" s="2" t="s">
        <v>3363</v>
      </c>
      <c r="G2454" s="2" t="s">
        <v>3363</v>
      </c>
    </row>
    <row r="2455" spans="1:7">
      <c r="A2455" s="2" t="s">
        <v>4986</v>
      </c>
      <c r="B2455" s="2" t="s">
        <v>4987</v>
      </c>
      <c r="C2455" s="2">
        <v>9850511775</v>
      </c>
      <c r="D2455" s="2" t="s">
        <v>14</v>
      </c>
      <c r="E2455" s="2" t="str">
        <f>HYPERLINK("https://nconnect.nicmar.ac.in/storage/profile/699d7cce0f9bf.png", "Download")</f>
        <v>0</v>
      </c>
      <c r="F2455" s="2" t="s">
        <v>3363</v>
      </c>
      <c r="G2455" s="2" t="s">
        <v>3363</v>
      </c>
    </row>
    <row r="2456" spans="1:7">
      <c r="A2456" s="2" t="s">
        <v>4988</v>
      </c>
      <c r="B2456" s="2" t="s">
        <v>4989</v>
      </c>
      <c r="C2456" s="2">
        <v>9175854174</v>
      </c>
      <c r="D2456" s="2" t="s">
        <v>14</v>
      </c>
      <c r="E2456" s="2" t="s">
        <v>15</v>
      </c>
      <c r="F2456" s="2" t="s">
        <v>3363</v>
      </c>
      <c r="G2456" s="2" t="s">
        <v>3363</v>
      </c>
    </row>
    <row r="2457" spans="1:7">
      <c r="A2457" s="2" t="s">
        <v>4990</v>
      </c>
      <c r="B2457" s="2" t="s">
        <v>4991</v>
      </c>
      <c r="C2457" s="2">
        <v>9669433227</v>
      </c>
      <c r="D2457" s="2" t="s">
        <v>14</v>
      </c>
      <c r="E2457" s="2" t="s">
        <v>15</v>
      </c>
      <c r="F2457" s="2" t="s">
        <v>3363</v>
      </c>
      <c r="G2457" s="2" t="s">
        <v>3363</v>
      </c>
    </row>
    <row r="2458" spans="1:7">
      <c r="A2458" s="2" t="s">
        <v>4992</v>
      </c>
      <c r="B2458" s="2" t="s">
        <v>4993</v>
      </c>
      <c r="C2458" s="2">
        <v>7043459734</v>
      </c>
      <c r="D2458" s="2" t="s">
        <v>14</v>
      </c>
      <c r="E2458" s="2" t="str">
        <f>HYPERLINK("https://nconnect.nicmar.ac.in/storage/profile/699c3da93083e.png", "Download")</f>
        <v>0</v>
      </c>
      <c r="F2458" s="2" t="s">
        <v>3363</v>
      </c>
      <c r="G2458" s="2" t="s">
        <v>3363</v>
      </c>
    </row>
    <row r="2459" spans="1:7">
      <c r="A2459" s="2" t="s">
        <v>4994</v>
      </c>
      <c r="B2459" s="2" t="s">
        <v>4995</v>
      </c>
      <c r="C2459" s="2"/>
      <c r="D2459" s="2" t="s">
        <v>14</v>
      </c>
      <c r="E2459" s="2" t="s">
        <v>15</v>
      </c>
      <c r="F2459" s="2" t="s">
        <v>48</v>
      </c>
      <c r="G2459" s="2" t="s">
        <v>48</v>
      </c>
    </row>
    <row r="2460" spans="1:7">
      <c r="A2460" s="2" t="s">
        <v>4996</v>
      </c>
      <c r="B2460" s="2" t="s">
        <v>4997</v>
      </c>
      <c r="C2460" s="2">
        <v>7709403115</v>
      </c>
      <c r="D2460" s="2" t="s">
        <v>14</v>
      </c>
      <c r="E2460" s="2" t="str">
        <f>HYPERLINK("https://nconnect.nicmar.ac.in/storage/profile/699c390708eb4.png", "Download")</f>
        <v>0</v>
      </c>
      <c r="F2460" s="2" t="s">
        <v>3363</v>
      </c>
      <c r="G2460" s="2" t="s">
        <v>3363</v>
      </c>
    </row>
    <row r="2461" spans="1:7">
      <c r="A2461" s="2" t="s">
        <v>4106</v>
      </c>
      <c r="B2461" s="2" t="s">
        <v>4998</v>
      </c>
      <c r="C2461" s="2">
        <v>8307784830</v>
      </c>
      <c r="D2461" s="2" t="s">
        <v>14</v>
      </c>
      <c r="E2461" s="2" t="s">
        <v>15</v>
      </c>
      <c r="F2461" s="2" t="s">
        <v>3363</v>
      </c>
      <c r="G2461" s="2" t="s">
        <v>3363</v>
      </c>
    </row>
    <row r="2462" spans="1:7">
      <c r="A2462" s="2" t="s">
        <v>4999</v>
      </c>
      <c r="B2462" s="2" t="s">
        <v>5000</v>
      </c>
      <c r="C2462" s="2">
        <v>9764118708</v>
      </c>
      <c r="D2462" s="2" t="s">
        <v>14</v>
      </c>
      <c r="E2462" s="2" t="str">
        <f>HYPERLINK("https://nconnect.nicmar.ac.in/storage/profile/699c3a56cc1b7.png", "Download")</f>
        <v>0</v>
      </c>
      <c r="F2462" s="2" t="s">
        <v>3363</v>
      </c>
      <c r="G2462" s="2" t="s">
        <v>3363</v>
      </c>
    </row>
    <row r="2463" spans="1:7">
      <c r="A2463" s="2" t="s">
        <v>5001</v>
      </c>
      <c r="B2463" s="2" t="s">
        <v>5002</v>
      </c>
      <c r="C2463" s="2">
        <v>8551084850</v>
      </c>
      <c r="D2463" s="2" t="s">
        <v>14</v>
      </c>
      <c r="E2463" s="2" t="str">
        <f>HYPERLINK("https://nconnect.nicmar.ac.in/storage/profile/69a7d7a2a70e8.png", "Download")</f>
        <v>0</v>
      </c>
      <c r="F2463" s="2" t="s">
        <v>3363</v>
      </c>
      <c r="G2463" s="2" t="s">
        <v>3363</v>
      </c>
    </row>
    <row r="2464" spans="1:7">
      <c r="A2464" s="2" t="s">
        <v>5003</v>
      </c>
      <c r="B2464" s="2" t="s">
        <v>5004</v>
      </c>
      <c r="C2464" s="2">
        <v>9420133726</v>
      </c>
      <c r="D2464" s="2" t="s">
        <v>14</v>
      </c>
      <c r="E2464" s="2" t="s">
        <v>15</v>
      </c>
      <c r="F2464" s="2" t="s">
        <v>3363</v>
      </c>
      <c r="G2464" s="2" t="s">
        <v>3363</v>
      </c>
    </row>
    <row r="2465" spans="1:7">
      <c r="A2465" s="2" t="s">
        <v>5005</v>
      </c>
      <c r="B2465" s="2" t="s">
        <v>5006</v>
      </c>
      <c r="C2465" s="2">
        <v>9099311592</v>
      </c>
      <c r="D2465" s="2" t="s">
        <v>14</v>
      </c>
      <c r="E2465" s="2" t="s">
        <v>15</v>
      </c>
      <c r="F2465" s="2" t="s">
        <v>3363</v>
      </c>
      <c r="G2465" s="2" t="s">
        <v>3363</v>
      </c>
    </row>
    <row r="2466" spans="1:7">
      <c r="A2466" s="2" t="s">
        <v>5007</v>
      </c>
      <c r="B2466" s="2" t="s">
        <v>5008</v>
      </c>
      <c r="C2466" s="2">
        <v>8463856566</v>
      </c>
      <c r="D2466" s="2" t="s">
        <v>14</v>
      </c>
      <c r="E2466" s="2" t="s">
        <v>15</v>
      </c>
      <c r="F2466" s="2" t="s">
        <v>3363</v>
      </c>
      <c r="G2466" s="2" t="s">
        <v>3363</v>
      </c>
    </row>
    <row r="2467" spans="1:7">
      <c r="A2467" s="2" t="s">
        <v>5009</v>
      </c>
      <c r="B2467" s="2" t="s">
        <v>5010</v>
      </c>
      <c r="C2467" s="2">
        <v>9978711327</v>
      </c>
      <c r="D2467" s="2" t="s">
        <v>9</v>
      </c>
      <c r="E2467" s="2" t="s">
        <v>15</v>
      </c>
      <c r="F2467" s="2" t="s">
        <v>1359</v>
      </c>
      <c r="G2467" s="2" t="s">
        <v>1359</v>
      </c>
    </row>
    <row r="2468" spans="1:7">
      <c r="A2468" s="2" t="s">
        <v>5011</v>
      </c>
      <c r="B2468" s="2" t="s">
        <v>5012</v>
      </c>
      <c r="C2468" s="2">
        <v>8888809229</v>
      </c>
      <c r="D2468" s="2" t="s">
        <v>14</v>
      </c>
      <c r="E2468" s="2" t="s">
        <v>15</v>
      </c>
      <c r="F2468" s="2" t="s">
        <v>3363</v>
      </c>
      <c r="G2468" s="2" t="s">
        <v>3363</v>
      </c>
    </row>
    <row r="2469" spans="1:7">
      <c r="A2469" s="2" t="s">
        <v>5013</v>
      </c>
      <c r="B2469" s="2" t="s">
        <v>5014</v>
      </c>
      <c r="C2469" s="2">
        <v>9236819043</v>
      </c>
      <c r="D2469" s="2" t="s">
        <v>14</v>
      </c>
      <c r="E2469" s="2" t="s">
        <v>15</v>
      </c>
      <c r="F2469" s="2" t="s">
        <v>3363</v>
      </c>
      <c r="G2469" s="2" t="s">
        <v>3363</v>
      </c>
    </row>
    <row r="2470" spans="1:7">
      <c r="A2470" s="2" t="s">
        <v>5015</v>
      </c>
      <c r="B2470" s="2" t="s">
        <v>5016</v>
      </c>
      <c r="C2470" s="2">
        <v>7741002233</v>
      </c>
      <c r="D2470" s="2" t="s">
        <v>14</v>
      </c>
      <c r="E2470" s="2" t="s">
        <v>15</v>
      </c>
      <c r="F2470" s="2" t="s">
        <v>3363</v>
      </c>
      <c r="G2470" s="2" t="s">
        <v>3363</v>
      </c>
    </row>
    <row r="2471" spans="1:7">
      <c r="A2471" s="2" t="s">
        <v>5017</v>
      </c>
      <c r="B2471" s="2" t="s">
        <v>5018</v>
      </c>
      <c r="C2471" s="2"/>
      <c r="D2471" s="2" t="s">
        <v>39</v>
      </c>
      <c r="E2471" s="2" t="s">
        <v>15</v>
      </c>
      <c r="F2471" s="2" t="s">
        <v>48</v>
      </c>
      <c r="G2471" s="2" t="s">
        <v>48</v>
      </c>
    </row>
    <row r="2472" spans="1:7">
      <c r="A2472" s="2" t="s">
        <v>5019</v>
      </c>
      <c r="B2472" s="2" t="s">
        <v>5020</v>
      </c>
      <c r="C2472" s="2"/>
      <c r="D2472" s="2" t="s">
        <v>14</v>
      </c>
      <c r="E2472" s="2" t="s">
        <v>15</v>
      </c>
      <c r="F2472" s="2" t="s">
        <v>48</v>
      </c>
      <c r="G2472" s="2" t="s">
        <v>48</v>
      </c>
    </row>
    <row r="2473" spans="1:7">
      <c r="A2473" s="2" t="s">
        <v>5021</v>
      </c>
      <c r="B2473" s="2" t="s">
        <v>5022</v>
      </c>
      <c r="C2473" s="2">
        <v>9399098991</v>
      </c>
      <c r="D2473" s="2" t="s">
        <v>14</v>
      </c>
      <c r="E2473" s="2" t="str">
        <f>HYPERLINK("https://nconnect.nicmar.ac.in/storage/profile/699c5db84b229.png", "Download")</f>
        <v>0</v>
      </c>
      <c r="F2473" s="2" t="s">
        <v>3363</v>
      </c>
      <c r="G2473" s="2" t="s">
        <v>3363</v>
      </c>
    </row>
    <row r="2474" spans="1:7">
      <c r="A2474" s="2" t="s">
        <v>5023</v>
      </c>
      <c r="B2474" s="2" t="s">
        <v>5024</v>
      </c>
      <c r="C2474" s="2">
        <v>8553807902</v>
      </c>
      <c r="D2474" s="2" t="s">
        <v>14</v>
      </c>
      <c r="E2474" s="2" t="s">
        <v>15</v>
      </c>
      <c r="F2474" s="2" t="s">
        <v>3363</v>
      </c>
      <c r="G2474" s="2" t="s">
        <v>3363</v>
      </c>
    </row>
    <row r="2475" spans="1:7">
      <c r="A2475" s="2" t="s">
        <v>5025</v>
      </c>
      <c r="B2475" s="2" t="s">
        <v>5026</v>
      </c>
      <c r="C2475" s="2">
        <v>9225651343</v>
      </c>
      <c r="D2475" s="2" t="s">
        <v>14</v>
      </c>
      <c r="E2475" s="2" t="s">
        <v>15</v>
      </c>
      <c r="F2475" s="2" t="s">
        <v>3363</v>
      </c>
      <c r="G2475" s="2" t="s">
        <v>3363</v>
      </c>
    </row>
    <row r="2476" spans="1:7">
      <c r="A2476" s="2" t="s">
        <v>5027</v>
      </c>
      <c r="B2476" s="2" t="s">
        <v>5028</v>
      </c>
      <c r="C2476" s="2">
        <v>6376414548</v>
      </c>
      <c r="D2476" s="2" t="s">
        <v>14</v>
      </c>
      <c r="E2476" s="2" t="str">
        <f>HYPERLINK("https://nconnect.nicmar.ac.in/storage/profile/699c6a05f38a2.png", "Download")</f>
        <v>0</v>
      </c>
      <c r="F2476" s="2" t="s">
        <v>3363</v>
      </c>
      <c r="G2476" s="2" t="s">
        <v>3363</v>
      </c>
    </row>
    <row r="2477" spans="1:7">
      <c r="A2477" s="2" t="s">
        <v>5029</v>
      </c>
      <c r="B2477" s="2" t="s">
        <v>5030</v>
      </c>
      <c r="C2477" s="2">
        <v>9764750479</v>
      </c>
      <c r="D2477" s="2" t="s">
        <v>14</v>
      </c>
      <c r="E2477" s="2" t="s">
        <v>15</v>
      </c>
      <c r="F2477" s="2" t="s">
        <v>3363</v>
      </c>
      <c r="G2477" s="2" t="s">
        <v>3363</v>
      </c>
    </row>
    <row r="2478" spans="1:7">
      <c r="A2478" s="2" t="s">
        <v>5031</v>
      </c>
      <c r="B2478" s="2" t="s">
        <v>5032</v>
      </c>
      <c r="C2478" s="2">
        <v>9982340154</v>
      </c>
      <c r="D2478" s="2" t="s">
        <v>14</v>
      </c>
      <c r="E2478" s="2" t="str">
        <f>HYPERLINK("https://nconnect.nicmar.ac.in/storage/profile/699c6c3e37c35.png", "Download")</f>
        <v>0</v>
      </c>
      <c r="F2478" s="2" t="s">
        <v>3363</v>
      </c>
      <c r="G2478" s="2" t="s">
        <v>3363</v>
      </c>
    </row>
    <row r="2479" spans="1:7">
      <c r="A2479" s="2" t="s">
        <v>5033</v>
      </c>
      <c r="B2479" s="2" t="s">
        <v>5034</v>
      </c>
      <c r="C2479" s="2"/>
      <c r="D2479" s="2" t="s">
        <v>14</v>
      </c>
      <c r="E2479" s="2" t="s">
        <v>15</v>
      </c>
      <c r="F2479" s="2" t="s">
        <v>48</v>
      </c>
      <c r="G2479" s="2" t="s">
        <v>48</v>
      </c>
    </row>
    <row r="2480" spans="1:7">
      <c r="A2480" s="2" t="s">
        <v>5035</v>
      </c>
      <c r="B2480" s="2" t="s">
        <v>5036</v>
      </c>
      <c r="C2480" s="2">
        <v>9831897379</v>
      </c>
      <c r="D2480" s="2" t="s">
        <v>14</v>
      </c>
      <c r="E2480" s="2" t="s">
        <v>15</v>
      </c>
      <c r="F2480" s="2" t="s">
        <v>3363</v>
      </c>
      <c r="G2480" s="2" t="s">
        <v>3363</v>
      </c>
    </row>
    <row r="2481" spans="1:7">
      <c r="A2481" s="2" t="s">
        <v>5037</v>
      </c>
      <c r="B2481" s="2" t="s">
        <v>5038</v>
      </c>
      <c r="C2481" s="2">
        <v>8085011464</v>
      </c>
      <c r="D2481" s="2" t="s">
        <v>14</v>
      </c>
      <c r="E2481" s="2" t="s">
        <v>15</v>
      </c>
      <c r="F2481" s="2" t="s">
        <v>3363</v>
      </c>
      <c r="G2481" s="2" t="s">
        <v>3363</v>
      </c>
    </row>
    <row r="2482" spans="1:7">
      <c r="A2482" s="2" t="s">
        <v>659</v>
      </c>
      <c r="B2482" s="2" t="s">
        <v>5039</v>
      </c>
      <c r="C2482" s="2">
        <v>8527437682</v>
      </c>
      <c r="D2482" s="2" t="s">
        <v>14</v>
      </c>
      <c r="E2482" s="2" t="s">
        <v>15</v>
      </c>
      <c r="F2482" s="2" t="s">
        <v>3363</v>
      </c>
      <c r="G2482" s="2" t="s">
        <v>3363</v>
      </c>
    </row>
    <row r="2483" spans="1:7">
      <c r="A2483" s="2" t="s">
        <v>5040</v>
      </c>
      <c r="B2483" s="2" t="s">
        <v>5041</v>
      </c>
      <c r="C2483" s="2">
        <v>8081821644</v>
      </c>
      <c r="D2483" s="2" t="s">
        <v>14</v>
      </c>
      <c r="E2483" s="2" t="s">
        <v>15</v>
      </c>
      <c r="F2483" s="2" t="s">
        <v>3363</v>
      </c>
      <c r="G2483" s="2" t="s">
        <v>3363</v>
      </c>
    </row>
    <row r="2484" spans="1:7">
      <c r="A2484" s="2" t="s">
        <v>5042</v>
      </c>
      <c r="B2484" s="2" t="s">
        <v>5043</v>
      </c>
      <c r="C2484" s="2">
        <v>9557042451</v>
      </c>
      <c r="D2484" s="2" t="s">
        <v>14</v>
      </c>
      <c r="E2484" s="2" t="s">
        <v>15</v>
      </c>
      <c r="F2484" s="2" t="s">
        <v>3363</v>
      </c>
      <c r="G2484" s="2" t="s">
        <v>3363</v>
      </c>
    </row>
    <row r="2485" spans="1:7">
      <c r="A2485" s="2" t="s">
        <v>5044</v>
      </c>
      <c r="B2485" s="2" t="s">
        <v>5045</v>
      </c>
      <c r="C2485" s="2">
        <v>9439638483</v>
      </c>
      <c r="D2485" s="2" t="s">
        <v>14</v>
      </c>
      <c r="E2485" s="2" t="s">
        <v>15</v>
      </c>
      <c r="F2485" s="2" t="s">
        <v>3363</v>
      </c>
      <c r="G2485" s="2" t="s">
        <v>3363</v>
      </c>
    </row>
    <row r="2486" spans="1:7">
      <c r="A2486" s="2" t="s">
        <v>5046</v>
      </c>
      <c r="B2486" s="2" t="s">
        <v>5047</v>
      </c>
      <c r="C2486" s="2">
        <v>9454504661</v>
      </c>
      <c r="D2486" s="2" t="s">
        <v>14</v>
      </c>
      <c r="E2486" s="2" t="s">
        <v>15</v>
      </c>
      <c r="F2486" s="2" t="s">
        <v>3363</v>
      </c>
      <c r="G2486" s="2" t="s">
        <v>3363</v>
      </c>
    </row>
    <row r="2487" spans="1:7">
      <c r="A2487" s="2" t="s">
        <v>5048</v>
      </c>
      <c r="B2487" s="2" t="s">
        <v>5049</v>
      </c>
      <c r="C2487" s="2">
        <v>9352185026</v>
      </c>
      <c r="D2487" s="2" t="s">
        <v>14</v>
      </c>
      <c r="E2487" s="2" t="s">
        <v>15</v>
      </c>
      <c r="F2487" s="2" t="s">
        <v>3363</v>
      </c>
      <c r="G2487" s="2" t="s">
        <v>3363</v>
      </c>
    </row>
    <row r="2488" spans="1:7">
      <c r="A2488" s="2" t="s">
        <v>5050</v>
      </c>
      <c r="B2488" s="2" t="s">
        <v>5051</v>
      </c>
      <c r="C2488" s="2">
        <v>9836531836</v>
      </c>
      <c r="D2488" s="2" t="s">
        <v>14</v>
      </c>
      <c r="E2488" s="2" t="s">
        <v>15</v>
      </c>
      <c r="F2488" s="2" t="s">
        <v>3363</v>
      </c>
      <c r="G2488" s="2" t="s">
        <v>3363</v>
      </c>
    </row>
    <row r="2489" spans="1:7">
      <c r="A2489" s="2" t="s">
        <v>5052</v>
      </c>
      <c r="B2489" s="2" t="s">
        <v>5053</v>
      </c>
      <c r="C2489" s="2"/>
      <c r="D2489" s="2" t="s">
        <v>39</v>
      </c>
      <c r="E2489" s="2" t="s">
        <v>15</v>
      </c>
      <c r="F2489" s="2" t="s">
        <v>48</v>
      </c>
      <c r="G2489" s="2" t="s">
        <v>48</v>
      </c>
    </row>
    <row r="2490" spans="1:7">
      <c r="A2490" s="2" t="s">
        <v>5054</v>
      </c>
      <c r="B2490" s="2" t="s">
        <v>5055</v>
      </c>
      <c r="C2490" s="2">
        <v>8318429437</v>
      </c>
      <c r="D2490" s="2" t="s">
        <v>14</v>
      </c>
      <c r="E2490" s="2" t="s">
        <v>15</v>
      </c>
      <c r="F2490" s="2" t="s">
        <v>3363</v>
      </c>
      <c r="G2490" s="2" t="s">
        <v>3363</v>
      </c>
    </row>
    <row r="2491" spans="1:7">
      <c r="A2491" s="2" t="s">
        <v>5056</v>
      </c>
      <c r="B2491" s="2" t="s">
        <v>5057</v>
      </c>
      <c r="C2491" s="2">
        <v>8397855000</v>
      </c>
      <c r="D2491" s="2" t="s">
        <v>14</v>
      </c>
      <c r="E2491" s="2" t="s">
        <v>15</v>
      </c>
      <c r="F2491" s="2" t="s">
        <v>3363</v>
      </c>
      <c r="G2491" s="2" t="s">
        <v>3363</v>
      </c>
    </row>
    <row r="2492" spans="1:7">
      <c r="A2492" s="2" t="s">
        <v>5058</v>
      </c>
      <c r="B2492" s="2" t="s">
        <v>5059</v>
      </c>
      <c r="C2492" s="2">
        <v>7560816979</v>
      </c>
      <c r="D2492" s="2" t="s">
        <v>14</v>
      </c>
      <c r="E2492" s="2" t="str">
        <f>HYPERLINK("https://nconnect.nicmar.ac.in/storage/profile/699d936202e2a.png", "Download")</f>
        <v>0</v>
      </c>
      <c r="F2492" s="2" t="s">
        <v>3363</v>
      </c>
      <c r="G2492" s="2" t="s">
        <v>3363</v>
      </c>
    </row>
    <row r="2493" spans="1:7">
      <c r="A2493" s="2" t="s">
        <v>5060</v>
      </c>
      <c r="B2493" s="2" t="s">
        <v>5061</v>
      </c>
      <c r="C2493" s="2">
        <v>9987500477</v>
      </c>
      <c r="D2493" s="2" t="s">
        <v>14</v>
      </c>
      <c r="E2493" s="2" t="str">
        <f>HYPERLINK("https://nconnect.nicmar.ac.in/storage/profile/699d0bd2893b4.png", "Download")</f>
        <v>0</v>
      </c>
      <c r="F2493" s="2" t="s">
        <v>3363</v>
      </c>
      <c r="G2493" s="2" t="s">
        <v>3363</v>
      </c>
    </row>
    <row r="2494" spans="1:7">
      <c r="A2494" s="2" t="s">
        <v>5062</v>
      </c>
      <c r="B2494" s="2" t="s">
        <v>5063</v>
      </c>
      <c r="C2494" s="2">
        <v>7306562622</v>
      </c>
      <c r="D2494" s="2" t="s">
        <v>14</v>
      </c>
      <c r="E2494" s="2" t="s">
        <v>15</v>
      </c>
      <c r="F2494" s="2" t="s">
        <v>3363</v>
      </c>
      <c r="G2494" s="2" t="s">
        <v>3363</v>
      </c>
    </row>
    <row r="2495" spans="1:7">
      <c r="A2495" s="2" t="s">
        <v>5064</v>
      </c>
      <c r="B2495" s="2" t="s">
        <v>5065</v>
      </c>
      <c r="C2495" s="2">
        <v>9926091339</v>
      </c>
      <c r="D2495" s="2" t="s">
        <v>14</v>
      </c>
      <c r="E2495" s="2" t="s">
        <v>15</v>
      </c>
      <c r="F2495" s="2" t="s">
        <v>3363</v>
      </c>
      <c r="G2495" s="2" t="s">
        <v>3363</v>
      </c>
    </row>
    <row r="2496" spans="1:7">
      <c r="A2496" s="2" t="s">
        <v>5066</v>
      </c>
      <c r="B2496" s="2" t="s">
        <v>5067</v>
      </c>
      <c r="C2496" s="2">
        <v>6002007355</v>
      </c>
      <c r="D2496" s="2" t="s">
        <v>14</v>
      </c>
      <c r="E2496" s="2" t="s">
        <v>15</v>
      </c>
      <c r="F2496" s="2" t="s">
        <v>3363</v>
      </c>
      <c r="G2496" s="2" t="s">
        <v>3363</v>
      </c>
    </row>
    <row r="2497" spans="1:7">
      <c r="A2497" s="2" t="s">
        <v>5068</v>
      </c>
      <c r="B2497" s="2" t="s">
        <v>5069</v>
      </c>
      <c r="C2497" s="2">
        <v>8414885601</v>
      </c>
      <c r="D2497" s="2" t="s">
        <v>14</v>
      </c>
      <c r="E2497" s="2" t="s">
        <v>15</v>
      </c>
      <c r="F2497" s="2" t="s">
        <v>3363</v>
      </c>
      <c r="G2497" s="2" t="s">
        <v>3363</v>
      </c>
    </row>
    <row r="2498" spans="1:7">
      <c r="A2498" s="2" t="s">
        <v>5070</v>
      </c>
      <c r="B2498" s="2" t="s">
        <v>5071</v>
      </c>
      <c r="C2498" s="2">
        <v>9680099891</v>
      </c>
      <c r="D2498" s="2" t="s">
        <v>14</v>
      </c>
      <c r="E2498" s="2" t="str">
        <f>HYPERLINK("https://nconnect.nicmar.ac.in/storage/profile/69a85e3bd4ecb.png", "Download")</f>
        <v>0</v>
      </c>
      <c r="F2498" s="2" t="s">
        <v>3363</v>
      </c>
      <c r="G2498" s="2" t="s">
        <v>3363</v>
      </c>
    </row>
    <row r="2499" spans="1:7">
      <c r="A2499" s="2" t="s">
        <v>5072</v>
      </c>
      <c r="B2499" s="2" t="s">
        <v>5073</v>
      </c>
      <c r="C2499" s="2">
        <v>6353927598</v>
      </c>
      <c r="D2499" s="2" t="s">
        <v>14</v>
      </c>
      <c r="E2499" s="2" t="str">
        <f>HYPERLINK("https://nconnect.nicmar.ac.in/storage/profile/69a1adbdbb116.png", "Download")</f>
        <v>0</v>
      </c>
      <c r="F2499" s="2" t="s">
        <v>3363</v>
      </c>
      <c r="G2499" s="2" t="s">
        <v>3363</v>
      </c>
    </row>
    <row r="2500" spans="1:7">
      <c r="A2500" s="2" t="s">
        <v>5074</v>
      </c>
      <c r="B2500" s="2" t="s">
        <v>5075</v>
      </c>
      <c r="C2500" s="2">
        <v>8111868102</v>
      </c>
      <c r="D2500" s="2" t="s">
        <v>14</v>
      </c>
      <c r="E2500" s="2" t="s">
        <v>15</v>
      </c>
      <c r="F2500" s="2" t="s">
        <v>3363</v>
      </c>
      <c r="G2500" s="2" t="s">
        <v>3363</v>
      </c>
    </row>
    <row r="2501" spans="1:7">
      <c r="A2501" s="2" t="s">
        <v>5076</v>
      </c>
      <c r="B2501" s="2" t="s">
        <v>5077</v>
      </c>
      <c r="C2501" s="2">
        <v>8197757224</v>
      </c>
      <c r="D2501" s="2" t="s">
        <v>14</v>
      </c>
      <c r="E2501" s="2" t="str">
        <f>HYPERLINK("https://nconnect.nicmar.ac.in/storage/profile/699e7f609551f.png", "Download")</f>
        <v>0</v>
      </c>
      <c r="F2501" s="2" t="s">
        <v>3363</v>
      </c>
      <c r="G2501" s="2" t="s">
        <v>3363</v>
      </c>
    </row>
    <row r="2502" spans="1:7">
      <c r="A2502" s="2" t="s">
        <v>3061</v>
      </c>
      <c r="B2502" s="2" t="s">
        <v>5078</v>
      </c>
      <c r="C2502" s="2">
        <v>7209904101</v>
      </c>
      <c r="D2502" s="2" t="s">
        <v>14</v>
      </c>
      <c r="E2502" s="2" t="str">
        <f>HYPERLINK("https://nconnect.nicmar.ac.in/storage/profile/699d2953df19b.png", "Download")</f>
        <v>0</v>
      </c>
      <c r="F2502" s="2" t="s">
        <v>3363</v>
      </c>
      <c r="G2502" s="2" t="s">
        <v>3363</v>
      </c>
    </row>
    <row r="2503" spans="1:7">
      <c r="A2503" s="2" t="s">
        <v>5079</v>
      </c>
      <c r="B2503" s="2" t="s">
        <v>5080</v>
      </c>
      <c r="C2503" s="2">
        <v>7397950404</v>
      </c>
      <c r="D2503" s="2" t="s">
        <v>14</v>
      </c>
      <c r="E2503" s="2" t="s">
        <v>15</v>
      </c>
      <c r="F2503" s="2" t="s">
        <v>3363</v>
      </c>
      <c r="G2503" s="2" t="s">
        <v>3363</v>
      </c>
    </row>
    <row r="2504" spans="1:7">
      <c r="A2504" s="2" t="s">
        <v>5081</v>
      </c>
      <c r="B2504" s="2" t="s">
        <v>5082</v>
      </c>
      <c r="C2504" s="2">
        <v>9712385203</v>
      </c>
      <c r="D2504" s="2" t="s">
        <v>14</v>
      </c>
      <c r="E2504" s="2" t="s">
        <v>15</v>
      </c>
      <c r="F2504" s="2" t="s">
        <v>3363</v>
      </c>
      <c r="G2504" s="2" t="s">
        <v>3363</v>
      </c>
    </row>
    <row r="2505" spans="1:7">
      <c r="A2505" s="2" t="s">
        <v>5083</v>
      </c>
      <c r="B2505" s="2" t="s">
        <v>5084</v>
      </c>
      <c r="C2505" s="2">
        <v>9713364501</v>
      </c>
      <c r="D2505" s="2" t="s">
        <v>14</v>
      </c>
      <c r="E2505" s="2" t="s">
        <v>15</v>
      </c>
      <c r="F2505" s="2" t="s">
        <v>3363</v>
      </c>
      <c r="G2505" s="2" t="s">
        <v>3363</v>
      </c>
    </row>
    <row r="2506" spans="1:7">
      <c r="A2506" s="2" t="s">
        <v>5085</v>
      </c>
      <c r="B2506" s="2" t="s">
        <v>5086</v>
      </c>
      <c r="C2506" s="2">
        <v>7978209548</v>
      </c>
      <c r="D2506" s="2" t="s">
        <v>14</v>
      </c>
      <c r="E2506" s="2" t="str">
        <f>HYPERLINK("https://nconnect.nicmar.ac.in/storage/profile/699d31ccbaf29.png", "Download")</f>
        <v>0</v>
      </c>
      <c r="F2506" s="2" t="s">
        <v>3363</v>
      </c>
      <c r="G2506" s="2" t="s">
        <v>3363</v>
      </c>
    </row>
    <row r="2507" spans="1:7">
      <c r="A2507" s="2" t="s">
        <v>5087</v>
      </c>
      <c r="B2507" s="2" t="s">
        <v>5088</v>
      </c>
      <c r="C2507" s="2">
        <v>9673218180</v>
      </c>
      <c r="D2507" s="2" t="s">
        <v>14</v>
      </c>
      <c r="E2507" s="2" t="s">
        <v>15</v>
      </c>
      <c r="F2507" s="2" t="s">
        <v>3363</v>
      </c>
      <c r="G2507" s="2" t="s">
        <v>3363</v>
      </c>
    </row>
    <row r="2508" spans="1:7">
      <c r="A2508" s="2" t="s">
        <v>5089</v>
      </c>
      <c r="B2508" s="2" t="s">
        <v>5090</v>
      </c>
      <c r="C2508" s="2">
        <v>9762061967</v>
      </c>
      <c r="D2508" s="2" t="s">
        <v>14</v>
      </c>
      <c r="E2508" s="2" t="s">
        <v>15</v>
      </c>
      <c r="F2508" s="2" t="s">
        <v>3363</v>
      </c>
      <c r="G2508" s="2" t="s">
        <v>3363</v>
      </c>
    </row>
    <row r="2509" spans="1:7">
      <c r="A2509" s="2" t="s">
        <v>5091</v>
      </c>
      <c r="B2509" s="2" t="s">
        <v>5092</v>
      </c>
      <c r="C2509" s="2">
        <v>6202368583</v>
      </c>
      <c r="D2509" s="2" t="s">
        <v>14</v>
      </c>
      <c r="E2509" s="2" t="str">
        <f>HYPERLINK("https://nconnect.nicmar.ac.in/storage/profile/699d3e5cb2c76.png", "Download")</f>
        <v>0</v>
      </c>
      <c r="F2509" s="2" t="s">
        <v>3363</v>
      </c>
      <c r="G2509" s="2" t="s">
        <v>3363</v>
      </c>
    </row>
    <row r="2510" spans="1:7">
      <c r="A2510" s="2" t="s">
        <v>5093</v>
      </c>
      <c r="B2510" s="2" t="s">
        <v>5094</v>
      </c>
      <c r="C2510" s="2">
        <v>9823802612</v>
      </c>
      <c r="D2510" s="2" t="s">
        <v>14</v>
      </c>
      <c r="E2510" s="2" t="str">
        <f>HYPERLINK("https://nconnect.nicmar.ac.in/storage/profile/69c171a668f54.png", "Download")</f>
        <v>0</v>
      </c>
      <c r="F2510" s="2" t="s">
        <v>3363</v>
      </c>
      <c r="G2510" s="2" t="s">
        <v>3363</v>
      </c>
    </row>
    <row r="2511" spans="1:7">
      <c r="A2511" s="2" t="s">
        <v>5095</v>
      </c>
      <c r="B2511" s="2" t="s">
        <v>5096</v>
      </c>
      <c r="C2511" s="2">
        <v>8279438422</v>
      </c>
      <c r="D2511" s="2" t="s">
        <v>14</v>
      </c>
      <c r="E2511" s="2" t="s">
        <v>15</v>
      </c>
      <c r="F2511" s="2" t="s">
        <v>3363</v>
      </c>
      <c r="G2511" s="2" t="s">
        <v>3363</v>
      </c>
    </row>
    <row r="2512" spans="1:7">
      <c r="A2512" s="2" t="s">
        <v>5097</v>
      </c>
      <c r="B2512" s="2" t="s">
        <v>5098</v>
      </c>
      <c r="C2512" s="2">
        <v>8825052351</v>
      </c>
      <c r="D2512" s="2" t="s">
        <v>14</v>
      </c>
      <c r="E2512" s="2" t="str">
        <f>HYPERLINK("https://nconnect.nicmar.ac.in/storage/profile/699d4009de515.png", "Download")</f>
        <v>0</v>
      </c>
      <c r="F2512" s="2" t="s">
        <v>3363</v>
      </c>
      <c r="G2512" s="2" t="s">
        <v>3363</v>
      </c>
    </row>
    <row r="2513" spans="1:7">
      <c r="A2513" s="2" t="s">
        <v>5099</v>
      </c>
      <c r="B2513" s="2" t="s">
        <v>5100</v>
      </c>
      <c r="C2513" s="2">
        <v>9816202165</v>
      </c>
      <c r="D2513" s="2" t="s">
        <v>14</v>
      </c>
      <c r="E2513" s="2" t="str">
        <f>HYPERLINK("https://nconnect.nicmar.ac.in/storage/profile/699d406a287d3.png", "Download")</f>
        <v>0</v>
      </c>
      <c r="F2513" s="2" t="s">
        <v>3363</v>
      </c>
      <c r="G2513" s="2" t="s">
        <v>3363</v>
      </c>
    </row>
    <row r="2514" spans="1:7">
      <c r="A2514" s="2" t="s">
        <v>5101</v>
      </c>
      <c r="B2514" s="2" t="s">
        <v>5102</v>
      </c>
      <c r="C2514" s="2">
        <v>9163812130</v>
      </c>
      <c r="D2514" s="2" t="s">
        <v>14</v>
      </c>
      <c r="E2514" s="2" t="s">
        <v>15</v>
      </c>
      <c r="F2514" s="2" t="s">
        <v>3363</v>
      </c>
      <c r="G2514" s="2" t="s">
        <v>3363</v>
      </c>
    </row>
    <row r="2515" spans="1:7">
      <c r="A2515" s="2" t="s">
        <v>5103</v>
      </c>
      <c r="B2515" s="2" t="s">
        <v>5104</v>
      </c>
      <c r="C2515" s="2">
        <v>8087625020</v>
      </c>
      <c r="D2515" s="2" t="s">
        <v>14</v>
      </c>
      <c r="E2515" s="2" t="str">
        <f>HYPERLINK("https://nconnect.nicmar.ac.in/storage/profile/699d41d75e797.png", "Download")</f>
        <v>0</v>
      </c>
      <c r="F2515" s="2" t="s">
        <v>3363</v>
      </c>
      <c r="G2515" s="2" t="s">
        <v>3363</v>
      </c>
    </row>
    <row r="2516" spans="1:7">
      <c r="A2516" s="2" t="s">
        <v>5105</v>
      </c>
      <c r="B2516" s="2" t="s">
        <v>5106</v>
      </c>
      <c r="C2516" s="2"/>
      <c r="D2516" s="2" t="s">
        <v>14</v>
      </c>
      <c r="E2516" s="2" t="s">
        <v>15</v>
      </c>
      <c r="F2516" s="2" t="s">
        <v>48</v>
      </c>
      <c r="G2516" s="2" t="s">
        <v>48</v>
      </c>
    </row>
    <row r="2517" spans="1:7">
      <c r="A2517" s="2" t="s">
        <v>5107</v>
      </c>
      <c r="B2517" s="2" t="s">
        <v>5108</v>
      </c>
      <c r="C2517" s="2">
        <v>8248272400</v>
      </c>
      <c r="D2517" s="2" t="s">
        <v>14</v>
      </c>
      <c r="E2517" s="2" t="s">
        <v>15</v>
      </c>
      <c r="F2517" s="2" t="s">
        <v>3363</v>
      </c>
      <c r="G2517" s="2" t="s">
        <v>3363</v>
      </c>
    </row>
    <row r="2518" spans="1:7">
      <c r="A2518" s="2" t="s">
        <v>5109</v>
      </c>
      <c r="B2518" s="2" t="s">
        <v>5110</v>
      </c>
      <c r="C2518" s="2">
        <v>9657889035</v>
      </c>
      <c r="D2518" s="2" t="s">
        <v>14</v>
      </c>
      <c r="E2518" s="2" t="str">
        <f>HYPERLINK("https://nconnect.nicmar.ac.in/storage/profile/699d48addfe13.png", "Download")</f>
        <v>0</v>
      </c>
      <c r="F2518" s="2" t="s">
        <v>3363</v>
      </c>
      <c r="G2518" s="2" t="s">
        <v>3363</v>
      </c>
    </row>
    <row r="2519" spans="1:7">
      <c r="A2519" s="2" t="s">
        <v>5111</v>
      </c>
      <c r="B2519" s="2" t="s">
        <v>5112</v>
      </c>
      <c r="C2519" s="2">
        <v>9922922885</v>
      </c>
      <c r="D2519" s="2" t="s">
        <v>14</v>
      </c>
      <c r="E2519" s="2" t="s">
        <v>15</v>
      </c>
      <c r="F2519" s="2" t="s">
        <v>3363</v>
      </c>
      <c r="G2519" s="2" t="s">
        <v>3363</v>
      </c>
    </row>
    <row r="2520" spans="1:7">
      <c r="A2520" s="2" t="s">
        <v>5113</v>
      </c>
      <c r="B2520" s="2" t="s">
        <v>5114</v>
      </c>
      <c r="C2520" s="2"/>
      <c r="D2520" s="2" t="s">
        <v>39</v>
      </c>
      <c r="E2520" s="2" t="s">
        <v>15</v>
      </c>
      <c r="F2520" s="2" t="s">
        <v>48</v>
      </c>
      <c r="G2520" s="2" t="s">
        <v>48</v>
      </c>
    </row>
    <row r="2521" spans="1:7">
      <c r="A2521" s="2" t="s">
        <v>5115</v>
      </c>
      <c r="B2521" s="2" t="s">
        <v>5116</v>
      </c>
      <c r="C2521" s="2"/>
      <c r="D2521" s="2" t="s">
        <v>14</v>
      </c>
      <c r="E2521" s="2" t="s">
        <v>15</v>
      </c>
      <c r="F2521" s="2" t="s">
        <v>48</v>
      </c>
      <c r="G2521" s="2" t="s">
        <v>48</v>
      </c>
    </row>
    <row r="2522" spans="1:7">
      <c r="A2522" s="2" t="s">
        <v>5117</v>
      </c>
      <c r="B2522" s="2" t="s">
        <v>5118</v>
      </c>
      <c r="C2522" s="2"/>
      <c r="D2522" s="2" t="s">
        <v>14</v>
      </c>
      <c r="E2522" s="2" t="s">
        <v>15</v>
      </c>
      <c r="F2522" s="2" t="s">
        <v>48</v>
      </c>
      <c r="G2522" s="2" t="s">
        <v>48</v>
      </c>
    </row>
    <row r="2523" spans="1:7">
      <c r="A2523" s="2" t="s">
        <v>5119</v>
      </c>
      <c r="B2523" s="2" t="s">
        <v>5120</v>
      </c>
      <c r="C2523" s="2">
        <v>9373716752</v>
      </c>
      <c r="D2523" s="2" t="s">
        <v>14</v>
      </c>
      <c r="E2523" s="2" t="str">
        <f>HYPERLINK("https://nconnect.nicmar.ac.in/storage/profile/699d4f91471f3.png", "Download")</f>
        <v>0</v>
      </c>
      <c r="F2523" s="2" t="s">
        <v>3363</v>
      </c>
      <c r="G2523" s="2" t="s">
        <v>3363</v>
      </c>
    </row>
    <row r="2524" spans="1:7">
      <c r="A2524" s="2" t="s">
        <v>5121</v>
      </c>
      <c r="B2524" s="2" t="s">
        <v>5122</v>
      </c>
      <c r="C2524" s="2">
        <v>8380099011</v>
      </c>
      <c r="D2524" s="2" t="s">
        <v>14</v>
      </c>
      <c r="E2524" s="2" t="s">
        <v>15</v>
      </c>
      <c r="F2524" s="2" t="s">
        <v>3363</v>
      </c>
      <c r="G2524" s="2" t="s">
        <v>3363</v>
      </c>
    </row>
    <row r="2525" spans="1:7">
      <c r="A2525" s="2" t="s">
        <v>5123</v>
      </c>
      <c r="B2525" s="2" t="s">
        <v>5124</v>
      </c>
      <c r="C2525" s="2">
        <v>8237596230</v>
      </c>
      <c r="D2525" s="2" t="s">
        <v>14</v>
      </c>
      <c r="E2525" s="2" t="s">
        <v>15</v>
      </c>
      <c r="F2525" s="2" t="s">
        <v>3363</v>
      </c>
      <c r="G2525" s="2" t="s">
        <v>3363</v>
      </c>
    </row>
    <row r="2526" spans="1:7">
      <c r="A2526" s="2" t="s">
        <v>5125</v>
      </c>
      <c r="B2526" s="2" t="s">
        <v>5126</v>
      </c>
      <c r="C2526" s="2">
        <v>7588238909</v>
      </c>
      <c r="D2526" s="2" t="s">
        <v>14</v>
      </c>
      <c r="E2526" s="2" t="str">
        <f>HYPERLINK("https://nconnect.nicmar.ac.in/storage/profile/699d541a017e7.png", "Download")</f>
        <v>0</v>
      </c>
      <c r="F2526" s="2" t="s">
        <v>3363</v>
      </c>
      <c r="G2526" s="2" t="s">
        <v>3363</v>
      </c>
    </row>
    <row r="2527" spans="1:7">
      <c r="A2527" s="2" t="s">
        <v>5127</v>
      </c>
      <c r="B2527" s="2" t="s">
        <v>5128</v>
      </c>
      <c r="C2527" s="2">
        <v>9922460820</v>
      </c>
      <c r="D2527" s="2" t="s">
        <v>14</v>
      </c>
      <c r="E2527" s="2" t="str">
        <f>HYPERLINK("https://nconnect.nicmar.ac.in/storage/profile/699ea59915f44.png", "Download")</f>
        <v>0</v>
      </c>
      <c r="F2527" s="2" t="s">
        <v>3363</v>
      </c>
      <c r="G2527" s="2" t="s">
        <v>3363</v>
      </c>
    </row>
    <row r="2528" spans="1:7">
      <c r="A2528" s="2" t="s">
        <v>5129</v>
      </c>
      <c r="B2528" s="2" t="s">
        <v>5130</v>
      </c>
      <c r="C2528" s="2">
        <v>8329896244</v>
      </c>
      <c r="D2528" s="2" t="s">
        <v>14</v>
      </c>
      <c r="E2528" s="2" t="s">
        <v>15</v>
      </c>
      <c r="F2528" s="2" t="s">
        <v>3363</v>
      </c>
      <c r="G2528" s="2" t="s">
        <v>3363</v>
      </c>
    </row>
    <row r="2529" spans="1:7">
      <c r="A2529" s="2" t="s">
        <v>5131</v>
      </c>
      <c r="B2529" s="2" t="s">
        <v>5132</v>
      </c>
      <c r="C2529" s="2">
        <v>9632779481</v>
      </c>
      <c r="D2529" s="2" t="s">
        <v>14</v>
      </c>
      <c r="E2529" s="2" t="s">
        <v>15</v>
      </c>
      <c r="F2529" s="2" t="s">
        <v>3363</v>
      </c>
      <c r="G2529" s="2" t="s">
        <v>3363</v>
      </c>
    </row>
    <row r="2530" spans="1:7">
      <c r="A2530" s="2" t="s">
        <v>5133</v>
      </c>
      <c r="B2530" s="2" t="s">
        <v>5134</v>
      </c>
      <c r="C2530" s="2"/>
      <c r="D2530" s="2" t="s">
        <v>14</v>
      </c>
      <c r="E2530" s="2" t="s">
        <v>15</v>
      </c>
      <c r="F2530" s="2" t="s">
        <v>48</v>
      </c>
      <c r="G2530" s="2" t="s">
        <v>48</v>
      </c>
    </row>
    <row r="2531" spans="1:7">
      <c r="A2531" s="2" t="s">
        <v>5135</v>
      </c>
      <c r="B2531" s="2" t="s">
        <v>5136</v>
      </c>
      <c r="C2531" s="2">
        <v>9824284123</v>
      </c>
      <c r="D2531" s="2" t="s">
        <v>14</v>
      </c>
      <c r="E2531" s="2" t="str">
        <f>HYPERLINK("https://nconnect.nicmar.ac.in/storage/profile/699d618997cd7.png", "Download")</f>
        <v>0</v>
      </c>
      <c r="F2531" s="2" t="s">
        <v>3363</v>
      </c>
      <c r="G2531" s="2" t="s">
        <v>3363</v>
      </c>
    </row>
    <row r="2532" spans="1:7">
      <c r="A2532" s="2" t="s">
        <v>5137</v>
      </c>
      <c r="B2532" s="2" t="s">
        <v>5138</v>
      </c>
      <c r="C2532" s="2">
        <v>7020533060</v>
      </c>
      <c r="D2532" s="2" t="s">
        <v>14</v>
      </c>
      <c r="E2532" s="2" t="str">
        <f>HYPERLINK("https://nconnect.nicmar.ac.in/storage/profile/699d61574abe0.png", "Download")</f>
        <v>0</v>
      </c>
      <c r="F2532" s="2" t="s">
        <v>3363</v>
      </c>
      <c r="G2532" s="2" t="s">
        <v>3363</v>
      </c>
    </row>
    <row r="2533" spans="1:7">
      <c r="A2533" s="2" t="s">
        <v>5139</v>
      </c>
      <c r="B2533" s="2" t="s">
        <v>5140</v>
      </c>
      <c r="C2533" s="2">
        <v>9428479689</v>
      </c>
      <c r="D2533" s="2" t="s">
        <v>14</v>
      </c>
      <c r="E2533" s="2" t="s">
        <v>15</v>
      </c>
      <c r="F2533" s="2" t="s">
        <v>3363</v>
      </c>
      <c r="G2533" s="2" t="s">
        <v>3363</v>
      </c>
    </row>
    <row r="2534" spans="1:7">
      <c r="A2534" s="2" t="s">
        <v>5141</v>
      </c>
      <c r="B2534" s="2" t="s">
        <v>5142</v>
      </c>
      <c r="C2534" s="2">
        <v>9021513921</v>
      </c>
      <c r="D2534" s="2" t="s">
        <v>14</v>
      </c>
      <c r="E2534" s="2" t="s">
        <v>15</v>
      </c>
      <c r="F2534" s="2" t="s">
        <v>3363</v>
      </c>
      <c r="G2534" s="2" t="s">
        <v>3363</v>
      </c>
    </row>
    <row r="2535" spans="1:7">
      <c r="A2535" s="2" t="s">
        <v>5143</v>
      </c>
      <c r="B2535" s="2" t="s">
        <v>5144</v>
      </c>
      <c r="C2535" s="2">
        <v>9166252500</v>
      </c>
      <c r="D2535" s="2" t="s">
        <v>14</v>
      </c>
      <c r="E2535" s="2" t="str">
        <f>HYPERLINK("https://nconnect.nicmar.ac.in/storage/profile/699d67298789d.png", "Download")</f>
        <v>0</v>
      </c>
      <c r="F2535" s="2" t="s">
        <v>3363</v>
      </c>
      <c r="G2535" s="2" t="s">
        <v>3363</v>
      </c>
    </row>
    <row r="2536" spans="1:7">
      <c r="A2536" s="2" t="s">
        <v>5145</v>
      </c>
      <c r="B2536" s="2" t="s">
        <v>5146</v>
      </c>
      <c r="C2536" s="2">
        <v>6207719894</v>
      </c>
      <c r="D2536" s="2" t="s">
        <v>14</v>
      </c>
      <c r="E2536" s="2" t="s">
        <v>15</v>
      </c>
      <c r="F2536" s="2" t="s">
        <v>3363</v>
      </c>
      <c r="G2536" s="2" t="s">
        <v>3363</v>
      </c>
    </row>
    <row r="2537" spans="1:7">
      <c r="A2537" s="2" t="s">
        <v>5147</v>
      </c>
      <c r="B2537" s="2" t="s">
        <v>5148</v>
      </c>
      <c r="C2537" s="2">
        <v>8788009364</v>
      </c>
      <c r="D2537" s="2" t="s">
        <v>14</v>
      </c>
      <c r="E2537" s="2" t="str">
        <f>HYPERLINK("https://nconnect.nicmar.ac.in/storage/profile/699e7d1f4b788.png", "Download")</f>
        <v>0</v>
      </c>
      <c r="F2537" s="2" t="s">
        <v>3363</v>
      </c>
      <c r="G2537" s="2" t="s">
        <v>3363</v>
      </c>
    </row>
    <row r="2538" spans="1:7">
      <c r="A2538" s="2" t="s">
        <v>5149</v>
      </c>
      <c r="B2538" s="2" t="s">
        <v>5150</v>
      </c>
      <c r="C2538" s="2">
        <v>9334785180</v>
      </c>
      <c r="D2538" s="2" t="s">
        <v>14</v>
      </c>
      <c r="E2538" s="2" t="str">
        <f>HYPERLINK("https://nconnect.nicmar.ac.in/storage/profile/699d6b083bb6c.png", "Download")</f>
        <v>0</v>
      </c>
      <c r="F2538" s="2" t="s">
        <v>3363</v>
      </c>
      <c r="G2538" s="2" t="s">
        <v>3363</v>
      </c>
    </row>
    <row r="2539" spans="1:7">
      <c r="A2539" s="2" t="s">
        <v>5151</v>
      </c>
      <c r="B2539" s="2" t="s">
        <v>5152</v>
      </c>
      <c r="C2539" s="2">
        <v>9662622246</v>
      </c>
      <c r="D2539" s="2" t="s">
        <v>14</v>
      </c>
      <c r="E2539" s="2" t="s">
        <v>15</v>
      </c>
      <c r="F2539" s="2" t="s">
        <v>3363</v>
      </c>
      <c r="G2539" s="2" t="s">
        <v>3363</v>
      </c>
    </row>
    <row r="2540" spans="1:7">
      <c r="A2540" s="2" t="s">
        <v>5153</v>
      </c>
      <c r="B2540" s="2" t="s">
        <v>5154</v>
      </c>
      <c r="C2540" s="2"/>
      <c r="D2540" s="2" t="s">
        <v>14</v>
      </c>
      <c r="E2540" s="2" t="s">
        <v>15</v>
      </c>
      <c r="F2540" s="2" t="s">
        <v>48</v>
      </c>
      <c r="G2540" s="2" t="s">
        <v>48</v>
      </c>
    </row>
    <row r="2541" spans="1:7">
      <c r="A2541" s="2" t="s">
        <v>5155</v>
      </c>
      <c r="B2541" s="2" t="s">
        <v>5156</v>
      </c>
      <c r="C2541" s="2">
        <v>9077150664</v>
      </c>
      <c r="D2541" s="2" t="s">
        <v>14</v>
      </c>
      <c r="E2541" s="2" t="str">
        <f>HYPERLINK("https://nconnect.nicmar.ac.in/storage/profile/699d8ab8375ea.png", "Download")</f>
        <v>0</v>
      </c>
      <c r="F2541" s="2" t="s">
        <v>3363</v>
      </c>
      <c r="G2541" s="2" t="s">
        <v>3363</v>
      </c>
    </row>
    <row r="2542" spans="1:7">
      <c r="A2542" s="2" t="s">
        <v>5157</v>
      </c>
      <c r="B2542" s="2" t="s">
        <v>5158</v>
      </c>
      <c r="C2542" s="2">
        <v>9403307700</v>
      </c>
      <c r="D2542" s="2" t="s">
        <v>14</v>
      </c>
      <c r="E2542" s="2" t="str">
        <f>HYPERLINK("https://nconnect.nicmar.ac.in/storage/profile/69a46eae517f9.png", "Download")</f>
        <v>0</v>
      </c>
      <c r="F2542" s="2" t="s">
        <v>3363</v>
      </c>
      <c r="G2542" s="2" t="s">
        <v>3363</v>
      </c>
    </row>
    <row r="2543" spans="1:7">
      <c r="A2543" s="2" t="s">
        <v>5159</v>
      </c>
      <c r="B2543" s="2" t="s">
        <v>5160</v>
      </c>
      <c r="C2543" s="2">
        <v>9611691111</v>
      </c>
      <c r="D2543" s="2" t="s">
        <v>14</v>
      </c>
      <c r="E2543" s="2" t="s">
        <v>15</v>
      </c>
      <c r="F2543" s="2" t="s">
        <v>3363</v>
      </c>
      <c r="G2543" s="2" t="s">
        <v>3363</v>
      </c>
    </row>
    <row r="2544" spans="1:7">
      <c r="A2544" s="2" t="s">
        <v>5161</v>
      </c>
      <c r="B2544" s="2" t="s">
        <v>5162</v>
      </c>
      <c r="C2544" s="2">
        <v>9744550471</v>
      </c>
      <c r="D2544" s="2" t="s">
        <v>14</v>
      </c>
      <c r="E2544" s="2" t="s">
        <v>15</v>
      </c>
      <c r="F2544" s="2" t="s">
        <v>3363</v>
      </c>
      <c r="G2544" s="2" t="s">
        <v>3363</v>
      </c>
    </row>
    <row r="2545" spans="1:7">
      <c r="A2545" s="2" t="s">
        <v>5163</v>
      </c>
      <c r="B2545" s="2" t="s">
        <v>5164</v>
      </c>
      <c r="C2545" s="2">
        <v>9113543277</v>
      </c>
      <c r="D2545" s="2" t="s">
        <v>14</v>
      </c>
      <c r="E2545" s="2" t="s">
        <v>15</v>
      </c>
      <c r="F2545" s="2" t="s">
        <v>3363</v>
      </c>
      <c r="G2545" s="2" t="s">
        <v>3363</v>
      </c>
    </row>
    <row r="2546" spans="1:7">
      <c r="A2546" s="2" t="s">
        <v>5165</v>
      </c>
      <c r="B2546" s="2" t="s">
        <v>5166</v>
      </c>
      <c r="C2546" s="2">
        <v>9545228639</v>
      </c>
      <c r="D2546" s="2" t="s">
        <v>14</v>
      </c>
      <c r="E2546" s="2" t="s">
        <v>15</v>
      </c>
      <c r="F2546" s="2" t="s">
        <v>3363</v>
      </c>
      <c r="G2546" s="2" t="s">
        <v>3363</v>
      </c>
    </row>
    <row r="2547" spans="1:7">
      <c r="A2547" s="2" t="s">
        <v>5167</v>
      </c>
      <c r="B2547" s="2" t="s">
        <v>5168</v>
      </c>
      <c r="C2547" s="2">
        <v>9371290709</v>
      </c>
      <c r="D2547" s="2" t="s">
        <v>14</v>
      </c>
      <c r="E2547" s="2" t="s">
        <v>15</v>
      </c>
      <c r="F2547" s="2" t="s">
        <v>3363</v>
      </c>
      <c r="G2547" s="2" t="s">
        <v>3363</v>
      </c>
    </row>
    <row r="2548" spans="1:7">
      <c r="A2548" s="2" t="s">
        <v>5169</v>
      </c>
      <c r="B2548" s="2" t="s">
        <v>5170</v>
      </c>
      <c r="C2548" s="2"/>
      <c r="D2548" s="2" t="s">
        <v>14</v>
      </c>
      <c r="E2548" s="2" t="s">
        <v>15</v>
      </c>
      <c r="F2548" s="2" t="s">
        <v>48</v>
      </c>
      <c r="G2548" s="2" t="s">
        <v>48</v>
      </c>
    </row>
    <row r="2549" spans="1:7">
      <c r="A2549" s="2" t="s">
        <v>5171</v>
      </c>
      <c r="B2549" s="2" t="s">
        <v>5172</v>
      </c>
      <c r="C2549" s="2">
        <v>9766694337</v>
      </c>
      <c r="D2549" s="2" t="s">
        <v>14</v>
      </c>
      <c r="E2549" s="2" t="s">
        <v>15</v>
      </c>
      <c r="F2549" s="2" t="s">
        <v>3363</v>
      </c>
      <c r="G2549" s="2" t="s">
        <v>3363</v>
      </c>
    </row>
    <row r="2550" spans="1:7">
      <c r="A2550" s="2" t="s">
        <v>5173</v>
      </c>
      <c r="B2550" s="2" t="s">
        <v>5174</v>
      </c>
      <c r="C2550" s="2">
        <v>9665613741</v>
      </c>
      <c r="D2550" s="2" t="s">
        <v>14</v>
      </c>
      <c r="E2550" s="2" t="s">
        <v>15</v>
      </c>
      <c r="F2550" s="2" t="s">
        <v>3363</v>
      </c>
      <c r="G2550" s="2" t="s">
        <v>3363</v>
      </c>
    </row>
    <row r="2551" spans="1:7">
      <c r="A2551" s="2" t="s">
        <v>5175</v>
      </c>
      <c r="B2551" s="2" t="s">
        <v>5176</v>
      </c>
      <c r="C2551" s="2">
        <v>9822682244</v>
      </c>
      <c r="D2551" s="2" t="s">
        <v>14</v>
      </c>
      <c r="E2551" s="2" t="str">
        <f>HYPERLINK("https://nconnect.nicmar.ac.in/storage/profile/699dcce7af806.png", "Download")</f>
        <v>0</v>
      </c>
      <c r="F2551" s="2" t="s">
        <v>3363</v>
      </c>
      <c r="G2551" s="2" t="s">
        <v>3363</v>
      </c>
    </row>
    <row r="2552" spans="1:7">
      <c r="A2552" s="2" t="s">
        <v>5177</v>
      </c>
      <c r="B2552" s="2" t="s">
        <v>5178</v>
      </c>
      <c r="C2552" s="2">
        <v>7020991982</v>
      </c>
      <c r="D2552" s="2" t="s">
        <v>14</v>
      </c>
      <c r="E2552" s="2" t="str">
        <f>HYPERLINK("https://nconnect.nicmar.ac.in/storage/profile/69a3307f77229.png", "Download")</f>
        <v>0</v>
      </c>
      <c r="F2552" s="2" t="s">
        <v>3363</v>
      </c>
      <c r="G2552" s="2" t="s">
        <v>3363</v>
      </c>
    </row>
    <row r="2553" spans="1:7">
      <c r="A2553" s="2" t="s">
        <v>5179</v>
      </c>
      <c r="B2553" s="2" t="s">
        <v>5180</v>
      </c>
      <c r="C2553" s="2">
        <v>9623941708</v>
      </c>
      <c r="D2553" s="2" t="s">
        <v>14</v>
      </c>
      <c r="E2553" s="2" t="s">
        <v>15</v>
      </c>
      <c r="F2553" s="2" t="s">
        <v>3363</v>
      </c>
      <c r="G2553" s="2" t="s">
        <v>3363</v>
      </c>
    </row>
    <row r="2554" spans="1:7">
      <c r="A2554" s="2" t="s">
        <v>5181</v>
      </c>
      <c r="B2554" s="2" t="s">
        <v>5182</v>
      </c>
      <c r="C2554" s="2">
        <v>9921480201</v>
      </c>
      <c r="D2554" s="2" t="s">
        <v>14</v>
      </c>
      <c r="E2554" s="2" t="s">
        <v>15</v>
      </c>
      <c r="F2554" s="2" t="s">
        <v>3363</v>
      </c>
      <c r="G2554" s="2" t="s">
        <v>3363</v>
      </c>
    </row>
    <row r="2555" spans="1:7">
      <c r="A2555" s="2" t="s">
        <v>5183</v>
      </c>
      <c r="B2555" s="2" t="s">
        <v>5184</v>
      </c>
      <c r="C2555" s="2">
        <v>9595060024</v>
      </c>
      <c r="D2555" s="2" t="s">
        <v>14</v>
      </c>
      <c r="E2555" s="2" t="s">
        <v>15</v>
      </c>
      <c r="F2555" s="2" t="s">
        <v>3363</v>
      </c>
      <c r="G2555" s="2" t="s">
        <v>3363</v>
      </c>
    </row>
    <row r="2556" spans="1:7">
      <c r="A2556" s="2" t="s">
        <v>5185</v>
      </c>
      <c r="B2556" s="2" t="s">
        <v>5186</v>
      </c>
      <c r="C2556" s="2">
        <v>9967011229</v>
      </c>
      <c r="D2556" s="2" t="s">
        <v>14</v>
      </c>
      <c r="E2556" s="2" t="s">
        <v>15</v>
      </c>
      <c r="F2556" s="2" t="s">
        <v>3363</v>
      </c>
      <c r="G2556" s="2" t="s">
        <v>3363</v>
      </c>
    </row>
    <row r="2557" spans="1:7">
      <c r="A2557" s="2" t="s">
        <v>5187</v>
      </c>
      <c r="B2557" s="2" t="s">
        <v>5188</v>
      </c>
      <c r="C2557" s="2">
        <v>9044125933</v>
      </c>
      <c r="D2557" s="2" t="s">
        <v>14</v>
      </c>
      <c r="E2557" s="2" t="str">
        <f>HYPERLINK("https://nconnect.nicmar.ac.in/storage/profile/699dc46dc8d83.png", "Download")</f>
        <v>0</v>
      </c>
      <c r="F2557" s="2" t="s">
        <v>3363</v>
      </c>
      <c r="G2557" s="2" t="s">
        <v>3363</v>
      </c>
    </row>
    <row r="2558" spans="1:7">
      <c r="A2558" s="2" t="s">
        <v>5189</v>
      </c>
      <c r="B2558" s="2" t="s">
        <v>5190</v>
      </c>
      <c r="C2558" s="2"/>
      <c r="D2558" s="2" t="s">
        <v>14</v>
      </c>
      <c r="E2558" s="2" t="s">
        <v>15</v>
      </c>
      <c r="F2558" s="2" t="s">
        <v>48</v>
      </c>
      <c r="G2558" s="2" t="s">
        <v>48</v>
      </c>
    </row>
    <row r="2559" spans="1:7">
      <c r="A2559" s="2" t="s">
        <v>5191</v>
      </c>
      <c r="B2559" s="2" t="s">
        <v>5192</v>
      </c>
      <c r="C2559" s="2">
        <v>8055178951</v>
      </c>
      <c r="D2559" s="2" t="s">
        <v>14</v>
      </c>
      <c r="E2559" s="2" t="s">
        <v>15</v>
      </c>
      <c r="F2559" s="2" t="s">
        <v>3363</v>
      </c>
      <c r="G2559" s="2" t="s">
        <v>3363</v>
      </c>
    </row>
    <row r="2560" spans="1:7">
      <c r="A2560" s="2" t="s">
        <v>5193</v>
      </c>
      <c r="B2560" s="2" t="s">
        <v>5194</v>
      </c>
      <c r="C2560" s="2">
        <v>8855863336</v>
      </c>
      <c r="D2560" s="2" t="s">
        <v>14</v>
      </c>
      <c r="E2560" s="2" t="str">
        <f>HYPERLINK("https://nconnect.nicmar.ac.in/storage/profile/699dd26139cd3.png", "Download")</f>
        <v>0</v>
      </c>
      <c r="F2560" s="2" t="s">
        <v>3363</v>
      </c>
      <c r="G2560" s="2" t="s">
        <v>3363</v>
      </c>
    </row>
    <row r="2561" spans="1:7">
      <c r="A2561" s="2" t="s">
        <v>5195</v>
      </c>
      <c r="B2561" s="2" t="s">
        <v>5196</v>
      </c>
      <c r="C2561" s="2">
        <v>7651865371</v>
      </c>
      <c r="D2561" s="2" t="s">
        <v>14</v>
      </c>
      <c r="E2561" s="2" t="s">
        <v>15</v>
      </c>
      <c r="F2561" s="2" t="s">
        <v>3363</v>
      </c>
      <c r="G2561" s="2" t="s">
        <v>3363</v>
      </c>
    </row>
    <row r="2562" spans="1:7">
      <c r="A2562" s="2" t="s">
        <v>5197</v>
      </c>
      <c r="B2562" s="2" t="s">
        <v>5198</v>
      </c>
      <c r="C2562" s="2">
        <v>9776925466</v>
      </c>
      <c r="D2562" s="2" t="s">
        <v>14</v>
      </c>
      <c r="E2562" s="2" t="str">
        <f>HYPERLINK("https://nconnect.nicmar.ac.in/storage/profile/699dcc819aa97.png", "Download")</f>
        <v>0</v>
      </c>
      <c r="F2562" s="2" t="s">
        <v>3363</v>
      </c>
      <c r="G2562" s="2" t="s">
        <v>3363</v>
      </c>
    </row>
    <row r="2563" spans="1:7">
      <c r="A2563" s="2" t="s">
        <v>5199</v>
      </c>
      <c r="B2563" s="2" t="s">
        <v>5200</v>
      </c>
      <c r="C2563" s="2">
        <v>7668567729</v>
      </c>
      <c r="D2563" s="2" t="s">
        <v>14</v>
      </c>
      <c r="E2563" s="2" t="s">
        <v>15</v>
      </c>
      <c r="F2563" s="2" t="s">
        <v>3363</v>
      </c>
      <c r="G2563" s="2" t="s">
        <v>3363</v>
      </c>
    </row>
    <row r="2564" spans="1:7">
      <c r="A2564" s="2" t="s">
        <v>5201</v>
      </c>
      <c r="B2564" s="2" t="s">
        <v>5202</v>
      </c>
      <c r="C2564" s="2">
        <v>9422124390</v>
      </c>
      <c r="D2564" s="2" t="s">
        <v>14</v>
      </c>
      <c r="E2564" s="2" t="str">
        <f>HYPERLINK("https://nconnect.nicmar.ac.in/storage/profile/69a70e63c3e33.png", "Download")</f>
        <v>0</v>
      </c>
      <c r="F2564" s="2" t="s">
        <v>3363</v>
      </c>
      <c r="G2564" s="2" t="s">
        <v>3363</v>
      </c>
    </row>
    <row r="2565" spans="1:7">
      <c r="A2565" s="2" t="s">
        <v>5203</v>
      </c>
      <c r="B2565" s="2" t="s">
        <v>5204</v>
      </c>
      <c r="C2565" s="2">
        <v>7233995157</v>
      </c>
      <c r="D2565" s="2" t="s">
        <v>14</v>
      </c>
      <c r="E2565" s="2" t="s">
        <v>15</v>
      </c>
      <c r="F2565" s="2" t="s">
        <v>3363</v>
      </c>
      <c r="G2565" s="2" t="s">
        <v>3363</v>
      </c>
    </row>
    <row r="2566" spans="1:7">
      <c r="A2566" s="2" t="s">
        <v>5205</v>
      </c>
      <c r="B2566" s="2" t="s">
        <v>5206</v>
      </c>
      <c r="C2566" s="2"/>
      <c r="D2566" s="2" t="s">
        <v>14</v>
      </c>
      <c r="E2566" s="2" t="s">
        <v>15</v>
      </c>
      <c r="F2566" s="2" t="s">
        <v>48</v>
      </c>
      <c r="G2566" s="2" t="s">
        <v>48</v>
      </c>
    </row>
    <row r="2567" spans="1:7">
      <c r="A2567" s="2" t="s">
        <v>5207</v>
      </c>
      <c r="B2567" s="2" t="s">
        <v>5208</v>
      </c>
      <c r="C2567" s="2">
        <v>9247585959</v>
      </c>
      <c r="D2567" s="2" t="s">
        <v>14</v>
      </c>
      <c r="E2567" s="2" t="s">
        <v>15</v>
      </c>
      <c r="F2567" s="2" t="s">
        <v>3363</v>
      </c>
      <c r="G2567" s="2" t="s">
        <v>3363</v>
      </c>
    </row>
    <row r="2568" spans="1:7">
      <c r="A2568" s="2" t="s">
        <v>5209</v>
      </c>
      <c r="B2568" s="2" t="s">
        <v>5210</v>
      </c>
      <c r="C2568" s="2">
        <v>9422507858</v>
      </c>
      <c r="D2568" s="2" t="s">
        <v>14</v>
      </c>
      <c r="E2568" s="2" t="str">
        <f>HYPERLINK("https://nconnect.nicmar.ac.in/storage/profile/699e74033ef8d.png", "Download")</f>
        <v>0</v>
      </c>
      <c r="F2568" s="2" t="s">
        <v>3363</v>
      </c>
      <c r="G2568" s="2" t="s">
        <v>3363</v>
      </c>
    </row>
    <row r="2569" spans="1:7">
      <c r="A2569" s="2" t="s">
        <v>5211</v>
      </c>
      <c r="B2569" s="2" t="s">
        <v>5212</v>
      </c>
      <c r="C2569" s="2">
        <v>9096281953</v>
      </c>
      <c r="D2569" s="2" t="s">
        <v>14</v>
      </c>
      <c r="E2569" s="2" t="s">
        <v>15</v>
      </c>
      <c r="F2569" s="2" t="s">
        <v>3363</v>
      </c>
      <c r="G2569" s="2" t="s">
        <v>3363</v>
      </c>
    </row>
    <row r="2570" spans="1:7">
      <c r="A2570" s="2" t="s">
        <v>5213</v>
      </c>
      <c r="B2570" s="2" t="s">
        <v>5214</v>
      </c>
      <c r="C2570" s="2">
        <v>7018803719</v>
      </c>
      <c r="D2570" s="2" t="s">
        <v>14</v>
      </c>
      <c r="E2570" s="2" t="str">
        <f>HYPERLINK("https://nconnect.nicmar.ac.in/storage/profile/699fc88f3fc1e.png", "Download")</f>
        <v>0</v>
      </c>
      <c r="F2570" s="2" t="s">
        <v>3363</v>
      </c>
      <c r="G2570" s="2" t="s">
        <v>3363</v>
      </c>
    </row>
    <row r="2571" spans="1:7">
      <c r="A2571" s="2" t="s">
        <v>5215</v>
      </c>
      <c r="B2571" s="2" t="s">
        <v>5216</v>
      </c>
      <c r="C2571" s="2">
        <v>9890000596</v>
      </c>
      <c r="D2571" s="2" t="s">
        <v>14</v>
      </c>
      <c r="E2571" s="2" t="str">
        <f>HYPERLINK("https://nconnect.nicmar.ac.in/storage/profile/699e83184abb6.png", "Download")</f>
        <v>0</v>
      </c>
      <c r="F2571" s="2" t="s">
        <v>3363</v>
      </c>
      <c r="G2571" s="2" t="s">
        <v>3363</v>
      </c>
    </row>
    <row r="2572" spans="1:7">
      <c r="A2572" s="2" t="s">
        <v>5217</v>
      </c>
      <c r="B2572" s="2" t="s">
        <v>5218</v>
      </c>
      <c r="C2572" s="2">
        <v>8919604390</v>
      </c>
      <c r="D2572" s="2" t="s">
        <v>14</v>
      </c>
      <c r="E2572" s="2" t="s">
        <v>15</v>
      </c>
      <c r="F2572" s="2" t="s">
        <v>3363</v>
      </c>
      <c r="G2572" s="2" t="s">
        <v>3363</v>
      </c>
    </row>
    <row r="2573" spans="1:7">
      <c r="A2573" s="2" t="s">
        <v>5219</v>
      </c>
      <c r="B2573" s="2" t="s">
        <v>5220</v>
      </c>
      <c r="C2573" s="2">
        <v>7387060861</v>
      </c>
      <c r="D2573" s="2" t="s">
        <v>14</v>
      </c>
      <c r="E2573" s="2" t="s">
        <v>15</v>
      </c>
      <c r="F2573" s="2" t="s">
        <v>3363</v>
      </c>
      <c r="G2573" s="2" t="s">
        <v>3363</v>
      </c>
    </row>
    <row r="2574" spans="1:7">
      <c r="A2574" s="2" t="s">
        <v>5221</v>
      </c>
      <c r="B2574" s="2" t="s">
        <v>5222</v>
      </c>
      <c r="C2574" s="2">
        <v>9903875022</v>
      </c>
      <c r="D2574" s="2" t="s">
        <v>14</v>
      </c>
      <c r="E2574" s="2" t="str">
        <f>HYPERLINK("https://nconnect.nicmar.ac.in/storage/profile/699e7e88726dd.png", "Download")</f>
        <v>0</v>
      </c>
      <c r="F2574" s="2" t="s">
        <v>3363</v>
      </c>
      <c r="G2574" s="2" t="s">
        <v>3363</v>
      </c>
    </row>
    <row r="2575" spans="1:7">
      <c r="A2575" s="2" t="s">
        <v>5223</v>
      </c>
      <c r="B2575" s="2" t="s">
        <v>5224</v>
      </c>
      <c r="C2575" s="2">
        <v>8975057472</v>
      </c>
      <c r="D2575" s="2" t="s">
        <v>14</v>
      </c>
      <c r="E2575" s="2" t="str">
        <f>HYPERLINK("https://nconnect.nicmar.ac.in/storage/profile/699e8263469c2.png", "Download")</f>
        <v>0</v>
      </c>
      <c r="F2575" s="2" t="s">
        <v>3363</v>
      </c>
      <c r="G2575" s="2" t="s">
        <v>3363</v>
      </c>
    </row>
    <row r="2576" spans="1:7">
      <c r="A2576" s="2" t="s">
        <v>5225</v>
      </c>
      <c r="B2576" s="2" t="s">
        <v>5226</v>
      </c>
      <c r="C2576" s="2">
        <v>9009989411</v>
      </c>
      <c r="D2576" s="2" t="s">
        <v>14</v>
      </c>
      <c r="E2576" s="2" t="str">
        <f>HYPERLINK("https://nconnect.nicmar.ac.in/storage/profile/699e892c66959.png", "Download")</f>
        <v>0</v>
      </c>
      <c r="F2576" s="2" t="s">
        <v>3363</v>
      </c>
      <c r="G2576" s="2" t="s">
        <v>3363</v>
      </c>
    </row>
    <row r="2577" spans="1:7">
      <c r="A2577" s="2" t="s">
        <v>5227</v>
      </c>
      <c r="B2577" s="2" t="s">
        <v>5228</v>
      </c>
      <c r="C2577" s="2"/>
      <c r="D2577" s="2" t="s">
        <v>14</v>
      </c>
      <c r="E2577" s="2" t="s">
        <v>15</v>
      </c>
      <c r="F2577" s="2" t="s">
        <v>48</v>
      </c>
      <c r="G2577" s="2" t="s">
        <v>48</v>
      </c>
    </row>
    <row r="2578" spans="1:7">
      <c r="A2578" s="2" t="s">
        <v>5229</v>
      </c>
      <c r="B2578" s="2" t="s">
        <v>5230</v>
      </c>
      <c r="C2578" s="2">
        <v>9800809516</v>
      </c>
      <c r="D2578" s="2" t="s">
        <v>14</v>
      </c>
      <c r="E2578" s="2" t="s">
        <v>15</v>
      </c>
      <c r="F2578" s="2" t="s">
        <v>3363</v>
      </c>
      <c r="G2578" s="2" t="s">
        <v>3363</v>
      </c>
    </row>
    <row r="2579" spans="1:7">
      <c r="A2579" s="2" t="s">
        <v>5231</v>
      </c>
      <c r="B2579" s="2" t="s">
        <v>5232</v>
      </c>
      <c r="C2579" s="2">
        <v>8446365505</v>
      </c>
      <c r="D2579" s="2" t="s">
        <v>14</v>
      </c>
      <c r="E2579" s="2" t="s">
        <v>15</v>
      </c>
      <c r="F2579" s="2" t="s">
        <v>3363</v>
      </c>
      <c r="G2579" s="2" t="s">
        <v>3363</v>
      </c>
    </row>
    <row r="2580" spans="1:7">
      <c r="A2580" s="2" t="s">
        <v>5233</v>
      </c>
      <c r="B2580" s="2" t="s">
        <v>5234</v>
      </c>
      <c r="C2580" s="2">
        <v>9360864581</v>
      </c>
      <c r="D2580" s="2" t="s">
        <v>14</v>
      </c>
      <c r="E2580" s="2" t="str">
        <f>HYPERLINK("https://nconnect.nicmar.ac.in/storage/profile/699e9bc9ad1ba.png", "Download")</f>
        <v>0</v>
      </c>
      <c r="F2580" s="2" t="s">
        <v>3363</v>
      </c>
      <c r="G2580" s="2" t="s">
        <v>3363</v>
      </c>
    </row>
    <row r="2581" spans="1:7">
      <c r="A2581" s="2" t="s">
        <v>5235</v>
      </c>
      <c r="B2581" s="2" t="s">
        <v>5236</v>
      </c>
      <c r="C2581" s="2">
        <v>9004657035</v>
      </c>
      <c r="D2581" s="2" t="s">
        <v>14</v>
      </c>
      <c r="E2581" s="2" t="s">
        <v>15</v>
      </c>
      <c r="F2581" s="2" t="s">
        <v>3363</v>
      </c>
      <c r="G2581" s="2" t="s">
        <v>3363</v>
      </c>
    </row>
    <row r="2582" spans="1:7">
      <c r="A2582" s="2" t="s">
        <v>5237</v>
      </c>
      <c r="B2582" s="2" t="s">
        <v>5238</v>
      </c>
      <c r="C2582" s="2">
        <v>9847777371</v>
      </c>
      <c r="D2582" s="2" t="s">
        <v>14</v>
      </c>
      <c r="E2582" s="2" t="str">
        <f>HYPERLINK("https://nconnect.nicmar.ac.in/storage/profile/699e8ebb38ede.png", "Download")</f>
        <v>0</v>
      </c>
      <c r="F2582" s="2" t="s">
        <v>3363</v>
      </c>
      <c r="G2582" s="2" t="s">
        <v>3363</v>
      </c>
    </row>
    <row r="2583" spans="1:7">
      <c r="A2583" s="2" t="s">
        <v>5239</v>
      </c>
      <c r="B2583" s="2" t="s">
        <v>5240</v>
      </c>
      <c r="C2583" s="2">
        <v>9803927001</v>
      </c>
      <c r="D2583" s="2" t="s">
        <v>14</v>
      </c>
      <c r="E2583" s="2" t="s">
        <v>15</v>
      </c>
      <c r="F2583" s="2" t="s">
        <v>3363</v>
      </c>
      <c r="G2583" s="2" t="s">
        <v>3363</v>
      </c>
    </row>
    <row r="2584" spans="1:7">
      <c r="A2584" s="2" t="s">
        <v>5241</v>
      </c>
      <c r="B2584" s="2" t="s">
        <v>5242</v>
      </c>
      <c r="C2584" s="2">
        <v>9505850852</v>
      </c>
      <c r="D2584" s="2" t="s">
        <v>14</v>
      </c>
      <c r="E2584" s="2" t="s">
        <v>15</v>
      </c>
      <c r="F2584" s="2" t="s">
        <v>3363</v>
      </c>
      <c r="G2584" s="2" t="s">
        <v>3363</v>
      </c>
    </row>
    <row r="2585" spans="1:7">
      <c r="A2585" s="2" t="s">
        <v>5243</v>
      </c>
      <c r="B2585" s="2" t="s">
        <v>5244</v>
      </c>
      <c r="C2585" s="2">
        <v>9960318068</v>
      </c>
      <c r="D2585" s="2" t="s">
        <v>14</v>
      </c>
      <c r="E2585" s="2" t="str">
        <f>HYPERLINK("https://nconnect.nicmar.ac.in/storage/profile/699e9bb00221e.png", "Download")</f>
        <v>0</v>
      </c>
      <c r="F2585" s="2" t="s">
        <v>3363</v>
      </c>
      <c r="G2585" s="2" t="s">
        <v>3363</v>
      </c>
    </row>
    <row r="2586" spans="1:7">
      <c r="A2586" s="2" t="s">
        <v>5245</v>
      </c>
      <c r="B2586" s="2" t="s">
        <v>5246</v>
      </c>
      <c r="C2586" s="2">
        <v>7014993250</v>
      </c>
      <c r="D2586" s="2" t="s">
        <v>14</v>
      </c>
      <c r="E2586" s="2" t="s">
        <v>15</v>
      </c>
      <c r="F2586" s="2" t="s">
        <v>3363</v>
      </c>
      <c r="G2586" s="2" t="s">
        <v>3363</v>
      </c>
    </row>
    <row r="2587" spans="1:7">
      <c r="A2587" s="2" t="s">
        <v>5247</v>
      </c>
      <c r="B2587" s="2" t="s">
        <v>5248</v>
      </c>
      <c r="C2587" s="2">
        <v>9315604772</v>
      </c>
      <c r="D2587" s="2" t="s">
        <v>14</v>
      </c>
      <c r="E2587" s="2" t="s">
        <v>15</v>
      </c>
      <c r="F2587" s="2" t="s">
        <v>3363</v>
      </c>
      <c r="G2587" s="2" t="s">
        <v>3363</v>
      </c>
    </row>
    <row r="2588" spans="1:7">
      <c r="A2588" s="2" t="s">
        <v>5249</v>
      </c>
      <c r="B2588" s="2" t="s">
        <v>5250</v>
      </c>
      <c r="C2588" s="2">
        <v>9885380229</v>
      </c>
      <c r="D2588" s="2" t="s">
        <v>14</v>
      </c>
      <c r="E2588" s="2" t="s">
        <v>15</v>
      </c>
      <c r="F2588" s="2" t="s">
        <v>3363</v>
      </c>
      <c r="G2588" s="2" t="s">
        <v>3363</v>
      </c>
    </row>
    <row r="2589" spans="1:7">
      <c r="A2589" s="2" t="s">
        <v>5251</v>
      </c>
      <c r="B2589" s="2" t="s">
        <v>5252</v>
      </c>
      <c r="C2589" s="2">
        <v>8055514468</v>
      </c>
      <c r="D2589" s="2" t="s">
        <v>14</v>
      </c>
      <c r="E2589" s="2" t="str">
        <f>HYPERLINK("https://nconnect.nicmar.ac.in/storage/profile/699fd32e9ccbc.png", "Download")</f>
        <v>0</v>
      </c>
      <c r="F2589" s="2" t="s">
        <v>3363</v>
      </c>
      <c r="G2589" s="2" t="s">
        <v>3363</v>
      </c>
    </row>
    <row r="2590" spans="1:7">
      <c r="A2590" s="2" t="s">
        <v>5253</v>
      </c>
      <c r="B2590" s="2" t="s">
        <v>5254</v>
      </c>
      <c r="C2590" s="2">
        <v>7340451147</v>
      </c>
      <c r="D2590" s="2" t="s">
        <v>14</v>
      </c>
      <c r="E2590" s="2" t="s">
        <v>15</v>
      </c>
      <c r="F2590" s="2" t="s">
        <v>3363</v>
      </c>
      <c r="G2590" s="2" t="s">
        <v>3363</v>
      </c>
    </row>
    <row r="2591" spans="1:7">
      <c r="A2591" s="2" t="s">
        <v>5255</v>
      </c>
      <c r="B2591" s="2" t="s">
        <v>5256</v>
      </c>
      <c r="C2591" s="2">
        <v>8639053839</v>
      </c>
      <c r="D2591" s="2" t="s">
        <v>14</v>
      </c>
      <c r="E2591" s="2" t="str">
        <f>HYPERLINK("https://nconnect.nicmar.ac.in/storage/profile/699ec033ae182.png", "Download")</f>
        <v>0</v>
      </c>
      <c r="F2591" s="2" t="s">
        <v>3363</v>
      </c>
      <c r="G2591" s="2" t="s">
        <v>3363</v>
      </c>
    </row>
    <row r="2592" spans="1:7">
      <c r="A2592" s="2" t="s">
        <v>5257</v>
      </c>
      <c r="B2592" s="2" t="s">
        <v>5258</v>
      </c>
      <c r="C2592" s="2">
        <v>7798395730</v>
      </c>
      <c r="D2592" s="2" t="s">
        <v>14</v>
      </c>
      <c r="E2592" s="2" t="str">
        <f>HYPERLINK("https://nconnect.nicmar.ac.in/storage/profile/69a83aef483a3.png", "Download")</f>
        <v>0</v>
      </c>
      <c r="F2592" s="2" t="s">
        <v>3363</v>
      </c>
      <c r="G2592" s="2" t="s">
        <v>3363</v>
      </c>
    </row>
    <row r="2593" spans="1:7">
      <c r="A2593" s="2" t="s">
        <v>5259</v>
      </c>
      <c r="B2593" s="2" t="s">
        <v>5260</v>
      </c>
      <c r="C2593" s="2">
        <v>9922026611</v>
      </c>
      <c r="D2593" s="2" t="s">
        <v>14</v>
      </c>
      <c r="E2593" s="2" t="str">
        <f>HYPERLINK("https://nconnect.nicmar.ac.in/storage/profile/699ec1b1d3bb2.png", "Download")</f>
        <v>0</v>
      </c>
      <c r="F2593" s="2" t="s">
        <v>3363</v>
      </c>
      <c r="G2593" s="2" t="s">
        <v>3363</v>
      </c>
    </row>
    <row r="2594" spans="1:7">
      <c r="A2594" s="2" t="s">
        <v>5261</v>
      </c>
      <c r="B2594" s="2" t="s">
        <v>5262</v>
      </c>
      <c r="C2594" s="2">
        <v>8939418289</v>
      </c>
      <c r="D2594" s="2" t="s">
        <v>14</v>
      </c>
      <c r="E2594" s="2" t="str">
        <f>HYPERLINK("https://nconnect.nicmar.ac.in/storage/profile/699ebdab726db.png", "Download")</f>
        <v>0</v>
      </c>
      <c r="F2594" s="2" t="s">
        <v>3363</v>
      </c>
      <c r="G2594" s="2" t="s">
        <v>3363</v>
      </c>
    </row>
    <row r="2595" spans="1:7">
      <c r="A2595" s="2" t="s">
        <v>5263</v>
      </c>
      <c r="B2595" s="2" t="s">
        <v>5264</v>
      </c>
      <c r="C2595" s="2">
        <v>9703850609</v>
      </c>
      <c r="D2595" s="2" t="s">
        <v>14</v>
      </c>
      <c r="E2595" s="2" t="str">
        <f>HYPERLINK("https://nconnect.nicmar.ac.in/storage/profile/69a11afd8ffd9.png", "Download")</f>
        <v>0</v>
      </c>
      <c r="F2595" s="2" t="s">
        <v>3363</v>
      </c>
      <c r="G2595" s="2" t="s">
        <v>3363</v>
      </c>
    </row>
    <row r="2596" spans="1:7">
      <c r="A2596" s="2" t="s">
        <v>5265</v>
      </c>
      <c r="B2596" s="2" t="s">
        <v>5266</v>
      </c>
      <c r="C2596" s="2">
        <v>8087111873</v>
      </c>
      <c r="D2596" s="2" t="s">
        <v>14</v>
      </c>
      <c r="E2596" s="2" t="s">
        <v>15</v>
      </c>
      <c r="F2596" s="2" t="s">
        <v>3363</v>
      </c>
      <c r="G2596" s="2" t="s">
        <v>3363</v>
      </c>
    </row>
    <row r="2597" spans="1:7">
      <c r="A2597" s="2" t="s">
        <v>5267</v>
      </c>
      <c r="B2597" s="2" t="s">
        <v>5268</v>
      </c>
      <c r="C2597" s="2">
        <v>7029451300</v>
      </c>
      <c r="D2597" s="2" t="s">
        <v>14</v>
      </c>
      <c r="E2597" s="2" t="s">
        <v>15</v>
      </c>
      <c r="F2597" s="2" t="s">
        <v>3363</v>
      </c>
      <c r="G2597" s="2" t="s">
        <v>3363</v>
      </c>
    </row>
    <row r="2598" spans="1:7">
      <c r="A2598" s="2" t="s">
        <v>5269</v>
      </c>
      <c r="B2598" s="2" t="s">
        <v>5270</v>
      </c>
      <c r="C2598" s="2">
        <v>8888812649</v>
      </c>
      <c r="D2598" s="2" t="s">
        <v>14</v>
      </c>
      <c r="E2598" s="2" t="s">
        <v>15</v>
      </c>
      <c r="F2598" s="2" t="s">
        <v>3363</v>
      </c>
      <c r="G2598" s="2" t="s">
        <v>3363</v>
      </c>
    </row>
    <row r="2599" spans="1:7">
      <c r="A2599" s="2" t="s">
        <v>5271</v>
      </c>
      <c r="B2599" s="2" t="s">
        <v>5272</v>
      </c>
      <c r="C2599" s="2">
        <v>9049621871</v>
      </c>
      <c r="D2599" s="2" t="s">
        <v>14</v>
      </c>
      <c r="E2599" s="2" t="str">
        <f>HYPERLINK("https://nconnect.nicmar.ac.in/storage/profile/69a853c42afdb.png", "Download")</f>
        <v>0</v>
      </c>
      <c r="F2599" s="2" t="s">
        <v>3363</v>
      </c>
      <c r="G2599" s="2" t="s">
        <v>3363</v>
      </c>
    </row>
    <row r="2600" spans="1:7">
      <c r="A2600" s="2" t="s">
        <v>5273</v>
      </c>
      <c r="B2600" s="2" t="s">
        <v>5274</v>
      </c>
      <c r="C2600" s="2">
        <v>9810505188</v>
      </c>
      <c r="D2600" s="2" t="s">
        <v>14</v>
      </c>
      <c r="E2600" s="2" t="s">
        <v>15</v>
      </c>
      <c r="F2600" s="2" t="s">
        <v>3363</v>
      </c>
      <c r="G2600" s="2" t="s">
        <v>3363</v>
      </c>
    </row>
    <row r="2601" spans="1:7">
      <c r="A2601" s="2" t="s">
        <v>5275</v>
      </c>
      <c r="B2601" s="2" t="s">
        <v>5276</v>
      </c>
      <c r="C2601" s="2">
        <v>9028336138</v>
      </c>
      <c r="D2601" s="2" t="s">
        <v>14</v>
      </c>
      <c r="E2601" s="2" t="s">
        <v>15</v>
      </c>
      <c r="F2601" s="2" t="s">
        <v>3363</v>
      </c>
      <c r="G2601" s="2" t="s">
        <v>3363</v>
      </c>
    </row>
    <row r="2602" spans="1:7">
      <c r="A2602" s="2" t="s">
        <v>5277</v>
      </c>
      <c r="B2602" s="2" t="s">
        <v>5278</v>
      </c>
      <c r="C2602" s="2">
        <v>9108803131</v>
      </c>
      <c r="D2602" s="2" t="s">
        <v>14</v>
      </c>
      <c r="E2602" s="2" t="s">
        <v>15</v>
      </c>
      <c r="F2602" s="2" t="s">
        <v>3363</v>
      </c>
      <c r="G2602" s="2" t="s">
        <v>3363</v>
      </c>
    </row>
    <row r="2603" spans="1:7">
      <c r="A2603" s="2" t="s">
        <v>5279</v>
      </c>
      <c r="B2603" s="2" t="s">
        <v>5280</v>
      </c>
      <c r="C2603" s="2">
        <v>7814164317</v>
      </c>
      <c r="D2603" s="2" t="s">
        <v>14</v>
      </c>
      <c r="E2603" s="2" t="s">
        <v>15</v>
      </c>
      <c r="F2603" s="2" t="s">
        <v>3363</v>
      </c>
      <c r="G2603" s="2" t="s">
        <v>3363</v>
      </c>
    </row>
    <row r="2604" spans="1:7">
      <c r="A2604" s="2" t="s">
        <v>5281</v>
      </c>
      <c r="B2604" s="2" t="s">
        <v>5282</v>
      </c>
      <c r="C2604" s="2">
        <v>8959999132</v>
      </c>
      <c r="D2604" s="2" t="s">
        <v>14</v>
      </c>
      <c r="E2604" s="2" t="s">
        <v>15</v>
      </c>
      <c r="F2604" s="2" t="s">
        <v>3363</v>
      </c>
      <c r="G2604" s="2" t="s">
        <v>3363</v>
      </c>
    </row>
    <row r="2605" spans="1:7">
      <c r="A2605" s="2" t="s">
        <v>5283</v>
      </c>
      <c r="B2605" s="2" t="s">
        <v>5284</v>
      </c>
      <c r="C2605" s="2">
        <v>8219051299</v>
      </c>
      <c r="D2605" s="2" t="s">
        <v>14</v>
      </c>
      <c r="E2605" s="2" t="s">
        <v>15</v>
      </c>
      <c r="F2605" s="2" t="s">
        <v>3363</v>
      </c>
      <c r="G2605" s="2" t="s">
        <v>3363</v>
      </c>
    </row>
    <row r="2606" spans="1:7">
      <c r="A2606" s="2" t="s">
        <v>5285</v>
      </c>
      <c r="B2606" s="2" t="s">
        <v>5286</v>
      </c>
      <c r="C2606" s="2">
        <v>9966415606</v>
      </c>
      <c r="D2606" s="2" t="s">
        <v>14</v>
      </c>
      <c r="E2606" s="2" t="str">
        <f>HYPERLINK("https://nconnect.nicmar.ac.in/storage/profile/699edf684a2a0.png", "Download")</f>
        <v>0</v>
      </c>
      <c r="F2606" s="2" t="s">
        <v>3363</v>
      </c>
      <c r="G2606" s="2" t="s">
        <v>3363</v>
      </c>
    </row>
    <row r="2607" spans="1:7">
      <c r="A2607" s="2" t="s">
        <v>5287</v>
      </c>
      <c r="B2607" s="2" t="s">
        <v>5288</v>
      </c>
      <c r="C2607" s="2"/>
      <c r="D2607" s="2" t="s">
        <v>14</v>
      </c>
      <c r="E2607" s="2" t="s">
        <v>15</v>
      </c>
      <c r="F2607" s="2" t="s">
        <v>48</v>
      </c>
      <c r="G2607" s="2" t="s">
        <v>48</v>
      </c>
    </row>
    <row r="2608" spans="1:7">
      <c r="A2608" s="2" t="s">
        <v>5289</v>
      </c>
      <c r="B2608" s="2" t="s">
        <v>5290</v>
      </c>
      <c r="C2608" s="2">
        <v>9860205300</v>
      </c>
      <c r="D2608" s="2" t="s">
        <v>14</v>
      </c>
      <c r="E2608" s="2" t="s">
        <v>15</v>
      </c>
      <c r="F2608" s="2" t="s">
        <v>3363</v>
      </c>
      <c r="G2608" s="2" t="s">
        <v>3363</v>
      </c>
    </row>
    <row r="2609" spans="1:7">
      <c r="A2609" s="2" t="s">
        <v>5058</v>
      </c>
      <c r="B2609" s="2" t="s">
        <v>5291</v>
      </c>
      <c r="C2609" s="2">
        <v>7012861863</v>
      </c>
      <c r="D2609" s="2" t="s">
        <v>14</v>
      </c>
      <c r="E2609" s="2" t="str">
        <f>HYPERLINK("https://nconnect.nicmar.ac.in/storage/profile/699ee7e8bb67f.png", "Download")</f>
        <v>0</v>
      </c>
      <c r="F2609" s="2" t="s">
        <v>3363</v>
      </c>
      <c r="G2609" s="2" t="s">
        <v>3363</v>
      </c>
    </row>
    <row r="2610" spans="1:7">
      <c r="A2610" s="2" t="s">
        <v>5292</v>
      </c>
      <c r="B2610" s="2" t="s">
        <v>5293</v>
      </c>
      <c r="C2610" s="2">
        <v>9022375113</v>
      </c>
      <c r="D2610" s="2" t="s">
        <v>14</v>
      </c>
      <c r="E2610" s="2" t="s">
        <v>15</v>
      </c>
      <c r="F2610" s="2" t="s">
        <v>3363</v>
      </c>
      <c r="G2610" s="2" t="s">
        <v>3363</v>
      </c>
    </row>
    <row r="2611" spans="1:7">
      <c r="A2611" s="2" t="s">
        <v>5294</v>
      </c>
      <c r="B2611" s="2" t="s">
        <v>5295</v>
      </c>
      <c r="C2611" s="2">
        <v>7009841170</v>
      </c>
      <c r="D2611" s="2" t="s">
        <v>14</v>
      </c>
      <c r="E2611" s="2" t="s">
        <v>15</v>
      </c>
      <c r="F2611" s="2" t="s">
        <v>3363</v>
      </c>
      <c r="G2611" s="2" t="s">
        <v>3363</v>
      </c>
    </row>
    <row r="2612" spans="1:7">
      <c r="A2612" s="2" t="s">
        <v>5296</v>
      </c>
      <c r="B2612" s="2" t="s">
        <v>5297</v>
      </c>
      <c r="C2612" s="2">
        <v>7681007847</v>
      </c>
      <c r="D2612" s="2" t="s">
        <v>14</v>
      </c>
      <c r="E2612" s="2" t="str">
        <f>HYPERLINK("https://nconnect.nicmar.ac.in/storage/profile/699ef1dba8493.png", "Download")</f>
        <v>0</v>
      </c>
      <c r="F2612" s="2" t="s">
        <v>3363</v>
      </c>
      <c r="G2612" s="2" t="s">
        <v>3363</v>
      </c>
    </row>
    <row r="2613" spans="1:7">
      <c r="A2613" s="2" t="s">
        <v>5298</v>
      </c>
      <c r="B2613" s="2" t="s">
        <v>5299</v>
      </c>
      <c r="C2613" s="2">
        <v>9742020603</v>
      </c>
      <c r="D2613" s="2" t="s">
        <v>14</v>
      </c>
      <c r="E2613" s="2" t="s">
        <v>15</v>
      </c>
      <c r="F2613" s="2" t="s">
        <v>3363</v>
      </c>
      <c r="G2613" s="2" t="s">
        <v>3363</v>
      </c>
    </row>
    <row r="2614" spans="1:7">
      <c r="A2614" s="2" t="s">
        <v>5300</v>
      </c>
      <c r="B2614" s="2" t="s">
        <v>5301</v>
      </c>
      <c r="C2614" s="2">
        <v>8983321353</v>
      </c>
      <c r="D2614" s="2" t="s">
        <v>14</v>
      </c>
      <c r="E2614" s="2" t="str">
        <f>HYPERLINK("https://nconnect.nicmar.ac.in/storage/profile/699f00a9dcbc5.png", "Download")</f>
        <v>0</v>
      </c>
      <c r="F2614" s="2" t="s">
        <v>3363</v>
      </c>
      <c r="G2614" s="2" t="s">
        <v>3363</v>
      </c>
    </row>
    <row r="2615" spans="1:7">
      <c r="A2615" s="2" t="s">
        <v>5302</v>
      </c>
      <c r="B2615" s="2" t="s">
        <v>5303</v>
      </c>
      <c r="C2615" s="2">
        <v>7666885993</v>
      </c>
      <c r="D2615" s="2" t="s">
        <v>14</v>
      </c>
      <c r="E2615" s="2" t="s">
        <v>15</v>
      </c>
      <c r="F2615" s="2" t="s">
        <v>3363</v>
      </c>
      <c r="G2615" s="2" t="s">
        <v>3363</v>
      </c>
    </row>
    <row r="2616" spans="1:7">
      <c r="A2616" s="2" t="s">
        <v>5304</v>
      </c>
      <c r="B2616" s="2" t="s">
        <v>5305</v>
      </c>
      <c r="C2616" s="2">
        <v>9173074297</v>
      </c>
      <c r="D2616" s="2" t="s">
        <v>14</v>
      </c>
      <c r="E2616" s="2" t="str">
        <f>HYPERLINK("https://nconnect.nicmar.ac.in/storage/profile/699f12a960a34.png", "Download")</f>
        <v>0</v>
      </c>
      <c r="F2616" s="2" t="s">
        <v>3363</v>
      </c>
      <c r="G2616" s="2" t="s">
        <v>3363</v>
      </c>
    </row>
    <row r="2617" spans="1:7">
      <c r="A2617" s="2" t="s">
        <v>5306</v>
      </c>
      <c r="B2617" s="2" t="s">
        <v>5307</v>
      </c>
      <c r="C2617" s="2">
        <v>9619189989</v>
      </c>
      <c r="D2617" s="2" t="s">
        <v>14</v>
      </c>
      <c r="E2617" s="2" t="s">
        <v>15</v>
      </c>
      <c r="F2617" s="2" t="s">
        <v>3363</v>
      </c>
      <c r="G2617" s="2" t="s">
        <v>3363</v>
      </c>
    </row>
    <row r="2618" spans="1:7">
      <c r="A2618" s="2" t="s">
        <v>5308</v>
      </c>
      <c r="B2618" s="2" t="s">
        <v>5309</v>
      </c>
      <c r="C2618" s="2">
        <v>8225801244</v>
      </c>
      <c r="D2618" s="2" t="s">
        <v>14</v>
      </c>
      <c r="E2618" s="2" t="s">
        <v>15</v>
      </c>
      <c r="F2618" s="2" t="s">
        <v>3363</v>
      </c>
      <c r="G2618" s="2" t="s">
        <v>3363</v>
      </c>
    </row>
    <row r="2619" spans="1:7">
      <c r="A2619" s="2" t="s">
        <v>5310</v>
      </c>
      <c r="B2619" s="2" t="s">
        <v>5311</v>
      </c>
      <c r="C2619" s="2">
        <v>8941015965</v>
      </c>
      <c r="D2619" s="2" t="s">
        <v>14</v>
      </c>
      <c r="E2619" s="2" t="s">
        <v>15</v>
      </c>
      <c r="F2619" s="2" t="s">
        <v>3363</v>
      </c>
      <c r="G2619" s="2" t="s">
        <v>3363</v>
      </c>
    </row>
    <row r="2620" spans="1:7">
      <c r="A2620" s="2" t="s">
        <v>5312</v>
      </c>
      <c r="B2620" s="2" t="s">
        <v>5313</v>
      </c>
      <c r="C2620" s="2">
        <v>9029916916</v>
      </c>
      <c r="D2620" s="2" t="s">
        <v>14</v>
      </c>
      <c r="E2620" s="2" t="str">
        <f>HYPERLINK("https://nconnect.nicmar.ac.in/storage/profile/699f26cf8cf4c.png", "Download")</f>
        <v>0</v>
      </c>
      <c r="F2620" s="2" t="s">
        <v>3363</v>
      </c>
      <c r="G2620" s="2" t="s">
        <v>3363</v>
      </c>
    </row>
    <row r="2621" spans="1:7">
      <c r="A2621" s="2" t="s">
        <v>5314</v>
      </c>
      <c r="B2621" s="2" t="s">
        <v>5315</v>
      </c>
      <c r="C2621" s="2">
        <v>9881094258</v>
      </c>
      <c r="D2621" s="2" t="s">
        <v>14</v>
      </c>
      <c r="E2621" s="2" t="str">
        <f>HYPERLINK("https://nconnect.nicmar.ac.in/storage/profile/699f334a264bc.png", "Download")</f>
        <v>0</v>
      </c>
      <c r="F2621" s="2" t="s">
        <v>3363</v>
      </c>
      <c r="G2621" s="2" t="s">
        <v>3363</v>
      </c>
    </row>
    <row r="2622" spans="1:7">
      <c r="A2622" s="2" t="s">
        <v>5316</v>
      </c>
      <c r="B2622" s="2" t="s">
        <v>5317</v>
      </c>
      <c r="C2622" s="2">
        <v>7013897381</v>
      </c>
      <c r="D2622" s="2" t="s">
        <v>14</v>
      </c>
      <c r="E2622" s="2" t="str">
        <f>HYPERLINK("https://nconnect.nicmar.ac.in/storage/profile/699f35a2eb96e.png", "Download")</f>
        <v>0</v>
      </c>
      <c r="F2622" s="2" t="s">
        <v>3363</v>
      </c>
      <c r="G2622" s="2" t="s">
        <v>3363</v>
      </c>
    </row>
    <row r="2623" spans="1:7">
      <c r="A2623" s="2" t="s">
        <v>5318</v>
      </c>
      <c r="B2623" s="2" t="s">
        <v>5319</v>
      </c>
      <c r="C2623" s="2">
        <v>9130863852</v>
      </c>
      <c r="D2623" s="2" t="s">
        <v>14</v>
      </c>
      <c r="E2623" s="2" t="str">
        <f>HYPERLINK("https://nconnect.nicmar.ac.in/storage/profile/699f3ed7bad86.png", "Download")</f>
        <v>0</v>
      </c>
      <c r="F2623" s="2" t="s">
        <v>3363</v>
      </c>
      <c r="G2623" s="2" t="s">
        <v>3363</v>
      </c>
    </row>
    <row r="2624" spans="1:7">
      <c r="A2624" s="2" t="s">
        <v>5320</v>
      </c>
      <c r="B2624" s="2" t="s">
        <v>5321</v>
      </c>
      <c r="C2624" s="2">
        <v>9049417976</v>
      </c>
      <c r="D2624" s="2" t="s">
        <v>14</v>
      </c>
      <c r="E2624" s="2" t="s">
        <v>15</v>
      </c>
      <c r="F2624" s="2" t="s">
        <v>3363</v>
      </c>
      <c r="G2624" s="2" t="s">
        <v>3363</v>
      </c>
    </row>
    <row r="2625" spans="1:7">
      <c r="A2625" s="2" t="s">
        <v>5322</v>
      </c>
      <c r="B2625" s="2" t="s">
        <v>5323</v>
      </c>
      <c r="C2625" s="2">
        <v>9933124498</v>
      </c>
      <c r="D2625" s="2" t="s">
        <v>14</v>
      </c>
      <c r="E2625" s="2" t="str">
        <f>HYPERLINK("https://nconnect.nicmar.ac.in/storage/profile/699f5b2b19e09.png", "Download")</f>
        <v>0</v>
      </c>
      <c r="F2625" s="2" t="s">
        <v>3363</v>
      </c>
      <c r="G2625" s="2" t="s">
        <v>3363</v>
      </c>
    </row>
    <row r="2626" spans="1:7">
      <c r="A2626" s="2" t="s">
        <v>5324</v>
      </c>
      <c r="B2626" s="2" t="s">
        <v>5325</v>
      </c>
      <c r="C2626" s="2">
        <v>9730759133</v>
      </c>
      <c r="D2626" s="2" t="s">
        <v>14</v>
      </c>
      <c r="E2626" s="2" t="str">
        <f>HYPERLINK("https://nconnect.nicmar.ac.in/storage/profile/699f8c5a19534.png", "Download")</f>
        <v>0</v>
      </c>
      <c r="F2626" s="2" t="s">
        <v>3363</v>
      </c>
      <c r="G2626" s="2" t="s">
        <v>3363</v>
      </c>
    </row>
    <row r="2627" spans="1:7">
      <c r="A2627" s="2" t="s">
        <v>4237</v>
      </c>
      <c r="B2627" s="2" t="s">
        <v>5326</v>
      </c>
      <c r="C2627" s="2">
        <v>8957386304</v>
      </c>
      <c r="D2627" s="2" t="s">
        <v>14</v>
      </c>
      <c r="E2627" s="2" t="s">
        <v>15</v>
      </c>
      <c r="F2627" s="2" t="s">
        <v>3363</v>
      </c>
      <c r="G2627" s="2" t="s">
        <v>3363</v>
      </c>
    </row>
    <row r="2628" spans="1:7">
      <c r="A2628" s="2" t="s">
        <v>5327</v>
      </c>
      <c r="B2628" s="2" t="s">
        <v>5328</v>
      </c>
      <c r="C2628" s="2">
        <v>9446176726</v>
      </c>
      <c r="D2628" s="2" t="s">
        <v>14</v>
      </c>
      <c r="E2628" s="2" t="s">
        <v>15</v>
      </c>
      <c r="F2628" s="2" t="s">
        <v>3363</v>
      </c>
      <c r="G2628" s="2" t="s">
        <v>3363</v>
      </c>
    </row>
    <row r="2629" spans="1:7">
      <c r="A2629" s="2" t="s">
        <v>5329</v>
      </c>
      <c r="B2629" s="2" t="s">
        <v>5330</v>
      </c>
      <c r="C2629" s="2">
        <v>7086867793</v>
      </c>
      <c r="D2629" s="2" t="s">
        <v>14</v>
      </c>
      <c r="E2629" s="2" t="str">
        <f>HYPERLINK("https://nconnect.nicmar.ac.in/storage/profile/699fd76630415.png", "Download")</f>
        <v>0</v>
      </c>
      <c r="F2629" s="2" t="s">
        <v>3363</v>
      </c>
      <c r="G2629" s="2" t="s">
        <v>3363</v>
      </c>
    </row>
    <row r="2630" spans="1:7">
      <c r="A2630" s="2" t="s">
        <v>5331</v>
      </c>
      <c r="B2630" s="2" t="s">
        <v>5332</v>
      </c>
      <c r="C2630" s="2">
        <v>7030599555</v>
      </c>
      <c r="D2630" s="2" t="s">
        <v>14</v>
      </c>
      <c r="E2630" s="2" t="s">
        <v>15</v>
      </c>
      <c r="F2630" s="2" t="s">
        <v>3363</v>
      </c>
      <c r="G2630" s="2" t="s">
        <v>3363</v>
      </c>
    </row>
    <row r="2631" spans="1:7">
      <c r="A2631" s="2" t="s">
        <v>5333</v>
      </c>
      <c r="B2631" s="2" t="s">
        <v>5334</v>
      </c>
      <c r="C2631" s="2">
        <v>7326867918</v>
      </c>
      <c r="D2631" s="2" t="s">
        <v>14</v>
      </c>
      <c r="E2631" s="2" t="str">
        <f>HYPERLINK("https://nconnect.nicmar.ac.in/storage/profile/699fd941a3219.png", "Download")</f>
        <v>0</v>
      </c>
      <c r="F2631" s="2" t="s">
        <v>3363</v>
      </c>
      <c r="G2631" s="2" t="s">
        <v>3363</v>
      </c>
    </row>
    <row r="2632" spans="1:7">
      <c r="A2632" s="2" t="s">
        <v>5335</v>
      </c>
      <c r="B2632" s="2" t="s">
        <v>5336</v>
      </c>
      <c r="C2632" s="2">
        <v>9759606506</v>
      </c>
      <c r="D2632" s="2" t="s">
        <v>14</v>
      </c>
      <c r="E2632" s="2" t="s">
        <v>15</v>
      </c>
      <c r="F2632" s="2" t="s">
        <v>3363</v>
      </c>
      <c r="G2632" s="2" t="s">
        <v>3363</v>
      </c>
    </row>
    <row r="2633" spans="1:7">
      <c r="A2633" s="2" t="s">
        <v>5337</v>
      </c>
      <c r="B2633" s="2" t="s">
        <v>5338</v>
      </c>
      <c r="C2633" s="2">
        <v>9572049724</v>
      </c>
      <c r="D2633" s="2" t="s">
        <v>14</v>
      </c>
      <c r="E2633" s="2" t="s">
        <v>15</v>
      </c>
      <c r="F2633" s="2" t="s">
        <v>3363</v>
      </c>
      <c r="G2633" s="2" t="s">
        <v>3363</v>
      </c>
    </row>
    <row r="2634" spans="1:7">
      <c r="A2634" s="2" t="s">
        <v>5339</v>
      </c>
      <c r="B2634" s="2" t="s">
        <v>5340</v>
      </c>
      <c r="C2634" s="2">
        <v>9140692980</v>
      </c>
      <c r="D2634" s="2" t="s">
        <v>14</v>
      </c>
      <c r="E2634" s="2" t="s">
        <v>15</v>
      </c>
      <c r="F2634" s="2" t="s">
        <v>3363</v>
      </c>
      <c r="G2634" s="2" t="s">
        <v>3363</v>
      </c>
    </row>
    <row r="2635" spans="1:7">
      <c r="A2635" s="2" t="s">
        <v>5341</v>
      </c>
      <c r="B2635" s="2" t="s">
        <v>5342</v>
      </c>
      <c r="C2635" s="2">
        <v>8817088370</v>
      </c>
      <c r="D2635" s="2" t="s">
        <v>14</v>
      </c>
      <c r="E2635" s="2" t="str">
        <f>HYPERLINK("https://nconnect.nicmar.ac.in/storage/profile/69a27caa240f8.png", "Download")</f>
        <v>0</v>
      </c>
      <c r="F2635" s="2" t="s">
        <v>3363</v>
      </c>
      <c r="G2635" s="2" t="s">
        <v>3363</v>
      </c>
    </row>
    <row r="2636" spans="1:7">
      <c r="A2636" s="2" t="s">
        <v>5343</v>
      </c>
      <c r="B2636" s="2" t="s">
        <v>5344</v>
      </c>
      <c r="C2636" s="2">
        <v>9834001176</v>
      </c>
      <c r="D2636" s="2" t="s">
        <v>14</v>
      </c>
      <c r="E2636" s="2" t="s">
        <v>15</v>
      </c>
      <c r="F2636" s="2" t="s">
        <v>3363</v>
      </c>
      <c r="G2636" s="2" t="s">
        <v>3363</v>
      </c>
    </row>
    <row r="2637" spans="1:7">
      <c r="A2637" s="2" t="s">
        <v>5345</v>
      </c>
      <c r="B2637" s="2" t="s">
        <v>5346</v>
      </c>
      <c r="C2637" s="2">
        <v>8667233610</v>
      </c>
      <c r="D2637" s="2" t="s">
        <v>14</v>
      </c>
      <c r="E2637" s="2" t="s">
        <v>15</v>
      </c>
      <c r="F2637" s="2" t="s">
        <v>3363</v>
      </c>
      <c r="G2637" s="2" t="s">
        <v>3363</v>
      </c>
    </row>
    <row r="2638" spans="1:7">
      <c r="A2638" s="2" t="s">
        <v>5347</v>
      </c>
      <c r="B2638" s="2" t="s">
        <v>5348</v>
      </c>
      <c r="C2638" s="2">
        <v>7887965701</v>
      </c>
      <c r="D2638" s="2" t="s">
        <v>14</v>
      </c>
      <c r="E2638" s="2" t="str">
        <f>HYPERLINK("https://nconnect.nicmar.ac.in/storage/profile/699ff02cba413.png", "Download")</f>
        <v>0</v>
      </c>
      <c r="F2638" s="2" t="s">
        <v>3363</v>
      </c>
      <c r="G2638" s="2" t="s">
        <v>3363</v>
      </c>
    </row>
    <row r="2639" spans="1:7">
      <c r="A2639" s="2" t="s">
        <v>5349</v>
      </c>
      <c r="B2639" s="2" t="s">
        <v>5350</v>
      </c>
      <c r="C2639" s="2">
        <v>8411060777</v>
      </c>
      <c r="D2639" s="2" t="s">
        <v>14</v>
      </c>
      <c r="E2639" s="2" t="s">
        <v>15</v>
      </c>
      <c r="F2639" s="2" t="s">
        <v>3363</v>
      </c>
      <c r="G2639" s="2" t="s">
        <v>3363</v>
      </c>
    </row>
    <row r="2640" spans="1:7">
      <c r="A2640" s="2" t="s">
        <v>5351</v>
      </c>
      <c r="B2640" s="2" t="s">
        <v>5352</v>
      </c>
      <c r="C2640" s="2">
        <v>9833161160</v>
      </c>
      <c r="D2640" s="2" t="s">
        <v>14</v>
      </c>
      <c r="E2640" s="2" t="str">
        <f>HYPERLINK("https://nconnect.nicmar.ac.in/storage/profile/69a803345a2c6.png", "Download")</f>
        <v>0</v>
      </c>
      <c r="F2640" s="2" t="s">
        <v>3363</v>
      </c>
      <c r="G2640" s="2" t="s">
        <v>3363</v>
      </c>
    </row>
    <row r="2641" spans="1:7">
      <c r="A2641" s="2" t="s">
        <v>5353</v>
      </c>
      <c r="B2641" s="2" t="s">
        <v>5354</v>
      </c>
      <c r="C2641" s="2">
        <v>8483836345</v>
      </c>
      <c r="D2641" s="2" t="s">
        <v>14</v>
      </c>
      <c r="E2641" s="2" t="str">
        <f>HYPERLINK("https://nconnect.nicmar.ac.in/storage/profile/69a28d227e2bb.png", "Download")</f>
        <v>0</v>
      </c>
      <c r="F2641" s="2" t="s">
        <v>3363</v>
      </c>
      <c r="G2641" s="2" t="s">
        <v>3363</v>
      </c>
    </row>
    <row r="2642" spans="1:7">
      <c r="A2642" s="2" t="s">
        <v>5355</v>
      </c>
      <c r="B2642" s="2" t="s">
        <v>5356</v>
      </c>
      <c r="C2642" s="2">
        <v>9039987199</v>
      </c>
      <c r="D2642" s="2" t="s">
        <v>14</v>
      </c>
      <c r="E2642" s="2" t="s">
        <v>15</v>
      </c>
      <c r="F2642" s="2" t="s">
        <v>3363</v>
      </c>
      <c r="G2642" s="2" t="s">
        <v>3363</v>
      </c>
    </row>
    <row r="2643" spans="1:7">
      <c r="A2643" s="2" t="s">
        <v>5357</v>
      </c>
      <c r="B2643" s="2" t="s">
        <v>5358</v>
      </c>
      <c r="C2643" s="2">
        <v>9575318040</v>
      </c>
      <c r="D2643" s="2" t="s">
        <v>14</v>
      </c>
      <c r="E2643" s="2" t="str">
        <f>HYPERLINK("https://nconnect.nicmar.ac.in/storage/profile/699ff7cea0529.png", "Download")</f>
        <v>0</v>
      </c>
      <c r="F2643" s="2" t="s">
        <v>3363</v>
      </c>
      <c r="G2643" s="2" t="s">
        <v>3363</v>
      </c>
    </row>
    <row r="2644" spans="1:7">
      <c r="A2644" s="2" t="s">
        <v>5359</v>
      </c>
      <c r="B2644" s="2" t="s">
        <v>5360</v>
      </c>
      <c r="C2644" s="2">
        <v>8287804429</v>
      </c>
      <c r="D2644" s="2" t="s">
        <v>14</v>
      </c>
      <c r="E2644" s="2" t="s">
        <v>15</v>
      </c>
      <c r="F2644" s="2" t="s">
        <v>3363</v>
      </c>
      <c r="G2644" s="2" t="s">
        <v>3363</v>
      </c>
    </row>
    <row r="2645" spans="1:7">
      <c r="A2645" s="2" t="s">
        <v>5361</v>
      </c>
      <c r="B2645" s="2" t="s">
        <v>5362</v>
      </c>
      <c r="C2645" s="2">
        <v>7981500347</v>
      </c>
      <c r="D2645" s="2" t="s">
        <v>14</v>
      </c>
      <c r="E2645" s="2" t="str">
        <f>HYPERLINK("https://nconnect.nicmar.ac.in/storage/profile/69a0047f30a64.png", "Download")</f>
        <v>0</v>
      </c>
      <c r="F2645" s="2" t="s">
        <v>3363</v>
      </c>
      <c r="G2645" s="2" t="s">
        <v>3363</v>
      </c>
    </row>
    <row r="2646" spans="1:7">
      <c r="A2646" s="2" t="s">
        <v>5363</v>
      </c>
      <c r="B2646" s="2" t="s">
        <v>5364</v>
      </c>
      <c r="C2646" s="2">
        <v>9175899766</v>
      </c>
      <c r="D2646" s="2" t="s">
        <v>14</v>
      </c>
      <c r="E2646" s="2" t="str">
        <f>HYPERLINK("https://nconnect.nicmar.ac.in/storage/profile/69a003c8c57d8.png", "Download")</f>
        <v>0</v>
      </c>
      <c r="F2646" s="2" t="s">
        <v>3363</v>
      </c>
      <c r="G2646" s="2" t="s">
        <v>3363</v>
      </c>
    </row>
    <row r="2647" spans="1:7">
      <c r="A2647" s="2" t="s">
        <v>5365</v>
      </c>
      <c r="B2647" s="2" t="s">
        <v>5366</v>
      </c>
      <c r="C2647" s="2">
        <v>9637173856</v>
      </c>
      <c r="D2647" s="2" t="s">
        <v>14</v>
      </c>
      <c r="E2647" s="2" t="str">
        <f>HYPERLINK("https://nconnect.nicmar.ac.in/storage/profile/69a003fee5d53.png", "Download")</f>
        <v>0</v>
      </c>
      <c r="F2647" s="2" t="s">
        <v>3363</v>
      </c>
      <c r="G2647" s="2" t="s">
        <v>3363</v>
      </c>
    </row>
    <row r="2648" spans="1:7">
      <c r="A2648" s="2" t="s">
        <v>5367</v>
      </c>
      <c r="B2648" s="2" t="s">
        <v>5368</v>
      </c>
      <c r="C2648" s="2">
        <v>9822732863</v>
      </c>
      <c r="D2648" s="2" t="s">
        <v>14</v>
      </c>
      <c r="E2648" s="2" t="s">
        <v>15</v>
      </c>
      <c r="F2648" s="2" t="s">
        <v>3363</v>
      </c>
      <c r="G2648" s="2" t="s">
        <v>3363</v>
      </c>
    </row>
    <row r="2649" spans="1:7">
      <c r="A2649" s="2" t="s">
        <v>5369</v>
      </c>
      <c r="B2649" s="2" t="s">
        <v>5370</v>
      </c>
      <c r="C2649" s="2">
        <v>7011603611</v>
      </c>
      <c r="D2649" s="2" t="s">
        <v>14</v>
      </c>
      <c r="E2649" s="2" t="s">
        <v>15</v>
      </c>
      <c r="F2649" s="2" t="s">
        <v>3363</v>
      </c>
      <c r="G2649" s="2" t="s">
        <v>3363</v>
      </c>
    </row>
    <row r="2650" spans="1:7">
      <c r="A2650" s="2" t="s">
        <v>5371</v>
      </c>
      <c r="B2650" s="2" t="s">
        <v>5372</v>
      </c>
      <c r="C2650" s="2">
        <v>9881866047</v>
      </c>
      <c r="D2650" s="2" t="s">
        <v>14</v>
      </c>
      <c r="E2650" s="2" t="str">
        <f>HYPERLINK("https://nconnect.nicmar.ac.in/storage/profile/69a00b3643f0a.png", "Download")</f>
        <v>0</v>
      </c>
      <c r="F2650" s="2" t="s">
        <v>3363</v>
      </c>
      <c r="G2650" s="2" t="s">
        <v>3363</v>
      </c>
    </row>
    <row r="2651" spans="1:7">
      <c r="A2651" s="2" t="s">
        <v>5373</v>
      </c>
      <c r="B2651" s="2" t="s">
        <v>5374</v>
      </c>
      <c r="C2651" s="2">
        <v>7020265181</v>
      </c>
      <c r="D2651" s="2" t="s">
        <v>14</v>
      </c>
      <c r="E2651" s="2" t="s">
        <v>15</v>
      </c>
      <c r="F2651" s="2" t="s">
        <v>3363</v>
      </c>
      <c r="G2651" s="2" t="s">
        <v>3363</v>
      </c>
    </row>
    <row r="2652" spans="1:7">
      <c r="A2652" s="2" t="s">
        <v>5375</v>
      </c>
      <c r="B2652" s="2" t="s">
        <v>5376</v>
      </c>
      <c r="C2652" s="2">
        <v>9704788778</v>
      </c>
      <c r="D2652" s="2" t="s">
        <v>14</v>
      </c>
      <c r="E2652" s="2" t="str">
        <f>HYPERLINK("https://nconnect.nicmar.ac.in/storage/profile/69a00c628c92c.png", "Download")</f>
        <v>0</v>
      </c>
      <c r="F2652" s="2" t="s">
        <v>3363</v>
      </c>
      <c r="G2652" s="2" t="s">
        <v>3363</v>
      </c>
    </row>
    <row r="2653" spans="1:7">
      <c r="A2653" s="2" t="s">
        <v>5377</v>
      </c>
      <c r="B2653" s="2" t="s">
        <v>5378</v>
      </c>
      <c r="C2653" s="2">
        <v>9007296754</v>
      </c>
      <c r="D2653" s="2" t="s">
        <v>14</v>
      </c>
      <c r="E2653" s="2" t="str">
        <f>HYPERLINK("https://nconnect.nicmar.ac.in/storage/profile/69a6ea0471612.png", "Download")</f>
        <v>0</v>
      </c>
      <c r="F2653" s="2" t="s">
        <v>3363</v>
      </c>
      <c r="G2653" s="2" t="s">
        <v>3363</v>
      </c>
    </row>
    <row r="2654" spans="1:7">
      <c r="A2654" s="2" t="s">
        <v>5379</v>
      </c>
      <c r="B2654" s="2" t="s">
        <v>5380</v>
      </c>
      <c r="C2654" s="2">
        <v>9498026989</v>
      </c>
      <c r="D2654" s="2" t="s">
        <v>14</v>
      </c>
      <c r="E2654" s="2" t="str">
        <f>HYPERLINK("https://nconnect.nicmar.ac.in/storage/profile/69a01f2dd0e85.png", "Download")</f>
        <v>0</v>
      </c>
      <c r="F2654" s="2" t="s">
        <v>3363</v>
      </c>
      <c r="G2654" s="2" t="s">
        <v>3363</v>
      </c>
    </row>
    <row r="2655" spans="1:7">
      <c r="A2655" s="2" t="s">
        <v>5381</v>
      </c>
      <c r="B2655" s="2" t="s">
        <v>5382</v>
      </c>
      <c r="C2655" s="2">
        <v>8866004832</v>
      </c>
      <c r="D2655" s="2" t="s">
        <v>14</v>
      </c>
      <c r="E2655" s="2" t="str">
        <f>HYPERLINK("https://nconnect.nicmar.ac.in/storage/profile/69a01fbe6b9e1.png", "Download")</f>
        <v>0</v>
      </c>
      <c r="F2655" s="2" t="s">
        <v>3363</v>
      </c>
      <c r="G2655" s="2" t="s">
        <v>3363</v>
      </c>
    </row>
    <row r="2656" spans="1:7">
      <c r="A2656" s="2" t="s">
        <v>5383</v>
      </c>
      <c r="B2656" s="2" t="s">
        <v>5384</v>
      </c>
      <c r="C2656" s="2">
        <v>7041002987</v>
      </c>
      <c r="D2656" s="2" t="s">
        <v>14</v>
      </c>
      <c r="E2656" s="2" t="str">
        <f>HYPERLINK("https://nconnect.nicmar.ac.in/storage/profile/69a02ac964297.png", "Download")</f>
        <v>0</v>
      </c>
      <c r="F2656" s="2" t="s">
        <v>3363</v>
      </c>
      <c r="G2656" s="2" t="s">
        <v>3363</v>
      </c>
    </row>
    <row r="2657" spans="1:7">
      <c r="A2657" s="2" t="s">
        <v>5385</v>
      </c>
      <c r="B2657" s="2" t="s">
        <v>5386</v>
      </c>
      <c r="C2657" s="2">
        <v>8421406002</v>
      </c>
      <c r="D2657" s="2" t="s">
        <v>14</v>
      </c>
      <c r="E2657" s="2" t="s">
        <v>15</v>
      </c>
      <c r="F2657" s="2" t="s">
        <v>3363</v>
      </c>
      <c r="G2657" s="2" t="s">
        <v>3363</v>
      </c>
    </row>
    <row r="2658" spans="1:7">
      <c r="A2658" s="2" t="s">
        <v>5387</v>
      </c>
      <c r="B2658" s="2" t="s">
        <v>5388</v>
      </c>
      <c r="C2658" s="2">
        <v>8800586894</v>
      </c>
      <c r="D2658" s="2" t="s">
        <v>14</v>
      </c>
      <c r="E2658" s="2" t="str">
        <f>HYPERLINK("https://nconnect.nicmar.ac.in/storage/profile/69a030bc2a727.png", "Download")</f>
        <v>0</v>
      </c>
      <c r="F2658" s="2" t="s">
        <v>3363</v>
      </c>
      <c r="G2658" s="2" t="s">
        <v>3363</v>
      </c>
    </row>
    <row r="2659" spans="1:7">
      <c r="A2659" s="2" t="s">
        <v>5389</v>
      </c>
      <c r="B2659" s="2" t="s">
        <v>5390</v>
      </c>
      <c r="C2659" s="2"/>
      <c r="D2659" s="2" t="s">
        <v>14</v>
      </c>
      <c r="E2659" s="2" t="s">
        <v>15</v>
      </c>
      <c r="F2659" s="2" t="s">
        <v>48</v>
      </c>
      <c r="G2659" s="2" t="s">
        <v>48</v>
      </c>
    </row>
    <row r="2660" spans="1:7">
      <c r="A2660" s="2" t="s">
        <v>5391</v>
      </c>
      <c r="B2660" s="2" t="s">
        <v>5392</v>
      </c>
      <c r="C2660" s="2">
        <v>9594912214</v>
      </c>
      <c r="D2660" s="2" t="s">
        <v>14</v>
      </c>
      <c r="E2660" s="2" t="s">
        <v>15</v>
      </c>
      <c r="F2660" s="2" t="s">
        <v>3363</v>
      </c>
      <c r="G2660" s="2" t="s">
        <v>3363</v>
      </c>
    </row>
    <row r="2661" spans="1:7">
      <c r="A2661" s="2" t="s">
        <v>5393</v>
      </c>
      <c r="B2661" s="2" t="s">
        <v>5394</v>
      </c>
      <c r="C2661" s="2">
        <v>8208539798</v>
      </c>
      <c r="D2661" s="2" t="s">
        <v>14</v>
      </c>
      <c r="E2661" s="2" t="str">
        <f>HYPERLINK("https://nconnect.nicmar.ac.in/storage/profile/69a050720cb0e.png", "Download")</f>
        <v>0</v>
      </c>
      <c r="F2661" s="2" t="s">
        <v>3363</v>
      </c>
      <c r="G2661" s="2" t="s">
        <v>3363</v>
      </c>
    </row>
    <row r="2662" spans="1:7">
      <c r="A2662" s="2" t="s">
        <v>5395</v>
      </c>
      <c r="B2662" s="2" t="s">
        <v>5396</v>
      </c>
      <c r="C2662" s="2">
        <v>9977900500</v>
      </c>
      <c r="D2662" s="2" t="s">
        <v>14</v>
      </c>
      <c r="E2662" s="2" t="s">
        <v>15</v>
      </c>
      <c r="F2662" s="2" t="s">
        <v>3363</v>
      </c>
      <c r="G2662" s="2" t="s">
        <v>3363</v>
      </c>
    </row>
    <row r="2663" spans="1:7">
      <c r="A2663" s="2" t="s">
        <v>5397</v>
      </c>
      <c r="B2663" s="2" t="s">
        <v>5398</v>
      </c>
      <c r="C2663" s="2">
        <v>9860440839</v>
      </c>
      <c r="D2663" s="2" t="s">
        <v>14</v>
      </c>
      <c r="E2663" s="2" t="str">
        <f>HYPERLINK("https://nconnect.nicmar.ac.in/storage/profile/69a0821edd175.png", "Download")</f>
        <v>0</v>
      </c>
      <c r="F2663" s="2" t="s">
        <v>3363</v>
      </c>
      <c r="G2663" s="2" t="s">
        <v>3363</v>
      </c>
    </row>
    <row r="2664" spans="1:7">
      <c r="A2664" s="2" t="s">
        <v>5399</v>
      </c>
      <c r="B2664" s="2" t="s">
        <v>5400</v>
      </c>
      <c r="C2664" s="2">
        <v>7677882545</v>
      </c>
      <c r="D2664" s="2" t="s">
        <v>14</v>
      </c>
      <c r="E2664" s="2" t="str">
        <f>HYPERLINK("https://nconnect.nicmar.ac.in/storage/profile/69a04b81cd817.png", "Download")</f>
        <v>0</v>
      </c>
      <c r="F2664" s="2" t="s">
        <v>3363</v>
      </c>
      <c r="G2664" s="2" t="s">
        <v>3363</v>
      </c>
    </row>
    <row r="2665" spans="1:7">
      <c r="A2665" s="2" t="s">
        <v>5401</v>
      </c>
      <c r="B2665" s="2" t="s">
        <v>5402</v>
      </c>
      <c r="C2665" s="2">
        <v>7709953303</v>
      </c>
      <c r="D2665" s="2" t="s">
        <v>14</v>
      </c>
      <c r="E2665" s="2" t="str">
        <f>HYPERLINK("https://nconnect.nicmar.ac.in/storage/profile/69a04ddf15e31.png", "Download")</f>
        <v>0</v>
      </c>
      <c r="F2665" s="2" t="s">
        <v>3363</v>
      </c>
      <c r="G2665" s="2" t="s">
        <v>3363</v>
      </c>
    </row>
    <row r="2666" spans="1:7">
      <c r="A2666" s="2" t="s">
        <v>5403</v>
      </c>
      <c r="B2666" s="2" t="s">
        <v>5404</v>
      </c>
      <c r="C2666" s="2">
        <v>8668608867</v>
      </c>
      <c r="D2666" s="2" t="s">
        <v>14</v>
      </c>
      <c r="E2666" s="2" t="s">
        <v>15</v>
      </c>
      <c r="F2666" s="2" t="s">
        <v>3363</v>
      </c>
      <c r="G2666" s="2" t="s">
        <v>3363</v>
      </c>
    </row>
    <row r="2667" spans="1:7">
      <c r="A2667" s="2" t="s">
        <v>5405</v>
      </c>
      <c r="B2667" s="2" t="s">
        <v>5406</v>
      </c>
      <c r="C2667" s="2">
        <v>9022859368</v>
      </c>
      <c r="D2667" s="2" t="s">
        <v>14</v>
      </c>
      <c r="E2667" s="2" t="str">
        <f>HYPERLINK("https://nconnect.nicmar.ac.in/storage/profile/69a6707e9e058.png", "Download")</f>
        <v>0</v>
      </c>
      <c r="F2667" s="2" t="s">
        <v>3363</v>
      </c>
      <c r="G2667" s="2" t="s">
        <v>3363</v>
      </c>
    </row>
    <row r="2668" spans="1:7">
      <c r="A2668" s="2" t="s">
        <v>5407</v>
      </c>
      <c r="B2668" s="2" t="s">
        <v>5408</v>
      </c>
      <c r="C2668" s="2">
        <v>9099021393</v>
      </c>
      <c r="D2668" s="2" t="s">
        <v>14</v>
      </c>
      <c r="E2668" s="2" t="s">
        <v>15</v>
      </c>
      <c r="F2668" s="2" t="s">
        <v>3363</v>
      </c>
      <c r="G2668" s="2" t="s">
        <v>3363</v>
      </c>
    </row>
    <row r="2669" spans="1:7">
      <c r="A2669" s="2" t="s">
        <v>5409</v>
      </c>
      <c r="B2669" s="2" t="s">
        <v>5410</v>
      </c>
      <c r="C2669" s="2">
        <v>9790740777</v>
      </c>
      <c r="D2669" s="2" t="s">
        <v>14</v>
      </c>
      <c r="E2669" s="2" t="str">
        <f>HYPERLINK("https://nconnect.nicmar.ac.in/storage/profile/69a057a92f0c1.png", "Download")</f>
        <v>0</v>
      </c>
      <c r="F2669" s="2" t="s">
        <v>3363</v>
      </c>
      <c r="G2669" s="2" t="s">
        <v>3363</v>
      </c>
    </row>
    <row r="2670" spans="1:7">
      <c r="A2670" s="2" t="s">
        <v>5411</v>
      </c>
      <c r="B2670" s="2" t="s">
        <v>5412</v>
      </c>
      <c r="C2670" s="2">
        <v>9348222959</v>
      </c>
      <c r="D2670" s="2" t="s">
        <v>14</v>
      </c>
      <c r="E2670" s="2" t="s">
        <v>15</v>
      </c>
      <c r="F2670" s="2" t="s">
        <v>3363</v>
      </c>
      <c r="G2670" s="2" t="s">
        <v>3363</v>
      </c>
    </row>
    <row r="2671" spans="1:7">
      <c r="A2671" s="2" t="s">
        <v>5413</v>
      </c>
      <c r="B2671" s="2" t="s">
        <v>5414</v>
      </c>
      <c r="C2671" s="2">
        <v>9831026228</v>
      </c>
      <c r="D2671" s="2" t="s">
        <v>14</v>
      </c>
      <c r="E2671" s="2" t="str">
        <f>HYPERLINK("https://nconnect.nicmar.ac.in/storage/profile/69a08388ef3af.png", "Download")</f>
        <v>0</v>
      </c>
      <c r="F2671" s="2" t="s">
        <v>3363</v>
      </c>
      <c r="G2671" s="2" t="s">
        <v>3363</v>
      </c>
    </row>
    <row r="2672" spans="1:7">
      <c r="A2672" s="2" t="s">
        <v>5415</v>
      </c>
      <c r="B2672" s="2" t="s">
        <v>5416</v>
      </c>
      <c r="C2672" s="2">
        <v>8600316159</v>
      </c>
      <c r="D2672" s="2" t="s">
        <v>14</v>
      </c>
      <c r="E2672" s="2" t="str">
        <f>HYPERLINK("https://nconnect.nicmar.ac.in/storage/profile/69a5ddf74321f.png", "Download")</f>
        <v>0</v>
      </c>
      <c r="F2672" s="2" t="s">
        <v>3363</v>
      </c>
      <c r="G2672" s="2" t="s">
        <v>3363</v>
      </c>
    </row>
    <row r="2673" spans="1:7">
      <c r="A2673" s="2" t="s">
        <v>5417</v>
      </c>
      <c r="B2673" s="2" t="s">
        <v>5418</v>
      </c>
      <c r="C2673" s="2">
        <v>7858862742</v>
      </c>
      <c r="D2673" s="2" t="s">
        <v>14</v>
      </c>
      <c r="E2673" s="2" t="str">
        <f>HYPERLINK("https://nconnect.nicmar.ac.in/storage/profile/69a0757f0c318.png", "Download")</f>
        <v>0</v>
      </c>
      <c r="F2673" s="2" t="s">
        <v>3363</v>
      </c>
      <c r="G2673" s="2" t="s">
        <v>3363</v>
      </c>
    </row>
    <row r="2674" spans="1:7">
      <c r="A2674" s="2" t="s">
        <v>5419</v>
      </c>
      <c r="B2674" s="2" t="s">
        <v>5420</v>
      </c>
      <c r="C2674" s="2">
        <v>9536709572</v>
      </c>
      <c r="D2674" s="2" t="s">
        <v>14</v>
      </c>
      <c r="E2674" s="2" t="s">
        <v>15</v>
      </c>
      <c r="F2674" s="2" t="s">
        <v>3363</v>
      </c>
      <c r="G2674" s="2" t="s">
        <v>3363</v>
      </c>
    </row>
    <row r="2675" spans="1:7">
      <c r="A2675" s="2" t="s">
        <v>5421</v>
      </c>
      <c r="B2675" s="2" t="s">
        <v>5422</v>
      </c>
      <c r="C2675" s="2">
        <v>8077951445</v>
      </c>
      <c r="D2675" s="2" t="s">
        <v>14</v>
      </c>
      <c r="E2675" s="2" t="str">
        <f>HYPERLINK("https://nconnect.nicmar.ac.in/storage/profile/69a28f0f9b7ce.png", "Download")</f>
        <v>0</v>
      </c>
      <c r="F2675" s="2" t="s">
        <v>3363</v>
      </c>
      <c r="G2675" s="2" t="s">
        <v>3363</v>
      </c>
    </row>
    <row r="2676" spans="1:7">
      <c r="A2676" s="2" t="s">
        <v>5423</v>
      </c>
      <c r="B2676" s="2" t="s">
        <v>5424</v>
      </c>
      <c r="C2676" s="2">
        <v>9849541234</v>
      </c>
      <c r="D2676" s="2" t="s">
        <v>14</v>
      </c>
      <c r="E2676" s="2" t="s">
        <v>15</v>
      </c>
      <c r="F2676" s="2" t="s">
        <v>3363</v>
      </c>
      <c r="G2676" s="2" t="s">
        <v>3363</v>
      </c>
    </row>
    <row r="2677" spans="1:7">
      <c r="A2677" s="2" t="s">
        <v>5425</v>
      </c>
      <c r="B2677" s="2" t="s">
        <v>5426</v>
      </c>
      <c r="C2677" s="2">
        <v>9850237189</v>
      </c>
      <c r="D2677" s="2" t="s">
        <v>14</v>
      </c>
      <c r="E2677" s="2" t="str">
        <f>HYPERLINK("https://nconnect.nicmar.ac.in/storage/profile/69a30d5c3e9fe.png", "Download")</f>
        <v>0</v>
      </c>
      <c r="F2677" s="2" t="s">
        <v>3363</v>
      </c>
      <c r="G2677" s="2" t="s">
        <v>3363</v>
      </c>
    </row>
    <row r="2678" spans="1:7">
      <c r="A2678" s="2" t="s">
        <v>5427</v>
      </c>
      <c r="B2678" s="2" t="s">
        <v>5428</v>
      </c>
      <c r="C2678" s="2">
        <v>9099379268</v>
      </c>
      <c r="D2678" s="2" t="s">
        <v>14</v>
      </c>
      <c r="E2678" s="2" t="str">
        <f>HYPERLINK("https://nconnect.nicmar.ac.in/storage/profile/69a79c0ed5406.png", "Download")</f>
        <v>0</v>
      </c>
      <c r="F2678" s="2" t="s">
        <v>3363</v>
      </c>
      <c r="G2678" s="2" t="s">
        <v>3363</v>
      </c>
    </row>
    <row r="2679" spans="1:7">
      <c r="A2679" s="2" t="s">
        <v>5429</v>
      </c>
      <c r="B2679" s="2" t="s">
        <v>5430</v>
      </c>
      <c r="C2679" s="2">
        <v>7846007970</v>
      </c>
      <c r="D2679" s="2" t="s">
        <v>14</v>
      </c>
      <c r="E2679" s="2" t="s">
        <v>15</v>
      </c>
      <c r="F2679" s="2" t="s">
        <v>3363</v>
      </c>
      <c r="G2679" s="2" t="s">
        <v>3363</v>
      </c>
    </row>
    <row r="2680" spans="1:7">
      <c r="A2680" s="2" t="s">
        <v>5431</v>
      </c>
      <c r="B2680" s="2" t="s">
        <v>5432</v>
      </c>
      <c r="C2680" s="2">
        <v>8770717391</v>
      </c>
      <c r="D2680" s="2" t="s">
        <v>14</v>
      </c>
      <c r="E2680" s="2" t="s">
        <v>15</v>
      </c>
      <c r="F2680" s="2" t="s">
        <v>3363</v>
      </c>
      <c r="G2680" s="2" t="s">
        <v>3363</v>
      </c>
    </row>
    <row r="2681" spans="1:7">
      <c r="A2681" s="2" t="s">
        <v>5433</v>
      </c>
      <c r="B2681" s="2" t="s">
        <v>5434</v>
      </c>
      <c r="C2681" s="2">
        <v>8452955162</v>
      </c>
      <c r="D2681" s="2" t="s">
        <v>14</v>
      </c>
      <c r="E2681" s="2" t="s">
        <v>15</v>
      </c>
      <c r="F2681" s="2" t="s">
        <v>3363</v>
      </c>
      <c r="G2681" s="2" t="s">
        <v>3363</v>
      </c>
    </row>
    <row r="2682" spans="1:7">
      <c r="A2682" s="2" t="s">
        <v>5435</v>
      </c>
      <c r="B2682" s="2" t="s">
        <v>5436</v>
      </c>
      <c r="C2682" s="2">
        <v>9942514919</v>
      </c>
      <c r="D2682" s="2" t="s">
        <v>14</v>
      </c>
      <c r="E2682" s="2" t="s">
        <v>15</v>
      </c>
      <c r="F2682" s="2" t="s">
        <v>3363</v>
      </c>
      <c r="G2682" s="2" t="s">
        <v>3363</v>
      </c>
    </row>
    <row r="2683" spans="1:7">
      <c r="A2683" s="2" t="s">
        <v>5437</v>
      </c>
      <c r="B2683" s="2" t="s">
        <v>5438</v>
      </c>
      <c r="C2683" s="2">
        <v>8375891329</v>
      </c>
      <c r="D2683" s="2" t="s">
        <v>14</v>
      </c>
      <c r="E2683" s="2" t="s">
        <v>15</v>
      </c>
      <c r="F2683" s="2" t="s">
        <v>3363</v>
      </c>
      <c r="G2683" s="2" t="s">
        <v>3363</v>
      </c>
    </row>
    <row r="2684" spans="1:7">
      <c r="A2684" s="2" t="s">
        <v>5439</v>
      </c>
      <c r="B2684" s="2" t="s">
        <v>5440</v>
      </c>
      <c r="C2684" s="2">
        <v>9970178704</v>
      </c>
      <c r="D2684" s="2" t="s">
        <v>14</v>
      </c>
      <c r="E2684" s="2" t="s">
        <v>15</v>
      </c>
      <c r="F2684" s="2" t="s">
        <v>3363</v>
      </c>
      <c r="G2684" s="2" t="s">
        <v>3363</v>
      </c>
    </row>
    <row r="2685" spans="1:7">
      <c r="A2685" s="2" t="s">
        <v>5441</v>
      </c>
      <c r="B2685" s="2" t="s">
        <v>5442</v>
      </c>
      <c r="C2685" s="2">
        <v>8446618235</v>
      </c>
      <c r="D2685" s="2" t="s">
        <v>14</v>
      </c>
      <c r="E2685" s="2" t="str">
        <f>HYPERLINK("https://nconnect.nicmar.ac.in/storage/profile/69a6ad5546fbc.png", "Download")</f>
        <v>0</v>
      </c>
      <c r="F2685" s="2" t="s">
        <v>3363</v>
      </c>
      <c r="G2685" s="2" t="s">
        <v>3363</v>
      </c>
    </row>
    <row r="2686" spans="1:7">
      <c r="A2686" s="2" t="s">
        <v>5443</v>
      </c>
      <c r="B2686" s="2" t="s">
        <v>5444</v>
      </c>
      <c r="C2686" s="2">
        <v>9860066369</v>
      </c>
      <c r="D2686" s="2" t="s">
        <v>14</v>
      </c>
      <c r="E2686" s="2" t="s">
        <v>15</v>
      </c>
      <c r="F2686" s="2" t="s">
        <v>3363</v>
      </c>
      <c r="G2686" s="2" t="s">
        <v>3363</v>
      </c>
    </row>
    <row r="2687" spans="1:7">
      <c r="A2687" s="2" t="s">
        <v>5445</v>
      </c>
      <c r="B2687" s="2" t="s">
        <v>5446</v>
      </c>
      <c r="C2687" s="2">
        <v>7030987218</v>
      </c>
      <c r="D2687" s="2" t="s">
        <v>14</v>
      </c>
      <c r="E2687" s="2" t="str">
        <f>HYPERLINK("https://nconnect.nicmar.ac.in/storage/profile/69a874f86c741.png", "Download")</f>
        <v>0</v>
      </c>
      <c r="F2687" s="2" t="s">
        <v>3363</v>
      </c>
      <c r="G2687" s="2" t="s">
        <v>3363</v>
      </c>
    </row>
    <row r="2688" spans="1:7">
      <c r="A2688" s="2" t="s">
        <v>5447</v>
      </c>
      <c r="B2688" s="2" t="s">
        <v>5448</v>
      </c>
      <c r="C2688" s="2">
        <v>7006630834</v>
      </c>
      <c r="D2688" s="2" t="s">
        <v>14</v>
      </c>
      <c r="E2688" s="2" t="s">
        <v>15</v>
      </c>
      <c r="F2688" s="2" t="s">
        <v>3363</v>
      </c>
      <c r="G2688" s="2" t="s">
        <v>3363</v>
      </c>
    </row>
    <row r="2689" spans="1:7">
      <c r="A2689" s="2" t="s">
        <v>5449</v>
      </c>
      <c r="B2689" s="2" t="s">
        <v>5450</v>
      </c>
      <c r="C2689" s="2">
        <v>9445424143</v>
      </c>
      <c r="D2689" s="2" t="s">
        <v>14</v>
      </c>
      <c r="E2689" s="2" t="str">
        <f>HYPERLINK("https://nconnect.nicmar.ac.in/storage/profile/69a7d211d18d7.png", "Download")</f>
        <v>0</v>
      </c>
      <c r="F2689" s="2" t="s">
        <v>3363</v>
      </c>
      <c r="G2689" s="2" t="s">
        <v>3363</v>
      </c>
    </row>
    <row r="2690" spans="1:7">
      <c r="A2690" s="2" t="s">
        <v>5451</v>
      </c>
      <c r="B2690" s="2" t="s">
        <v>5452</v>
      </c>
      <c r="C2690" s="2">
        <v>8172021928</v>
      </c>
      <c r="D2690" s="2" t="s">
        <v>14</v>
      </c>
      <c r="E2690" s="2" t="s">
        <v>15</v>
      </c>
      <c r="F2690" s="2" t="s">
        <v>3363</v>
      </c>
      <c r="G2690" s="2" t="s">
        <v>3363</v>
      </c>
    </row>
    <row r="2691" spans="1:7">
      <c r="A2691" s="2" t="s">
        <v>5453</v>
      </c>
      <c r="B2691" s="2" t="s">
        <v>5454</v>
      </c>
      <c r="C2691" s="2">
        <v>9403309265</v>
      </c>
      <c r="D2691" s="2" t="s">
        <v>14</v>
      </c>
      <c r="E2691" s="2" t="s">
        <v>15</v>
      </c>
      <c r="F2691" s="2" t="s">
        <v>3363</v>
      </c>
      <c r="G2691" s="2" t="s">
        <v>3363</v>
      </c>
    </row>
    <row r="2692" spans="1:7">
      <c r="A2692" s="2" t="s">
        <v>5455</v>
      </c>
      <c r="B2692" s="2" t="s">
        <v>5456</v>
      </c>
      <c r="C2692" s="2">
        <v>7086056964</v>
      </c>
      <c r="D2692" s="2" t="s">
        <v>14</v>
      </c>
      <c r="E2692" s="2" t="s">
        <v>15</v>
      </c>
      <c r="F2692" s="2" t="s">
        <v>3363</v>
      </c>
      <c r="G2692" s="2" t="s">
        <v>3363</v>
      </c>
    </row>
    <row r="2693" spans="1:7">
      <c r="A2693" s="2" t="s">
        <v>5457</v>
      </c>
      <c r="B2693" s="2" t="s">
        <v>5458</v>
      </c>
      <c r="C2693" s="2">
        <v>9665187450</v>
      </c>
      <c r="D2693" s="2" t="s">
        <v>14</v>
      </c>
      <c r="E2693" s="2" t="s">
        <v>15</v>
      </c>
      <c r="F2693" s="2" t="s">
        <v>3363</v>
      </c>
      <c r="G2693" s="2" t="s">
        <v>3363</v>
      </c>
    </row>
    <row r="2694" spans="1:7">
      <c r="A2694" s="2" t="s">
        <v>5459</v>
      </c>
      <c r="B2694" s="2" t="s">
        <v>5460</v>
      </c>
      <c r="C2694" s="2">
        <v>9527564129</v>
      </c>
      <c r="D2694" s="2" t="s">
        <v>14</v>
      </c>
      <c r="E2694" s="2" t="s">
        <v>15</v>
      </c>
      <c r="F2694" s="2" t="s">
        <v>3363</v>
      </c>
      <c r="G2694" s="2" t="s">
        <v>3363</v>
      </c>
    </row>
    <row r="2695" spans="1:7">
      <c r="A2695" s="2" t="s">
        <v>5461</v>
      </c>
      <c r="B2695" s="2" t="s">
        <v>5462</v>
      </c>
      <c r="C2695" s="2">
        <v>8879854482</v>
      </c>
      <c r="D2695" s="2" t="s">
        <v>14</v>
      </c>
      <c r="E2695" s="2" t="s">
        <v>15</v>
      </c>
      <c r="F2695" s="2" t="s">
        <v>3363</v>
      </c>
      <c r="G2695" s="2" t="s">
        <v>3363</v>
      </c>
    </row>
    <row r="2696" spans="1:7">
      <c r="A2696" s="2" t="s">
        <v>5463</v>
      </c>
      <c r="B2696" s="2" t="s">
        <v>5464</v>
      </c>
      <c r="C2696" s="2">
        <v>9641991359</v>
      </c>
      <c r="D2696" s="2" t="s">
        <v>14</v>
      </c>
      <c r="E2696" s="2" t="str">
        <f>HYPERLINK("https://nconnect.nicmar.ac.in/storage/profile/69a14445c5e3f.png", "Download")</f>
        <v>0</v>
      </c>
      <c r="F2696" s="2" t="s">
        <v>3363</v>
      </c>
      <c r="G2696" s="2" t="s">
        <v>3363</v>
      </c>
    </row>
    <row r="2697" spans="1:7">
      <c r="A2697" s="2" t="s">
        <v>5465</v>
      </c>
      <c r="B2697" s="2" t="s">
        <v>5466</v>
      </c>
      <c r="C2697" s="2">
        <v>9910382637</v>
      </c>
      <c r="D2697" s="2" t="s">
        <v>14</v>
      </c>
      <c r="E2697" s="2" t="str">
        <f>HYPERLINK("https://nconnect.nicmar.ac.in/storage/profile/69a148c738693.png", "Download")</f>
        <v>0</v>
      </c>
      <c r="F2697" s="2" t="s">
        <v>3363</v>
      </c>
      <c r="G2697" s="2" t="s">
        <v>3363</v>
      </c>
    </row>
    <row r="2698" spans="1:7">
      <c r="A2698" s="2" t="s">
        <v>5467</v>
      </c>
      <c r="B2698" s="2" t="s">
        <v>5468</v>
      </c>
      <c r="C2698" s="2">
        <v>9970252710</v>
      </c>
      <c r="D2698" s="2" t="s">
        <v>14</v>
      </c>
      <c r="E2698" s="2" t="s">
        <v>15</v>
      </c>
      <c r="F2698" s="2" t="s">
        <v>3363</v>
      </c>
      <c r="G2698" s="2" t="s">
        <v>3363</v>
      </c>
    </row>
    <row r="2699" spans="1:7">
      <c r="A2699" s="2" t="s">
        <v>5469</v>
      </c>
      <c r="B2699" s="2" t="s">
        <v>5470</v>
      </c>
      <c r="C2699" s="2">
        <v>9850628268</v>
      </c>
      <c r="D2699" s="2" t="s">
        <v>14</v>
      </c>
      <c r="E2699" s="2" t="s">
        <v>15</v>
      </c>
      <c r="F2699" s="2" t="s">
        <v>3363</v>
      </c>
      <c r="G2699" s="2" t="s">
        <v>3363</v>
      </c>
    </row>
    <row r="2700" spans="1:7">
      <c r="A2700" s="2" t="s">
        <v>5471</v>
      </c>
      <c r="B2700" s="2" t="s">
        <v>5472</v>
      </c>
      <c r="C2700" s="2"/>
      <c r="D2700" s="2" t="s">
        <v>14</v>
      </c>
      <c r="E2700" s="2" t="s">
        <v>15</v>
      </c>
      <c r="F2700" s="2" t="s">
        <v>48</v>
      </c>
      <c r="G2700" s="2" t="s">
        <v>48</v>
      </c>
    </row>
    <row r="2701" spans="1:7">
      <c r="A2701" s="2" t="s">
        <v>5473</v>
      </c>
      <c r="B2701" s="2" t="s">
        <v>5474</v>
      </c>
      <c r="C2701" s="2">
        <v>9028503900</v>
      </c>
      <c r="D2701" s="2" t="s">
        <v>14</v>
      </c>
      <c r="E2701" s="2" t="str">
        <f>HYPERLINK("https://nconnect.nicmar.ac.in/storage/profile/69a164a9dbb4e.png", "Download")</f>
        <v>0</v>
      </c>
      <c r="F2701" s="2" t="s">
        <v>3363</v>
      </c>
      <c r="G2701" s="2" t="s">
        <v>3363</v>
      </c>
    </row>
    <row r="2702" spans="1:7">
      <c r="A2702" s="2" t="s">
        <v>5475</v>
      </c>
      <c r="B2702" s="2" t="s">
        <v>5476</v>
      </c>
      <c r="C2702" s="2">
        <v>9730285039</v>
      </c>
      <c r="D2702" s="2" t="s">
        <v>14</v>
      </c>
      <c r="E2702" s="2" t="s">
        <v>15</v>
      </c>
      <c r="F2702" s="2" t="s">
        <v>3363</v>
      </c>
      <c r="G2702" s="2" t="s">
        <v>3363</v>
      </c>
    </row>
    <row r="2703" spans="1:7">
      <c r="A2703" s="2" t="s">
        <v>5477</v>
      </c>
      <c r="B2703" s="2" t="s">
        <v>5478</v>
      </c>
      <c r="C2703" s="2">
        <v>8171732149</v>
      </c>
      <c r="D2703" s="2" t="s">
        <v>14</v>
      </c>
      <c r="E2703" s="2" t="str">
        <f>HYPERLINK("https://nconnect.nicmar.ac.in/storage/profile/69a168c5137fd.png", "Download")</f>
        <v>0</v>
      </c>
      <c r="F2703" s="2" t="s">
        <v>3363</v>
      </c>
      <c r="G2703" s="2" t="s">
        <v>3363</v>
      </c>
    </row>
    <row r="2704" spans="1:7">
      <c r="A2704" s="2" t="s">
        <v>5479</v>
      </c>
      <c r="B2704" s="2" t="s">
        <v>5480</v>
      </c>
      <c r="C2704" s="2">
        <v>9312026509</v>
      </c>
      <c r="D2704" s="2" t="s">
        <v>14</v>
      </c>
      <c r="E2704" s="2" t="str">
        <f>HYPERLINK("https://nconnect.nicmar.ac.in/storage/profile/69a16bf3cac6e.png", "Download")</f>
        <v>0</v>
      </c>
      <c r="F2704" s="2" t="s">
        <v>3363</v>
      </c>
      <c r="G2704" s="2" t="s">
        <v>3363</v>
      </c>
    </row>
    <row r="2705" spans="1:7">
      <c r="A2705" s="2" t="s">
        <v>5481</v>
      </c>
      <c r="B2705" s="2" t="s">
        <v>5482</v>
      </c>
      <c r="C2705" s="2">
        <v>9492154258</v>
      </c>
      <c r="D2705" s="2" t="s">
        <v>14</v>
      </c>
      <c r="E2705" s="2" t="str">
        <f>HYPERLINK("https://nconnect.nicmar.ac.in/storage/profile/69a17a6fa5ddd.png", "Download")</f>
        <v>0</v>
      </c>
      <c r="F2705" s="2" t="s">
        <v>3363</v>
      </c>
      <c r="G2705" s="2" t="s">
        <v>3363</v>
      </c>
    </row>
    <row r="2706" spans="1:7">
      <c r="A2706" s="2" t="s">
        <v>5483</v>
      </c>
      <c r="B2706" s="2" t="s">
        <v>5484</v>
      </c>
      <c r="C2706" s="2">
        <v>9945619191</v>
      </c>
      <c r="D2706" s="2" t="s">
        <v>14</v>
      </c>
      <c r="E2706" s="2" t="s">
        <v>15</v>
      </c>
      <c r="F2706" s="2" t="s">
        <v>3363</v>
      </c>
      <c r="G2706" s="2" t="s">
        <v>3363</v>
      </c>
    </row>
    <row r="2707" spans="1:7">
      <c r="A2707" s="2" t="s">
        <v>5485</v>
      </c>
      <c r="B2707" s="2" t="s">
        <v>5486</v>
      </c>
      <c r="C2707" s="2">
        <v>8966980902</v>
      </c>
      <c r="D2707" s="2" t="s">
        <v>14</v>
      </c>
      <c r="E2707" s="2" t="s">
        <v>15</v>
      </c>
      <c r="F2707" s="2" t="s">
        <v>3363</v>
      </c>
      <c r="G2707" s="2" t="s">
        <v>3363</v>
      </c>
    </row>
    <row r="2708" spans="1:7">
      <c r="A2708" s="2" t="s">
        <v>5487</v>
      </c>
      <c r="B2708" s="2" t="s">
        <v>5488</v>
      </c>
      <c r="C2708" s="2">
        <v>8149035603</v>
      </c>
      <c r="D2708" s="2" t="s">
        <v>14</v>
      </c>
      <c r="E2708" s="2" t="s">
        <v>15</v>
      </c>
      <c r="F2708" s="2" t="s">
        <v>3363</v>
      </c>
      <c r="G2708" s="2" t="s">
        <v>3363</v>
      </c>
    </row>
    <row r="2709" spans="1:7">
      <c r="A2709" s="2" t="s">
        <v>5489</v>
      </c>
      <c r="B2709" s="2" t="s">
        <v>5490</v>
      </c>
      <c r="C2709" s="2">
        <v>9948095041</v>
      </c>
      <c r="D2709" s="2" t="s">
        <v>14</v>
      </c>
      <c r="E2709" s="2" t="s">
        <v>15</v>
      </c>
      <c r="F2709" s="2" t="s">
        <v>3363</v>
      </c>
      <c r="G2709" s="2" t="s">
        <v>3363</v>
      </c>
    </row>
    <row r="2710" spans="1:7">
      <c r="A2710" s="2" t="s">
        <v>5491</v>
      </c>
      <c r="B2710" s="2" t="s">
        <v>5492</v>
      </c>
      <c r="C2710" s="2">
        <v>9846198331</v>
      </c>
      <c r="D2710" s="2" t="s">
        <v>14</v>
      </c>
      <c r="E2710" s="2" t="s">
        <v>15</v>
      </c>
      <c r="F2710" s="2" t="s">
        <v>3363</v>
      </c>
      <c r="G2710" s="2" t="s">
        <v>3363</v>
      </c>
    </row>
    <row r="2711" spans="1:7">
      <c r="A2711" s="2" t="s">
        <v>5493</v>
      </c>
      <c r="B2711" s="2" t="s">
        <v>5494</v>
      </c>
      <c r="C2711" s="2">
        <v>9678455935</v>
      </c>
      <c r="D2711" s="2" t="s">
        <v>14</v>
      </c>
      <c r="E2711" s="2" t="str">
        <f>HYPERLINK("https://nconnect.nicmar.ac.in/storage/profile/69a18226c95a6.png", "Download")</f>
        <v>0</v>
      </c>
      <c r="F2711" s="2" t="s">
        <v>3363</v>
      </c>
      <c r="G2711" s="2" t="s">
        <v>3363</v>
      </c>
    </row>
    <row r="2712" spans="1:7">
      <c r="A2712" s="2" t="s">
        <v>5495</v>
      </c>
      <c r="B2712" s="2" t="s">
        <v>5496</v>
      </c>
      <c r="C2712" s="2">
        <v>9748474841</v>
      </c>
      <c r="D2712" s="2" t="s">
        <v>14</v>
      </c>
      <c r="E2712" s="2" t="s">
        <v>15</v>
      </c>
      <c r="F2712" s="2" t="s">
        <v>3363</v>
      </c>
      <c r="G2712" s="2" t="s">
        <v>3363</v>
      </c>
    </row>
    <row r="2713" spans="1:7">
      <c r="A2713" s="2" t="s">
        <v>5497</v>
      </c>
      <c r="B2713" s="2" t="s">
        <v>5498</v>
      </c>
      <c r="C2713" s="2">
        <v>8308009387</v>
      </c>
      <c r="D2713" s="2" t="s">
        <v>14</v>
      </c>
      <c r="E2713" s="2" t="s">
        <v>15</v>
      </c>
      <c r="F2713" s="2" t="s">
        <v>3363</v>
      </c>
      <c r="G2713" s="2" t="s">
        <v>3363</v>
      </c>
    </row>
    <row r="2714" spans="1:7">
      <c r="A2714" s="2" t="s">
        <v>5499</v>
      </c>
      <c r="B2714" s="2" t="s">
        <v>5500</v>
      </c>
      <c r="C2714" s="2">
        <v>9406250897</v>
      </c>
      <c r="D2714" s="2" t="s">
        <v>14</v>
      </c>
      <c r="E2714" s="2" t="s">
        <v>15</v>
      </c>
      <c r="F2714" s="2" t="s">
        <v>3363</v>
      </c>
      <c r="G2714" s="2" t="s">
        <v>3363</v>
      </c>
    </row>
    <row r="2715" spans="1:7">
      <c r="A2715" s="2" t="s">
        <v>5501</v>
      </c>
      <c r="B2715" s="2" t="s">
        <v>5502</v>
      </c>
      <c r="C2715" s="2">
        <v>9676415511</v>
      </c>
      <c r="D2715" s="2" t="s">
        <v>14</v>
      </c>
      <c r="E2715" s="2" t="s">
        <v>15</v>
      </c>
      <c r="F2715" s="2" t="s">
        <v>3363</v>
      </c>
      <c r="G2715" s="2" t="s">
        <v>3363</v>
      </c>
    </row>
    <row r="2716" spans="1:7">
      <c r="A2716" s="2" t="s">
        <v>5503</v>
      </c>
      <c r="B2716" s="2" t="s">
        <v>5504</v>
      </c>
      <c r="C2716" s="2">
        <v>9422211311</v>
      </c>
      <c r="D2716" s="2" t="s">
        <v>14</v>
      </c>
      <c r="E2716" s="2" t="s">
        <v>15</v>
      </c>
      <c r="F2716" s="2" t="s">
        <v>3363</v>
      </c>
      <c r="G2716" s="2" t="s">
        <v>3363</v>
      </c>
    </row>
    <row r="2717" spans="1:7">
      <c r="A2717" s="2" t="s">
        <v>5505</v>
      </c>
      <c r="B2717" s="2" t="s">
        <v>5506</v>
      </c>
      <c r="C2717" s="2">
        <v>8436531377</v>
      </c>
      <c r="D2717" s="2" t="s">
        <v>14</v>
      </c>
      <c r="E2717" s="2" t="str">
        <f>HYPERLINK("https://nconnect.nicmar.ac.in/storage/profile/69a3e27c49f4b.png", "Download")</f>
        <v>0</v>
      </c>
      <c r="F2717" s="2" t="s">
        <v>3363</v>
      </c>
      <c r="G2717" s="2" t="s">
        <v>3363</v>
      </c>
    </row>
    <row r="2718" spans="1:7">
      <c r="A2718" s="2" t="s">
        <v>5507</v>
      </c>
      <c r="B2718" s="2" t="s">
        <v>5508</v>
      </c>
      <c r="C2718" s="2">
        <v>9350166126</v>
      </c>
      <c r="D2718" s="2" t="s">
        <v>14</v>
      </c>
      <c r="E2718" s="2" t="s">
        <v>15</v>
      </c>
      <c r="F2718" s="2" t="s">
        <v>3363</v>
      </c>
      <c r="G2718" s="2" t="s">
        <v>3363</v>
      </c>
    </row>
    <row r="2719" spans="1:7">
      <c r="A2719" s="2" t="s">
        <v>5509</v>
      </c>
      <c r="B2719" s="2" t="s">
        <v>5510</v>
      </c>
      <c r="C2719" s="2">
        <v>9423935782</v>
      </c>
      <c r="D2719" s="2" t="s">
        <v>14</v>
      </c>
      <c r="E2719" s="2" t="s">
        <v>15</v>
      </c>
      <c r="F2719" s="2" t="s">
        <v>3363</v>
      </c>
      <c r="G2719" s="2" t="s">
        <v>3363</v>
      </c>
    </row>
    <row r="2720" spans="1:7">
      <c r="A2720" s="2" t="s">
        <v>5511</v>
      </c>
      <c r="B2720" s="2" t="s">
        <v>5512</v>
      </c>
      <c r="C2720" s="2">
        <v>9767752450</v>
      </c>
      <c r="D2720" s="2" t="s">
        <v>14</v>
      </c>
      <c r="E2720" s="2" t="s">
        <v>15</v>
      </c>
      <c r="F2720" s="2" t="s">
        <v>3363</v>
      </c>
      <c r="G2720" s="2" t="s">
        <v>3363</v>
      </c>
    </row>
    <row r="2721" spans="1:7">
      <c r="A2721" s="2" t="s">
        <v>5513</v>
      </c>
      <c r="B2721" s="2" t="s">
        <v>5514</v>
      </c>
      <c r="C2721" s="2">
        <v>8962350021</v>
      </c>
      <c r="D2721" s="2" t="s">
        <v>14</v>
      </c>
      <c r="E2721" s="2" t="str">
        <f>HYPERLINK("https://nconnect.nicmar.ac.in/storage/profile/69a5d4bc21c4c.png", "Download")</f>
        <v>0</v>
      </c>
      <c r="F2721" s="2" t="s">
        <v>3363</v>
      </c>
      <c r="G2721" s="2" t="s">
        <v>3363</v>
      </c>
    </row>
    <row r="2722" spans="1:7">
      <c r="A2722" s="2" t="s">
        <v>1394</v>
      </c>
      <c r="B2722" s="2" t="s">
        <v>5515</v>
      </c>
      <c r="C2722" s="2">
        <v>6201593824</v>
      </c>
      <c r="D2722" s="2" t="s">
        <v>14</v>
      </c>
      <c r="E2722" s="2" t="str">
        <f>HYPERLINK("https://nconnect.nicmar.ac.in/storage/profile/69a25b6047c99.png", "Download")</f>
        <v>0</v>
      </c>
      <c r="F2722" s="2" t="s">
        <v>3363</v>
      </c>
      <c r="G2722" s="2" t="s">
        <v>3363</v>
      </c>
    </row>
    <row r="2723" spans="1:7">
      <c r="A2723" s="2" t="s">
        <v>5516</v>
      </c>
      <c r="B2723" s="2" t="s">
        <v>5517</v>
      </c>
      <c r="C2723" s="2">
        <v>9966587866</v>
      </c>
      <c r="D2723" s="2" t="s">
        <v>14</v>
      </c>
      <c r="E2723" s="2" t="s">
        <v>15</v>
      </c>
      <c r="F2723" s="2" t="s">
        <v>3363</v>
      </c>
      <c r="G2723" s="2" t="s">
        <v>3363</v>
      </c>
    </row>
    <row r="2724" spans="1:7">
      <c r="A2724" s="2" t="s">
        <v>5518</v>
      </c>
      <c r="B2724" s="2" t="s">
        <v>5519</v>
      </c>
      <c r="C2724" s="2"/>
      <c r="D2724" s="2" t="s">
        <v>14</v>
      </c>
      <c r="E2724" s="2" t="s">
        <v>15</v>
      </c>
      <c r="F2724" s="2" t="s">
        <v>48</v>
      </c>
      <c r="G2724" s="2" t="s">
        <v>48</v>
      </c>
    </row>
    <row r="2725" spans="1:7">
      <c r="A2725" s="2" t="s">
        <v>5520</v>
      </c>
      <c r="B2725" s="2" t="s">
        <v>5521</v>
      </c>
      <c r="C2725" s="2">
        <v>9604862149</v>
      </c>
      <c r="D2725" s="2" t="s">
        <v>14</v>
      </c>
      <c r="E2725" s="2" t="s">
        <v>15</v>
      </c>
      <c r="F2725" s="2" t="s">
        <v>3363</v>
      </c>
      <c r="G2725" s="2" t="s">
        <v>3363</v>
      </c>
    </row>
    <row r="2726" spans="1:7">
      <c r="A2726" s="2" t="s">
        <v>5522</v>
      </c>
      <c r="B2726" s="2" t="s">
        <v>5523</v>
      </c>
      <c r="C2726" s="2">
        <v>6204307096</v>
      </c>
      <c r="D2726" s="2" t="s">
        <v>14</v>
      </c>
      <c r="E2726" s="2" t="str">
        <f>HYPERLINK("https://nconnect.nicmar.ac.in/storage/profile/69a26b1fd416d.png", "Download")</f>
        <v>0</v>
      </c>
      <c r="F2726" s="2" t="s">
        <v>3363</v>
      </c>
      <c r="G2726" s="2" t="s">
        <v>3363</v>
      </c>
    </row>
    <row r="2727" spans="1:7">
      <c r="A2727" s="2" t="s">
        <v>5524</v>
      </c>
      <c r="B2727" s="2" t="s">
        <v>5525</v>
      </c>
      <c r="C2727" s="2">
        <v>9552311001</v>
      </c>
      <c r="D2727" s="2" t="s">
        <v>14</v>
      </c>
      <c r="E2727" s="2" t="str">
        <f>HYPERLINK("https://nconnect.nicmar.ac.in/storage/profile/69a2ae2bc217e.png", "Download")</f>
        <v>0</v>
      </c>
      <c r="F2727" s="2" t="s">
        <v>3363</v>
      </c>
      <c r="G2727" s="2" t="s">
        <v>3363</v>
      </c>
    </row>
    <row r="2728" spans="1:7">
      <c r="A2728" s="2" t="s">
        <v>5526</v>
      </c>
      <c r="B2728" s="2" t="s">
        <v>5527</v>
      </c>
      <c r="C2728" s="2">
        <v>8378992837</v>
      </c>
      <c r="D2728" s="2" t="s">
        <v>14</v>
      </c>
      <c r="E2728" s="2" t="str">
        <f>HYPERLINK("https://nconnect.nicmar.ac.in/storage/profile/69a272264980b.png", "Download")</f>
        <v>0</v>
      </c>
      <c r="F2728" s="2" t="s">
        <v>3363</v>
      </c>
      <c r="G2728" s="2" t="s">
        <v>3363</v>
      </c>
    </row>
    <row r="2729" spans="1:7">
      <c r="A2729" s="2" t="s">
        <v>5528</v>
      </c>
      <c r="B2729" s="2" t="s">
        <v>5529</v>
      </c>
      <c r="C2729" s="2">
        <v>7507520849</v>
      </c>
      <c r="D2729" s="2" t="s">
        <v>14</v>
      </c>
      <c r="E2729" s="2" t="str">
        <f>HYPERLINK("https://nconnect.nicmar.ac.in/storage/profile/69a27598655f8.png", "Download")</f>
        <v>0</v>
      </c>
      <c r="F2729" s="2" t="s">
        <v>3363</v>
      </c>
      <c r="G2729" s="2" t="s">
        <v>3363</v>
      </c>
    </row>
    <row r="2730" spans="1:7">
      <c r="A2730" s="2" t="s">
        <v>5530</v>
      </c>
      <c r="B2730" s="2" t="s">
        <v>5531</v>
      </c>
      <c r="C2730" s="2">
        <v>9921214852</v>
      </c>
      <c r="D2730" s="2" t="s">
        <v>14</v>
      </c>
      <c r="E2730" s="2" t="str">
        <f>HYPERLINK("https://nconnect.nicmar.ac.in/storage/profile/69a4396bbd09c.png", "Download")</f>
        <v>0</v>
      </c>
      <c r="F2730" s="2" t="s">
        <v>3363</v>
      </c>
      <c r="G2730" s="2" t="s">
        <v>3363</v>
      </c>
    </row>
    <row r="2731" spans="1:7">
      <c r="A2731" s="2" t="s">
        <v>5532</v>
      </c>
      <c r="B2731" s="2" t="s">
        <v>5533</v>
      </c>
      <c r="C2731" s="2">
        <v>9796426836</v>
      </c>
      <c r="D2731" s="2" t="s">
        <v>14</v>
      </c>
      <c r="E2731" s="2" t="s">
        <v>15</v>
      </c>
      <c r="F2731" s="2" t="s">
        <v>3363</v>
      </c>
      <c r="G2731" s="2" t="s">
        <v>3363</v>
      </c>
    </row>
    <row r="2732" spans="1:7">
      <c r="A2732" s="2" t="s">
        <v>5534</v>
      </c>
      <c r="B2732" s="2" t="s">
        <v>5535</v>
      </c>
      <c r="C2732" s="2">
        <v>7263900740</v>
      </c>
      <c r="D2732" s="2" t="s">
        <v>14</v>
      </c>
      <c r="E2732" s="2" t="s">
        <v>15</v>
      </c>
      <c r="F2732" s="2" t="s">
        <v>3363</v>
      </c>
      <c r="G2732" s="2" t="s">
        <v>3363</v>
      </c>
    </row>
    <row r="2733" spans="1:7">
      <c r="A2733" s="2" t="s">
        <v>5536</v>
      </c>
      <c r="B2733" s="2" t="s">
        <v>5537</v>
      </c>
      <c r="C2733" s="2">
        <v>9350640070</v>
      </c>
      <c r="D2733" s="2" t="s">
        <v>14</v>
      </c>
      <c r="E2733" s="2" t="s">
        <v>15</v>
      </c>
      <c r="F2733" s="2" t="s">
        <v>3363</v>
      </c>
      <c r="G2733" s="2" t="s">
        <v>3363</v>
      </c>
    </row>
    <row r="2734" spans="1:7">
      <c r="A2734" s="2" t="s">
        <v>5538</v>
      </c>
      <c r="B2734" s="2" t="s">
        <v>5539</v>
      </c>
      <c r="C2734" s="2">
        <v>8008550644</v>
      </c>
      <c r="D2734" s="2" t="s">
        <v>14</v>
      </c>
      <c r="E2734" s="2" t="str">
        <f>HYPERLINK("https://nconnect.nicmar.ac.in/storage/profile/69a2840dbf879.png", "Download")</f>
        <v>0</v>
      </c>
      <c r="F2734" s="2" t="s">
        <v>3363</v>
      </c>
      <c r="G2734" s="2" t="s">
        <v>3363</v>
      </c>
    </row>
    <row r="2735" spans="1:7">
      <c r="A2735" s="2" t="s">
        <v>5540</v>
      </c>
      <c r="B2735" s="2" t="s">
        <v>5541</v>
      </c>
      <c r="C2735" s="2">
        <v>9562290262</v>
      </c>
      <c r="D2735" s="2" t="s">
        <v>14</v>
      </c>
      <c r="E2735" s="2" t="s">
        <v>15</v>
      </c>
      <c r="F2735" s="2" t="s">
        <v>3363</v>
      </c>
      <c r="G2735" s="2" t="s">
        <v>3363</v>
      </c>
    </row>
    <row r="2736" spans="1:7">
      <c r="A2736" s="2" t="s">
        <v>5542</v>
      </c>
      <c r="B2736" s="2" t="s">
        <v>5543</v>
      </c>
      <c r="C2736" s="2">
        <v>9503565733</v>
      </c>
      <c r="D2736" s="2" t="s">
        <v>14</v>
      </c>
      <c r="E2736" s="2" t="s">
        <v>15</v>
      </c>
      <c r="F2736" s="2" t="s">
        <v>3363</v>
      </c>
      <c r="G2736" s="2" t="s">
        <v>3363</v>
      </c>
    </row>
    <row r="2737" spans="1:7">
      <c r="A2737" s="2" t="s">
        <v>5544</v>
      </c>
      <c r="B2737" s="2" t="s">
        <v>5545</v>
      </c>
      <c r="C2737" s="2">
        <v>8171228619</v>
      </c>
      <c r="D2737" s="2" t="s">
        <v>14</v>
      </c>
      <c r="E2737" s="2" t="s">
        <v>15</v>
      </c>
      <c r="F2737" s="2" t="s">
        <v>3363</v>
      </c>
      <c r="G2737" s="2" t="s">
        <v>3363</v>
      </c>
    </row>
    <row r="2738" spans="1:7">
      <c r="A2738" s="2" t="s">
        <v>5546</v>
      </c>
      <c r="B2738" s="2" t="s">
        <v>5547</v>
      </c>
      <c r="C2738" s="2">
        <v>8978448140</v>
      </c>
      <c r="D2738" s="2" t="s">
        <v>14</v>
      </c>
      <c r="E2738" s="2" t="str">
        <f>HYPERLINK("https://nconnect.nicmar.ac.in/storage/profile/69a29c6d17751.png", "Download")</f>
        <v>0</v>
      </c>
      <c r="F2738" s="2" t="s">
        <v>3363</v>
      </c>
      <c r="G2738" s="2" t="s">
        <v>3363</v>
      </c>
    </row>
    <row r="2739" spans="1:7">
      <c r="A2739" s="2" t="s">
        <v>5548</v>
      </c>
      <c r="B2739" s="2" t="s">
        <v>5549</v>
      </c>
      <c r="C2739" s="2">
        <v>7742304800</v>
      </c>
      <c r="D2739" s="2" t="s">
        <v>14</v>
      </c>
      <c r="E2739" s="2" t="s">
        <v>15</v>
      </c>
      <c r="F2739" s="2" t="s">
        <v>3363</v>
      </c>
      <c r="G2739" s="2" t="s">
        <v>3363</v>
      </c>
    </row>
    <row r="2740" spans="1:7">
      <c r="A2740" s="2" t="s">
        <v>5550</v>
      </c>
      <c r="B2740" s="2" t="s">
        <v>5551</v>
      </c>
      <c r="C2740" s="2">
        <v>8683009593</v>
      </c>
      <c r="D2740" s="2" t="s">
        <v>14</v>
      </c>
      <c r="E2740" s="2" t="s">
        <v>15</v>
      </c>
      <c r="F2740" s="2" t="s">
        <v>3363</v>
      </c>
      <c r="G2740" s="2" t="s">
        <v>3363</v>
      </c>
    </row>
    <row r="2741" spans="1:7">
      <c r="A2741" s="2" t="s">
        <v>5552</v>
      </c>
      <c r="B2741" s="2" t="s">
        <v>5553</v>
      </c>
      <c r="C2741" s="2">
        <v>8483921770</v>
      </c>
      <c r="D2741" s="2" t="s">
        <v>14</v>
      </c>
      <c r="E2741" s="2" t="str">
        <f>HYPERLINK("https://nconnect.nicmar.ac.in/storage/profile/69a29747b6a7c.png", "Download")</f>
        <v>0</v>
      </c>
      <c r="F2741" s="2" t="s">
        <v>3363</v>
      </c>
      <c r="G2741" s="2" t="s">
        <v>3363</v>
      </c>
    </row>
    <row r="2742" spans="1:7">
      <c r="A2742" s="2" t="s">
        <v>5554</v>
      </c>
      <c r="B2742" s="2" t="s">
        <v>5555</v>
      </c>
      <c r="C2742" s="2">
        <v>9897729731</v>
      </c>
      <c r="D2742" s="2" t="s">
        <v>14</v>
      </c>
      <c r="E2742" s="2" t="s">
        <v>15</v>
      </c>
      <c r="F2742" s="2" t="s">
        <v>3363</v>
      </c>
      <c r="G2742" s="2" t="s">
        <v>3363</v>
      </c>
    </row>
    <row r="2743" spans="1:7">
      <c r="A2743" s="2" t="s">
        <v>5556</v>
      </c>
      <c r="B2743" s="2" t="s">
        <v>5557</v>
      </c>
      <c r="C2743" s="2">
        <v>8239452422</v>
      </c>
      <c r="D2743" s="2" t="s">
        <v>14</v>
      </c>
      <c r="E2743" s="2" t="s">
        <v>15</v>
      </c>
      <c r="F2743" s="2" t="s">
        <v>3363</v>
      </c>
      <c r="G2743" s="2" t="s">
        <v>3363</v>
      </c>
    </row>
    <row r="2744" spans="1:7">
      <c r="A2744" s="2" t="s">
        <v>5558</v>
      </c>
      <c r="B2744" s="2" t="s">
        <v>5559</v>
      </c>
      <c r="C2744" s="2">
        <v>9579873744</v>
      </c>
      <c r="D2744" s="2" t="s">
        <v>14</v>
      </c>
      <c r="E2744" s="2" t="str">
        <f>HYPERLINK("https://nconnect.nicmar.ac.in/storage/profile/69a29cd841b4e.png", "Download")</f>
        <v>0</v>
      </c>
      <c r="F2744" s="2" t="s">
        <v>3363</v>
      </c>
      <c r="G2744" s="2" t="s">
        <v>3363</v>
      </c>
    </row>
    <row r="2745" spans="1:7">
      <c r="A2745" s="2" t="s">
        <v>5560</v>
      </c>
      <c r="B2745" s="2" t="s">
        <v>5561</v>
      </c>
      <c r="C2745" s="2">
        <v>7908143438</v>
      </c>
      <c r="D2745" s="2" t="s">
        <v>14</v>
      </c>
      <c r="E2745" s="2" t="s">
        <v>15</v>
      </c>
      <c r="F2745" s="2" t="s">
        <v>3363</v>
      </c>
      <c r="G2745" s="2" t="s">
        <v>3363</v>
      </c>
    </row>
    <row r="2746" spans="1:7">
      <c r="A2746" s="2" t="s">
        <v>5562</v>
      </c>
      <c r="B2746" s="2" t="s">
        <v>5563</v>
      </c>
      <c r="C2746" s="2"/>
      <c r="D2746" s="2" t="s">
        <v>14</v>
      </c>
      <c r="E2746" s="2" t="s">
        <v>15</v>
      </c>
      <c r="F2746" s="2" t="s">
        <v>48</v>
      </c>
      <c r="G2746" s="2" t="s">
        <v>48</v>
      </c>
    </row>
    <row r="2747" spans="1:7">
      <c r="A2747" s="2" t="s">
        <v>5564</v>
      </c>
      <c r="B2747" s="2" t="s">
        <v>5565</v>
      </c>
      <c r="C2747" s="2">
        <v>9823118793</v>
      </c>
      <c r="D2747" s="2" t="s">
        <v>14</v>
      </c>
      <c r="E2747" s="2" t="str">
        <f>HYPERLINK("https://nconnect.nicmar.ac.in/storage/profile/69a56ea546f92.png", "Download")</f>
        <v>0</v>
      </c>
      <c r="F2747" s="2" t="s">
        <v>3363</v>
      </c>
      <c r="G2747" s="2" t="s">
        <v>3363</v>
      </c>
    </row>
    <row r="2748" spans="1:7">
      <c r="A2748" s="2" t="s">
        <v>5566</v>
      </c>
      <c r="B2748" s="2" t="s">
        <v>5567</v>
      </c>
      <c r="C2748" s="2">
        <v>9172466960</v>
      </c>
      <c r="D2748" s="2" t="s">
        <v>14</v>
      </c>
      <c r="E2748" s="2" t="str">
        <f>HYPERLINK("https://nconnect.nicmar.ac.in/storage/profile/69a2a89c8bfd1.png", "Download")</f>
        <v>0</v>
      </c>
      <c r="F2748" s="2" t="s">
        <v>3363</v>
      </c>
      <c r="G2748" s="2" t="s">
        <v>3363</v>
      </c>
    </row>
    <row r="2749" spans="1:7">
      <c r="A2749" s="2" t="s">
        <v>5568</v>
      </c>
      <c r="B2749" s="2" t="s">
        <v>5569</v>
      </c>
      <c r="C2749" s="2">
        <v>9003068073</v>
      </c>
      <c r="D2749" s="2" t="s">
        <v>14</v>
      </c>
      <c r="E2749" s="2" t="str">
        <f>HYPERLINK("https://nconnect.nicmar.ac.in/storage/profile/69a2a96caa42f.png", "Download")</f>
        <v>0</v>
      </c>
      <c r="F2749" s="2" t="s">
        <v>3363</v>
      </c>
      <c r="G2749" s="2" t="s">
        <v>3363</v>
      </c>
    </row>
    <row r="2750" spans="1:7">
      <c r="A2750" s="2" t="s">
        <v>5570</v>
      </c>
      <c r="B2750" s="2" t="s">
        <v>5571</v>
      </c>
      <c r="C2750" s="2">
        <v>9923753939</v>
      </c>
      <c r="D2750" s="2" t="s">
        <v>14</v>
      </c>
      <c r="E2750" s="2" t="s">
        <v>15</v>
      </c>
      <c r="F2750" s="2" t="s">
        <v>3363</v>
      </c>
      <c r="G2750" s="2" t="s">
        <v>3363</v>
      </c>
    </row>
    <row r="2751" spans="1:7">
      <c r="A2751" s="2" t="s">
        <v>5572</v>
      </c>
      <c r="B2751" s="2" t="s">
        <v>5573</v>
      </c>
      <c r="C2751" s="2">
        <v>9559946158</v>
      </c>
      <c r="D2751" s="2" t="s">
        <v>14</v>
      </c>
      <c r="E2751" s="2" t="s">
        <v>15</v>
      </c>
      <c r="F2751" s="2" t="s">
        <v>3363</v>
      </c>
      <c r="G2751" s="2" t="s">
        <v>3363</v>
      </c>
    </row>
    <row r="2752" spans="1:7">
      <c r="A2752" s="2" t="s">
        <v>5574</v>
      </c>
      <c r="B2752" s="2" t="s">
        <v>5575</v>
      </c>
      <c r="C2752" s="2">
        <v>7028293141</v>
      </c>
      <c r="D2752" s="2" t="s">
        <v>14</v>
      </c>
      <c r="E2752" s="2" t="str">
        <f>HYPERLINK("https://nconnect.nicmar.ac.in/storage/profile/69a3fb1325329.png", "Download")</f>
        <v>0</v>
      </c>
      <c r="F2752" s="2" t="s">
        <v>3363</v>
      </c>
      <c r="G2752" s="2" t="s">
        <v>3363</v>
      </c>
    </row>
    <row r="2753" spans="1:7">
      <c r="A2753" s="2" t="s">
        <v>5576</v>
      </c>
      <c r="B2753" s="2" t="s">
        <v>5577</v>
      </c>
      <c r="C2753" s="2">
        <v>9833079377</v>
      </c>
      <c r="D2753" s="2" t="s">
        <v>14</v>
      </c>
      <c r="E2753" s="2" t="s">
        <v>15</v>
      </c>
      <c r="F2753" s="2" t="s">
        <v>3363</v>
      </c>
      <c r="G2753" s="2" t="s">
        <v>3363</v>
      </c>
    </row>
    <row r="2754" spans="1:7">
      <c r="A2754" s="2" t="s">
        <v>5578</v>
      </c>
      <c r="B2754" s="2" t="s">
        <v>5579</v>
      </c>
      <c r="C2754" s="2">
        <v>9326696266</v>
      </c>
      <c r="D2754" s="2" t="s">
        <v>14</v>
      </c>
      <c r="E2754" s="2" t="s">
        <v>15</v>
      </c>
      <c r="F2754" s="2" t="s">
        <v>3363</v>
      </c>
      <c r="G2754" s="2" t="s">
        <v>3363</v>
      </c>
    </row>
    <row r="2755" spans="1:7">
      <c r="A2755" s="2" t="s">
        <v>5580</v>
      </c>
      <c r="B2755" s="2" t="s">
        <v>5581</v>
      </c>
      <c r="C2755" s="2">
        <v>9822070597</v>
      </c>
      <c r="D2755" s="2" t="s">
        <v>14</v>
      </c>
      <c r="E2755" s="2" t="s">
        <v>15</v>
      </c>
      <c r="F2755" s="2" t="s">
        <v>3363</v>
      </c>
      <c r="G2755" s="2" t="s">
        <v>3363</v>
      </c>
    </row>
    <row r="2756" spans="1:7">
      <c r="A2756" s="2" t="s">
        <v>5582</v>
      </c>
      <c r="B2756" s="2" t="s">
        <v>5583</v>
      </c>
      <c r="C2756" s="2">
        <v>9433210870</v>
      </c>
      <c r="D2756" s="2" t="s">
        <v>14</v>
      </c>
      <c r="E2756" s="2" t="str">
        <f>HYPERLINK("https://nconnect.nicmar.ac.in/storage/profile/69a8235e8abc0.png", "Download")</f>
        <v>0</v>
      </c>
      <c r="F2756" s="2" t="s">
        <v>3363</v>
      </c>
      <c r="G2756" s="2" t="s">
        <v>3363</v>
      </c>
    </row>
    <row r="2757" spans="1:7">
      <c r="A2757" s="2" t="s">
        <v>5584</v>
      </c>
      <c r="B2757" s="2" t="s">
        <v>5585</v>
      </c>
      <c r="C2757" s="2">
        <v>9706382589</v>
      </c>
      <c r="D2757" s="2" t="s">
        <v>14</v>
      </c>
      <c r="E2757" s="2" t="s">
        <v>15</v>
      </c>
      <c r="F2757" s="2" t="s">
        <v>3363</v>
      </c>
      <c r="G2757" s="2" t="s">
        <v>3363</v>
      </c>
    </row>
    <row r="2758" spans="1:7">
      <c r="A2758" s="2" t="s">
        <v>5586</v>
      </c>
      <c r="B2758" s="2" t="s">
        <v>5587</v>
      </c>
      <c r="C2758" s="2">
        <v>6300819435</v>
      </c>
      <c r="D2758" s="2" t="s">
        <v>14</v>
      </c>
      <c r="E2758" s="2" t="str">
        <f>HYPERLINK("https://nconnect.nicmar.ac.in/storage/profile/69a3061821aa8.png", "Download")</f>
        <v>0</v>
      </c>
      <c r="F2758" s="2" t="s">
        <v>3363</v>
      </c>
      <c r="G2758" s="2" t="s">
        <v>3363</v>
      </c>
    </row>
    <row r="2759" spans="1:7">
      <c r="A2759" s="2" t="s">
        <v>5588</v>
      </c>
      <c r="B2759" s="2" t="s">
        <v>5589</v>
      </c>
      <c r="C2759" s="2">
        <v>8411003373</v>
      </c>
      <c r="D2759" s="2" t="s">
        <v>14</v>
      </c>
      <c r="E2759" s="2" t="str">
        <f>HYPERLINK("https://nconnect.nicmar.ac.in/storage/profile/69a2eabee919b.png", "Download")</f>
        <v>0</v>
      </c>
      <c r="F2759" s="2" t="s">
        <v>3363</v>
      </c>
      <c r="G2759" s="2" t="s">
        <v>3363</v>
      </c>
    </row>
    <row r="2760" spans="1:7">
      <c r="A2760" s="2" t="s">
        <v>5590</v>
      </c>
      <c r="B2760" s="2" t="s">
        <v>5591</v>
      </c>
      <c r="C2760" s="2">
        <v>9372315994</v>
      </c>
      <c r="D2760" s="2" t="s">
        <v>14</v>
      </c>
      <c r="E2760" s="2" t="s">
        <v>15</v>
      </c>
      <c r="F2760" s="2" t="s">
        <v>3363</v>
      </c>
      <c r="G2760" s="2" t="s">
        <v>3363</v>
      </c>
    </row>
    <row r="2761" spans="1:7">
      <c r="A2761" s="2" t="s">
        <v>5592</v>
      </c>
      <c r="B2761" s="2" t="s">
        <v>5593</v>
      </c>
      <c r="C2761" s="2">
        <v>9158573397</v>
      </c>
      <c r="D2761" s="2" t="s">
        <v>14</v>
      </c>
      <c r="E2761" s="2" t="s">
        <v>15</v>
      </c>
      <c r="F2761" s="2" t="s">
        <v>3363</v>
      </c>
      <c r="G2761" s="2" t="s">
        <v>3363</v>
      </c>
    </row>
    <row r="2762" spans="1:7">
      <c r="A2762" s="2" t="s">
        <v>5594</v>
      </c>
      <c r="B2762" s="2" t="s">
        <v>5595</v>
      </c>
      <c r="C2762" s="2">
        <v>9773011351</v>
      </c>
      <c r="D2762" s="2" t="s">
        <v>14</v>
      </c>
      <c r="E2762" s="2" t="str">
        <f>HYPERLINK("https://nconnect.nicmar.ac.in/storage/profile/69a3125d71d52.png", "Download")</f>
        <v>0</v>
      </c>
      <c r="F2762" s="2" t="s">
        <v>3363</v>
      </c>
      <c r="G2762" s="2" t="s">
        <v>3363</v>
      </c>
    </row>
    <row r="2763" spans="1:7">
      <c r="A2763" s="2" t="s">
        <v>5596</v>
      </c>
      <c r="B2763" s="2" t="s">
        <v>5597</v>
      </c>
      <c r="C2763" s="2">
        <v>8138011199</v>
      </c>
      <c r="D2763" s="2" t="s">
        <v>14</v>
      </c>
      <c r="E2763" s="2" t="str">
        <f>HYPERLINK("https://nconnect.nicmar.ac.in/storage/profile/69a314cf05eac.png", "Download")</f>
        <v>0</v>
      </c>
      <c r="F2763" s="2" t="s">
        <v>3363</v>
      </c>
      <c r="G2763" s="2" t="s">
        <v>3363</v>
      </c>
    </row>
    <row r="2764" spans="1:7">
      <c r="A2764" s="2" t="s">
        <v>5598</v>
      </c>
      <c r="B2764" s="2" t="s">
        <v>5599</v>
      </c>
      <c r="C2764" s="2">
        <v>9767778838</v>
      </c>
      <c r="D2764" s="2" t="s">
        <v>14</v>
      </c>
      <c r="E2764" s="2" t="str">
        <f>HYPERLINK("https://nconnect.nicmar.ac.in/storage/profile/69a32d951e1be.png", "Download")</f>
        <v>0</v>
      </c>
      <c r="F2764" s="2" t="s">
        <v>3363</v>
      </c>
      <c r="G2764" s="2" t="s">
        <v>3363</v>
      </c>
    </row>
    <row r="2765" spans="1:7">
      <c r="A2765" s="2" t="s">
        <v>5600</v>
      </c>
      <c r="B2765" s="2" t="s">
        <v>5601</v>
      </c>
      <c r="C2765" s="2">
        <v>9752254590</v>
      </c>
      <c r="D2765" s="2" t="s">
        <v>14</v>
      </c>
      <c r="E2765" s="2" t="str">
        <f>HYPERLINK("https://nconnect.nicmar.ac.in/storage/profile/69a7e57b8f514.png", "Download")</f>
        <v>0</v>
      </c>
      <c r="F2765" s="2" t="s">
        <v>3363</v>
      </c>
      <c r="G2765" s="2" t="s">
        <v>3363</v>
      </c>
    </row>
    <row r="2766" spans="1:7">
      <c r="A2766" s="2" t="s">
        <v>5602</v>
      </c>
      <c r="B2766" s="2" t="s">
        <v>5603</v>
      </c>
      <c r="C2766" s="2">
        <v>9937588823</v>
      </c>
      <c r="D2766" s="2" t="s">
        <v>14</v>
      </c>
      <c r="E2766" s="2" t="str">
        <f>HYPERLINK("https://nconnect.nicmar.ac.in/storage/profile/69a4889373593.png", "Download")</f>
        <v>0</v>
      </c>
      <c r="F2766" s="2" t="s">
        <v>3363</v>
      </c>
      <c r="G2766" s="2" t="s">
        <v>3363</v>
      </c>
    </row>
    <row r="2767" spans="1:7">
      <c r="A2767" s="2" t="s">
        <v>5604</v>
      </c>
      <c r="B2767" s="2" t="s">
        <v>5605</v>
      </c>
      <c r="C2767" s="2">
        <v>9152013504</v>
      </c>
      <c r="D2767" s="2" t="s">
        <v>14</v>
      </c>
      <c r="E2767" s="2" t="str">
        <f>HYPERLINK("https://nconnect.nicmar.ac.in/storage/profile/69a3adbedca34.png", "Download")</f>
        <v>0</v>
      </c>
      <c r="F2767" s="2" t="s">
        <v>3363</v>
      </c>
      <c r="G2767" s="2" t="s">
        <v>3363</v>
      </c>
    </row>
    <row r="2768" spans="1:7">
      <c r="A2768" s="2" t="s">
        <v>5606</v>
      </c>
      <c r="B2768" s="2" t="s">
        <v>5607</v>
      </c>
      <c r="C2768" s="2">
        <v>9860350232</v>
      </c>
      <c r="D2768" s="2" t="s">
        <v>14</v>
      </c>
      <c r="E2768" s="2" t="str">
        <f>HYPERLINK("https://nconnect.nicmar.ac.in/storage/profile/69a4315856bff.png", "Download")</f>
        <v>0</v>
      </c>
      <c r="F2768" s="2" t="s">
        <v>3363</v>
      </c>
      <c r="G2768" s="2" t="s">
        <v>3363</v>
      </c>
    </row>
    <row r="2769" spans="1:7">
      <c r="A2769" s="2" t="s">
        <v>5608</v>
      </c>
      <c r="B2769" s="2" t="s">
        <v>5609</v>
      </c>
      <c r="C2769" s="2">
        <v>9172159094</v>
      </c>
      <c r="D2769" s="2" t="s">
        <v>14</v>
      </c>
      <c r="E2769" s="2" t="str">
        <f>HYPERLINK("https://nconnect.nicmar.ac.in/storage/profile/69a520f911bdc.png", "Download")</f>
        <v>0</v>
      </c>
      <c r="F2769" s="2" t="s">
        <v>3363</v>
      </c>
      <c r="G2769" s="2" t="s">
        <v>3363</v>
      </c>
    </row>
    <row r="2770" spans="1:7">
      <c r="A2770" s="2" t="s">
        <v>5610</v>
      </c>
      <c r="B2770" s="2" t="s">
        <v>5611</v>
      </c>
      <c r="C2770" s="2">
        <v>9491894445</v>
      </c>
      <c r="D2770" s="2" t="s">
        <v>14</v>
      </c>
      <c r="E2770" s="2" t="s">
        <v>15</v>
      </c>
      <c r="F2770" s="2" t="s">
        <v>3363</v>
      </c>
      <c r="G2770" s="2" t="s">
        <v>3363</v>
      </c>
    </row>
    <row r="2771" spans="1:7">
      <c r="A2771" s="2" t="s">
        <v>5612</v>
      </c>
      <c r="B2771" s="2" t="s">
        <v>5613</v>
      </c>
      <c r="C2771" s="2">
        <v>8722553250</v>
      </c>
      <c r="D2771" s="2" t="s">
        <v>14</v>
      </c>
      <c r="E2771" s="2" t="str">
        <f>HYPERLINK("https://nconnect.nicmar.ac.in/storage/profile/69a712b574b03.png", "Download")</f>
        <v>0</v>
      </c>
      <c r="F2771" s="2" t="s">
        <v>3363</v>
      </c>
      <c r="G2771" s="2" t="s">
        <v>3363</v>
      </c>
    </row>
    <row r="2772" spans="1:7">
      <c r="A2772" s="2" t="s">
        <v>5614</v>
      </c>
      <c r="B2772" s="2" t="s">
        <v>5615</v>
      </c>
      <c r="C2772" s="2">
        <v>9037057978</v>
      </c>
      <c r="D2772" s="2" t="s">
        <v>14</v>
      </c>
      <c r="E2772" s="2" t="s">
        <v>15</v>
      </c>
      <c r="F2772" s="2" t="s">
        <v>3363</v>
      </c>
      <c r="G2772" s="2" t="s">
        <v>3363</v>
      </c>
    </row>
    <row r="2773" spans="1:7">
      <c r="A2773" s="2" t="s">
        <v>5616</v>
      </c>
      <c r="B2773" s="2" t="s">
        <v>5617</v>
      </c>
      <c r="C2773" s="2">
        <v>8106614974</v>
      </c>
      <c r="D2773" s="2" t="s">
        <v>14</v>
      </c>
      <c r="E2773" s="2" t="str">
        <f>HYPERLINK("https://nconnect.nicmar.ac.in/storage/profile/69a3ec63c8495.png", "Download")</f>
        <v>0</v>
      </c>
      <c r="F2773" s="2" t="s">
        <v>3363</v>
      </c>
      <c r="G2773" s="2" t="s">
        <v>3363</v>
      </c>
    </row>
    <row r="2774" spans="1:7">
      <c r="A2774" s="2" t="s">
        <v>5618</v>
      </c>
      <c r="B2774" s="2" t="s">
        <v>5619</v>
      </c>
      <c r="C2774" s="2"/>
      <c r="D2774" s="2"/>
      <c r="E2774" s="2" t="s">
        <v>15</v>
      </c>
      <c r="F2774" s="2" t="s">
        <v>48</v>
      </c>
      <c r="G2774" s="2" t="s">
        <v>48</v>
      </c>
    </row>
    <row r="2775" spans="1:7">
      <c r="A2775" s="2" t="s">
        <v>5620</v>
      </c>
      <c r="B2775" s="2" t="s">
        <v>5621</v>
      </c>
      <c r="C2775" s="2">
        <v>7385426571</v>
      </c>
      <c r="D2775" s="2" t="s">
        <v>14</v>
      </c>
      <c r="E2775" s="2" t="s">
        <v>15</v>
      </c>
      <c r="F2775" s="2" t="s">
        <v>3363</v>
      </c>
      <c r="G2775" s="2" t="s">
        <v>3363</v>
      </c>
    </row>
    <row r="2776" spans="1:7">
      <c r="A2776" s="2" t="s">
        <v>5622</v>
      </c>
      <c r="B2776" s="2" t="s">
        <v>5623</v>
      </c>
      <c r="C2776" s="2">
        <v>8197340229</v>
      </c>
      <c r="D2776" s="2" t="s">
        <v>14</v>
      </c>
      <c r="E2776" s="2" t="str">
        <f>HYPERLINK("https://nconnect.nicmar.ac.in/storage/profile/69a40034c038b.png", "Download")</f>
        <v>0</v>
      </c>
      <c r="F2776" s="2" t="s">
        <v>3363</v>
      </c>
      <c r="G2776" s="2" t="s">
        <v>3363</v>
      </c>
    </row>
    <row r="2777" spans="1:7">
      <c r="A2777" s="2" t="s">
        <v>5624</v>
      </c>
      <c r="B2777" s="2" t="s">
        <v>5625</v>
      </c>
      <c r="C2777" s="2">
        <v>8600993554</v>
      </c>
      <c r="D2777" s="2" t="s">
        <v>14</v>
      </c>
      <c r="E2777" s="2" t="str">
        <f>HYPERLINK("https://nconnect.nicmar.ac.in/storage/profile/69a4742751154.png", "Download")</f>
        <v>0</v>
      </c>
      <c r="F2777" s="2" t="s">
        <v>3363</v>
      </c>
      <c r="G2777" s="2" t="s">
        <v>3363</v>
      </c>
    </row>
    <row r="2778" spans="1:7">
      <c r="A2778" s="2" t="s">
        <v>5626</v>
      </c>
      <c r="B2778" s="2" t="s">
        <v>5627</v>
      </c>
      <c r="C2778" s="2">
        <v>9910487512</v>
      </c>
      <c r="D2778" s="2" t="s">
        <v>14</v>
      </c>
      <c r="E2778" s="2" t="s">
        <v>15</v>
      </c>
      <c r="F2778" s="2" t="s">
        <v>3363</v>
      </c>
      <c r="G2778" s="2" t="s">
        <v>3363</v>
      </c>
    </row>
    <row r="2779" spans="1:7">
      <c r="A2779" s="2" t="s">
        <v>5628</v>
      </c>
      <c r="B2779" s="2" t="s">
        <v>5629</v>
      </c>
      <c r="C2779" s="2">
        <v>9072545165</v>
      </c>
      <c r="D2779" s="2" t="s">
        <v>14</v>
      </c>
      <c r="E2779" s="2" t="str">
        <f>HYPERLINK("https://nconnect.nicmar.ac.in/storage/profile/69a6cd6790dd6.png", "Download")</f>
        <v>0</v>
      </c>
      <c r="F2779" s="2" t="s">
        <v>3363</v>
      </c>
      <c r="G2779" s="2" t="s">
        <v>3363</v>
      </c>
    </row>
    <row r="2780" spans="1:7">
      <c r="A2780" s="2" t="s">
        <v>5630</v>
      </c>
      <c r="B2780" s="2" t="s">
        <v>5631</v>
      </c>
      <c r="C2780" s="2">
        <v>9970171964</v>
      </c>
      <c r="D2780" s="2" t="s">
        <v>14</v>
      </c>
      <c r="E2780" s="2" t="s">
        <v>15</v>
      </c>
      <c r="F2780" s="2" t="s">
        <v>3363</v>
      </c>
      <c r="G2780" s="2" t="s">
        <v>3363</v>
      </c>
    </row>
    <row r="2781" spans="1:7">
      <c r="A2781" s="2" t="s">
        <v>5632</v>
      </c>
      <c r="B2781" s="2" t="s">
        <v>5633</v>
      </c>
      <c r="C2781" s="2"/>
      <c r="D2781" s="2" t="s">
        <v>14</v>
      </c>
      <c r="E2781" s="2" t="s">
        <v>15</v>
      </c>
      <c r="F2781" s="2" t="s">
        <v>48</v>
      </c>
      <c r="G2781" s="2" t="s">
        <v>48</v>
      </c>
    </row>
    <row r="2782" spans="1:7">
      <c r="A2782" s="2" t="s">
        <v>5634</v>
      </c>
      <c r="B2782" s="2" t="s">
        <v>5635</v>
      </c>
      <c r="C2782" s="2">
        <v>9176495011</v>
      </c>
      <c r="D2782" s="2" t="s">
        <v>14</v>
      </c>
      <c r="E2782" s="2" t="s">
        <v>15</v>
      </c>
      <c r="F2782" s="2" t="s">
        <v>3363</v>
      </c>
      <c r="G2782" s="2" t="s">
        <v>3363</v>
      </c>
    </row>
    <row r="2783" spans="1:7">
      <c r="A2783" s="2" t="s">
        <v>5636</v>
      </c>
      <c r="B2783" s="2" t="s">
        <v>5637</v>
      </c>
      <c r="C2783" s="2">
        <v>9039244058</v>
      </c>
      <c r="D2783" s="2" t="s">
        <v>14</v>
      </c>
      <c r="E2783" s="2" t="str">
        <f>HYPERLINK("https://nconnect.nicmar.ac.in/storage/profile/69a41600c3c77.png", "Download")</f>
        <v>0</v>
      </c>
      <c r="F2783" s="2" t="s">
        <v>3363</v>
      </c>
      <c r="G2783" s="2" t="s">
        <v>3363</v>
      </c>
    </row>
    <row r="2784" spans="1:7">
      <c r="A2784" s="2" t="s">
        <v>5638</v>
      </c>
      <c r="B2784" s="2" t="s">
        <v>5639</v>
      </c>
      <c r="C2784" s="2">
        <v>8010366276</v>
      </c>
      <c r="D2784" s="2" t="s">
        <v>14</v>
      </c>
      <c r="E2784" s="2" t="str">
        <f>HYPERLINK("https://nconnect.nicmar.ac.in/storage/profile/69a41d807d613.png", "Download")</f>
        <v>0</v>
      </c>
      <c r="F2784" s="2" t="s">
        <v>3363</v>
      </c>
      <c r="G2784" s="2" t="s">
        <v>3363</v>
      </c>
    </row>
    <row r="2785" spans="1:7">
      <c r="A2785" s="2" t="s">
        <v>5640</v>
      </c>
      <c r="B2785" s="2" t="s">
        <v>5641</v>
      </c>
      <c r="C2785" s="2"/>
      <c r="D2785" s="2" t="s">
        <v>14</v>
      </c>
      <c r="E2785" s="2" t="s">
        <v>15</v>
      </c>
      <c r="F2785" s="2" t="s">
        <v>48</v>
      </c>
      <c r="G2785" s="2" t="s">
        <v>48</v>
      </c>
    </row>
    <row r="2786" spans="1:7">
      <c r="A2786" s="2" t="s">
        <v>5642</v>
      </c>
      <c r="B2786" s="2" t="s">
        <v>5643</v>
      </c>
      <c r="C2786" s="2"/>
      <c r="D2786" s="2" t="s">
        <v>14</v>
      </c>
      <c r="E2786" s="2" t="s">
        <v>15</v>
      </c>
      <c r="F2786" s="2" t="s">
        <v>48</v>
      </c>
      <c r="G2786" s="2" t="s">
        <v>48</v>
      </c>
    </row>
    <row r="2787" spans="1:7">
      <c r="A2787" s="2" t="s">
        <v>5644</v>
      </c>
      <c r="B2787" s="2" t="s">
        <v>5645</v>
      </c>
      <c r="C2787" s="2">
        <v>7588559533</v>
      </c>
      <c r="D2787" s="2" t="s">
        <v>14</v>
      </c>
      <c r="E2787" s="2" t="str">
        <f>HYPERLINK("https://nconnect.nicmar.ac.in/storage/profile/69a4414f8824f.png", "Download")</f>
        <v>0</v>
      </c>
      <c r="F2787" s="2" t="s">
        <v>3363</v>
      </c>
      <c r="G2787" s="2" t="s">
        <v>3363</v>
      </c>
    </row>
    <row r="2788" spans="1:7">
      <c r="A2788" s="2" t="s">
        <v>5646</v>
      </c>
      <c r="B2788" s="2" t="s">
        <v>5647</v>
      </c>
      <c r="C2788" s="2">
        <v>6303971241</v>
      </c>
      <c r="D2788" s="2" t="s">
        <v>14</v>
      </c>
      <c r="E2788" s="2" t="s">
        <v>15</v>
      </c>
      <c r="F2788" s="2" t="s">
        <v>3363</v>
      </c>
      <c r="G2788" s="2" t="s">
        <v>3363</v>
      </c>
    </row>
    <row r="2789" spans="1:7">
      <c r="A2789" s="2" t="s">
        <v>5648</v>
      </c>
      <c r="B2789" s="2" t="s">
        <v>5649</v>
      </c>
      <c r="C2789" s="2"/>
      <c r="D2789" s="2" t="s">
        <v>14</v>
      </c>
      <c r="E2789" s="2" t="s">
        <v>15</v>
      </c>
      <c r="F2789" s="2" t="s">
        <v>48</v>
      </c>
      <c r="G2789" s="2" t="s">
        <v>48</v>
      </c>
    </row>
    <row r="2790" spans="1:7">
      <c r="A2790" s="2" t="s">
        <v>5650</v>
      </c>
      <c r="B2790" s="2" t="s">
        <v>5651</v>
      </c>
      <c r="C2790" s="2">
        <v>9820856145</v>
      </c>
      <c r="D2790" s="2" t="s">
        <v>14</v>
      </c>
      <c r="E2790" s="2" t="s">
        <v>15</v>
      </c>
      <c r="F2790" s="2" t="s">
        <v>3363</v>
      </c>
      <c r="G2790" s="2" t="s">
        <v>3363</v>
      </c>
    </row>
    <row r="2791" spans="1:7">
      <c r="A2791" s="2" t="s">
        <v>5652</v>
      </c>
      <c r="B2791" s="2" t="s">
        <v>5653</v>
      </c>
      <c r="C2791" s="2">
        <v>9834270627</v>
      </c>
      <c r="D2791" s="2" t="s">
        <v>14</v>
      </c>
      <c r="E2791" s="2" t="str">
        <f>HYPERLINK("https://nconnect.nicmar.ac.in/storage/profile/69a4386b0e686.png", "Download")</f>
        <v>0</v>
      </c>
      <c r="F2791" s="2" t="s">
        <v>3363</v>
      </c>
      <c r="G2791" s="2" t="s">
        <v>3363</v>
      </c>
    </row>
    <row r="2792" spans="1:7">
      <c r="A2792" s="2" t="s">
        <v>5654</v>
      </c>
      <c r="B2792" s="2" t="s">
        <v>5655</v>
      </c>
      <c r="C2792" s="2">
        <v>8247092073</v>
      </c>
      <c r="D2792" s="2" t="s">
        <v>14</v>
      </c>
      <c r="E2792" s="2" t="str">
        <f>HYPERLINK("https://nconnect.nicmar.ac.in/storage/profile/69a436c6d2ad8.png", "Download")</f>
        <v>0</v>
      </c>
      <c r="F2792" s="2" t="s">
        <v>3363</v>
      </c>
      <c r="G2792" s="2" t="s">
        <v>3363</v>
      </c>
    </row>
    <row r="2793" spans="1:7">
      <c r="A2793" s="2" t="s">
        <v>5656</v>
      </c>
      <c r="B2793" s="2" t="s">
        <v>5657</v>
      </c>
      <c r="C2793" s="2">
        <v>9818475739</v>
      </c>
      <c r="D2793" s="2" t="s">
        <v>14</v>
      </c>
      <c r="E2793" s="2" t="str">
        <f>HYPERLINK("https://nconnect.nicmar.ac.in/storage/profile/69a44037c54fb.png", "Download")</f>
        <v>0</v>
      </c>
      <c r="F2793" s="2" t="s">
        <v>3363</v>
      </c>
      <c r="G2793" s="2" t="s">
        <v>3363</v>
      </c>
    </row>
    <row r="2794" spans="1:7">
      <c r="A2794" s="2" t="s">
        <v>5658</v>
      </c>
      <c r="B2794" s="2" t="s">
        <v>5659</v>
      </c>
      <c r="C2794" s="2">
        <v>9013821429</v>
      </c>
      <c r="D2794" s="2" t="s">
        <v>14</v>
      </c>
      <c r="E2794" s="2" t="str">
        <f>HYPERLINK("https://nconnect.nicmar.ac.in/storage/profile/69a44d7f9f5ec.png", "Download")</f>
        <v>0</v>
      </c>
      <c r="F2794" s="2" t="s">
        <v>3363</v>
      </c>
      <c r="G2794" s="2" t="s">
        <v>3363</v>
      </c>
    </row>
    <row r="2795" spans="1:7">
      <c r="A2795" s="2" t="s">
        <v>5660</v>
      </c>
      <c r="B2795" s="2" t="s">
        <v>5661</v>
      </c>
      <c r="C2795" s="2">
        <v>9970836707</v>
      </c>
      <c r="D2795" s="2" t="s">
        <v>14</v>
      </c>
      <c r="E2795" s="2" t="str">
        <f>HYPERLINK("https://nconnect.nicmar.ac.in/storage/profile/69a44f0609571.png", "Download")</f>
        <v>0</v>
      </c>
      <c r="F2795" s="2" t="s">
        <v>3363</v>
      </c>
      <c r="G2795" s="2" t="s">
        <v>3363</v>
      </c>
    </row>
    <row r="2796" spans="1:7">
      <c r="A2796" s="2" t="s">
        <v>5662</v>
      </c>
      <c r="B2796" s="2" t="s">
        <v>5663</v>
      </c>
      <c r="C2796" s="2">
        <v>7400292922</v>
      </c>
      <c r="D2796" s="2" t="s">
        <v>14</v>
      </c>
      <c r="E2796" s="2" t="s">
        <v>15</v>
      </c>
      <c r="F2796" s="2" t="s">
        <v>3363</v>
      </c>
      <c r="G2796" s="2" t="s">
        <v>3363</v>
      </c>
    </row>
    <row r="2797" spans="1:7">
      <c r="A2797" s="2" t="s">
        <v>5664</v>
      </c>
      <c r="B2797" s="2" t="s">
        <v>5665</v>
      </c>
      <c r="C2797" s="2">
        <v>9894738733</v>
      </c>
      <c r="D2797" s="2" t="s">
        <v>14</v>
      </c>
      <c r="E2797" s="2" t="s">
        <v>15</v>
      </c>
      <c r="F2797" s="2" t="s">
        <v>3363</v>
      </c>
      <c r="G2797" s="2" t="s">
        <v>3363</v>
      </c>
    </row>
    <row r="2798" spans="1:7">
      <c r="A2798" s="2" t="s">
        <v>5666</v>
      </c>
      <c r="B2798" s="2" t="s">
        <v>5667</v>
      </c>
      <c r="C2798" s="2">
        <v>9600967406</v>
      </c>
      <c r="D2798" s="2" t="s">
        <v>14</v>
      </c>
      <c r="E2798" s="2" t="str">
        <f>HYPERLINK("https://nconnect.nicmar.ac.in/storage/profile/69a4639c56db6.png", "Download")</f>
        <v>0</v>
      </c>
      <c r="F2798" s="2" t="s">
        <v>3363</v>
      </c>
      <c r="G2798" s="2" t="s">
        <v>3363</v>
      </c>
    </row>
    <row r="2799" spans="1:7">
      <c r="A2799" s="2" t="s">
        <v>5668</v>
      </c>
      <c r="B2799" s="2" t="s">
        <v>5669</v>
      </c>
      <c r="C2799" s="2">
        <v>9826038892</v>
      </c>
      <c r="D2799" s="2" t="s">
        <v>14</v>
      </c>
      <c r="E2799" s="2" t="s">
        <v>15</v>
      </c>
      <c r="F2799" s="2" t="s">
        <v>3363</v>
      </c>
      <c r="G2799" s="2" t="s">
        <v>3363</v>
      </c>
    </row>
    <row r="2800" spans="1:7">
      <c r="A2800" s="2" t="s">
        <v>5670</v>
      </c>
      <c r="B2800" s="2" t="s">
        <v>5671</v>
      </c>
      <c r="C2800" s="2">
        <v>8218356635</v>
      </c>
      <c r="D2800" s="2" t="s">
        <v>14</v>
      </c>
      <c r="E2800" s="2" t="str">
        <f>HYPERLINK("https://nconnect.nicmar.ac.in/storage/profile/69a69e91b47f6.png", "Download")</f>
        <v>0</v>
      </c>
      <c r="F2800" s="2" t="s">
        <v>3363</v>
      </c>
      <c r="G2800" s="2" t="s">
        <v>3363</v>
      </c>
    </row>
    <row r="2801" spans="1:7">
      <c r="A2801" s="2" t="s">
        <v>5672</v>
      </c>
      <c r="B2801" s="2" t="s">
        <v>5673</v>
      </c>
      <c r="C2801" s="2">
        <v>9629403517</v>
      </c>
      <c r="D2801" s="2" t="s">
        <v>14</v>
      </c>
      <c r="E2801" s="2" t="str">
        <f>HYPERLINK("https://nconnect.nicmar.ac.in/storage/profile/69a5a4cbc4adb.png", "Download")</f>
        <v>0</v>
      </c>
      <c r="F2801" s="2" t="s">
        <v>3363</v>
      </c>
      <c r="G2801" s="2" t="s">
        <v>3363</v>
      </c>
    </row>
    <row r="2802" spans="1:7">
      <c r="A2802" s="2" t="s">
        <v>5674</v>
      </c>
      <c r="B2802" s="2" t="s">
        <v>5675</v>
      </c>
      <c r="C2802" s="2">
        <v>9558863787</v>
      </c>
      <c r="D2802" s="2" t="s">
        <v>14</v>
      </c>
      <c r="E2802" s="2" t="s">
        <v>15</v>
      </c>
      <c r="F2802" s="2" t="s">
        <v>3363</v>
      </c>
      <c r="G2802" s="2" t="s">
        <v>3363</v>
      </c>
    </row>
    <row r="2803" spans="1:7">
      <c r="A2803" s="2" t="s">
        <v>5676</v>
      </c>
      <c r="B2803" s="2" t="s">
        <v>5677</v>
      </c>
      <c r="C2803" s="2">
        <v>9284243558</v>
      </c>
      <c r="D2803" s="2" t="s">
        <v>14</v>
      </c>
      <c r="E2803" s="2" t="s">
        <v>15</v>
      </c>
      <c r="F2803" s="2" t="s">
        <v>3363</v>
      </c>
      <c r="G2803" s="2" t="s">
        <v>3363</v>
      </c>
    </row>
    <row r="2804" spans="1:7">
      <c r="A2804" s="2" t="s">
        <v>5678</v>
      </c>
      <c r="B2804" s="2" t="s">
        <v>5679</v>
      </c>
      <c r="C2804" s="2">
        <v>9935820315</v>
      </c>
      <c r="D2804" s="2" t="s">
        <v>14</v>
      </c>
      <c r="E2804" s="2" t="s">
        <v>15</v>
      </c>
      <c r="F2804" s="2" t="s">
        <v>3363</v>
      </c>
      <c r="G2804" s="2" t="s">
        <v>3363</v>
      </c>
    </row>
    <row r="2805" spans="1:7">
      <c r="A2805" s="2" t="s">
        <v>5680</v>
      </c>
      <c r="B2805" s="2" t="s">
        <v>5681</v>
      </c>
      <c r="C2805" s="2">
        <v>9033883575</v>
      </c>
      <c r="D2805" s="2" t="s">
        <v>14</v>
      </c>
      <c r="E2805" s="2" t="s">
        <v>15</v>
      </c>
      <c r="F2805" s="2" t="s">
        <v>3363</v>
      </c>
      <c r="G2805" s="2" t="s">
        <v>3363</v>
      </c>
    </row>
    <row r="2806" spans="1:7">
      <c r="A2806" s="2" t="s">
        <v>5682</v>
      </c>
      <c r="B2806" s="2" t="s">
        <v>5683</v>
      </c>
      <c r="C2806" s="2">
        <v>9049932255</v>
      </c>
      <c r="D2806" s="2" t="s">
        <v>14</v>
      </c>
      <c r="E2806" s="2" t="str">
        <f>HYPERLINK("https://nconnect.nicmar.ac.in/storage/profile/69a47762c201a.png", "Download")</f>
        <v>0</v>
      </c>
      <c r="F2806" s="2" t="s">
        <v>3363</v>
      </c>
      <c r="G2806" s="2" t="s">
        <v>3363</v>
      </c>
    </row>
    <row r="2807" spans="1:7">
      <c r="A2807" s="2" t="s">
        <v>5684</v>
      </c>
      <c r="B2807" s="2" t="s">
        <v>5685</v>
      </c>
      <c r="C2807" s="2">
        <v>8013181132</v>
      </c>
      <c r="D2807" s="2" t="s">
        <v>14</v>
      </c>
      <c r="E2807" s="2" t="s">
        <v>15</v>
      </c>
      <c r="F2807" s="2" t="s">
        <v>3363</v>
      </c>
      <c r="G2807" s="2" t="s">
        <v>3363</v>
      </c>
    </row>
    <row r="2808" spans="1:7">
      <c r="A2808" s="2" t="s">
        <v>5686</v>
      </c>
      <c r="B2808" s="2" t="s">
        <v>5687</v>
      </c>
      <c r="C2808" s="2">
        <v>7792020200</v>
      </c>
      <c r="D2808" s="2" t="s">
        <v>14</v>
      </c>
      <c r="E2808" s="2" t="str">
        <f>HYPERLINK("https://nconnect.nicmar.ac.in/storage/profile/69a71993369bf.png", "Download")</f>
        <v>0</v>
      </c>
      <c r="F2808" s="2" t="s">
        <v>3363</v>
      </c>
      <c r="G2808" s="2" t="s">
        <v>3363</v>
      </c>
    </row>
    <row r="2809" spans="1:7">
      <c r="A2809" s="2" t="s">
        <v>5688</v>
      </c>
      <c r="B2809" s="2" t="s">
        <v>5689</v>
      </c>
      <c r="C2809" s="2">
        <v>8762330599</v>
      </c>
      <c r="D2809" s="2" t="s">
        <v>14</v>
      </c>
      <c r="E2809" s="2" t="s">
        <v>15</v>
      </c>
      <c r="F2809" s="2" t="s">
        <v>3363</v>
      </c>
      <c r="G2809" s="2" t="s">
        <v>3363</v>
      </c>
    </row>
    <row r="2810" spans="1:7">
      <c r="A2810" s="2" t="s">
        <v>5690</v>
      </c>
      <c r="B2810" s="2" t="s">
        <v>5691</v>
      </c>
      <c r="C2810" s="2">
        <v>8999617284</v>
      </c>
      <c r="D2810" s="2" t="s">
        <v>14</v>
      </c>
      <c r="E2810" s="2" t="s">
        <v>15</v>
      </c>
      <c r="F2810" s="2" t="s">
        <v>3363</v>
      </c>
      <c r="G2810" s="2" t="s">
        <v>3363</v>
      </c>
    </row>
    <row r="2811" spans="1:7">
      <c r="A2811" s="2" t="s">
        <v>5692</v>
      </c>
      <c r="B2811" s="2" t="s">
        <v>5693</v>
      </c>
      <c r="C2811" s="2">
        <v>9709770546</v>
      </c>
      <c r="D2811" s="2" t="s">
        <v>14</v>
      </c>
      <c r="E2811" s="2" t="s">
        <v>15</v>
      </c>
      <c r="F2811" s="2" t="s">
        <v>3363</v>
      </c>
      <c r="G2811" s="2" t="s">
        <v>3363</v>
      </c>
    </row>
    <row r="2812" spans="1:7">
      <c r="A2812" s="2" t="s">
        <v>5694</v>
      </c>
      <c r="B2812" s="2" t="s">
        <v>5695</v>
      </c>
      <c r="C2812" s="2">
        <v>9860577999</v>
      </c>
      <c r="D2812" s="2" t="s">
        <v>14</v>
      </c>
      <c r="E2812" s="2" t="s">
        <v>15</v>
      </c>
      <c r="F2812" s="2" t="s">
        <v>3363</v>
      </c>
      <c r="G2812" s="2" t="s">
        <v>3363</v>
      </c>
    </row>
    <row r="2813" spans="1:7">
      <c r="A2813" s="2" t="s">
        <v>5696</v>
      </c>
      <c r="B2813" s="2" t="s">
        <v>5697</v>
      </c>
      <c r="C2813" s="2">
        <v>7005876446</v>
      </c>
      <c r="D2813" s="2" t="s">
        <v>14</v>
      </c>
      <c r="E2813" s="2" t="s">
        <v>15</v>
      </c>
      <c r="F2813" s="2" t="s">
        <v>3363</v>
      </c>
      <c r="G2813" s="2" t="s">
        <v>3363</v>
      </c>
    </row>
    <row r="2814" spans="1:7">
      <c r="A2814" s="2" t="s">
        <v>5698</v>
      </c>
      <c r="B2814" s="2" t="s">
        <v>5699</v>
      </c>
      <c r="C2814" s="2">
        <v>9847121235</v>
      </c>
      <c r="D2814" s="2" t="s">
        <v>14</v>
      </c>
      <c r="E2814" s="2" t="str">
        <f>HYPERLINK("https://nconnect.nicmar.ac.in/storage/profile/69a4e55584ce0.png", "Download")</f>
        <v>0</v>
      </c>
      <c r="F2814" s="2" t="s">
        <v>3363</v>
      </c>
      <c r="G2814" s="2" t="s">
        <v>3363</v>
      </c>
    </row>
    <row r="2815" spans="1:7">
      <c r="A2815" s="2" t="s">
        <v>5700</v>
      </c>
      <c r="B2815" s="2" t="s">
        <v>5701</v>
      </c>
      <c r="C2815" s="2">
        <v>9823040244</v>
      </c>
      <c r="D2815" s="2" t="s">
        <v>14</v>
      </c>
      <c r="E2815" s="2" t="s">
        <v>15</v>
      </c>
      <c r="F2815" s="2" t="s">
        <v>3363</v>
      </c>
      <c r="G2815" s="2" t="s">
        <v>3363</v>
      </c>
    </row>
    <row r="2816" spans="1:7">
      <c r="A2816" s="2" t="s">
        <v>5702</v>
      </c>
      <c r="B2816" s="2" t="s">
        <v>5703</v>
      </c>
      <c r="C2816" s="2">
        <v>9685734023</v>
      </c>
      <c r="D2816" s="2" t="s">
        <v>14</v>
      </c>
      <c r="E2816" s="2" t="str">
        <f>HYPERLINK("https://nconnect.nicmar.ac.in/storage/profile/69a6f623ac922.png", "Download")</f>
        <v>0</v>
      </c>
      <c r="F2816" s="2" t="s">
        <v>3363</v>
      </c>
      <c r="G2816" s="2" t="s">
        <v>3363</v>
      </c>
    </row>
    <row r="2817" spans="1:7">
      <c r="A2817" s="2" t="s">
        <v>5704</v>
      </c>
      <c r="B2817" s="2" t="s">
        <v>5705</v>
      </c>
      <c r="C2817" s="2">
        <v>9168876600</v>
      </c>
      <c r="D2817" s="2" t="s">
        <v>14</v>
      </c>
      <c r="E2817" s="2" t="str">
        <f>HYPERLINK("https://nconnect.nicmar.ac.in/storage/profile/69a70f49c7be2.png", "Download")</f>
        <v>0</v>
      </c>
      <c r="F2817" s="2" t="s">
        <v>3363</v>
      </c>
      <c r="G2817" s="2" t="s">
        <v>3363</v>
      </c>
    </row>
    <row r="2818" spans="1:7">
      <c r="A2818" s="2" t="s">
        <v>5644</v>
      </c>
      <c r="B2818" s="2" t="s">
        <v>5706</v>
      </c>
      <c r="C2818" s="2">
        <v>7588559533</v>
      </c>
      <c r="D2818" s="2" t="s">
        <v>14</v>
      </c>
      <c r="E2818" s="2" t="str">
        <f>HYPERLINK("https://nconnect.nicmar.ac.in/storage/profile/69a50e547d728.png", "Download")</f>
        <v>0</v>
      </c>
      <c r="F2818" s="2" t="s">
        <v>3363</v>
      </c>
      <c r="G2818" s="2" t="s">
        <v>3363</v>
      </c>
    </row>
    <row r="2819" spans="1:7">
      <c r="A2819" s="2" t="s">
        <v>5707</v>
      </c>
      <c r="B2819" s="2" t="s">
        <v>5708</v>
      </c>
      <c r="C2819" s="2">
        <v>9823344700</v>
      </c>
      <c r="D2819" s="2" t="s">
        <v>14</v>
      </c>
      <c r="E2819" s="2" t="str">
        <f>HYPERLINK("https://nconnect.nicmar.ac.in/storage/profile/69a50f188d185.png", "Download")</f>
        <v>0</v>
      </c>
      <c r="F2819" s="2" t="s">
        <v>3363</v>
      </c>
      <c r="G2819" s="2" t="s">
        <v>3363</v>
      </c>
    </row>
    <row r="2820" spans="1:7">
      <c r="A2820" s="2" t="s">
        <v>5709</v>
      </c>
      <c r="B2820" s="2" t="s">
        <v>5710</v>
      </c>
      <c r="C2820" s="2">
        <v>7038983685</v>
      </c>
      <c r="D2820" s="2" t="s">
        <v>14</v>
      </c>
      <c r="E2820" s="2" t="str">
        <f>HYPERLINK("https://nconnect.nicmar.ac.in/storage/profile/69a54610daa15.png", "Download")</f>
        <v>0</v>
      </c>
      <c r="F2820" s="2" t="s">
        <v>3363</v>
      </c>
      <c r="G2820" s="2" t="s">
        <v>3363</v>
      </c>
    </row>
    <row r="2821" spans="1:7">
      <c r="A2821" s="2" t="s">
        <v>5711</v>
      </c>
      <c r="B2821" s="2" t="s">
        <v>5712</v>
      </c>
      <c r="C2821" s="2">
        <v>9701928209</v>
      </c>
      <c r="D2821" s="2" t="s">
        <v>14</v>
      </c>
      <c r="E2821" s="2" t="s">
        <v>15</v>
      </c>
      <c r="F2821" s="2" t="s">
        <v>3363</v>
      </c>
      <c r="G2821" s="2" t="s">
        <v>3363</v>
      </c>
    </row>
    <row r="2822" spans="1:7">
      <c r="A2822" s="2" t="s">
        <v>5713</v>
      </c>
      <c r="B2822" s="2" t="s">
        <v>5714</v>
      </c>
      <c r="C2822" s="2">
        <v>9389641029</v>
      </c>
      <c r="D2822" s="2" t="s">
        <v>14</v>
      </c>
      <c r="E2822" s="2" t="s">
        <v>15</v>
      </c>
      <c r="F2822" s="2" t="s">
        <v>3363</v>
      </c>
      <c r="G2822" s="2" t="s">
        <v>3363</v>
      </c>
    </row>
    <row r="2823" spans="1:7">
      <c r="A2823" s="2" t="s">
        <v>5715</v>
      </c>
      <c r="B2823" s="2" t="s">
        <v>5716</v>
      </c>
      <c r="C2823" s="2">
        <v>7022385233</v>
      </c>
      <c r="D2823" s="2" t="s">
        <v>14</v>
      </c>
      <c r="E2823" s="2" t="s">
        <v>15</v>
      </c>
      <c r="F2823" s="2" t="s">
        <v>3363</v>
      </c>
      <c r="G2823" s="2" t="s">
        <v>3363</v>
      </c>
    </row>
    <row r="2824" spans="1:7">
      <c r="A2824" s="2" t="s">
        <v>5717</v>
      </c>
      <c r="B2824" s="2" t="s">
        <v>5718</v>
      </c>
      <c r="C2824" s="2">
        <v>6397736025</v>
      </c>
      <c r="D2824" s="2" t="s">
        <v>14</v>
      </c>
      <c r="E2824" s="2" t="str">
        <f>HYPERLINK("https://nconnect.nicmar.ac.in/storage/profile/69a522146ca81.png", "Download")</f>
        <v>0</v>
      </c>
      <c r="F2824" s="2" t="s">
        <v>3363</v>
      </c>
      <c r="G2824" s="2" t="s">
        <v>3363</v>
      </c>
    </row>
    <row r="2825" spans="1:7">
      <c r="A2825" s="2" t="s">
        <v>5719</v>
      </c>
      <c r="B2825" s="2" t="s">
        <v>5720</v>
      </c>
      <c r="C2825" s="2">
        <v>7355696507</v>
      </c>
      <c r="D2825" s="2" t="s">
        <v>14</v>
      </c>
      <c r="E2825" s="2" t="s">
        <v>15</v>
      </c>
      <c r="F2825" s="2" t="s">
        <v>3363</v>
      </c>
      <c r="G2825" s="2" t="s">
        <v>3363</v>
      </c>
    </row>
    <row r="2826" spans="1:7">
      <c r="A2826" s="2" t="s">
        <v>5721</v>
      </c>
      <c r="B2826" s="2" t="s">
        <v>5722</v>
      </c>
      <c r="C2826" s="2">
        <v>7036125207</v>
      </c>
      <c r="D2826" s="2" t="s">
        <v>14</v>
      </c>
      <c r="E2826" s="2" t="s">
        <v>15</v>
      </c>
      <c r="F2826" s="2" t="s">
        <v>3363</v>
      </c>
      <c r="G2826" s="2" t="s">
        <v>3363</v>
      </c>
    </row>
    <row r="2827" spans="1:7">
      <c r="A2827" s="2" t="s">
        <v>5723</v>
      </c>
      <c r="B2827" s="2" t="s">
        <v>5724</v>
      </c>
      <c r="C2827" s="2">
        <v>9850604883</v>
      </c>
      <c r="D2827" s="2" t="s">
        <v>14</v>
      </c>
      <c r="E2827" s="2" t="s">
        <v>15</v>
      </c>
      <c r="F2827" s="2" t="s">
        <v>3363</v>
      </c>
      <c r="G2827" s="2" t="s">
        <v>3363</v>
      </c>
    </row>
    <row r="2828" spans="1:7">
      <c r="A2828" s="2" t="s">
        <v>5725</v>
      </c>
      <c r="B2828" s="2" t="s">
        <v>5726</v>
      </c>
      <c r="C2828" s="2"/>
      <c r="D2828" s="2" t="s">
        <v>14</v>
      </c>
      <c r="E2828" s="2" t="s">
        <v>15</v>
      </c>
      <c r="F2828" s="2" t="s">
        <v>48</v>
      </c>
      <c r="G2828" s="2" t="s">
        <v>48</v>
      </c>
    </row>
    <row r="2829" spans="1:7">
      <c r="A2829" s="2" t="s">
        <v>5727</v>
      </c>
      <c r="B2829" s="2" t="s">
        <v>5728</v>
      </c>
      <c r="C2829" s="2">
        <v>8269893190</v>
      </c>
      <c r="D2829" s="2" t="s">
        <v>14</v>
      </c>
      <c r="E2829" s="2" t="s">
        <v>15</v>
      </c>
      <c r="F2829" s="2" t="s">
        <v>3363</v>
      </c>
      <c r="G2829" s="2" t="s">
        <v>3363</v>
      </c>
    </row>
    <row r="2830" spans="1:7">
      <c r="A2830" s="2" t="s">
        <v>5729</v>
      </c>
      <c r="B2830" s="2" t="s">
        <v>5730</v>
      </c>
      <c r="C2830" s="2">
        <v>8983658265</v>
      </c>
      <c r="D2830" s="2" t="s">
        <v>14</v>
      </c>
      <c r="E2830" s="2" t="s">
        <v>15</v>
      </c>
      <c r="F2830" s="2" t="s">
        <v>3363</v>
      </c>
      <c r="G2830" s="2" t="s">
        <v>3363</v>
      </c>
    </row>
    <row r="2831" spans="1:7">
      <c r="A2831" s="2" t="s">
        <v>5731</v>
      </c>
      <c r="B2831" s="2" t="s">
        <v>5732</v>
      </c>
      <c r="C2831" s="2">
        <v>9663357386</v>
      </c>
      <c r="D2831" s="2" t="s">
        <v>14</v>
      </c>
      <c r="E2831" s="2" t="str">
        <f>HYPERLINK("https://nconnect.nicmar.ac.in/storage/profile/69a5934a85cca.png", "Download")</f>
        <v>0</v>
      </c>
      <c r="F2831" s="2" t="s">
        <v>3363</v>
      </c>
      <c r="G2831" s="2" t="s">
        <v>3363</v>
      </c>
    </row>
    <row r="2832" spans="1:7">
      <c r="A2832" s="2" t="s">
        <v>5733</v>
      </c>
      <c r="B2832" s="2" t="s">
        <v>5734</v>
      </c>
      <c r="C2832" s="2">
        <v>7972324056</v>
      </c>
      <c r="D2832" s="2" t="s">
        <v>14</v>
      </c>
      <c r="E2832" s="2" t="s">
        <v>15</v>
      </c>
      <c r="F2832" s="2" t="s">
        <v>3363</v>
      </c>
      <c r="G2832" s="2" t="s">
        <v>3363</v>
      </c>
    </row>
    <row r="2833" spans="1:7">
      <c r="A2833" s="2" t="s">
        <v>5735</v>
      </c>
      <c r="B2833" s="2" t="s">
        <v>5736</v>
      </c>
      <c r="C2833" s="2">
        <v>9106170726</v>
      </c>
      <c r="D2833" s="2" t="s">
        <v>14</v>
      </c>
      <c r="E2833" s="2" t="str">
        <f>HYPERLINK("https://nconnect.nicmar.ac.in/storage/profile/69a533df92115.png", "Download")</f>
        <v>0</v>
      </c>
      <c r="F2833" s="2" t="s">
        <v>3363</v>
      </c>
      <c r="G2833" s="2" t="s">
        <v>3363</v>
      </c>
    </row>
    <row r="2834" spans="1:7">
      <c r="A2834" s="2" t="s">
        <v>5737</v>
      </c>
      <c r="B2834" s="2" t="s">
        <v>5738</v>
      </c>
      <c r="C2834" s="2">
        <v>9922319951</v>
      </c>
      <c r="D2834" s="2" t="s">
        <v>14</v>
      </c>
      <c r="E2834" s="2" t="s">
        <v>15</v>
      </c>
      <c r="F2834" s="2" t="s">
        <v>3363</v>
      </c>
      <c r="G2834" s="2" t="s">
        <v>3363</v>
      </c>
    </row>
    <row r="2835" spans="1:7">
      <c r="A2835" s="2" t="s">
        <v>5739</v>
      </c>
      <c r="B2835" s="2" t="s">
        <v>5740</v>
      </c>
      <c r="C2835" s="2">
        <v>9642199575</v>
      </c>
      <c r="D2835" s="2" t="s">
        <v>14</v>
      </c>
      <c r="E2835" s="2" t="s">
        <v>15</v>
      </c>
      <c r="F2835" s="2" t="s">
        <v>3363</v>
      </c>
      <c r="G2835" s="2" t="s">
        <v>3363</v>
      </c>
    </row>
    <row r="2836" spans="1:7">
      <c r="A2836" s="2" t="s">
        <v>5741</v>
      </c>
      <c r="B2836" s="2" t="s">
        <v>5742</v>
      </c>
      <c r="C2836" s="2">
        <v>9130009189</v>
      </c>
      <c r="D2836" s="2" t="s">
        <v>14</v>
      </c>
      <c r="E2836" s="2" t="str">
        <f>HYPERLINK("https://nconnect.nicmar.ac.in/storage/profile/69a7e179c0b77.png", "Download")</f>
        <v>0</v>
      </c>
      <c r="F2836" s="2" t="s">
        <v>3363</v>
      </c>
      <c r="G2836" s="2" t="s">
        <v>3363</v>
      </c>
    </row>
    <row r="2837" spans="1:7">
      <c r="A2837" s="2" t="s">
        <v>5743</v>
      </c>
      <c r="B2837" s="2" t="s">
        <v>5744</v>
      </c>
      <c r="C2837" s="2">
        <v>9167755502</v>
      </c>
      <c r="D2837" s="2" t="s">
        <v>14</v>
      </c>
      <c r="E2837" s="2" t="s">
        <v>15</v>
      </c>
      <c r="F2837" s="2" t="s">
        <v>3363</v>
      </c>
      <c r="G2837" s="2" t="s">
        <v>3363</v>
      </c>
    </row>
    <row r="2838" spans="1:7">
      <c r="A2838" s="2" t="s">
        <v>5745</v>
      </c>
      <c r="B2838" s="2" t="s">
        <v>5746</v>
      </c>
      <c r="C2838" s="2">
        <v>9969744942</v>
      </c>
      <c r="D2838" s="2" t="s">
        <v>14</v>
      </c>
      <c r="E2838" s="2" t="s">
        <v>15</v>
      </c>
      <c r="F2838" s="2" t="s">
        <v>3363</v>
      </c>
      <c r="G2838" s="2" t="s">
        <v>3363</v>
      </c>
    </row>
    <row r="2839" spans="1:7">
      <c r="A2839" s="2" t="s">
        <v>5747</v>
      </c>
      <c r="B2839" s="2" t="s">
        <v>5748</v>
      </c>
      <c r="C2839" s="2">
        <v>9901729657</v>
      </c>
      <c r="D2839" s="2" t="s">
        <v>14</v>
      </c>
      <c r="E2839" s="2" t="str">
        <f>HYPERLINK("https://nconnect.nicmar.ac.in/storage/profile/69a7cbf3bd2bc.png", "Download")</f>
        <v>0</v>
      </c>
      <c r="F2839" s="2" t="s">
        <v>3363</v>
      </c>
      <c r="G2839" s="2" t="s">
        <v>3363</v>
      </c>
    </row>
    <row r="2840" spans="1:7">
      <c r="A2840" s="2" t="s">
        <v>5749</v>
      </c>
      <c r="B2840" s="2" t="s">
        <v>5750</v>
      </c>
      <c r="C2840" s="2">
        <v>9763480678</v>
      </c>
      <c r="D2840" s="2" t="s">
        <v>14</v>
      </c>
      <c r="E2840" s="2" t="s">
        <v>15</v>
      </c>
      <c r="F2840" s="2" t="s">
        <v>3363</v>
      </c>
      <c r="G2840" s="2" t="s">
        <v>3363</v>
      </c>
    </row>
    <row r="2841" spans="1:7">
      <c r="A2841" s="2" t="s">
        <v>5751</v>
      </c>
      <c r="B2841" s="2" t="s">
        <v>5752</v>
      </c>
      <c r="C2841" s="2"/>
      <c r="D2841" s="2" t="s">
        <v>14</v>
      </c>
      <c r="E2841" s="2" t="s">
        <v>15</v>
      </c>
      <c r="F2841" s="2" t="s">
        <v>48</v>
      </c>
      <c r="G2841" s="2" t="s">
        <v>48</v>
      </c>
    </row>
    <row r="2842" spans="1:7">
      <c r="A2842" s="2" t="s">
        <v>5753</v>
      </c>
      <c r="B2842" s="2" t="s">
        <v>5754</v>
      </c>
      <c r="C2842" s="2"/>
      <c r="D2842" s="2" t="s">
        <v>14</v>
      </c>
      <c r="E2842" s="2" t="s">
        <v>15</v>
      </c>
      <c r="F2842" s="2" t="s">
        <v>48</v>
      </c>
      <c r="G2842" s="2" t="s">
        <v>48</v>
      </c>
    </row>
    <row r="2843" spans="1:7">
      <c r="A2843" s="2" t="s">
        <v>5755</v>
      </c>
      <c r="B2843" s="2" t="s">
        <v>5756</v>
      </c>
      <c r="C2843" s="2"/>
      <c r="D2843" s="2" t="s">
        <v>14</v>
      </c>
      <c r="E2843" s="2" t="s">
        <v>15</v>
      </c>
      <c r="F2843" s="2" t="s">
        <v>48</v>
      </c>
      <c r="G2843" s="2" t="s">
        <v>48</v>
      </c>
    </row>
    <row r="2844" spans="1:7">
      <c r="A2844" s="2" t="s">
        <v>5757</v>
      </c>
      <c r="B2844" s="2" t="s">
        <v>5758</v>
      </c>
      <c r="C2844" s="2">
        <v>9833846005</v>
      </c>
      <c r="D2844" s="2" t="s">
        <v>14</v>
      </c>
      <c r="E2844" s="2" t="s">
        <v>15</v>
      </c>
      <c r="F2844" s="2" t="s">
        <v>3363</v>
      </c>
      <c r="G2844" s="2" t="s">
        <v>3363</v>
      </c>
    </row>
    <row r="2845" spans="1:7">
      <c r="A2845" s="2" t="s">
        <v>4968</v>
      </c>
      <c r="B2845" s="2" t="s">
        <v>5759</v>
      </c>
      <c r="C2845" s="2">
        <v>9920198499</v>
      </c>
      <c r="D2845" s="2" t="s">
        <v>14</v>
      </c>
      <c r="E2845" s="2" t="s">
        <v>15</v>
      </c>
      <c r="F2845" s="2" t="s">
        <v>3363</v>
      </c>
      <c r="G2845" s="2" t="s">
        <v>3363</v>
      </c>
    </row>
    <row r="2846" spans="1:7">
      <c r="A2846" s="2" t="s">
        <v>5760</v>
      </c>
      <c r="B2846" s="2" t="s">
        <v>5761</v>
      </c>
      <c r="C2846" s="2">
        <v>7775861696</v>
      </c>
      <c r="D2846" s="2" t="s">
        <v>14</v>
      </c>
      <c r="E2846" s="2" t="str">
        <f>HYPERLINK("https://nconnect.nicmar.ac.in/storage/profile/69a579a45facb.png", "Download")</f>
        <v>0</v>
      </c>
      <c r="F2846" s="2" t="s">
        <v>3363</v>
      </c>
      <c r="G2846" s="2" t="s">
        <v>3363</v>
      </c>
    </row>
    <row r="2847" spans="1:7">
      <c r="A2847" s="2" t="s">
        <v>5762</v>
      </c>
      <c r="B2847" s="2" t="s">
        <v>5763</v>
      </c>
      <c r="C2847" s="2">
        <v>9766540001</v>
      </c>
      <c r="D2847" s="2" t="s">
        <v>14</v>
      </c>
      <c r="E2847" s="2" t="str">
        <f>HYPERLINK("https://nconnect.nicmar.ac.in/storage/profile/69a7c63636c6c.png", "Download")</f>
        <v>0</v>
      </c>
      <c r="F2847" s="2" t="s">
        <v>3363</v>
      </c>
      <c r="G2847" s="2" t="s">
        <v>3363</v>
      </c>
    </row>
    <row r="2848" spans="1:7">
      <c r="A2848" s="2" t="s">
        <v>5764</v>
      </c>
      <c r="B2848" s="2" t="s">
        <v>5765</v>
      </c>
      <c r="C2848" s="2">
        <v>8767752471</v>
      </c>
      <c r="D2848" s="2" t="s">
        <v>14</v>
      </c>
      <c r="E2848" s="2" t="s">
        <v>15</v>
      </c>
      <c r="F2848" s="2" t="s">
        <v>3363</v>
      </c>
      <c r="G2848" s="2" t="s">
        <v>3363</v>
      </c>
    </row>
    <row r="2849" spans="1:7">
      <c r="A2849" s="2" t="s">
        <v>5766</v>
      </c>
      <c r="B2849" s="2" t="s">
        <v>5767</v>
      </c>
      <c r="C2849" s="2">
        <v>9833498499</v>
      </c>
      <c r="D2849" s="2" t="s">
        <v>14</v>
      </c>
      <c r="E2849" s="2" t="str">
        <f>HYPERLINK("https://nconnect.nicmar.ac.in/storage/profile/69a5657951373.png", "Download")</f>
        <v>0</v>
      </c>
      <c r="F2849" s="2" t="s">
        <v>3363</v>
      </c>
      <c r="G2849" s="2" t="s">
        <v>3363</v>
      </c>
    </row>
    <row r="2850" spans="1:7">
      <c r="A2850" s="2" t="s">
        <v>5768</v>
      </c>
      <c r="B2850" s="2" t="s">
        <v>5769</v>
      </c>
      <c r="C2850" s="2">
        <v>8788268004</v>
      </c>
      <c r="D2850" s="2" t="s">
        <v>14</v>
      </c>
      <c r="E2850" s="2" t="str">
        <f>HYPERLINK("https://nconnect.nicmar.ac.in/storage/profile/69a57d472fefd.png", "Download")</f>
        <v>0</v>
      </c>
      <c r="F2850" s="2" t="s">
        <v>3363</v>
      </c>
      <c r="G2850" s="2" t="s">
        <v>3363</v>
      </c>
    </row>
    <row r="2851" spans="1:7">
      <c r="A2851" s="2" t="s">
        <v>5770</v>
      </c>
      <c r="B2851" s="2" t="s">
        <v>5771</v>
      </c>
      <c r="C2851" s="2">
        <v>7506690443</v>
      </c>
      <c r="D2851" s="2" t="s">
        <v>14</v>
      </c>
      <c r="E2851" s="2" t="str">
        <f>HYPERLINK("https://nconnect.nicmar.ac.in/storage/profile/69a56899d4318.png", "Download")</f>
        <v>0</v>
      </c>
      <c r="F2851" s="2" t="s">
        <v>3363</v>
      </c>
      <c r="G2851" s="2" t="s">
        <v>3363</v>
      </c>
    </row>
    <row r="2852" spans="1:7">
      <c r="A2852" s="2" t="s">
        <v>5772</v>
      </c>
      <c r="B2852" s="2" t="s">
        <v>5773</v>
      </c>
      <c r="C2852" s="2">
        <v>9921214852</v>
      </c>
      <c r="D2852" s="2" t="s">
        <v>14</v>
      </c>
      <c r="E2852" s="2" t="str">
        <f>HYPERLINK("https://nconnect.nicmar.ac.in/storage/profile/69a5702c1a862.png", "Download")</f>
        <v>0</v>
      </c>
      <c r="F2852" s="2" t="s">
        <v>3363</v>
      </c>
      <c r="G2852" s="2" t="s">
        <v>3363</v>
      </c>
    </row>
    <row r="2853" spans="1:7">
      <c r="A2853" s="2" t="s">
        <v>5774</v>
      </c>
      <c r="B2853" s="2" t="s">
        <v>5775</v>
      </c>
      <c r="C2853" s="2">
        <v>8050546569</v>
      </c>
      <c r="D2853" s="2" t="s">
        <v>14</v>
      </c>
      <c r="E2853" s="2" t="str">
        <f>HYPERLINK("https://nconnect.nicmar.ac.in/storage/profile/69a56d65e72f5.png", "Download")</f>
        <v>0</v>
      </c>
      <c r="F2853" s="2" t="s">
        <v>3363</v>
      </c>
      <c r="G2853" s="2" t="s">
        <v>3363</v>
      </c>
    </row>
    <row r="2854" spans="1:7">
      <c r="A2854" s="2" t="s">
        <v>5776</v>
      </c>
      <c r="B2854" s="2" t="s">
        <v>5777</v>
      </c>
      <c r="C2854" s="2">
        <v>9980815739</v>
      </c>
      <c r="D2854" s="2" t="s">
        <v>14</v>
      </c>
      <c r="E2854" s="2" t="s">
        <v>15</v>
      </c>
      <c r="F2854" s="2" t="s">
        <v>3363</v>
      </c>
      <c r="G2854" s="2" t="s">
        <v>3363</v>
      </c>
    </row>
    <row r="2855" spans="1:7">
      <c r="A2855" s="2" t="s">
        <v>5778</v>
      </c>
      <c r="B2855" s="2" t="s">
        <v>5779</v>
      </c>
      <c r="C2855" s="2">
        <v>9011678048</v>
      </c>
      <c r="D2855" s="2" t="s">
        <v>14</v>
      </c>
      <c r="E2855" s="2" t="s">
        <v>15</v>
      </c>
      <c r="F2855" s="2" t="s">
        <v>3363</v>
      </c>
      <c r="G2855" s="2" t="s">
        <v>3363</v>
      </c>
    </row>
    <row r="2856" spans="1:7">
      <c r="A2856" s="2" t="s">
        <v>5780</v>
      </c>
      <c r="B2856" s="2" t="s">
        <v>5781</v>
      </c>
      <c r="C2856" s="2">
        <v>9975093317</v>
      </c>
      <c r="D2856" s="2" t="s">
        <v>14</v>
      </c>
      <c r="E2856" s="2" t="s">
        <v>15</v>
      </c>
      <c r="F2856" s="2" t="s">
        <v>3363</v>
      </c>
      <c r="G2856" s="2" t="s">
        <v>3363</v>
      </c>
    </row>
    <row r="2857" spans="1:7">
      <c r="A2857" s="2" t="s">
        <v>5782</v>
      </c>
      <c r="B2857" s="2" t="s">
        <v>5783</v>
      </c>
      <c r="C2857" s="2">
        <v>9817911424</v>
      </c>
      <c r="D2857" s="2" t="s">
        <v>14</v>
      </c>
      <c r="E2857" s="2" t="s">
        <v>15</v>
      </c>
      <c r="F2857" s="2" t="s">
        <v>3363</v>
      </c>
      <c r="G2857" s="2" t="s">
        <v>3363</v>
      </c>
    </row>
    <row r="2858" spans="1:7">
      <c r="A2858" s="2" t="s">
        <v>5784</v>
      </c>
      <c r="B2858" s="2" t="s">
        <v>5785</v>
      </c>
      <c r="C2858" s="2">
        <v>8979441825</v>
      </c>
      <c r="D2858" s="2" t="s">
        <v>14</v>
      </c>
      <c r="E2858" s="2" t="s">
        <v>15</v>
      </c>
      <c r="F2858" s="2" t="s">
        <v>3363</v>
      </c>
      <c r="G2858" s="2" t="s">
        <v>3363</v>
      </c>
    </row>
    <row r="2859" spans="1:7">
      <c r="A2859" s="2" t="s">
        <v>5786</v>
      </c>
      <c r="B2859" s="2" t="s">
        <v>5787</v>
      </c>
      <c r="C2859" s="2">
        <v>7397847275</v>
      </c>
      <c r="D2859" s="2" t="s">
        <v>14</v>
      </c>
      <c r="E2859" s="2" t="s">
        <v>15</v>
      </c>
      <c r="F2859" s="2" t="s">
        <v>3363</v>
      </c>
      <c r="G2859" s="2" t="s">
        <v>3363</v>
      </c>
    </row>
    <row r="2860" spans="1:7">
      <c r="A2860" s="2" t="s">
        <v>5788</v>
      </c>
      <c r="B2860" s="2" t="s">
        <v>5789</v>
      </c>
      <c r="C2860" s="2">
        <v>9665851835</v>
      </c>
      <c r="D2860" s="2" t="s">
        <v>14</v>
      </c>
      <c r="E2860" s="2" t="s">
        <v>15</v>
      </c>
      <c r="F2860" s="2" t="s">
        <v>3363</v>
      </c>
      <c r="G2860" s="2" t="s">
        <v>3363</v>
      </c>
    </row>
    <row r="2861" spans="1:7">
      <c r="A2861" s="2" t="s">
        <v>5790</v>
      </c>
      <c r="B2861" s="2" t="s">
        <v>5791</v>
      </c>
      <c r="C2861" s="2">
        <v>8669473626</v>
      </c>
      <c r="D2861" s="2" t="s">
        <v>14</v>
      </c>
      <c r="E2861" s="2" t="str">
        <f>HYPERLINK("https://nconnect.nicmar.ac.in/storage/profile/69a6701cc5b68.png", "Download")</f>
        <v>0</v>
      </c>
      <c r="F2861" s="2" t="s">
        <v>3363</v>
      </c>
      <c r="G2861" s="2" t="s">
        <v>3363</v>
      </c>
    </row>
    <row r="2862" spans="1:7">
      <c r="A2862" s="2" t="s">
        <v>5792</v>
      </c>
      <c r="B2862" s="2" t="s">
        <v>5793</v>
      </c>
      <c r="C2862" s="2">
        <v>9096097404</v>
      </c>
      <c r="D2862" s="2" t="s">
        <v>14</v>
      </c>
      <c r="E2862" s="2" t="s">
        <v>15</v>
      </c>
      <c r="F2862" s="2" t="s">
        <v>3363</v>
      </c>
      <c r="G2862" s="2" t="s">
        <v>3363</v>
      </c>
    </row>
    <row r="2863" spans="1:7">
      <c r="A2863" s="2" t="s">
        <v>5794</v>
      </c>
      <c r="B2863" s="2" t="s">
        <v>5795</v>
      </c>
      <c r="C2863" s="2">
        <v>8793488880</v>
      </c>
      <c r="D2863" s="2" t="s">
        <v>14</v>
      </c>
      <c r="E2863" s="2" t="s">
        <v>15</v>
      </c>
      <c r="F2863" s="2" t="s">
        <v>3363</v>
      </c>
      <c r="G2863" s="2" t="s">
        <v>3363</v>
      </c>
    </row>
    <row r="2864" spans="1:7">
      <c r="A2864" s="2" t="s">
        <v>5796</v>
      </c>
      <c r="B2864" s="2" t="s">
        <v>5797</v>
      </c>
      <c r="C2864" s="2">
        <v>9860809425</v>
      </c>
      <c r="D2864" s="2" t="s">
        <v>14</v>
      </c>
      <c r="E2864" s="2" t="str">
        <f>HYPERLINK("https://nconnect.nicmar.ac.in/storage/profile/69a821d9d16cc.png", "Download")</f>
        <v>0</v>
      </c>
      <c r="F2864" s="2" t="s">
        <v>3363</v>
      </c>
      <c r="G2864" s="2" t="s">
        <v>3363</v>
      </c>
    </row>
    <row r="2865" spans="1:7">
      <c r="A2865" s="2" t="s">
        <v>5798</v>
      </c>
      <c r="B2865" s="2" t="s">
        <v>5799</v>
      </c>
      <c r="C2865" s="2">
        <v>9505662165</v>
      </c>
      <c r="D2865" s="2" t="s">
        <v>14</v>
      </c>
      <c r="E2865" s="2" t="s">
        <v>15</v>
      </c>
      <c r="F2865" s="2" t="s">
        <v>3363</v>
      </c>
      <c r="G2865" s="2" t="s">
        <v>3363</v>
      </c>
    </row>
    <row r="2866" spans="1:7">
      <c r="A2866" s="2" t="s">
        <v>5800</v>
      </c>
      <c r="B2866" s="2" t="s">
        <v>5801</v>
      </c>
      <c r="C2866" s="2"/>
      <c r="D2866" s="2" t="s">
        <v>14</v>
      </c>
      <c r="E2866" s="2" t="s">
        <v>15</v>
      </c>
      <c r="F2866" s="2" t="s">
        <v>48</v>
      </c>
      <c r="G2866" s="2" t="s">
        <v>48</v>
      </c>
    </row>
    <row r="2867" spans="1:7">
      <c r="A2867" s="2" t="s">
        <v>5802</v>
      </c>
      <c r="B2867" s="2" t="s">
        <v>5803</v>
      </c>
      <c r="C2867" s="2">
        <v>9936489191</v>
      </c>
      <c r="D2867" s="2" t="s">
        <v>14</v>
      </c>
      <c r="E2867" s="2" t="s">
        <v>15</v>
      </c>
      <c r="F2867" s="2" t="s">
        <v>3363</v>
      </c>
      <c r="G2867" s="2" t="s">
        <v>3363</v>
      </c>
    </row>
    <row r="2868" spans="1:7">
      <c r="A2868" s="2" t="s">
        <v>5804</v>
      </c>
      <c r="B2868" s="2" t="s">
        <v>5805</v>
      </c>
      <c r="C2868" s="2">
        <v>9004690712</v>
      </c>
      <c r="D2868" s="2" t="s">
        <v>14</v>
      </c>
      <c r="E2868" s="2" t="s">
        <v>15</v>
      </c>
      <c r="F2868" s="2" t="s">
        <v>3363</v>
      </c>
      <c r="G2868" s="2" t="s">
        <v>3363</v>
      </c>
    </row>
    <row r="2869" spans="1:7">
      <c r="A2869" s="2" t="s">
        <v>5806</v>
      </c>
      <c r="B2869" s="2" t="s">
        <v>5807</v>
      </c>
      <c r="C2869" s="2">
        <v>9334560796</v>
      </c>
      <c r="D2869" s="2" t="s">
        <v>14</v>
      </c>
      <c r="E2869" s="2" t="str">
        <f>HYPERLINK("https://nconnect.nicmar.ac.in/storage/profile/69a5a8224c3eb.png", "Download")</f>
        <v>0</v>
      </c>
      <c r="F2869" s="2" t="s">
        <v>3363</v>
      </c>
      <c r="G2869" s="2" t="s">
        <v>3363</v>
      </c>
    </row>
    <row r="2870" spans="1:7">
      <c r="A2870" s="2" t="s">
        <v>5808</v>
      </c>
      <c r="B2870" s="2" t="s">
        <v>5809</v>
      </c>
      <c r="C2870" s="2">
        <v>9518972843</v>
      </c>
      <c r="D2870" s="2" t="s">
        <v>14</v>
      </c>
      <c r="E2870" s="2" t="str">
        <f>HYPERLINK("https://nconnect.nicmar.ac.in/storage/profile/69a5beca6ea63.png", "Download")</f>
        <v>0</v>
      </c>
      <c r="F2870" s="2" t="s">
        <v>3363</v>
      </c>
      <c r="G2870" s="2" t="s">
        <v>3363</v>
      </c>
    </row>
    <row r="2871" spans="1:7">
      <c r="A2871" s="2" t="s">
        <v>5810</v>
      </c>
      <c r="B2871" s="2" t="s">
        <v>5811</v>
      </c>
      <c r="C2871" s="2">
        <v>9422611577</v>
      </c>
      <c r="D2871" s="2" t="s">
        <v>14</v>
      </c>
      <c r="E2871" s="2" t="str">
        <f>HYPERLINK("https://nconnect.nicmar.ac.in/storage/profile/69a5c1b701c2f.png", "Download")</f>
        <v>0</v>
      </c>
      <c r="F2871" s="2" t="s">
        <v>3363</v>
      </c>
      <c r="G2871" s="2" t="s">
        <v>3363</v>
      </c>
    </row>
    <row r="2872" spans="1:7">
      <c r="A2872" s="2" t="s">
        <v>5812</v>
      </c>
      <c r="B2872" s="2" t="s">
        <v>5813</v>
      </c>
      <c r="C2872" s="2">
        <v>9449956990</v>
      </c>
      <c r="D2872" s="2" t="s">
        <v>14</v>
      </c>
      <c r="E2872" s="2" t="str">
        <f>HYPERLINK("https://nconnect.nicmar.ac.in/storage/profile/69a5d953f3495.png", "Download")</f>
        <v>0</v>
      </c>
      <c r="F2872" s="2" t="s">
        <v>3363</v>
      </c>
      <c r="G2872" s="2" t="s">
        <v>3363</v>
      </c>
    </row>
    <row r="2873" spans="1:7">
      <c r="A2873" s="2" t="s">
        <v>5814</v>
      </c>
      <c r="B2873" s="2" t="s">
        <v>5815</v>
      </c>
      <c r="C2873" s="2">
        <v>8624877446</v>
      </c>
      <c r="D2873" s="2" t="s">
        <v>14</v>
      </c>
      <c r="E2873" s="2" t="s">
        <v>15</v>
      </c>
      <c r="F2873" s="2" t="s">
        <v>3363</v>
      </c>
      <c r="G2873" s="2" t="s">
        <v>3363</v>
      </c>
    </row>
    <row r="2874" spans="1:7">
      <c r="A2874" s="2" t="s">
        <v>5816</v>
      </c>
      <c r="B2874" s="2" t="s">
        <v>5817</v>
      </c>
      <c r="C2874" s="2">
        <v>7037322533</v>
      </c>
      <c r="D2874" s="2" t="s">
        <v>14</v>
      </c>
      <c r="E2874" s="2" t="s">
        <v>15</v>
      </c>
      <c r="F2874" s="2" t="s">
        <v>3363</v>
      </c>
      <c r="G2874" s="2" t="s">
        <v>3363</v>
      </c>
    </row>
    <row r="2875" spans="1:7">
      <c r="A2875" s="2" t="s">
        <v>5818</v>
      </c>
      <c r="B2875" s="2" t="s">
        <v>5819</v>
      </c>
      <c r="C2875" s="2">
        <v>7827771707</v>
      </c>
      <c r="D2875" s="2" t="s">
        <v>14</v>
      </c>
      <c r="E2875" s="2" t="str">
        <f>HYPERLINK("https://nconnect.nicmar.ac.in/storage/profile/69a67ac150fb5.png", "Download")</f>
        <v>0</v>
      </c>
      <c r="F2875" s="2" t="s">
        <v>3363</v>
      </c>
      <c r="G2875" s="2" t="s">
        <v>3363</v>
      </c>
    </row>
    <row r="2876" spans="1:7">
      <c r="A2876" s="2" t="s">
        <v>5820</v>
      </c>
      <c r="B2876" s="2" t="s">
        <v>5821</v>
      </c>
      <c r="C2876" s="2">
        <v>7205435371</v>
      </c>
      <c r="D2876" s="2" t="s">
        <v>14</v>
      </c>
      <c r="E2876" s="2" t="str">
        <f>HYPERLINK("https://nconnect.nicmar.ac.in/storage/profile/69a6e380e7a8a.png", "Download")</f>
        <v>0</v>
      </c>
      <c r="F2876" s="2" t="s">
        <v>3363</v>
      </c>
      <c r="G2876" s="2" t="s">
        <v>3363</v>
      </c>
    </row>
    <row r="2877" spans="1:7">
      <c r="A2877" s="2" t="s">
        <v>5822</v>
      </c>
      <c r="B2877" s="2" t="s">
        <v>5823</v>
      </c>
      <c r="C2877" s="2">
        <v>9923320537</v>
      </c>
      <c r="D2877" s="2" t="s">
        <v>14</v>
      </c>
      <c r="E2877" s="2" t="str">
        <f>HYPERLINK("https://nconnect.nicmar.ac.in/storage/profile/69a6094057151.png", "Download")</f>
        <v>0</v>
      </c>
      <c r="F2877" s="2" t="s">
        <v>3363</v>
      </c>
      <c r="G2877" s="2" t="s">
        <v>3363</v>
      </c>
    </row>
    <row r="2878" spans="1:7">
      <c r="A2878" s="2" t="s">
        <v>5824</v>
      </c>
      <c r="B2878" s="2" t="s">
        <v>5825</v>
      </c>
      <c r="C2878" s="2">
        <v>9664080460</v>
      </c>
      <c r="D2878" s="2" t="s">
        <v>14</v>
      </c>
      <c r="E2878" s="2" t="s">
        <v>15</v>
      </c>
      <c r="F2878" s="2" t="s">
        <v>3363</v>
      </c>
      <c r="G2878" s="2" t="s">
        <v>3363</v>
      </c>
    </row>
    <row r="2879" spans="1:7">
      <c r="A2879" s="2" t="s">
        <v>5826</v>
      </c>
      <c r="B2879" s="2" t="s">
        <v>5827</v>
      </c>
      <c r="C2879" s="2">
        <v>7095127483</v>
      </c>
      <c r="D2879" s="2" t="s">
        <v>14</v>
      </c>
      <c r="E2879" s="2" t="str">
        <f>HYPERLINK("https://nconnect.nicmar.ac.in/storage/profile/69a66190d6291.png", "Download")</f>
        <v>0</v>
      </c>
      <c r="F2879" s="2" t="s">
        <v>3363</v>
      </c>
      <c r="G2879" s="2" t="s">
        <v>3363</v>
      </c>
    </row>
    <row r="2880" spans="1:7">
      <c r="A2880" s="2" t="s">
        <v>5828</v>
      </c>
      <c r="B2880" s="2" t="s">
        <v>5829</v>
      </c>
      <c r="C2880" s="2">
        <v>8530991523</v>
      </c>
      <c r="D2880" s="2" t="s">
        <v>14</v>
      </c>
      <c r="E2880" s="2" t="s">
        <v>15</v>
      </c>
      <c r="F2880" s="2" t="s">
        <v>3363</v>
      </c>
      <c r="G2880" s="2" t="s">
        <v>3363</v>
      </c>
    </row>
    <row r="2881" spans="1:7">
      <c r="A2881" s="2" t="s">
        <v>5830</v>
      </c>
      <c r="B2881" s="2" t="s">
        <v>5831</v>
      </c>
      <c r="C2881" s="2">
        <v>8179172690</v>
      </c>
      <c r="D2881" s="2" t="s">
        <v>14</v>
      </c>
      <c r="E2881" s="2" t="s">
        <v>15</v>
      </c>
      <c r="F2881" s="2" t="s">
        <v>3363</v>
      </c>
      <c r="G2881" s="2" t="s">
        <v>3363</v>
      </c>
    </row>
    <row r="2882" spans="1:7">
      <c r="A2882" s="2" t="s">
        <v>5832</v>
      </c>
      <c r="B2882" s="2" t="s">
        <v>5833</v>
      </c>
      <c r="C2882" s="2">
        <v>9003960922</v>
      </c>
      <c r="D2882" s="2" t="s">
        <v>14</v>
      </c>
      <c r="E2882" s="2" t="str">
        <f>HYPERLINK("https://nconnect.nicmar.ac.in/storage/profile/69a81a36e23e9.png", "Download")</f>
        <v>0</v>
      </c>
      <c r="F2882" s="2" t="s">
        <v>3363</v>
      </c>
      <c r="G2882" s="2" t="s">
        <v>3363</v>
      </c>
    </row>
    <row r="2883" spans="1:7">
      <c r="A2883" s="2" t="s">
        <v>5834</v>
      </c>
      <c r="B2883" s="2" t="s">
        <v>5835</v>
      </c>
      <c r="C2883" s="2">
        <v>9866574386</v>
      </c>
      <c r="D2883" s="2" t="s">
        <v>14</v>
      </c>
      <c r="E2883" s="2" t="s">
        <v>15</v>
      </c>
      <c r="F2883" s="2" t="s">
        <v>3363</v>
      </c>
      <c r="G2883" s="2" t="s">
        <v>3363</v>
      </c>
    </row>
    <row r="2884" spans="1:7">
      <c r="A2884" s="2" t="s">
        <v>5836</v>
      </c>
      <c r="B2884" s="2" t="s">
        <v>5837</v>
      </c>
      <c r="C2884" s="2">
        <v>9850757773</v>
      </c>
      <c r="D2884" s="2" t="s">
        <v>14</v>
      </c>
      <c r="E2884" s="2" t="s">
        <v>15</v>
      </c>
      <c r="F2884" s="2" t="s">
        <v>3363</v>
      </c>
      <c r="G2884" s="2" t="s">
        <v>3363</v>
      </c>
    </row>
    <row r="2885" spans="1:7">
      <c r="A2885" s="2" t="s">
        <v>5838</v>
      </c>
      <c r="B2885" s="2" t="s">
        <v>5839</v>
      </c>
      <c r="C2885" s="2">
        <v>6393688331</v>
      </c>
      <c r="D2885" s="2" t="s">
        <v>14</v>
      </c>
      <c r="E2885" s="2" t="str">
        <f>HYPERLINK("https://nconnect.nicmar.ac.in/storage/profile/69a688c351a27.png", "Download")</f>
        <v>0</v>
      </c>
      <c r="F2885" s="2" t="s">
        <v>3363</v>
      </c>
      <c r="G2885" s="2" t="s">
        <v>3363</v>
      </c>
    </row>
    <row r="2886" spans="1:7">
      <c r="A2886" s="2" t="s">
        <v>5840</v>
      </c>
      <c r="B2886" s="2" t="s">
        <v>5841</v>
      </c>
      <c r="C2886" s="2">
        <v>9869057502</v>
      </c>
      <c r="D2886" s="2" t="s">
        <v>14</v>
      </c>
      <c r="E2886" s="2" t="s">
        <v>15</v>
      </c>
      <c r="F2886" s="2" t="s">
        <v>3363</v>
      </c>
      <c r="G2886" s="2" t="s">
        <v>3363</v>
      </c>
    </row>
    <row r="2887" spans="1:7">
      <c r="A2887" s="2" t="s">
        <v>5842</v>
      </c>
      <c r="B2887" s="2" t="s">
        <v>5843</v>
      </c>
      <c r="C2887" s="2">
        <v>9587094333</v>
      </c>
      <c r="D2887" s="2" t="s">
        <v>14</v>
      </c>
      <c r="E2887" s="2" t="s">
        <v>15</v>
      </c>
      <c r="F2887" s="2" t="s">
        <v>3363</v>
      </c>
      <c r="G2887" s="2" t="s">
        <v>3363</v>
      </c>
    </row>
    <row r="2888" spans="1:7">
      <c r="A2888" s="2" t="s">
        <v>5844</v>
      </c>
      <c r="B2888" s="2" t="s">
        <v>5845</v>
      </c>
      <c r="C2888" s="2">
        <v>9970235709</v>
      </c>
      <c r="D2888" s="2" t="s">
        <v>14</v>
      </c>
      <c r="E2888" s="2" t="str">
        <f>HYPERLINK("https://nconnect.nicmar.ac.in/storage/profile/69a69169b4a0c.png", "Download")</f>
        <v>0</v>
      </c>
      <c r="F2888" s="2" t="s">
        <v>3363</v>
      </c>
      <c r="G2888" s="2" t="s">
        <v>3363</v>
      </c>
    </row>
    <row r="2889" spans="1:7">
      <c r="A2889" s="2" t="s">
        <v>5846</v>
      </c>
      <c r="B2889" s="2" t="s">
        <v>5847</v>
      </c>
      <c r="C2889" s="2">
        <v>9985313733</v>
      </c>
      <c r="D2889" s="2" t="s">
        <v>14</v>
      </c>
      <c r="E2889" s="2" t="str">
        <f>HYPERLINK("https://nconnect.nicmar.ac.in/storage/profile/69a7d0047e6a4.png", "Download")</f>
        <v>0</v>
      </c>
      <c r="F2889" s="2" t="s">
        <v>3363</v>
      </c>
      <c r="G2889" s="2" t="s">
        <v>3363</v>
      </c>
    </row>
    <row r="2890" spans="1:7">
      <c r="A2890" s="2" t="s">
        <v>5848</v>
      </c>
      <c r="B2890" s="2" t="s">
        <v>5849</v>
      </c>
      <c r="C2890" s="2">
        <v>9850391114</v>
      </c>
      <c r="D2890" s="2" t="s">
        <v>14</v>
      </c>
      <c r="E2890" s="2" t="str">
        <f>HYPERLINK("https://nconnect.nicmar.ac.in/storage/profile/69a67ab32557a.png", "Download")</f>
        <v>0</v>
      </c>
      <c r="F2890" s="2" t="s">
        <v>3363</v>
      </c>
      <c r="G2890" s="2" t="s">
        <v>3363</v>
      </c>
    </row>
    <row r="2891" spans="1:7">
      <c r="A2891" s="2" t="s">
        <v>5850</v>
      </c>
      <c r="B2891" s="2" t="s">
        <v>5851</v>
      </c>
      <c r="C2891" s="2">
        <v>8989176508</v>
      </c>
      <c r="D2891" s="2" t="s">
        <v>14</v>
      </c>
      <c r="E2891" s="2" t="str">
        <f>HYPERLINK("https://nconnect.nicmar.ac.in/storage/profile/69a84f2214162.png", "Download")</f>
        <v>0</v>
      </c>
      <c r="F2891" s="2" t="s">
        <v>3363</v>
      </c>
      <c r="G2891" s="2" t="s">
        <v>3363</v>
      </c>
    </row>
    <row r="2892" spans="1:7">
      <c r="A2892" s="2" t="s">
        <v>5852</v>
      </c>
      <c r="B2892" s="2" t="s">
        <v>5853</v>
      </c>
      <c r="C2892" s="2">
        <v>9538028704</v>
      </c>
      <c r="D2892" s="2" t="s">
        <v>14</v>
      </c>
      <c r="E2892" s="2" t="str">
        <f>HYPERLINK("https://nconnect.nicmar.ac.in/storage/profile/69a7ff3fca8c3.png", "Download")</f>
        <v>0</v>
      </c>
      <c r="F2892" s="2" t="s">
        <v>3363</v>
      </c>
      <c r="G2892" s="2" t="s">
        <v>3363</v>
      </c>
    </row>
    <row r="2893" spans="1:7">
      <c r="A2893" s="2" t="s">
        <v>5854</v>
      </c>
      <c r="B2893" s="2" t="s">
        <v>5855</v>
      </c>
      <c r="C2893" s="2">
        <v>8826118863</v>
      </c>
      <c r="D2893" s="2" t="s">
        <v>14</v>
      </c>
      <c r="E2893" s="2" t="str">
        <f>HYPERLINK("https://nconnect.nicmar.ac.in/storage/profile/69a67cae5f62f.png", "Download")</f>
        <v>0</v>
      </c>
      <c r="F2893" s="2" t="s">
        <v>3363</v>
      </c>
      <c r="G2893" s="2" t="s">
        <v>3363</v>
      </c>
    </row>
    <row r="2894" spans="1:7">
      <c r="A2894" s="2" t="s">
        <v>5856</v>
      </c>
      <c r="B2894" s="2" t="s">
        <v>5857</v>
      </c>
      <c r="C2894" s="2">
        <v>9130560145</v>
      </c>
      <c r="D2894" s="2" t="s">
        <v>14</v>
      </c>
      <c r="E2894" s="2" t="s">
        <v>15</v>
      </c>
      <c r="F2894" s="2" t="s">
        <v>3363</v>
      </c>
      <c r="G2894" s="2" t="s">
        <v>3363</v>
      </c>
    </row>
    <row r="2895" spans="1:7">
      <c r="A2895" s="2" t="s">
        <v>5858</v>
      </c>
      <c r="B2895" s="2" t="s">
        <v>5859</v>
      </c>
      <c r="C2895" s="2">
        <v>9226658040</v>
      </c>
      <c r="D2895" s="2" t="s">
        <v>14</v>
      </c>
      <c r="E2895" s="2" t="str">
        <f>HYPERLINK("https://nconnect.nicmar.ac.in/storage/profile/69a6b369d3b35.png", "Download")</f>
        <v>0</v>
      </c>
      <c r="F2895" s="2" t="s">
        <v>3363</v>
      </c>
      <c r="G2895" s="2" t="s">
        <v>3363</v>
      </c>
    </row>
    <row r="2896" spans="1:7">
      <c r="A2896" s="2" t="s">
        <v>5860</v>
      </c>
      <c r="B2896" s="2" t="s">
        <v>5861</v>
      </c>
      <c r="C2896" s="2">
        <v>9400600955</v>
      </c>
      <c r="D2896" s="2" t="s">
        <v>14</v>
      </c>
      <c r="E2896" s="2" t="s">
        <v>15</v>
      </c>
      <c r="F2896" s="2" t="s">
        <v>3363</v>
      </c>
      <c r="G2896" s="2" t="s">
        <v>3363</v>
      </c>
    </row>
    <row r="2897" spans="1:7">
      <c r="A2897" s="2" t="s">
        <v>5862</v>
      </c>
      <c r="B2897" s="2" t="s">
        <v>5863</v>
      </c>
      <c r="C2897" s="2">
        <v>7896187231</v>
      </c>
      <c r="D2897" s="2" t="s">
        <v>14</v>
      </c>
      <c r="E2897" s="2" t="str">
        <f>HYPERLINK("https://nconnect.nicmar.ac.in/storage/profile/69a68c2d81c29.png", "Download")</f>
        <v>0</v>
      </c>
      <c r="F2897" s="2" t="s">
        <v>3363</v>
      </c>
      <c r="G2897" s="2" t="s">
        <v>3363</v>
      </c>
    </row>
    <row r="2898" spans="1:7">
      <c r="A2898" s="2" t="s">
        <v>5864</v>
      </c>
      <c r="B2898" s="2" t="s">
        <v>5865</v>
      </c>
      <c r="C2898" s="2">
        <v>9792714037</v>
      </c>
      <c r="D2898" s="2" t="s">
        <v>14</v>
      </c>
      <c r="E2898" s="2" t="str">
        <f>HYPERLINK("https://nconnect.nicmar.ac.in/storage/profile/69a68c8b7d06c.png", "Download")</f>
        <v>0</v>
      </c>
      <c r="F2898" s="2" t="s">
        <v>3363</v>
      </c>
      <c r="G2898" s="2" t="s">
        <v>3363</v>
      </c>
    </row>
    <row r="2899" spans="1:7">
      <c r="A2899" s="2" t="s">
        <v>5866</v>
      </c>
      <c r="B2899" s="2" t="s">
        <v>5867</v>
      </c>
      <c r="C2899" s="2">
        <v>9373919926</v>
      </c>
      <c r="D2899" s="2" t="s">
        <v>14</v>
      </c>
      <c r="E2899" s="2" t="str">
        <f>HYPERLINK("https://nconnect.nicmar.ac.in/storage/profile/69a69923ad8df.png", "Download")</f>
        <v>0</v>
      </c>
      <c r="F2899" s="2" t="s">
        <v>3363</v>
      </c>
      <c r="G2899" s="2" t="s">
        <v>3363</v>
      </c>
    </row>
    <row r="2900" spans="1:7">
      <c r="A2900" s="2" t="s">
        <v>5868</v>
      </c>
      <c r="B2900" s="2" t="s">
        <v>5869</v>
      </c>
      <c r="C2900" s="2">
        <v>9822067803</v>
      </c>
      <c r="D2900" s="2" t="s">
        <v>14</v>
      </c>
      <c r="E2900" s="2" t="str">
        <f>HYPERLINK("https://nconnect.nicmar.ac.in/storage/profile/69a697c7ae742.png", "Download")</f>
        <v>0</v>
      </c>
      <c r="F2900" s="2" t="s">
        <v>3363</v>
      </c>
      <c r="G2900" s="2" t="s">
        <v>3363</v>
      </c>
    </row>
    <row r="2901" spans="1:7">
      <c r="A2901" s="2" t="s">
        <v>5870</v>
      </c>
      <c r="B2901" s="2" t="s">
        <v>5871</v>
      </c>
      <c r="C2901" s="2"/>
      <c r="D2901" s="2" t="s">
        <v>14</v>
      </c>
      <c r="E2901" s="2" t="s">
        <v>15</v>
      </c>
      <c r="F2901" s="2" t="s">
        <v>48</v>
      </c>
      <c r="G2901" s="2" t="s">
        <v>48</v>
      </c>
    </row>
    <row r="2902" spans="1:7">
      <c r="A2902" s="2" t="s">
        <v>5872</v>
      </c>
      <c r="B2902" s="2" t="s">
        <v>5873</v>
      </c>
      <c r="C2902" s="2">
        <v>9594713098</v>
      </c>
      <c r="D2902" s="2" t="s">
        <v>14</v>
      </c>
      <c r="E2902" s="2" t="s">
        <v>15</v>
      </c>
      <c r="F2902" s="2" t="s">
        <v>3363</v>
      </c>
      <c r="G2902" s="2" t="s">
        <v>3363</v>
      </c>
    </row>
    <row r="2903" spans="1:7">
      <c r="A2903" s="2" t="s">
        <v>5874</v>
      </c>
      <c r="B2903" s="2" t="s">
        <v>5875</v>
      </c>
      <c r="C2903" s="2">
        <v>8697668667</v>
      </c>
      <c r="D2903" s="2" t="s">
        <v>14</v>
      </c>
      <c r="E2903" s="2" t="str">
        <f>HYPERLINK("https://nconnect.nicmar.ac.in/storage/profile/69a6d5af26600.png", "Download")</f>
        <v>0</v>
      </c>
      <c r="F2903" s="2" t="s">
        <v>3363</v>
      </c>
      <c r="G2903" s="2" t="s">
        <v>3363</v>
      </c>
    </row>
    <row r="2904" spans="1:7">
      <c r="A2904" s="2" t="s">
        <v>5876</v>
      </c>
      <c r="B2904" s="2" t="s">
        <v>5877</v>
      </c>
      <c r="C2904" s="2">
        <v>6381130988</v>
      </c>
      <c r="D2904" s="2" t="s">
        <v>14</v>
      </c>
      <c r="E2904" s="2" t="s">
        <v>15</v>
      </c>
      <c r="F2904" s="2" t="s">
        <v>3363</v>
      </c>
      <c r="G2904" s="2" t="s">
        <v>3363</v>
      </c>
    </row>
    <row r="2905" spans="1:7">
      <c r="A2905" s="2" t="s">
        <v>5878</v>
      </c>
      <c r="B2905" s="2" t="s">
        <v>5879</v>
      </c>
      <c r="C2905" s="2">
        <v>7261967599</v>
      </c>
      <c r="D2905" s="2" t="s">
        <v>14</v>
      </c>
      <c r="E2905" s="2" t="s">
        <v>15</v>
      </c>
      <c r="F2905" s="2" t="s">
        <v>3363</v>
      </c>
      <c r="G2905" s="2" t="s">
        <v>3363</v>
      </c>
    </row>
    <row r="2906" spans="1:7">
      <c r="A2906" s="2" t="s">
        <v>5880</v>
      </c>
      <c r="B2906" s="2" t="s">
        <v>5881</v>
      </c>
      <c r="C2906" s="2">
        <v>8791643057</v>
      </c>
      <c r="D2906" s="2" t="s">
        <v>14</v>
      </c>
      <c r="E2906" s="2" t="str">
        <f>HYPERLINK("https://nconnect.nicmar.ac.in/storage/profile/69a72093d00b3.png", "Download")</f>
        <v>0</v>
      </c>
      <c r="F2906" s="2" t="s">
        <v>3363</v>
      </c>
      <c r="G2906" s="2" t="s">
        <v>3363</v>
      </c>
    </row>
    <row r="2907" spans="1:7">
      <c r="A2907" s="2" t="s">
        <v>5882</v>
      </c>
      <c r="B2907" s="2" t="s">
        <v>5883</v>
      </c>
      <c r="C2907" s="2">
        <v>8879992743</v>
      </c>
      <c r="D2907" s="2" t="s">
        <v>14</v>
      </c>
      <c r="E2907" s="2" t="str">
        <f>HYPERLINK("https://nconnect.nicmar.ac.in/storage/profile/69a7e607392a1.png", "Download")</f>
        <v>0</v>
      </c>
      <c r="F2907" s="2" t="s">
        <v>3363</v>
      </c>
      <c r="G2907" s="2" t="s">
        <v>3363</v>
      </c>
    </row>
    <row r="2908" spans="1:7">
      <c r="A2908" s="2" t="s">
        <v>5884</v>
      </c>
      <c r="B2908" s="2" t="s">
        <v>5885</v>
      </c>
      <c r="C2908" s="2">
        <v>7352439903</v>
      </c>
      <c r="D2908" s="2" t="s">
        <v>14</v>
      </c>
      <c r="E2908" s="2" t="s">
        <v>15</v>
      </c>
      <c r="F2908" s="2" t="s">
        <v>3363</v>
      </c>
      <c r="G2908" s="2" t="s">
        <v>3363</v>
      </c>
    </row>
    <row r="2909" spans="1:7">
      <c r="A2909" s="2" t="s">
        <v>5886</v>
      </c>
      <c r="B2909" s="2" t="s">
        <v>5887</v>
      </c>
      <c r="C2909" s="2">
        <v>9420715556</v>
      </c>
      <c r="D2909" s="2" t="s">
        <v>14</v>
      </c>
      <c r="E2909" s="2" t="s">
        <v>15</v>
      </c>
      <c r="F2909" s="2" t="s">
        <v>3363</v>
      </c>
      <c r="G2909" s="2" t="s">
        <v>3363</v>
      </c>
    </row>
    <row r="2910" spans="1:7">
      <c r="A2910" s="2" t="s">
        <v>5888</v>
      </c>
      <c r="B2910" s="2" t="s">
        <v>5889</v>
      </c>
      <c r="C2910" s="2">
        <v>9480514805</v>
      </c>
      <c r="D2910" s="2" t="s">
        <v>14</v>
      </c>
      <c r="E2910" s="2" t="str">
        <f>HYPERLINK("https://nconnect.nicmar.ac.in/storage/profile/69a6a9aad37a5.png", "Download")</f>
        <v>0</v>
      </c>
      <c r="F2910" s="2" t="s">
        <v>3363</v>
      </c>
      <c r="G2910" s="2" t="s">
        <v>3363</v>
      </c>
    </row>
    <row r="2911" spans="1:7">
      <c r="A2911" s="2" t="s">
        <v>5890</v>
      </c>
      <c r="B2911" s="2" t="s">
        <v>5891</v>
      </c>
      <c r="C2911" s="2">
        <v>9800196916</v>
      </c>
      <c r="D2911" s="2" t="s">
        <v>14</v>
      </c>
      <c r="E2911" s="2" t="str">
        <f>HYPERLINK("https://nconnect.nicmar.ac.in/storage/profile/69a80af3172d1.png", "Download")</f>
        <v>0</v>
      </c>
      <c r="F2911" s="2" t="s">
        <v>3363</v>
      </c>
      <c r="G2911" s="2" t="s">
        <v>3363</v>
      </c>
    </row>
    <row r="2912" spans="1:7">
      <c r="A2912" s="2" t="s">
        <v>5892</v>
      </c>
      <c r="B2912" s="2" t="s">
        <v>5893</v>
      </c>
      <c r="C2912" s="2">
        <v>8129620929</v>
      </c>
      <c r="D2912" s="2" t="s">
        <v>14</v>
      </c>
      <c r="E2912" s="2" t="s">
        <v>15</v>
      </c>
      <c r="F2912" s="2" t="s">
        <v>3363</v>
      </c>
      <c r="G2912" s="2" t="s">
        <v>3363</v>
      </c>
    </row>
    <row r="2913" spans="1:7">
      <c r="A2913" s="2" t="s">
        <v>5894</v>
      </c>
      <c r="B2913" s="2" t="s">
        <v>5895</v>
      </c>
      <c r="C2913" s="2">
        <v>8439129060</v>
      </c>
      <c r="D2913" s="2" t="s">
        <v>14</v>
      </c>
      <c r="E2913" s="2" t="str">
        <f>HYPERLINK("https://nconnect.nicmar.ac.in/storage/profile/69a6b1853bc1e.png", "Download")</f>
        <v>0</v>
      </c>
      <c r="F2913" s="2" t="s">
        <v>3363</v>
      </c>
      <c r="G2913" s="2" t="s">
        <v>3363</v>
      </c>
    </row>
    <row r="2914" spans="1:7">
      <c r="A2914" s="2" t="s">
        <v>5896</v>
      </c>
      <c r="B2914" s="2" t="s">
        <v>5897</v>
      </c>
      <c r="C2914" s="2">
        <v>7276168898</v>
      </c>
      <c r="D2914" s="2" t="s">
        <v>14</v>
      </c>
      <c r="E2914" s="2" t="str">
        <f>HYPERLINK("https://nconnect.nicmar.ac.in/storage/profile/69a6b1ed7e6f8.png", "Download")</f>
        <v>0</v>
      </c>
      <c r="F2914" s="2" t="s">
        <v>3363</v>
      </c>
      <c r="G2914" s="2" t="s">
        <v>3363</v>
      </c>
    </row>
    <row r="2915" spans="1:7">
      <c r="A2915" s="2" t="s">
        <v>5898</v>
      </c>
      <c r="B2915" s="2" t="s">
        <v>5899</v>
      </c>
      <c r="C2915" s="2">
        <v>9370121042</v>
      </c>
      <c r="D2915" s="2" t="s">
        <v>14</v>
      </c>
      <c r="E2915" s="2" t="str">
        <f>HYPERLINK("https://nconnect.nicmar.ac.in/storage/profile/69a6bdffac584.png", "Download")</f>
        <v>0</v>
      </c>
      <c r="F2915" s="2" t="s">
        <v>3363</v>
      </c>
      <c r="G2915" s="2" t="s">
        <v>3363</v>
      </c>
    </row>
    <row r="2916" spans="1:7">
      <c r="A2916" s="2" t="s">
        <v>5900</v>
      </c>
      <c r="B2916" s="2" t="s">
        <v>5901</v>
      </c>
      <c r="C2916" s="2">
        <v>9049422290</v>
      </c>
      <c r="D2916" s="2" t="s">
        <v>14</v>
      </c>
      <c r="E2916" s="2" t="str">
        <f>HYPERLINK("https://nconnect.nicmar.ac.in/storage/profile/69a6b91918f69.png", "Download")</f>
        <v>0</v>
      </c>
      <c r="F2916" s="2" t="s">
        <v>3363</v>
      </c>
      <c r="G2916" s="2" t="s">
        <v>3363</v>
      </c>
    </row>
    <row r="2917" spans="1:7">
      <c r="A2917" s="2" t="s">
        <v>5902</v>
      </c>
      <c r="B2917" s="2" t="s">
        <v>5903</v>
      </c>
      <c r="C2917" s="2">
        <v>8793548090</v>
      </c>
      <c r="D2917" s="2" t="s">
        <v>14</v>
      </c>
      <c r="E2917" s="2" t="s">
        <v>15</v>
      </c>
      <c r="F2917" s="2" t="s">
        <v>3363</v>
      </c>
      <c r="G2917" s="2" t="s">
        <v>3363</v>
      </c>
    </row>
    <row r="2918" spans="1:7">
      <c r="A2918" s="2" t="s">
        <v>5904</v>
      </c>
      <c r="B2918" s="2" t="s">
        <v>5905</v>
      </c>
      <c r="C2918" s="2">
        <v>9163562562</v>
      </c>
      <c r="D2918" s="2" t="s">
        <v>14</v>
      </c>
      <c r="E2918" s="2" t="str">
        <f>HYPERLINK("https://nconnect.nicmar.ac.in/storage/profile/69a7d3ec2aedd.png", "Download")</f>
        <v>0</v>
      </c>
      <c r="F2918" s="2" t="s">
        <v>3363</v>
      </c>
      <c r="G2918" s="2" t="s">
        <v>3363</v>
      </c>
    </row>
    <row r="2919" spans="1:7">
      <c r="A2919" s="2" t="s">
        <v>5906</v>
      </c>
      <c r="B2919" s="2" t="s">
        <v>5907</v>
      </c>
      <c r="C2919" s="2">
        <v>8447184081</v>
      </c>
      <c r="D2919" s="2" t="s">
        <v>14</v>
      </c>
      <c r="E2919" s="2" t="s">
        <v>15</v>
      </c>
      <c r="F2919" s="2" t="s">
        <v>3363</v>
      </c>
      <c r="G2919" s="2" t="s">
        <v>3363</v>
      </c>
    </row>
    <row r="2920" spans="1:7">
      <c r="A2920" s="2" t="s">
        <v>5908</v>
      </c>
      <c r="B2920" s="2" t="s">
        <v>5909</v>
      </c>
      <c r="C2920" s="2">
        <v>9028000721</v>
      </c>
      <c r="D2920" s="2" t="s">
        <v>14</v>
      </c>
      <c r="E2920" s="2" t="s">
        <v>15</v>
      </c>
      <c r="F2920" s="2" t="s">
        <v>3363</v>
      </c>
      <c r="G2920" s="2" t="s">
        <v>3363</v>
      </c>
    </row>
    <row r="2921" spans="1:7">
      <c r="A2921" s="2" t="s">
        <v>5910</v>
      </c>
      <c r="B2921" s="2" t="s">
        <v>5911</v>
      </c>
      <c r="C2921" s="2">
        <v>7980185159</v>
      </c>
      <c r="D2921" s="2" t="s">
        <v>14</v>
      </c>
      <c r="E2921" s="2" t="s">
        <v>15</v>
      </c>
      <c r="F2921" s="2" t="s">
        <v>3363</v>
      </c>
      <c r="G2921" s="2" t="s">
        <v>3363</v>
      </c>
    </row>
    <row r="2922" spans="1:7">
      <c r="A2922" s="2" t="s">
        <v>5912</v>
      </c>
      <c r="B2922" s="2" t="s">
        <v>5913</v>
      </c>
      <c r="C2922" s="2">
        <v>9823299666</v>
      </c>
      <c r="D2922" s="2" t="s">
        <v>14</v>
      </c>
      <c r="E2922" s="2" t="s">
        <v>15</v>
      </c>
      <c r="F2922" s="2" t="s">
        <v>3363</v>
      </c>
      <c r="G2922" s="2" t="s">
        <v>3363</v>
      </c>
    </row>
    <row r="2923" spans="1:7">
      <c r="A2923" s="2" t="s">
        <v>5914</v>
      </c>
      <c r="B2923" s="2" t="s">
        <v>5915</v>
      </c>
      <c r="C2923" s="2">
        <v>9384794379</v>
      </c>
      <c r="D2923" s="2" t="s">
        <v>14</v>
      </c>
      <c r="E2923" s="2" t="s">
        <v>15</v>
      </c>
      <c r="F2923" s="2" t="s">
        <v>3363</v>
      </c>
      <c r="G2923" s="2" t="s">
        <v>3363</v>
      </c>
    </row>
    <row r="2924" spans="1:7">
      <c r="A2924" s="2" t="s">
        <v>5916</v>
      </c>
      <c r="B2924" s="2" t="s">
        <v>5917</v>
      </c>
      <c r="C2924" s="2">
        <v>8805360306</v>
      </c>
      <c r="D2924" s="2" t="s">
        <v>14</v>
      </c>
      <c r="E2924" s="2" t="s">
        <v>15</v>
      </c>
      <c r="F2924" s="2" t="s">
        <v>3363</v>
      </c>
      <c r="G2924" s="2" t="s">
        <v>3363</v>
      </c>
    </row>
    <row r="2925" spans="1:7">
      <c r="A2925" s="2" t="s">
        <v>5918</v>
      </c>
      <c r="B2925" s="2" t="s">
        <v>5919</v>
      </c>
      <c r="C2925" s="2">
        <v>9030616253</v>
      </c>
      <c r="D2925" s="2" t="s">
        <v>14</v>
      </c>
      <c r="E2925" s="2" t="str">
        <f>HYPERLINK("https://nconnect.nicmar.ac.in/storage/profile/69a80dc71e71b.png", "Download")</f>
        <v>0</v>
      </c>
      <c r="F2925" s="2" t="s">
        <v>3363</v>
      </c>
      <c r="G2925" s="2" t="s">
        <v>3363</v>
      </c>
    </row>
    <row r="2926" spans="1:7">
      <c r="A2926" s="2" t="s">
        <v>5920</v>
      </c>
      <c r="B2926" s="2" t="s">
        <v>5921</v>
      </c>
      <c r="C2926" s="2">
        <v>8484826609</v>
      </c>
      <c r="D2926" s="2" t="s">
        <v>14</v>
      </c>
      <c r="E2926" s="2" t="s">
        <v>15</v>
      </c>
      <c r="F2926" s="2" t="s">
        <v>3363</v>
      </c>
      <c r="G2926" s="2" t="s">
        <v>3363</v>
      </c>
    </row>
    <row r="2927" spans="1:7">
      <c r="A2927" s="2" t="s">
        <v>5922</v>
      </c>
      <c r="B2927" s="2" t="s">
        <v>5923</v>
      </c>
      <c r="C2927" s="2">
        <v>9604703537</v>
      </c>
      <c r="D2927" s="2" t="s">
        <v>14</v>
      </c>
      <c r="E2927" s="2" t="str">
        <f>HYPERLINK("https://nconnect.nicmar.ac.in/storage/profile/69a7fe3e1606e.png", "Download")</f>
        <v>0</v>
      </c>
      <c r="F2927" s="2" t="s">
        <v>3363</v>
      </c>
      <c r="G2927" s="2" t="s">
        <v>3363</v>
      </c>
    </row>
    <row r="2928" spans="1:7">
      <c r="A2928" s="2" t="s">
        <v>5924</v>
      </c>
      <c r="B2928" s="2" t="s">
        <v>5925</v>
      </c>
      <c r="C2928" s="2">
        <v>8892979741</v>
      </c>
      <c r="D2928" s="2" t="s">
        <v>14</v>
      </c>
      <c r="E2928" s="2" t="s">
        <v>15</v>
      </c>
      <c r="F2928" s="2" t="s">
        <v>3363</v>
      </c>
      <c r="G2928" s="2" t="s">
        <v>3363</v>
      </c>
    </row>
    <row r="2929" spans="1:7">
      <c r="A2929" s="2" t="s">
        <v>5926</v>
      </c>
      <c r="B2929" s="2" t="s">
        <v>5927</v>
      </c>
      <c r="C2929" s="2">
        <v>7388618063</v>
      </c>
      <c r="D2929" s="2" t="s">
        <v>14</v>
      </c>
      <c r="E2929" s="2" t="s">
        <v>15</v>
      </c>
      <c r="F2929" s="2" t="s">
        <v>3363</v>
      </c>
      <c r="G2929" s="2" t="s">
        <v>3363</v>
      </c>
    </row>
    <row r="2930" spans="1:7">
      <c r="A2930" s="2" t="s">
        <v>5928</v>
      </c>
      <c r="B2930" s="2" t="s">
        <v>5929</v>
      </c>
      <c r="C2930" s="2">
        <v>9011358398</v>
      </c>
      <c r="D2930" s="2" t="s">
        <v>14</v>
      </c>
      <c r="E2930" s="2" t="s">
        <v>15</v>
      </c>
      <c r="F2930" s="2" t="s">
        <v>3363</v>
      </c>
      <c r="G2930" s="2" t="s">
        <v>3363</v>
      </c>
    </row>
    <row r="2931" spans="1:7">
      <c r="A2931" s="2" t="s">
        <v>5930</v>
      </c>
      <c r="B2931" s="2" t="s">
        <v>5931</v>
      </c>
      <c r="C2931" s="2">
        <v>7709878553</v>
      </c>
      <c r="D2931" s="2" t="s">
        <v>14</v>
      </c>
      <c r="E2931" s="2" t="s">
        <v>15</v>
      </c>
      <c r="F2931" s="2" t="s">
        <v>3363</v>
      </c>
      <c r="G2931" s="2" t="s">
        <v>3363</v>
      </c>
    </row>
    <row r="2932" spans="1:7">
      <c r="A2932" s="2" t="s">
        <v>5932</v>
      </c>
      <c r="B2932" s="2" t="s">
        <v>5933</v>
      </c>
      <c r="C2932" s="2">
        <v>8591256787</v>
      </c>
      <c r="D2932" s="2" t="s">
        <v>14</v>
      </c>
      <c r="E2932" s="2" t="s">
        <v>15</v>
      </c>
      <c r="F2932" s="2" t="s">
        <v>3363</v>
      </c>
      <c r="G2932" s="2" t="s">
        <v>3363</v>
      </c>
    </row>
    <row r="2933" spans="1:7">
      <c r="A2933" s="2" t="s">
        <v>5934</v>
      </c>
      <c r="B2933" s="2" t="s">
        <v>5935</v>
      </c>
      <c r="C2933" s="2">
        <v>9816760206</v>
      </c>
      <c r="D2933" s="2" t="s">
        <v>14</v>
      </c>
      <c r="E2933" s="2" t="s">
        <v>15</v>
      </c>
      <c r="F2933" s="2" t="s">
        <v>3363</v>
      </c>
      <c r="G2933" s="2" t="s">
        <v>3363</v>
      </c>
    </row>
    <row r="2934" spans="1:7">
      <c r="A2934" s="2" t="s">
        <v>5936</v>
      </c>
      <c r="B2934" s="2" t="s">
        <v>5937</v>
      </c>
      <c r="C2934" s="2">
        <v>7509067250</v>
      </c>
      <c r="D2934" s="2" t="s">
        <v>14</v>
      </c>
      <c r="E2934" s="2" t="str">
        <f>HYPERLINK("https://nconnect.nicmar.ac.in/storage/profile/69aaa62ba8933.png", "Download")</f>
        <v>0</v>
      </c>
      <c r="F2934" s="2" t="s">
        <v>3363</v>
      </c>
      <c r="G2934" s="2" t="s">
        <v>3363</v>
      </c>
    </row>
    <row r="2935" spans="1:7">
      <c r="A2935" s="2" t="s">
        <v>5938</v>
      </c>
      <c r="B2935" s="2" t="s">
        <v>5939</v>
      </c>
      <c r="C2935" s="2">
        <v>9325293318</v>
      </c>
      <c r="D2935" s="2" t="s">
        <v>14</v>
      </c>
      <c r="E2935" s="2" t="s">
        <v>15</v>
      </c>
      <c r="F2935" s="2" t="s">
        <v>3363</v>
      </c>
      <c r="G2935" s="2" t="s">
        <v>3363</v>
      </c>
    </row>
    <row r="2936" spans="1:7">
      <c r="A2936" s="2" t="s">
        <v>5940</v>
      </c>
      <c r="B2936" s="2" t="s">
        <v>5941</v>
      </c>
      <c r="C2936" s="2">
        <v>9967835094</v>
      </c>
      <c r="D2936" s="2" t="s">
        <v>14</v>
      </c>
      <c r="E2936" s="2" t="str">
        <f>HYPERLINK("https://nconnect.nicmar.ac.in/storage/profile/69a6fb1e37533.png", "Download")</f>
        <v>0</v>
      </c>
      <c r="F2936" s="2" t="s">
        <v>3363</v>
      </c>
      <c r="G2936" s="2" t="s">
        <v>3363</v>
      </c>
    </row>
    <row r="2937" spans="1:7">
      <c r="A2937" s="2" t="s">
        <v>5942</v>
      </c>
      <c r="B2937" s="2" t="s">
        <v>5943</v>
      </c>
      <c r="C2937" s="2">
        <v>9073687894</v>
      </c>
      <c r="D2937" s="2" t="s">
        <v>14</v>
      </c>
      <c r="E2937" s="2" t="s">
        <v>15</v>
      </c>
      <c r="F2937" s="2" t="s">
        <v>3363</v>
      </c>
      <c r="G2937" s="2" t="s">
        <v>3363</v>
      </c>
    </row>
    <row r="2938" spans="1:7">
      <c r="A2938" s="2" t="s">
        <v>5944</v>
      </c>
      <c r="B2938" s="2" t="s">
        <v>5945</v>
      </c>
      <c r="C2938" s="2">
        <v>7008139382</v>
      </c>
      <c r="D2938" s="2" t="s">
        <v>14</v>
      </c>
      <c r="E2938" s="2" t="str">
        <f>HYPERLINK("https://nconnect.nicmar.ac.in/storage/profile/69a7090f36af1.png", "Download")</f>
        <v>0</v>
      </c>
      <c r="F2938" s="2" t="s">
        <v>3363</v>
      </c>
      <c r="G2938" s="2" t="s">
        <v>3363</v>
      </c>
    </row>
    <row r="2939" spans="1:7">
      <c r="A2939" s="2" t="s">
        <v>5946</v>
      </c>
      <c r="B2939" s="2" t="s">
        <v>5947</v>
      </c>
      <c r="C2939" s="2">
        <v>9503017353</v>
      </c>
      <c r="D2939" s="2" t="s">
        <v>14</v>
      </c>
      <c r="E2939" s="2" t="str">
        <f>HYPERLINK("https://nconnect.nicmar.ac.in/storage/profile/69a7ffba30914.png", "Download")</f>
        <v>0</v>
      </c>
      <c r="F2939" s="2" t="s">
        <v>3363</v>
      </c>
      <c r="G2939" s="2" t="s">
        <v>3363</v>
      </c>
    </row>
    <row r="2940" spans="1:7">
      <c r="A2940" s="2" t="s">
        <v>5948</v>
      </c>
      <c r="B2940" s="2" t="s">
        <v>5949</v>
      </c>
      <c r="C2940" s="2">
        <v>8144336334</v>
      </c>
      <c r="D2940" s="2" t="s">
        <v>14</v>
      </c>
      <c r="E2940" s="2" t="str">
        <f>HYPERLINK("https://nconnect.nicmar.ac.in/storage/profile/69a70e28b5a22.png", "Download")</f>
        <v>0</v>
      </c>
      <c r="F2940" s="2" t="s">
        <v>3363</v>
      </c>
      <c r="G2940" s="2" t="s">
        <v>3363</v>
      </c>
    </row>
    <row r="2941" spans="1:7">
      <c r="A2941" s="2" t="s">
        <v>5950</v>
      </c>
      <c r="B2941" s="2" t="s">
        <v>5951</v>
      </c>
      <c r="C2941" s="2">
        <v>7020992958</v>
      </c>
      <c r="D2941" s="2" t="s">
        <v>14</v>
      </c>
      <c r="E2941" s="2" t="str">
        <f>HYPERLINK("https://nconnect.nicmar.ac.in/storage/profile/69a70d8a2aaaf.png", "Download")</f>
        <v>0</v>
      </c>
      <c r="F2941" s="2" t="s">
        <v>3363</v>
      </c>
      <c r="G2941" s="2" t="s">
        <v>3363</v>
      </c>
    </row>
    <row r="2942" spans="1:7">
      <c r="A2942" s="2" t="s">
        <v>5952</v>
      </c>
      <c r="B2942" s="2" t="s">
        <v>5953</v>
      </c>
      <c r="C2942" s="2">
        <v>9922922885</v>
      </c>
      <c r="D2942" s="2" t="s">
        <v>14</v>
      </c>
      <c r="E2942" s="2" t="str">
        <f>HYPERLINK("https://nconnect.nicmar.ac.in/storage/profile/69a70d176c5d4.png", "Download")</f>
        <v>0</v>
      </c>
      <c r="F2942" s="2" t="s">
        <v>3363</v>
      </c>
      <c r="G2942" s="2" t="s">
        <v>3363</v>
      </c>
    </row>
    <row r="2943" spans="1:7">
      <c r="A2943" s="2" t="s">
        <v>5954</v>
      </c>
      <c r="B2943" s="2" t="s">
        <v>5955</v>
      </c>
      <c r="C2943" s="2">
        <v>9538785206</v>
      </c>
      <c r="D2943" s="2" t="s">
        <v>14</v>
      </c>
      <c r="E2943" s="2" t="str">
        <f>HYPERLINK("https://nconnect.nicmar.ac.in/storage/profile/69a7d64902ae6.png", "Download")</f>
        <v>0</v>
      </c>
      <c r="F2943" s="2" t="s">
        <v>3363</v>
      </c>
      <c r="G2943" s="2" t="s">
        <v>3363</v>
      </c>
    </row>
    <row r="2944" spans="1:7">
      <c r="A2944" s="2" t="s">
        <v>5956</v>
      </c>
      <c r="B2944" s="2" t="s">
        <v>5957</v>
      </c>
      <c r="C2944" s="2">
        <v>8788728113</v>
      </c>
      <c r="D2944" s="2" t="s">
        <v>14</v>
      </c>
      <c r="E2944" s="2" t="s">
        <v>15</v>
      </c>
      <c r="F2944" s="2" t="s">
        <v>3363</v>
      </c>
      <c r="G2944" s="2" t="s">
        <v>3363</v>
      </c>
    </row>
    <row r="2945" spans="1:7">
      <c r="A2945" s="2" t="s">
        <v>5958</v>
      </c>
      <c r="B2945" s="2" t="s">
        <v>5959</v>
      </c>
      <c r="C2945" s="2">
        <v>9765926582</v>
      </c>
      <c r="D2945" s="2" t="s">
        <v>14</v>
      </c>
      <c r="E2945" s="2" t="str">
        <f>HYPERLINK("https://nconnect.nicmar.ac.in/storage/profile/69a716bad0208.png", "Download")</f>
        <v>0</v>
      </c>
      <c r="F2945" s="2" t="s">
        <v>3363</v>
      </c>
      <c r="G2945" s="2" t="s">
        <v>3363</v>
      </c>
    </row>
    <row r="2946" spans="1:7">
      <c r="A2946" s="2" t="s">
        <v>5960</v>
      </c>
      <c r="B2946" s="2" t="s">
        <v>5961</v>
      </c>
      <c r="C2946" s="2">
        <v>9560464192</v>
      </c>
      <c r="D2946" s="2" t="s">
        <v>14</v>
      </c>
      <c r="E2946" s="2" t="str">
        <f>HYPERLINK("https://nconnect.nicmar.ac.in/storage/profile/69a71d15aac0f.png", "Download")</f>
        <v>0</v>
      </c>
      <c r="F2946" s="2" t="s">
        <v>3363</v>
      </c>
      <c r="G2946" s="2" t="s">
        <v>3363</v>
      </c>
    </row>
    <row r="2947" spans="1:7">
      <c r="A2947" s="2" t="s">
        <v>5962</v>
      </c>
      <c r="B2947" s="2" t="s">
        <v>5963</v>
      </c>
      <c r="C2947" s="2">
        <v>9890154849</v>
      </c>
      <c r="D2947" s="2" t="s">
        <v>14</v>
      </c>
      <c r="E2947" s="2" t="s">
        <v>15</v>
      </c>
      <c r="F2947" s="2" t="s">
        <v>3363</v>
      </c>
      <c r="G2947" s="2" t="s">
        <v>3363</v>
      </c>
    </row>
    <row r="2948" spans="1:7">
      <c r="A2948" s="2" t="s">
        <v>5964</v>
      </c>
      <c r="B2948" s="2" t="s">
        <v>5965</v>
      </c>
      <c r="C2948" s="2">
        <v>9970253562</v>
      </c>
      <c r="D2948" s="2" t="s">
        <v>14</v>
      </c>
      <c r="E2948" s="2" t="s">
        <v>15</v>
      </c>
      <c r="F2948" s="2" t="s">
        <v>3363</v>
      </c>
      <c r="G2948" s="2" t="s">
        <v>3363</v>
      </c>
    </row>
    <row r="2949" spans="1:7">
      <c r="A2949" s="2" t="s">
        <v>5966</v>
      </c>
      <c r="B2949" s="2" t="s">
        <v>5967</v>
      </c>
      <c r="C2949" s="2">
        <v>8421284806</v>
      </c>
      <c r="D2949" s="2" t="s">
        <v>14</v>
      </c>
      <c r="E2949" s="2" t="str">
        <f>HYPERLINK("https://nconnect.nicmar.ac.in/storage/profile/69a7b39cb2567.png", "Download")</f>
        <v>0</v>
      </c>
      <c r="F2949" s="2" t="s">
        <v>3363</v>
      </c>
      <c r="G2949" s="2" t="s">
        <v>3363</v>
      </c>
    </row>
    <row r="2950" spans="1:7">
      <c r="A2950" s="2" t="s">
        <v>5968</v>
      </c>
      <c r="B2950" s="2" t="s">
        <v>5969</v>
      </c>
      <c r="C2950" s="2">
        <v>8250986192</v>
      </c>
      <c r="D2950" s="2" t="s">
        <v>14</v>
      </c>
      <c r="E2950" s="2" t="s">
        <v>15</v>
      </c>
      <c r="F2950" s="2" t="s">
        <v>3363</v>
      </c>
      <c r="G2950" s="2" t="s">
        <v>3363</v>
      </c>
    </row>
    <row r="2951" spans="1:7">
      <c r="A2951" s="2" t="s">
        <v>5970</v>
      </c>
      <c r="B2951" s="2" t="s">
        <v>5971</v>
      </c>
      <c r="C2951" s="2">
        <v>7069261893</v>
      </c>
      <c r="D2951" s="2" t="s">
        <v>14</v>
      </c>
      <c r="E2951" s="2" t="s">
        <v>15</v>
      </c>
      <c r="F2951" s="2" t="s">
        <v>3363</v>
      </c>
      <c r="G2951" s="2" t="s">
        <v>3363</v>
      </c>
    </row>
    <row r="2952" spans="1:7">
      <c r="A2952" s="2" t="s">
        <v>5972</v>
      </c>
      <c r="B2952" s="2" t="s">
        <v>5973</v>
      </c>
      <c r="C2952" s="2">
        <v>8169036466</v>
      </c>
      <c r="D2952" s="2" t="s">
        <v>14</v>
      </c>
      <c r="E2952" s="2" t="s">
        <v>15</v>
      </c>
      <c r="F2952" s="2" t="s">
        <v>3363</v>
      </c>
      <c r="G2952" s="2" t="s">
        <v>3363</v>
      </c>
    </row>
    <row r="2953" spans="1:7">
      <c r="A2953" s="2" t="s">
        <v>5974</v>
      </c>
      <c r="B2953" s="2" t="s">
        <v>5975</v>
      </c>
      <c r="C2953" s="2">
        <v>9959057305</v>
      </c>
      <c r="D2953" s="2" t="s">
        <v>14</v>
      </c>
      <c r="E2953" s="2" t="s">
        <v>15</v>
      </c>
      <c r="F2953" s="2" t="s">
        <v>3363</v>
      </c>
      <c r="G2953" s="2" t="s">
        <v>3363</v>
      </c>
    </row>
    <row r="2954" spans="1:7">
      <c r="A2954" s="2" t="s">
        <v>5976</v>
      </c>
      <c r="B2954" s="2" t="s">
        <v>5977</v>
      </c>
      <c r="C2954" s="2">
        <v>7598394599</v>
      </c>
      <c r="D2954" s="2" t="s">
        <v>14</v>
      </c>
      <c r="E2954" s="2" t="str">
        <f>HYPERLINK("https://nconnect.nicmar.ac.in/storage/profile/69a9403068600.png", "Download")</f>
        <v>0</v>
      </c>
      <c r="F2954" s="2" t="s">
        <v>3363</v>
      </c>
      <c r="G2954" s="2" t="s">
        <v>3363</v>
      </c>
    </row>
    <row r="2955" spans="1:7">
      <c r="A2955" s="2" t="s">
        <v>5978</v>
      </c>
      <c r="B2955" s="2" t="s">
        <v>5979</v>
      </c>
      <c r="C2955" s="2">
        <v>9836231132</v>
      </c>
      <c r="D2955" s="2" t="s">
        <v>14</v>
      </c>
      <c r="E2955" s="2" t="s">
        <v>15</v>
      </c>
      <c r="F2955" s="2" t="s">
        <v>3363</v>
      </c>
      <c r="G2955" s="2" t="s">
        <v>3363</v>
      </c>
    </row>
    <row r="2956" spans="1:7">
      <c r="A2956" s="2" t="s">
        <v>5980</v>
      </c>
      <c r="B2956" s="2" t="s">
        <v>5981</v>
      </c>
      <c r="C2956" s="2">
        <v>7860575591</v>
      </c>
      <c r="D2956" s="2" t="s">
        <v>14</v>
      </c>
      <c r="E2956" s="2" t="s">
        <v>15</v>
      </c>
      <c r="F2956" s="2" t="s">
        <v>3363</v>
      </c>
      <c r="G2956" s="2" t="s">
        <v>3363</v>
      </c>
    </row>
    <row r="2957" spans="1:7">
      <c r="A2957" s="2" t="s">
        <v>5982</v>
      </c>
      <c r="B2957" s="2" t="s">
        <v>5983</v>
      </c>
      <c r="C2957" s="2">
        <v>9921284954</v>
      </c>
      <c r="D2957" s="2" t="s">
        <v>14</v>
      </c>
      <c r="E2957" s="2" t="s">
        <v>15</v>
      </c>
      <c r="F2957" s="2" t="s">
        <v>3363</v>
      </c>
      <c r="G2957" s="2" t="s">
        <v>3363</v>
      </c>
    </row>
    <row r="2958" spans="1:7">
      <c r="A2958" s="2" t="s">
        <v>5984</v>
      </c>
      <c r="B2958" s="2" t="s">
        <v>5985</v>
      </c>
      <c r="C2958" s="2">
        <v>9890276341</v>
      </c>
      <c r="D2958" s="2" t="s">
        <v>14</v>
      </c>
      <c r="E2958" s="2" t="str">
        <f>HYPERLINK("https://nconnect.nicmar.ac.in/storage/profile/69a7ed5fb4fb5.png", "Download")</f>
        <v>0</v>
      </c>
      <c r="F2958" s="2" t="s">
        <v>3363</v>
      </c>
      <c r="G2958" s="2" t="s">
        <v>3363</v>
      </c>
    </row>
    <row r="2959" spans="1:7">
      <c r="A2959" s="2" t="s">
        <v>5986</v>
      </c>
      <c r="B2959" s="2" t="s">
        <v>5987</v>
      </c>
      <c r="C2959" s="2">
        <v>9597494244</v>
      </c>
      <c r="D2959" s="2" t="s">
        <v>14</v>
      </c>
      <c r="E2959" s="2" t="str">
        <f>HYPERLINK("https://nconnect.nicmar.ac.in/storage/profile/69a734061043f.png", "Download")</f>
        <v>0</v>
      </c>
      <c r="F2959" s="2" t="s">
        <v>3363</v>
      </c>
      <c r="G2959" s="2" t="s">
        <v>3363</v>
      </c>
    </row>
    <row r="2960" spans="1:7">
      <c r="A2960" s="2" t="s">
        <v>5988</v>
      </c>
      <c r="B2960" s="2" t="s">
        <v>5989</v>
      </c>
      <c r="C2960" s="2">
        <v>9651112854</v>
      </c>
      <c r="D2960" s="2" t="s">
        <v>14</v>
      </c>
      <c r="E2960" s="2" t="s">
        <v>15</v>
      </c>
      <c r="F2960" s="2" t="s">
        <v>3363</v>
      </c>
      <c r="G2960" s="2" t="s">
        <v>3363</v>
      </c>
    </row>
    <row r="2961" spans="1:7">
      <c r="A2961" s="2" t="s">
        <v>5990</v>
      </c>
      <c r="B2961" s="2" t="s">
        <v>5991</v>
      </c>
      <c r="C2961" s="2">
        <v>8792865004</v>
      </c>
      <c r="D2961" s="2" t="s">
        <v>14</v>
      </c>
      <c r="E2961" s="2" t="s">
        <v>15</v>
      </c>
      <c r="F2961" s="2" t="s">
        <v>3363</v>
      </c>
      <c r="G2961" s="2" t="s">
        <v>3363</v>
      </c>
    </row>
    <row r="2962" spans="1:7">
      <c r="A2962" s="2" t="s">
        <v>5992</v>
      </c>
      <c r="B2962" s="2" t="s">
        <v>5993</v>
      </c>
      <c r="C2962" s="2">
        <v>8791558377</v>
      </c>
      <c r="D2962" s="2" t="s">
        <v>14</v>
      </c>
      <c r="E2962" s="2" t="s">
        <v>15</v>
      </c>
      <c r="F2962" s="2" t="s">
        <v>3363</v>
      </c>
      <c r="G2962" s="2" t="s">
        <v>3363</v>
      </c>
    </row>
    <row r="2963" spans="1:7">
      <c r="A2963" s="2" t="s">
        <v>5994</v>
      </c>
      <c r="B2963" s="2" t="s">
        <v>5995</v>
      </c>
      <c r="C2963" s="2">
        <v>9665782890</v>
      </c>
      <c r="D2963" s="2" t="s">
        <v>14</v>
      </c>
      <c r="E2963" s="2" t="s">
        <v>15</v>
      </c>
      <c r="F2963" s="2" t="s">
        <v>3363</v>
      </c>
      <c r="G2963" s="2" t="s">
        <v>3363</v>
      </c>
    </row>
    <row r="2964" spans="1:7">
      <c r="A2964" s="2" t="s">
        <v>5996</v>
      </c>
      <c r="B2964" s="2" t="s">
        <v>5997</v>
      </c>
      <c r="C2964" s="2">
        <v>1041272376</v>
      </c>
      <c r="D2964" s="2" t="s">
        <v>14</v>
      </c>
      <c r="E2964" s="2" t="str">
        <f>HYPERLINK("https://nconnect.nicmar.ac.in/storage/profile/69a781f97b910.png", "Download")</f>
        <v>0</v>
      </c>
      <c r="F2964" s="2" t="s">
        <v>3363</v>
      </c>
      <c r="G2964" s="2" t="s">
        <v>3363</v>
      </c>
    </row>
    <row r="2965" spans="1:7">
      <c r="A2965" s="2" t="s">
        <v>5998</v>
      </c>
      <c r="B2965" s="2" t="s">
        <v>5999</v>
      </c>
      <c r="C2965" s="2">
        <v>9496883201</v>
      </c>
      <c r="D2965" s="2" t="s">
        <v>14</v>
      </c>
      <c r="E2965" s="2" t="s">
        <v>15</v>
      </c>
      <c r="F2965" s="2" t="s">
        <v>3363</v>
      </c>
      <c r="G2965" s="2" t="s">
        <v>3363</v>
      </c>
    </row>
    <row r="2966" spans="1:7">
      <c r="A2966" s="2" t="s">
        <v>6000</v>
      </c>
      <c r="B2966" s="2" t="s">
        <v>6001</v>
      </c>
      <c r="C2966" s="2">
        <v>9500136110</v>
      </c>
      <c r="D2966" s="2" t="s">
        <v>14</v>
      </c>
      <c r="E2966" s="2" t="s">
        <v>15</v>
      </c>
      <c r="F2966" s="2" t="s">
        <v>3363</v>
      </c>
      <c r="G2966" s="2" t="s">
        <v>3363</v>
      </c>
    </row>
    <row r="2967" spans="1:7">
      <c r="A2967" s="2" t="s">
        <v>6002</v>
      </c>
      <c r="B2967" s="2" t="s">
        <v>6003</v>
      </c>
      <c r="C2967" s="2">
        <v>9361503993</v>
      </c>
      <c r="D2967" s="2" t="s">
        <v>14</v>
      </c>
      <c r="E2967" s="2" t="s">
        <v>15</v>
      </c>
      <c r="F2967" s="2" t="s">
        <v>3363</v>
      </c>
      <c r="G2967" s="2" t="s">
        <v>3363</v>
      </c>
    </row>
    <row r="2968" spans="1:7">
      <c r="A2968" s="2" t="s">
        <v>6004</v>
      </c>
      <c r="B2968" s="2" t="s">
        <v>6005</v>
      </c>
      <c r="C2968" s="2">
        <v>7068739432</v>
      </c>
      <c r="D2968" s="2" t="s">
        <v>14</v>
      </c>
      <c r="E2968" s="2" t="str">
        <f>HYPERLINK("https://nconnect.nicmar.ac.in/storage/profile/69a7a80191a37.png", "Download")</f>
        <v>0</v>
      </c>
      <c r="F2968" s="2" t="s">
        <v>3363</v>
      </c>
      <c r="G2968" s="2" t="s">
        <v>3363</v>
      </c>
    </row>
    <row r="2969" spans="1:7">
      <c r="A2969" s="2" t="s">
        <v>6006</v>
      </c>
      <c r="B2969" s="2" t="s">
        <v>6007</v>
      </c>
      <c r="C2969" s="2">
        <v>9591308054</v>
      </c>
      <c r="D2969" s="2" t="s">
        <v>14</v>
      </c>
      <c r="E2969" s="2" t="str">
        <f>HYPERLINK("https://nconnect.nicmar.ac.in/storage/profile/69a7a7943e22a.png", "Download")</f>
        <v>0</v>
      </c>
      <c r="F2969" s="2" t="s">
        <v>3363</v>
      </c>
      <c r="G2969" s="2" t="s">
        <v>3363</v>
      </c>
    </row>
    <row r="2970" spans="1:7">
      <c r="A2970" s="2" t="s">
        <v>6008</v>
      </c>
      <c r="B2970" s="2" t="s">
        <v>6009</v>
      </c>
      <c r="C2970" s="2">
        <v>9440354496</v>
      </c>
      <c r="D2970" s="2" t="s">
        <v>14</v>
      </c>
      <c r="E2970" s="2" t="s">
        <v>15</v>
      </c>
      <c r="F2970" s="2" t="s">
        <v>3363</v>
      </c>
      <c r="G2970" s="2" t="s">
        <v>3363</v>
      </c>
    </row>
    <row r="2971" spans="1:7">
      <c r="A2971" s="2" t="s">
        <v>6010</v>
      </c>
      <c r="B2971" s="2" t="s">
        <v>6011</v>
      </c>
      <c r="C2971" s="2">
        <v>8408020830</v>
      </c>
      <c r="D2971" s="2" t="s">
        <v>14</v>
      </c>
      <c r="E2971" s="2" t="s">
        <v>15</v>
      </c>
      <c r="F2971" s="2" t="s">
        <v>3363</v>
      </c>
      <c r="G2971" s="2" t="s">
        <v>3363</v>
      </c>
    </row>
    <row r="2972" spans="1:7">
      <c r="A2972" s="2" t="s">
        <v>6012</v>
      </c>
      <c r="B2972" s="2" t="s">
        <v>6013</v>
      </c>
      <c r="C2972" s="2"/>
      <c r="D2972" s="2" t="s">
        <v>14</v>
      </c>
      <c r="E2972" s="2" t="s">
        <v>15</v>
      </c>
      <c r="F2972" s="2" t="s">
        <v>48</v>
      </c>
      <c r="G2972" s="2" t="s">
        <v>48</v>
      </c>
    </row>
    <row r="2973" spans="1:7">
      <c r="A2973" s="2" t="s">
        <v>6014</v>
      </c>
      <c r="B2973" s="2" t="s">
        <v>6015</v>
      </c>
      <c r="C2973" s="2">
        <v>8075952709</v>
      </c>
      <c r="D2973" s="2" t="s">
        <v>14</v>
      </c>
      <c r="E2973" s="2" t="str">
        <f>HYPERLINK("https://nconnect.nicmar.ac.in/storage/profile/69a7b862deab0.png", "Download")</f>
        <v>0</v>
      </c>
      <c r="F2973" s="2" t="s">
        <v>3363</v>
      </c>
      <c r="G2973" s="2" t="s">
        <v>3363</v>
      </c>
    </row>
    <row r="2974" spans="1:7">
      <c r="A2974" s="2" t="s">
        <v>6016</v>
      </c>
      <c r="B2974" s="2" t="s">
        <v>6017</v>
      </c>
      <c r="C2974" s="2">
        <v>9000500715</v>
      </c>
      <c r="D2974" s="2" t="s">
        <v>14</v>
      </c>
      <c r="E2974" s="2" t="s">
        <v>15</v>
      </c>
      <c r="F2974" s="2" t="s">
        <v>3363</v>
      </c>
      <c r="G2974" s="2" t="s">
        <v>3363</v>
      </c>
    </row>
    <row r="2975" spans="1:7">
      <c r="A2975" s="2" t="s">
        <v>6018</v>
      </c>
      <c r="B2975" s="2" t="s">
        <v>6019</v>
      </c>
      <c r="C2975" s="2">
        <v>8208654524</v>
      </c>
      <c r="D2975" s="2" t="s">
        <v>14</v>
      </c>
      <c r="E2975" s="2" t="s">
        <v>15</v>
      </c>
      <c r="F2975" s="2" t="s">
        <v>3363</v>
      </c>
      <c r="G2975" s="2" t="s">
        <v>3363</v>
      </c>
    </row>
    <row r="2976" spans="1:7">
      <c r="A2976" s="2" t="s">
        <v>6020</v>
      </c>
      <c r="B2976" s="2" t="s">
        <v>6021</v>
      </c>
      <c r="C2976" s="2">
        <v>9975845756</v>
      </c>
      <c r="D2976" s="2" t="s">
        <v>14</v>
      </c>
      <c r="E2976" s="2" t="s">
        <v>15</v>
      </c>
      <c r="F2976" s="2" t="s">
        <v>3363</v>
      </c>
      <c r="G2976" s="2" t="s">
        <v>3363</v>
      </c>
    </row>
    <row r="2977" spans="1:7">
      <c r="A2977" s="2" t="s">
        <v>6022</v>
      </c>
      <c r="B2977" s="2" t="s">
        <v>6023</v>
      </c>
      <c r="C2977" s="2">
        <v>9505096508</v>
      </c>
      <c r="D2977" s="2" t="s">
        <v>14</v>
      </c>
      <c r="E2977" s="2" t="s">
        <v>15</v>
      </c>
      <c r="F2977" s="2" t="s">
        <v>3363</v>
      </c>
      <c r="G2977" s="2" t="s">
        <v>3363</v>
      </c>
    </row>
    <row r="2978" spans="1:7">
      <c r="A2978" s="2" t="s">
        <v>6024</v>
      </c>
      <c r="B2978" s="2" t="s">
        <v>6025</v>
      </c>
      <c r="C2978" s="2">
        <v>9025441107</v>
      </c>
      <c r="D2978" s="2" t="s">
        <v>14</v>
      </c>
      <c r="E2978" s="2" t="s">
        <v>15</v>
      </c>
      <c r="F2978" s="2" t="s">
        <v>3363</v>
      </c>
      <c r="G2978" s="2" t="s">
        <v>3363</v>
      </c>
    </row>
    <row r="2979" spans="1:7">
      <c r="A2979" s="2" t="s">
        <v>6026</v>
      </c>
      <c r="B2979" s="2" t="s">
        <v>6027</v>
      </c>
      <c r="C2979" s="2">
        <v>9028852392</v>
      </c>
      <c r="D2979" s="2" t="s">
        <v>14</v>
      </c>
      <c r="E2979" s="2" t="s">
        <v>15</v>
      </c>
      <c r="F2979" s="2" t="s">
        <v>3363</v>
      </c>
      <c r="G2979" s="2" t="s">
        <v>3363</v>
      </c>
    </row>
    <row r="2980" spans="1:7">
      <c r="A2980" s="2" t="s">
        <v>6028</v>
      </c>
      <c r="B2980" s="2" t="s">
        <v>6029</v>
      </c>
      <c r="C2980" s="2">
        <v>9818612778</v>
      </c>
      <c r="D2980" s="2" t="s">
        <v>14</v>
      </c>
      <c r="E2980" s="2" t="s">
        <v>15</v>
      </c>
      <c r="F2980" s="2" t="s">
        <v>3363</v>
      </c>
      <c r="G2980" s="2" t="s">
        <v>3363</v>
      </c>
    </row>
    <row r="2981" spans="1:7">
      <c r="A2981" s="2" t="s">
        <v>6030</v>
      </c>
      <c r="B2981" s="2" t="s">
        <v>6031</v>
      </c>
      <c r="C2981" s="2">
        <v>8275448587</v>
      </c>
      <c r="D2981" s="2" t="s">
        <v>14</v>
      </c>
      <c r="E2981" s="2" t="s">
        <v>15</v>
      </c>
      <c r="F2981" s="2" t="s">
        <v>3363</v>
      </c>
      <c r="G2981" s="2" t="s">
        <v>3363</v>
      </c>
    </row>
    <row r="2982" spans="1:7">
      <c r="A2982" s="2" t="s">
        <v>6032</v>
      </c>
      <c r="B2982" s="2" t="s">
        <v>6033</v>
      </c>
      <c r="C2982" s="2">
        <v>9978671228</v>
      </c>
      <c r="D2982" s="2" t="s">
        <v>14</v>
      </c>
      <c r="E2982" s="2" t="s">
        <v>15</v>
      </c>
      <c r="F2982" s="2" t="s">
        <v>3363</v>
      </c>
      <c r="G2982" s="2" t="s">
        <v>3363</v>
      </c>
    </row>
    <row r="2983" spans="1:7">
      <c r="A2983" s="2" t="s">
        <v>6034</v>
      </c>
      <c r="B2983" s="2" t="s">
        <v>6035</v>
      </c>
      <c r="C2983" s="2">
        <v>7875054060</v>
      </c>
      <c r="D2983" s="2" t="s">
        <v>14</v>
      </c>
      <c r="E2983" s="2" t="s">
        <v>15</v>
      </c>
      <c r="F2983" s="2" t="s">
        <v>3363</v>
      </c>
      <c r="G2983" s="2" t="s">
        <v>3363</v>
      </c>
    </row>
    <row r="2984" spans="1:7">
      <c r="A2984" s="2" t="s">
        <v>6036</v>
      </c>
      <c r="B2984" s="2" t="s">
        <v>6037</v>
      </c>
      <c r="C2984" s="2">
        <v>8085828500</v>
      </c>
      <c r="D2984" s="2" t="s">
        <v>14</v>
      </c>
      <c r="E2984" s="2" t="s">
        <v>15</v>
      </c>
      <c r="F2984" s="2" t="s">
        <v>3363</v>
      </c>
      <c r="G2984" s="2" t="s">
        <v>3363</v>
      </c>
    </row>
    <row r="2985" spans="1:7">
      <c r="A2985" s="2" t="s">
        <v>6038</v>
      </c>
      <c r="B2985" s="2" t="s">
        <v>6039</v>
      </c>
      <c r="C2985" s="2">
        <v>9130057835</v>
      </c>
      <c r="D2985" s="2" t="s">
        <v>14</v>
      </c>
      <c r="E2985" s="2" t="s">
        <v>15</v>
      </c>
      <c r="F2985" s="2" t="s">
        <v>3363</v>
      </c>
      <c r="G2985" s="2" t="s">
        <v>3363</v>
      </c>
    </row>
    <row r="2986" spans="1:7">
      <c r="A2986" s="2" t="s">
        <v>6040</v>
      </c>
      <c r="B2986" s="2" t="s">
        <v>6041</v>
      </c>
      <c r="C2986" s="2">
        <v>7650902166</v>
      </c>
      <c r="D2986" s="2" t="s">
        <v>14</v>
      </c>
      <c r="E2986" s="2" t="s">
        <v>15</v>
      </c>
      <c r="F2986" s="2" t="s">
        <v>3363</v>
      </c>
      <c r="G2986" s="2" t="s">
        <v>3363</v>
      </c>
    </row>
    <row r="2987" spans="1:7">
      <c r="A2987" s="2" t="s">
        <v>6042</v>
      </c>
      <c r="B2987" s="2" t="s">
        <v>6043</v>
      </c>
      <c r="C2987" s="2">
        <v>9876442802</v>
      </c>
      <c r="D2987" s="2" t="s">
        <v>14</v>
      </c>
      <c r="E2987" s="2" t="str">
        <f>HYPERLINK("https://nconnect.nicmar.ac.in/storage/profile/69a800dddb024.png", "Download")</f>
        <v>0</v>
      </c>
      <c r="F2987" s="2" t="s">
        <v>3363</v>
      </c>
      <c r="G2987" s="2" t="s">
        <v>3363</v>
      </c>
    </row>
    <row r="2988" spans="1:7">
      <c r="A2988" s="2" t="s">
        <v>6044</v>
      </c>
      <c r="B2988" s="2" t="s">
        <v>6045</v>
      </c>
      <c r="C2988" s="2">
        <v>9101251424</v>
      </c>
      <c r="D2988" s="2" t="s">
        <v>14</v>
      </c>
      <c r="E2988" s="2" t="str">
        <f>HYPERLINK("https://nconnect.nicmar.ac.in/storage/profile/69a809f1880f5.png", "Download")</f>
        <v>0</v>
      </c>
      <c r="F2988" s="2" t="s">
        <v>3363</v>
      </c>
      <c r="G2988" s="2" t="s">
        <v>3363</v>
      </c>
    </row>
    <row r="2989" spans="1:7">
      <c r="A2989" s="2" t="s">
        <v>6046</v>
      </c>
      <c r="B2989" s="2" t="s">
        <v>6047</v>
      </c>
      <c r="C2989" s="2">
        <v>9422995752</v>
      </c>
      <c r="D2989" s="2" t="s">
        <v>14</v>
      </c>
      <c r="E2989" s="2" t="s">
        <v>15</v>
      </c>
      <c r="F2989" s="2" t="s">
        <v>3363</v>
      </c>
      <c r="G2989" s="2" t="s">
        <v>3363</v>
      </c>
    </row>
    <row r="2990" spans="1:7">
      <c r="A2990" s="2" t="s">
        <v>6048</v>
      </c>
      <c r="B2990" s="2" t="s">
        <v>6049</v>
      </c>
      <c r="C2990" s="2">
        <v>9860750825</v>
      </c>
      <c r="D2990" s="2" t="s">
        <v>14</v>
      </c>
      <c r="E2990" s="2" t="s">
        <v>15</v>
      </c>
      <c r="F2990" s="2" t="s">
        <v>3363</v>
      </c>
      <c r="G2990" s="2" t="s">
        <v>3363</v>
      </c>
    </row>
    <row r="2991" spans="1:7">
      <c r="A2991" s="2" t="s">
        <v>6050</v>
      </c>
      <c r="B2991" s="2" t="s">
        <v>6051</v>
      </c>
      <c r="C2991" s="2"/>
      <c r="D2991" s="2" t="s">
        <v>14</v>
      </c>
      <c r="E2991" s="2" t="s">
        <v>15</v>
      </c>
      <c r="F2991" s="2" t="s">
        <v>48</v>
      </c>
      <c r="G2991" s="2" t="s">
        <v>48</v>
      </c>
    </row>
    <row r="2992" spans="1:7">
      <c r="A2992" s="2" t="s">
        <v>6052</v>
      </c>
      <c r="B2992" s="2" t="s">
        <v>6053</v>
      </c>
      <c r="C2992" s="2">
        <v>7709374829</v>
      </c>
      <c r="D2992" s="2" t="s">
        <v>14</v>
      </c>
      <c r="E2992" s="2" t="s">
        <v>15</v>
      </c>
      <c r="F2992" s="2" t="s">
        <v>3363</v>
      </c>
      <c r="G2992" s="2" t="s">
        <v>3363</v>
      </c>
    </row>
    <row r="2993" spans="1:7">
      <c r="A2993" s="2" t="s">
        <v>6054</v>
      </c>
      <c r="B2993" s="2" t="s">
        <v>6055</v>
      </c>
      <c r="C2993" s="2">
        <v>9788955865</v>
      </c>
      <c r="D2993" s="2" t="s">
        <v>14</v>
      </c>
      <c r="E2993" s="2" t="str">
        <f>HYPERLINK("https://nconnect.nicmar.ac.in/storage/profile/69a855f1decfa.png", "Download")</f>
        <v>0</v>
      </c>
      <c r="F2993" s="2" t="s">
        <v>3363</v>
      </c>
      <c r="G2993" s="2" t="s">
        <v>3363</v>
      </c>
    </row>
    <row r="2994" spans="1:7">
      <c r="A2994" s="2" t="s">
        <v>6056</v>
      </c>
      <c r="B2994" s="2" t="s">
        <v>6057</v>
      </c>
      <c r="C2994" s="2">
        <v>9831852487</v>
      </c>
      <c r="D2994" s="2" t="s">
        <v>14</v>
      </c>
      <c r="E2994" s="2" t="str">
        <f>HYPERLINK("https://nconnect.nicmar.ac.in/storage/profile/69a7d96ef17a0.png", "Download")</f>
        <v>0</v>
      </c>
      <c r="F2994" s="2" t="s">
        <v>3363</v>
      </c>
      <c r="G2994" s="2" t="s">
        <v>3363</v>
      </c>
    </row>
    <row r="2995" spans="1:7">
      <c r="A2995" s="2" t="s">
        <v>6058</v>
      </c>
      <c r="B2995" s="2" t="s">
        <v>6059</v>
      </c>
      <c r="C2995" s="2">
        <v>8600041445</v>
      </c>
      <c r="D2995" s="2" t="s">
        <v>14</v>
      </c>
      <c r="E2995" s="2" t="s">
        <v>15</v>
      </c>
      <c r="F2995" s="2" t="s">
        <v>3363</v>
      </c>
      <c r="G2995" s="2" t="s">
        <v>3363</v>
      </c>
    </row>
    <row r="2996" spans="1:7">
      <c r="A2996" s="2" t="s">
        <v>6060</v>
      </c>
      <c r="B2996" s="2" t="s">
        <v>6061</v>
      </c>
      <c r="C2996" s="2">
        <v>7008626957</v>
      </c>
      <c r="D2996" s="2" t="s">
        <v>14</v>
      </c>
      <c r="E2996" s="2" t="str">
        <f>HYPERLINK("https://nconnect.nicmar.ac.in/storage/profile/69a7efe1c244a.png", "Download")</f>
        <v>0</v>
      </c>
      <c r="F2996" s="2" t="s">
        <v>3363</v>
      </c>
      <c r="G2996" s="2" t="s">
        <v>3363</v>
      </c>
    </row>
    <row r="2997" spans="1:7">
      <c r="A2997" s="2" t="s">
        <v>6062</v>
      </c>
      <c r="B2997" s="2" t="s">
        <v>6063</v>
      </c>
      <c r="C2997" s="2">
        <v>9822091969</v>
      </c>
      <c r="D2997" s="2" t="s">
        <v>14</v>
      </c>
      <c r="E2997" s="2" t="s">
        <v>15</v>
      </c>
      <c r="F2997" s="2" t="s">
        <v>3363</v>
      </c>
      <c r="G2997" s="2" t="s">
        <v>3363</v>
      </c>
    </row>
    <row r="2998" spans="1:7">
      <c r="A2998" s="2" t="s">
        <v>6064</v>
      </c>
      <c r="B2998" s="2" t="s">
        <v>6065</v>
      </c>
      <c r="C2998" s="2">
        <v>7981158321</v>
      </c>
      <c r="D2998" s="2" t="s">
        <v>14</v>
      </c>
      <c r="E2998" s="2" t="s">
        <v>15</v>
      </c>
      <c r="F2998" s="2" t="s">
        <v>3363</v>
      </c>
      <c r="G2998" s="2" t="s">
        <v>3363</v>
      </c>
    </row>
    <row r="2999" spans="1:7">
      <c r="A2999" s="2" t="s">
        <v>6066</v>
      </c>
      <c r="B2999" s="2" t="s">
        <v>6067</v>
      </c>
      <c r="C2999" s="2">
        <v>9473400302</v>
      </c>
      <c r="D2999" s="2" t="s">
        <v>14</v>
      </c>
      <c r="E2999" s="2" t="str">
        <f>HYPERLINK("https://nconnect.nicmar.ac.in/storage/profile/69a851091a23f.png", "Download")</f>
        <v>0</v>
      </c>
      <c r="F2999" s="2" t="s">
        <v>3363</v>
      </c>
      <c r="G2999" s="2" t="s">
        <v>3363</v>
      </c>
    </row>
    <row r="3000" spans="1:7">
      <c r="A3000" s="2" t="s">
        <v>6068</v>
      </c>
      <c r="B3000" s="2" t="s">
        <v>6069</v>
      </c>
      <c r="C3000" s="2">
        <v>9966527355</v>
      </c>
      <c r="D3000" s="2" t="s">
        <v>14</v>
      </c>
      <c r="E3000" s="2" t="str">
        <f>HYPERLINK("https://nconnect.nicmar.ac.in/storage/profile/69a7fdfa24b02.png", "Download")</f>
        <v>0</v>
      </c>
      <c r="F3000" s="2" t="s">
        <v>3363</v>
      </c>
      <c r="G3000" s="2" t="s">
        <v>3363</v>
      </c>
    </row>
    <row r="3001" spans="1:7">
      <c r="A3001" s="2" t="s">
        <v>6070</v>
      </c>
      <c r="B3001" s="2" t="s">
        <v>6071</v>
      </c>
      <c r="C3001" s="2">
        <v>9833945878</v>
      </c>
      <c r="D3001" s="2" t="s">
        <v>14</v>
      </c>
      <c r="E3001" s="2" t="s">
        <v>15</v>
      </c>
      <c r="F3001" s="2" t="s">
        <v>3363</v>
      </c>
      <c r="G3001" s="2" t="s">
        <v>3363</v>
      </c>
    </row>
    <row r="3002" spans="1:7">
      <c r="A3002" s="2" t="s">
        <v>6072</v>
      </c>
      <c r="B3002" s="2" t="s">
        <v>6073</v>
      </c>
      <c r="C3002" s="2">
        <v>9028344259</v>
      </c>
      <c r="D3002" s="2" t="s">
        <v>14</v>
      </c>
      <c r="E3002" s="2" t="s">
        <v>15</v>
      </c>
      <c r="F3002" s="2" t="s">
        <v>3363</v>
      </c>
      <c r="G3002" s="2" t="s">
        <v>3363</v>
      </c>
    </row>
    <row r="3003" spans="1:7">
      <c r="A3003" s="2" t="s">
        <v>6074</v>
      </c>
      <c r="B3003" s="2" t="s">
        <v>6075</v>
      </c>
      <c r="C3003" s="2">
        <v>8275120438</v>
      </c>
      <c r="D3003" s="2" t="s">
        <v>14</v>
      </c>
      <c r="E3003" s="2" t="s">
        <v>15</v>
      </c>
      <c r="F3003" s="2" t="s">
        <v>3363</v>
      </c>
      <c r="G3003" s="2" t="s">
        <v>3363</v>
      </c>
    </row>
    <row r="3004" spans="1:7">
      <c r="A3004" s="2" t="s">
        <v>6076</v>
      </c>
      <c r="B3004" s="2" t="s">
        <v>6077</v>
      </c>
      <c r="C3004" s="2">
        <v>7987673516</v>
      </c>
      <c r="D3004" s="2" t="s">
        <v>14</v>
      </c>
      <c r="E3004" s="2" t="str">
        <f>HYPERLINK("https://nconnect.nicmar.ac.in/storage/profile/69a7edc151336.png", "Download")</f>
        <v>0</v>
      </c>
      <c r="F3004" s="2" t="s">
        <v>3363</v>
      </c>
      <c r="G3004" s="2" t="s">
        <v>3363</v>
      </c>
    </row>
    <row r="3005" spans="1:7">
      <c r="A3005" s="2" t="s">
        <v>6078</v>
      </c>
      <c r="B3005" s="2" t="s">
        <v>6079</v>
      </c>
      <c r="C3005" s="2">
        <v>8805846440</v>
      </c>
      <c r="D3005" s="2" t="s">
        <v>14</v>
      </c>
      <c r="E3005" s="2" t="s">
        <v>15</v>
      </c>
      <c r="F3005" s="2" t="s">
        <v>3363</v>
      </c>
      <c r="G3005" s="2" t="s">
        <v>3363</v>
      </c>
    </row>
    <row r="3006" spans="1:7">
      <c r="A3006" s="2" t="s">
        <v>6080</v>
      </c>
      <c r="B3006" s="2" t="s">
        <v>6081</v>
      </c>
      <c r="C3006" s="2">
        <v>7798629059</v>
      </c>
      <c r="D3006" s="2" t="s">
        <v>14</v>
      </c>
      <c r="E3006" s="2" t="s">
        <v>15</v>
      </c>
      <c r="F3006" s="2" t="s">
        <v>3363</v>
      </c>
      <c r="G3006" s="2" t="s">
        <v>3363</v>
      </c>
    </row>
    <row r="3007" spans="1:7">
      <c r="A3007" s="2" t="s">
        <v>6082</v>
      </c>
      <c r="B3007" s="2" t="s">
        <v>6083</v>
      </c>
      <c r="C3007" s="2">
        <v>7063068418</v>
      </c>
      <c r="D3007" s="2" t="s">
        <v>14</v>
      </c>
      <c r="E3007" s="2" t="str">
        <f>HYPERLINK("https://nconnect.nicmar.ac.in/storage/profile/69a7f2c16e64b.png", "Download")</f>
        <v>0</v>
      </c>
      <c r="F3007" s="2" t="s">
        <v>3363</v>
      </c>
      <c r="G3007" s="2" t="s">
        <v>3363</v>
      </c>
    </row>
    <row r="3008" spans="1:7">
      <c r="A3008" s="2" t="s">
        <v>6084</v>
      </c>
      <c r="B3008" s="2" t="s">
        <v>6085</v>
      </c>
      <c r="C3008" s="2">
        <v>8017275173</v>
      </c>
      <c r="D3008" s="2" t="s">
        <v>14</v>
      </c>
      <c r="E3008" s="2" t="str">
        <f>HYPERLINK("https://nconnect.nicmar.ac.in/storage/profile/69a7efd646120.png", "Download")</f>
        <v>0</v>
      </c>
      <c r="F3008" s="2" t="s">
        <v>3363</v>
      </c>
      <c r="G3008" s="2" t="s">
        <v>3363</v>
      </c>
    </row>
    <row r="3009" spans="1:7">
      <c r="A3009" s="2" t="s">
        <v>6086</v>
      </c>
      <c r="B3009" s="2" t="s">
        <v>6087</v>
      </c>
      <c r="C3009" s="2">
        <v>7200093957</v>
      </c>
      <c r="D3009" s="2" t="s">
        <v>14</v>
      </c>
      <c r="E3009" s="2" t="str">
        <f>HYPERLINK("https://nconnect.nicmar.ac.in/storage/profile/69a7fa1fc106a.png", "Download")</f>
        <v>0</v>
      </c>
      <c r="F3009" s="2" t="s">
        <v>3363</v>
      </c>
      <c r="G3009" s="2" t="s">
        <v>3363</v>
      </c>
    </row>
    <row r="3010" spans="1:7">
      <c r="A3010" s="2" t="s">
        <v>6088</v>
      </c>
      <c r="B3010" s="2" t="s">
        <v>6089</v>
      </c>
      <c r="C3010" s="2">
        <v>7874718691</v>
      </c>
      <c r="D3010" s="2" t="s">
        <v>14</v>
      </c>
      <c r="E3010" s="2" t="str">
        <f>HYPERLINK("https://nconnect.nicmar.ac.in/storage/profile/69a7f404c4027.png", "Download")</f>
        <v>0</v>
      </c>
      <c r="F3010" s="2" t="s">
        <v>3363</v>
      </c>
      <c r="G3010" s="2" t="s">
        <v>3363</v>
      </c>
    </row>
    <row r="3011" spans="1:7">
      <c r="A3011" s="2" t="s">
        <v>6090</v>
      </c>
      <c r="B3011" s="2" t="s">
        <v>6091</v>
      </c>
      <c r="C3011" s="2">
        <v>7709340018</v>
      </c>
      <c r="D3011" s="2" t="s">
        <v>14</v>
      </c>
      <c r="E3011" s="2" t="s">
        <v>15</v>
      </c>
      <c r="F3011" s="2" t="s">
        <v>3363</v>
      </c>
      <c r="G3011" s="2" t="s">
        <v>3363</v>
      </c>
    </row>
    <row r="3012" spans="1:7">
      <c r="A3012" s="2" t="s">
        <v>6092</v>
      </c>
      <c r="B3012" s="2" t="s">
        <v>6093</v>
      </c>
      <c r="C3012" s="2">
        <v>7208757663</v>
      </c>
      <c r="D3012" s="2" t="s">
        <v>14</v>
      </c>
      <c r="E3012" s="2" t="s">
        <v>15</v>
      </c>
      <c r="F3012" s="2" t="s">
        <v>3363</v>
      </c>
      <c r="G3012" s="2" t="s">
        <v>3363</v>
      </c>
    </row>
    <row r="3013" spans="1:7">
      <c r="A3013" s="2" t="s">
        <v>6094</v>
      </c>
      <c r="B3013" s="2" t="s">
        <v>6095</v>
      </c>
      <c r="C3013" s="2">
        <v>9970031142</v>
      </c>
      <c r="D3013" s="2" t="s">
        <v>14</v>
      </c>
      <c r="E3013" s="2" t="s">
        <v>15</v>
      </c>
      <c r="F3013" s="2" t="s">
        <v>3363</v>
      </c>
      <c r="G3013" s="2" t="s">
        <v>3363</v>
      </c>
    </row>
    <row r="3014" spans="1:7">
      <c r="A3014" s="2" t="s">
        <v>6096</v>
      </c>
      <c r="B3014" s="2" t="s">
        <v>6097</v>
      </c>
      <c r="C3014" s="2">
        <v>9339305002</v>
      </c>
      <c r="D3014" s="2" t="s">
        <v>14</v>
      </c>
      <c r="E3014" s="2" t="str">
        <f>HYPERLINK("https://nconnect.nicmar.ac.in/storage/profile/69a7f6bb7e1ba.png", "Download")</f>
        <v>0</v>
      </c>
      <c r="F3014" s="2" t="s">
        <v>3363</v>
      </c>
      <c r="G3014" s="2" t="s">
        <v>3363</v>
      </c>
    </row>
    <row r="3015" spans="1:7">
      <c r="A3015" s="2" t="s">
        <v>6098</v>
      </c>
      <c r="B3015" s="2" t="s">
        <v>6099</v>
      </c>
      <c r="C3015" s="2">
        <v>9028784344</v>
      </c>
      <c r="D3015" s="2" t="s">
        <v>14</v>
      </c>
      <c r="E3015" s="2" t="s">
        <v>15</v>
      </c>
      <c r="F3015" s="2" t="s">
        <v>3363</v>
      </c>
      <c r="G3015" s="2" t="s">
        <v>3363</v>
      </c>
    </row>
    <row r="3016" spans="1:7">
      <c r="A3016" s="2" t="s">
        <v>6100</v>
      </c>
      <c r="B3016" s="2" t="s">
        <v>6101</v>
      </c>
      <c r="C3016" s="2">
        <v>9705801645</v>
      </c>
      <c r="D3016" s="2" t="s">
        <v>14</v>
      </c>
      <c r="E3016" s="2" t="s">
        <v>15</v>
      </c>
      <c r="F3016" s="2" t="s">
        <v>3363</v>
      </c>
      <c r="G3016" s="2" t="s">
        <v>3363</v>
      </c>
    </row>
    <row r="3017" spans="1:7">
      <c r="A3017" s="2" t="s">
        <v>6102</v>
      </c>
      <c r="B3017" s="2" t="s">
        <v>6103</v>
      </c>
      <c r="C3017" s="2">
        <v>7350120150</v>
      </c>
      <c r="D3017" s="2" t="s">
        <v>14</v>
      </c>
      <c r="E3017" s="2" t="s">
        <v>15</v>
      </c>
      <c r="F3017" s="2" t="s">
        <v>3363</v>
      </c>
      <c r="G3017" s="2" t="s">
        <v>3363</v>
      </c>
    </row>
    <row r="3018" spans="1:7">
      <c r="A3018" s="2" t="s">
        <v>6104</v>
      </c>
      <c r="B3018" s="2" t="s">
        <v>6105</v>
      </c>
      <c r="C3018" s="2">
        <v>9987994617</v>
      </c>
      <c r="D3018" s="2" t="s">
        <v>14</v>
      </c>
      <c r="E3018" s="2" t="str">
        <f>HYPERLINK("https://nconnect.nicmar.ac.in/storage/profile/69a7fff0dc373.png", "Download")</f>
        <v>0</v>
      </c>
      <c r="F3018" s="2" t="s">
        <v>3363</v>
      </c>
      <c r="G3018" s="2" t="s">
        <v>3363</v>
      </c>
    </row>
    <row r="3019" spans="1:7">
      <c r="A3019" s="2" t="s">
        <v>6106</v>
      </c>
      <c r="B3019" s="2" t="s">
        <v>6107</v>
      </c>
      <c r="C3019" s="2"/>
      <c r="D3019" s="2"/>
      <c r="E3019" s="2" t="s">
        <v>15</v>
      </c>
      <c r="F3019" s="2" t="s">
        <v>48</v>
      </c>
      <c r="G3019" s="2" t="s">
        <v>48</v>
      </c>
    </row>
    <row r="3020" spans="1:7">
      <c r="A3020" s="2" t="s">
        <v>6108</v>
      </c>
      <c r="B3020" s="2" t="s">
        <v>6109</v>
      </c>
      <c r="C3020" s="2">
        <v>8001491998</v>
      </c>
      <c r="D3020" s="2" t="s">
        <v>14</v>
      </c>
      <c r="E3020" s="2" t="str">
        <f>HYPERLINK("https://nconnect.nicmar.ac.in/storage/profile/69a80250176d5.png", "Download")</f>
        <v>0</v>
      </c>
      <c r="F3020" s="2" t="s">
        <v>3363</v>
      </c>
      <c r="G3020" s="2" t="s">
        <v>3363</v>
      </c>
    </row>
    <row r="3021" spans="1:7">
      <c r="A3021" s="2" t="s">
        <v>6110</v>
      </c>
      <c r="B3021" s="2" t="s">
        <v>6111</v>
      </c>
      <c r="C3021" s="2">
        <v>9378045931</v>
      </c>
      <c r="D3021" s="2" t="s">
        <v>14</v>
      </c>
      <c r="E3021" s="2" t="s">
        <v>15</v>
      </c>
      <c r="F3021" s="2" t="s">
        <v>3363</v>
      </c>
      <c r="G3021" s="2" t="s">
        <v>3363</v>
      </c>
    </row>
    <row r="3022" spans="1:7">
      <c r="A3022" s="2" t="s">
        <v>5838</v>
      </c>
      <c r="B3022" s="2" t="s">
        <v>6112</v>
      </c>
      <c r="C3022" s="2">
        <v>6393688331</v>
      </c>
      <c r="D3022" s="2" t="s">
        <v>14</v>
      </c>
      <c r="E3022" s="2" t="str">
        <f>HYPERLINK("https://nconnect.nicmar.ac.in/storage/profile/69a802027b0c8.png", "Download")</f>
        <v>0</v>
      </c>
      <c r="F3022" s="2" t="s">
        <v>3363</v>
      </c>
      <c r="G3022" s="2" t="s">
        <v>3363</v>
      </c>
    </row>
    <row r="3023" spans="1:7">
      <c r="A3023" s="2" t="s">
        <v>6113</v>
      </c>
      <c r="B3023" s="2" t="s">
        <v>6114</v>
      </c>
      <c r="C3023" s="2">
        <v>9764000718</v>
      </c>
      <c r="D3023" s="2" t="s">
        <v>14</v>
      </c>
      <c r="E3023" s="2" t="s">
        <v>15</v>
      </c>
      <c r="F3023" s="2" t="s">
        <v>3363</v>
      </c>
      <c r="G3023" s="2" t="s">
        <v>3363</v>
      </c>
    </row>
    <row r="3024" spans="1:7">
      <c r="A3024" s="2" t="s">
        <v>6115</v>
      </c>
      <c r="B3024" s="2" t="s">
        <v>6116</v>
      </c>
      <c r="C3024" s="2">
        <v>7288040477</v>
      </c>
      <c r="D3024" s="2" t="s">
        <v>14</v>
      </c>
      <c r="E3024" s="2" t="s">
        <v>15</v>
      </c>
      <c r="F3024" s="2" t="s">
        <v>3363</v>
      </c>
      <c r="G3024" s="2" t="s">
        <v>3363</v>
      </c>
    </row>
    <row r="3025" spans="1:7">
      <c r="A3025" s="2" t="s">
        <v>6117</v>
      </c>
      <c r="B3025" s="2" t="s">
        <v>6118</v>
      </c>
      <c r="C3025" s="2">
        <v>8793051395</v>
      </c>
      <c r="D3025" s="2" t="s">
        <v>14</v>
      </c>
      <c r="E3025" s="2" t="s">
        <v>15</v>
      </c>
      <c r="F3025" s="2" t="s">
        <v>3363</v>
      </c>
      <c r="G3025" s="2" t="s">
        <v>3363</v>
      </c>
    </row>
    <row r="3026" spans="1:7">
      <c r="A3026" s="2" t="s">
        <v>6119</v>
      </c>
      <c r="B3026" s="2" t="s">
        <v>6120</v>
      </c>
      <c r="C3026" s="2">
        <v>8178393653</v>
      </c>
      <c r="D3026" s="2" t="s">
        <v>14</v>
      </c>
      <c r="E3026" s="2" t="s">
        <v>15</v>
      </c>
      <c r="F3026" s="2" t="s">
        <v>3363</v>
      </c>
      <c r="G3026" s="2" t="s">
        <v>3363</v>
      </c>
    </row>
    <row r="3027" spans="1:7">
      <c r="A3027" s="2" t="s">
        <v>6121</v>
      </c>
      <c r="B3027" s="2" t="s">
        <v>6122</v>
      </c>
      <c r="C3027" s="2">
        <v>8400945236</v>
      </c>
      <c r="D3027" s="2" t="s">
        <v>14</v>
      </c>
      <c r="E3027" s="2" t="str">
        <f>HYPERLINK("https://nconnect.nicmar.ac.in/storage/profile/69a807d4377da.png", "Download")</f>
        <v>0</v>
      </c>
      <c r="F3027" s="2" t="s">
        <v>3363</v>
      </c>
      <c r="G3027" s="2" t="s">
        <v>3363</v>
      </c>
    </row>
    <row r="3028" spans="1:7">
      <c r="A3028" s="2" t="s">
        <v>6123</v>
      </c>
      <c r="B3028" s="2" t="s">
        <v>6124</v>
      </c>
      <c r="C3028" s="2">
        <v>9860055040</v>
      </c>
      <c r="D3028" s="2" t="s">
        <v>14</v>
      </c>
      <c r="E3028" s="2" t="s">
        <v>15</v>
      </c>
      <c r="F3028" s="2" t="s">
        <v>3363</v>
      </c>
      <c r="G3028" s="2" t="s">
        <v>3363</v>
      </c>
    </row>
    <row r="3029" spans="1:7">
      <c r="A3029" s="2" t="s">
        <v>6125</v>
      </c>
      <c r="B3029" s="2" t="s">
        <v>6126</v>
      </c>
      <c r="C3029" s="2">
        <v>9922407144</v>
      </c>
      <c r="D3029" s="2" t="s">
        <v>14</v>
      </c>
      <c r="E3029" s="2" t="s">
        <v>15</v>
      </c>
      <c r="F3029" s="2" t="s">
        <v>3363</v>
      </c>
      <c r="G3029" s="2" t="s">
        <v>3363</v>
      </c>
    </row>
    <row r="3030" spans="1:7">
      <c r="A3030" s="2" t="s">
        <v>6127</v>
      </c>
      <c r="B3030" s="2" t="s">
        <v>6128</v>
      </c>
      <c r="C3030" s="2">
        <v>9021449038</v>
      </c>
      <c r="D3030" s="2" t="s">
        <v>14</v>
      </c>
      <c r="E3030" s="2" t="str">
        <f>HYPERLINK("https://nconnect.nicmar.ac.in/storage/profile/69a85cda0500b.png", "Download")</f>
        <v>0</v>
      </c>
      <c r="F3030" s="2" t="s">
        <v>3363</v>
      </c>
      <c r="G3030" s="2" t="s">
        <v>3363</v>
      </c>
    </row>
    <row r="3031" spans="1:7">
      <c r="A3031" s="2" t="s">
        <v>6129</v>
      </c>
      <c r="B3031" s="2" t="s">
        <v>6130</v>
      </c>
      <c r="C3031" s="2">
        <v>7075817593</v>
      </c>
      <c r="D3031" s="2" t="s">
        <v>14</v>
      </c>
      <c r="E3031" s="2" t="s">
        <v>15</v>
      </c>
      <c r="F3031" s="2" t="s">
        <v>3363</v>
      </c>
      <c r="G3031" s="2" t="s">
        <v>3363</v>
      </c>
    </row>
    <row r="3032" spans="1:7">
      <c r="A3032" s="2" t="s">
        <v>6131</v>
      </c>
      <c r="B3032" s="2" t="s">
        <v>6132</v>
      </c>
      <c r="C3032" s="2">
        <v>7741831166</v>
      </c>
      <c r="D3032" s="2" t="s">
        <v>14</v>
      </c>
      <c r="E3032" s="2" t="s">
        <v>15</v>
      </c>
      <c r="F3032" s="2" t="s">
        <v>3363</v>
      </c>
      <c r="G3032" s="2" t="s">
        <v>3363</v>
      </c>
    </row>
    <row r="3033" spans="1:7">
      <c r="A3033" s="2" t="s">
        <v>6133</v>
      </c>
      <c r="B3033" s="2" t="s">
        <v>6134</v>
      </c>
      <c r="C3033" s="2">
        <v>9322732414</v>
      </c>
      <c r="D3033" s="2" t="s">
        <v>14</v>
      </c>
      <c r="E3033" s="2" t="s">
        <v>15</v>
      </c>
      <c r="F3033" s="2" t="s">
        <v>3363</v>
      </c>
      <c r="G3033" s="2" t="s">
        <v>3363</v>
      </c>
    </row>
    <row r="3034" spans="1:7">
      <c r="A3034" s="2" t="s">
        <v>6135</v>
      </c>
      <c r="B3034" s="2" t="s">
        <v>6136</v>
      </c>
      <c r="C3034" s="2">
        <v>9156466860</v>
      </c>
      <c r="D3034" s="2" t="s">
        <v>14</v>
      </c>
      <c r="E3034" s="2" t="s">
        <v>15</v>
      </c>
      <c r="F3034" s="2" t="s">
        <v>3363</v>
      </c>
      <c r="G3034" s="2" t="s">
        <v>3363</v>
      </c>
    </row>
    <row r="3035" spans="1:7">
      <c r="A3035" s="2" t="s">
        <v>6137</v>
      </c>
      <c r="B3035" s="2" t="s">
        <v>6138</v>
      </c>
      <c r="C3035" s="2">
        <v>9049569292</v>
      </c>
      <c r="D3035" s="2" t="s">
        <v>14</v>
      </c>
      <c r="E3035" s="2" t="s">
        <v>15</v>
      </c>
      <c r="F3035" s="2" t="s">
        <v>3363</v>
      </c>
      <c r="G3035" s="2" t="s">
        <v>3363</v>
      </c>
    </row>
    <row r="3036" spans="1:7">
      <c r="A3036" s="2" t="s">
        <v>6139</v>
      </c>
      <c r="B3036" s="2" t="s">
        <v>6140</v>
      </c>
      <c r="C3036" s="2">
        <v>9044462610</v>
      </c>
      <c r="D3036" s="2" t="s">
        <v>14</v>
      </c>
      <c r="E3036" s="2" t="str">
        <f>HYPERLINK("https://nconnect.nicmar.ac.in/storage/profile/69a817c90d091.png", "Download")</f>
        <v>0</v>
      </c>
      <c r="F3036" s="2" t="s">
        <v>3363</v>
      </c>
      <c r="G3036" s="2" t="s">
        <v>3363</v>
      </c>
    </row>
    <row r="3037" spans="1:7">
      <c r="A3037" s="2" t="s">
        <v>6141</v>
      </c>
      <c r="B3037" s="2" t="s">
        <v>6142</v>
      </c>
      <c r="C3037" s="2">
        <v>9892915863</v>
      </c>
      <c r="D3037" s="2" t="s">
        <v>14</v>
      </c>
      <c r="E3037" s="2" t="s">
        <v>15</v>
      </c>
      <c r="F3037" s="2" t="s">
        <v>3363</v>
      </c>
      <c r="G3037" s="2" t="s">
        <v>3363</v>
      </c>
    </row>
    <row r="3038" spans="1:7">
      <c r="A3038" s="2" t="s">
        <v>6143</v>
      </c>
      <c r="B3038" s="2" t="s">
        <v>6144</v>
      </c>
      <c r="C3038" s="2">
        <v>7827818371</v>
      </c>
      <c r="D3038" s="2" t="s">
        <v>14</v>
      </c>
      <c r="E3038" s="2" t="s">
        <v>15</v>
      </c>
      <c r="F3038" s="2" t="s">
        <v>3363</v>
      </c>
      <c r="G3038" s="2" t="s">
        <v>3363</v>
      </c>
    </row>
    <row r="3039" spans="1:7">
      <c r="A3039" s="2" t="s">
        <v>6145</v>
      </c>
      <c r="B3039" s="2" t="s">
        <v>6146</v>
      </c>
      <c r="C3039" s="2">
        <v>9695465544</v>
      </c>
      <c r="D3039" s="2" t="s">
        <v>14</v>
      </c>
      <c r="E3039" s="2" t="s">
        <v>15</v>
      </c>
      <c r="F3039" s="2" t="s">
        <v>3363</v>
      </c>
      <c r="G3039" s="2" t="s">
        <v>3363</v>
      </c>
    </row>
    <row r="3040" spans="1:7">
      <c r="A3040" s="2" t="s">
        <v>6147</v>
      </c>
      <c r="B3040" s="2" t="s">
        <v>6148</v>
      </c>
      <c r="C3040" s="2">
        <v>9096855760</v>
      </c>
      <c r="D3040" s="2" t="s">
        <v>14</v>
      </c>
      <c r="E3040" s="2" t="str">
        <f>HYPERLINK("https://nconnect.nicmar.ac.in/storage/profile/69a81da8cb840.png", "Download")</f>
        <v>0</v>
      </c>
      <c r="F3040" s="2" t="s">
        <v>3363</v>
      </c>
      <c r="G3040" s="2" t="s">
        <v>3363</v>
      </c>
    </row>
    <row r="3041" spans="1:7">
      <c r="A3041" s="2" t="s">
        <v>6149</v>
      </c>
      <c r="B3041" s="2" t="s">
        <v>6150</v>
      </c>
      <c r="C3041" s="2">
        <v>8208801414</v>
      </c>
      <c r="D3041" s="2" t="s">
        <v>14</v>
      </c>
      <c r="E3041" s="2" t="s">
        <v>15</v>
      </c>
      <c r="F3041" s="2" t="s">
        <v>3363</v>
      </c>
      <c r="G3041" s="2" t="s">
        <v>3363</v>
      </c>
    </row>
    <row r="3042" spans="1:7">
      <c r="A3042" s="2" t="s">
        <v>6151</v>
      </c>
      <c r="B3042" s="2" t="s">
        <v>6152</v>
      </c>
      <c r="C3042" s="2">
        <v>8600289965</v>
      </c>
      <c r="D3042" s="2" t="s">
        <v>14</v>
      </c>
      <c r="E3042" s="2" t="s">
        <v>15</v>
      </c>
      <c r="F3042" s="2" t="s">
        <v>3363</v>
      </c>
      <c r="G3042" s="2" t="s">
        <v>3363</v>
      </c>
    </row>
    <row r="3043" spans="1:7">
      <c r="A3043" s="2" t="s">
        <v>6153</v>
      </c>
      <c r="B3043" s="2" t="s">
        <v>6154</v>
      </c>
      <c r="C3043" s="2">
        <v>9150918666</v>
      </c>
      <c r="D3043" s="2" t="s">
        <v>14</v>
      </c>
      <c r="E3043" s="2" t="s">
        <v>15</v>
      </c>
      <c r="F3043" s="2" t="s">
        <v>3363</v>
      </c>
      <c r="G3043" s="2" t="s">
        <v>3363</v>
      </c>
    </row>
    <row r="3044" spans="1:7">
      <c r="A3044" s="2" t="s">
        <v>6155</v>
      </c>
      <c r="B3044" s="2" t="s">
        <v>6156</v>
      </c>
      <c r="C3044" s="2">
        <v>7425034477</v>
      </c>
      <c r="D3044" s="2" t="s">
        <v>14</v>
      </c>
      <c r="E3044" s="2" t="str">
        <f>HYPERLINK("https://nconnect.nicmar.ac.in/storage/profile/69a82985d7754.png", "Download")</f>
        <v>0</v>
      </c>
      <c r="F3044" s="2" t="s">
        <v>3363</v>
      </c>
      <c r="G3044" s="2" t="s">
        <v>3363</v>
      </c>
    </row>
    <row r="3045" spans="1:7">
      <c r="A3045" s="2" t="s">
        <v>6157</v>
      </c>
      <c r="B3045" s="2" t="s">
        <v>6158</v>
      </c>
      <c r="C3045" s="2">
        <v>9766572505</v>
      </c>
      <c r="D3045" s="2" t="s">
        <v>14</v>
      </c>
      <c r="E3045" s="2" t="s">
        <v>15</v>
      </c>
      <c r="F3045" s="2" t="s">
        <v>3363</v>
      </c>
      <c r="G3045" s="2" t="s">
        <v>3363</v>
      </c>
    </row>
    <row r="3046" spans="1:7">
      <c r="A3046" s="2" t="s">
        <v>6159</v>
      </c>
      <c r="B3046" s="2" t="s">
        <v>6160</v>
      </c>
      <c r="C3046" s="2">
        <v>9584481818</v>
      </c>
      <c r="D3046" s="2" t="s">
        <v>14</v>
      </c>
      <c r="E3046" s="2" t="s">
        <v>15</v>
      </c>
      <c r="F3046" s="2" t="s">
        <v>3363</v>
      </c>
      <c r="G3046" s="2" t="s">
        <v>3363</v>
      </c>
    </row>
    <row r="3047" spans="1:7">
      <c r="A3047" s="2" t="s">
        <v>6161</v>
      </c>
      <c r="B3047" s="2" t="s">
        <v>6162</v>
      </c>
      <c r="C3047" s="2">
        <v>9700461117</v>
      </c>
      <c r="D3047" s="2" t="s">
        <v>14</v>
      </c>
      <c r="E3047" s="2" t="s">
        <v>15</v>
      </c>
      <c r="F3047" s="2" t="s">
        <v>3363</v>
      </c>
      <c r="G3047" s="2" t="s">
        <v>3363</v>
      </c>
    </row>
    <row r="3048" spans="1:7">
      <c r="A3048" s="2" t="s">
        <v>6163</v>
      </c>
      <c r="B3048" s="2" t="s">
        <v>6164</v>
      </c>
      <c r="C3048" s="2">
        <v>9450202571</v>
      </c>
      <c r="D3048" s="2" t="s">
        <v>14</v>
      </c>
      <c r="E3048" s="2" t="str">
        <f>HYPERLINK("https://nconnect.nicmar.ac.in/storage/profile/69a843faec6d2.png", "Download")</f>
        <v>0</v>
      </c>
      <c r="F3048" s="2" t="s">
        <v>3363</v>
      </c>
      <c r="G3048" s="2" t="s">
        <v>3363</v>
      </c>
    </row>
    <row r="3049" spans="1:7">
      <c r="A3049" s="2" t="s">
        <v>6165</v>
      </c>
      <c r="B3049" s="2" t="s">
        <v>6166</v>
      </c>
      <c r="C3049" s="2">
        <v>7373373420</v>
      </c>
      <c r="D3049" s="2" t="s">
        <v>14</v>
      </c>
      <c r="E3049" s="2" t="str">
        <f>HYPERLINK("https://nconnect.nicmar.ac.in/storage/profile/69a844d94493d.png", "Download")</f>
        <v>0</v>
      </c>
      <c r="F3049" s="2" t="s">
        <v>3363</v>
      </c>
      <c r="G3049" s="2" t="s">
        <v>3363</v>
      </c>
    </row>
    <row r="3050" spans="1:7">
      <c r="A3050" s="2" t="s">
        <v>6167</v>
      </c>
      <c r="B3050" s="2" t="s">
        <v>6168</v>
      </c>
      <c r="C3050" s="2">
        <v>8888789164</v>
      </c>
      <c r="D3050" s="2" t="s">
        <v>14</v>
      </c>
      <c r="E3050" s="2" t="str">
        <f>HYPERLINK("https://nconnect.nicmar.ac.in/storage/profile/69a83b1c780f0.png", "Download")</f>
        <v>0</v>
      </c>
      <c r="F3050" s="2" t="s">
        <v>3363</v>
      </c>
      <c r="G3050" s="2" t="s">
        <v>3363</v>
      </c>
    </row>
    <row r="3051" spans="1:7">
      <c r="A3051" s="2" t="s">
        <v>6169</v>
      </c>
      <c r="B3051" s="2" t="s">
        <v>6170</v>
      </c>
      <c r="C3051" s="2">
        <v>8390914720</v>
      </c>
      <c r="D3051" s="2" t="s">
        <v>14</v>
      </c>
      <c r="E3051" s="2" t="s">
        <v>15</v>
      </c>
      <c r="F3051" s="2" t="s">
        <v>3363</v>
      </c>
      <c r="G3051" s="2" t="s">
        <v>3363</v>
      </c>
    </row>
    <row r="3052" spans="1:7">
      <c r="A3052" s="2" t="s">
        <v>6171</v>
      </c>
      <c r="B3052" s="2" t="s">
        <v>6172</v>
      </c>
      <c r="C3052" s="2">
        <v>8626043362</v>
      </c>
      <c r="D3052" s="2" t="s">
        <v>14</v>
      </c>
      <c r="E3052" s="2" t="s">
        <v>15</v>
      </c>
      <c r="F3052" s="2" t="s">
        <v>3363</v>
      </c>
      <c r="G3052" s="2" t="s">
        <v>3363</v>
      </c>
    </row>
    <row r="3053" spans="1:7">
      <c r="A3053" s="2" t="s">
        <v>6173</v>
      </c>
      <c r="B3053" s="2" t="s">
        <v>6174</v>
      </c>
      <c r="C3053" s="2">
        <v>7017706238</v>
      </c>
      <c r="D3053" s="2" t="s">
        <v>14</v>
      </c>
      <c r="E3053" s="2" t="str">
        <f>HYPERLINK("https://nconnect.nicmar.ac.in/storage/profile/69a83e64b57e3.png", "Download")</f>
        <v>0</v>
      </c>
      <c r="F3053" s="2" t="s">
        <v>3363</v>
      </c>
      <c r="G3053" s="2" t="s">
        <v>3363</v>
      </c>
    </row>
    <row r="3054" spans="1:7">
      <c r="A3054" s="2" t="s">
        <v>6175</v>
      </c>
      <c r="B3054" s="2" t="s">
        <v>6176</v>
      </c>
      <c r="C3054" s="2">
        <v>8921158284</v>
      </c>
      <c r="D3054" s="2" t="s">
        <v>14</v>
      </c>
      <c r="E3054" s="2" t="str">
        <f>HYPERLINK("https://nconnect.nicmar.ac.in/storage/profile/69a8585314d84.png", "Download")</f>
        <v>0</v>
      </c>
      <c r="F3054" s="2" t="s">
        <v>3363</v>
      </c>
      <c r="G3054" s="2" t="s">
        <v>3363</v>
      </c>
    </row>
    <row r="3055" spans="1:7">
      <c r="A3055" s="2" t="s">
        <v>6177</v>
      </c>
      <c r="B3055" s="2" t="s">
        <v>6178</v>
      </c>
      <c r="C3055" s="2">
        <v>7767811288</v>
      </c>
      <c r="D3055" s="2" t="s">
        <v>14</v>
      </c>
      <c r="E3055" s="2" t="s">
        <v>15</v>
      </c>
      <c r="F3055" s="2" t="s">
        <v>3363</v>
      </c>
      <c r="G3055" s="2" t="s">
        <v>3363</v>
      </c>
    </row>
    <row r="3056" spans="1:7">
      <c r="A3056" s="2" t="s">
        <v>6179</v>
      </c>
      <c r="B3056" s="2" t="s">
        <v>6180</v>
      </c>
      <c r="C3056" s="2">
        <v>8459851670</v>
      </c>
      <c r="D3056" s="2" t="s">
        <v>14</v>
      </c>
      <c r="E3056" s="2" t="s">
        <v>15</v>
      </c>
      <c r="F3056" s="2" t="s">
        <v>3363</v>
      </c>
      <c r="G3056" s="2" t="s">
        <v>3363</v>
      </c>
    </row>
    <row r="3057" spans="1:7">
      <c r="A3057" s="2" t="s">
        <v>6181</v>
      </c>
      <c r="B3057" s="2" t="s">
        <v>6182</v>
      </c>
      <c r="C3057" s="2">
        <v>9122174035</v>
      </c>
      <c r="D3057" s="2" t="s">
        <v>14</v>
      </c>
      <c r="E3057" s="2" t="s">
        <v>15</v>
      </c>
      <c r="F3057" s="2" t="s">
        <v>3363</v>
      </c>
      <c r="G3057" s="2" t="s">
        <v>3363</v>
      </c>
    </row>
    <row r="3058" spans="1:7">
      <c r="A3058" s="2" t="s">
        <v>6183</v>
      </c>
      <c r="B3058" s="2" t="s">
        <v>6184</v>
      </c>
      <c r="C3058" s="2">
        <v>9881408614</v>
      </c>
      <c r="D3058" s="2" t="s">
        <v>14</v>
      </c>
      <c r="E3058" s="2" t="str">
        <f>HYPERLINK("https://nconnect.nicmar.ac.in/storage/profile/69a84e01deafe.png", "Download")</f>
        <v>0</v>
      </c>
      <c r="F3058" s="2" t="s">
        <v>3363</v>
      </c>
      <c r="G3058" s="2" t="s">
        <v>3363</v>
      </c>
    </row>
    <row r="3059" spans="1:7">
      <c r="A3059" s="2" t="s">
        <v>6185</v>
      </c>
      <c r="B3059" s="2" t="s">
        <v>6186</v>
      </c>
      <c r="C3059" s="2">
        <v>7666930955</v>
      </c>
      <c r="D3059" s="2" t="s">
        <v>14</v>
      </c>
      <c r="E3059" s="2" t="str">
        <f>HYPERLINK("https://nconnect.nicmar.ac.in/storage/profile/69a85260b6686.png", "Download")</f>
        <v>0</v>
      </c>
      <c r="F3059" s="2" t="s">
        <v>3363</v>
      </c>
      <c r="G3059" s="2" t="s">
        <v>3363</v>
      </c>
    </row>
    <row r="3060" spans="1:7">
      <c r="A3060" s="2" t="s">
        <v>6187</v>
      </c>
      <c r="B3060" s="2" t="s">
        <v>6188</v>
      </c>
      <c r="C3060" s="2">
        <v>9494078164</v>
      </c>
      <c r="D3060" s="2" t="s">
        <v>14</v>
      </c>
      <c r="E3060" s="2" t="str">
        <f>HYPERLINK("https://nconnect.nicmar.ac.in/storage/profile/69a851fc5a905.png", "Download")</f>
        <v>0</v>
      </c>
      <c r="F3060" s="2" t="s">
        <v>3363</v>
      </c>
      <c r="G3060" s="2" t="s">
        <v>3363</v>
      </c>
    </row>
    <row r="3061" spans="1:7">
      <c r="A3061" s="2" t="s">
        <v>6189</v>
      </c>
      <c r="B3061" s="2" t="s">
        <v>6190</v>
      </c>
      <c r="C3061" s="2">
        <v>7972703196</v>
      </c>
      <c r="D3061" s="2" t="s">
        <v>14</v>
      </c>
      <c r="E3061" s="2" t="s">
        <v>15</v>
      </c>
      <c r="F3061" s="2" t="s">
        <v>3363</v>
      </c>
      <c r="G3061" s="2" t="s">
        <v>3363</v>
      </c>
    </row>
    <row r="3062" spans="1:7">
      <c r="A3062" s="2" t="s">
        <v>6191</v>
      </c>
      <c r="B3062" s="2" t="s">
        <v>6192</v>
      </c>
      <c r="C3062" s="2">
        <v>8090724440</v>
      </c>
      <c r="D3062" s="2" t="s">
        <v>14</v>
      </c>
      <c r="E3062" s="2" t="s">
        <v>15</v>
      </c>
      <c r="F3062" s="2" t="s">
        <v>3363</v>
      </c>
      <c r="G3062" s="2" t="s">
        <v>3363</v>
      </c>
    </row>
    <row r="3063" spans="1:7">
      <c r="A3063" s="2" t="s">
        <v>6193</v>
      </c>
      <c r="B3063" s="2" t="s">
        <v>6194</v>
      </c>
      <c r="C3063" s="2">
        <v>7270033717</v>
      </c>
      <c r="D3063" s="2" t="s">
        <v>14</v>
      </c>
      <c r="E3063" s="2" t="str">
        <f>HYPERLINK("https://nconnect.nicmar.ac.in/storage/profile/69a8583447047.png", "Download")</f>
        <v>0</v>
      </c>
      <c r="F3063" s="2" t="s">
        <v>3363</v>
      </c>
      <c r="G3063" s="2" t="s">
        <v>3363</v>
      </c>
    </row>
    <row r="3064" spans="1:7">
      <c r="A3064" s="2" t="s">
        <v>6195</v>
      </c>
      <c r="B3064" s="2" t="s">
        <v>6196</v>
      </c>
      <c r="C3064" s="2">
        <v>8010750476</v>
      </c>
      <c r="D3064" s="2" t="s">
        <v>14</v>
      </c>
      <c r="E3064" s="2" t="s">
        <v>15</v>
      </c>
      <c r="F3064" s="2" t="s">
        <v>3363</v>
      </c>
      <c r="G3064" s="2" t="s">
        <v>3363</v>
      </c>
    </row>
    <row r="3065" spans="1:7">
      <c r="A3065" s="2" t="s">
        <v>6197</v>
      </c>
      <c r="B3065" s="2" t="s">
        <v>6198</v>
      </c>
      <c r="C3065" s="2">
        <v>8839935318</v>
      </c>
      <c r="D3065" s="2" t="s">
        <v>14</v>
      </c>
      <c r="E3065" s="2" t="str">
        <f>HYPERLINK("https://nconnect.nicmar.ac.in/storage/profile/69a85c325f561.png", "Download")</f>
        <v>0</v>
      </c>
      <c r="F3065" s="2" t="s">
        <v>3363</v>
      </c>
      <c r="G3065" s="2" t="s">
        <v>3363</v>
      </c>
    </row>
    <row r="3066" spans="1:7">
      <c r="A3066" s="2" t="s">
        <v>6199</v>
      </c>
      <c r="B3066" s="2" t="s">
        <v>6200</v>
      </c>
      <c r="C3066" s="2">
        <v>9064249353</v>
      </c>
      <c r="D3066" s="2" t="s">
        <v>14</v>
      </c>
      <c r="E3066" s="2" t="str">
        <f>HYPERLINK("https://nconnect.nicmar.ac.in/storage/profile/69a8647ec335f.png", "Download")</f>
        <v>0</v>
      </c>
      <c r="F3066" s="2" t="s">
        <v>3363</v>
      </c>
      <c r="G3066" s="2" t="s">
        <v>3363</v>
      </c>
    </row>
    <row r="3067" spans="1:7">
      <c r="A3067" s="2" t="s">
        <v>6201</v>
      </c>
      <c r="B3067" s="2" t="s">
        <v>6202</v>
      </c>
      <c r="C3067" s="2">
        <v>9607327475</v>
      </c>
      <c r="D3067" s="2" t="s">
        <v>14</v>
      </c>
      <c r="E3067" s="2" t="s">
        <v>15</v>
      </c>
      <c r="F3067" s="2" t="s">
        <v>3363</v>
      </c>
      <c r="G3067" s="2" t="s">
        <v>3363</v>
      </c>
    </row>
    <row r="3068" spans="1:7">
      <c r="A3068" s="2" t="s">
        <v>6203</v>
      </c>
      <c r="B3068" s="2" t="s">
        <v>6204</v>
      </c>
      <c r="C3068" s="2">
        <v>9529819036</v>
      </c>
      <c r="D3068" s="2" t="s">
        <v>14</v>
      </c>
      <c r="E3068" s="2" t="str">
        <f>HYPERLINK("https://nconnect.nicmar.ac.in/storage/profile/69a85e2e8453d.png", "Download")</f>
        <v>0</v>
      </c>
      <c r="F3068" s="2" t="s">
        <v>3363</v>
      </c>
      <c r="G3068" s="2" t="s">
        <v>3363</v>
      </c>
    </row>
    <row r="3069" spans="1:7">
      <c r="A3069" s="2" t="s">
        <v>6205</v>
      </c>
      <c r="B3069" s="2" t="s">
        <v>6206</v>
      </c>
      <c r="C3069" s="2">
        <v>9960091746</v>
      </c>
      <c r="D3069" s="2" t="s">
        <v>14</v>
      </c>
      <c r="E3069" s="2" t="s">
        <v>15</v>
      </c>
      <c r="F3069" s="2" t="s">
        <v>3363</v>
      </c>
      <c r="G3069" s="2" t="s">
        <v>3363</v>
      </c>
    </row>
    <row r="3070" spans="1:7">
      <c r="A3070" s="2" t="s">
        <v>6207</v>
      </c>
      <c r="B3070" s="2" t="s">
        <v>6208</v>
      </c>
      <c r="C3070" s="2">
        <v>6264633567</v>
      </c>
      <c r="D3070" s="2" t="s">
        <v>14</v>
      </c>
      <c r="E3070" s="2" t="str">
        <f>HYPERLINK("https://nconnect.nicmar.ac.in/storage/profile/69a865baadd74.png", "Download")</f>
        <v>0</v>
      </c>
      <c r="F3070" s="2" t="s">
        <v>3363</v>
      </c>
      <c r="G3070" s="2" t="s">
        <v>3363</v>
      </c>
    </row>
    <row r="3071" spans="1:7">
      <c r="A3071" s="2" t="s">
        <v>6209</v>
      </c>
      <c r="B3071" s="2" t="s">
        <v>6210</v>
      </c>
      <c r="C3071" s="2">
        <v>9989094975</v>
      </c>
      <c r="D3071" s="2" t="s">
        <v>14</v>
      </c>
      <c r="E3071" s="2" t="s">
        <v>15</v>
      </c>
      <c r="F3071" s="2" t="s">
        <v>3363</v>
      </c>
      <c r="G3071" s="2" t="s">
        <v>3363</v>
      </c>
    </row>
    <row r="3072" spans="1:7">
      <c r="A3072" s="2" t="s">
        <v>6211</v>
      </c>
      <c r="B3072" s="2" t="s">
        <v>6212</v>
      </c>
      <c r="C3072" s="2">
        <v>9860281716</v>
      </c>
      <c r="D3072" s="2" t="s">
        <v>14</v>
      </c>
      <c r="E3072" s="2" t="str">
        <f>HYPERLINK("https://nconnect.nicmar.ac.in/storage/profile/69a8770414b98.png", "Download")</f>
        <v>0</v>
      </c>
      <c r="F3072" s="2" t="s">
        <v>3363</v>
      </c>
      <c r="G3072" s="2" t="s">
        <v>3363</v>
      </c>
    </row>
    <row r="3073" spans="1:7">
      <c r="A3073" s="2" t="s">
        <v>6213</v>
      </c>
      <c r="B3073" s="2" t="s">
        <v>6214</v>
      </c>
      <c r="C3073" s="2">
        <v>7060334058</v>
      </c>
      <c r="D3073" s="2" t="s">
        <v>14</v>
      </c>
      <c r="E3073" s="2" t="str">
        <f>HYPERLINK("https://nconnect.nicmar.ac.in/storage/profile/69a8638e2a61b.png", "Download")</f>
        <v>0</v>
      </c>
      <c r="F3073" s="2" t="s">
        <v>3363</v>
      </c>
      <c r="G3073" s="2" t="s">
        <v>3363</v>
      </c>
    </row>
    <row r="3074" spans="1:7">
      <c r="A3074" s="2" t="s">
        <v>6215</v>
      </c>
      <c r="B3074" s="2" t="s">
        <v>6216</v>
      </c>
      <c r="C3074" s="2">
        <v>8496871582</v>
      </c>
      <c r="D3074" s="2" t="s">
        <v>14</v>
      </c>
      <c r="E3074" s="2" t="s">
        <v>15</v>
      </c>
      <c r="F3074" s="2" t="s">
        <v>3363</v>
      </c>
      <c r="G3074" s="2" t="s">
        <v>3363</v>
      </c>
    </row>
    <row r="3075" spans="1:7">
      <c r="A3075" s="2" t="s">
        <v>6217</v>
      </c>
      <c r="B3075" s="2" t="s">
        <v>6218</v>
      </c>
      <c r="C3075" s="2">
        <v>6003105178</v>
      </c>
      <c r="D3075" s="2" t="s">
        <v>14</v>
      </c>
      <c r="E3075" s="2" t="s">
        <v>15</v>
      </c>
      <c r="F3075" s="2" t="s">
        <v>3363</v>
      </c>
      <c r="G3075" s="2" t="s">
        <v>3363</v>
      </c>
    </row>
    <row r="3076" spans="1:7">
      <c r="A3076" s="2" t="s">
        <v>6219</v>
      </c>
      <c r="B3076" s="2" t="s">
        <v>6220</v>
      </c>
      <c r="C3076" s="2">
        <v>8329220977</v>
      </c>
      <c r="D3076" s="2" t="s">
        <v>14</v>
      </c>
      <c r="E3076" s="2" t="s">
        <v>15</v>
      </c>
      <c r="F3076" s="2" t="s">
        <v>3363</v>
      </c>
      <c r="G3076" s="2" t="s">
        <v>3363</v>
      </c>
    </row>
    <row r="3077" spans="1:7">
      <c r="A3077" s="2" t="s">
        <v>6221</v>
      </c>
      <c r="B3077" s="2" t="s">
        <v>6222</v>
      </c>
      <c r="C3077" s="2">
        <v>8790822773</v>
      </c>
      <c r="D3077" s="2" t="s">
        <v>14</v>
      </c>
      <c r="E3077" s="2" t="str">
        <f>HYPERLINK("https://nconnect.nicmar.ac.in/storage/profile/69a867294c66b.png", "Download")</f>
        <v>0</v>
      </c>
      <c r="F3077" s="2" t="s">
        <v>3363</v>
      </c>
      <c r="G3077" s="2" t="s">
        <v>3363</v>
      </c>
    </row>
    <row r="3078" spans="1:7">
      <c r="A3078" s="2" t="s">
        <v>6223</v>
      </c>
      <c r="B3078" s="2" t="s">
        <v>6224</v>
      </c>
      <c r="C3078" s="2">
        <v>9921878455</v>
      </c>
      <c r="D3078" s="2" t="s">
        <v>14</v>
      </c>
      <c r="E3078" s="2" t="str">
        <f>HYPERLINK("https://nconnect.nicmar.ac.in/storage/profile/69a868f311613.png", "Download")</f>
        <v>0</v>
      </c>
      <c r="F3078" s="2" t="s">
        <v>3363</v>
      </c>
      <c r="G3078" s="2" t="s">
        <v>3363</v>
      </c>
    </row>
    <row r="3079" spans="1:7">
      <c r="A3079" s="2" t="s">
        <v>6225</v>
      </c>
      <c r="B3079" s="2" t="s">
        <v>6226</v>
      </c>
      <c r="C3079" s="2">
        <v>7907423952</v>
      </c>
      <c r="D3079" s="2" t="s">
        <v>14</v>
      </c>
      <c r="E3079" s="2" t="s">
        <v>15</v>
      </c>
      <c r="F3079" s="2" t="s">
        <v>3363</v>
      </c>
      <c r="G3079" s="2" t="s">
        <v>3363</v>
      </c>
    </row>
    <row r="3080" spans="1:7">
      <c r="A3080" s="2" t="s">
        <v>6227</v>
      </c>
      <c r="B3080" s="2" t="s">
        <v>6228</v>
      </c>
      <c r="C3080" s="2">
        <v>8010555344</v>
      </c>
      <c r="D3080" s="2" t="s">
        <v>14</v>
      </c>
      <c r="E3080" s="2" t="s">
        <v>15</v>
      </c>
      <c r="F3080" s="2" t="s">
        <v>3363</v>
      </c>
      <c r="G3080" s="2" t="s">
        <v>3363</v>
      </c>
    </row>
    <row r="3081" spans="1:7">
      <c r="A3081" s="2" t="s">
        <v>6229</v>
      </c>
      <c r="B3081" s="2" t="s">
        <v>6230</v>
      </c>
      <c r="C3081" s="2">
        <v>9359235914</v>
      </c>
      <c r="D3081" s="2" t="s">
        <v>14</v>
      </c>
      <c r="E3081" s="2" t="str">
        <f>HYPERLINK("https://nconnect.nicmar.ac.in/storage/profile/69a879821315a.png", "Download")</f>
        <v>0</v>
      </c>
      <c r="F3081" s="2" t="s">
        <v>3363</v>
      </c>
      <c r="G3081" s="2" t="s">
        <v>3363</v>
      </c>
    </row>
    <row r="3082" spans="1:7">
      <c r="A3082" s="2" t="s">
        <v>6231</v>
      </c>
      <c r="B3082" s="2" t="s">
        <v>6232</v>
      </c>
      <c r="C3082" s="2">
        <v>9924744837</v>
      </c>
      <c r="D3082" s="2" t="s">
        <v>14</v>
      </c>
      <c r="E3082" s="2" t="s">
        <v>15</v>
      </c>
      <c r="F3082" s="2" t="s">
        <v>3363</v>
      </c>
      <c r="G3082" s="2" t="s">
        <v>3363</v>
      </c>
    </row>
    <row r="3083" spans="1:7">
      <c r="A3083" s="2" t="s">
        <v>6233</v>
      </c>
      <c r="B3083" s="2" t="s">
        <v>6234</v>
      </c>
      <c r="C3083" s="2">
        <v>9175369379</v>
      </c>
      <c r="D3083" s="2" t="s">
        <v>14</v>
      </c>
      <c r="E3083" s="2" t="s">
        <v>15</v>
      </c>
      <c r="F3083" s="2" t="s">
        <v>3363</v>
      </c>
      <c r="G3083" s="2" t="s">
        <v>3363</v>
      </c>
    </row>
    <row r="3084" spans="1:7">
      <c r="A3084" s="2" t="s">
        <v>6235</v>
      </c>
      <c r="B3084" s="2" t="s">
        <v>6236</v>
      </c>
      <c r="C3084" s="2">
        <v>8275272546</v>
      </c>
      <c r="D3084" s="2" t="s">
        <v>14</v>
      </c>
      <c r="E3084" s="2" t="s">
        <v>15</v>
      </c>
      <c r="F3084" s="2" t="s">
        <v>3363</v>
      </c>
      <c r="G3084" s="2" t="s">
        <v>3363</v>
      </c>
    </row>
    <row r="3085" spans="1:7">
      <c r="A3085" s="2" t="s">
        <v>6237</v>
      </c>
      <c r="B3085" s="2" t="s">
        <v>6238</v>
      </c>
      <c r="C3085" s="2">
        <v>9443224506</v>
      </c>
      <c r="D3085" s="2" t="s">
        <v>14</v>
      </c>
      <c r="E3085" s="2" t="str">
        <f>HYPERLINK("https://nconnect.nicmar.ac.in/storage/profile/69a870954d877.png", "Download")</f>
        <v>0</v>
      </c>
      <c r="F3085" s="2" t="s">
        <v>3363</v>
      </c>
      <c r="G3085" s="2" t="s">
        <v>3363</v>
      </c>
    </row>
    <row r="3086" spans="1:7">
      <c r="A3086" s="2" t="s">
        <v>6239</v>
      </c>
      <c r="B3086" s="2" t="s">
        <v>6240</v>
      </c>
      <c r="C3086" s="2">
        <v>7733836551</v>
      </c>
      <c r="D3086" s="2" t="s">
        <v>14</v>
      </c>
      <c r="E3086" s="2" t="str">
        <f>HYPERLINK("https://nconnect.nicmar.ac.in/storage/profile/69a8709420da2.png", "Download")</f>
        <v>0</v>
      </c>
      <c r="F3086" s="2" t="s">
        <v>3363</v>
      </c>
      <c r="G3086" s="2" t="s">
        <v>3363</v>
      </c>
    </row>
    <row r="3087" spans="1:7">
      <c r="A3087" s="2" t="s">
        <v>6241</v>
      </c>
      <c r="B3087" s="2" t="s">
        <v>6242</v>
      </c>
      <c r="C3087" s="2">
        <v>9881057759</v>
      </c>
      <c r="D3087" s="2" t="s">
        <v>14</v>
      </c>
      <c r="E3087" s="2" t="s">
        <v>15</v>
      </c>
      <c r="F3087" s="2" t="s">
        <v>3363</v>
      </c>
      <c r="G3087" s="2" t="s">
        <v>3363</v>
      </c>
    </row>
    <row r="3088" spans="1:7">
      <c r="A3088" s="2" t="s">
        <v>6243</v>
      </c>
      <c r="B3088" s="2" t="s">
        <v>6244</v>
      </c>
      <c r="C3088" s="2">
        <v>8698030308</v>
      </c>
      <c r="D3088" s="2" t="s">
        <v>14</v>
      </c>
      <c r="E3088" s="2" t="s">
        <v>15</v>
      </c>
      <c r="F3088" s="2" t="s">
        <v>3363</v>
      </c>
      <c r="G3088" s="2" t="s">
        <v>3363</v>
      </c>
    </row>
    <row r="3089" spans="1:7">
      <c r="A3089" s="2" t="s">
        <v>6245</v>
      </c>
      <c r="B3089" s="2" t="s">
        <v>6246</v>
      </c>
      <c r="C3089" s="2">
        <v>9557035880</v>
      </c>
      <c r="D3089" s="2" t="s">
        <v>14</v>
      </c>
      <c r="E3089" s="2" t="s">
        <v>15</v>
      </c>
      <c r="F3089" s="2" t="s">
        <v>3363</v>
      </c>
      <c r="G3089" s="2" t="s">
        <v>3363</v>
      </c>
    </row>
    <row r="3090" spans="1:7">
      <c r="A3090" s="2" t="s">
        <v>6247</v>
      </c>
      <c r="B3090" s="2" t="s">
        <v>6248</v>
      </c>
      <c r="C3090" s="2">
        <v>9011949393</v>
      </c>
      <c r="D3090" s="2" t="s">
        <v>14</v>
      </c>
      <c r="E3090" s="2" t="s">
        <v>15</v>
      </c>
      <c r="F3090" s="2" t="s">
        <v>3363</v>
      </c>
      <c r="G3090" s="2" t="s">
        <v>3363</v>
      </c>
    </row>
    <row r="3091" spans="1:7">
      <c r="A3091" s="2" t="s">
        <v>6249</v>
      </c>
      <c r="B3091" s="2" t="s">
        <v>6250</v>
      </c>
      <c r="C3091" s="2"/>
      <c r="D3091" s="2" t="s">
        <v>14</v>
      </c>
      <c r="E3091" s="2" t="s">
        <v>15</v>
      </c>
      <c r="F3091" s="2" t="s">
        <v>48</v>
      </c>
      <c r="G3091" s="2" t="s">
        <v>48</v>
      </c>
    </row>
    <row r="3092" spans="1:7">
      <c r="A3092" s="2" t="s">
        <v>6251</v>
      </c>
      <c r="B3092" s="2" t="s">
        <v>6252</v>
      </c>
      <c r="C3092" s="2">
        <v>8806256011</v>
      </c>
      <c r="D3092" s="2" t="s">
        <v>14</v>
      </c>
      <c r="E3092" s="2" t="str">
        <f>HYPERLINK("https://nconnect.nicmar.ac.in/storage/profile/69a9056f282a9.png", "Download")</f>
        <v>0</v>
      </c>
      <c r="F3092" s="2" t="s">
        <v>3363</v>
      </c>
      <c r="G3092" s="2" t="s">
        <v>3363</v>
      </c>
    </row>
    <row r="3093" spans="1:7">
      <c r="A3093" s="2" t="s">
        <v>6253</v>
      </c>
      <c r="B3093" s="2" t="s">
        <v>6254</v>
      </c>
      <c r="C3093" s="2">
        <v>9423864935</v>
      </c>
      <c r="D3093" s="2" t="s">
        <v>14</v>
      </c>
      <c r="E3093" s="2" t="str">
        <f>HYPERLINK("https://nconnect.nicmar.ac.in/storage/profile/69a90d277f3e7.png", "Download")</f>
        <v>0</v>
      </c>
      <c r="F3093" s="2" t="s">
        <v>3363</v>
      </c>
      <c r="G3093" s="2" t="s">
        <v>3363</v>
      </c>
    </row>
    <row r="3094" spans="1:7">
      <c r="A3094" s="2" t="s">
        <v>6255</v>
      </c>
      <c r="B3094" s="2" t="s">
        <v>6256</v>
      </c>
      <c r="C3094" s="2">
        <v>9784539435</v>
      </c>
      <c r="D3094" s="2" t="s">
        <v>14</v>
      </c>
      <c r="E3094" s="2" t="str">
        <f>HYPERLINK("https://nconnect.nicmar.ac.in/storage/profile/69a975bb5cfc4.png", "Download")</f>
        <v>0</v>
      </c>
      <c r="F3094" s="2" t="s">
        <v>3363</v>
      </c>
      <c r="G3094" s="2" t="s">
        <v>3363</v>
      </c>
    </row>
    <row r="3095" spans="1:7">
      <c r="A3095" s="2" t="s">
        <v>6257</v>
      </c>
      <c r="B3095" s="2" t="s">
        <v>6258</v>
      </c>
      <c r="C3095" s="2">
        <v>8847851033</v>
      </c>
      <c r="D3095" s="2" t="s">
        <v>14</v>
      </c>
      <c r="E3095" s="2" t="s">
        <v>15</v>
      </c>
      <c r="F3095" s="2" t="s">
        <v>3363</v>
      </c>
      <c r="G3095" s="2" t="s">
        <v>3363</v>
      </c>
    </row>
    <row r="3096" spans="1:7">
      <c r="A3096" s="2" t="s">
        <v>6259</v>
      </c>
      <c r="B3096" s="2" t="s">
        <v>6260</v>
      </c>
      <c r="C3096" s="2">
        <v>8943240086</v>
      </c>
      <c r="D3096" s="2" t="s">
        <v>14</v>
      </c>
      <c r="E3096" s="2" t="str">
        <f>HYPERLINK("https://nconnect.nicmar.ac.in/storage/profile/69a96a461cb62.png", "Download")</f>
        <v>0</v>
      </c>
      <c r="F3096" s="2" t="s">
        <v>3363</v>
      </c>
      <c r="G3096" s="2" t="s">
        <v>3363</v>
      </c>
    </row>
    <row r="3097" spans="1:7">
      <c r="A3097" s="2" t="s">
        <v>6261</v>
      </c>
      <c r="B3097" s="2" t="s">
        <v>6262</v>
      </c>
      <c r="C3097" s="2"/>
      <c r="D3097" s="2" t="s">
        <v>14</v>
      </c>
      <c r="E3097" s="2" t="s">
        <v>15</v>
      </c>
      <c r="F3097" s="2" t="s">
        <v>48</v>
      </c>
      <c r="G3097" s="2" t="s">
        <v>48</v>
      </c>
    </row>
    <row r="3098" spans="1:7">
      <c r="A3098" s="2" t="s">
        <v>6263</v>
      </c>
      <c r="B3098" s="2" t="s">
        <v>6264</v>
      </c>
      <c r="C3098" s="2">
        <v>7870830573</v>
      </c>
      <c r="D3098" s="2" t="s">
        <v>14</v>
      </c>
      <c r="E3098" s="2" t="str">
        <f>HYPERLINK("https://nconnect.nicmar.ac.in/storage/profile/69a9c4d4a0dcc.png", "Download")</f>
        <v>0</v>
      </c>
      <c r="F3098" s="2" t="s">
        <v>3363</v>
      </c>
      <c r="G3098" s="2" t="s">
        <v>3363</v>
      </c>
    </row>
    <row r="3099" spans="1:7">
      <c r="A3099" s="2" t="s">
        <v>6265</v>
      </c>
      <c r="B3099" s="2" t="s">
        <v>6266</v>
      </c>
      <c r="C3099" s="2"/>
      <c r="D3099" s="2" t="s">
        <v>14</v>
      </c>
      <c r="E3099" s="2" t="s">
        <v>15</v>
      </c>
      <c r="F3099" s="2" t="s">
        <v>48</v>
      </c>
      <c r="G3099" s="2" t="s">
        <v>48</v>
      </c>
    </row>
    <row r="3100" spans="1:7">
      <c r="A3100" s="2" t="s">
        <v>6267</v>
      </c>
      <c r="B3100" s="2" t="s">
        <v>6268</v>
      </c>
      <c r="C3100" s="2"/>
      <c r="D3100" s="2" t="s">
        <v>14</v>
      </c>
      <c r="E3100" s="2" t="s">
        <v>15</v>
      </c>
      <c r="F3100" s="2" t="s">
        <v>48</v>
      </c>
      <c r="G3100" s="2" t="s">
        <v>48</v>
      </c>
    </row>
    <row r="3101" spans="1:7">
      <c r="A3101" s="2" t="s">
        <v>6269</v>
      </c>
      <c r="B3101" s="2" t="s">
        <v>6270</v>
      </c>
      <c r="C3101" s="2">
        <v>7350402109</v>
      </c>
      <c r="D3101" s="2" t="s">
        <v>14</v>
      </c>
      <c r="E3101" s="2" t="s">
        <v>15</v>
      </c>
      <c r="F3101" s="2" t="s">
        <v>3363</v>
      </c>
      <c r="G3101" s="2" t="s">
        <v>3363</v>
      </c>
    </row>
    <row r="3102" spans="1:7">
      <c r="A3102" s="2" t="s">
        <v>6271</v>
      </c>
      <c r="B3102" s="2" t="s">
        <v>6272</v>
      </c>
      <c r="C3102" s="2">
        <v>9405092611</v>
      </c>
      <c r="D3102" s="2" t="s">
        <v>14</v>
      </c>
      <c r="E3102" s="2" t="s">
        <v>15</v>
      </c>
      <c r="F3102" s="2" t="s">
        <v>3363</v>
      </c>
      <c r="G3102" s="2" t="s">
        <v>3363</v>
      </c>
    </row>
    <row r="3103" spans="1:7">
      <c r="A3103" s="2" t="s">
        <v>6273</v>
      </c>
      <c r="B3103" s="2" t="s">
        <v>6274</v>
      </c>
      <c r="C3103" s="2">
        <v>9826721451</v>
      </c>
      <c r="D3103" s="2" t="s">
        <v>14</v>
      </c>
      <c r="E3103" s="2" t="str">
        <f>HYPERLINK("https://nconnect.nicmar.ac.in/storage/profile/69aa92feba968.png", "Download")</f>
        <v>0</v>
      </c>
      <c r="F3103" s="2" t="s">
        <v>3363</v>
      </c>
      <c r="G3103" s="2" t="s">
        <v>3363</v>
      </c>
    </row>
    <row r="3104" spans="1:7">
      <c r="A3104" s="2" t="s">
        <v>6275</v>
      </c>
      <c r="B3104" s="2" t="s">
        <v>6276</v>
      </c>
      <c r="C3104" s="2">
        <v>9717202838</v>
      </c>
      <c r="D3104" s="2" t="s">
        <v>14</v>
      </c>
      <c r="E3104" s="2" t="str">
        <f>HYPERLINK("https://nconnect.nicmar.ac.in/storage/profile/69ad3bfa4291f.png", "Download")</f>
        <v>0</v>
      </c>
      <c r="F3104" s="2" t="s">
        <v>3363</v>
      </c>
      <c r="G3104" s="2" t="s">
        <v>3363</v>
      </c>
    </row>
    <row r="3105" spans="1:7">
      <c r="A3105" s="2" t="s">
        <v>6277</v>
      </c>
      <c r="B3105" s="2" t="s">
        <v>6278</v>
      </c>
      <c r="C3105" s="2">
        <v>9639430325</v>
      </c>
      <c r="D3105" s="2" t="s">
        <v>9</v>
      </c>
      <c r="E3105" s="2" t="s">
        <v>15</v>
      </c>
      <c r="F3105" s="2" t="s">
        <v>1359</v>
      </c>
      <c r="G3105" s="2" t="s">
        <v>1359</v>
      </c>
    </row>
    <row r="3106" spans="1:7">
      <c r="A3106" s="2" t="s">
        <v>6279</v>
      </c>
      <c r="B3106" s="2" t="s">
        <v>6280</v>
      </c>
      <c r="C3106" s="2">
        <v>9518078069</v>
      </c>
      <c r="D3106" s="2" t="s">
        <v>9</v>
      </c>
      <c r="E3106" s="2" t="s">
        <v>15</v>
      </c>
      <c r="F3106" s="2" t="s">
        <v>1359</v>
      </c>
      <c r="G3106" s="2" t="s">
        <v>1359</v>
      </c>
    </row>
    <row r="3107" spans="1:7">
      <c r="A3107" s="2" t="s">
        <v>6281</v>
      </c>
      <c r="B3107" s="2" t="s">
        <v>6282</v>
      </c>
      <c r="C3107" s="2">
        <v>9673587733</v>
      </c>
      <c r="D3107" s="2" t="s">
        <v>14</v>
      </c>
      <c r="E3107" s="2" t="s">
        <v>15</v>
      </c>
      <c r="F3107" s="2" t="s">
        <v>3363</v>
      </c>
      <c r="G3107" s="2" t="s">
        <v>3363</v>
      </c>
    </row>
    <row r="3108" spans="1:7">
      <c r="A3108" s="2" t="s">
        <v>6283</v>
      </c>
      <c r="B3108" s="2" t="s">
        <v>6284</v>
      </c>
      <c r="C3108" s="2">
        <v>7417197642</v>
      </c>
      <c r="D3108" s="2" t="s">
        <v>9</v>
      </c>
      <c r="E3108" s="2" t="s">
        <v>15</v>
      </c>
      <c r="F3108" s="2" t="s">
        <v>1359</v>
      </c>
      <c r="G3108" s="2" t="s">
        <v>1359</v>
      </c>
    </row>
    <row r="3109" spans="1:7">
      <c r="A3109" s="2" t="s">
        <v>6285</v>
      </c>
      <c r="B3109" s="2" t="s">
        <v>6286</v>
      </c>
      <c r="C3109" s="2">
        <v>7018106242</v>
      </c>
      <c r="D3109" s="2" t="s">
        <v>14</v>
      </c>
      <c r="E3109" s="2" t="s">
        <v>15</v>
      </c>
      <c r="F3109" s="2" t="s">
        <v>3363</v>
      </c>
      <c r="G3109" s="2" t="s">
        <v>3363</v>
      </c>
    </row>
    <row r="3110" spans="1:7">
      <c r="A3110" s="2" t="s">
        <v>3699</v>
      </c>
      <c r="B3110" s="2" t="s">
        <v>6287</v>
      </c>
      <c r="C3110" s="2">
        <v>9205118494</v>
      </c>
      <c r="D3110" s="2" t="s">
        <v>9</v>
      </c>
      <c r="E3110" s="2" t="s">
        <v>15</v>
      </c>
      <c r="F3110" s="2" t="s">
        <v>1359</v>
      </c>
      <c r="G3110" s="2" t="s">
        <v>1359</v>
      </c>
    </row>
    <row r="3111" spans="1:7">
      <c r="A3111" s="2" t="s">
        <v>6288</v>
      </c>
      <c r="B3111" s="2" t="s">
        <v>6289</v>
      </c>
      <c r="C3111" s="2"/>
      <c r="D3111" s="2" t="s">
        <v>14</v>
      </c>
      <c r="E3111" s="2" t="s">
        <v>15</v>
      </c>
      <c r="F3111" s="2" t="s">
        <v>48</v>
      </c>
      <c r="G3111" s="2" t="s">
        <v>48</v>
      </c>
    </row>
    <row r="3112" spans="1:7">
      <c r="A3112" s="2" t="s">
        <v>6290</v>
      </c>
      <c r="B3112" s="2" t="s">
        <v>6291</v>
      </c>
      <c r="C3112" s="2">
        <v>7248972262</v>
      </c>
      <c r="D3112" s="2" t="s">
        <v>14</v>
      </c>
      <c r="E3112" s="2" t="s">
        <v>15</v>
      </c>
      <c r="F3112" s="2" t="s">
        <v>3363</v>
      </c>
      <c r="G3112" s="2" t="s">
        <v>3363</v>
      </c>
    </row>
    <row r="3113" spans="1:7">
      <c r="A3113" s="2" t="s">
        <v>6292</v>
      </c>
      <c r="B3113" s="2" t="s">
        <v>6293</v>
      </c>
      <c r="C3113" s="2">
        <v>9894279057</v>
      </c>
      <c r="D3113" s="2" t="s">
        <v>14</v>
      </c>
      <c r="E3113" s="2" t="s">
        <v>15</v>
      </c>
      <c r="F3113" s="2" t="s">
        <v>3363</v>
      </c>
      <c r="G3113" s="2" t="s">
        <v>3363</v>
      </c>
    </row>
    <row r="3114" spans="1:7">
      <c r="A3114" s="2" t="s">
        <v>6294</v>
      </c>
      <c r="B3114" s="2" t="s">
        <v>6295</v>
      </c>
      <c r="C3114" s="2"/>
      <c r="D3114" s="2" t="s">
        <v>14</v>
      </c>
      <c r="E3114" s="2" t="s">
        <v>15</v>
      </c>
      <c r="F3114" s="2" t="s">
        <v>48</v>
      </c>
      <c r="G3114" s="2" t="s">
        <v>48</v>
      </c>
    </row>
    <row r="3115" spans="1:7">
      <c r="A3115" s="2" t="s">
        <v>6296</v>
      </c>
      <c r="B3115" s="2" t="s">
        <v>6297</v>
      </c>
      <c r="C3115" s="2">
        <v>9823934779</v>
      </c>
      <c r="D3115" s="2" t="s">
        <v>14</v>
      </c>
      <c r="E3115" s="2" t="str">
        <f>HYPERLINK("https://nconnect.nicmar.ac.in/storage/profile/69ae8a3bba106.png", "Download")</f>
        <v>0</v>
      </c>
      <c r="F3115" s="2" t="s">
        <v>3363</v>
      </c>
      <c r="G3115" s="2" t="s">
        <v>3363</v>
      </c>
    </row>
    <row r="3116" spans="1:7">
      <c r="A3116" s="2" t="s">
        <v>6298</v>
      </c>
      <c r="B3116" s="2" t="s">
        <v>6299</v>
      </c>
      <c r="C3116" s="2"/>
      <c r="D3116" s="2" t="s">
        <v>39</v>
      </c>
      <c r="E3116" s="2" t="s">
        <v>15</v>
      </c>
      <c r="F3116" s="2" t="s">
        <v>48</v>
      </c>
      <c r="G3116" s="2" t="s">
        <v>48</v>
      </c>
    </row>
    <row r="3117" spans="1:7">
      <c r="A3117" s="2" t="s">
        <v>6300</v>
      </c>
      <c r="B3117" s="2" t="s">
        <v>6301</v>
      </c>
      <c r="C3117" s="2"/>
      <c r="D3117" s="2" t="s">
        <v>14</v>
      </c>
      <c r="E3117" s="2" t="s">
        <v>15</v>
      </c>
      <c r="F3117" s="2" t="s">
        <v>48</v>
      </c>
      <c r="G3117" s="2" t="s">
        <v>48</v>
      </c>
    </row>
    <row r="3118" spans="1:7">
      <c r="A3118" s="2" t="s">
        <v>6302</v>
      </c>
      <c r="B3118" s="2" t="s">
        <v>6303</v>
      </c>
      <c r="C3118" s="2">
        <v>8328031388</v>
      </c>
      <c r="D3118" s="2" t="s">
        <v>14</v>
      </c>
      <c r="E3118" s="2" t="str">
        <f>HYPERLINK("https://nconnect.nicmar.ac.in/storage/profile/69afb298baad0.png", "Download")</f>
        <v>0</v>
      </c>
      <c r="F3118" s="2" t="s">
        <v>3363</v>
      </c>
      <c r="G3118" s="2" t="s">
        <v>3363</v>
      </c>
    </row>
    <row r="3119" spans="1:7">
      <c r="A3119" s="2" t="s">
        <v>6304</v>
      </c>
      <c r="B3119" s="2" t="s">
        <v>6305</v>
      </c>
      <c r="C3119" s="2">
        <v>8427963036</v>
      </c>
      <c r="D3119" s="2" t="s">
        <v>14</v>
      </c>
      <c r="E3119" s="2" t="s">
        <v>15</v>
      </c>
      <c r="F3119" s="2" t="s">
        <v>3363</v>
      </c>
      <c r="G3119" s="2" t="s">
        <v>3363</v>
      </c>
    </row>
    <row r="3120" spans="1:7">
      <c r="A3120" s="2" t="s">
        <v>6306</v>
      </c>
      <c r="B3120" s="2" t="s">
        <v>6307</v>
      </c>
      <c r="C3120" s="2">
        <v>9834445375</v>
      </c>
      <c r="D3120" s="2" t="s">
        <v>14</v>
      </c>
      <c r="E3120" s="2" t="str">
        <f>HYPERLINK("https://nconnect.nicmar.ac.in/storage/profile/69b042e26b56c.png", "Download")</f>
        <v>0</v>
      </c>
      <c r="F3120" s="2" t="s">
        <v>3363</v>
      </c>
      <c r="G3120" s="2" t="s">
        <v>3363</v>
      </c>
    </row>
    <row r="3121" spans="1:7">
      <c r="A3121" s="2" t="s">
        <v>6308</v>
      </c>
      <c r="B3121" s="2" t="s">
        <v>6309</v>
      </c>
      <c r="C3121" s="2"/>
      <c r="D3121" s="2" t="s">
        <v>14</v>
      </c>
      <c r="E3121" s="2" t="s">
        <v>15</v>
      </c>
      <c r="F3121" s="2" t="s">
        <v>48</v>
      </c>
      <c r="G3121" s="2" t="s">
        <v>48</v>
      </c>
    </row>
    <row r="3122" spans="1:7">
      <c r="A3122" s="2" t="s">
        <v>6310</v>
      </c>
      <c r="B3122" s="2" t="s">
        <v>6311</v>
      </c>
      <c r="C3122" s="2">
        <v>8376046921</v>
      </c>
      <c r="D3122" s="2" t="s">
        <v>9</v>
      </c>
      <c r="E3122" s="2" t="s">
        <v>15</v>
      </c>
      <c r="F3122" s="2" t="s">
        <v>1359</v>
      </c>
      <c r="G3122" s="2" t="s">
        <v>1359</v>
      </c>
    </row>
    <row r="3123" spans="1:7">
      <c r="A3123" s="2" t="s">
        <v>6312</v>
      </c>
      <c r="B3123" s="2" t="s">
        <v>6313</v>
      </c>
      <c r="C3123" s="2">
        <v>8668846260</v>
      </c>
      <c r="D3123" s="2" t="s">
        <v>14</v>
      </c>
      <c r="E3123" s="2" t="str">
        <f>HYPERLINK("https://nconnect.nicmar.ac.in/storage/profile/69b12836f0ca3.png", "Download")</f>
        <v>0</v>
      </c>
      <c r="F3123" s="2" t="s">
        <v>3363</v>
      </c>
      <c r="G3123" s="2" t="s">
        <v>3363</v>
      </c>
    </row>
    <row r="3124" spans="1:7">
      <c r="A3124" s="2" t="s">
        <v>6314</v>
      </c>
      <c r="B3124" s="2" t="s">
        <v>6315</v>
      </c>
      <c r="C3124" s="2">
        <v>9096393604</v>
      </c>
      <c r="D3124" s="2" t="s">
        <v>14</v>
      </c>
      <c r="E3124" s="2" t="s">
        <v>15</v>
      </c>
      <c r="F3124" s="2" t="s">
        <v>3363</v>
      </c>
      <c r="G3124" s="2" t="s">
        <v>3363</v>
      </c>
    </row>
    <row r="3125" spans="1:7">
      <c r="A3125" s="2" t="s">
        <v>6316</v>
      </c>
      <c r="B3125" s="2" t="s">
        <v>6317</v>
      </c>
      <c r="C3125" s="2"/>
      <c r="D3125" s="2" t="s">
        <v>14</v>
      </c>
      <c r="E3125" s="2" t="s">
        <v>15</v>
      </c>
      <c r="F3125" s="2" t="s">
        <v>48</v>
      </c>
      <c r="G3125" s="2" t="s">
        <v>48</v>
      </c>
    </row>
    <row r="3126" spans="1:7">
      <c r="A3126" s="2" t="s">
        <v>6318</v>
      </c>
      <c r="B3126" s="2" t="s">
        <v>6319</v>
      </c>
      <c r="C3126" s="2"/>
      <c r="D3126" s="2" t="s">
        <v>14</v>
      </c>
      <c r="E3126" s="2" t="s">
        <v>15</v>
      </c>
      <c r="F3126" s="2" t="s">
        <v>48</v>
      </c>
      <c r="G3126" s="2" t="s">
        <v>48</v>
      </c>
    </row>
    <row r="3127" spans="1:7">
      <c r="A3127" s="2" t="s">
        <v>6320</v>
      </c>
      <c r="B3127" s="2" t="s">
        <v>6321</v>
      </c>
      <c r="C3127" s="2">
        <v>7003126833</v>
      </c>
      <c r="D3127" s="2" t="s">
        <v>9</v>
      </c>
      <c r="E3127" s="2" t="s">
        <v>15</v>
      </c>
      <c r="F3127" s="2" t="s">
        <v>1359</v>
      </c>
      <c r="G3127" s="2" t="s">
        <v>1359</v>
      </c>
    </row>
    <row r="3128" spans="1:7">
      <c r="A3128" s="2" t="s">
        <v>6322</v>
      </c>
      <c r="B3128" s="2" t="s">
        <v>6323</v>
      </c>
      <c r="C3128" s="2">
        <v>9344206931</v>
      </c>
      <c r="D3128" s="2" t="s">
        <v>14</v>
      </c>
      <c r="E3128" s="2" t="str">
        <f>HYPERLINK("https://nconnect.nicmar.ac.in/storage/profile/69b27fbcabf22.png", "Download")</f>
        <v>0</v>
      </c>
      <c r="F3128" s="2" t="s">
        <v>3363</v>
      </c>
      <c r="G3128" s="2" t="s">
        <v>3363</v>
      </c>
    </row>
    <row r="3129" spans="1:7">
      <c r="A3129" s="2" t="s">
        <v>6324</v>
      </c>
      <c r="B3129" s="2" t="s">
        <v>6325</v>
      </c>
      <c r="C3129" s="2">
        <v>9545840005</v>
      </c>
      <c r="D3129" s="2" t="s">
        <v>14</v>
      </c>
      <c r="E3129" s="2" t="s">
        <v>15</v>
      </c>
      <c r="F3129" s="2" t="s">
        <v>3363</v>
      </c>
      <c r="G3129" s="2" t="s">
        <v>3363</v>
      </c>
    </row>
    <row r="3130" spans="1:7">
      <c r="A3130" s="2" t="s">
        <v>6326</v>
      </c>
      <c r="B3130" s="2" t="s">
        <v>6327</v>
      </c>
      <c r="C3130" s="2"/>
      <c r="D3130" s="2" t="s">
        <v>39</v>
      </c>
      <c r="E3130" s="2" t="s">
        <v>15</v>
      </c>
      <c r="F3130" s="2" t="s">
        <v>48</v>
      </c>
      <c r="G3130" s="2" t="s">
        <v>48</v>
      </c>
    </row>
    <row r="3131" spans="1:7">
      <c r="A3131" s="2" t="s">
        <v>6328</v>
      </c>
      <c r="B3131" s="2" t="s">
        <v>6329</v>
      </c>
      <c r="C3131" s="2">
        <v>9919066193</v>
      </c>
      <c r="D3131" s="2" t="s">
        <v>9</v>
      </c>
      <c r="E3131" s="2" t="s">
        <v>15</v>
      </c>
      <c r="F3131" s="2" t="s">
        <v>1359</v>
      </c>
      <c r="G3131" s="2" t="s">
        <v>1359</v>
      </c>
    </row>
    <row r="3132" spans="1:7">
      <c r="A3132" s="2" t="s">
        <v>6330</v>
      </c>
      <c r="B3132" s="2" t="s">
        <v>6331</v>
      </c>
      <c r="C3132" s="2"/>
      <c r="D3132" s="2" t="s">
        <v>14</v>
      </c>
      <c r="E3132" s="2" t="s">
        <v>15</v>
      </c>
      <c r="F3132" s="2" t="s">
        <v>48</v>
      </c>
      <c r="G3132" s="2" t="s">
        <v>48</v>
      </c>
    </row>
    <row r="3133" spans="1:7">
      <c r="A3133" s="2" t="s">
        <v>6332</v>
      </c>
      <c r="B3133" s="2" t="s">
        <v>6333</v>
      </c>
      <c r="C3133" s="2"/>
      <c r="D3133" s="2" t="s">
        <v>14</v>
      </c>
      <c r="E3133" s="2" t="s">
        <v>15</v>
      </c>
      <c r="F3133" s="2" t="s">
        <v>48</v>
      </c>
      <c r="G3133" s="2" t="s">
        <v>48</v>
      </c>
    </row>
    <row r="3134" spans="1:7">
      <c r="A3134" s="2" t="s">
        <v>6334</v>
      </c>
      <c r="B3134" s="2" t="s">
        <v>6335</v>
      </c>
      <c r="C3134" s="2">
        <v>9284861925</v>
      </c>
      <c r="D3134" s="2" t="s">
        <v>14</v>
      </c>
      <c r="E3134" s="2" t="str">
        <f>HYPERLINK("https://nconnect.nicmar.ac.in/storage/profile/69b68c4432ea7.png", "Download")</f>
        <v>0</v>
      </c>
      <c r="F3134" s="2" t="s">
        <v>3363</v>
      </c>
      <c r="G3134" s="2" t="s">
        <v>3363</v>
      </c>
    </row>
    <row r="3135" spans="1:7">
      <c r="A3135" s="2" t="s">
        <v>6336</v>
      </c>
      <c r="B3135" s="2" t="s">
        <v>6337</v>
      </c>
      <c r="C3135" s="2">
        <v>8890306647</v>
      </c>
      <c r="D3135" s="2" t="s">
        <v>14</v>
      </c>
      <c r="E3135" s="2" t="str">
        <f>HYPERLINK("https://nconnect.nicmar.ac.in/storage/profile/69c3a91c7f639.png", "Download")</f>
        <v>0</v>
      </c>
      <c r="F3135" s="2" t="s">
        <v>3363</v>
      </c>
      <c r="G3135" s="2" t="s">
        <v>3363</v>
      </c>
    </row>
    <row r="3136" spans="1:7">
      <c r="A3136" s="2" t="s">
        <v>6338</v>
      </c>
      <c r="B3136" s="2" t="s">
        <v>6339</v>
      </c>
      <c r="C3136" s="2">
        <v>9482350745</v>
      </c>
      <c r="D3136" s="2" t="s">
        <v>14</v>
      </c>
      <c r="E3136" s="2" t="s">
        <v>15</v>
      </c>
      <c r="F3136" s="2" t="s">
        <v>3363</v>
      </c>
      <c r="G3136" s="2" t="s">
        <v>3363</v>
      </c>
    </row>
    <row r="3137" spans="1:7">
      <c r="A3137" s="2" t="s">
        <v>6340</v>
      </c>
      <c r="B3137" s="2" t="s">
        <v>6341</v>
      </c>
      <c r="C3137" s="2">
        <v>9425303685</v>
      </c>
      <c r="D3137" s="2" t="s">
        <v>14</v>
      </c>
      <c r="E3137" s="2" t="s">
        <v>15</v>
      </c>
      <c r="F3137" s="2" t="s">
        <v>3363</v>
      </c>
      <c r="G3137" s="2" t="s">
        <v>3363</v>
      </c>
    </row>
    <row r="3138" spans="1:7">
      <c r="A3138" s="2" t="s">
        <v>6342</v>
      </c>
      <c r="B3138" s="2" t="s">
        <v>6343</v>
      </c>
      <c r="C3138" s="2">
        <v>9962731441</v>
      </c>
      <c r="D3138" s="2" t="s">
        <v>14</v>
      </c>
      <c r="E3138" s="2" t="s">
        <v>15</v>
      </c>
      <c r="F3138" s="2" t="s">
        <v>3363</v>
      </c>
      <c r="G3138" s="2" t="s">
        <v>3363</v>
      </c>
    </row>
    <row r="3139" spans="1:7">
      <c r="A3139" s="2" t="s">
        <v>6344</v>
      </c>
      <c r="B3139" s="2" t="s">
        <v>6345</v>
      </c>
      <c r="C3139" s="2">
        <v>8668245845</v>
      </c>
      <c r="D3139" s="2" t="s">
        <v>14</v>
      </c>
      <c r="E3139" s="2" t="str">
        <f>HYPERLINK("https://nconnect.nicmar.ac.in/storage/profile/69c9f4be83cea.png", "Download")</f>
        <v>0</v>
      </c>
      <c r="F3139" s="2" t="s">
        <v>3363</v>
      </c>
      <c r="G3139" s="2" t="s">
        <v>3363</v>
      </c>
    </row>
    <row r="3140" spans="1:7">
      <c r="A3140" s="2" t="s">
        <v>6346</v>
      </c>
      <c r="B3140" s="2" t="s">
        <v>6347</v>
      </c>
      <c r="C3140" s="2">
        <v>9867621618</v>
      </c>
      <c r="D3140" s="2" t="s">
        <v>14</v>
      </c>
      <c r="E3140" s="2" t="s">
        <v>15</v>
      </c>
      <c r="F3140" s="2" t="s">
        <v>3363</v>
      </c>
      <c r="G3140" s="2" t="s">
        <v>3363</v>
      </c>
    </row>
    <row r="3141" spans="1:7">
      <c r="A3141" s="2" t="s">
        <v>6348</v>
      </c>
      <c r="B3141" s="2" t="s">
        <v>6349</v>
      </c>
      <c r="C3141" s="2">
        <v>9890995551</v>
      </c>
      <c r="D3141" s="2" t="s">
        <v>14</v>
      </c>
      <c r="E3141" s="2" t="str">
        <f>HYPERLINK("https://nconnect.nicmar.ac.in/storage/profile/69b788fcbb2cb.png", "Download")</f>
        <v>0</v>
      </c>
      <c r="F3141" s="2" t="s">
        <v>3363</v>
      </c>
      <c r="G3141" s="2" t="s">
        <v>3363</v>
      </c>
    </row>
    <row r="3142" spans="1:7">
      <c r="A3142" s="2" t="s">
        <v>6350</v>
      </c>
      <c r="B3142" s="2" t="s">
        <v>6351</v>
      </c>
      <c r="C3142" s="2">
        <v>9819595520</v>
      </c>
      <c r="D3142" s="2" t="s">
        <v>14</v>
      </c>
      <c r="E3142" s="2" t="s">
        <v>15</v>
      </c>
      <c r="F3142" s="2" t="s">
        <v>3363</v>
      </c>
      <c r="G3142" s="2" t="s">
        <v>3363</v>
      </c>
    </row>
    <row r="3143" spans="1:7">
      <c r="A3143" s="2" t="s">
        <v>6352</v>
      </c>
      <c r="B3143" s="2" t="s">
        <v>6353</v>
      </c>
      <c r="C3143" s="2">
        <v>9049749527</v>
      </c>
      <c r="D3143" s="2" t="s">
        <v>14</v>
      </c>
      <c r="E3143" s="2" t="str">
        <f>HYPERLINK("https://nconnect.nicmar.ac.in/storage/profile/69b7907f6a99d.png", "Download")</f>
        <v>0</v>
      </c>
      <c r="F3143" s="2" t="s">
        <v>3363</v>
      </c>
      <c r="G3143" s="2" t="s">
        <v>3363</v>
      </c>
    </row>
    <row r="3144" spans="1:7">
      <c r="A3144" s="2" t="s">
        <v>3949</v>
      </c>
      <c r="B3144" s="2" t="s">
        <v>6354</v>
      </c>
      <c r="C3144" s="2">
        <v>9812551533</v>
      </c>
      <c r="D3144" s="2" t="s">
        <v>14</v>
      </c>
      <c r="E3144" s="2" t="str">
        <f>HYPERLINK("https://nconnect.nicmar.ac.in/storage/profile/69b7934817219.png", "Download")</f>
        <v>0</v>
      </c>
      <c r="F3144" s="2" t="s">
        <v>3363</v>
      </c>
      <c r="G3144" s="2" t="s">
        <v>3363</v>
      </c>
    </row>
    <row r="3145" spans="1:7">
      <c r="A3145" s="2" t="s">
        <v>6355</v>
      </c>
      <c r="B3145" s="2" t="s">
        <v>6356</v>
      </c>
      <c r="C3145" s="2">
        <v>9819595520</v>
      </c>
      <c r="D3145" s="2" t="s">
        <v>14</v>
      </c>
      <c r="E3145" s="2" t="str">
        <f>HYPERLINK("https://nconnect.nicmar.ac.in/storage/profile/69b7a94a8e099.png", "Download")</f>
        <v>0</v>
      </c>
      <c r="F3145" s="2" t="s">
        <v>3363</v>
      </c>
      <c r="G3145" s="2" t="s">
        <v>3363</v>
      </c>
    </row>
    <row r="3146" spans="1:7">
      <c r="A3146" s="2" t="s">
        <v>6357</v>
      </c>
      <c r="B3146" s="2" t="s">
        <v>6358</v>
      </c>
      <c r="C3146" s="2">
        <v>8800071088</v>
      </c>
      <c r="D3146" s="2" t="s">
        <v>14</v>
      </c>
      <c r="E3146" s="2" t="str">
        <f>HYPERLINK("https://nconnect.nicmar.ac.in/storage/profile/69b7a7fd7927d.png", "Download")</f>
        <v>0</v>
      </c>
      <c r="F3146" s="2" t="s">
        <v>3363</v>
      </c>
      <c r="G3146" s="2" t="s">
        <v>3363</v>
      </c>
    </row>
    <row r="3147" spans="1:7">
      <c r="A3147" s="2" t="s">
        <v>6359</v>
      </c>
      <c r="B3147" s="2" t="s">
        <v>6360</v>
      </c>
      <c r="C3147" s="2">
        <v>8171086652</v>
      </c>
      <c r="D3147" s="2" t="s">
        <v>14</v>
      </c>
      <c r="E3147" s="2" t="str">
        <f>HYPERLINK("https://nconnect.nicmar.ac.in/storage/profile/69b7c314ac7bc.png", "Download")</f>
        <v>0</v>
      </c>
      <c r="F3147" s="2" t="s">
        <v>3363</v>
      </c>
      <c r="G3147" s="2" t="s">
        <v>3363</v>
      </c>
    </row>
    <row r="3148" spans="1:7">
      <c r="A3148" s="2" t="s">
        <v>6361</v>
      </c>
      <c r="B3148" s="2" t="s">
        <v>6362</v>
      </c>
      <c r="C3148" s="2">
        <v>9822607590</v>
      </c>
      <c r="D3148" s="2" t="s">
        <v>14</v>
      </c>
      <c r="E3148" s="2" t="str">
        <f>HYPERLINK("https://nconnect.nicmar.ac.in/storage/profile/69c3a32e494fc.png", "Download")</f>
        <v>0</v>
      </c>
      <c r="F3148" s="2" t="s">
        <v>3363</v>
      </c>
      <c r="G3148" s="2" t="s">
        <v>3363</v>
      </c>
    </row>
    <row r="3149" spans="1:7">
      <c r="A3149" s="2" t="s">
        <v>6363</v>
      </c>
      <c r="B3149" s="2" t="s">
        <v>6364</v>
      </c>
      <c r="C3149" s="2">
        <v>9740794466</v>
      </c>
      <c r="D3149" s="2" t="s">
        <v>14</v>
      </c>
      <c r="E3149" s="2" t="str">
        <f>HYPERLINK("https://nconnect.nicmar.ac.in/storage/profile/69b7c967d300b.png", "Download")</f>
        <v>0</v>
      </c>
      <c r="F3149" s="2" t="s">
        <v>3363</v>
      </c>
      <c r="G3149" s="2" t="s">
        <v>3363</v>
      </c>
    </row>
    <row r="3150" spans="1:7">
      <c r="A3150" s="2" t="s">
        <v>6365</v>
      </c>
      <c r="B3150" s="2" t="s">
        <v>6366</v>
      </c>
      <c r="C3150" s="2">
        <v>9925006051</v>
      </c>
      <c r="D3150" s="2" t="s">
        <v>14</v>
      </c>
      <c r="E3150" s="2" t="str">
        <f>HYPERLINK("https://nconnect.nicmar.ac.in/storage/profile/69b7cae034c02.png", "Download")</f>
        <v>0</v>
      </c>
      <c r="F3150" s="2" t="s">
        <v>3363</v>
      </c>
      <c r="G3150" s="2" t="s">
        <v>3363</v>
      </c>
    </row>
    <row r="3151" spans="1:7">
      <c r="A3151" s="2" t="s">
        <v>6367</v>
      </c>
      <c r="B3151" s="2" t="s">
        <v>6368</v>
      </c>
      <c r="C3151" s="2">
        <v>8083518565</v>
      </c>
      <c r="D3151" s="2" t="s">
        <v>14</v>
      </c>
      <c r="E3151" s="2" t="str">
        <f>HYPERLINK("https://nconnect.nicmar.ac.in/storage/profile/69b7d74491a41.png", "Download")</f>
        <v>0</v>
      </c>
      <c r="F3151" s="2" t="s">
        <v>3363</v>
      </c>
      <c r="G3151" s="2" t="s">
        <v>3363</v>
      </c>
    </row>
    <row r="3152" spans="1:7">
      <c r="A3152" s="2" t="s">
        <v>6369</v>
      </c>
      <c r="B3152" s="2" t="s">
        <v>6370</v>
      </c>
      <c r="C3152" s="2"/>
      <c r="D3152" s="2" t="s">
        <v>14</v>
      </c>
      <c r="E3152" s="2" t="s">
        <v>15</v>
      </c>
      <c r="F3152" s="2" t="s">
        <v>48</v>
      </c>
      <c r="G3152" s="2" t="s">
        <v>48</v>
      </c>
    </row>
    <row r="3153" spans="1:7">
      <c r="A3153" s="2" t="s">
        <v>6371</v>
      </c>
      <c r="B3153" s="2" t="s">
        <v>6372</v>
      </c>
      <c r="C3153" s="2"/>
      <c r="D3153" s="2" t="s">
        <v>14</v>
      </c>
      <c r="E3153" s="2" t="s">
        <v>15</v>
      </c>
      <c r="F3153" s="2" t="s">
        <v>48</v>
      </c>
      <c r="G3153" s="2" t="s">
        <v>48</v>
      </c>
    </row>
    <row r="3154" spans="1:7">
      <c r="A3154" s="2" t="s">
        <v>6373</v>
      </c>
      <c r="B3154" s="2" t="s">
        <v>6374</v>
      </c>
      <c r="C3154" s="2">
        <v>7906584768</v>
      </c>
      <c r="D3154" s="2" t="s">
        <v>14</v>
      </c>
      <c r="E3154" s="2" t="s">
        <v>15</v>
      </c>
      <c r="F3154" s="2" t="s">
        <v>3363</v>
      </c>
      <c r="G3154" s="2" t="s">
        <v>3363</v>
      </c>
    </row>
    <row r="3155" spans="1:7">
      <c r="A3155" s="2" t="s">
        <v>6375</v>
      </c>
      <c r="B3155" s="2" t="s">
        <v>6376</v>
      </c>
      <c r="C3155" s="2">
        <v>8887794871</v>
      </c>
      <c r="D3155" s="2" t="s">
        <v>14</v>
      </c>
      <c r="E3155" s="2" t="str">
        <f>HYPERLINK("https://nconnect.nicmar.ac.in/storage/profile/69b8f906bae3a.png", "Download")</f>
        <v>0</v>
      </c>
      <c r="F3155" s="2" t="s">
        <v>3363</v>
      </c>
      <c r="G3155" s="2" t="s">
        <v>3363</v>
      </c>
    </row>
    <row r="3156" spans="1:7">
      <c r="A3156" s="2" t="s">
        <v>6377</v>
      </c>
      <c r="B3156" s="2" t="s">
        <v>6378</v>
      </c>
      <c r="C3156" s="2">
        <v>9992294144</v>
      </c>
      <c r="D3156" s="2" t="s">
        <v>14</v>
      </c>
      <c r="E3156" s="2" t="str">
        <f>HYPERLINK("https://nconnect.nicmar.ac.in/storage/profile/69b8f479d4d19.png", "Download")</f>
        <v>0</v>
      </c>
      <c r="F3156" s="2" t="s">
        <v>3363</v>
      </c>
      <c r="G3156" s="2" t="s">
        <v>3363</v>
      </c>
    </row>
    <row r="3157" spans="1:7">
      <c r="A3157" s="2" t="s">
        <v>6379</v>
      </c>
      <c r="B3157" s="2" t="s">
        <v>6380</v>
      </c>
      <c r="C3157" s="2">
        <v>9958648679</v>
      </c>
      <c r="D3157" s="2" t="s">
        <v>9</v>
      </c>
      <c r="E3157" s="2" t="s">
        <v>15</v>
      </c>
      <c r="F3157" s="2" t="s">
        <v>1359</v>
      </c>
      <c r="G3157" s="2" t="s">
        <v>1359</v>
      </c>
    </row>
    <row r="3158" spans="1:7">
      <c r="A3158" s="2" t="s">
        <v>6381</v>
      </c>
      <c r="B3158" s="2" t="s">
        <v>6382</v>
      </c>
      <c r="C3158" s="2"/>
      <c r="D3158" s="2" t="s">
        <v>14</v>
      </c>
      <c r="E3158" s="2" t="s">
        <v>15</v>
      </c>
      <c r="F3158" s="2" t="s">
        <v>48</v>
      </c>
      <c r="G3158" s="2" t="s">
        <v>48</v>
      </c>
    </row>
    <row r="3159" spans="1:7">
      <c r="A3159" s="2" t="s">
        <v>6383</v>
      </c>
      <c r="B3159" s="2" t="s">
        <v>6384</v>
      </c>
      <c r="C3159" s="2">
        <v>8210122627</v>
      </c>
      <c r="D3159" s="2" t="s">
        <v>14</v>
      </c>
      <c r="E3159" s="2" t="s">
        <v>15</v>
      </c>
      <c r="F3159" s="2" t="s">
        <v>3363</v>
      </c>
      <c r="G3159" s="2" t="s">
        <v>3363</v>
      </c>
    </row>
    <row r="3160" spans="1:7">
      <c r="A3160" s="2" t="s">
        <v>6385</v>
      </c>
      <c r="B3160" s="2" t="s">
        <v>6386</v>
      </c>
      <c r="C3160" s="2">
        <v>9987899586</v>
      </c>
      <c r="D3160" s="2" t="s">
        <v>14</v>
      </c>
      <c r="E3160" s="2" t="str">
        <f>HYPERLINK("https://nconnect.nicmar.ac.in/storage/profile/69ba3f4760511.png", "Download")</f>
        <v>0</v>
      </c>
      <c r="F3160" s="2" t="s">
        <v>3363</v>
      </c>
      <c r="G3160" s="2" t="s">
        <v>3363</v>
      </c>
    </row>
    <row r="3161" spans="1:7">
      <c r="A3161" s="2" t="s">
        <v>6387</v>
      </c>
      <c r="B3161" s="2" t="s">
        <v>6388</v>
      </c>
      <c r="C3161" s="2">
        <v>9766312693</v>
      </c>
      <c r="D3161" s="2" t="s">
        <v>14</v>
      </c>
      <c r="E3161" s="2" t="s">
        <v>15</v>
      </c>
      <c r="F3161" s="2" t="s">
        <v>3363</v>
      </c>
      <c r="G3161" s="2" t="s">
        <v>3363</v>
      </c>
    </row>
    <row r="3162" spans="1:7">
      <c r="A3162" s="2" t="s">
        <v>6389</v>
      </c>
      <c r="B3162" s="2" t="s">
        <v>6390</v>
      </c>
      <c r="C3162" s="2">
        <v>8939139453</v>
      </c>
      <c r="D3162" s="2" t="s">
        <v>14</v>
      </c>
      <c r="E3162" s="2" t="str">
        <f>HYPERLINK("https://nconnect.nicmar.ac.in/storage/profile/69ba590e00aed.png", "Download")</f>
        <v>0</v>
      </c>
      <c r="F3162" s="2" t="s">
        <v>3363</v>
      </c>
      <c r="G3162" s="2" t="s">
        <v>3363</v>
      </c>
    </row>
    <row r="3163" spans="1:7">
      <c r="A3163" s="2" t="s">
        <v>6391</v>
      </c>
      <c r="B3163" s="2" t="s">
        <v>6392</v>
      </c>
      <c r="C3163" s="2">
        <v>9028690026</v>
      </c>
      <c r="D3163" s="2" t="s">
        <v>14</v>
      </c>
      <c r="E3163" s="2" t="s">
        <v>15</v>
      </c>
      <c r="F3163" s="2" t="s">
        <v>3363</v>
      </c>
      <c r="G3163" s="2" t="s">
        <v>3363</v>
      </c>
    </row>
    <row r="3164" spans="1:7">
      <c r="A3164" s="2" t="s">
        <v>6393</v>
      </c>
      <c r="B3164" s="2" t="s">
        <v>6394</v>
      </c>
      <c r="C3164" s="2">
        <v>9729987111</v>
      </c>
      <c r="D3164" s="2" t="s">
        <v>14</v>
      </c>
      <c r="E3164" s="2" t="str">
        <f>HYPERLINK("https://nconnect.nicmar.ac.in/storage/profile/69bad3a39bb04.png", "Download")</f>
        <v>0</v>
      </c>
      <c r="F3164" s="2" t="s">
        <v>3363</v>
      </c>
      <c r="G3164" s="2" t="s">
        <v>3363</v>
      </c>
    </row>
    <row r="3165" spans="1:7">
      <c r="A3165" s="2" t="s">
        <v>6395</v>
      </c>
      <c r="B3165" s="2" t="s">
        <v>6396</v>
      </c>
      <c r="C3165" s="2">
        <v>7008212780</v>
      </c>
      <c r="D3165" s="2" t="s">
        <v>14</v>
      </c>
      <c r="E3165" s="2" t="s">
        <v>15</v>
      </c>
      <c r="F3165" s="2" t="s">
        <v>3363</v>
      </c>
      <c r="G3165" s="2" t="s">
        <v>3363</v>
      </c>
    </row>
    <row r="3166" spans="1:7">
      <c r="A3166" s="2" t="s">
        <v>6397</v>
      </c>
      <c r="B3166" s="2" t="s">
        <v>6398</v>
      </c>
      <c r="C3166" s="2">
        <v>9860853579</v>
      </c>
      <c r="D3166" s="2" t="s">
        <v>14</v>
      </c>
      <c r="E3166" s="2" t="s">
        <v>15</v>
      </c>
      <c r="F3166" s="2" t="s">
        <v>3363</v>
      </c>
      <c r="G3166" s="2" t="s">
        <v>3363</v>
      </c>
    </row>
    <row r="3167" spans="1:7">
      <c r="A3167" s="2" t="s">
        <v>6399</v>
      </c>
      <c r="B3167" s="2" t="s">
        <v>6400</v>
      </c>
      <c r="C3167" s="2">
        <v>7874236284</v>
      </c>
      <c r="D3167" s="2" t="s">
        <v>14</v>
      </c>
      <c r="E3167" s="2" t="str">
        <f>HYPERLINK("https://nconnect.nicmar.ac.in/storage/profile/69bbcf411d60a.png", "Download")</f>
        <v>0</v>
      </c>
      <c r="F3167" s="2" t="s">
        <v>3363</v>
      </c>
      <c r="G3167" s="2" t="s">
        <v>3363</v>
      </c>
    </row>
    <row r="3168" spans="1:7">
      <c r="A3168" s="2" t="s">
        <v>6401</v>
      </c>
      <c r="B3168" s="2" t="s">
        <v>6402</v>
      </c>
      <c r="C3168" s="2"/>
      <c r="D3168" s="2" t="s">
        <v>14</v>
      </c>
      <c r="E3168" s="2" t="s">
        <v>15</v>
      </c>
      <c r="F3168" s="2" t="s">
        <v>48</v>
      </c>
      <c r="G3168" s="2" t="s">
        <v>48</v>
      </c>
    </row>
    <row r="3169" spans="1:7">
      <c r="A3169" s="2" t="s">
        <v>6403</v>
      </c>
      <c r="B3169" s="2" t="s">
        <v>6404</v>
      </c>
      <c r="C3169" s="2">
        <v>8802506080</v>
      </c>
      <c r="D3169" s="2" t="s">
        <v>9</v>
      </c>
      <c r="E3169" s="2" t="s">
        <v>15</v>
      </c>
      <c r="F3169" s="2" t="s">
        <v>1359</v>
      </c>
      <c r="G3169" s="2" t="s">
        <v>1359</v>
      </c>
    </row>
    <row r="3170" spans="1:7">
      <c r="A3170" s="2" t="s">
        <v>6405</v>
      </c>
      <c r="B3170" s="2" t="s">
        <v>6406</v>
      </c>
      <c r="C3170" s="2">
        <v>9899044799</v>
      </c>
      <c r="D3170" s="2" t="s">
        <v>14</v>
      </c>
      <c r="E3170" s="2" t="str">
        <f>HYPERLINK("https://nconnect.nicmar.ac.in/storage/profile/69bbeefd5eeb1.png", "Download")</f>
        <v>0</v>
      </c>
      <c r="F3170" s="2" t="s">
        <v>3363</v>
      </c>
      <c r="G3170" s="2" t="s">
        <v>3363</v>
      </c>
    </row>
    <row r="3171" spans="1:7">
      <c r="A3171" s="2" t="s">
        <v>6407</v>
      </c>
      <c r="B3171" s="2" t="s">
        <v>6408</v>
      </c>
      <c r="C3171" s="2">
        <v>7348892241</v>
      </c>
      <c r="D3171" s="2" t="s">
        <v>14</v>
      </c>
      <c r="E3171" s="2" t="str">
        <f>HYPERLINK("https://nconnect.nicmar.ac.in/storage/profile/69bc01613d033.png", "Download")</f>
        <v>0</v>
      </c>
      <c r="F3171" s="2" t="s">
        <v>3363</v>
      </c>
      <c r="G3171" s="2" t="s">
        <v>3363</v>
      </c>
    </row>
    <row r="3172" spans="1:7">
      <c r="A3172" s="2" t="s">
        <v>6409</v>
      </c>
      <c r="B3172" s="2" t="s">
        <v>6410</v>
      </c>
      <c r="C3172" s="2">
        <v>7318196866</v>
      </c>
      <c r="D3172" s="2" t="s">
        <v>14</v>
      </c>
      <c r="E3172" s="2" t="str">
        <f>HYPERLINK("https://nconnect.nicmar.ac.in/storage/profile/69bc09a4cae25.png", "Download")</f>
        <v>0</v>
      </c>
      <c r="F3172" s="2" t="s">
        <v>3363</v>
      </c>
      <c r="G3172" s="2" t="s">
        <v>3363</v>
      </c>
    </row>
    <row r="3173" spans="1:7">
      <c r="A3173" s="2" t="s">
        <v>6411</v>
      </c>
      <c r="B3173" s="2" t="s">
        <v>6412</v>
      </c>
      <c r="C3173" s="2">
        <v>9869782468</v>
      </c>
      <c r="D3173" s="2" t="s">
        <v>14</v>
      </c>
      <c r="E3173" s="2" t="str">
        <f>HYPERLINK("https://nconnect.nicmar.ac.in/storage/profile/69bcca0eab9ee.png", "Download")</f>
        <v>0</v>
      </c>
      <c r="F3173" s="2" t="s">
        <v>3363</v>
      </c>
      <c r="G3173" s="2" t="s">
        <v>3363</v>
      </c>
    </row>
    <row r="3174" spans="1:7">
      <c r="A3174" s="2" t="s">
        <v>6413</v>
      </c>
      <c r="B3174" s="2" t="s">
        <v>6414</v>
      </c>
      <c r="C3174" s="2">
        <v>9011718850</v>
      </c>
      <c r="D3174" s="2" t="s">
        <v>14</v>
      </c>
      <c r="E3174" s="2" t="s">
        <v>15</v>
      </c>
      <c r="F3174" s="2" t="s">
        <v>3363</v>
      </c>
      <c r="G3174" s="2" t="s">
        <v>3363</v>
      </c>
    </row>
    <row r="3175" spans="1:7">
      <c r="A3175" s="2" t="s">
        <v>6415</v>
      </c>
      <c r="B3175" s="2" t="s">
        <v>6416</v>
      </c>
      <c r="C3175" s="2">
        <v>9967329285</v>
      </c>
      <c r="D3175" s="2" t="s">
        <v>14</v>
      </c>
      <c r="E3175" s="2" t="str">
        <f>HYPERLINK("https://nconnect.nicmar.ac.in/storage/profile/69bcfe63142e5.png", "Download")</f>
        <v>0</v>
      </c>
      <c r="F3175" s="2" t="s">
        <v>3363</v>
      </c>
      <c r="G3175" s="2" t="s">
        <v>3363</v>
      </c>
    </row>
    <row r="3176" spans="1:7">
      <c r="A3176" s="2" t="s">
        <v>6417</v>
      </c>
      <c r="B3176" s="2" t="s">
        <v>6418</v>
      </c>
      <c r="C3176" s="2">
        <v>9423210314</v>
      </c>
      <c r="D3176" s="2" t="s">
        <v>14</v>
      </c>
      <c r="E3176" s="2" t="str">
        <f>HYPERLINK("https://nconnect.nicmar.ac.in/storage/profile/69bd1378d45d6.png", "Download")</f>
        <v>0</v>
      </c>
      <c r="F3176" s="2" t="s">
        <v>3363</v>
      </c>
      <c r="G3176" s="2" t="s">
        <v>3363</v>
      </c>
    </row>
    <row r="3177" spans="1:7">
      <c r="A3177" s="2" t="s">
        <v>6419</v>
      </c>
      <c r="B3177" s="2" t="s">
        <v>6420</v>
      </c>
      <c r="C3177" s="2">
        <v>9999914535</v>
      </c>
      <c r="D3177" s="2" t="s">
        <v>14</v>
      </c>
      <c r="E3177" s="2" t="str">
        <f>HYPERLINK("https://nconnect.nicmar.ac.in/storage/profile/69bd27108b19b.png", "Download")</f>
        <v>0</v>
      </c>
      <c r="F3177" s="2" t="s">
        <v>3363</v>
      </c>
      <c r="G3177" s="2" t="s">
        <v>3363</v>
      </c>
    </row>
    <row r="3178" spans="1:7">
      <c r="A3178" s="2" t="s">
        <v>6421</v>
      </c>
      <c r="B3178" s="2" t="s">
        <v>6422</v>
      </c>
      <c r="C3178" s="2">
        <v>9422061954</v>
      </c>
      <c r="D3178" s="2" t="s">
        <v>14</v>
      </c>
      <c r="E3178" s="2" t="str">
        <f>HYPERLINK("https://nconnect.nicmar.ac.in/storage/profile/69bd3745a5bf4.png", "Download")</f>
        <v>0</v>
      </c>
      <c r="F3178" s="2" t="s">
        <v>3363</v>
      </c>
      <c r="G3178" s="2" t="s">
        <v>3363</v>
      </c>
    </row>
    <row r="3179" spans="1:7">
      <c r="A3179" s="2" t="s">
        <v>6423</v>
      </c>
      <c r="B3179" s="2" t="s">
        <v>6424</v>
      </c>
      <c r="C3179" s="2">
        <v>9992761789</v>
      </c>
      <c r="D3179" s="2" t="s">
        <v>9</v>
      </c>
      <c r="E3179" s="2" t="s">
        <v>15</v>
      </c>
      <c r="F3179" s="2" t="s">
        <v>1359</v>
      </c>
      <c r="G3179" s="2" t="s">
        <v>1359</v>
      </c>
    </row>
    <row r="3180" spans="1:7">
      <c r="A3180" s="2" t="s">
        <v>6425</v>
      </c>
      <c r="B3180" s="2" t="s">
        <v>6426</v>
      </c>
      <c r="C3180" s="2">
        <v>8884012324</v>
      </c>
      <c r="D3180" s="2" t="s">
        <v>14</v>
      </c>
      <c r="E3180" s="2" t="str">
        <f>HYPERLINK("https://nconnect.nicmar.ac.in/storage/profile/69bd7f761866b.png", "Download")</f>
        <v>0</v>
      </c>
      <c r="F3180" s="2" t="s">
        <v>3363</v>
      </c>
      <c r="G3180" s="2" t="s">
        <v>3363</v>
      </c>
    </row>
    <row r="3181" spans="1:7">
      <c r="A3181" s="2" t="s">
        <v>6427</v>
      </c>
      <c r="B3181" s="2" t="s">
        <v>6428</v>
      </c>
      <c r="C3181" s="2">
        <v>9483210107</v>
      </c>
      <c r="D3181" s="2" t="s">
        <v>14</v>
      </c>
      <c r="E3181" s="2" t="s">
        <v>15</v>
      </c>
      <c r="F3181" s="2" t="s">
        <v>3363</v>
      </c>
      <c r="G3181" s="2" t="s">
        <v>3363</v>
      </c>
    </row>
    <row r="3182" spans="1:7">
      <c r="A3182" s="2" t="s">
        <v>6429</v>
      </c>
      <c r="B3182" s="2" t="s">
        <v>6430</v>
      </c>
      <c r="C3182" s="2">
        <v>7248897762</v>
      </c>
      <c r="D3182" s="2" t="s">
        <v>9</v>
      </c>
      <c r="E3182" s="2" t="s">
        <v>15</v>
      </c>
      <c r="F3182" s="2" t="s">
        <v>1359</v>
      </c>
      <c r="G3182" s="2" t="s">
        <v>1359</v>
      </c>
    </row>
    <row r="3183" spans="1:7">
      <c r="A3183" s="2" t="s">
        <v>6431</v>
      </c>
      <c r="B3183" s="2" t="s">
        <v>6432</v>
      </c>
      <c r="C3183" s="2">
        <v>9919307262</v>
      </c>
      <c r="D3183" s="2" t="s">
        <v>14</v>
      </c>
      <c r="E3183" s="2" t="str">
        <f>HYPERLINK("https://nconnect.nicmar.ac.in/storage/profile/69be689ed02d3.png", "Download")</f>
        <v>0</v>
      </c>
      <c r="F3183" s="2" t="s">
        <v>3363</v>
      </c>
      <c r="G3183" s="2" t="s">
        <v>3363</v>
      </c>
    </row>
    <row r="3184" spans="1:7">
      <c r="A3184" s="2" t="s">
        <v>6433</v>
      </c>
      <c r="B3184" s="2" t="s">
        <v>6434</v>
      </c>
      <c r="C3184" s="2">
        <v>9890835363</v>
      </c>
      <c r="D3184" s="2" t="s">
        <v>14</v>
      </c>
      <c r="E3184" s="2" t="str">
        <f>HYPERLINK("https://nconnect.nicmar.ac.in/storage/profile/69cdfe1a27a64.png", "Download")</f>
        <v>0</v>
      </c>
      <c r="F3184" s="2" t="s">
        <v>3363</v>
      </c>
      <c r="G3184" s="2" t="s">
        <v>3363</v>
      </c>
    </row>
    <row r="3185" spans="1:7">
      <c r="A3185" s="2" t="s">
        <v>6435</v>
      </c>
      <c r="B3185" s="2" t="s">
        <v>6436</v>
      </c>
      <c r="C3185" s="2">
        <v>9372655004</v>
      </c>
      <c r="D3185" s="2" t="s">
        <v>14</v>
      </c>
      <c r="E3185" s="2" t="str">
        <f>HYPERLINK("https://nconnect.nicmar.ac.in/storage/profile/69bf47e287b88.png", "Download")</f>
        <v>0</v>
      </c>
      <c r="F3185" s="2" t="s">
        <v>3363</v>
      </c>
      <c r="G3185" s="2" t="s">
        <v>3363</v>
      </c>
    </row>
    <row r="3186" spans="1:7">
      <c r="A3186" s="2" t="s">
        <v>6437</v>
      </c>
      <c r="B3186" s="2" t="s">
        <v>6438</v>
      </c>
      <c r="C3186" s="2">
        <v>7840919764</v>
      </c>
      <c r="D3186" s="2" t="s">
        <v>14</v>
      </c>
      <c r="E3186" s="2" t="str">
        <f>HYPERLINK("https://nconnect.nicmar.ac.in/storage/profile/69bf614a80a86.png", "Download")</f>
        <v>0</v>
      </c>
      <c r="F3186" s="2" t="s">
        <v>3363</v>
      </c>
      <c r="G3186" s="2" t="s">
        <v>3363</v>
      </c>
    </row>
    <row r="3187" spans="1:7">
      <c r="A3187" s="2" t="s">
        <v>6439</v>
      </c>
      <c r="B3187" s="2" t="s">
        <v>6440</v>
      </c>
      <c r="C3187" s="2">
        <v>9871699257</v>
      </c>
      <c r="D3187" s="2" t="s">
        <v>14</v>
      </c>
      <c r="E3187" s="2" t="str">
        <f>HYPERLINK("https://nconnect.nicmar.ac.in/storage/profile/69bfa55d7a97e.png", "Download")</f>
        <v>0</v>
      </c>
      <c r="F3187" s="2" t="s">
        <v>3363</v>
      </c>
      <c r="G3187" s="2" t="s">
        <v>3363</v>
      </c>
    </row>
    <row r="3188" spans="1:7">
      <c r="A3188" s="2" t="s">
        <v>6441</v>
      </c>
      <c r="B3188" s="2" t="s">
        <v>6442</v>
      </c>
      <c r="C3188" s="2">
        <v>9937440721</v>
      </c>
      <c r="D3188" s="2" t="s">
        <v>14</v>
      </c>
      <c r="E3188" s="2" t="s">
        <v>15</v>
      </c>
      <c r="F3188" s="2" t="s">
        <v>3363</v>
      </c>
      <c r="G3188" s="2" t="s">
        <v>3363</v>
      </c>
    </row>
    <row r="3189" spans="1:7">
      <c r="A3189" s="2" t="s">
        <v>6443</v>
      </c>
      <c r="B3189" s="2" t="s">
        <v>6444</v>
      </c>
      <c r="C3189" s="2">
        <v>9337622198</v>
      </c>
      <c r="D3189" s="2" t="s">
        <v>14</v>
      </c>
      <c r="E3189" s="2" t="str">
        <f>HYPERLINK("https://nconnect.nicmar.ac.in/storage/profile/69bff7072eeb6.png", "Download")</f>
        <v>0</v>
      </c>
      <c r="F3189" s="2" t="s">
        <v>3363</v>
      </c>
      <c r="G3189" s="2" t="s">
        <v>3363</v>
      </c>
    </row>
    <row r="3190" spans="1:7">
      <c r="A3190" s="2" t="s">
        <v>6445</v>
      </c>
      <c r="B3190" s="2" t="s">
        <v>6446</v>
      </c>
      <c r="C3190" s="2">
        <v>8005787610</v>
      </c>
      <c r="D3190" s="2" t="s">
        <v>9</v>
      </c>
      <c r="E3190" s="2" t="s">
        <v>15</v>
      </c>
      <c r="F3190" s="2" t="s">
        <v>1359</v>
      </c>
      <c r="G3190" s="2" t="s">
        <v>1359</v>
      </c>
    </row>
    <row r="3191" spans="1:7">
      <c r="A3191" s="2" t="s">
        <v>6447</v>
      </c>
      <c r="B3191" s="2" t="s">
        <v>6448</v>
      </c>
      <c r="C3191" s="2"/>
      <c r="D3191" s="2" t="s">
        <v>14</v>
      </c>
      <c r="E3191" s="2" t="s">
        <v>15</v>
      </c>
      <c r="F3191" s="2" t="s">
        <v>48</v>
      </c>
      <c r="G3191" s="2" t="s">
        <v>48</v>
      </c>
    </row>
    <row r="3192" spans="1:7">
      <c r="A3192" s="2" t="s">
        <v>6449</v>
      </c>
      <c r="B3192" s="2" t="s">
        <v>6450</v>
      </c>
      <c r="C3192" s="2"/>
      <c r="D3192" s="2" t="s">
        <v>14</v>
      </c>
      <c r="E3192" s="2" t="s">
        <v>15</v>
      </c>
      <c r="F3192" s="2" t="s">
        <v>48</v>
      </c>
      <c r="G3192" s="2" t="s">
        <v>48</v>
      </c>
    </row>
    <row r="3193" spans="1:7">
      <c r="A3193" s="2" t="s">
        <v>6451</v>
      </c>
      <c r="B3193" s="2" t="s">
        <v>6452</v>
      </c>
      <c r="C3193" s="2">
        <v>9866472744</v>
      </c>
      <c r="D3193" s="2" t="s">
        <v>14</v>
      </c>
      <c r="E3193" s="2" t="s">
        <v>15</v>
      </c>
      <c r="F3193" s="2" t="s">
        <v>3363</v>
      </c>
      <c r="G3193" s="2" t="s">
        <v>3363</v>
      </c>
    </row>
    <row r="3194" spans="1:7">
      <c r="A3194" s="2" t="s">
        <v>6346</v>
      </c>
      <c r="B3194" s="2" t="s">
        <v>6453</v>
      </c>
      <c r="C3194" s="2">
        <v>7020202969</v>
      </c>
      <c r="D3194" s="2" t="s">
        <v>14</v>
      </c>
      <c r="E3194" s="2" t="s">
        <v>15</v>
      </c>
      <c r="F3194" s="2" t="s">
        <v>6454</v>
      </c>
      <c r="G3194" s="2" t="s">
        <v>6455</v>
      </c>
    </row>
    <row r="3195" spans="1:7">
      <c r="A3195" s="2" t="s">
        <v>7</v>
      </c>
      <c r="B3195" s="2" t="s">
        <v>6456</v>
      </c>
      <c r="C3195" s="2">
        <v>9990907268</v>
      </c>
      <c r="D3195" s="2" t="s">
        <v>14</v>
      </c>
      <c r="E3195" s="2" t="str">
        <f>HYPERLINK("https://nconnect.nicmar.ac.in/storage/profile/69c0da27d0c5d.png", "Download")</f>
        <v>0</v>
      </c>
      <c r="F3195" s="2" t="s">
        <v>3363</v>
      </c>
      <c r="G3195" s="2" t="s">
        <v>3363</v>
      </c>
    </row>
    <row r="3196" spans="1:7">
      <c r="A3196" s="2" t="s">
        <v>6457</v>
      </c>
      <c r="B3196" s="2" t="s">
        <v>6458</v>
      </c>
      <c r="C3196" s="2">
        <v>9823300935</v>
      </c>
      <c r="D3196" s="2" t="s">
        <v>14</v>
      </c>
      <c r="E3196" s="2" t="str">
        <f>HYPERLINK("https://nconnect.nicmar.ac.in/storage/profile/69c0dbe47b687.png", "Download")</f>
        <v>0</v>
      </c>
      <c r="F3196" s="2" t="s">
        <v>3363</v>
      </c>
      <c r="G3196" s="2" t="s">
        <v>3363</v>
      </c>
    </row>
    <row r="3197" spans="1:7">
      <c r="A3197" s="2" t="s">
        <v>6459</v>
      </c>
      <c r="B3197" s="2" t="s">
        <v>6460</v>
      </c>
      <c r="C3197" s="2"/>
      <c r="D3197" s="2" t="s">
        <v>14</v>
      </c>
      <c r="E3197" s="2" t="s">
        <v>15</v>
      </c>
      <c r="F3197" s="2" t="s">
        <v>48</v>
      </c>
      <c r="G3197" s="2" t="s">
        <v>48</v>
      </c>
    </row>
    <row r="3198" spans="1:7">
      <c r="A3198" s="2" t="s">
        <v>6461</v>
      </c>
      <c r="B3198" s="2" t="s">
        <v>6462</v>
      </c>
      <c r="C3198" s="2">
        <v>9423175320</v>
      </c>
      <c r="D3198" s="2" t="s">
        <v>14</v>
      </c>
      <c r="E3198" s="2" t="str">
        <f>HYPERLINK("https://nconnect.nicmar.ac.in/storage/profile/69cebcdd5c6c3.png", "Download")</f>
        <v>0</v>
      </c>
      <c r="F3198" s="2" t="s">
        <v>3363</v>
      </c>
      <c r="G3198" s="2" t="s">
        <v>3363</v>
      </c>
    </row>
    <row r="3199" spans="1:7">
      <c r="A3199" s="2" t="s">
        <v>6463</v>
      </c>
      <c r="B3199" s="2" t="s">
        <v>6464</v>
      </c>
      <c r="C3199" s="2">
        <v>9990661349</v>
      </c>
      <c r="D3199" s="2" t="s">
        <v>14</v>
      </c>
      <c r="E3199" s="2" t="s">
        <v>15</v>
      </c>
      <c r="F3199" s="2" t="s">
        <v>3363</v>
      </c>
      <c r="G3199" s="2" t="s">
        <v>3363</v>
      </c>
    </row>
    <row r="3200" spans="1:7">
      <c r="A3200" s="2" t="s">
        <v>6465</v>
      </c>
      <c r="B3200" s="2" t="s">
        <v>6466</v>
      </c>
      <c r="C3200" s="2">
        <v>9881474729</v>
      </c>
      <c r="D3200" s="2" t="s">
        <v>14</v>
      </c>
      <c r="E3200" s="2" t="str">
        <f>HYPERLINK("https://nconnect.nicmar.ac.in/storage/profile/69cf83196f0d9.png", "Download")</f>
        <v>0</v>
      </c>
      <c r="F3200" s="2" t="s">
        <v>3363</v>
      </c>
      <c r="G3200" s="2" t="s">
        <v>3363</v>
      </c>
    </row>
    <row r="3201" spans="1:7">
      <c r="A3201" s="2" t="s">
        <v>6467</v>
      </c>
      <c r="B3201" s="2" t="s">
        <v>6468</v>
      </c>
      <c r="C3201" s="2">
        <v>9868841442</v>
      </c>
      <c r="D3201" s="2" t="s">
        <v>14</v>
      </c>
      <c r="E3201" s="2" t="s">
        <v>15</v>
      </c>
      <c r="F3201" s="2" t="s">
        <v>3363</v>
      </c>
      <c r="G3201" s="2" t="s">
        <v>3363</v>
      </c>
    </row>
    <row r="3202" spans="1:7">
      <c r="A3202" s="2" t="s">
        <v>6469</v>
      </c>
      <c r="B3202" s="2" t="s">
        <v>6470</v>
      </c>
      <c r="C3202" s="2">
        <v>9604180544</v>
      </c>
      <c r="D3202" s="2" t="s">
        <v>14</v>
      </c>
      <c r="E3202" s="2" t="s">
        <v>15</v>
      </c>
      <c r="F3202" s="2" t="s">
        <v>3363</v>
      </c>
      <c r="G3202" s="2" t="s">
        <v>3363</v>
      </c>
    </row>
    <row r="3203" spans="1:7">
      <c r="A3203" s="2" t="s">
        <v>7</v>
      </c>
      <c r="B3203" s="2" t="s">
        <v>6471</v>
      </c>
      <c r="C3203" s="2">
        <v>9990907268</v>
      </c>
      <c r="D3203" s="2" t="s">
        <v>14</v>
      </c>
      <c r="E3203" s="2" t="str">
        <f>HYPERLINK("https://nconnect.nicmar.ac.in/storage/profile/69ca802c61d66.png", "Download")</f>
        <v>0</v>
      </c>
      <c r="F3203" s="2" t="s">
        <v>3363</v>
      </c>
      <c r="G3203" s="2" t="s">
        <v>3363</v>
      </c>
    </row>
    <row r="3204" spans="1:7">
      <c r="A3204" s="2" t="s">
        <v>6472</v>
      </c>
      <c r="B3204" s="2" t="s">
        <v>6473</v>
      </c>
      <c r="C3204" s="2">
        <v>9429660858</v>
      </c>
      <c r="D3204" s="2" t="s">
        <v>14</v>
      </c>
      <c r="E3204" s="2" t="s">
        <v>15</v>
      </c>
      <c r="F3204" s="2" t="s">
        <v>3363</v>
      </c>
      <c r="G3204" s="2" t="s">
        <v>3363</v>
      </c>
    </row>
    <row r="3205" spans="1:7">
      <c r="A3205" s="2" t="s">
        <v>6474</v>
      </c>
      <c r="B3205" s="2" t="s">
        <v>6475</v>
      </c>
      <c r="C3205" s="2">
        <v>9810101334</v>
      </c>
      <c r="D3205" s="2" t="s">
        <v>14</v>
      </c>
      <c r="E3205" s="2" t="str">
        <f>HYPERLINK("https://nconnect.nicmar.ac.in/storage/profile/69c389e885372.png", "Download")</f>
        <v>0</v>
      </c>
      <c r="F3205" s="2" t="s">
        <v>3363</v>
      </c>
      <c r="G3205" s="2" t="s">
        <v>3363</v>
      </c>
    </row>
    <row r="3206" spans="1:7">
      <c r="A3206" s="2" t="s">
        <v>6476</v>
      </c>
      <c r="B3206" s="2" t="s">
        <v>6477</v>
      </c>
      <c r="C3206" s="2">
        <v>9879145910</v>
      </c>
      <c r="D3206" s="2" t="s">
        <v>14</v>
      </c>
      <c r="E3206" s="2" t="str">
        <f>HYPERLINK("https://nconnect.nicmar.ac.in/storage/profile/69c38c08b1529.png", "Download")</f>
        <v>0</v>
      </c>
      <c r="F3206" s="2" t="s">
        <v>3363</v>
      </c>
      <c r="G3206" s="2" t="s">
        <v>3363</v>
      </c>
    </row>
    <row r="3207" spans="1:7">
      <c r="A3207" s="2" t="s">
        <v>6478</v>
      </c>
      <c r="B3207" s="2" t="s">
        <v>6479</v>
      </c>
      <c r="C3207" s="2">
        <v>9392652422</v>
      </c>
      <c r="D3207" s="2" t="s">
        <v>14</v>
      </c>
      <c r="E3207" s="2" t="s">
        <v>15</v>
      </c>
      <c r="F3207" s="2" t="s">
        <v>3363</v>
      </c>
      <c r="G3207" s="2" t="s">
        <v>3363</v>
      </c>
    </row>
    <row r="3208" spans="1:7">
      <c r="A3208" s="2" t="s">
        <v>6480</v>
      </c>
      <c r="B3208" s="2" t="s">
        <v>6481</v>
      </c>
      <c r="C3208" s="2">
        <v>8108741627</v>
      </c>
      <c r="D3208" s="2" t="s">
        <v>14</v>
      </c>
      <c r="E3208" s="2" t="str">
        <f>HYPERLINK("https://nconnect.nicmar.ac.in/storage/profile/69c4bdb9af9f6.png", "Download")</f>
        <v>0</v>
      </c>
      <c r="F3208" s="2" t="s">
        <v>3363</v>
      </c>
      <c r="G3208" s="2" t="s">
        <v>3363</v>
      </c>
    </row>
    <row r="3209" spans="1:7">
      <c r="A3209" s="2" t="s">
        <v>6482</v>
      </c>
      <c r="B3209" s="2" t="s">
        <v>6483</v>
      </c>
      <c r="C3209" s="2">
        <v>8407949581</v>
      </c>
      <c r="D3209" s="2" t="s">
        <v>14</v>
      </c>
      <c r="E3209" s="2" t="str">
        <f>HYPERLINK("https://nconnect.nicmar.ac.in/storage/profile/69c4cb9b85bf3.png", "Download")</f>
        <v>0</v>
      </c>
      <c r="F3209" s="2" t="s">
        <v>3363</v>
      </c>
      <c r="G3209" s="2" t="s">
        <v>3363</v>
      </c>
    </row>
    <row r="3210" spans="1:7">
      <c r="A3210" s="2" t="s">
        <v>6484</v>
      </c>
      <c r="B3210" s="2" t="s">
        <v>6485</v>
      </c>
      <c r="C3210" s="2">
        <v>9011859404</v>
      </c>
      <c r="D3210" s="2" t="s">
        <v>14</v>
      </c>
      <c r="E3210" s="2" t="s">
        <v>15</v>
      </c>
      <c r="F3210" s="2" t="s">
        <v>3363</v>
      </c>
      <c r="G3210" s="2" t="s">
        <v>3363</v>
      </c>
    </row>
    <row r="3211" spans="1:7">
      <c r="A3211" s="2" t="s">
        <v>6486</v>
      </c>
      <c r="B3211" s="2" t="s">
        <v>6487</v>
      </c>
      <c r="C3211" s="2">
        <v>7875497839</v>
      </c>
      <c r="D3211" s="2" t="s">
        <v>14</v>
      </c>
      <c r="E3211" s="2" t="s">
        <v>15</v>
      </c>
      <c r="F3211" s="2" t="s">
        <v>3363</v>
      </c>
      <c r="G3211" s="2" t="s">
        <v>3363</v>
      </c>
    </row>
    <row r="3212" spans="1:7">
      <c r="A3212" s="2" t="s">
        <v>6488</v>
      </c>
      <c r="B3212" s="2" t="s">
        <v>6489</v>
      </c>
      <c r="C3212" s="2">
        <v>9866283104</v>
      </c>
      <c r="D3212" s="2" t="s">
        <v>14</v>
      </c>
      <c r="E3212" s="2" t="str">
        <f>HYPERLINK("https://nconnect.nicmar.ac.in/storage/profile/69c681661cc13.png", "Download")</f>
        <v>0</v>
      </c>
      <c r="F3212" s="2" t="s">
        <v>3363</v>
      </c>
      <c r="G3212" s="2" t="s">
        <v>3363</v>
      </c>
    </row>
    <row r="3213" spans="1:7">
      <c r="A3213" s="2" t="s">
        <v>6490</v>
      </c>
      <c r="B3213" s="2" t="s">
        <v>6491</v>
      </c>
      <c r="C3213" s="2">
        <v>9786100599</v>
      </c>
      <c r="D3213" s="2" t="s">
        <v>14</v>
      </c>
      <c r="E3213" s="2" t="str">
        <f>HYPERLINK("https://nconnect.nicmar.ac.in/storage/profile/69c558bb5176a.png", "Download")</f>
        <v>0</v>
      </c>
      <c r="F3213" s="2" t="s">
        <v>3363</v>
      </c>
      <c r="G3213" s="2" t="s">
        <v>3363</v>
      </c>
    </row>
    <row r="3214" spans="1:7">
      <c r="A3214" s="2" t="s">
        <v>6492</v>
      </c>
      <c r="B3214" s="2" t="s">
        <v>6493</v>
      </c>
      <c r="C3214" s="2">
        <v>9435174776</v>
      </c>
      <c r="D3214" s="2" t="s">
        <v>14</v>
      </c>
      <c r="E3214" s="2" t="s">
        <v>15</v>
      </c>
      <c r="F3214" s="2" t="s">
        <v>3363</v>
      </c>
      <c r="G3214" s="2" t="s">
        <v>3363</v>
      </c>
    </row>
    <row r="3215" spans="1:7">
      <c r="A3215" s="2" t="s">
        <v>6494</v>
      </c>
      <c r="B3215" s="2" t="s">
        <v>6495</v>
      </c>
      <c r="C3215" s="2">
        <v>7218929796</v>
      </c>
      <c r="D3215" s="2" t="s">
        <v>14</v>
      </c>
      <c r="E3215" s="2" t="s">
        <v>15</v>
      </c>
      <c r="F3215" s="2" t="s">
        <v>3363</v>
      </c>
      <c r="G3215" s="2" t="s">
        <v>3363</v>
      </c>
    </row>
    <row r="3216" spans="1:7">
      <c r="A3216" s="2" t="s">
        <v>6496</v>
      </c>
      <c r="B3216" s="2" t="s">
        <v>6497</v>
      </c>
      <c r="C3216" s="2">
        <v>7722072696</v>
      </c>
      <c r="D3216" s="2" t="s">
        <v>14</v>
      </c>
      <c r="E3216" s="2" t="str">
        <f>HYPERLINK("https://nconnect.nicmar.ac.in/storage/profile/69c8b2de515c3.png", "Download")</f>
        <v>0</v>
      </c>
      <c r="F3216" s="2" t="s">
        <v>3363</v>
      </c>
      <c r="G3216" s="2" t="s">
        <v>3363</v>
      </c>
    </row>
    <row r="3217" spans="1:7">
      <c r="A3217" s="2" t="s">
        <v>6498</v>
      </c>
      <c r="B3217" s="2" t="s">
        <v>6499</v>
      </c>
      <c r="C3217" s="2">
        <v>9850768724</v>
      </c>
      <c r="D3217" s="2" t="s">
        <v>14</v>
      </c>
      <c r="E3217" s="2" t="s">
        <v>15</v>
      </c>
      <c r="F3217" s="2" t="s">
        <v>3363</v>
      </c>
      <c r="G3217" s="2" t="s">
        <v>3363</v>
      </c>
    </row>
    <row r="3218" spans="1:7">
      <c r="A3218" s="2" t="s">
        <v>6500</v>
      </c>
      <c r="B3218" s="2" t="s">
        <v>6501</v>
      </c>
      <c r="C3218" s="2">
        <v>9878725528</v>
      </c>
      <c r="D3218" s="2" t="s">
        <v>9</v>
      </c>
      <c r="E3218" s="2" t="s">
        <v>15</v>
      </c>
      <c r="F3218" s="2" t="s">
        <v>1359</v>
      </c>
      <c r="G3218" s="2" t="s">
        <v>1359</v>
      </c>
    </row>
    <row r="3219" spans="1:7">
      <c r="A3219" s="2" t="s">
        <v>6502</v>
      </c>
      <c r="B3219" s="2" t="s">
        <v>6503</v>
      </c>
      <c r="C3219" s="2"/>
      <c r="D3219" s="2" t="s">
        <v>14</v>
      </c>
      <c r="E3219" s="2" t="s">
        <v>15</v>
      </c>
      <c r="F3219" s="2" t="s">
        <v>48</v>
      </c>
      <c r="G3219" s="2" t="s">
        <v>48</v>
      </c>
    </row>
    <row r="3220" spans="1:7">
      <c r="A3220" s="2" t="s">
        <v>6504</v>
      </c>
      <c r="B3220" s="2" t="s">
        <v>6505</v>
      </c>
      <c r="C3220" s="2">
        <v>9654124624</v>
      </c>
      <c r="D3220" s="2" t="s">
        <v>9</v>
      </c>
      <c r="E3220" s="2" t="s">
        <v>15</v>
      </c>
      <c r="F3220" s="2" t="s">
        <v>1359</v>
      </c>
      <c r="G3220" s="2" t="s">
        <v>1359</v>
      </c>
    </row>
    <row r="3221" spans="1:7">
      <c r="A3221" s="2" t="s">
        <v>6506</v>
      </c>
      <c r="B3221" s="2" t="s">
        <v>6507</v>
      </c>
      <c r="C3221" s="2">
        <v>9001773601</v>
      </c>
      <c r="D3221" s="2" t="s">
        <v>9</v>
      </c>
      <c r="E3221" s="2" t="s">
        <v>15</v>
      </c>
      <c r="F3221" s="2" t="s">
        <v>1359</v>
      </c>
      <c r="G3221" s="2" t="s">
        <v>1359</v>
      </c>
    </row>
    <row r="3222" spans="1:7">
      <c r="A3222" s="2" t="s">
        <v>6508</v>
      </c>
      <c r="B3222" s="2" t="s">
        <v>6509</v>
      </c>
      <c r="C3222" s="2"/>
      <c r="D3222" s="2" t="s">
        <v>14</v>
      </c>
      <c r="E3222" s="2" t="s">
        <v>15</v>
      </c>
      <c r="F3222" s="2" t="s">
        <v>48</v>
      </c>
      <c r="G3222" s="2" t="s">
        <v>48</v>
      </c>
    </row>
    <row r="3223" spans="1:7">
      <c r="A3223" s="2" t="s">
        <v>6510</v>
      </c>
      <c r="B3223" s="2" t="s">
        <v>6511</v>
      </c>
      <c r="C3223" s="2">
        <v>9872005961</v>
      </c>
      <c r="D3223" s="2" t="s">
        <v>14</v>
      </c>
      <c r="E3223" s="2" t="str">
        <f>HYPERLINK("https://nconnect.nicmar.ac.in/storage/profile/69ca154246884.png", "Download")</f>
        <v>0</v>
      </c>
      <c r="F3223" s="2" t="s">
        <v>3363</v>
      </c>
      <c r="G3223" s="2" t="s">
        <v>3363</v>
      </c>
    </row>
    <row r="3224" spans="1:7">
      <c r="A3224" s="2" t="s">
        <v>6512</v>
      </c>
      <c r="B3224" s="2" t="s">
        <v>6513</v>
      </c>
      <c r="C3224" s="2">
        <v>9021597982</v>
      </c>
      <c r="D3224" s="2" t="s">
        <v>14</v>
      </c>
      <c r="E3224" s="2" t="s">
        <v>15</v>
      </c>
      <c r="F3224" s="2" t="s">
        <v>3363</v>
      </c>
      <c r="G3224" s="2" t="s">
        <v>3363</v>
      </c>
    </row>
    <row r="3225" spans="1:7">
      <c r="A3225" s="2" t="s">
        <v>6514</v>
      </c>
      <c r="B3225" s="2" t="s">
        <v>6515</v>
      </c>
      <c r="C3225" s="2">
        <v>9894396544</v>
      </c>
      <c r="D3225" s="2" t="s">
        <v>14</v>
      </c>
      <c r="E3225" s="2" t="str">
        <f>HYPERLINK("https://nconnect.nicmar.ac.in/storage/profile/69ca6465bd9f6.png", "Download")</f>
        <v>0</v>
      </c>
      <c r="F3225" s="2" t="s">
        <v>3363</v>
      </c>
      <c r="G3225" s="2" t="s">
        <v>3363</v>
      </c>
    </row>
    <row r="3226" spans="1:7">
      <c r="A3226" s="2" t="s">
        <v>6516</v>
      </c>
      <c r="B3226" s="2" t="s">
        <v>6517</v>
      </c>
      <c r="C3226" s="2">
        <v>9970700701</v>
      </c>
      <c r="D3226" s="2" t="s">
        <v>14</v>
      </c>
      <c r="E3226" s="2" t="str">
        <f>HYPERLINK("https://nconnect.nicmar.ac.in/storage/profile/69ca7d3020775.png", "Download")</f>
        <v>0</v>
      </c>
      <c r="F3226" s="2" t="s">
        <v>3363</v>
      </c>
      <c r="G3226" s="2" t="s">
        <v>3363</v>
      </c>
    </row>
    <row r="3227" spans="1:7">
      <c r="A3227" s="2" t="s">
        <v>6518</v>
      </c>
      <c r="B3227" s="2" t="s">
        <v>6519</v>
      </c>
      <c r="C3227" s="2">
        <v>8983313026</v>
      </c>
      <c r="D3227" s="2" t="s">
        <v>14</v>
      </c>
      <c r="E3227" s="2" t="s">
        <v>15</v>
      </c>
      <c r="F3227" s="2" t="s">
        <v>3363</v>
      </c>
      <c r="G3227" s="2" t="s">
        <v>3363</v>
      </c>
    </row>
    <row r="3228" spans="1:7">
      <c r="A3228" s="2" t="s">
        <v>6520</v>
      </c>
      <c r="B3228" s="2" t="s">
        <v>6521</v>
      </c>
      <c r="C3228" s="2">
        <v>9897074178</v>
      </c>
      <c r="D3228" s="2" t="s">
        <v>14</v>
      </c>
      <c r="E3228" s="2" t="str">
        <f>HYPERLINK("https://nconnect.nicmar.ac.in/storage/profile/69cb5f60bae9d.png", "Download")</f>
        <v>0</v>
      </c>
      <c r="F3228" s="2" t="s">
        <v>3363</v>
      </c>
      <c r="G3228" s="2" t="s">
        <v>3363</v>
      </c>
    </row>
    <row r="3229" spans="1:7">
      <c r="A3229" s="2" t="s">
        <v>6522</v>
      </c>
      <c r="B3229" s="2" t="s">
        <v>6523</v>
      </c>
      <c r="C3229" s="2">
        <v>8140725001</v>
      </c>
      <c r="D3229" s="2" t="s">
        <v>14</v>
      </c>
      <c r="E3229" s="2" t="s">
        <v>15</v>
      </c>
      <c r="F3229" s="2" t="s">
        <v>3363</v>
      </c>
      <c r="G3229" s="2" t="s">
        <v>3363</v>
      </c>
    </row>
    <row r="3230" spans="1:7">
      <c r="A3230" s="2" t="s">
        <v>6524</v>
      </c>
      <c r="B3230" s="2" t="s">
        <v>6525</v>
      </c>
      <c r="C3230" s="2">
        <v>7378774973</v>
      </c>
      <c r="D3230" s="2" t="s">
        <v>14</v>
      </c>
      <c r="E3230" s="2" t="str">
        <f>HYPERLINK("https://nconnect.nicmar.ac.in/storage/profile/69ce38b86aafd.png", "Download")</f>
        <v>0</v>
      </c>
      <c r="F3230" s="2" t="s">
        <v>3363</v>
      </c>
      <c r="G3230" s="2" t="s">
        <v>3363</v>
      </c>
    </row>
    <row r="3231" spans="1:7">
      <c r="A3231" s="2" t="s">
        <v>5331</v>
      </c>
      <c r="B3231" s="2" t="s">
        <v>6526</v>
      </c>
      <c r="C3231" s="2">
        <v>7030599555</v>
      </c>
      <c r="D3231" s="2" t="s">
        <v>14</v>
      </c>
      <c r="E3231" s="2" t="s">
        <v>15</v>
      </c>
      <c r="F3231" s="2" t="s">
        <v>3363</v>
      </c>
      <c r="G3231" s="2" t="s">
        <v>3363</v>
      </c>
    </row>
    <row r="3232" spans="1:7">
      <c r="A3232" s="2" t="s">
        <v>6527</v>
      </c>
      <c r="B3232" s="2" t="s">
        <v>6528</v>
      </c>
      <c r="C3232" s="2">
        <v>9473793004</v>
      </c>
      <c r="D3232" s="2" t="s">
        <v>14</v>
      </c>
      <c r="E3232" s="2" t="s">
        <v>15</v>
      </c>
      <c r="F3232" s="2" t="s">
        <v>3363</v>
      </c>
      <c r="G3232" s="2" t="s">
        <v>3363</v>
      </c>
    </row>
    <row r="3233" spans="1:7">
      <c r="A3233" s="2" t="s">
        <v>6529</v>
      </c>
      <c r="B3233" s="2" t="s">
        <v>6530</v>
      </c>
      <c r="C3233" s="2">
        <v>8975064564</v>
      </c>
      <c r="D3233" s="2" t="s">
        <v>14</v>
      </c>
      <c r="E3233" s="2" t="s">
        <v>15</v>
      </c>
      <c r="F3233" s="2" t="s">
        <v>3363</v>
      </c>
      <c r="G3233" s="2" t="s">
        <v>3363</v>
      </c>
    </row>
    <row r="3234" spans="1:7">
      <c r="A3234" s="2" t="s">
        <v>6531</v>
      </c>
      <c r="B3234" s="2" t="s">
        <v>6532</v>
      </c>
      <c r="C3234" s="2">
        <v>9010202842</v>
      </c>
      <c r="D3234" s="2" t="s">
        <v>14</v>
      </c>
      <c r="E3234" s="2" t="str">
        <f>HYPERLINK("https://nconnect.nicmar.ac.in/storage/profile/69cd453d778a3.png", "Download")</f>
        <v>0</v>
      </c>
      <c r="F3234" s="2" t="s">
        <v>3363</v>
      </c>
      <c r="G3234" s="2" t="s">
        <v>3363</v>
      </c>
    </row>
    <row r="3235" spans="1:7">
      <c r="A3235" s="2" t="s">
        <v>6533</v>
      </c>
      <c r="B3235" s="2" t="s">
        <v>6534</v>
      </c>
      <c r="C3235" s="2">
        <v>9437263982</v>
      </c>
      <c r="D3235" s="2" t="s">
        <v>14</v>
      </c>
      <c r="E3235" s="2" t="str">
        <f>HYPERLINK("https://nconnect.nicmar.ac.in/storage/profile/69ce2121f1280.png", "Download")</f>
        <v>0</v>
      </c>
      <c r="F3235" s="2" t="s">
        <v>3363</v>
      </c>
      <c r="G3235" s="2" t="s">
        <v>3363</v>
      </c>
    </row>
    <row r="3236" spans="1:7">
      <c r="A3236" s="2" t="s">
        <v>6535</v>
      </c>
      <c r="B3236" s="2" t="s">
        <v>6536</v>
      </c>
      <c r="C3236" s="2">
        <v>9923056961</v>
      </c>
      <c r="D3236" s="2" t="s">
        <v>14</v>
      </c>
      <c r="E3236" s="2" t="str">
        <f>HYPERLINK("https://nconnect.nicmar.ac.in/storage/profile/69ce25017c3f4.png", "Download")</f>
        <v>0</v>
      </c>
      <c r="F3236" s="2" t="s">
        <v>3363</v>
      </c>
      <c r="G3236" s="2" t="s">
        <v>3363</v>
      </c>
    </row>
    <row r="3237" spans="1:7">
      <c r="A3237" s="2" t="s">
        <v>6537</v>
      </c>
      <c r="B3237" s="2" t="s">
        <v>6538</v>
      </c>
      <c r="C3237" s="2">
        <v>9673851989</v>
      </c>
      <c r="D3237" s="2" t="s">
        <v>14</v>
      </c>
      <c r="E3237" s="2" t="s">
        <v>15</v>
      </c>
      <c r="F3237" s="2" t="s">
        <v>3363</v>
      </c>
      <c r="G3237" s="2" t="s">
        <v>3363</v>
      </c>
    </row>
    <row r="3238" spans="1:7">
      <c r="A3238" s="2" t="s">
        <v>6539</v>
      </c>
      <c r="B3238" s="2" t="s">
        <v>6540</v>
      </c>
      <c r="C3238" s="2">
        <v>9673455331</v>
      </c>
      <c r="D3238" s="2" t="s">
        <v>14</v>
      </c>
      <c r="E3238" s="2" t="str">
        <f>HYPERLINK("https://nconnect.nicmar.ac.in/storage/profile/69cf64e991444.png", "Download")</f>
        <v>0</v>
      </c>
      <c r="F3238" s="2" t="s">
        <v>3363</v>
      </c>
      <c r="G3238" s="2" t="s">
        <v>3363</v>
      </c>
    </row>
    <row r="3239" spans="1:7">
      <c r="A3239" s="2" t="s">
        <v>6541</v>
      </c>
      <c r="B3239" s="2" t="s">
        <v>6542</v>
      </c>
      <c r="C3239" s="2">
        <v>9760010201</v>
      </c>
      <c r="D3239" s="2" t="s">
        <v>14</v>
      </c>
      <c r="E3239" s="2" t="str">
        <f>HYPERLINK("https://nconnect.nicmar.ac.in/storage/profile/69ce420ecff0b.png", "Download")</f>
        <v>0</v>
      </c>
      <c r="F3239" s="2" t="s">
        <v>3363</v>
      </c>
      <c r="G3239" s="2" t="s">
        <v>3363</v>
      </c>
    </row>
    <row r="3240" spans="1:7">
      <c r="A3240" s="2" t="s">
        <v>6543</v>
      </c>
      <c r="B3240" s="2" t="s">
        <v>6544</v>
      </c>
      <c r="C3240" s="2">
        <v>9444285519</v>
      </c>
      <c r="D3240" s="2" t="s">
        <v>14</v>
      </c>
      <c r="E3240" s="2" t="s">
        <v>15</v>
      </c>
      <c r="F3240" s="2" t="s">
        <v>3363</v>
      </c>
      <c r="G3240" s="2" t="s">
        <v>3363</v>
      </c>
    </row>
    <row r="3241" spans="1:7">
      <c r="A3241" s="2" t="s">
        <v>6545</v>
      </c>
      <c r="B3241" s="2" t="s">
        <v>6546</v>
      </c>
      <c r="C3241" s="2">
        <v>9175757349</v>
      </c>
      <c r="D3241" s="2" t="s">
        <v>14</v>
      </c>
      <c r="E3241" s="2" t="s">
        <v>15</v>
      </c>
      <c r="F3241" s="2" t="s">
        <v>3363</v>
      </c>
      <c r="G3241" s="2" t="s">
        <v>3363</v>
      </c>
    </row>
    <row r="3242" spans="1:7">
      <c r="A3242" s="2" t="s">
        <v>6547</v>
      </c>
      <c r="B3242" s="2" t="s">
        <v>6548</v>
      </c>
      <c r="C3242" s="2">
        <v>9793393393</v>
      </c>
      <c r="D3242" s="2" t="s">
        <v>9</v>
      </c>
      <c r="E3242" s="2" t="s">
        <v>15</v>
      </c>
      <c r="F3242" s="2" t="s">
        <v>1359</v>
      </c>
      <c r="G3242" s="2" t="s">
        <v>1359</v>
      </c>
    </row>
    <row r="3243" spans="1:7">
      <c r="A3243" s="2" t="s">
        <v>6549</v>
      </c>
      <c r="B3243" s="2" t="s">
        <v>6550</v>
      </c>
      <c r="C3243" s="2">
        <v>9930226559</v>
      </c>
      <c r="D3243" s="2" t="s">
        <v>14</v>
      </c>
      <c r="E3243" s="2" t="s">
        <v>15</v>
      </c>
      <c r="F3243" s="2" t="s">
        <v>3363</v>
      </c>
      <c r="G3243" s="2" t="s">
        <v>3363</v>
      </c>
    </row>
    <row r="3244" spans="1:7">
      <c r="A3244" s="2" t="s">
        <v>6551</v>
      </c>
      <c r="B3244" s="2" t="s">
        <v>6552</v>
      </c>
      <c r="C3244" s="2"/>
      <c r="D3244" s="2" t="s">
        <v>39</v>
      </c>
      <c r="E3244" s="2" t="s">
        <v>15</v>
      </c>
      <c r="F3244" s="2" t="s">
        <v>48</v>
      </c>
      <c r="G3244" s="2" t="s">
        <v>48</v>
      </c>
    </row>
    <row r="3245" spans="1:7">
      <c r="A3245" s="2" t="s">
        <v>6553</v>
      </c>
      <c r="B3245" s="2" t="s">
        <v>6554</v>
      </c>
      <c r="C3245" s="2"/>
      <c r="D3245" s="2"/>
      <c r="E3245" s="2" t="s">
        <v>15</v>
      </c>
      <c r="F3245" s="2" t="s">
        <v>48</v>
      </c>
      <c r="G3245" s="2" t="s">
        <v>48</v>
      </c>
    </row>
    <row r="3246" spans="1:7">
      <c r="A3246" s="2" t="s">
        <v>6555</v>
      </c>
      <c r="B3246" s="2" t="s">
        <v>6556</v>
      </c>
      <c r="C3246" s="2">
        <v>9752984666</v>
      </c>
      <c r="D3246" s="2" t="s">
        <v>14</v>
      </c>
      <c r="E3246" s="2" t="str">
        <f>HYPERLINK("https://nconnect.nicmar.ac.in/storage/profile/69d0e3e82e142.png", "Download")</f>
        <v>0</v>
      </c>
      <c r="F3246" s="2" t="s">
        <v>3363</v>
      </c>
      <c r="G3246" s="2" t="s">
        <v>3363</v>
      </c>
    </row>
    <row r="3247" spans="1:7">
      <c r="A3247" s="2" t="s">
        <v>6557</v>
      </c>
      <c r="B3247" s="2" t="s">
        <v>6558</v>
      </c>
      <c r="C3247" s="2">
        <v>7983078305</v>
      </c>
      <c r="D3247" s="2" t="s">
        <v>14</v>
      </c>
      <c r="E3247" s="2" t="s">
        <v>15</v>
      </c>
      <c r="F3247" s="2" t="s">
        <v>3363</v>
      </c>
      <c r="G3247" s="2" t="s">
        <v>3363</v>
      </c>
    </row>
    <row r="3248" spans="1:7">
      <c r="A3248" s="2" t="s">
        <v>6559</v>
      </c>
      <c r="B3248" s="2" t="s">
        <v>6560</v>
      </c>
      <c r="C3248" s="2">
        <v>9833938075</v>
      </c>
      <c r="D3248" s="2" t="s">
        <v>14</v>
      </c>
      <c r="E3248" s="2" t="s">
        <v>15</v>
      </c>
      <c r="F3248" s="2" t="s">
        <v>3363</v>
      </c>
      <c r="G3248" s="2" t="s">
        <v>3363</v>
      </c>
    </row>
    <row r="3249" spans="1:7">
      <c r="A3249" s="2" t="s">
        <v>6561</v>
      </c>
      <c r="B3249" s="2" t="s">
        <v>6562</v>
      </c>
      <c r="C3249" s="2"/>
      <c r="D3249" s="2"/>
      <c r="E3249" s="2" t="s">
        <v>15</v>
      </c>
      <c r="F3249" s="2" t="s">
        <v>48</v>
      </c>
      <c r="G3249" s="2" t="s">
        <v>48</v>
      </c>
    </row>
    <row r="3250" spans="1:7">
      <c r="A3250" s="2" t="s">
        <v>6563</v>
      </c>
      <c r="B3250" s="2" t="s">
        <v>6564</v>
      </c>
      <c r="C3250" s="2"/>
      <c r="D3250" s="2" t="s">
        <v>14</v>
      </c>
      <c r="E3250" s="2" t="s">
        <v>15</v>
      </c>
      <c r="F3250" s="2" t="s">
        <v>48</v>
      </c>
      <c r="G3250" s="2" t="s">
        <v>48</v>
      </c>
    </row>
    <row r="3251" spans="1:7">
      <c r="A3251" s="2" t="s">
        <v>6565</v>
      </c>
      <c r="B3251" s="2" t="s">
        <v>6566</v>
      </c>
      <c r="C3251" s="2"/>
      <c r="D3251" s="2" t="s">
        <v>14</v>
      </c>
      <c r="E3251" s="2" t="s">
        <v>15</v>
      </c>
      <c r="F3251" s="2" t="s">
        <v>48</v>
      </c>
      <c r="G3251" s="2" t="s">
        <v>48</v>
      </c>
    </row>
    <row r="3252" spans="1:7">
      <c r="A3252" s="2" t="s">
        <v>6567</v>
      </c>
      <c r="B3252" s="2" t="s">
        <v>6568</v>
      </c>
      <c r="C3252" s="2"/>
      <c r="D3252" s="2" t="s">
        <v>14</v>
      </c>
      <c r="E3252" s="2" t="s">
        <v>15</v>
      </c>
      <c r="F3252" s="2" t="s">
        <v>48</v>
      </c>
      <c r="G3252" s="2" t="s">
        <v>48</v>
      </c>
    </row>
    <row r="3253" spans="1:7">
      <c r="A3253" s="2" t="s">
        <v>6569</v>
      </c>
      <c r="B3253" s="2" t="s">
        <v>6570</v>
      </c>
      <c r="C3253" s="2"/>
      <c r="D3253" s="2" t="s">
        <v>14</v>
      </c>
      <c r="E3253" s="2" t="s">
        <v>15</v>
      </c>
      <c r="F3253" s="2" t="s">
        <v>48</v>
      </c>
      <c r="G3253" s="2" t="s">
        <v>48</v>
      </c>
    </row>
    <row r="3254" spans="1:7">
      <c r="A3254" s="2" t="s">
        <v>6571</v>
      </c>
      <c r="B3254" s="2" t="s">
        <v>6572</v>
      </c>
      <c r="C3254" s="2"/>
      <c r="D3254" s="2"/>
      <c r="E3254" s="2" t="s">
        <v>15</v>
      </c>
      <c r="F3254" s="2" t="s">
        <v>48</v>
      </c>
      <c r="G3254" s="2" t="s">
        <v>48</v>
      </c>
    </row>
    <row r="3255" spans="1:7">
      <c r="A3255" s="2" t="s">
        <v>6573</v>
      </c>
      <c r="B3255" s="2" t="s">
        <v>6574</v>
      </c>
      <c r="C3255" s="2"/>
      <c r="D3255" s="2" t="s">
        <v>39</v>
      </c>
      <c r="E3255" s="2" t="s">
        <v>15</v>
      </c>
      <c r="F3255" s="2" t="s">
        <v>48</v>
      </c>
      <c r="G3255" s="2" t="s">
        <v>48</v>
      </c>
    </row>
    <row r="3256" spans="1:7">
      <c r="A3256" s="2" t="s">
        <v>6575</v>
      </c>
      <c r="B3256" s="2" t="s">
        <v>6576</v>
      </c>
      <c r="C3256" s="2"/>
      <c r="D3256" s="2" t="s">
        <v>39</v>
      </c>
      <c r="E3256" s="2" t="s">
        <v>15</v>
      </c>
      <c r="F3256" s="2" t="s">
        <v>48</v>
      </c>
      <c r="G3256" s="2" t="s">
        <v>48</v>
      </c>
    </row>
    <row r="3257" spans="1:7">
      <c r="A3257" s="2" t="s">
        <v>6577</v>
      </c>
      <c r="B3257" s="2" t="s">
        <v>6578</v>
      </c>
      <c r="C3257" s="2">
        <v>7458898358</v>
      </c>
      <c r="D3257" s="2" t="s">
        <v>9</v>
      </c>
      <c r="E3257" s="2" t="s">
        <v>15</v>
      </c>
      <c r="F3257" s="2" t="s">
        <v>1359</v>
      </c>
      <c r="G3257" s="2" t="s">
        <v>1359</v>
      </c>
    </row>
    <row r="3258" spans="1:7">
      <c r="A3258" s="2" t="s">
        <v>6579</v>
      </c>
      <c r="B3258" s="2" t="s">
        <v>6580</v>
      </c>
      <c r="C3258" s="2">
        <v>8802864759</v>
      </c>
      <c r="D3258" s="2" t="s">
        <v>9</v>
      </c>
      <c r="E3258" s="2" t="s">
        <v>15</v>
      </c>
      <c r="F3258" s="2" t="s">
        <v>1359</v>
      </c>
      <c r="G3258" s="2" t="s">
        <v>1359</v>
      </c>
    </row>
    <row r="3259" spans="1:7">
      <c r="A3259" s="2" t="s">
        <v>6581</v>
      </c>
      <c r="B3259" s="2" t="s">
        <v>6582</v>
      </c>
      <c r="C3259" s="2">
        <v>9996556584</v>
      </c>
      <c r="D3259" s="2" t="s">
        <v>9</v>
      </c>
      <c r="E3259" s="2" t="s">
        <v>15</v>
      </c>
      <c r="F3259" s="2" t="s">
        <v>6583</v>
      </c>
      <c r="G3259" s="2" t="s">
        <v>6584</v>
      </c>
    </row>
    <row r="3260" spans="1:7">
      <c r="A3260" s="2" t="s">
        <v>6585</v>
      </c>
      <c r="B3260" s="2" t="s">
        <v>6586</v>
      </c>
      <c r="C3260" s="2">
        <v>9996556589</v>
      </c>
      <c r="D3260" s="2" t="s">
        <v>9</v>
      </c>
      <c r="E3260" s="2" t="s">
        <v>15</v>
      </c>
      <c r="F3260" s="2" t="s">
        <v>6583</v>
      </c>
      <c r="G3260" s="2" t="s">
        <v>6584</v>
      </c>
    </row>
    <row r="3261" spans="1:7">
      <c r="A3261" s="2" t="s">
        <v>6587</v>
      </c>
      <c r="B3261" s="2" t="s">
        <v>6588</v>
      </c>
      <c r="C3261" s="2">
        <v>9996556171</v>
      </c>
      <c r="D3261" s="2" t="s">
        <v>9</v>
      </c>
      <c r="E3261" s="2" t="s">
        <v>15</v>
      </c>
      <c r="F3261" s="2" t="s">
        <v>6583</v>
      </c>
      <c r="G3261" s="2" t="s">
        <v>6584</v>
      </c>
    </row>
    <row r="3262" spans="1:7">
      <c r="A3262" s="2" t="s">
        <v>6589</v>
      </c>
      <c r="B3262" s="2" t="s">
        <v>6590</v>
      </c>
      <c r="C3262" s="2">
        <v>9595377378</v>
      </c>
      <c r="D3262" s="2" t="s">
        <v>9</v>
      </c>
      <c r="E3262" s="2" t="s">
        <v>15</v>
      </c>
      <c r="F3262" s="2" t="s">
        <v>1359</v>
      </c>
      <c r="G3262" s="2" t="s">
        <v>1359</v>
      </c>
    </row>
    <row r="3263" spans="1:7">
      <c r="A3263" s="2" t="s">
        <v>6591</v>
      </c>
      <c r="B3263" s="2" t="s">
        <v>6592</v>
      </c>
      <c r="C3263" s="2"/>
      <c r="D3263" s="2"/>
      <c r="E3263" s="2" t="s">
        <v>15</v>
      </c>
      <c r="F3263" s="2" t="s">
        <v>48</v>
      </c>
      <c r="G3263" s="2" t="s">
        <v>48</v>
      </c>
    </row>
    <row r="3264" spans="1:7">
      <c r="A3264" s="2" t="s">
        <v>4812</v>
      </c>
      <c r="B3264" s="2" t="s">
        <v>6593</v>
      </c>
      <c r="C3264" s="2"/>
      <c r="D3264" s="2"/>
      <c r="E3264" s="2" t="s">
        <v>15</v>
      </c>
      <c r="F3264" s="2" t="s">
        <v>48</v>
      </c>
      <c r="G3264" s="2" t="s">
        <v>48</v>
      </c>
    </row>
    <row r="3265" spans="1:7">
      <c r="A3265" s="2" t="s">
        <v>6594</v>
      </c>
      <c r="B3265" s="2" t="s">
        <v>6595</v>
      </c>
      <c r="C3265" s="2">
        <v>9988809416</v>
      </c>
      <c r="D3265" s="2" t="s">
        <v>9</v>
      </c>
      <c r="E3265" s="2" t="s">
        <v>15</v>
      </c>
      <c r="F3265" s="2" t="s">
        <v>1359</v>
      </c>
      <c r="G3265" s="2" t="s">
        <v>1359</v>
      </c>
    </row>
    <row r="3266" spans="1:7">
      <c r="A3266" s="2" t="s">
        <v>6596</v>
      </c>
      <c r="B3266" s="2" t="s">
        <v>6597</v>
      </c>
      <c r="C3266" s="2"/>
      <c r="D3266" s="2" t="s">
        <v>39</v>
      </c>
      <c r="E3266" s="2" t="s">
        <v>15</v>
      </c>
      <c r="F3266" s="2" t="s">
        <v>48</v>
      </c>
      <c r="G3266" s="2" t="s">
        <v>48</v>
      </c>
    </row>
    <row r="3267" spans="1:7">
      <c r="A3267" s="2" t="s">
        <v>6598</v>
      </c>
      <c r="B3267" s="2" t="s">
        <v>6599</v>
      </c>
      <c r="C3267" s="2"/>
      <c r="D3267" s="2"/>
      <c r="E3267" s="2" t="s">
        <v>15</v>
      </c>
      <c r="F3267" s="2" t="s">
        <v>48</v>
      </c>
      <c r="G3267" s="2" t="s">
        <v>48</v>
      </c>
    </row>
    <row r="3268" spans="1:7">
      <c r="A3268" s="2" t="s">
        <v>6600</v>
      </c>
      <c r="B3268" s="2" t="s">
        <v>6601</v>
      </c>
      <c r="C3268" s="2"/>
      <c r="D3268" s="2" t="s">
        <v>14</v>
      </c>
      <c r="E3268" s="2" t="s">
        <v>15</v>
      </c>
      <c r="F3268" s="2" t="s">
        <v>48</v>
      </c>
      <c r="G3268" s="2" t="s">
        <v>48</v>
      </c>
    </row>
    <row r="3269" spans="1:7">
      <c r="A3269" s="2" t="s">
        <v>6602</v>
      </c>
      <c r="B3269" s="2" t="s">
        <v>6603</v>
      </c>
      <c r="C3269" s="2"/>
      <c r="D3269" s="2"/>
      <c r="E3269" s="2" t="s">
        <v>15</v>
      </c>
      <c r="F3269" s="2" t="s">
        <v>48</v>
      </c>
      <c r="G3269" s="2" t="s">
        <v>48</v>
      </c>
    </row>
    <row r="3270" spans="1:7">
      <c r="A3270" s="2" t="s">
        <v>6604</v>
      </c>
      <c r="B3270" s="2" t="s">
        <v>6605</v>
      </c>
      <c r="C3270" s="2"/>
      <c r="D3270" s="2" t="s">
        <v>14</v>
      </c>
      <c r="E3270" s="2" t="s">
        <v>15</v>
      </c>
      <c r="F3270" s="2" t="s">
        <v>48</v>
      </c>
      <c r="G3270" s="2" t="s">
        <v>48</v>
      </c>
    </row>
    <row r="3271" spans="1:7">
      <c r="A3271" s="2" t="s">
        <v>6606</v>
      </c>
      <c r="B3271" s="2" t="s">
        <v>6607</v>
      </c>
      <c r="C3271" s="2">
        <v>9590799294</v>
      </c>
      <c r="D3271" s="2" t="s">
        <v>9</v>
      </c>
      <c r="E3271" s="2" t="s">
        <v>15</v>
      </c>
      <c r="F3271" s="2" t="s">
        <v>1359</v>
      </c>
      <c r="G3271" s="2" t="s">
        <v>1359</v>
      </c>
    </row>
    <row r="3272" spans="1:7">
      <c r="A3272" s="2" t="s">
        <v>6608</v>
      </c>
      <c r="B3272" s="2" t="s">
        <v>6609</v>
      </c>
      <c r="C3272" s="2"/>
      <c r="D3272" s="2" t="s">
        <v>14</v>
      </c>
      <c r="E3272" s="2" t="s">
        <v>15</v>
      </c>
      <c r="F3272" s="2" t="s">
        <v>48</v>
      </c>
      <c r="G3272" s="2" t="s">
        <v>48</v>
      </c>
    </row>
  </sheetData>
  <hyperlinks>
    <hyperlink ref="E2" r:id="rId_hyperlink_1" tooltip="Download" display="Download"/>
    <hyperlink ref="E16" r:id="rId_hyperlink_2" tooltip="Download" display="Download"/>
    <hyperlink ref="E25" r:id="rId_hyperlink_3" tooltip="Download" display="Download"/>
    <hyperlink ref="E27" r:id="rId_hyperlink_4" tooltip="Download" display="Download"/>
    <hyperlink ref="E29" r:id="rId_hyperlink_5" tooltip="Download" display="Download"/>
    <hyperlink ref="E30" r:id="rId_hyperlink_6" tooltip="Download" display="Download"/>
    <hyperlink ref="E127" r:id="rId_hyperlink_7" tooltip="Download" display="Download"/>
    <hyperlink ref="E169" r:id="rId_hyperlink_8" tooltip="Download" display="Download"/>
    <hyperlink ref="E199" r:id="rId_hyperlink_9" tooltip="Download" display="Download"/>
    <hyperlink ref="E201" r:id="rId_hyperlink_10" tooltip="Download" display="Download"/>
    <hyperlink ref="E203" r:id="rId_hyperlink_11" tooltip="Download" display="Download"/>
    <hyperlink ref="E206" r:id="rId_hyperlink_12" tooltip="Download" display="Download"/>
    <hyperlink ref="E230" r:id="rId_hyperlink_13" tooltip="Download" display="Download"/>
    <hyperlink ref="E245" r:id="rId_hyperlink_14" tooltip="Download" display="Download"/>
    <hyperlink ref="E247" r:id="rId_hyperlink_15" tooltip="Download" display="Download"/>
    <hyperlink ref="E263" r:id="rId_hyperlink_16" tooltip="Download" display="Download"/>
    <hyperlink ref="E264" r:id="rId_hyperlink_17" tooltip="Download" display="Download"/>
    <hyperlink ref="E265" r:id="rId_hyperlink_18" tooltip="Download" display="Download"/>
    <hyperlink ref="E268" r:id="rId_hyperlink_19" tooltip="Download" display="Download"/>
    <hyperlink ref="E366" r:id="rId_hyperlink_20" tooltip="Download" display="Download"/>
    <hyperlink ref="E407" r:id="rId_hyperlink_21" tooltip="Download" display="Download"/>
    <hyperlink ref="E408" r:id="rId_hyperlink_22" tooltip="Download" display="Download"/>
    <hyperlink ref="E409" r:id="rId_hyperlink_23" tooltip="Download" display="Download"/>
    <hyperlink ref="E410" r:id="rId_hyperlink_24" tooltip="Download" display="Download"/>
    <hyperlink ref="E419" r:id="rId_hyperlink_25" tooltip="Download" display="Download"/>
    <hyperlink ref="E423" r:id="rId_hyperlink_26" tooltip="Download" display="Download"/>
    <hyperlink ref="E457" r:id="rId_hyperlink_27" tooltip="Download" display="Download"/>
    <hyperlink ref="E465" r:id="rId_hyperlink_28" tooltip="Download" display="Download"/>
    <hyperlink ref="E507" r:id="rId_hyperlink_29" tooltip="Download" display="Download"/>
    <hyperlink ref="E508" r:id="rId_hyperlink_30" tooltip="Download" display="Download"/>
    <hyperlink ref="E512" r:id="rId_hyperlink_31" tooltip="Download" display="Download"/>
    <hyperlink ref="E598" r:id="rId_hyperlink_32" tooltip="Download" display="Download"/>
    <hyperlink ref="E607" r:id="rId_hyperlink_33" tooltip="Download" display="Download"/>
    <hyperlink ref="E620" r:id="rId_hyperlink_34" tooltip="Download" display="Download"/>
    <hyperlink ref="E621" r:id="rId_hyperlink_35" tooltip="Download" display="Download"/>
    <hyperlink ref="E654" r:id="rId_hyperlink_36" tooltip="Download" display="Download"/>
    <hyperlink ref="E655" r:id="rId_hyperlink_37" tooltip="Download" display="Download"/>
    <hyperlink ref="E657" r:id="rId_hyperlink_38" tooltip="Download" display="Download"/>
    <hyperlink ref="E672" r:id="rId_hyperlink_39" tooltip="Download" display="Download"/>
    <hyperlink ref="E680" r:id="rId_hyperlink_40" tooltip="Download" display="Download"/>
    <hyperlink ref="E683" r:id="rId_hyperlink_41" tooltip="Download" display="Download"/>
    <hyperlink ref="E684" r:id="rId_hyperlink_42" tooltip="Download" display="Download"/>
    <hyperlink ref="E685" r:id="rId_hyperlink_43" tooltip="Download" display="Download"/>
    <hyperlink ref="E687" r:id="rId_hyperlink_44" tooltip="Download" display="Download"/>
    <hyperlink ref="E692" r:id="rId_hyperlink_45" tooltip="Download" display="Download"/>
    <hyperlink ref="E693" r:id="rId_hyperlink_46" tooltip="Download" display="Download"/>
    <hyperlink ref="E694" r:id="rId_hyperlink_47" tooltip="Download" display="Download"/>
    <hyperlink ref="E697" r:id="rId_hyperlink_48" tooltip="Download" display="Download"/>
    <hyperlink ref="E698" r:id="rId_hyperlink_49" tooltip="Download" display="Download"/>
    <hyperlink ref="E701" r:id="rId_hyperlink_50" tooltip="Download" display="Download"/>
    <hyperlink ref="E704" r:id="rId_hyperlink_51" tooltip="Download" display="Download"/>
    <hyperlink ref="E706" r:id="rId_hyperlink_52" tooltip="Download" display="Download"/>
    <hyperlink ref="E708" r:id="rId_hyperlink_53" tooltip="Download" display="Download"/>
    <hyperlink ref="E711" r:id="rId_hyperlink_54" tooltip="Download" display="Download"/>
    <hyperlink ref="E712" r:id="rId_hyperlink_55" tooltip="Download" display="Download"/>
    <hyperlink ref="E714" r:id="rId_hyperlink_56" tooltip="Download" display="Download"/>
    <hyperlink ref="E715" r:id="rId_hyperlink_57" tooltip="Download" display="Download"/>
    <hyperlink ref="E716" r:id="rId_hyperlink_58" tooltip="Download" display="Download"/>
    <hyperlink ref="E718" r:id="rId_hyperlink_59" tooltip="Download" display="Download"/>
    <hyperlink ref="E719" r:id="rId_hyperlink_60" tooltip="Download" display="Download"/>
    <hyperlink ref="E720" r:id="rId_hyperlink_61" tooltip="Download" display="Download"/>
    <hyperlink ref="E721" r:id="rId_hyperlink_62" tooltip="Download" display="Download"/>
    <hyperlink ref="E723" r:id="rId_hyperlink_63" tooltip="Download" display="Download"/>
    <hyperlink ref="E725" r:id="rId_hyperlink_64" tooltip="Download" display="Download"/>
    <hyperlink ref="E727" r:id="rId_hyperlink_65" tooltip="Download" display="Download"/>
    <hyperlink ref="E729" r:id="rId_hyperlink_66" tooltip="Download" display="Download"/>
    <hyperlink ref="E730" r:id="rId_hyperlink_67" tooltip="Download" display="Download"/>
    <hyperlink ref="E733" r:id="rId_hyperlink_68" tooltip="Download" display="Download"/>
    <hyperlink ref="E736" r:id="rId_hyperlink_69" tooltip="Download" display="Download"/>
    <hyperlink ref="E737" r:id="rId_hyperlink_70" tooltip="Download" display="Download"/>
    <hyperlink ref="E741" r:id="rId_hyperlink_71" tooltip="Download" display="Download"/>
    <hyperlink ref="E781" r:id="rId_hyperlink_72" tooltip="Download" display="Download"/>
    <hyperlink ref="E784" r:id="rId_hyperlink_73" tooltip="Download" display="Download"/>
    <hyperlink ref="E786" r:id="rId_hyperlink_74" tooltip="Download" display="Download"/>
    <hyperlink ref="E787" r:id="rId_hyperlink_75" tooltip="Download" display="Download"/>
    <hyperlink ref="E788" r:id="rId_hyperlink_76" tooltip="Download" display="Download"/>
    <hyperlink ref="E792" r:id="rId_hyperlink_77" tooltip="Download" display="Download"/>
    <hyperlink ref="E793" r:id="rId_hyperlink_78" tooltip="Download" display="Download"/>
    <hyperlink ref="E905" r:id="rId_hyperlink_79" tooltip="Download" display="Download"/>
    <hyperlink ref="E907" r:id="rId_hyperlink_80" tooltip="Download" display="Download"/>
    <hyperlink ref="E908" r:id="rId_hyperlink_81" tooltip="Download" display="Download"/>
    <hyperlink ref="E909" r:id="rId_hyperlink_82" tooltip="Download" display="Download"/>
    <hyperlink ref="E913" r:id="rId_hyperlink_83" tooltip="Download" display="Download"/>
    <hyperlink ref="E914" r:id="rId_hyperlink_84" tooltip="Download" display="Download"/>
    <hyperlink ref="E925" r:id="rId_hyperlink_85" tooltip="Download" display="Download"/>
    <hyperlink ref="E937" r:id="rId_hyperlink_86" tooltip="Download" display="Download"/>
    <hyperlink ref="E947" r:id="rId_hyperlink_87" tooltip="Download" display="Download"/>
    <hyperlink ref="E952" r:id="rId_hyperlink_88" tooltip="Download" display="Download"/>
    <hyperlink ref="E954" r:id="rId_hyperlink_89" tooltip="Download" display="Download"/>
    <hyperlink ref="E955" r:id="rId_hyperlink_90" tooltip="Download" display="Download"/>
    <hyperlink ref="E958" r:id="rId_hyperlink_91" tooltip="Download" display="Download"/>
    <hyperlink ref="E960" r:id="rId_hyperlink_92" tooltip="Download" display="Download"/>
    <hyperlink ref="E961" r:id="rId_hyperlink_93" tooltip="Download" display="Download"/>
    <hyperlink ref="E962" r:id="rId_hyperlink_94" tooltip="Download" display="Download"/>
    <hyperlink ref="E963" r:id="rId_hyperlink_95" tooltip="Download" display="Download"/>
    <hyperlink ref="E964" r:id="rId_hyperlink_96" tooltip="Download" display="Download"/>
    <hyperlink ref="E965" r:id="rId_hyperlink_97" tooltip="Download" display="Download"/>
    <hyperlink ref="E968" r:id="rId_hyperlink_98" tooltip="Download" display="Download"/>
    <hyperlink ref="E969" r:id="rId_hyperlink_99" tooltip="Download" display="Download"/>
    <hyperlink ref="E970" r:id="rId_hyperlink_100" tooltip="Download" display="Download"/>
    <hyperlink ref="E971" r:id="rId_hyperlink_101" tooltip="Download" display="Download"/>
    <hyperlink ref="E972" r:id="rId_hyperlink_102" tooltip="Download" display="Download"/>
    <hyperlink ref="E973" r:id="rId_hyperlink_103" tooltip="Download" display="Download"/>
    <hyperlink ref="E974" r:id="rId_hyperlink_104" tooltip="Download" display="Download"/>
    <hyperlink ref="E975" r:id="rId_hyperlink_105" tooltip="Download" display="Download"/>
    <hyperlink ref="E978" r:id="rId_hyperlink_106" tooltip="Download" display="Download"/>
    <hyperlink ref="E999" r:id="rId_hyperlink_107" tooltip="Download" display="Download"/>
    <hyperlink ref="E1006" r:id="rId_hyperlink_108" tooltip="Download" display="Download"/>
    <hyperlink ref="E1035" r:id="rId_hyperlink_109" tooltip="Download" display="Download"/>
    <hyperlink ref="E1055" r:id="rId_hyperlink_110" tooltip="Download" display="Download"/>
    <hyperlink ref="E1081" r:id="rId_hyperlink_111" tooltip="Download" display="Download"/>
    <hyperlink ref="E1087" r:id="rId_hyperlink_112" tooltip="Download" display="Download"/>
    <hyperlink ref="E1088" r:id="rId_hyperlink_113" tooltip="Download" display="Download"/>
    <hyperlink ref="E1110" r:id="rId_hyperlink_114" tooltip="Download" display="Download"/>
    <hyperlink ref="E1126" r:id="rId_hyperlink_115" tooltip="Download" display="Download"/>
    <hyperlink ref="E1127" r:id="rId_hyperlink_116" tooltip="Download" display="Download"/>
    <hyperlink ref="E1149" r:id="rId_hyperlink_117" tooltip="Download" display="Download"/>
    <hyperlink ref="E1177" r:id="rId_hyperlink_118" tooltip="Download" display="Download"/>
    <hyperlink ref="E1178" r:id="rId_hyperlink_119" tooltip="Download" display="Download"/>
    <hyperlink ref="E1255" r:id="rId_hyperlink_120" tooltip="Download" display="Download"/>
    <hyperlink ref="E1258" r:id="rId_hyperlink_121" tooltip="Download" display="Download"/>
    <hyperlink ref="E1293" r:id="rId_hyperlink_122" tooltip="Download" display="Download"/>
    <hyperlink ref="E1355" r:id="rId_hyperlink_123" tooltip="Download" display="Download"/>
    <hyperlink ref="E1640" r:id="rId_hyperlink_124" tooltip="Download" display="Download"/>
    <hyperlink ref="E1686" r:id="rId_hyperlink_125" tooltip="Download" display="Download"/>
    <hyperlink ref="E1687" r:id="rId_hyperlink_126" tooltip="Download" display="Download"/>
    <hyperlink ref="E1689" r:id="rId_hyperlink_127" tooltip="Download" display="Download"/>
    <hyperlink ref="E1696" r:id="rId_hyperlink_128" tooltip="Download" display="Download"/>
    <hyperlink ref="E1709" r:id="rId_hyperlink_129" tooltip="Download" display="Download"/>
    <hyperlink ref="E1720" r:id="rId_hyperlink_130" tooltip="Download" display="Download"/>
    <hyperlink ref="E1722" r:id="rId_hyperlink_131" tooltip="Download" display="Download"/>
    <hyperlink ref="E1723" r:id="rId_hyperlink_132" tooltip="Download" display="Download"/>
    <hyperlink ref="E1725" r:id="rId_hyperlink_133" tooltip="Download" display="Download"/>
    <hyperlink ref="E1728" r:id="rId_hyperlink_134" tooltip="Download" display="Download"/>
    <hyperlink ref="E1729" r:id="rId_hyperlink_135" tooltip="Download" display="Download"/>
    <hyperlink ref="E1731" r:id="rId_hyperlink_136" tooltip="Download" display="Download"/>
    <hyperlink ref="E1733" r:id="rId_hyperlink_137" tooltip="Download" display="Download"/>
    <hyperlink ref="E1734" r:id="rId_hyperlink_138" tooltip="Download" display="Download"/>
    <hyperlink ref="E1737" r:id="rId_hyperlink_139" tooltip="Download" display="Download"/>
    <hyperlink ref="E1738" r:id="rId_hyperlink_140" tooltip="Download" display="Download"/>
    <hyperlink ref="E1739" r:id="rId_hyperlink_141" tooltip="Download" display="Download"/>
    <hyperlink ref="E1751" r:id="rId_hyperlink_142" tooltip="Download" display="Download"/>
    <hyperlink ref="E1755" r:id="rId_hyperlink_143" tooltip="Download" display="Download"/>
    <hyperlink ref="E1757" r:id="rId_hyperlink_144" tooltip="Download" display="Download"/>
    <hyperlink ref="E1758" r:id="rId_hyperlink_145" tooltip="Download" display="Download"/>
    <hyperlink ref="E1761" r:id="rId_hyperlink_146" tooltip="Download" display="Download"/>
    <hyperlink ref="E1763" r:id="rId_hyperlink_147" tooltip="Download" display="Download"/>
    <hyperlink ref="E1766" r:id="rId_hyperlink_148" tooltip="Download" display="Download"/>
    <hyperlink ref="E1767" r:id="rId_hyperlink_149" tooltip="Download" display="Download"/>
    <hyperlink ref="E1777" r:id="rId_hyperlink_150" tooltip="Download" display="Download"/>
    <hyperlink ref="E1786" r:id="rId_hyperlink_151" tooltip="Download" display="Download"/>
    <hyperlink ref="E1789" r:id="rId_hyperlink_152" tooltip="Download" display="Download"/>
    <hyperlink ref="E1791" r:id="rId_hyperlink_153" tooltip="Download" display="Download"/>
    <hyperlink ref="E1801" r:id="rId_hyperlink_154" tooltip="Download" display="Download"/>
    <hyperlink ref="E1805" r:id="rId_hyperlink_155" tooltip="Download" display="Download"/>
    <hyperlink ref="E1808" r:id="rId_hyperlink_156" tooltip="Download" display="Download"/>
    <hyperlink ref="E1809" r:id="rId_hyperlink_157" tooltip="Download" display="Download"/>
    <hyperlink ref="E1814" r:id="rId_hyperlink_158" tooltip="Download" display="Download"/>
    <hyperlink ref="E1817" r:id="rId_hyperlink_159" tooltip="Download" display="Download"/>
    <hyperlink ref="E1826" r:id="rId_hyperlink_160" tooltip="Download" display="Download"/>
    <hyperlink ref="E1828" r:id="rId_hyperlink_161" tooltip="Download" display="Download"/>
    <hyperlink ref="E1830" r:id="rId_hyperlink_162" tooltip="Download" display="Download"/>
    <hyperlink ref="E1840" r:id="rId_hyperlink_163" tooltip="Download" display="Download"/>
    <hyperlink ref="E1843" r:id="rId_hyperlink_164" tooltip="Download" display="Download"/>
    <hyperlink ref="E1846" r:id="rId_hyperlink_165" tooltip="Download" display="Download"/>
    <hyperlink ref="E1847" r:id="rId_hyperlink_166" tooltip="Download" display="Download"/>
    <hyperlink ref="E1848" r:id="rId_hyperlink_167" tooltip="Download" display="Download"/>
    <hyperlink ref="E1856" r:id="rId_hyperlink_168" tooltip="Download" display="Download"/>
    <hyperlink ref="E1860" r:id="rId_hyperlink_169" tooltip="Download" display="Download"/>
    <hyperlink ref="E1863" r:id="rId_hyperlink_170" tooltip="Download" display="Download"/>
    <hyperlink ref="E1880" r:id="rId_hyperlink_171" tooltip="Download" display="Download"/>
    <hyperlink ref="E1881" r:id="rId_hyperlink_172" tooltip="Download" display="Download"/>
    <hyperlink ref="E1888" r:id="rId_hyperlink_173" tooltip="Download" display="Download"/>
    <hyperlink ref="E1893" r:id="rId_hyperlink_174" tooltip="Download" display="Download"/>
    <hyperlink ref="E1895" r:id="rId_hyperlink_175" tooltip="Download" display="Download"/>
    <hyperlink ref="E1898" r:id="rId_hyperlink_176" tooltip="Download" display="Download"/>
    <hyperlink ref="E1900" r:id="rId_hyperlink_177" tooltip="Download" display="Download"/>
    <hyperlink ref="E1904" r:id="rId_hyperlink_178" tooltip="Download" display="Download"/>
    <hyperlink ref="E1906" r:id="rId_hyperlink_179" tooltip="Download" display="Download"/>
    <hyperlink ref="E1907" r:id="rId_hyperlink_180" tooltip="Download" display="Download"/>
    <hyperlink ref="E1908" r:id="rId_hyperlink_181" tooltip="Download" display="Download"/>
    <hyperlink ref="E1910" r:id="rId_hyperlink_182" tooltip="Download" display="Download"/>
    <hyperlink ref="E1911" r:id="rId_hyperlink_183" tooltip="Download" display="Download"/>
    <hyperlink ref="E1913" r:id="rId_hyperlink_184" tooltip="Download" display="Download"/>
    <hyperlink ref="E1923" r:id="rId_hyperlink_185" tooltip="Download" display="Download"/>
    <hyperlink ref="E1924" r:id="rId_hyperlink_186" tooltip="Download" display="Download"/>
    <hyperlink ref="E1927" r:id="rId_hyperlink_187" tooltip="Download" display="Download"/>
    <hyperlink ref="E1928" r:id="rId_hyperlink_188" tooltip="Download" display="Download"/>
    <hyperlink ref="E1930" r:id="rId_hyperlink_189" tooltip="Download" display="Download"/>
    <hyperlink ref="E1935" r:id="rId_hyperlink_190" tooltip="Download" display="Download"/>
    <hyperlink ref="E1937" r:id="rId_hyperlink_191" tooltip="Download" display="Download"/>
    <hyperlink ref="E1946" r:id="rId_hyperlink_192" tooltip="Download" display="Download"/>
    <hyperlink ref="E1947" r:id="rId_hyperlink_193" tooltip="Download" display="Download"/>
    <hyperlink ref="E1951" r:id="rId_hyperlink_194" tooltip="Download" display="Download"/>
    <hyperlink ref="E1952" r:id="rId_hyperlink_195" tooltip="Download" display="Download"/>
    <hyperlink ref="E1956" r:id="rId_hyperlink_196" tooltip="Download" display="Download"/>
    <hyperlink ref="E1957" r:id="rId_hyperlink_197" tooltip="Download" display="Download"/>
    <hyperlink ref="E1960" r:id="rId_hyperlink_198" tooltip="Download" display="Download"/>
    <hyperlink ref="E1961" r:id="rId_hyperlink_199" tooltip="Download" display="Download"/>
    <hyperlink ref="E1963" r:id="rId_hyperlink_200" tooltip="Download" display="Download"/>
    <hyperlink ref="E1964" r:id="rId_hyperlink_201" tooltip="Download" display="Download"/>
    <hyperlink ref="E1968" r:id="rId_hyperlink_202" tooltip="Download" display="Download"/>
    <hyperlink ref="E1974" r:id="rId_hyperlink_203" tooltip="Download" display="Download"/>
    <hyperlink ref="E1976" r:id="rId_hyperlink_204" tooltip="Download" display="Download"/>
    <hyperlink ref="E1979" r:id="rId_hyperlink_205" tooltip="Download" display="Download"/>
    <hyperlink ref="E1980" r:id="rId_hyperlink_206" tooltip="Download" display="Download"/>
    <hyperlink ref="E1982" r:id="rId_hyperlink_207" tooltip="Download" display="Download"/>
    <hyperlink ref="E1983" r:id="rId_hyperlink_208" tooltip="Download" display="Download"/>
    <hyperlink ref="E1986" r:id="rId_hyperlink_209" tooltip="Download" display="Download"/>
    <hyperlink ref="E1987" r:id="rId_hyperlink_210" tooltip="Download" display="Download"/>
    <hyperlink ref="E1990" r:id="rId_hyperlink_211" tooltip="Download" display="Download"/>
    <hyperlink ref="E1992" r:id="rId_hyperlink_212" tooltip="Download" display="Download"/>
    <hyperlink ref="E1994" r:id="rId_hyperlink_213" tooltip="Download" display="Download"/>
    <hyperlink ref="E1995" r:id="rId_hyperlink_214" tooltip="Download" display="Download"/>
    <hyperlink ref="E1996" r:id="rId_hyperlink_215" tooltip="Download" display="Download"/>
    <hyperlink ref="E1998" r:id="rId_hyperlink_216" tooltip="Download" display="Download"/>
    <hyperlink ref="E1999" r:id="rId_hyperlink_217" tooltip="Download" display="Download"/>
    <hyperlink ref="E2003" r:id="rId_hyperlink_218" tooltip="Download" display="Download"/>
    <hyperlink ref="E2007" r:id="rId_hyperlink_219" tooltip="Download" display="Download"/>
    <hyperlink ref="E2009" r:id="rId_hyperlink_220" tooltip="Download" display="Download"/>
    <hyperlink ref="E2010" r:id="rId_hyperlink_221" tooltip="Download" display="Download"/>
    <hyperlink ref="E2012" r:id="rId_hyperlink_222" tooltip="Download" display="Download"/>
    <hyperlink ref="E2013" r:id="rId_hyperlink_223" tooltip="Download" display="Download"/>
    <hyperlink ref="E2014" r:id="rId_hyperlink_224" tooltip="Download" display="Download"/>
    <hyperlink ref="E2015" r:id="rId_hyperlink_225" tooltip="Download" display="Download"/>
    <hyperlink ref="E2019" r:id="rId_hyperlink_226" tooltip="Download" display="Download"/>
    <hyperlink ref="E2020" r:id="rId_hyperlink_227" tooltip="Download" display="Download"/>
    <hyperlink ref="E2022" r:id="rId_hyperlink_228" tooltip="Download" display="Download"/>
    <hyperlink ref="E2025" r:id="rId_hyperlink_229" tooltip="Download" display="Download"/>
    <hyperlink ref="E2028" r:id="rId_hyperlink_230" tooltip="Download" display="Download"/>
    <hyperlink ref="E2029" r:id="rId_hyperlink_231" tooltip="Download" display="Download"/>
    <hyperlink ref="E2033" r:id="rId_hyperlink_232" tooltip="Download" display="Download"/>
    <hyperlink ref="E2035" r:id="rId_hyperlink_233" tooltip="Download" display="Download"/>
    <hyperlink ref="E2040" r:id="rId_hyperlink_234" tooltip="Download" display="Download"/>
    <hyperlink ref="E2041" r:id="rId_hyperlink_235" tooltip="Download" display="Download"/>
    <hyperlink ref="E2042" r:id="rId_hyperlink_236" tooltip="Download" display="Download"/>
    <hyperlink ref="E2043" r:id="rId_hyperlink_237" tooltip="Download" display="Download"/>
    <hyperlink ref="E2048" r:id="rId_hyperlink_238" tooltip="Download" display="Download"/>
    <hyperlink ref="E2049" r:id="rId_hyperlink_239" tooltip="Download" display="Download"/>
    <hyperlink ref="E2054" r:id="rId_hyperlink_240" tooltip="Download" display="Download"/>
    <hyperlink ref="E2055" r:id="rId_hyperlink_241" tooltip="Download" display="Download"/>
    <hyperlink ref="E2056" r:id="rId_hyperlink_242" tooltip="Download" display="Download"/>
    <hyperlink ref="E2058" r:id="rId_hyperlink_243" tooltip="Download" display="Download"/>
    <hyperlink ref="E2067" r:id="rId_hyperlink_244" tooltip="Download" display="Download"/>
    <hyperlink ref="E2071" r:id="rId_hyperlink_245" tooltip="Download" display="Download"/>
    <hyperlink ref="E2073" r:id="rId_hyperlink_246" tooltip="Download" display="Download"/>
    <hyperlink ref="E2075" r:id="rId_hyperlink_247" tooltip="Download" display="Download"/>
    <hyperlink ref="E2076" r:id="rId_hyperlink_248" tooltip="Download" display="Download"/>
    <hyperlink ref="E2078" r:id="rId_hyperlink_249" tooltip="Download" display="Download"/>
    <hyperlink ref="E2079" r:id="rId_hyperlink_250" tooltip="Download" display="Download"/>
    <hyperlink ref="E2082" r:id="rId_hyperlink_251" tooltip="Download" display="Download"/>
    <hyperlink ref="E2086" r:id="rId_hyperlink_252" tooltip="Download" display="Download"/>
    <hyperlink ref="E2087" r:id="rId_hyperlink_253" tooltip="Download" display="Download"/>
    <hyperlink ref="E2088" r:id="rId_hyperlink_254" tooltip="Download" display="Download"/>
    <hyperlink ref="E2090" r:id="rId_hyperlink_255" tooltip="Download" display="Download"/>
    <hyperlink ref="E2098" r:id="rId_hyperlink_256" tooltip="Download" display="Download"/>
    <hyperlink ref="E2099" r:id="rId_hyperlink_257" tooltip="Download" display="Download"/>
    <hyperlink ref="E2101" r:id="rId_hyperlink_258" tooltip="Download" display="Download"/>
    <hyperlink ref="E2106" r:id="rId_hyperlink_259" tooltip="Download" display="Download"/>
    <hyperlink ref="E2108" r:id="rId_hyperlink_260" tooltip="Download" display="Download"/>
    <hyperlink ref="E2116" r:id="rId_hyperlink_261" tooltip="Download" display="Download"/>
    <hyperlink ref="E2121" r:id="rId_hyperlink_262" tooltip="Download" display="Download"/>
    <hyperlink ref="E2123" r:id="rId_hyperlink_263" tooltip="Download" display="Download"/>
    <hyperlink ref="E2130" r:id="rId_hyperlink_264" tooltip="Download" display="Download"/>
    <hyperlink ref="E2131" r:id="rId_hyperlink_265" tooltip="Download" display="Download"/>
    <hyperlink ref="E2133" r:id="rId_hyperlink_266" tooltip="Download" display="Download"/>
    <hyperlink ref="E2134" r:id="rId_hyperlink_267" tooltip="Download" display="Download"/>
    <hyperlink ref="E2137" r:id="rId_hyperlink_268" tooltip="Download" display="Download"/>
    <hyperlink ref="E2139" r:id="rId_hyperlink_269" tooltip="Download" display="Download"/>
    <hyperlink ref="E2143" r:id="rId_hyperlink_270" tooltip="Download" display="Download"/>
    <hyperlink ref="E2145" r:id="rId_hyperlink_271" tooltip="Download" display="Download"/>
    <hyperlink ref="E2147" r:id="rId_hyperlink_272" tooltip="Download" display="Download"/>
    <hyperlink ref="E2148" r:id="rId_hyperlink_273" tooltip="Download" display="Download"/>
    <hyperlink ref="E2149" r:id="rId_hyperlink_274" tooltip="Download" display="Download"/>
    <hyperlink ref="E2151" r:id="rId_hyperlink_275" tooltip="Download" display="Download"/>
    <hyperlink ref="E2153" r:id="rId_hyperlink_276" tooltip="Download" display="Download"/>
    <hyperlink ref="E2154" r:id="rId_hyperlink_277" tooltip="Download" display="Download"/>
    <hyperlink ref="E2158" r:id="rId_hyperlink_278" tooltip="Download" display="Download"/>
    <hyperlink ref="E2159" r:id="rId_hyperlink_279" tooltip="Download" display="Download"/>
    <hyperlink ref="E2160" r:id="rId_hyperlink_280" tooltip="Download" display="Download"/>
    <hyperlink ref="E2162" r:id="rId_hyperlink_281" tooltip="Download" display="Download"/>
    <hyperlink ref="E2164" r:id="rId_hyperlink_282" tooltip="Download" display="Download"/>
    <hyperlink ref="E2166" r:id="rId_hyperlink_283" tooltip="Download" display="Download"/>
    <hyperlink ref="E2170" r:id="rId_hyperlink_284" tooltip="Download" display="Download"/>
    <hyperlink ref="E2171" r:id="rId_hyperlink_285" tooltip="Download" display="Download"/>
    <hyperlink ref="E2173" r:id="rId_hyperlink_286" tooltip="Download" display="Download"/>
    <hyperlink ref="E2174" r:id="rId_hyperlink_287" tooltip="Download" display="Download"/>
    <hyperlink ref="E2175" r:id="rId_hyperlink_288" tooltip="Download" display="Download"/>
    <hyperlink ref="E2181" r:id="rId_hyperlink_289" tooltip="Download" display="Download"/>
    <hyperlink ref="E2187" r:id="rId_hyperlink_290" tooltip="Download" display="Download"/>
    <hyperlink ref="E2188" r:id="rId_hyperlink_291" tooltip="Download" display="Download"/>
    <hyperlink ref="E2189" r:id="rId_hyperlink_292" tooltip="Download" display="Download"/>
    <hyperlink ref="E2192" r:id="rId_hyperlink_293" tooltip="Download" display="Download"/>
    <hyperlink ref="E2195" r:id="rId_hyperlink_294" tooltip="Download" display="Download"/>
    <hyperlink ref="E2196" r:id="rId_hyperlink_295" tooltip="Download" display="Download"/>
    <hyperlink ref="E2198" r:id="rId_hyperlink_296" tooltip="Download" display="Download"/>
    <hyperlink ref="E2199" r:id="rId_hyperlink_297" tooltip="Download" display="Download"/>
    <hyperlink ref="E2202" r:id="rId_hyperlink_298" tooltip="Download" display="Download"/>
    <hyperlink ref="E2203" r:id="rId_hyperlink_299" tooltip="Download" display="Download"/>
    <hyperlink ref="E2204" r:id="rId_hyperlink_300" tooltip="Download" display="Download"/>
    <hyperlink ref="E2205" r:id="rId_hyperlink_301" tooltip="Download" display="Download"/>
    <hyperlink ref="E2206" r:id="rId_hyperlink_302" tooltip="Download" display="Download"/>
    <hyperlink ref="E2211" r:id="rId_hyperlink_303" tooltip="Download" display="Download"/>
    <hyperlink ref="E2215" r:id="rId_hyperlink_304" tooltip="Download" display="Download"/>
    <hyperlink ref="E2219" r:id="rId_hyperlink_305" tooltip="Download" display="Download"/>
    <hyperlink ref="E2226" r:id="rId_hyperlink_306" tooltip="Download" display="Download"/>
    <hyperlink ref="E2227" r:id="rId_hyperlink_307" tooltip="Download" display="Download"/>
    <hyperlink ref="E2229" r:id="rId_hyperlink_308" tooltip="Download" display="Download"/>
    <hyperlink ref="E2231" r:id="rId_hyperlink_309" tooltip="Download" display="Download"/>
    <hyperlink ref="E2235" r:id="rId_hyperlink_310" tooltip="Download" display="Download"/>
    <hyperlink ref="E2239" r:id="rId_hyperlink_311" tooltip="Download" display="Download"/>
    <hyperlink ref="E2241" r:id="rId_hyperlink_312" tooltip="Download" display="Download"/>
    <hyperlink ref="E2244" r:id="rId_hyperlink_313" tooltip="Download" display="Download"/>
    <hyperlink ref="E2245" r:id="rId_hyperlink_314" tooltip="Download" display="Download"/>
    <hyperlink ref="E2249" r:id="rId_hyperlink_315" tooltip="Download" display="Download"/>
    <hyperlink ref="E2251" r:id="rId_hyperlink_316" tooltip="Download" display="Download"/>
    <hyperlink ref="E2252" r:id="rId_hyperlink_317" tooltip="Download" display="Download"/>
    <hyperlink ref="E2253" r:id="rId_hyperlink_318" tooltip="Download" display="Download"/>
    <hyperlink ref="E2254" r:id="rId_hyperlink_319" tooltip="Download" display="Download"/>
    <hyperlink ref="E2255" r:id="rId_hyperlink_320" tooltip="Download" display="Download"/>
    <hyperlink ref="E2258" r:id="rId_hyperlink_321" tooltip="Download" display="Download"/>
    <hyperlink ref="E2261" r:id="rId_hyperlink_322" tooltip="Download" display="Download"/>
    <hyperlink ref="E2262" r:id="rId_hyperlink_323" tooltip="Download" display="Download"/>
    <hyperlink ref="E2263" r:id="rId_hyperlink_324" tooltip="Download" display="Download"/>
    <hyperlink ref="E2266" r:id="rId_hyperlink_325" tooltip="Download" display="Download"/>
    <hyperlink ref="E2268" r:id="rId_hyperlink_326" tooltip="Download" display="Download"/>
    <hyperlink ref="E2269" r:id="rId_hyperlink_327" tooltip="Download" display="Download"/>
    <hyperlink ref="E2270" r:id="rId_hyperlink_328" tooltip="Download" display="Download"/>
    <hyperlink ref="E2271" r:id="rId_hyperlink_329" tooltip="Download" display="Download"/>
    <hyperlink ref="E2273" r:id="rId_hyperlink_330" tooltip="Download" display="Download"/>
    <hyperlink ref="E2275" r:id="rId_hyperlink_331" tooltip="Download" display="Download"/>
    <hyperlink ref="E2276" r:id="rId_hyperlink_332" tooltip="Download" display="Download"/>
    <hyperlink ref="E2280" r:id="rId_hyperlink_333" tooltip="Download" display="Download"/>
    <hyperlink ref="E2282" r:id="rId_hyperlink_334" tooltip="Download" display="Download"/>
    <hyperlink ref="E2284" r:id="rId_hyperlink_335" tooltip="Download" display="Download"/>
    <hyperlink ref="E2285" r:id="rId_hyperlink_336" tooltip="Download" display="Download"/>
    <hyperlink ref="E2287" r:id="rId_hyperlink_337" tooltip="Download" display="Download"/>
    <hyperlink ref="E2288" r:id="rId_hyperlink_338" tooltip="Download" display="Download"/>
    <hyperlink ref="E2297" r:id="rId_hyperlink_339" tooltip="Download" display="Download"/>
    <hyperlink ref="E2299" r:id="rId_hyperlink_340" tooltip="Download" display="Download"/>
    <hyperlink ref="E2301" r:id="rId_hyperlink_341" tooltip="Download" display="Download"/>
    <hyperlink ref="E2302" r:id="rId_hyperlink_342" tooltip="Download" display="Download"/>
    <hyperlink ref="E2303" r:id="rId_hyperlink_343" tooltip="Download" display="Download"/>
    <hyperlink ref="E2304" r:id="rId_hyperlink_344" tooltip="Download" display="Download"/>
    <hyperlink ref="E2308" r:id="rId_hyperlink_345" tooltip="Download" display="Download"/>
    <hyperlink ref="E2309" r:id="rId_hyperlink_346" tooltip="Download" display="Download"/>
    <hyperlink ref="E2315" r:id="rId_hyperlink_347" tooltip="Download" display="Download"/>
    <hyperlink ref="E2316" r:id="rId_hyperlink_348" tooltip="Download" display="Download"/>
    <hyperlink ref="E2321" r:id="rId_hyperlink_349" tooltip="Download" display="Download"/>
    <hyperlink ref="E2323" r:id="rId_hyperlink_350" tooltip="Download" display="Download"/>
    <hyperlink ref="E2324" r:id="rId_hyperlink_351" tooltip="Download" display="Download"/>
    <hyperlink ref="E2326" r:id="rId_hyperlink_352" tooltip="Download" display="Download"/>
    <hyperlink ref="E2327" r:id="rId_hyperlink_353" tooltip="Download" display="Download"/>
    <hyperlink ref="E2329" r:id="rId_hyperlink_354" tooltip="Download" display="Download"/>
    <hyperlink ref="E2334" r:id="rId_hyperlink_355" tooltip="Download" display="Download"/>
    <hyperlink ref="E2339" r:id="rId_hyperlink_356" tooltip="Download" display="Download"/>
    <hyperlink ref="E2343" r:id="rId_hyperlink_357" tooltip="Download" display="Download"/>
    <hyperlink ref="E2345" r:id="rId_hyperlink_358" tooltip="Download" display="Download"/>
    <hyperlink ref="E2349" r:id="rId_hyperlink_359" tooltip="Download" display="Download"/>
    <hyperlink ref="E2350" r:id="rId_hyperlink_360" tooltip="Download" display="Download"/>
    <hyperlink ref="E2354" r:id="rId_hyperlink_361" tooltip="Download" display="Download"/>
    <hyperlink ref="E2357" r:id="rId_hyperlink_362" tooltip="Download" display="Download"/>
    <hyperlink ref="E2358" r:id="rId_hyperlink_363" tooltip="Download" display="Download"/>
    <hyperlink ref="E2360" r:id="rId_hyperlink_364" tooltip="Download" display="Download"/>
    <hyperlink ref="E2361" r:id="rId_hyperlink_365" tooltip="Download" display="Download"/>
    <hyperlink ref="E2364" r:id="rId_hyperlink_366" tooltip="Download" display="Download"/>
    <hyperlink ref="E2366" r:id="rId_hyperlink_367" tooltip="Download" display="Download"/>
    <hyperlink ref="E2367" r:id="rId_hyperlink_368" tooltip="Download" display="Download"/>
    <hyperlink ref="E2369" r:id="rId_hyperlink_369" tooltip="Download" display="Download"/>
    <hyperlink ref="E2370" r:id="rId_hyperlink_370" tooltip="Download" display="Download"/>
    <hyperlink ref="E2372" r:id="rId_hyperlink_371" tooltip="Download" display="Download"/>
    <hyperlink ref="E2373" r:id="rId_hyperlink_372" tooltip="Download" display="Download"/>
    <hyperlink ref="E2375" r:id="rId_hyperlink_373" tooltip="Download" display="Download"/>
    <hyperlink ref="E2376" r:id="rId_hyperlink_374" tooltip="Download" display="Download"/>
    <hyperlink ref="E2379" r:id="rId_hyperlink_375" tooltip="Download" display="Download"/>
    <hyperlink ref="E2380" r:id="rId_hyperlink_376" tooltip="Download" display="Download"/>
    <hyperlink ref="E2381" r:id="rId_hyperlink_377" tooltip="Download" display="Download"/>
    <hyperlink ref="E2383" r:id="rId_hyperlink_378" tooltip="Download" display="Download"/>
    <hyperlink ref="E2387" r:id="rId_hyperlink_379" tooltip="Download" display="Download"/>
    <hyperlink ref="E2390" r:id="rId_hyperlink_380" tooltip="Download" display="Download"/>
    <hyperlink ref="E2391" r:id="rId_hyperlink_381" tooltip="Download" display="Download"/>
    <hyperlink ref="E2392" r:id="rId_hyperlink_382" tooltip="Download" display="Download"/>
    <hyperlink ref="E2394" r:id="rId_hyperlink_383" tooltip="Download" display="Download"/>
    <hyperlink ref="E2396" r:id="rId_hyperlink_384" tooltip="Download" display="Download"/>
    <hyperlink ref="E2397" r:id="rId_hyperlink_385" tooltip="Download" display="Download"/>
    <hyperlink ref="E2400" r:id="rId_hyperlink_386" tooltip="Download" display="Download"/>
    <hyperlink ref="E2404" r:id="rId_hyperlink_387" tooltip="Download" display="Download"/>
    <hyperlink ref="E2406" r:id="rId_hyperlink_388" tooltip="Download" display="Download"/>
    <hyperlink ref="E2407" r:id="rId_hyperlink_389" tooltip="Download" display="Download"/>
    <hyperlink ref="E2408" r:id="rId_hyperlink_390" tooltip="Download" display="Download"/>
    <hyperlink ref="E2409" r:id="rId_hyperlink_391" tooltip="Download" display="Download"/>
    <hyperlink ref="E2420" r:id="rId_hyperlink_392" tooltip="Download" display="Download"/>
    <hyperlink ref="E2422" r:id="rId_hyperlink_393" tooltip="Download" display="Download"/>
    <hyperlink ref="E2426" r:id="rId_hyperlink_394" tooltip="Download" display="Download"/>
    <hyperlink ref="E2427" r:id="rId_hyperlink_395" tooltip="Download" display="Download"/>
    <hyperlink ref="E2430" r:id="rId_hyperlink_396" tooltip="Download" display="Download"/>
    <hyperlink ref="E2435" r:id="rId_hyperlink_397" tooltip="Download" display="Download"/>
    <hyperlink ref="E2436" r:id="rId_hyperlink_398" tooltip="Download" display="Download"/>
    <hyperlink ref="E2437" r:id="rId_hyperlink_399" tooltip="Download" display="Download"/>
    <hyperlink ref="E2442" r:id="rId_hyperlink_400" tooltip="Download" display="Download"/>
    <hyperlink ref="E2447" r:id="rId_hyperlink_401" tooltip="Download" display="Download"/>
    <hyperlink ref="E2452" r:id="rId_hyperlink_402" tooltip="Download" display="Download"/>
    <hyperlink ref="E2455" r:id="rId_hyperlink_403" tooltip="Download" display="Download"/>
    <hyperlink ref="E2458" r:id="rId_hyperlink_404" tooltip="Download" display="Download"/>
    <hyperlink ref="E2460" r:id="rId_hyperlink_405" tooltip="Download" display="Download"/>
    <hyperlink ref="E2462" r:id="rId_hyperlink_406" tooltip="Download" display="Download"/>
    <hyperlink ref="E2463" r:id="rId_hyperlink_407" tooltip="Download" display="Download"/>
    <hyperlink ref="E2473" r:id="rId_hyperlink_408" tooltip="Download" display="Download"/>
    <hyperlink ref="E2476" r:id="rId_hyperlink_409" tooltip="Download" display="Download"/>
    <hyperlink ref="E2478" r:id="rId_hyperlink_410" tooltip="Download" display="Download"/>
    <hyperlink ref="E2492" r:id="rId_hyperlink_411" tooltip="Download" display="Download"/>
    <hyperlink ref="E2493" r:id="rId_hyperlink_412" tooltip="Download" display="Download"/>
    <hyperlink ref="E2498" r:id="rId_hyperlink_413" tooltip="Download" display="Download"/>
    <hyperlink ref="E2499" r:id="rId_hyperlink_414" tooltip="Download" display="Download"/>
    <hyperlink ref="E2501" r:id="rId_hyperlink_415" tooltip="Download" display="Download"/>
    <hyperlink ref="E2502" r:id="rId_hyperlink_416" tooltip="Download" display="Download"/>
    <hyperlink ref="E2506" r:id="rId_hyperlink_417" tooltip="Download" display="Download"/>
    <hyperlink ref="E2509" r:id="rId_hyperlink_418" tooltip="Download" display="Download"/>
    <hyperlink ref="E2510" r:id="rId_hyperlink_419" tooltip="Download" display="Download"/>
    <hyperlink ref="E2512" r:id="rId_hyperlink_420" tooltip="Download" display="Download"/>
    <hyperlink ref="E2513" r:id="rId_hyperlink_421" tooltip="Download" display="Download"/>
    <hyperlink ref="E2515" r:id="rId_hyperlink_422" tooltip="Download" display="Download"/>
    <hyperlink ref="E2518" r:id="rId_hyperlink_423" tooltip="Download" display="Download"/>
    <hyperlink ref="E2523" r:id="rId_hyperlink_424" tooltip="Download" display="Download"/>
    <hyperlink ref="E2526" r:id="rId_hyperlink_425" tooltip="Download" display="Download"/>
    <hyperlink ref="E2527" r:id="rId_hyperlink_426" tooltip="Download" display="Download"/>
    <hyperlink ref="E2531" r:id="rId_hyperlink_427" tooltip="Download" display="Download"/>
    <hyperlink ref="E2532" r:id="rId_hyperlink_428" tooltip="Download" display="Download"/>
    <hyperlink ref="E2535" r:id="rId_hyperlink_429" tooltip="Download" display="Download"/>
    <hyperlink ref="E2537" r:id="rId_hyperlink_430" tooltip="Download" display="Download"/>
    <hyperlink ref="E2538" r:id="rId_hyperlink_431" tooltip="Download" display="Download"/>
    <hyperlink ref="E2541" r:id="rId_hyperlink_432" tooltip="Download" display="Download"/>
    <hyperlink ref="E2542" r:id="rId_hyperlink_433" tooltip="Download" display="Download"/>
    <hyperlink ref="E2551" r:id="rId_hyperlink_434" tooltip="Download" display="Download"/>
    <hyperlink ref="E2552" r:id="rId_hyperlink_435" tooltip="Download" display="Download"/>
    <hyperlink ref="E2557" r:id="rId_hyperlink_436" tooltip="Download" display="Download"/>
    <hyperlink ref="E2560" r:id="rId_hyperlink_437" tooltip="Download" display="Download"/>
    <hyperlink ref="E2562" r:id="rId_hyperlink_438" tooltip="Download" display="Download"/>
    <hyperlink ref="E2564" r:id="rId_hyperlink_439" tooltip="Download" display="Download"/>
    <hyperlink ref="E2568" r:id="rId_hyperlink_440" tooltip="Download" display="Download"/>
    <hyperlink ref="E2570" r:id="rId_hyperlink_441" tooltip="Download" display="Download"/>
    <hyperlink ref="E2571" r:id="rId_hyperlink_442" tooltip="Download" display="Download"/>
    <hyperlink ref="E2574" r:id="rId_hyperlink_443" tooltip="Download" display="Download"/>
    <hyperlink ref="E2575" r:id="rId_hyperlink_444" tooltip="Download" display="Download"/>
    <hyperlink ref="E2576" r:id="rId_hyperlink_445" tooltip="Download" display="Download"/>
    <hyperlink ref="E2580" r:id="rId_hyperlink_446" tooltip="Download" display="Download"/>
    <hyperlink ref="E2582" r:id="rId_hyperlink_447" tooltip="Download" display="Download"/>
    <hyperlink ref="E2585" r:id="rId_hyperlink_448" tooltip="Download" display="Download"/>
    <hyperlink ref="E2589" r:id="rId_hyperlink_449" tooltip="Download" display="Download"/>
    <hyperlink ref="E2591" r:id="rId_hyperlink_450" tooltip="Download" display="Download"/>
    <hyperlink ref="E2592" r:id="rId_hyperlink_451" tooltip="Download" display="Download"/>
    <hyperlink ref="E2593" r:id="rId_hyperlink_452" tooltip="Download" display="Download"/>
    <hyperlink ref="E2594" r:id="rId_hyperlink_453" tooltip="Download" display="Download"/>
    <hyperlink ref="E2595" r:id="rId_hyperlink_454" tooltip="Download" display="Download"/>
    <hyperlink ref="E2599" r:id="rId_hyperlink_455" tooltip="Download" display="Download"/>
    <hyperlink ref="E2606" r:id="rId_hyperlink_456" tooltip="Download" display="Download"/>
    <hyperlink ref="E2609" r:id="rId_hyperlink_457" tooltip="Download" display="Download"/>
    <hyperlink ref="E2612" r:id="rId_hyperlink_458" tooltip="Download" display="Download"/>
    <hyperlink ref="E2614" r:id="rId_hyperlink_459" tooltip="Download" display="Download"/>
    <hyperlink ref="E2616" r:id="rId_hyperlink_460" tooltip="Download" display="Download"/>
    <hyperlink ref="E2620" r:id="rId_hyperlink_461" tooltip="Download" display="Download"/>
    <hyperlink ref="E2621" r:id="rId_hyperlink_462" tooltip="Download" display="Download"/>
    <hyperlink ref="E2622" r:id="rId_hyperlink_463" tooltip="Download" display="Download"/>
    <hyperlink ref="E2623" r:id="rId_hyperlink_464" tooltip="Download" display="Download"/>
    <hyperlink ref="E2625" r:id="rId_hyperlink_465" tooltip="Download" display="Download"/>
    <hyperlink ref="E2626" r:id="rId_hyperlink_466" tooltip="Download" display="Download"/>
    <hyperlink ref="E2629" r:id="rId_hyperlink_467" tooltip="Download" display="Download"/>
    <hyperlink ref="E2631" r:id="rId_hyperlink_468" tooltip="Download" display="Download"/>
    <hyperlink ref="E2635" r:id="rId_hyperlink_469" tooltip="Download" display="Download"/>
    <hyperlink ref="E2638" r:id="rId_hyperlink_470" tooltip="Download" display="Download"/>
    <hyperlink ref="E2640" r:id="rId_hyperlink_471" tooltip="Download" display="Download"/>
    <hyperlink ref="E2641" r:id="rId_hyperlink_472" tooltip="Download" display="Download"/>
    <hyperlink ref="E2643" r:id="rId_hyperlink_473" tooltip="Download" display="Download"/>
    <hyperlink ref="E2645" r:id="rId_hyperlink_474" tooltip="Download" display="Download"/>
    <hyperlink ref="E2646" r:id="rId_hyperlink_475" tooltip="Download" display="Download"/>
    <hyperlink ref="E2647" r:id="rId_hyperlink_476" tooltip="Download" display="Download"/>
    <hyperlink ref="E2650" r:id="rId_hyperlink_477" tooltip="Download" display="Download"/>
    <hyperlink ref="E2652" r:id="rId_hyperlink_478" tooltip="Download" display="Download"/>
    <hyperlink ref="E2653" r:id="rId_hyperlink_479" tooltip="Download" display="Download"/>
    <hyperlink ref="E2654" r:id="rId_hyperlink_480" tooltip="Download" display="Download"/>
    <hyperlink ref="E2655" r:id="rId_hyperlink_481" tooltip="Download" display="Download"/>
    <hyperlink ref="E2656" r:id="rId_hyperlink_482" tooltip="Download" display="Download"/>
    <hyperlink ref="E2658" r:id="rId_hyperlink_483" tooltip="Download" display="Download"/>
    <hyperlink ref="E2661" r:id="rId_hyperlink_484" tooltip="Download" display="Download"/>
    <hyperlink ref="E2663" r:id="rId_hyperlink_485" tooltip="Download" display="Download"/>
    <hyperlink ref="E2664" r:id="rId_hyperlink_486" tooltip="Download" display="Download"/>
    <hyperlink ref="E2665" r:id="rId_hyperlink_487" tooltip="Download" display="Download"/>
    <hyperlink ref="E2667" r:id="rId_hyperlink_488" tooltip="Download" display="Download"/>
    <hyperlink ref="E2669" r:id="rId_hyperlink_489" tooltip="Download" display="Download"/>
    <hyperlink ref="E2671" r:id="rId_hyperlink_490" tooltip="Download" display="Download"/>
    <hyperlink ref="E2672" r:id="rId_hyperlink_491" tooltip="Download" display="Download"/>
    <hyperlink ref="E2673" r:id="rId_hyperlink_492" tooltip="Download" display="Download"/>
    <hyperlink ref="E2675" r:id="rId_hyperlink_493" tooltip="Download" display="Download"/>
    <hyperlink ref="E2677" r:id="rId_hyperlink_494" tooltip="Download" display="Download"/>
    <hyperlink ref="E2678" r:id="rId_hyperlink_495" tooltip="Download" display="Download"/>
    <hyperlink ref="E2685" r:id="rId_hyperlink_496" tooltip="Download" display="Download"/>
    <hyperlink ref="E2687" r:id="rId_hyperlink_497" tooltip="Download" display="Download"/>
    <hyperlink ref="E2689" r:id="rId_hyperlink_498" tooltip="Download" display="Download"/>
    <hyperlink ref="E2696" r:id="rId_hyperlink_499" tooltip="Download" display="Download"/>
    <hyperlink ref="E2697" r:id="rId_hyperlink_500" tooltip="Download" display="Download"/>
    <hyperlink ref="E2701" r:id="rId_hyperlink_501" tooltip="Download" display="Download"/>
    <hyperlink ref="E2703" r:id="rId_hyperlink_502" tooltip="Download" display="Download"/>
    <hyperlink ref="E2704" r:id="rId_hyperlink_503" tooltip="Download" display="Download"/>
    <hyperlink ref="E2705" r:id="rId_hyperlink_504" tooltip="Download" display="Download"/>
    <hyperlink ref="E2711" r:id="rId_hyperlink_505" tooltip="Download" display="Download"/>
    <hyperlink ref="E2717" r:id="rId_hyperlink_506" tooltip="Download" display="Download"/>
    <hyperlink ref="E2721" r:id="rId_hyperlink_507" tooltip="Download" display="Download"/>
    <hyperlink ref="E2722" r:id="rId_hyperlink_508" tooltip="Download" display="Download"/>
    <hyperlink ref="E2726" r:id="rId_hyperlink_509" tooltip="Download" display="Download"/>
    <hyperlink ref="E2727" r:id="rId_hyperlink_510" tooltip="Download" display="Download"/>
    <hyperlink ref="E2728" r:id="rId_hyperlink_511" tooltip="Download" display="Download"/>
    <hyperlink ref="E2729" r:id="rId_hyperlink_512" tooltip="Download" display="Download"/>
    <hyperlink ref="E2730" r:id="rId_hyperlink_513" tooltip="Download" display="Download"/>
    <hyperlink ref="E2734" r:id="rId_hyperlink_514" tooltip="Download" display="Download"/>
    <hyperlink ref="E2738" r:id="rId_hyperlink_515" tooltip="Download" display="Download"/>
    <hyperlink ref="E2741" r:id="rId_hyperlink_516" tooltip="Download" display="Download"/>
    <hyperlink ref="E2744" r:id="rId_hyperlink_517" tooltip="Download" display="Download"/>
    <hyperlink ref="E2747" r:id="rId_hyperlink_518" tooltip="Download" display="Download"/>
    <hyperlink ref="E2748" r:id="rId_hyperlink_519" tooltip="Download" display="Download"/>
    <hyperlink ref="E2749" r:id="rId_hyperlink_520" tooltip="Download" display="Download"/>
    <hyperlink ref="E2752" r:id="rId_hyperlink_521" tooltip="Download" display="Download"/>
    <hyperlink ref="E2756" r:id="rId_hyperlink_522" tooltip="Download" display="Download"/>
    <hyperlink ref="E2758" r:id="rId_hyperlink_523" tooltip="Download" display="Download"/>
    <hyperlink ref="E2759" r:id="rId_hyperlink_524" tooltip="Download" display="Download"/>
    <hyperlink ref="E2762" r:id="rId_hyperlink_525" tooltip="Download" display="Download"/>
    <hyperlink ref="E2763" r:id="rId_hyperlink_526" tooltip="Download" display="Download"/>
    <hyperlink ref="E2764" r:id="rId_hyperlink_527" tooltip="Download" display="Download"/>
    <hyperlink ref="E2765" r:id="rId_hyperlink_528" tooltip="Download" display="Download"/>
    <hyperlink ref="E2766" r:id="rId_hyperlink_529" tooltip="Download" display="Download"/>
    <hyperlink ref="E2767" r:id="rId_hyperlink_530" tooltip="Download" display="Download"/>
    <hyperlink ref="E2768" r:id="rId_hyperlink_531" tooltip="Download" display="Download"/>
    <hyperlink ref="E2769" r:id="rId_hyperlink_532" tooltip="Download" display="Download"/>
    <hyperlink ref="E2771" r:id="rId_hyperlink_533" tooltip="Download" display="Download"/>
    <hyperlink ref="E2773" r:id="rId_hyperlink_534" tooltip="Download" display="Download"/>
    <hyperlink ref="E2776" r:id="rId_hyperlink_535" tooltip="Download" display="Download"/>
    <hyperlink ref="E2777" r:id="rId_hyperlink_536" tooltip="Download" display="Download"/>
    <hyperlink ref="E2779" r:id="rId_hyperlink_537" tooltip="Download" display="Download"/>
    <hyperlink ref="E2783" r:id="rId_hyperlink_538" tooltip="Download" display="Download"/>
    <hyperlink ref="E2784" r:id="rId_hyperlink_539" tooltip="Download" display="Download"/>
    <hyperlink ref="E2787" r:id="rId_hyperlink_540" tooltip="Download" display="Download"/>
    <hyperlink ref="E2791" r:id="rId_hyperlink_541" tooltip="Download" display="Download"/>
    <hyperlink ref="E2792" r:id="rId_hyperlink_542" tooltip="Download" display="Download"/>
    <hyperlink ref="E2793" r:id="rId_hyperlink_543" tooltip="Download" display="Download"/>
    <hyperlink ref="E2794" r:id="rId_hyperlink_544" tooltip="Download" display="Download"/>
    <hyperlink ref="E2795" r:id="rId_hyperlink_545" tooltip="Download" display="Download"/>
    <hyperlink ref="E2798" r:id="rId_hyperlink_546" tooltip="Download" display="Download"/>
    <hyperlink ref="E2800" r:id="rId_hyperlink_547" tooltip="Download" display="Download"/>
    <hyperlink ref="E2801" r:id="rId_hyperlink_548" tooltip="Download" display="Download"/>
    <hyperlink ref="E2806" r:id="rId_hyperlink_549" tooltip="Download" display="Download"/>
    <hyperlink ref="E2808" r:id="rId_hyperlink_550" tooltip="Download" display="Download"/>
    <hyperlink ref="E2814" r:id="rId_hyperlink_551" tooltip="Download" display="Download"/>
    <hyperlink ref="E2816" r:id="rId_hyperlink_552" tooltip="Download" display="Download"/>
    <hyperlink ref="E2817" r:id="rId_hyperlink_553" tooltip="Download" display="Download"/>
    <hyperlink ref="E2818" r:id="rId_hyperlink_554" tooltip="Download" display="Download"/>
    <hyperlink ref="E2819" r:id="rId_hyperlink_555" tooltip="Download" display="Download"/>
    <hyperlink ref="E2820" r:id="rId_hyperlink_556" tooltip="Download" display="Download"/>
    <hyperlink ref="E2824" r:id="rId_hyperlink_557" tooltip="Download" display="Download"/>
    <hyperlink ref="E2831" r:id="rId_hyperlink_558" tooltip="Download" display="Download"/>
    <hyperlink ref="E2833" r:id="rId_hyperlink_559" tooltip="Download" display="Download"/>
    <hyperlink ref="E2836" r:id="rId_hyperlink_560" tooltip="Download" display="Download"/>
    <hyperlink ref="E2839" r:id="rId_hyperlink_561" tooltip="Download" display="Download"/>
    <hyperlink ref="E2846" r:id="rId_hyperlink_562" tooltip="Download" display="Download"/>
    <hyperlink ref="E2847" r:id="rId_hyperlink_563" tooltip="Download" display="Download"/>
    <hyperlink ref="E2849" r:id="rId_hyperlink_564" tooltip="Download" display="Download"/>
    <hyperlink ref="E2850" r:id="rId_hyperlink_565" tooltip="Download" display="Download"/>
    <hyperlink ref="E2851" r:id="rId_hyperlink_566" tooltip="Download" display="Download"/>
    <hyperlink ref="E2852" r:id="rId_hyperlink_567" tooltip="Download" display="Download"/>
    <hyperlink ref="E2853" r:id="rId_hyperlink_568" tooltip="Download" display="Download"/>
    <hyperlink ref="E2861" r:id="rId_hyperlink_569" tooltip="Download" display="Download"/>
    <hyperlink ref="E2864" r:id="rId_hyperlink_570" tooltip="Download" display="Download"/>
    <hyperlink ref="E2869" r:id="rId_hyperlink_571" tooltip="Download" display="Download"/>
    <hyperlink ref="E2870" r:id="rId_hyperlink_572" tooltip="Download" display="Download"/>
    <hyperlink ref="E2871" r:id="rId_hyperlink_573" tooltip="Download" display="Download"/>
    <hyperlink ref="E2872" r:id="rId_hyperlink_574" tooltip="Download" display="Download"/>
    <hyperlink ref="E2875" r:id="rId_hyperlink_575" tooltip="Download" display="Download"/>
    <hyperlink ref="E2876" r:id="rId_hyperlink_576" tooltip="Download" display="Download"/>
    <hyperlink ref="E2877" r:id="rId_hyperlink_577" tooltip="Download" display="Download"/>
    <hyperlink ref="E2879" r:id="rId_hyperlink_578" tooltip="Download" display="Download"/>
    <hyperlink ref="E2882" r:id="rId_hyperlink_579" tooltip="Download" display="Download"/>
    <hyperlink ref="E2885" r:id="rId_hyperlink_580" tooltip="Download" display="Download"/>
    <hyperlink ref="E2888" r:id="rId_hyperlink_581" tooltip="Download" display="Download"/>
    <hyperlink ref="E2889" r:id="rId_hyperlink_582" tooltip="Download" display="Download"/>
    <hyperlink ref="E2890" r:id="rId_hyperlink_583" tooltip="Download" display="Download"/>
    <hyperlink ref="E2891" r:id="rId_hyperlink_584" tooltip="Download" display="Download"/>
    <hyperlink ref="E2892" r:id="rId_hyperlink_585" tooltip="Download" display="Download"/>
    <hyperlink ref="E2893" r:id="rId_hyperlink_586" tooltip="Download" display="Download"/>
    <hyperlink ref="E2895" r:id="rId_hyperlink_587" tooltip="Download" display="Download"/>
    <hyperlink ref="E2897" r:id="rId_hyperlink_588" tooltip="Download" display="Download"/>
    <hyperlink ref="E2898" r:id="rId_hyperlink_589" tooltip="Download" display="Download"/>
    <hyperlink ref="E2899" r:id="rId_hyperlink_590" tooltip="Download" display="Download"/>
    <hyperlink ref="E2900" r:id="rId_hyperlink_591" tooltip="Download" display="Download"/>
    <hyperlink ref="E2903" r:id="rId_hyperlink_592" tooltip="Download" display="Download"/>
    <hyperlink ref="E2906" r:id="rId_hyperlink_593" tooltip="Download" display="Download"/>
    <hyperlink ref="E2907" r:id="rId_hyperlink_594" tooltip="Download" display="Download"/>
    <hyperlink ref="E2910" r:id="rId_hyperlink_595" tooltip="Download" display="Download"/>
    <hyperlink ref="E2911" r:id="rId_hyperlink_596" tooltip="Download" display="Download"/>
    <hyperlink ref="E2913" r:id="rId_hyperlink_597" tooltip="Download" display="Download"/>
    <hyperlink ref="E2914" r:id="rId_hyperlink_598" tooltip="Download" display="Download"/>
    <hyperlink ref="E2915" r:id="rId_hyperlink_599" tooltip="Download" display="Download"/>
    <hyperlink ref="E2916" r:id="rId_hyperlink_600" tooltip="Download" display="Download"/>
    <hyperlink ref="E2918" r:id="rId_hyperlink_601" tooltip="Download" display="Download"/>
    <hyperlink ref="E2925" r:id="rId_hyperlink_602" tooltip="Download" display="Download"/>
    <hyperlink ref="E2927" r:id="rId_hyperlink_603" tooltip="Download" display="Download"/>
    <hyperlink ref="E2934" r:id="rId_hyperlink_604" tooltip="Download" display="Download"/>
    <hyperlink ref="E2936" r:id="rId_hyperlink_605" tooltip="Download" display="Download"/>
    <hyperlink ref="E2938" r:id="rId_hyperlink_606" tooltip="Download" display="Download"/>
    <hyperlink ref="E2939" r:id="rId_hyperlink_607" tooltip="Download" display="Download"/>
    <hyperlink ref="E2940" r:id="rId_hyperlink_608" tooltip="Download" display="Download"/>
    <hyperlink ref="E2941" r:id="rId_hyperlink_609" tooltip="Download" display="Download"/>
    <hyperlink ref="E2942" r:id="rId_hyperlink_610" tooltip="Download" display="Download"/>
    <hyperlink ref="E2943" r:id="rId_hyperlink_611" tooltip="Download" display="Download"/>
    <hyperlink ref="E2945" r:id="rId_hyperlink_612" tooltip="Download" display="Download"/>
    <hyperlink ref="E2946" r:id="rId_hyperlink_613" tooltip="Download" display="Download"/>
    <hyperlink ref="E2949" r:id="rId_hyperlink_614" tooltip="Download" display="Download"/>
    <hyperlink ref="E2954" r:id="rId_hyperlink_615" tooltip="Download" display="Download"/>
    <hyperlink ref="E2958" r:id="rId_hyperlink_616" tooltip="Download" display="Download"/>
    <hyperlink ref="E2959" r:id="rId_hyperlink_617" tooltip="Download" display="Download"/>
    <hyperlink ref="E2964" r:id="rId_hyperlink_618" tooltip="Download" display="Download"/>
    <hyperlink ref="E2968" r:id="rId_hyperlink_619" tooltip="Download" display="Download"/>
    <hyperlink ref="E2969" r:id="rId_hyperlink_620" tooltip="Download" display="Download"/>
    <hyperlink ref="E2973" r:id="rId_hyperlink_621" tooltip="Download" display="Download"/>
    <hyperlink ref="E2987" r:id="rId_hyperlink_622" tooltip="Download" display="Download"/>
    <hyperlink ref="E2988" r:id="rId_hyperlink_623" tooltip="Download" display="Download"/>
    <hyperlink ref="E2993" r:id="rId_hyperlink_624" tooltip="Download" display="Download"/>
    <hyperlink ref="E2994" r:id="rId_hyperlink_625" tooltip="Download" display="Download"/>
    <hyperlink ref="E2996" r:id="rId_hyperlink_626" tooltip="Download" display="Download"/>
    <hyperlink ref="E2999" r:id="rId_hyperlink_627" tooltip="Download" display="Download"/>
    <hyperlink ref="E3000" r:id="rId_hyperlink_628" tooltip="Download" display="Download"/>
    <hyperlink ref="E3004" r:id="rId_hyperlink_629" tooltip="Download" display="Download"/>
    <hyperlink ref="E3007" r:id="rId_hyperlink_630" tooltip="Download" display="Download"/>
    <hyperlink ref="E3008" r:id="rId_hyperlink_631" tooltip="Download" display="Download"/>
    <hyperlink ref="E3009" r:id="rId_hyperlink_632" tooltip="Download" display="Download"/>
    <hyperlink ref="E3010" r:id="rId_hyperlink_633" tooltip="Download" display="Download"/>
    <hyperlink ref="E3014" r:id="rId_hyperlink_634" tooltip="Download" display="Download"/>
    <hyperlink ref="E3018" r:id="rId_hyperlink_635" tooltip="Download" display="Download"/>
    <hyperlink ref="E3020" r:id="rId_hyperlink_636" tooltip="Download" display="Download"/>
    <hyperlink ref="E3022" r:id="rId_hyperlink_637" tooltip="Download" display="Download"/>
    <hyperlink ref="E3027" r:id="rId_hyperlink_638" tooltip="Download" display="Download"/>
    <hyperlink ref="E3030" r:id="rId_hyperlink_639" tooltip="Download" display="Download"/>
    <hyperlink ref="E3036" r:id="rId_hyperlink_640" tooltip="Download" display="Download"/>
    <hyperlink ref="E3040" r:id="rId_hyperlink_641" tooltip="Download" display="Download"/>
    <hyperlink ref="E3044" r:id="rId_hyperlink_642" tooltip="Download" display="Download"/>
    <hyperlink ref="E3048" r:id="rId_hyperlink_643" tooltip="Download" display="Download"/>
    <hyperlink ref="E3049" r:id="rId_hyperlink_644" tooltip="Download" display="Download"/>
    <hyperlink ref="E3050" r:id="rId_hyperlink_645" tooltip="Download" display="Download"/>
    <hyperlink ref="E3053" r:id="rId_hyperlink_646" tooltip="Download" display="Download"/>
    <hyperlink ref="E3054" r:id="rId_hyperlink_647" tooltip="Download" display="Download"/>
    <hyperlink ref="E3058" r:id="rId_hyperlink_648" tooltip="Download" display="Download"/>
    <hyperlink ref="E3059" r:id="rId_hyperlink_649" tooltip="Download" display="Download"/>
    <hyperlink ref="E3060" r:id="rId_hyperlink_650" tooltip="Download" display="Download"/>
    <hyperlink ref="E3063" r:id="rId_hyperlink_651" tooltip="Download" display="Download"/>
    <hyperlink ref="E3065" r:id="rId_hyperlink_652" tooltip="Download" display="Download"/>
    <hyperlink ref="E3066" r:id="rId_hyperlink_653" tooltip="Download" display="Download"/>
    <hyperlink ref="E3068" r:id="rId_hyperlink_654" tooltip="Download" display="Download"/>
    <hyperlink ref="E3070" r:id="rId_hyperlink_655" tooltip="Download" display="Download"/>
    <hyperlink ref="E3072" r:id="rId_hyperlink_656" tooltip="Download" display="Download"/>
    <hyperlink ref="E3073" r:id="rId_hyperlink_657" tooltip="Download" display="Download"/>
    <hyperlink ref="E3077" r:id="rId_hyperlink_658" tooltip="Download" display="Download"/>
    <hyperlink ref="E3078" r:id="rId_hyperlink_659" tooltip="Download" display="Download"/>
    <hyperlink ref="E3081" r:id="rId_hyperlink_660" tooltip="Download" display="Download"/>
    <hyperlink ref="E3085" r:id="rId_hyperlink_661" tooltip="Download" display="Download"/>
    <hyperlink ref="E3086" r:id="rId_hyperlink_662" tooltip="Download" display="Download"/>
    <hyperlink ref="E3092" r:id="rId_hyperlink_663" tooltip="Download" display="Download"/>
    <hyperlink ref="E3093" r:id="rId_hyperlink_664" tooltip="Download" display="Download"/>
    <hyperlink ref="E3094" r:id="rId_hyperlink_665" tooltip="Download" display="Download"/>
    <hyperlink ref="E3096" r:id="rId_hyperlink_666" tooltip="Download" display="Download"/>
    <hyperlink ref="E3098" r:id="rId_hyperlink_667" tooltip="Download" display="Download"/>
    <hyperlink ref="E3103" r:id="rId_hyperlink_668" tooltip="Download" display="Download"/>
    <hyperlink ref="E3104" r:id="rId_hyperlink_669" tooltip="Download" display="Download"/>
    <hyperlink ref="E3115" r:id="rId_hyperlink_670" tooltip="Download" display="Download"/>
    <hyperlink ref="E3118" r:id="rId_hyperlink_671" tooltip="Download" display="Download"/>
    <hyperlink ref="E3120" r:id="rId_hyperlink_672" tooltip="Download" display="Download"/>
    <hyperlink ref="E3123" r:id="rId_hyperlink_673" tooltip="Download" display="Download"/>
    <hyperlink ref="E3128" r:id="rId_hyperlink_674" tooltip="Download" display="Download"/>
    <hyperlink ref="E3134" r:id="rId_hyperlink_675" tooltip="Download" display="Download"/>
    <hyperlink ref="E3135" r:id="rId_hyperlink_676" tooltip="Download" display="Download"/>
    <hyperlink ref="E3139" r:id="rId_hyperlink_677" tooltip="Download" display="Download"/>
    <hyperlink ref="E3141" r:id="rId_hyperlink_678" tooltip="Download" display="Download"/>
    <hyperlink ref="E3143" r:id="rId_hyperlink_679" tooltip="Download" display="Download"/>
    <hyperlink ref="E3144" r:id="rId_hyperlink_680" tooltip="Download" display="Download"/>
    <hyperlink ref="E3145" r:id="rId_hyperlink_681" tooltip="Download" display="Download"/>
    <hyperlink ref="E3146" r:id="rId_hyperlink_682" tooltip="Download" display="Download"/>
    <hyperlink ref="E3147" r:id="rId_hyperlink_683" tooltip="Download" display="Download"/>
    <hyperlink ref="E3148" r:id="rId_hyperlink_684" tooltip="Download" display="Download"/>
    <hyperlink ref="E3149" r:id="rId_hyperlink_685" tooltip="Download" display="Download"/>
    <hyperlink ref="E3150" r:id="rId_hyperlink_686" tooltip="Download" display="Download"/>
    <hyperlink ref="E3151" r:id="rId_hyperlink_687" tooltip="Download" display="Download"/>
    <hyperlink ref="E3155" r:id="rId_hyperlink_688" tooltip="Download" display="Download"/>
    <hyperlink ref="E3156" r:id="rId_hyperlink_689" tooltip="Download" display="Download"/>
    <hyperlink ref="E3160" r:id="rId_hyperlink_690" tooltip="Download" display="Download"/>
    <hyperlink ref="E3162" r:id="rId_hyperlink_691" tooltip="Download" display="Download"/>
    <hyperlink ref="E3164" r:id="rId_hyperlink_692" tooltip="Download" display="Download"/>
    <hyperlink ref="E3167" r:id="rId_hyperlink_693" tooltip="Download" display="Download"/>
    <hyperlink ref="E3170" r:id="rId_hyperlink_694" tooltip="Download" display="Download"/>
    <hyperlink ref="E3171" r:id="rId_hyperlink_695" tooltip="Download" display="Download"/>
    <hyperlink ref="E3172" r:id="rId_hyperlink_696" tooltip="Download" display="Download"/>
    <hyperlink ref="E3173" r:id="rId_hyperlink_697" tooltip="Download" display="Download"/>
    <hyperlink ref="E3175" r:id="rId_hyperlink_698" tooltip="Download" display="Download"/>
    <hyperlink ref="E3176" r:id="rId_hyperlink_699" tooltip="Download" display="Download"/>
    <hyperlink ref="E3177" r:id="rId_hyperlink_700" tooltip="Download" display="Download"/>
    <hyperlink ref="E3178" r:id="rId_hyperlink_701" tooltip="Download" display="Download"/>
    <hyperlink ref="E3180" r:id="rId_hyperlink_702" tooltip="Download" display="Download"/>
    <hyperlink ref="E3183" r:id="rId_hyperlink_703" tooltip="Download" display="Download"/>
    <hyperlink ref="E3184" r:id="rId_hyperlink_704" tooltip="Download" display="Download"/>
    <hyperlink ref="E3185" r:id="rId_hyperlink_705" tooltip="Download" display="Download"/>
    <hyperlink ref="E3186" r:id="rId_hyperlink_706" tooltip="Download" display="Download"/>
    <hyperlink ref="E3187" r:id="rId_hyperlink_707" tooltip="Download" display="Download"/>
    <hyperlink ref="E3189" r:id="rId_hyperlink_708" tooltip="Download" display="Download"/>
    <hyperlink ref="E3195" r:id="rId_hyperlink_709" tooltip="Download" display="Download"/>
    <hyperlink ref="E3196" r:id="rId_hyperlink_710" tooltip="Download" display="Download"/>
    <hyperlink ref="E3198" r:id="rId_hyperlink_711" tooltip="Download" display="Download"/>
    <hyperlink ref="E3200" r:id="rId_hyperlink_712" tooltip="Download" display="Download"/>
    <hyperlink ref="E3203" r:id="rId_hyperlink_713" tooltip="Download" display="Download"/>
    <hyperlink ref="E3205" r:id="rId_hyperlink_714" tooltip="Download" display="Download"/>
    <hyperlink ref="E3206" r:id="rId_hyperlink_715" tooltip="Download" display="Download"/>
    <hyperlink ref="E3208" r:id="rId_hyperlink_716" tooltip="Download" display="Download"/>
    <hyperlink ref="E3209" r:id="rId_hyperlink_717" tooltip="Download" display="Download"/>
    <hyperlink ref="E3212" r:id="rId_hyperlink_718" tooltip="Download" display="Download"/>
    <hyperlink ref="E3213" r:id="rId_hyperlink_719" tooltip="Download" display="Download"/>
    <hyperlink ref="E3216" r:id="rId_hyperlink_720" tooltip="Download" display="Download"/>
    <hyperlink ref="E3223" r:id="rId_hyperlink_721" tooltip="Download" display="Download"/>
    <hyperlink ref="E3225" r:id="rId_hyperlink_722" tooltip="Download" display="Download"/>
    <hyperlink ref="E3226" r:id="rId_hyperlink_723" tooltip="Download" display="Download"/>
    <hyperlink ref="E3228" r:id="rId_hyperlink_724" tooltip="Download" display="Download"/>
    <hyperlink ref="E3230" r:id="rId_hyperlink_725" tooltip="Download" display="Download"/>
    <hyperlink ref="E3234" r:id="rId_hyperlink_726" tooltip="Download" display="Download"/>
    <hyperlink ref="E3235" r:id="rId_hyperlink_727" tooltip="Download" display="Download"/>
    <hyperlink ref="E3236" r:id="rId_hyperlink_728" tooltip="Download" display="Download"/>
    <hyperlink ref="E3238" r:id="rId_hyperlink_729" tooltip="Download" display="Download"/>
    <hyperlink ref="E3239" r:id="rId_hyperlink_730" tooltip="Download" display="Download"/>
    <hyperlink ref="E3246" r:id="rId_hyperlink_731" tooltip="Download" display="Download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2026-04-24T23:09:56+05:30</dcterms:created>
  <dcterms:modified xsi:type="dcterms:W3CDTF">2026-04-24T23:09:56+05:30</dcterms:modified>
  <dc:title>Untitled Spreadsheet</dc:title>
  <dc:description/>
  <dc:subject/>
  <cp:keywords/>
  <cp:category/>
</cp:coreProperties>
</file>