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<sst xmlns="http://schemas.openxmlformats.org/spreadsheetml/2006/main" uniqueCount="3868">
  <si>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</si>
  <si>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</si>
  <si>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</si>
  <si>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</si>
  <si>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</si>
  <si>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</si>
  <si>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</si>
  <si>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</si>
  <si>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</si>
  <si>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</si>
  <si>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</si>
  <si>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</si>
  <si>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</si>
  <si>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</si>
  <si>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</si>
  <si>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</si>
  <si>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</si>
  <si>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</si>
  <si>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</si>
  <si>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</si>
  <si>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</si>
  <si>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</si>
  <si>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</si>
  <si>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</si>
  <si>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</si>
  <si>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</si>
  <si>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</si>
  <si>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</si>
  <si>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</si>
  <si>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</si>
  <si>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</si>
  <si>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</si>
  <si>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</si>
  <si>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</si>
  <si>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</si>
  <si>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</si>
  <si>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</si>
  <si>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</si>
  <si>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</si>
  <si>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</si>
  <si>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</si>
  <si>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</si>
  <si>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</si>
  <si>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</si>
  <si>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</si>
  <si>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</si>
  <si>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</si>
  <si>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</si>
  <si>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</si>
  <si>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</si>
  <si>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</si>
  <si>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</si>
  <si>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</si>
  <si>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</si>
  <si>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</si>
  <si>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</si>
  <si>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</si>
  <si>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</si>
  <si>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</si>
  <si>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</si>
  <si>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</si>
  <si>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</si>
  <si>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</si>
  <si>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</si>
  <si>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</si>
  <si>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</si>
  <si>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</si>
  <si>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</si>
  <si>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</si>
  <si>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</si>
  <si>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</si>
  <si>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</si>
  <si>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</si>
  <si>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</si>
  <si>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</si>
  <si>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</si>
  <si>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PGD-QSCM</t>
  </si>
  <si>
    <t>2026-2027</t>
  </si>
  <si>
    <t>H2660001</t>
  </si>
  <si>
    <t>Adapureddy</t>
  </si>
  <si>
    <t>Uday</t>
  </si>
  <si>
    <t>Kumar</t>
  </si>
  <si>
    <t>Adapureddy Uday Kumar</t>
  </si>
  <si>
    <t>udayganesh9948850408@gmail.com</t>
  </si>
  <si>
    <t>H2660001@student.nicmar.ac.in</t>
  </si>
  <si>
    <t>Male</t>
  </si>
  <si>
    <t>01-Jul-2003</t>
  </si>
  <si>
    <t>Single</t>
  </si>
  <si>
    <t>Telugu,English,Hindi</t>
  </si>
  <si>
    <t>Playing volleyball , cricket</t>
  </si>
  <si>
    <t>O+</t>
  </si>
  <si>
    <t>Adapureddy Chinnodu</t>
  </si>
  <si>
    <t>Farmer</t>
  </si>
  <si>
    <t>Adapureddy Gowri</t>
  </si>
  <si>
    <t>House wife</t>
  </si>
  <si>
    <t>2-114 cheepurupalli street, vepada village and mandal , vizianagaram district, Andhra pradesh,535281</t>
  </si>
  <si>
    <t>Vizianagaram</t>
  </si>
  <si>
    <t>Andhra Pradesh</t>
  </si>
  <si>
    <t>NA</t>
  </si>
  <si>
    <t>Om prakash jindal bharathi vidya mandir</t>
  </si>
  <si>
    <t>Board of secondary education Andhra Pradesh</t>
  </si>
  <si>
    <t>2018-Jun</t>
  </si>
  <si>
    <t>2019-Apr</t>
  </si>
  <si>
    <t xml:space="preserve">Civil engineering </t>
  </si>
  <si>
    <t>Maharaja anandha gajapathi raju government polytechinic college Vizianagaram</t>
  </si>
  <si>
    <t>2019-Jun</t>
  </si>
  <si>
    <t>2022-Jul</t>
  </si>
  <si>
    <t>Jawaharlal nehru technological university-Gurajad, vizianagaram</t>
  </si>
  <si>
    <t xml:space="preserve">Nadimpalli satyanarayana raju institute of technology Visakhapatnam </t>
  </si>
  <si>
    <t>Bachelor of Technology (B.Tech)</t>
  </si>
  <si>
    <t>Civil Engineering</t>
  </si>
  <si>
    <t>2022-Sep</t>
  </si>
  <si>
    <t>2025-Aug</t>
  </si>
  <si>
    <t>AutoCad,MS Office,MSP</t>
  </si>
  <si>
    <t>Organo eco habitats private limited | Intern | Hyderabad | Apr 2024 | Sep 2024 | 21 Weeks | Campus Internship
Road and buildings visakhapatnam  | Diploma trainee | Visakhapatanam | Nov 2021 | Feb 2022 | 15 Weeks | Campus Internship
Desire to design (D2D) | Summer internship | Visakhapatanam  | Jun 2024 | Jul 2024 | 5 Weeks | Campus Internship</t>
  </si>
  <si>
    <t>Nptel- ground improvement techniques</t>
  </si>
  <si>
    <t>Verified</t>
  </si>
  <si>
    <t>H2660002</t>
  </si>
  <si>
    <t>Anirudh</t>
  </si>
  <si>
    <t>C</t>
  </si>
  <si>
    <t>Anirudh C</t>
  </si>
  <si>
    <t>anirudhcpranav@gmail.com</t>
  </si>
  <si>
    <t>H2660002@student.nicmar.ac.in</t>
  </si>
  <si>
    <t>30-Apr-2002</t>
  </si>
  <si>
    <t>English,Hindi,Malayalam</t>
  </si>
  <si>
    <t>Football,Photogrpahy</t>
  </si>
  <si>
    <t>B+</t>
  </si>
  <si>
    <t>Gangadharan C</t>
  </si>
  <si>
    <t xml:space="preserve">Principal Government ITI </t>
  </si>
  <si>
    <t>Sheeba K</t>
  </si>
  <si>
    <t>Office Attendant Government Sub Treasury Koothuparamba</t>
  </si>
  <si>
    <t>Arshaganga House
Pinarayi (PO), Kannur
Kerala</t>
  </si>
  <si>
    <t>Kannur</t>
  </si>
  <si>
    <t>Kerala</t>
  </si>
  <si>
    <t>AKG Smaraka Government Higher Secondary School Peralassery</t>
  </si>
  <si>
    <t>Kerala Board of Public Examination</t>
  </si>
  <si>
    <t>2017-Jun</t>
  </si>
  <si>
    <t>2018-Mar</t>
  </si>
  <si>
    <t xml:space="preserve">Board of Higher Secondary Examinations Kerala </t>
  </si>
  <si>
    <t>Science (PCMB)</t>
  </si>
  <si>
    <t>2020-Mar</t>
  </si>
  <si>
    <t>APJ Abdul Kalam Technological University Kerala</t>
  </si>
  <si>
    <t>Vimal Jyothi Engineering College Chemperi, Kannur, Kerala</t>
  </si>
  <si>
    <t>2020-May</t>
  </si>
  <si>
    <t>2024-May</t>
  </si>
  <si>
    <t>AutoCAD,Civil3D,Xactimate</t>
  </si>
  <si>
    <t>Lavaiva Solutions | Technical Engineer Drafter | Bangalore | Aug 2024 | Mar 2026 | 1 Years, 7 Months, 8 Days | 3.6</t>
  </si>
  <si>
    <t>19 month(s)</t>
  </si>
  <si>
    <t>Vimal Jyothi Engineering College | Project | Kannur | Dec 2023 | May 2024 | 21 Weeks | Campus Internship
Roof Logik | Estimation Specialist | Bangalore | May 2024 | Aug 2024 | 15 Weeks</t>
  </si>
  <si>
    <t>Total Station Workshop
Site Internship
Python AI Bootcamp
Engineering Workshop Quiz</t>
  </si>
  <si>
    <t>H2660003</t>
  </si>
  <si>
    <t>Pavan Kumar Reddy</t>
  </si>
  <si>
    <t>Bhumi Reddy Palle</t>
  </si>
  <si>
    <t>Pavan Kumar Reddy Bhumi Reddy Palle</t>
  </si>
  <si>
    <t>pavanram574@gmail.com</t>
  </si>
  <si>
    <t>H2660003@student.nicmar.ac.in</t>
  </si>
  <si>
    <t>12-Aug-2003</t>
  </si>
  <si>
    <t>telugu,hindi,english</t>
  </si>
  <si>
    <t>Playing Volleyball, Cricket,Travelling</t>
  </si>
  <si>
    <t>O-</t>
  </si>
  <si>
    <t>Bhumi Reddy Palle Rama Krishna Reddy</t>
  </si>
  <si>
    <t>Bhumi Reddy Palle Lakshmi Devi</t>
  </si>
  <si>
    <t>Housewife</t>
  </si>
  <si>
    <t>1/36, Sallabasayapalli (V), Duvvur (M), YSR Kadapa (DIST)</t>
  </si>
  <si>
    <t>Kadapa</t>
  </si>
  <si>
    <t>Sri Shankaracharya High School</t>
  </si>
  <si>
    <t>Board of Secondary Education</t>
  </si>
  <si>
    <t>2019-May</t>
  </si>
  <si>
    <t>GOVT POLYTECHNIC COLLEGE-VEMPALLI</t>
  </si>
  <si>
    <t>2019-Jul</t>
  </si>
  <si>
    <t>2022-May</t>
  </si>
  <si>
    <t>ACHARYA NAGARJUNA UNIVERSITY</t>
  </si>
  <si>
    <t>BAPATLA ENGINEERING COLLEGE, BAPATLA</t>
  </si>
  <si>
    <t>2022-Oct</t>
  </si>
  <si>
    <t>2025-Apr</t>
  </si>
  <si>
    <t>AutoCAD,Sketch Up,V-Ray,Enscape,Ms Excel,Ms word</t>
  </si>
  <si>
    <t>Bapatla Engineering College, Bapatla | B-Tech Project | Bapatla | Dec 2024 | Apr 2025 | 17 Weeks | Campus Internship
Government Of Andhra Pradesh Roads &amp; Buildings Department | Internship Program | Proddutur | Sep 2021 | Feb 2022 | 21 Weeks</t>
  </si>
  <si>
    <t>CAD DESK Training, Placement, Softwere, Consultancy</t>
  </si>
  <si>
    <t>H2660004</t>
  </si>
  <si>
    <t>Vinay</t>
  </si>
  <si>
    <t>Boddepalli</t>
  </si>
  <si>
    <t>Vinay Kumar Boddepalli</t>
  </si>
  <si>
    <t>boddepalli.vinaykumar@gmail.com</t>
  </si>
  <si>
    <t>H2660004@student.nicmar.ac.in</t>
  </si>
  <si>
    <t>23-Jul-2003</t>
  </si>
  <si>
    <t>English,Hindi,Telugu</t>
  </si>
  <si>
    <t>Travelling,Playing Cricket</t>
  </si>
  <si>
    <t>Seetaramulu</t>
  </si>
  <si>
    <t>Tirumala</t>
  </si>
  <si>
    <t>Home maker</t>
  </si>
  <si>
    <t>5-106,Lakshmudupeta village,etcherla mandal,srikakulam</t>
  </si>
  <si>
    <t>Srikakulam</t>
  </si>
  <si>
    <t>Bhashyam Pubic school</t>
  </si>
  <si>
    <t>2017-Apr</t>
  </si>
  <si>
    <t>2018-Apr</t>
  </si>
  <si>
    <t>Narayana Junior College</t>
  </si>
  <si>
    <t>Science (PCM)</t>
  </si>
  <si>
    <t>2018-May</t>
  </si>
  <si>
    <t>2020-Jun</t>
  </si>
  <si>
    <t>Jawaharlal Nehru Technological University, Gurajada Vizianagaram.</t>
  </si>
  <si>
    <t>GMR Institute of Technology (GMRIT) ,Andhra Pradesh.</t>
  </si>
  <si>
    <t>Autocad,Excel,MS office,MS Project,Primavra P6</t>
  </si>
  <si>
    <t>KMV Projects | Assistant Engineer-QS | Raichur,Karnataka. | Jun 2024 | Jun 2026 | 2 Years, 0 Months, 13 Days | 4.32</t>
  </si>
  <si>
    <t>24 month(s)</t>
  </si>
  <si>
    <t>VASISHTA NIRMAN | Intern | vishakapatnam | Nov 2023 | Feb 2024 | 11 Weeks | Campus Internship</t>
  </si>
  <si>
    <t>Auto CAD
MS Excel
Construction Cost Estimation
SketchUp</t>
  </si>
  <si>
    <t>H2660005</t>
  </si>
  <si>
    <t>Bokka Madhu</t>
  </si>
  <si>
    <t>Satya</t>
  </si>
  <si>
    <t>Sairam</t>
  </si>
  <si>
    <t>Bokka Madhu Satya Sairam</t>
  </si>
  <si>
    <t>madhusatyasairambokka@gmail.com</t>
  </si>
  <si>
    <t>H2660005@student.nicmar.ac.in</t>
  </si>
  <si>
    <t>18-Mar-2003</t>
  </si>
  <si>
    <t>English,Telugu,Hindi</t>
  </si>
  <si>
    <t>Listening to music ,Playing  kabaddi</t>
  </si>
  <si>
    <t>A+</t>
  </si>
  <si>
    <t>Bokka Daiva Swaroop</t>
  </si>
  <si>
    <t>Bokka Satyaveni</t>
  </si>
  <si>
    <t>Home Maker</t>
  </si>
  <si>
    <t>2-3-28/1,dccb colony, sana street, Srikakulam</t>
  </si>
  <si>
    <t>Navayuga School</t>
  </si>
  <si>
    <t>Board of Secondary Education Andhra Pradesh</t>
  </si>
  <si>
    <t>2019-Mar</t>
  </si>
  <si>
    <t>Government Polytechnic College Srikakulam Andhra Pradesh</t>
  </si>
  <si>
    <t>2022-Apr</t>
  </si>
  <si>
    <t>Jawaharlal Nehru Technological University Gurajada Vizianagaram</t>
  </si>
  <si>
    <t>GMR Institute of Technology Rajam Andhra Pradesh</t>
  </si>
  <si>
    <t>AutoCAD,Staad Pro,MS office</t>
  </si>
  <si>
    <t>NCC Limited | Graduate Engineer Trainee -QS | Head Office | Jul 2025 | Jul 2026 | 1 Years, 0 Months, 18 Days | 3.20</t>
  </si>
  <si>
    <t>12 month(s)</t>
  </si>
  <si>
    <t>GMR Institute of Technology | Student Project Lead | Rajam, Vizianagaram district of Andhra Pradesh. | Jul 2024 | Dec 2024 | 18 Weeks | Campus Internship
SVM Constructions | Intern | Visakhapatnam,Andhra Pradesh | Dec 2024 | Apr 2025 | 16 Weeks
Satya Sai Constructions | Intern | Srikakulam,Andhra Pradesh | Jul 2023 | Aug 2023 | 4 Weeks
Srikakulam Municipal Corporation | Intern | Srikakulam,Andhra Pradesh | Sep 2021 | Feb 2022 | 21 Weeks</t>
  </si>
  <si>
    <t>Marvel Modelling
Anweshana
Research Paper Publication - Certificate of Acceptance &amp; Publication - IJRPR</t>
  </si>
  <si>
    <t>H2660006</t>
  </si>
  <si>
    <t>Chandramandra</t>
  </si>
  <si>
    <t>Devi Siva</t>
  </si>
  <si>
    <t>Rama Krishna</t>
  </si>
  <si>
    <t>Chandramandra Devi Siva Rama Krishna</t>
  </si>
  <si>
    <t>sivaramakrishna2915@gmail.com</t>
  </si>
  <si>
    <t>H2660006@student.nicmar.ac.in</t>
  </si>
  <si>
    <t>26-Nov-2001</t>
  </si>
  <si>
    <t>Hindi,English,Telugu</t>
  </si>
  <si>
    <t>Listening music,Reading, listening to mythology stories,movies</t>
  </si>
  <si>
    <t>Chandramandra Bhujanga Rao</t>
  </si>
  <si>
    <t>Chandramandra Lavanya</t>
  </si>
  <si>
    <t xml:space="preserve">15-118, Hostel colony, Duvva , Tanuku Mandal, west godavari district </t>
  </si>
  <si>
    <t>West Godavari</t>
  </si>
  <si>
    <t>35-9-5, near Montessori school, Bank colony, Tanuku,West Godavari district, Andhra Pradesh</t>
  </si>
  <si>
    <t>MONTESSORI ENGLISH MEDIUM HIGH SCHOOL</t>
  </si>
  <si>
    <t>BOARD OF SECONDARY EDUCATION ANDHRA PRADESH</t>
  </si>
  <si>
    <t>2016-Jun</t>
  </si>
  <si>
    <t>2017-Mar</t>
  </si>
  <si>
    <t>SASI JUNIOR COLLEGE  TANUKU</t>
  </si>
  <si>
    <t>BOARD OF INTERMEDIATE EDUCATION ANDHRA PRADESH</t>
  </si>
  <si>
    <t>JAWAHARLAL NEHRU TECHNOLOGICAL UNIVERSITY KAKINADA</t>
  </si>
  <si>
    <t>SAGI RAMA KRISHNAM RAJU ENGINEERING COLLEGE</t>
  </si>
  <si>
    <t>2019-Aug</t>
  </si>
  <si>
    <t>2023-Apr</t>
  </si>
  <si>
    <t>Auto CAD, MS office,Primavera,MS Projects</t>
  </si>
  <si>
    <t>Ujwala Infratech Pvt.Ltd | Civil Supervisor | Hyderabad | Apr 2024 | Aug 2025 | 1 Years, 4 Months, 20 Days | 3</t>
  </si>
  <si>
    <t>16 month(s)</t>
  </si>
  <si>
    <t>Stresskraft Engineers Pvt,Ltd | Planninng Coordinator | Hyderabad | Sep 2025 | Jul 2026 | 47 Weeks
SRKR ENGINEERING COLLEGE | Student | BHIMAVARAM | Jun 2022 | Mar 2023 | 41 Weeks</t>
  </si>
  <si>
    <t>Risk Management under FIDIC contracts
Introduction to  cognitive Project Management in AI (PMI)
Fundamentals of Predictive Project Management Kickoff Badge (PMI)</t>
  </si>
  <si>
    <t>H2660007</t>
  </si>
  <si>
    <t>ABHILASH</t>
  </si>
  <si>
    <t>CHENNABOINA</t>
  </si>
  <si>
    <t>Abhilash Chennaboina</t>
  </si>
  <si>
    <t>abhilashc297@gmail.com</t>
  </si>
  <si>
    <t>H2660007@student.nicmar.ac.in</t>
  </si>
  <si>
    <t>30-Dec-2005</t>
  </si>
  <si>
    <t>telugu,english,basic hindi</t>
  </si>
  <si>
    <t>playing kabbadi,circket,shuttle,listening music,watching movies</t>
  </si>
  <si>
    <t>Ch Ramanaiah</t>
  </si>
  <si>
    <t>Ch Sri devi</t>
  </si>
  <si>
    <t>house wife</t>
  </si>
  <si>
    <t>pothuraju dibba(v) indukurpet(M) Nellore(D), AP</t>
  </si>
  <si>
    <t>Nellore</t>
  </si>
  <si>
    <t>Z P P H S KOTHUR OF INDUKURPET, NELLORE DISTRICT</t>
  </si>
  <si>
    <t>Government Polytechnic Nellore</t>
  </si>
  <si>
    <t>2020-Aug</t>
  </si>
  <si>
    <t>JNTUA</t>
  </si>
  <si>
    <t>Annamacharya Institute of Technology and Science in Tirupati</t>
  </si>
  <si>
    <t>2023-Aug</t>
  </si>
  <si>
    <t>2026-Apr</t>
  </si>
  <si>
    <t>•	Auto cad ,•MS Excel ,Ms word,power point,staad pro</t>
  </si>
  <si>
    <t>Annamacharya institute of technology and science, tirupati | Final year project | Tirupati | Oct 2025 | Apr 2026 | 29 Weeks | Campus Internship
SkillDzire | Final year internship | Tirupati | Oct 2025 | Mar 2026 | 25 Weeks</t>
  </si>
  <si>
    <t xml:space="preserve">   Structural Design with STAADPro 
Experimental Study on M25 grade concrete blended with Dolomite and Metakaolin
Entrepreneurship (NPTEL)
Rural water resources management(NPTEL) 
Organizational Behaviour (NPTEL) 
Green buildings</t>
  </si>
  <si>
    <t>H2660008</t>
  </si>
  <si>
    <t xml:space="preserve">Chokkakula </t>
  </si>
  <si>
    <t>Kalyan Krishna Sri Sai</t>
  </si>
  <si>
    <t>Chokkakula  Kalyan Krishna Sri Sai</t>
  </si>
  <si>
    <t>kalyankrish2001@gmail.com</t>
  </si>
  <si>
    <t>H2660008@student.nicmar.ac.in</t>
  </si>
  <si>
    <t>10-Jan-2001</t>
  </si>
  <si>
    <t>Playing Games,Watching Movies,Cooking</t>
  </si>
  <si>
    <t>Chokkakula Ramu</t>
  </si>
  <si>
    <t>Private employee</t>
  </si>
  <si>
    <t>Chokkakula Meenaratnam</t>
  </si>
  <si>
    <t>20-36-28 Paindorapeta, Near Ramalayam Temple Visakhapatnam - 530001</t>
  </si>
  <si>
    <t>Visakhapatnam</t>
  </si>
  <si>
    <t>Govt Model High School</t>
  </si>
  <si>
    <t>2015-Jun</t>
  </si>
  <si>
    <t>2016-Mar</t>
  </si>
  <si>
    <t>Govt Polytechnic Visakhapatnam</t>
  </si>
  <si>
    <t xml:space="preserve">Andhra University </t>
  </si>
  <si>
    <t>Welfare Institute of Science, Technology &amp; Management</t>
  </si>
  <si>
    <t>Autocad ,MS Office,MS Project</t>
  </si>
  <si>
    <t>V.B.R. CONSTRUCTIONS | Junior Site Engineer | Visakhapatnam | Feb 2023 | Mar 2024 | 1 Years, 1 Months, 0 Days | 2.18</t>
  </si>
  <si>
    <t>13 month(s)</t>
  </si>
  <si>
    <t>GREATER VISAKHAPATNAM MUNICIPAL CORPORATION | Internship Apprentice Trainee  | Visakhapatnam | May 2018 | Nov 2018 | 26 Weeks | Campus Internship
wellfare institute of science technology &amp; management | student | Visakhapatnam | Dec 2021 | May 2022 | 24 Weeks | Campus Internship
HINDUSTAN PETROLEUM CORPORATION LIMITED VISAKH REFINERY | Graduate Apprentice – Civil Engineering | Visakhapatnam | Apr 2024 | Mar 2025 | 52 Weeks</t>
  </si>
  <si>
    <t>Microsoft Excel
Introduction to Civil Engineering Profession</t>
  </si>
  <si>
    <t>H2660009</t>
  </si>
  <si>
    <t>Danda</t>
  </si>
  <si>
    <t>Subash</t>
  </si>
  <si>
    <t>Danda Subash</t>
  </si>
  <si>
    <t>subash951505@gmail.com</t>
  </si>
  <si>
    <t>H2660009@student.nicmar.ac.in</t>
  </si>
  <si>
    <t>04-Nov-2003</t>
  </si>
  <si>
    <t>Music</t>
  </si>
  <si>
    <t>Danda Hanumantha Rao</t>
  </si>
  <si>
    <t>Danda Chandra Vathi</t>
  </si>
  <si>
    <t>House Wife</t>
  </si>
  <si>
    <t>23-11-31, Nrp Road, Satyanarayana Puram, Vijayawada</t>
  </si>
  <si>
    <t>N T Rama Rao</t>
  </si>
  <si>
    <t>Sri Chaitanya High School</t>
  </si>
  <si>
    <t>Board Of Secondary Education Vijayawada/Andhra Pradesh</t>
  </si>
  <si>
    <t>Bapatla Engineering College Bapatla/Andhra Pradesh</t>
  </si>
  <si>
    <t>Jawaharlal Nehru Technological University Kakinada</t>
  </si>
  <si>
    <t>Nri Institute Of Technology Vijayawada/Andhra Pradesh</t>
  </si>
  <si>
    <t>2025-May</t>
  </si>
  <si>
    <t>AutoCAD,MS Office,SketchUP</t>
  </si>
  <si>
    <t>AP Police Housing Board | Intern | Vijayawada | Apr 2024 | Jun 2024 | 5 Weeks | Campus Internship
Nri Institute Of Technology | Student | Vijayawada | Nov 2024 | Apr 2025 | 23 Weeks | Campus Internship
TRUWW Interiors | Measurement Executive | Hyderabad | Jul 2025 | Mar 2026 | 35 Weeks</t>
  </si>
  <si>
    <t>PRINCIPLES OF CONSTRUCTION MANAGEMENT
AUTOCAD
INTRODUCTION OF MS EXCEL
SAFTEY IN CONSTRUCTION
CONSTRUCTION OF METRO RAIL SYSTEMS</t>
  </si>
  <si>
    <t>H2660010</t>
  </si>
  <si>
    <t>Devesh</t>
  </si>
  <si>
    <t>U</t>
  </si>
  <si>
    <t>Gurjar</t>
  </si>
  <si>
    <t>Devesh U Gurjar</t>
  </si>
  <si>
    <t>devesh.gurjar62@gmail.com</t>
  </si>
  <si>
    <t>H2660010@student.nicmar.ac.in</t>
  </si>
  <si>
    <t>18-Feb-1991</t>
  </si>
  <si>
    <t>Hindi, English, Marathi</t>
  </si>
  <si>
    <t>Yoga, Meditation,Music,Gaming, Reading</t>
  </si>
  <si>
    <t>Umakant Narayan Gurjar</t>
  </si>
  <si>
    <t xml:space="preserve">Retired Government Servent </t>
  </si>
  <si>
    <t>Shaila Umakant Gurjar</t>
  </si>
  <si>
    <t>C301 Pride Aashiyana Porwal Road Jakat Naka Pune
Dhanori Road</t>
  </si>
  <si>
    <t>Pune</t>
  </si>
  <si>
    <t>Maharashtra</t>
  </si>
  <si>
    <t>Kendriya Vidyalaya Hinoo</t>
  </si>
  <si>
    <t>Ranchi, Jharkhand</t>
  </si>
  <si>
    <t>2006-Apr</t>
  </si>
  <si>
    <t>2007-May</t>
  </si>
  <si>
    <t>2008-Apr</t>
  </si>
  <si>
    <t>2009-May</t>
  </si>
  <si>
    <t>Savitribai Phule Pune University</t>
  </si>
  <si>
    <t xml:space="preserve">Padmashri Dr. Vithalrao Vikhe Patil College of Engineering </t>
  </si>
  <si>
    <t>Bachelor of Engineering (B.E.)</t>
  </si>
  <si>
    <t>2009-Aug</t>
  </si>
  <si>
    <t>2013-Sep</t>
  </si>
  <si>
    <t>AutoCAD,MS Office,MS Project</t>
  </si>
  <si>
    <t>SVC Co-operative Bank Ltd | Customer Service Representative  | Pune | Jun 2018 | Dec 2023 | 5 Years, 5 Months, 19 Days | 2.22
CEIC Pvt. Ltd. | Quantity Surveyor | Pune | Jul 2025 | Jul 2026 | 1 Years, 0 Months, 10 Days | 3.0</t>
  </si>
  <si>
    <t>78 month(s)</t>
  </si>
  <si>
    <t>Dr. Vithalrao Vikhe Patil College of Engineering | Student | Ahilyanagar | Aug 2012 | Apr 2013 | 38 Weeks | Campus Internship</t>
  </si>
  <si>
    <t>H2660011</t>
  </si>
  <si>
    <t>shailesh</t>
  </si>
  <si>
    <t>Doifode</t>
  </si>
  <si>
    <t>Shailesh Doifode</t>
  </si>
  <si>
    <t>doifodeshailesh27@gmail.com</t>
  </si>
  <si>
    <t>H2660011@student.nicmar.ac.in</t>
  </si>
  <si>
    <t>27-Apr-2003</t>
  </si>
  <si>
    <t>English, Hindi, Telugu, Marathi</t>
  </si>
  <si>
    <t>Bike riding</t>
  </si>
  <si>
    <t>AB+</t>
  </si>
  <si>
    <t>Doifode Ganesh</t>
  </si>
  <si>
    <t>Corporate job</t>
  </si>
  <si>
    <t>D. Laxmi</t>
  </si>
  <si>
    <t>65/84G, NEAR KING market, Subedhar Street, Kurnool, 518001</t>
  </si>
  <si>
    <t>Kurnool</t>
  </si>
  <si>
    <t xml:space="preserve">Sea Rock English Medium High School </t>
  </si>
  <si>
    <t xml:space="preserve">Sea Rock English Medium High School, Kurnool,  Andhra Pradesh </t>
  </si>
  <si>
    <t>GJC Town Kurnool</t>
  </si>
  <si>
    <t xml:space="preserve">Andhra pradesh </t>
  </si>
  <si>
    <t>2022-Aug</t>
  </si>
  <si>
    <t xml:space="preserve">G.Pullaiah College Of Engineering and Technology </t>
  </si>
  <si>
    <t xml:space="preserve">G.Pullaiah College Of Engineering and Technology, Kurnool, Andhra Pradesh </t>
  </si>
  <si>
    <t>Auto Cad</t>
  </si>
  <si>
    <t>KEC International Limited | Internship  | Mumbai, Maharashtra | May 2025 | Jul 2025 | 7 Weeks</t>
  </si>
  <si>
    <t>NPTEL</t>
  </si>
  <si>
    <t>H2660012</t>
  </si>
  <si>
    <t>Adarsh</t>
  </si>
  <si>
    <t>Donthoju</t>
  </si>
  <si>
    <t>Adarsh Donthoju</t>
  </si>
  <si>
    <t>dadarsh22@gmail.com</t>
  </si>
  <si>
    <t>H2660012@student.nicmar.ac.in</t>
  </si>
  <si>
    <t>26-Jun-2000</t>
  </si>
  <si>
    <t xml:space="preserve">ENGLISH,HINDI,TELUGU </t>
  </si>
  <si>
    <t xml:space="preserve">Playing Badminton,Playing Chess ,Travelling  </t>
  </si>
  <si>
    <t>D.Shobhanachary</t>
  </si>
  <si>
    <t>Jewellery Works</t>
  </si>
  <si>
    <t>G.Shashikala</t>
  </si>
  <si>
    <t>Lecturer</t>
  </si>
  <si>
    <t xml:space="preserve">H-No:6-1: Mainroad, Uyyalawada , Nagarkurnool </t>
  </si>
  <si>
    <t>Nagarkurnool</t>
  </si>
  <si>
    <t>Telangana</t>
  </si>
  <si>
    <t>Sri Krishnaveni Talent School</t>
  </si>
  <si>
    <t>Board of Secondary Education,Telangana</t>
  </si>
  <si>
    <t>2014-Jun</t>
  </si>
  <si>
    <t>2015-May</t>
  </si>
  <si>
    <t>Sri Chaitanya Junior Kalasala</t>
  </si>
  <si>
    <t>Telangana  State Board of Intermediate Education, Hyderabad , Telangana</t>
  </si>
  <si>
    <t>2015-Jul</t>
  </si>
  <si>
    <t>Jawaharlal Nehru Technological University Hyderabad</t>
  </si>
  <si>
    <t>Sri Indu College of Engineering and Technology , Hyderabad , Telangana</t>
  </si>
  <si>
    <t>2017-Aug</t>
  </si>
  <si>
    <t>2021-Sep</t>
  </si>
  <si>
    <t>Malla Reddy Engineering College , Hyderabad, Telangana</t>
  </si>
  <si>
    <t>Master of Technology (M.Tech)</t>
  </si>
  <si>
    <t>Structural Engineering</t>
  </si>
  <si>
    <t>2023-Oct</t>
  </si>
  <si>
    <t>2026-May</t>
  </si>
  <si>
    <t>AUTOCAD , STAADPRO ,3DSMAX ,MSOFFICE</t>
  </si>
  <si>
    <t xml:space="preserve">GOLDEN KEY PVT.LTD | Junior Engineer | Hyderabad | Aug 2022 | Sep 2023 | 1 Years, 0 Months, 24 Days | 3.14 </t>
  </si>
  <si>
    <t>Smart infr-EST | Student Intern | Hyderabad  | Jan 2020 | Mar 2020 | 9 Weeks | Campus Internship
Survey,Settlements and land records , Revenue department , Govt of Telangana | Licensed Surveyor | Nagarkurnool | Jun 2025 | Nov 2025 | 21 Weeks | Campus Internship</t>
  </si>
  <si>
    <t>H2660013</t>
  </si>
  <si>
    <t>Sowmya</t>
  </si>
  <si>
    <t>Gunduboyina</t>
  </si>
  <si>
    <t>Sowmya Gunduboyina</t>
  </si>
  <si>
    <t>sowmyagunduboyina@gmail.com</t>
  </si>
  <si>
    <t>H2660013@student.nicmar.ac.in</t>
  </si>
  <si>
    <t>Female</t>
  </si>
  <si>
    <t>21-Sep-2000</t>
  </si>
  <si>
    <t>english, telugu</t>
  </si>
  <si>
    <t>Reading books,Listening to podcasts,Volunteering / participating in community activities,Playing badminton</t>
  </si>
  <si>
    <t>janaki ram sinha</t>
  </si>
  <si>
    <t>business</t>
  </si>
  <si>
    <t>Konda Rathnam</t>
  </si>
  <si>
    <t>Sri devi Apartments, flat no-105,Dwarakapuri, Punjagutta, Hyderabad, Telangana 500082</t>
  </si>
  <si>
    <t>Hyderabad</t>
  </si>
  <si>
    <t xml:space="preserve">Sri prakash vidya Nikethan </t>
  </si>
  <si>
    <t>Board of Secondary Education, Andhra Pradesh – Tuni, Andhra Pradesh</t>
  </si>
  <si>
    <t>Sri Chaitanya Junior College</t>
  </si>
  <si>
    <t>Other</t>
  </si>
  <si>
    <t>GMR Institute of Technology (GMRIT)</t>
  </si>
  <si>
    <t>JNTUK – Jawaharlal Nehru Technological University Kakinada</t>
  </si>
  <si>
    <t>2018-Aug</t>
  </si>
  <si>
    <t>Basic Tendering &amp; Procurement,BOQ Preparation,Basic Quantity Take-Off ,Project Documentation,MS Excel,MS Word,MS PowerPoint,Stakeholder Coordination,Report Preparation,Power BI</t>
  </si>
  <si>
    <t>Qbrainx | Software Intern | Hyderabad | Aug 2022 | Jun 2023 | 47 Weeks
Cloud Odyssey  | Business Analyst Intern | Banglore | Jan 2025 | Sep 2025 | 38 Weeks
Sri Sai Bhagiratha Sustainable Solutions | Quantity Surveyor Intern | Hyderabad | Dec 2025 | Jul 2026 | 31 Weeks</t>
  </si>
  <si>
    <t>H2660014</t>
  </si>
  <si>
    <t>Kandula</t>
  </si>
  <si>
    <t>Sai</t>
  </si>
  <si>
    <t>Krishna</t>
  </si>
  <si>
    <t>Kandula Sai Krishna</t>
  </si>
  <si>
    <t>saikrishnakandula91@gmail.com</t>
  </si>
  <si>
    <t>H2660014@student.nicmar.ac.in</t>
  </si>
  <si>
    <t>22-Sep-2003</t>
  </si>
  <si>
    <t>Playing Badminton,Listening To Music</t>
  </si>
  <si>
    <t>Kandula Lakshmana Rao</t>
  </si>
  <si>
    <t>Restaurant Server</t>
  </si>
  <si>
    <t>Kandula Lakshmi</t>
  </si>
  <si>
    <t>12-30-31,LBS Colony</t>
  </si>
  <si>
    <t>Nalanda School</t>
  </si>
  <si>
    <t xml:space="preserve"> Government Model Residential Polytechnic, Seethampeta</t>
  </si>
  <si>
    <t>Jawaharlal Nehru Technological University, Kakinada</t>
  </si>
  <si>
    <t>Sagi Rama Krishnam Raju Engineering College, Bhimavaram</t>
  </si>
  <si>
    <t>AutoCAD, MS Office,Revit</t>
  </si>
  <si>
    <t>Megha Engineering &amp; Infrastructures Limited | GET – Planning, QS &amp; Billing | Amaravati,Andhra Pradesh | Dec 2025 | Jul 2026 | 33 Weeks | Campus Internship
Ashoka Builders India Private Limited | Internship | Hyderabad, Telangana | Mar 2025 | Sep 2025 | 26 Weeks | Campus Internship
Sagi Rama Krishnam Raju Engineering College | Project Lead | Bhimavaram,Andhra Pradesh | Oct 2024 | Mar 2025 | 25 Weeks | Campus Internship
Ascent CS Global | Internship | Bhimavaram | Jul 2023 | Sep 2023 | 8 Weeks
Srikakulam Municipal Corporation | Intern | Srikakulam, Andhra Pradesh  | Sep 2021 | Feb 2022 | 21 Weeks</t>
  </si>
  <si>
    <t>District-Level Runner-Up –Badminton Doubles, Inter-Polytechnic Sports &amp; Games Meet 2019–2020, Department of Technical Education, Government of Andhra Pradesh.
Certificate of Merit – 1st Prize in Quiz (56th Engineers’ Day 2023)
Certificate of Participation – CAD Mania, Valiant 2022 National-Level Technical Symposium</t>
  </si>
  <si>
    <t>H2660015</t>
  </si>
  <si>
    <t>KARUNA</t>
  </si>
  <si>
    <t>KATTUBOINA</t>
  </si>
  <si>
    <t>Karuna Kattuboina</t>
  </si>
  <si>
    <t>karuna.aashika29@gmail.com</t>
  </si>
  <si>
    <t>H2660015@student.nicmar.ac.in</t>
  </si>
  <si>
    <t>24-Sep-1994</t>
  </si>
  <si>
    <t>Married</t>
  </si>
  <si>
    <t>English,Telugu, Tamil</t>
  </si>
  <si>
    <t>Music,Cooking</t>
  </si>
  <si>
    <t xml:space="preserve">4436 8586 6997 </t>
  </si>
  <si>
    <t>K. Hari Krishna</t>
  </si>
  <si>
    <t>Business</t>
  </si>
  <si>
    <t>K. Satya Kumari</t>
  </si>
  <si>
    <t>Homemaker</t>
  </si>
  <si>
    <t>K.Karuna
D/O K.Hari Krishna, 11-7-477, Flat no -PH1, Surya Balaji Residency-1, 19th ward, Bhagyalakshmi peta, Tadepalligudem</t>
  </si>
  <si>
    <t xml:space="preserve">Flat- 101, Sri Venkateswara Residency, SNR line 8, Petbasheerbad </t>
  </si>
  <si>
    <t>SASI E/M HIGH SCHOOL</t>
  </si>
  <si>
    <t>BOARD OF SECONDARY EDUCATION</t>
  </si>
  <si>
    <t>2009-Jul</t>
  </si>
  <si>
    <t>2010-Mar</t>
  </si>
  <si>
    <t>SASI JUNIOR COLLEGE FOR GIRLS</t>
  </si>
  <si>
    <t>2010-Aug</t>
  </si>
  <si>
    <t>2012-May</t>
  </si>
  <si>
    <t>SRM UNIVERSITY</t>
  </si>
  <si>
    <t>SRM UNIVERSITY OF SCIENCE AND TECHNOLOGY, CHENNAI</t>
  </si>
  <si>
    <t>2012-Aug</t>
  </si>
  <si>
    <t>2016-May</t>
  </si>
  <si>
    <t>2021-Jun</t>
  </si>
  <si>
    <t>Autocad,MS Office,Revit,Staad Pro</t>
  </si>
  <si>
    <t>IOV Registered Valuers Foundation
Valuation Examination
IBBI Certificate of Registration
AUTOCAD
ARCHICAD
ASSOCIATION OF CONSULTING CIVIL ENGINEERS</t>
  </si>
  <si>
    <t>H2660016</t>
  </si>
  <si>
    <t>Kolachana</t>
  </si>
  <si>
    <t xml:space="preserve">Kameswara </t>
  </si>
  <si>
    <t xml:space="preserve">chaitanya </t>
  </si>
  <si>
    <t xml:space="preserve">Kolachana Kameswara  Chaitanya </t>
  </si>
  <si>
    <t>chaiturock217@gmail.com</t>
  </si>
  <si>
    <t>H2660016@student.nicmar.ac.in</t>
  </si>
  <si>
    <t>07-Apr-1997</t>
  </si>
  <si>
    <t xml:space="preserve">Telugu, English, Hindi </t>
  </si>
  <si>
    <t>reading books, Playing games, Listening music</t>
  </si>
  <si>
    <t xml:space="preserve">K.V.S Venu Gopala Rao </t>
  </si>
  <si>
    <t xml:space="preserve">Retired private employee </t>
  </si>
  <si>
    <t>K.Sobha</t>
  </si>
  <si>
    <t xml:space="preserve">LiC agent </t>
  </si>
  <si>
    <t xml:space="preserve">plot no:274, Subha gruha sukriti delight venture near ayodhya cross roads GundlapochampLly medchal-Malkajgiri </t>
  </si>
  <si>
    <t xml:space="preserve">Gowtham model school </t>
  </si>
  <si>
    <t xml:space="preserve">Hyderabad/Andhra Pradesh </t>
  </si>
  <si>
    <t>2011-Mar</t>
  </si>
  <si>
    <t>2012-Mar</t>
  </si>
  <si>
    <t xml:space="preserve">B.A. Ramaiah polytechnical college -Rajahmundry/Andhra Pradesh </t>
  </si>
  <si>
    <t>2015-Nov</t>
  </si>
  <si>
    <t xml:space="preserve">Jawaharlal Nehru technological University of Hyderabad </t>
  </si>
  <si>
    <t xml:space="preserve">Bhaskar Engineering college-Hyderabad/Telangana </t>
  </si>
  <si>
    <t>i learnt Auto cad,i learnt Ms office</t>
  </si>
  <si>
    <t>Dhristi cost solutions  |  quantity surveyor | Hyderabad  | Aug 2024 | Jul 2026 | 1 Years, 11 Months, 7 Days | 4.99
Preca  solutions  pvt ltd |  junior engineer -Tendering and planning | Hyderabad  | Feb 2022 | Aug 2024 | 2 Years, 5 Months, 25 Days
STUP CONSULTANT PVT LTD |  junior construction engineer |  Hyderabad | Nov 2020 | Feb 2022 | 1 Years, 3 Months, 14 Days | 2.02</t>
  </si>
  <si>
    <t>68 month(s)</t>
  </si>
  <si>
    <t>STUP CONSULTANT PVT LTD  | Training engineer  | Hyderabad  | Jun 2018 | Jun 2018 | 4 Weeks | Campus Internship
Final year project  | Replacement of flyash  | Hyderabad  | Jan 2019 | Mar 2019 | 12 Weeks | Campus Internship
INTERNATIONAL PAPER APPM LIMITED  |  Training engineer | Rajahmundry -East godavari  | May 2014 | Nov 2014 | 26 Weeks</t>
  </si>
  <si>
    <t>H2660017</t>
  </si>
  <si>
    <t>Kondaveeti</t>
  </si>
  <si>
    <t>Pavan</t>
  </si>
  <si>
    <t>Kondaveeti Pavan Kumar</t>
  </si>
  <si>
    <t>pavankondaveeti18@gmail.com</t>
  </si>
  <si>
    <t>H2660017@student.nicmar.ac.in</t>
  </si>
  <si>
    <t>18-May-2002</t>
  </si>
  <si>
    <t>Telugu,English,Hindi,Tamil</t>
  </si>
  <si>
    <t>.</t>
  </si>
  <si>
    <t>Kondaveeti Sathyanarayana</t>
  </si>
  <si>
    <t>Auto Driver</t>
  </si>
  <si>
    <t>Kondaveeti Nagalakshmi (Late)</t>
  </si>
  <si>
    <t>-</t>
  </si>
  <si>
    <t>11-33-247, Kottha Sivalayam Street Thufan Nagar,  Kavali, Nellore, Andhra Pradesh - 524201</t>
  </si>
  <si>
    <t>Zpp High School</t>
  </si>
  <si>
    <t>Viruvur/Andhra Pradesh</t>
  </si>
  <si>
    <t>Sree Chaitanya junior College</t>
  </si>
  <si>
    <t>Kavali/Andhra Pradesh</t>
  </si>
  <si>
    <t>Jawaharlal Nehru Technological University, Anantapur.</t>
  </si>
  <si>
    <t>Ramireddy Subbarami Reddy (RSR) Engineering College,Kadanuthala/Andhra Pradesh</t>
  </si>
  <si>
    <t>2019-Sep</t>
  </si>
  <si>
    <t>2023-Sep</t>
  </si>
  <si>
    <t>Autocad,MS Office,Microsoft Project</t>
  </si>
  <si>
    <t>Ramireddy Subbarami Reddy Engineering College | Student | Kavali | Sep 2019 | Sep 2023 | 208 Weeks | Campus Internship</t>
  </si>
  <si>
    <t>H2660018</t>
  </si>
  <si>
    <t>Kontham</t>
  </si>
  <si>
    <t>Manikanta</t>
  </si>
  <si>
    <t>Kontham Manikanta</t>
  </si>
  <si>
    <t>manikantakontham58@gmail.com</t>
  </si>
  <si>
    <t>H2660018@student.nicmar.ac.in</t>
  </si>
  <si>
    <t>Real Estate,Watching Movies and Shows</t>
  </si>
  <si>
    <t>Kontham Srinivas</t>
  </si>
  <si>
    <t>private employee</t>
  </si>
  <si>
    <t>Kontham Anjali</t>
  </si>
  <si>
    <t>flat no 402,ETERNAL SRI GAYITRI,RUKMINI ESTATES,QUTHBULLAPUR</t>
  </si>
  <si>
    <t>Sri Chaitanya School</t>
  </si>
  <si>
    <t>Board Of Secondary Education,Telangana</t>
  </si>
  <si>
    <t>Sri Chaitanya Jr Kalasala</t>
  </si>
  <si>
    <t>Telangana State Board Of Intermediate Education</t>
  </si>
  <si>
    <t>2021-Mar</t>
  </si>
  <si>
    <t>Osmania University</t>
  </si>
  <si>
    <t>Chaitanya Bharathi Institute Of Technology</t>
  </si>
  <si>
    <t>2021-Dec</t>
  </si>
  <si>
    <t>2025-Nov</t>
  </si>
  <si>
    <t>AutoCAD,Revit,StaadPro,Sketch-Up,MS Excel</t>
  </si>
  <si>
    <t>H2660019</t>
  </si>
  <si>
    <t>KOTIKALAPUDI</t>
  </si>
  <si>
    <t>UDAY</t>
  </si>
  <si>
    <t>KUMAR</t>
  </si>
  <si>
    <t>Kotikalapudi Uday Kumar</t>
  </si>
  <si>
    <t>udayroyal215@gmail.com</t>
  </si>
  <si>
    <t>H2660019@student.nicmar.ac.in</t>
  </si>
  <si>
    <t>27-02-2004</t>
  </si>
  <si>
    <t>English,Telugu,hindi</t>
  </si>
  <si>
    <t>Music,cricket</t>
  </si>
  <si>
    <t>K ESWARAIAH</t>
  </si>
  <si>
    <t>FARMER</t>
  </si>
  <si>
    <t>K RAJESWARI</t>
  </si>
  <si>
    <t>HOME MAKER</t>
  </si>
  <si>
    <t>Gangalapudi,srikalahasti,Tirupati</t>
  </si>
  <si>
    <t>Chittoor</t>
  </si>
  <si>
    <t>SRI VIDYA JYOTHI EM HS.</t>
  </si>
  <si>
    <t>BOARD OF SECONDARY EDUCATION ANDHRAPRADESH.</t>
  </si>
  <si>
    <t>2021-Aug</t>
  </si>
  <si>
    <t>Diploma in Civil Engineering</t>
  </si>
  <si>
    <t>SREE VIDYANIKETHAN ENGINEERING COLLEGE ANDHRAPRADESH</t>
  </si>
  <si>
    <t>JAWAHARLAL NEHRU TECHNOLOGY UNIVERSITY ANANTAPUR</t>
  </si>
  <si>
    <t>ANNAMACHARYA INSTITUTE OF TECHNOLOGY AND SCIENCES ANDHRAPRADESH</t>
  </si>
  <si>
    <t>AutoCAD,STADD</t>
  </si>
  <si>
    <t>Annamacharya Institute of technololgy and science,tirupati | Final year project | tirupati | Nov 2025 | Apr 2026 | 21 Weeks | Campus Internship</t>
  </si>
  <si>
    <t>Revit Architecture
Entrepreneurship
Rural Water Resource Management
Comparative Analysis of Residential Building
Quantity Surveying &amp; Cost Estimation</t>
  </si>
  <si>
    <t>H2660020</t>
  </si>
  <si>
    <t xml:space="preserve">Kowkuntla </t>
  </si>
  <si>
    <t>Praneeth</t>
  </si>
  <si>
    <t>Reddy</t>
  </si>
  <si>
    <t>Kowkuntla  Praneeth Reddy</t>
  </si>
  <si>
    <t>kowkuntlapraneethreddy0@gmail.com</t>
  </si>
  <si>
    <t>H2660020@student.nicmar.ac.in</t>
  </si>
  <si>
    <t>18-Jun-2001</t>
  </si>
  <si>
    <t>Kowkuntla Chendra Shekar Reddy</t>
  </si>
  <si>
    <t>Agriculture</t>
  </si>
  <si>
    <t>Kowkuntla Neeraja</t>
  </si>
  <si>
    <t>H-No:1-1,Vil:Kowkuntla,Mandal:Chevella,
District: Ranga Reddy</t>
  </si>
  <si>
    <t>Telangana State Model school</t>
  </si>
  <si>
    <t>Board of Secondary Education, Telangana</t>
  </si>
  <si>
    <t>Narayana Junior college</t>
  </si>
  <si>
    <t>Telangana State Board of Intermediate education</t>
  </si>
  <si>
    <t>Jawaharlal Nehru Technological university(JNTUH)</t>
  </si>
  <si>
    <t>Vidya Jyothi Institute of Technology, Hyderabad</t>
  </si>
  <si>
    <t>2023-Jun</t>
  </si>
  <si>
    <t>MS Excel,Auto cad</t>
  </si>
  <si>
    <t>Arrowsight Private limited | Senior Auditor | Hyderabad | Feb 2024 | Jul 2026 | 2 Years, 4 Months, 21 Days | 4.2</t>
  </si>
  <si>
    <t>28 month(s)</t>
  </si>
  <si>
    <t>Vidya Jyothi Institute of Technology | B.Tech Civil Engineering project  | Hyderabad | Jan 2023 | Apr 2023 | 13 Weeks | Campus Internship</t>
  </si>
  <si>
    <t xml:space="preserve">OSHA 10-Hour Construction </t>
  </si>
  <si>
    <t>H2660021</t>
  </si>
  <si>
    <t>Lande</t>
  </si>
  <si>
    <t>Yash</t>
  </si>
  <si>
    <t>Vinayak</t>
  </si>
  <si>
    <t>Lande Yash Vinayak</t>
  </si>
  <si>
    <t>vinayaklande14@gmail.com</t>
  </si>
  <si>
    <t>H2660021@student.nicmar.ac.in</t>
  </si>
  <si>
    <t>05-Oct-2000</t>
  </si>
  <si>
    <t>English,Hindi,Marathi</t>
  </si>
  <si>
    <t xml:space="preserve">Playing Cricket </t>
  </si>
  <si>
    <t>Vinayak Manikrao Lande</t>
  </si>
  <si>
    <t xml:space="preserve">Retired </t>
  </si>
  <si>
    <t>Swati Vinayak Lande</t>
  </si>
  <si>
    <t>18 Malhar New Prabhat Colony  Nawathe Plot Amravati</t>
  </si>
  <si>
    <t>Amravati</t>
  </si>
  <si>
    <t>ST. Francis High School Amravati</t>
  </si>
  <si>
    <t xml:space="preserve">Maharashtra State Board Of Secondary And Higher Secondary Education ,Amravati/Maharashtra </t>
  </si>
  <si>
    <t xml:space="preserve">Diploma In Civil Engineering </t>
  </si>
  <si>
    <t>VYWS Polytechnic Badnera ,Amravati, Maharashtra</t>
  </si>
  <si>
    <t>2016-Jul</t>
  </si>
  <si>
    <t>2020-Jan</t>
  </si>
  <si>
    <t xml:space="preserve">Sant Gadge Baba Amravati University </t>
  </si>
  <si>
    <t>Dr Rajendra Gode Institute Of Technology And Research Amravati, Maharashtra</t>
  </si>
  <si>
    <t>2023-Jul</t>
  </si>
  <si>
    <t>Auto CAD ,STAAD PRO, MS-EXCEL ,MICROSOFT OFFICE</t>
  </si>
  <si>
    <t>Aniket Dhengale Construction Pvt.Ltd. | Graduate Engineer Trainee | Amravati | Aug 2023 | Jul 2024 | 47 Weeks | Campus Internship
Wave Tank Demonstration Showing Impact Of Coastal Defenses On Flood Risk  | Final Year Project | Amravati | Jul 2022 | May 2023 | 47 Weeks | Campus Internship</t>
  </si>
  <si>
    <t xml:space="preserve">Auto CAD 
STADD PRO 
Professional Training In Quantity Surveying And Project Billing Using MS-Excel
Professional Training In Project Planning Using Microsoft Project </t>
  </si>
  <si>
    <t>H2660022</t>
  </si>
  <si>
    <t>Ninad</t>
  </si>
  <si>
    <t>Tekade</t>
  </si>
  <si>
    <t>Ninad Tekade</t>
  </si>
  <si>
    <t>ninadt999@gmail.com</t>
  </si>
  <si>
    <t>H2660022@student.nicmar.ac.in</t>
  </si>
  <si>
    <t>14-Jan-1999</t>
  </si>
  <si>
    <t xml:space="preserve">Hindi,English,marathi </t>
  </si>
  <si>
    <t>Playing cricket,endurance running,watching football</t>
  </si>
  <si>
    <t>Premraj Tekade</t>
  </si>
  <si>
    <t>Harshalata Tekade</t>
  </si>
  <si>
    <t>Flat No 205 C Wing Sai Residency Velahari</t>
  </si>
  <si>
    <t>Nagpur</t>
  </si>
  <si>
    <t>K John Public School,Nagpur</t>
  </si>
  <si>
    <t>CBSE Nagpur/Maharashtra</t>
  </si>
  <si>
    <t>2014-Apr</t>
  </si>
  <si>
    <t>Bhavans BP Vidya Mandir,Srikrishna Nagar,Nagpur</t>
  </si>
  <si>
    <t>2017-May</t>
  </si>
  <si>
    <t>Rashtrasant Tukadoji Maharaj Nagpur University</t>
  </si>
  <si>
    <t>Rajiv Gandhi College of Engineering and Research,Nagpur,Maharashtra</t>
  </si>
  <si>
    <t>2017-Jul</t>
  </si>
  <si>
    <t>MS Project ,SQL,Python,PowerBI ,EXCEL, MS PROJECT,Primavera p6</t>
  </si>
  <si>
    <t>ZILLA PARISHAD NAGPUR | SUPERVISOR | NAGPUR | May 2021 | Jul 2021 | 6 Weeks | Campus Internship
REMOVAL OF WATER IMPURITIES BY USING LOW COST ADSORBENTS CORN COBS | FINAL YEAR PROJECT | Rajiv Gandhi College of Engineering and Research | Jul 2020 | May 2021 | 47 Weeks | Campus Internship</t>
  </si>
  <si>
    <t>H2660023</t>
  </si>
  <si>
    <t>Nukanaboina</t>
  </si>
  <si>
    <t>Mohan</t>
  </si>
  <si>
    <t>Nukanaboina Mohan</t>
  </si>
  <si>
    <t>mohannukanaboina@gmail.com</t>
  </si>
  <si>
    <t>H2660023@student.nicmar.ac.in</t>
  </si>
  <si>
    <t>07-Jun-2003</t>
  </si>
  <si>
    <t>Telugu,English,hindi</t>
  </si>
  <si>
    <t>Photography,music,Cricket,Travel</t>
  </si>
  <si>
    <t>Nukanaboina Mastanaiah</t>
  </si>
  <si>
    <t>Nukanaboina Bhagya Lakshmi</t>
  </si>
  <si>
    <t>Tailor</t>
  </si>
  <si>
    <t>Bhumayapalli,Khajipeta, Kadapa</t>
  </si>
  <si>
    <t>Z P High School Mydukur</t>
  </si>
  <si>
    <t>Government Polytechnic Vempalli</t>
  </si>
  <si>
    <t>2020-Nov</t>
  </si>
  <si>
    <t xml:space="preserve">Jawaharlal Nehru Technological University Anantapur college of Engineering Pulivendula </t>
  </si>
  <si>
    <t>Jawaharlal Nehru Technological University Anantapur college of Engineering Pulivendula , Andhra Pradesh</t>
  </si>
  <si>
    <t>Ms office,planswift,Excel,Revit,QGIS,STAAD PRO,AutoCAD,Google Earth pro,primavera P6</t>
  </si>
  <si>
    <t>Afcons Infrastructure Limited | Site Engineer | Bangalore | Jul 2022 | Jan 2023 | 25 Weeks | Campus Internship
SLN Planners and Associates | AutoCAD Designer | Mydukur | May 2025 | Jun 2025 | 7 Weeks | Campus Internship
Green Design and Engineering Services Pvt. Ltd | Quantity Surveyor | Bangalore | Jan 2026 | Mar 2026 | 12 Weeks | Campus Internship
JNTUA College of Engineering Pulivendula  | B Tech Civil Engineering Project | Pulivendula  | Dec 2025 | Apr 2026 | 21 Weeks | Campus Internship</t>
  </si>
  <si>
    <t>Understanding and Reducing Ghg Emissions - Focus On Scope 1 and 2 Emission Reduction through Building Design and Construction-NPTEL
Municipal Solid Waste Management-NPTEL 
Air Pollution and Control-NPTEL
Sustainable Engineering Concepts and Life Cycle Analysis-NPTEL
NCC Camp Certificate
NCC "A"Certificate
Annual Sports Day Winner in Cricket @Govt Polytechnic Vempalli
Techno Event Participation certificate in AASHRAY Fest</t>
  </si>
  <si>
    <t>H2660024</t>
  </si>
  <si>
    <t xml:space="preserve">PALATLA </t>
  </si>
  <si>
    <t>TEJ</t>
  </si>
  <si>
    <t>Palatla  Uday Tej</t>
  </si>
  <si>
    <t>udaytej03@gmail.com</t>
  </si>
  <si>
    <t>H2660024@student.nicmar.ac.in</t>
  </si>
  <si>
    <t>03-May-2003</t>
  </si>
  <si>
    <t>TELUGU,ENGLISH,Hindi</t>
  </si>
  <si>
    <t>Cricket,Travelling,Photography</t>
  </si>
  <si>
    <t>PALATLA SRI VEERA KUMAR</t>
  </si>
  <si>
    <t>PALATLA APARNA</t>
  </si>
  <si>
    <t>HOUSE WIFE</t>
  </si>
  <si>
    <t xml:space="preserve">3-8 main road,chillangi,kiriampudi mandal
</t>
  </si>
  <si>
    <t xml:space="preserve">Kakinada </t>
  </si>
  <si>
    <t>Board of Secondary Education, Andhra Pradesh</t>
  </si>
  <si>
    <t>Aditya Engineering College, Andhra Pradesh</t>
  </si>
  <si>
    <t>Koneru Lakshmaiah Education Foundation</t>
  </si>
  <si>
    <t>Koneru Lakshmaiah Education Foundation, Andhra Pradesh</t>
  </si>
  <si>
    <t>2022-Jun</t>
  </si>
  <si>
    <t>AUTOCAD,STAAD PRO,REVIT,EXCEL,BILLING,MS PROJECT</t>
  </si>
  <si>
    <t>Sobha Limited | Civil Site Engineer | Bangalore | Jul 2025 | Aug 2026 | 1 Years, 1 Months, 10 Days | 3.0</t>
  </si>
  <si>
    <t>Internshala | Intern | Online | Jun 2023 | Jul 2023 | 4 Weeks | Campus Internship
Internshala | Intern | Online | Apr 2023 | Jul 2023 | 13 Weeks | Campus Internship
Koneru Lakshmaiah Education Foundation | Final Year Projects  | Guntur | Jan 2025 | Apr 2025 | 14 Weeks | Campus Internship</t>
  </si>
  <si>
    <t>Autocade
Revit
Cype</t>
  </si>
  <si>
    <t>H2660025</t>
  </si>
  <si>
    <t>PALEPU</t>
  </si>
  <si>
    <t>SIMHACHALAM</t>
  </si>
  <si>
    <t>Palepu Simhachalam</t>
  </si>
  <si>
    <t>palepusimhachalam123@gmail.com</t>
  </si>
  <si>
    <t>H2660025@student.nicmar.ac.in</t>
  </si>
  <si>
    <t>15-Jul-2003</t>
  </si>
  <si>
    <t>Hindi,English,Kannada,Telugu</t>
  </si>
  <si>
    <t>Travelling,reading novels,script writing</t>
  </si>
  <si>
    <t xml:space="preserve">PALEPU RAMA RAO </t>
  </si>
  <si>
    <t>Mason( Construction worker)</t>
  </si>
  <si>
    <t>PALEPU MEENAKSHI</t>
  </si>
  <si>
    <t>1-00,pedda veedhi (street), Gottipalli (V), Kommuvalasa post, Lakshmi Narsu Peta (Mandal), srikakulam(District) ,Andhra Pradesh , 532459, India</t>
  </si>
  <si>
    <t>Z.P HIGH SCHOOL</t>
  </si>
  <si>
    <t>BOARD OF SECONDARY EDUCATION, ANDHRA PRADESH, INDIA</t>
  </si>
  <si>
    <t>2013-Jun</t>
  </si>
  <si>
    <t>Govt Jr. college HIRAMANDALAM</t>
  </si>
  <si>
    <t>BOARD OF INTERMEDIATE EDUCATION, ANDHRA PRADESH, INDIA</t>
  </si>
  <si>
    <t>2020-Jul</t>
  </si>
  <si>
    <t>JAWAHARLAL NEHRU TECHNOLOGICAL UNIVERSITY GURAJADA VIZIANAGARAM</t>
  </si>
  <si>
    <t>SRI VENKATESWARA COLLEGE OF ENGG AND TECHNOLOGY, ANDHRA PRADESH</t>
  </si>
  <si>
    <t>2021-Nov</t>
  </si>
  <si>
    <t>STAAD. Pro,AutoCAD,MS Project,Revit Architecture,Primavera P6,Advance excel,MS Office</t>
  </si>
  <si>
    <t>DS-MAX PROPERTIES (P) LTD | Site Engineer | Electronic city, Bangalore, Karnataka | May 2025 | Jul 2026 | 1 Years, 1 Months, 13 Days | 3</t>
  </si>
  <si>
    <t>SRI VENKATESWARA COLLEGE OF ENGINEERING AND TECHNOLOGY | Student | Srikakulam | Nov 2024 | Apr 2025 | 20 Weeks | Campus Internship
HMI Engineering Solutions | Intern | Visakhapatnam | Jun 2023 | Jul 2023 | 4 Weeks
ANDHRA PRADESH STATE COUNCIL OF HIGHER EDUCATION | Intern | Visakhapatnam | Oct 2024 | Oct 2024 | 2 Weeks</t>
  </si>
  <si>
    <t>Microsoft Excel Essentials for Quantity Surveyors
MS Project
Revit Architecture
AutoCAD - 2D 
Staad.pro
Primavera P6</t>
  </si>
  <si>
    <t>H2660026</t>
  </si>
  <si>
    <t>Tomeshwar</t>
  </si>
  <si>
    <t>Prabhakar</t>
  </si>
  <si>
    <t>Pawade</t>
  </si>
  <si>
    <t>Tomeshwar Prabhakar Pawade</t>
  </si>
  <si>
    <t>tomeshwarpawade77@gmail.com</t>
  </si>
  <si>
    <t>H2660026@student.nicmar.ac.in</t>
  </si>
  <si>
    <t>18-Sep-1996</t>
  </si>
  <si>
    <t>hindi, marathi, english</t>
  </si>
  <si>
    <t xml:space="preserve">sports </t>
  </si>
  <si>
    <t>Retierd</t>
  </si>
  <si>
    <t xml:space="preserve">Geeta </t>
  </si>
  <si>
    <t>housewife</t>
  </si>
  <si>
    <t>Plot no 283 ward no 04
mahadula koradi nagpur</t>
  </si>
  <si>
    <t>vidya mandir high school koradi</t>
  </si>
  <si>
    <t>maharashtra state board of secondary and higher secondary education pune</t>
  </si>
  <si>
    <t>2013-Mar</t>
  </si>
  <si>
    <t>central india  institute of polytechnic nagpur</t>
  </si>
  <si>
    <t>Rashtrasant tukdoji maharaj nagpur university</t>
  </si>
  <si>
    <t>Gurunank Institute of Technology nagpur</t>
  </si>
  <si>
    <t>2023-May</t>
  </si>
  <si>
    <t>Autocad,Ms exel,Primavera P6,bluebeam,Planswift</t>
  </si>
  <si>
    <t>Recton construction and Engineers | Quantity Surveyor | Nagpur | Jul 2023 | Apr 2026 | 2 Years, 9 Months, 11 Days | 3</t>
  </si>
  <si>
    <t>33 month(s)</t>
  </si>
  <si>
    <t>H2660027</t>
  </si>
  <si>
    <t>Tidke</t>
  </si>
  <si>
    <t>Prashik</t>
  </si>
  <si>
    <t>Pramod</t>
  </si>
  <si>
    <t>Tidke Prashik Pramod</t>
  </si>
  <si>
    <t>prashiktidke020@gmail.com</t>
  </si>
  <si>
    <t>H2660027@student.nicmar.ac.in</t>
  </si>
  <si>
    <t>27-Mar-2002</t>
  </si>
  <si>
    <t>hindi,marathi,english</t>
  </si>
  <si>
    <t>watching football,playing cricket</t>
  </si>
  <si>
    <t>Pramod Pralhad Tidke</t>
  </si>
  <si>
    <t>corporate employee</t>
  </si>
  <si>
    <t>Archana Pramod Tidke</t>
  </si>
  <si>
    <t>homemaker</t>
  </si>
  <si>
    <t>HOUSE NO. 314/A/288 
KAUSHALYAN NAGAR
NEAR KALPATRU BUDDH VIHAR, POST PARVATI NAGAR, NAGPUR</t>
  </si>
  <si>
    <t>New English High School</t>
  </si>
  <si>
    <t>Maharashtra State Board of Primary and Secondary Education/Nagpur Maharashtra</t>
  </si>
  <si>
    <t>Goverment Polytechnic Nagpur, Maharashtra</t>
  </si>
  <si>
    <t>2018-Sep</t>
  </si>
  <si>
    <t>Rashtrasant Tukdoji Maharaj Nagpur University</t>
  </si>
  <si>
    <t>Anjuman College of Engineering and Technology</t>
  </si>
  <si>
    <t>2025-Jul</t>
  </si>
  <si>
    <t>AutoCAD basics</t>
  </si>
  <si>
    <t>H2660028</t>
  </si>
  <si>
    <t>Sai Ajith</t>
  </si>
  <si>
    <t>Choudary</t>
  </si>
  <si>
    <t>Sai Ajith Choudary</t>
  </si>
  <si>
    <t>sai.ajith999@gmail.com</t>
  </si>
  <si>
    <t>H2660028@student.nicmar.ac.in</t>
  </si>
  <si>
    <t>01-Nov-2002</t>
  </si>
  <si>
    <t>English, Hindi,telugu,odia</t>
  </si>
  <si>
    <t>Badminton,running,music</t>
  </si>
  <si>
    <t>Rama Krishna Choudary</t>
  </si>
  <si>
    <t>Warehouse assistant at Sudhakar Pvc pipes</t>
  </si>
  <si>
    <t>Jyothi Choudary</t>
  </si>
  <si>
    <t>4-83/2, Gayatrinagar HB Colony, purushothapuram ,visakhapatnam</t>
  </si>
  <si>
    <t xml:space="preserve">Mahati school </t>
  </si>
  <si>
    <t xml:space="preserve">Board of secondary education Andhra Pradesh </t>
  </si>
  <si>
    <t xml:space="preserve">Diploma in civil engineering </t>
  </si>
  <si>
    <t xml:space="preserve">Government polytechnic visakhapatnam </t>
  </si>
  <si>
    <t xml:space="preserve">Gayatri Vidya parishad college of engineering </t>
  </si>
  <si>
    <t xml:space="preserve">Gayatri Vidya parishad college of engineering visakhapatnam </t>
  </si>
  <si>
    <t>AutoCAD,Revit, Ms excel, MS Office</t>
  </si>
  <si>
    <t>H2660029</t>
  </si>
  <si>
    <t>Sandraboina</t>
  </si>
  <si>
    <t>Balaji</t>
  </si>
  <si>
    <t>Sandraboina Balaji</t>
  </si>
  <si>
    <t>sandraboinabalaji@gmail.com</t>
  </si>
  <si>
    <t>H2660029@student.nicmar.ac.in</t>
  </si>
  <si>
    <t>06-Jun-2004</t>
  </si>
  <si>
    <t>Telugu,Hindi,English</t>
  </si>
  <si>
    <t>Reading,Teamwork,Problem-solving,Travelling,Chess,music</t>
  </si>
  <si>
    <t>Sandraboina Ramanaiah</t>
  </si>
  <si>
    <t>Sandraboina Varalakshmi</t>
  </si>
  <si>
    <t>1-47,Muddavaram(v),Bethamcherla(M),Nandyal(Dist),Andhra Pradesh-518599</t>
  </si>
  <si>
    <t>Nandyal</t>
  </si>
  <si>
    <t>Ap Model School, Gorumanukonda,Kurnool Dist</t>
  </si>
  <si>
    <t>Board Of Secondary Education Andhra Pradesh</t>
  </si>
  <si>
    <t>A.P.S.W.R. Jr. College(Boys),Chinnatekur,Kurnool Dist</t>
  </si>
  <si>
    <t>Board Of Intermediate Education Andhra Pradesh</t>
  </si>
  <si>
    <t>Jawaharlal Nehru Technological University Anantapur College Of Engineering (Autonomous) Pulivendula</t>
  </si>
  <si>
    <t>Jawaharlal Nehru Technological University Anantapur College Of Engineering (Autonomous) Pulivendula,Andhra Pradesh</t>
  </si>
  <si>
    <t>Autocad,Exel,MS Power Point,Stadd Pro,QGIS,DGPS,QA/QC,Quantity Take-off,Estimation &amp; Costing,BOQ Preparation,Drawing Reading,Construction Materials Testing,Surveying &amp; Levelling,MS Word</t>
  </si>
  <si>
    <t>O/o Tahsildar, Dhone Mandal, Nandyal District | Land Surveying Intern | Dhone,Andhra Pradesh | May 2025 | Jun 2025 | 8 Weeks | Campus Internship
Simpliforge creations Pvt Ltd  | QC-Intern | Siluguri,West Bengal | Jan 2026 | Apr 2026 | 14 Weeks | Campus Internship
JNTUA College Of Engineering Pulivendula,Andhra Pradesh | B.Tech Civil Engineering Project | Pulivendula,Kadapa(Dist),Andhra Pradesh | Dec 2025 | Apr 2026 | 21 Weeks | Campus Internship
JNTUA College Of Engineering Pulivendula,Andhra Pradesh | B.Tech Community Service Project | Pulivendula,Kadapa(Dist),Andhra Pradesh | May 2023 | Jun 2023 | 8 Weeks | Campus Internship</t>
  </si>
  <si>
    <t>Municipal Solid Waste Management-NPTEL
Air Pollution and Control-NPTEL
Drinking Water Treatment — Delft University of Technology (edX Verified Certificate)
AI Tools Workshop Certificate
 Data Analytics Basics-IBM
Python Basics for Data Science-IBM
 Cybersecurity Basics
Machine Learning with Python-IBM
Viksit Bharat
Mini project certificate
DGPS Workshop certificate</t>
  </si>
  <si>
    <t>H2660030</t>
  </si>
  <si>
    <t>Siripurapu</t>
  </si>
  <si>
    <t>Hari</t>
  </si>
  <si>
    <t>Siripurapu Hari</t>
  </si>
  <si>
    <t>siripurapuhari3@gmail.com</t>
  </si>
  <si>
    <t>H2660030@student.nicmar.ac.in</t>
  </si>
  <si>
    <t>30-Jun-2004</t>
  </si>
  <si>
    <t>strategy games,Playing Cricket</t>
  </si>
  <si>
    <t>Siripurapu Sankara rao</t>
  </si>
  <si>
    <t>Electrician</t>
  </si>
  <si>
    <t>Siripurapu Bharathi</t>
  </si>
  <si>
    <t>1-246,kapu street, Garividi</t>
  </si>
  <si>
    <t>1-246,kapu street,Garividi</t>
  </si>
  <si>
    <t>Bhashyam High School</t>
  </si>
  <si>
    <t>Board of secondary Education /Andhra Pradesh</t>
  </si>
  <si>
    <t>Board of Intermediate Education/Andhra Pradesh</t>
  </si>
  <si>
    <t>2021-Jul</t>
  </si>
  <si>
    <t>Jawaharlal Nehru Technological University Gurajada</t>
  </si>
  <si>
    <t>GMR Institute of Technology, Rajam/Andhra Pradesh</t>
  </si>
  <si>
    <t>Primavera P6,Revit Architecture,MS Project,Auto Cad</t>
  </si>
  <si>
    <t>Megha Engineering &amp; Infrastructures Ltd. | Engineer | Machilipatnam | Jul 2025 | Jul 2026 | 1 Years, 0 Months, 17 Days | 3</t>
  </si>
  <si>
    <t>Varsha Builders Private Limited, Varun Group | Intern | Visakhapatnam | Dec 2024 | Apr 2025 | 15 Weeks | Campus Internship
Andhra Pradesh Police Housing Corporation Ltd | Intern | Visakhapatnam | Jul 2023 | Aug 2023 | 4 Weeks | Campus Internship</t>
  </si>
  <si>
    <t>Mastering bitumen for better roads and innovative applications
Revit Architecture
Primavera P6</t>
  </si>
  <si>
    <t>H2660031</t>
  </si>
  <si>
    <t xml:space="preserve">Sourabh </t>
  </si>
  <si>
    <t>S</t>
  </si>
  <si>
    <t xml:space="preserve">Deshpande </t>
  </si>
  <si>
    <t xml:space="preserve">Sourabh  S Deshpande </t>
  </si>
  <si>
    <t>sourabhdeshpande51@gmail.com</t>
  </si>
  <si>
    <t>H2660031@student.nicmar.ac.in</t>
  </si>
  <si>
    <t>14-Apr-2001</t>
  </si>
  <si>
    <t xml:space="preserve"> Hindi,English, Kannada </t>
  </si>
  <si>
    <t xml:space="preserve">Traveling, Playing Badminton </t>
  </si>
  <si>
    <t xml:space="preserve">Srikant </t>
  </si>
  <si>
    <t xml:space="preserve">Government Employee </t>
  </si>
  <si>
    <t>Sridevi</t>
  </si>
  <si>
    <t xml:space="preserve">Plot No 67 l, 17th cross, Vidyagiri, Bagalkot </t>
  </si>
  <si>
    <t>Bagalkot</t>
  </si>
  <si>
    <t>Karnataka</t>
  </si>
  <si>
    <t>Vagdevi English Medium High School</t>
  </si>
  <si>
    <t>Karnataka, Bagalkot</t>
  </si>
  <si>
    <t>Vagdevi Independent PU College</t>
  </si>
  <si>
    <t>Computer Science (CS)</t>
  </si>
  <si>
    <t>Visvesvaraya Technological University</t>
  </si>
  <si>
    <t>Basaveshwar Engineering College, Bagalkot, Karnataka</t>
  </si>
  <si>
    <t>Autocad,Sketchup,MS Office</t>
  </si>
  <si>
    <t>Kalpataru Projects International Ltd | QMS Engineer | Banglore | Aug 2023 | Dec 2024 | 1 Years, 4 Months, 19 Days | 4.5
Asense Inside Pvt Ltd | Junior Interior Designer | Banglore | Sep 2025 | Jul 2026 | 0 Years, 9 Months, 17 Days | 4.0</t>
  </si>
  <si>
    <t>26 month(s)</t>
  </si>
  <si>
    <t>BE Major Project | Student | Bagalkot | Jun 2022 | Jun 2023 | 53 Weeks | Campus Internship
Math Consultancy | Intern | Bagalkot | Aug 2022 | Sep 2022 | 4 Weeks | Campus Internship</t>
  </si>
  <si>
    <t>Course On Advance Construction Management</t>
  </si>
  <si>
    <t>H2660032</t>
  </si>
  <si>
    <t>Surisetti</t>
  </si>
  <si>
    <t>Jaswanth</t>
  </si>
  <si>
    <t>Surisetti Jaswanth</t>
  </si>
  <si>
    <t>surisettijaswanth28@gmail.com</t>
  </si>
  <si>
    <t>H2660032@student.nicmar.ac.in</t>
  </si>
  <si>
    <t>28-Aug-2004</t>
  </si>
  <si>
    <t>English,Telugu</t>
  </si>
  <si>
    <t>Travelling,Using social media,Strength Training</t>
  </si>
  <si>
    <t>Surisetti V V Satyanarayana</t>
  </si>
  <si>
    <t>Farming</t>
  </si>
  <si>
    <t>Surisetti Sunitha</t>
  </si>
  <si>
    <t>17-4-111 Budha Ram Dasi Gari Street Gavarapallem Anakapalle</t>
  </si>
  <si>
    <t>Anakapalli</t>
  </si>
  <si>
    <t>Sri Chaitanya Techno School</t>
  </si>
  <si>
    <t>Board of Secondary Education Anakapalli Andhra Pradesh</t>
  </si>
  <si>
    <t>Board of Intermediate Education Gajuwaka Andhra Pradesh</t>
  </si>
  <si>
    <t>Vignan's Institute of Information Technology Duvvada Andhra Pradesh</t>
  </si>
  <si>
    <t>AutoCAD,MS Office,Primavera,BOQ,MCDA,Estimation</t>
  </si>
  <si>
    <t xml:space="preserve"> Vignan's Institute of Information Technology  | Team Lead - B. Tech Main Project | Visakhapatnam | Dec 2025 | Apr 2026 | 19 Weeks
Vizag CADD Technologies and Services | Intern Trainee Site Engineer | Visakhapatnam | Feb 2026 | Apr 2026 | 7 Weeks
Mahindra University | Summer Research Intern | Hyderabad | Jun 2025 | Jul 2025 | 7 Weeks
NIT Silchar | Summer Research Intern | Remote | Jun 2025 | Jul 2025 | 6 Weeks
Lines 'N' Space Associates Pvt.Ltd | Intern Trainee | Visakhapatnam | Apr 2024 | May 2024 | 3 Weeks</t>
  </si>
  <si>
    <t>Revit
AutoCAD 3D
AutoCAD
Advanced_Excel</t>
  </si>
  <si>
    <t>H2660033</t>
  </si>
  <si>
    <t>Syed</t>
  </si>
  <si>
    <t>Ziya</t>
  </si>
  <si>
    <t>Mushahid</t>
  </si>
  <si>
    <t>Syed Ziya Mushahid</t>
  </si>
  <si>
    <t>ziyahashmi460@gmail.com</t>
  </si>
  <si>
    <t>H2660033@student.nicmar.ac.in</t>
  </si>
  <si>
    <t>08-Aug-2001</t>
  </si>
  <si>
    <t xml:space="preserve">English,Hindi,Kannada </t>
  </si>
  <si>
    <t>Cricket,Music,Travelling</t>
  </si>
  <si>
    <t>Syed Abrar Hussain</t>
  </si>
  <si>
    <t xml:space="preserve">Business </t>
  </si>
  <si>
    <t>Farhana Begum</t>
  </si>
  <si>
    <t xml:space="preserve">5-993/22/11, Abubakkar colony, near mehemoodiya masjid </t>
  </si>
  <si>
    <t>Gulbarga</t>
  </si>
  <si>
    <t>Global High School</t>
  </si>
  <si>
    <t xml:space="preserve">Karnataka Secondary Education Examination Board, Kalaburagi, Karnataka </t>
  </si>
  <si>
    <t>K C T Polytechnic Kalaburagi, Karnataka</t>
  </si>
  <si>
    <t>2021-May</t>
  </si>
  <si>
    <t>Visvesvaraya Technological University, Belagavi, Karnataka</t>
  </si>
  <si>
    <t>Poojya Doddappa Appa College Of Engineering, Kalaburagi, Karnataka</t>
  </si>
  <si>
    <t>2024-Jun</t>
  </si>
  <si>
    <t>MS Office,AutoCAD,Revit,BIM 360,Naviswork,Lumion,Primavera</t>
  </si>
  <si>
    <t>Poojya Doddappa Appa College of Engineering | Transportation Engineering | Kalaburagi | Jul 2023 | Jun 2024 | 52 Weeks
My Home Associates | Site Engineer | Kalaburagi | Jan 2025 | Nov 2025 | 46 Weeks</t>
  </si>
  <si>
    <t>Master Diploma in BIM Technologies
Revit</t>
  </si>
  <si>
    <t>H2660034</t>
  </si>
  <si>
    <t xml:space="preserve">Udhayasankar </t>
  </si>
  <si>
    <t>Udhayasankar  S</t>
  </si>
  <si>
    <t>udhayasankar1211@gmail.com</t>
  </si>
  <si>
    <t>H2660034@student.nicmar.ac.in</t>
  </si>
  <si>
    <t>12-Nov-2000</t>
  </si>
  <si>
    <t xml:space="preserve">English, Tamil,Hindi </t>
  </si>
  <si>
    <t>Travelling, Music</t>
  </si>
  <si>
    <t>Selvaraj K</t>
  </si>
  <si>
    <t>Vanidevi S</t>
  </si>
  <si>
    <t>47, Vaigai veedugal-1, Thulasiram street, Villapuram, Madurai, Tamilnadu</t>
  </si>
  <si>
    <t>Madurai</t>
  </si>
  <si>
    <t>Tamil Nadu</t>
  </si>
  <si>
    <t>KNU NACHIAPPANADAR GURUVAMMAL MATRICULATION SCHOOL</t>
  </si>
  <si>
    <t xml:space="preserve">TAMILNADU STATE EDUCATION BOARD </t>
  </si>
  <si>
    <t xml:space="preserve">M.K.R. AYYANADAR JEYALAKSHMI AMMAL HIGHER SECONDARY SCHOOL </t>
  </si>
  <si>
    <t xml:space="preserve">ANNA UNIVERSITY </t>
  </si>
  <si>
    <t xml:space="preserve">THIAGARAJAR COLLEGE OF ENGINEERING, MADURAI, TAMILNADU </t>
  </si>
  <si>
    <t>AutoCAD, Primavera P6</t>
  </si>
  <si>
    <t>THIAGARAJAR COLLEGE OF ENGINEERING  | Student  | Madurai | Feb 2022 | Jun 2022 | 18 Weeks</t>
  </si>
  <si>
    <t>Quality Management under FIDIC contracts</t>
  </si>
  <si>
    <t>H2660035</t>
  </si>
  <si>
    <t>Venkannagari</t>
  </si>
  <si>
    <t>Poojitha</t>
  </si>
  <si>
    <t>Venkannagari Poojitha</t>
  </si>
  <si>
    <t>venkannagaripoojitha@gmail.com</t>
  </si>
  <si>
    <t>H2660035@student.nicmar.ac.in</t>
  </si>
  <si>
    <t>English, Telugu,Hindi</t>
  </si>
  <si>
    <t>Dancing,Drawing</t>
  </si>
  <si>
    <t>9353 6394 1366</t>
  </si>
  <si>
    <t>Venkannagari Venkatram reddy</t>
  </si>
  <si>
    <t>V. Vanitha</t>
  </si>
  <si>
    <t>1-19, solipet, shabad, Hayathabad, PO: Hythabad, DIST: K.v. Rangareddy, Telangana 509217</t>
  </si>
  <si>
    <t>Oasis School Of Excellence</t>
  </si>
  <si>
    <t>Board Of Secondary Education</t>
  </si>
  <si>
    <t>Sri Chaitanya Intermediate Collage</t>
  </si>
  <si>
    <t xml:space="preserve">Telangana State Of Intermediate Education </t>
  </si>
  <si>
    <t>Vidya Jyothi Institute of Technology</t>
  </si>
  <si>
    <t>Vidya Jyothi Institute of Technology, Telangana</t>
  </si>
  <si>
    <t>AutoCAD,MS Project,Excel</t>
  </si>
  <si>
    <t>Arrowsight Private Limited | Senior Auditor | Hyderabad | Jun 2023 | Dec 2025 | 2 Years, 6 Months, 3 Days | 4
INTERIA INFRASTRUCTURE PRIVATE LIMITED | Project Coordinator | Hyderabad | Nov 2025 | Jun 2026 | 0 Years, 7 Months, 11 Days | 3.2</t>
  </si>
  <si>
    <t>37 month(s)</t>
  </si>
  <si>
    <t>Vidya Jyothi Institute Of Technology  | Student, CE | Hyderabad | Jan 2023 | Apr 2023 | 15 Weeks | Campus Internship
ExcelR | Data Analytics | Hyderabad | Jan 2025 | Apr 2025 | 13 Weeks</t>
  </si>
  <si>
    <t>Data Analytics
OSHA</t>
  </si>
  <si>
    <t>H2660036</t>
  </si>
  <si>
    <t>Aaromal</t>
  </si>
  <si>
    <t>Madhu</t>
  </si>
  <si>
    <t>Aaromal Madhu</t>
  </si>
  <si>
    <t>aaromal5505@gmail.com</t>
  </si>
  <si>
    <t>H2660036@student.nicmar.ac.in</t>
  </si>
  <si>
    <t>22-Apr-2003</t>
  </si>
  <si>
    <t>Sports</t>
  </si>
  <si>
    <t>Madhu B</t>
  </si>
  <si>
    <t>Airport suprentendent</t>
  </si>
  <si>
    <t>C T Revamma</t>
  </si>
  <si>
    <t>Accountant</t>
  </si>
  <si>
    <t>Qtr No E105 Sainik School kazhakuttom</t>
  </si>
  <si>
    <t>Thiruvananthapuram</t>
  </si>
  <si>
    <t>Sainik School Kazhakootam Trivandrum</t>
  </si>
  <si>
    <t>Sainik School Kazhakootam</t>
  </si>
  <si>
    <t>Science (PCB)</t>
  </si>
  <si>
    <t>KTU</t>
  </si>
  <si>
    <t>Marian Engineering College Trivandrum</t>
  </si>
  <si>
    <t>2020-Sep</t>
  </si>
  <si>
    <t>AutoCAD</t>
  </si>
  <si>
    <t>Kerala State Nirmathi Kendra | Internship | Thiruvananthapuram | Aug 2023 | Sep 2023 | 4 Weeks | Campus Internship
Marian Engineering College | Project | Thiruvananthapuram | Aug 2023 | Feb 2024 | 23 Weeks | Campus Internship</t>
  </si>
  <si>
    <t>H2660037</t>
  </si>
  <si>
    <t>adityalaldass44@gmail.com</t>
  </si>
  <si>
    <t>H2660037@student.nicmar.ac.in</t>
  </si>
  <si>
    <t>No Uploaded</t>
  </si>
  <si>
    <t>H2660038</t>
  </si>
  <si>
    <t>Afra</t>
  </si>
  <si>
    <t>Mahmudha</t>
  </si>
  <si>
    <t>P</t>
  </si>
  <si>
    <t>Afra Mahmudha P</t>
  </si>
  <si>
    <t>almeenpeer@gmail.com</t>
  </si>
  <si>
    <t>H2660038@student.nicmar.ac.in</t>
  </si>
  <si>
    <t>22-Sep-2004</t>
  </si>
  <si>
    <t>English</t>
  </si>
  <si>
    <t xml:space="preserve">Visual Arts &amp; 3D Illustration ;,Paper Crafting and DIY Project Design,Singing ; Cooking </t>
  </si>
  <si>
    <t>Peer Mohidheen.M</t>
  </si>
  <si>
    <t>Buisness Man</t>
  </si>
  <si>
    <t>Jamila.L</t>
  </si>
  <si>
    <t xml:space="preserve">15, MGP  1 st North Street Pettai
Tirunelveli -627004
Tamilnadu </t>
  </si>
  <si>
    <t>Tirunelveli</t>
  </si>
  <si>
    <t xml:space="preserve">Time Matriculation Higher Secondary School, Tamil Nadu </t>
  </si>
  <si>
    <t xml:space="preserve">State Board of Tamil Nadu </t>
  </si>
  <si>
    <t xml:space="preserve">Time Matriculation Higher Secondary School,Tamil Nadu </t>
  </si>
  <si>
    <t xml:space="preserve">National Engineering College Kovilpatti, Tamil Nadu </t>
  </si>
  <si>
    <t>2022-Nov</t>
  </si>
  <si>
    <t>AutoCAD drawing; Microsoft Excel; Primavera (Basics in Primavera)</t>
  </si>
  <si>
    <t>Larsen and Toubro Limited Construction Heavy Civil Infrastructure chennai. | Cheannai Metro Rail Limited ECV01 Project | Chennai  | Dec 2024 | Jan 2025 | 4 Weeks
National Engineering College, Kovilpatti  | EXPERIMENTAL INVESTIGATION ON STRENGTH DEVELOPMENT OF ALKALI ACTIVATED CONCRETE. | College Kovilpatti  | Jan 2026 | Apr 2026 | 15 Weeks
National Engineering College, Kovilpatti  | ECO SUSTAINABLE HIGH  PERFORMANCE CONCRETE USIG POZZOLANIC BINDERS AND  COPPER SLAG AS FINE AGGREGATE”  | College Kovilpatti  | Jun 2025 | Nov 2026 | 72 Weeks</t>
  </si>
  <si>
    <t>AutoCAD drawing
BIM Building information modeling 
presented/participated a paper entitled International conference on Sustainable Practices and Advancements in Civil Engineering  SPACE-2025
Vethathiri Maharishi Institute for Spiritual and Intuitional Education  Aliyar - 642 101.  Yoga for Youth Empowerment
NPTEL - Architectural Approaches to Decarbonization of Building
NPTEL - Plastic Waste Management
NPTEL - Soft Skill Development</t>
  </si>
  <si>
    <t>H2660039</t>
  </si>
  <si>
    <t>Allem</t>
  </si>
  <si>
    <t>Rajesh</t>
  </si>
  <si>
    <t>Allem Rajesh Kumar</t>
  </si>
  <si>
    <t>rajeshallem344@gmail.com</t>
  </si>
  <si>
    <t>H2660039@student.nicmar.ac.in</t>
  </si>
  <si>
    <t>30-Jun-1997</t>
  </si>
  <si>
    <t>Reading news paper, watching news,Playing carroms,playing chess,playing cricket,listening to music</t>
  </si>
  <si>
    <t>Allem Parameshwar</t>
  </si>
  <si>
    <t>Allem Radha</t>
  </si>
  <si>
    <t>H-NO:12-14/A2, Village &amp; Mondal : Kodimial, District : Jagitial, State : Telangana, Pincode:505501 , Country:India</t>
  </si>
  <si>
    <t>Jagtial</t>
  </si>
  <si>
    <t>Vivekananda Vidyanikethan High School</t>
  </si>
  <si>
    <t>Secondary School Certificate, Karimnagar, Telangana</t>
  </si>
  <si>
    <t>2011-Jun</t>
  </si>
  <si>
    <t>Alphores Junior college</t>
  </si>
  <si>
    <t>Board of Intermediate Education, Karimnagar, Telangana</t>
  </si>
  <si>
    <t>2012-Jun</t>
  </si>
  <si>
    <t>2014-Mar</t>
  </si>
  <si>
    <t>Jawaharlal Nehru Technology University Hyderabad</t>
  </si>
  <si>
    <t>Vignana Bharathi Institute Of Technology, Hyderabad, Telangana</t>
  </si>
  <si>
    <t>2014-Aug</t>
  </si>
  <si>
    <t>Autocad</t>
  </si>
  <si>
    <t>: Academic Major Project | A case study on canal alignment and design of PRLIS | Hyderābād, Telangāna, IND | Dec 2017 | Apr 2018 | 19 Weeks | Campus Internship
: Academic Mini Project | Study on construction of Bituminous road | Hyderābād, Telangāna, IND | Nov 2017 | Dec 2017 | 5 Weeks | Campus Internship</t>
  </si>
  <si>
    <t>Autocad
frontend web developer</t>
  </si>
  <si>
    <t>H2660040</t>
  </si>
  <si>
    <t xml:space="preserve">Ambika </t>
  </si>
  <si>
    <t>Valmiki</t>
  </si>
  <si>
    <t>K S</t>
  </si>
  <si>
    <t>Ambika  Valmiki K S</t>
  </si>
  <si>
    <t>ambikavalmiki11@gmail.com</t>
  </si>
  <si>
    <t>H2660040@student.nicmar.ac.in</t>
  </si>
  <si>
    <t>11-Nov-2000</t>
  </si>
  <si>
    <t xml:space="preserve">Kannada ,English </t>
  </si>
  <si>
    <t xml:space="preserve">Dance </t>
  </si>
  <si>
    <t>K Shivappa</t>
  </si>
  <si>
    <t>Self Employed</t>
  </si>
  <si>
    <t xml:space="preserve">K Geetha </t>
  </si>
  <si>
    <t>Near Sollamma Temple , #248 ,10th Ward kudligi ,Ballari , Karnataka</t>
  </si>
  <si>
    <t>Bellary</t>
  </si>
  <si>
    <t>ST. Micheal High School</t>
  </si>
  <si>
    <t>Karnataka Secondary Education Examination Board</t>
  </si>
  <si>
    <t xml:space="preserve">Sir M V Pu College </t>
  </si>
  <si>
    <t xml:space="preserve">Department Of Pre-University Education Karnataka </t>
  </si>
  <si>
    <t>Reva University</t>
  </si>
  <si>
    <t xml:space="preserve">Reva University ,Bengaluru ,  Karnataka </t>
  </si>
  <si>
    <t xml:space="preserve">Dayananda Sagar College of Engineering </t>
  </si>
  <si>
    <t>Dayananda Sagar College of Engineering , Bengaluru ,Karnataka</t>
  </si>
  <si>
    <t>2023-Dec</t>
  </si>
  <si>
    <t>AutoCAD ,ETABS,MS EXCEL,PRIMEVERA P6</t>
  </si>
  <si>
    <t>Fab Design Engineers | Intern Design Engineer  | Brngaluru  | Nov 2024 | Jan 2025 | 6 Weeks
Kundur constrction  | Site Engineer  | Bengaluru  | Jul 2022 | Aug 2022 | 4 Weeks
Dayananda Sagar college of Engineering  | Student  | Bengaluru  | Mar 2025 | Sep 2025 | 27 Weeks</t>
  </si>
  <si>
    <t xml:space="preserve">NPTEL - Ground Improvement 
NPTEL - Design of Bridges 
PMI </t>
  </si>
  <si>
    <t>H2660041</t>
  </si>
  <si>
    <t>Amit</t>
  </si>
  <si>
    <t>Ghosh</t>
  </si>
  <si>
    <t>Amit Ghosh</t>
  </si>
  <si>
    <t>ghoshamit2018brki@gmail.com</t>
  </si>
  <si>
    <t>H2660041@student.nicmar.ac.in</t>
  </si>
  <si>
    <t>18-Jul-2001</t>
  </si>
  <si>
    <t>Bengali,English, Hindi, Odia</t>
  </si>
  <si>
    <t>International Relations, Cricket, Football</t>
  </si>
  <si>
    <t>Fatik Ghosh</t>
  </si>
  <si>
    <t>Lakshmi Ghosh</t>
  </si>
  <si>
    <t xml:space="preserve">Housewife </t>
  </si>
  <si>
    <t>Vill - Khag Baikunthapur, PO - Panchal, Dist. - Bankura, West Bengal, India,  722157</t>
  </si>
  <si>
    <t>Bankura</t>
  </si>
  <si>
    <t>West Bengal</t>
  </si>
  <si>
    <t>Panchal High School</t>
  </si>
  <si>
    <t>West Bengal Board Of Secondary Education</t>
  </si>
  <si>
    <t>Barchatra Ramkanai Institution</t>
  </si>
  <si>
    <t>West Bengal Council Of Higher Secondary Education</t>
  </si>
  <si>
    <t>K. G. Engineering Institute</t>
  </si>
  <si>
    <t>Seacom Skills University</t>
  </si>
  <si>
    <t>Seacom Skills University, Kendradangal, Birbhum, West Bengal</t>
  </si>
  <si>
    <t>2026-Jul</t>
  </si>
  <si>
    <t>AutoCAD,MS Office,MS Project,ERP,CPWD norms,Price Escalation,ZCR &amp; Budgeting,Cash Flow Management,Earn Value Analysis,Client &amp; Subcontractor Billing,Quantity Take-off,Rate Analysis,Reconciliation,ArcMAP,Cost Control, Contracts &amp; Tendering,BBS,Surveying</t>
  </si>
  <si>
    <t>Seacom Skills University | Student - B.tech In Civil Engineering | Kendradangal, Birbhum, West Bengal | Aug 2025 | Sep 2026 | 60 Weeks | Campus Internship
SPD Constructions Limited | Engineer - Billing | Jindal Steel &amp; Power Limited, Angul, Odisha | Jun 2024 | Jul 2026 | 110 Weeks
GANNON DUNKERLEY &amp; CO., LTD. | Diploma Engineer Trainee - I (Civil) | NTPC FARAKKA, WEST BENGAL, INDIA | Apr 2023 | Jun 2024 | 61 Weeks
CyberSWIFT Infotech Pvt. Ltd. | Digitizer  Trainee | DN 52, PS Srijan Tech Park, 6th Floor, Salt Lake, Sector-V, Kolkata - 700091, India | Nov 2022 | Mar 2023 | 18 Weeks</t>
  </si>
  <si>
    <t>Estimation &amp; Planning
AutoCAD
Bar Bending Schedule Calculation
Bar Bending Schedule Advance
Surveying
Price Escalation in Construction Work
Quantity Survey &amp; Rate Analysis Advance
Project Reconciliation
DPR (Profit &amp; Loss Calculation)
The Progress and Current Practices in the Use of BIM and Digital Technologies in Poland 
Certified Lean Six Sigma AI Yellow Belt</t>
  </si>
  <si>
    <t>H2660042</t>
  </si>
  <si>
    <t>MANIKANTA</t>
  </si>
  <si>
    <t>ANKATHI</t>
  </si>
  <si>
    <t>Manikanta Ankathi</t>
  </si>
  <si>
    <t>ankathimanikanta@gmail.com</t>
  </si>
  <si>
    <t>H2660042@student.nicmar.ac.in</t>
  </si>
  <si>
    <t>26-Sep-2003</t>
  </si>
  <si>
    <t>TELUGU,HINDI,ENGLISH</t>
  </si>
  <si>
    <t>Watching movies,playing games,listening to music,Travelling</t>
  </si>
  <si>
    <t>Venkateswarlu</t>
  </si>
  <si>
    <t>Swarupa</t>
  </si>
  <si>
    <t>12/155/1/7, srinivasa nagar, kodad</t>
  </si>
  <si>
    <t>Suryapet</t>
  </si>
  <si>
    <t>Z P BOYS HIGH SCHOOL</t>
  </si>
  <si>
    <t>Board of secondary education, kodad, telangana</t>
  </si>
  <si>
    <t>Civil engineering</t>
  </si>
  <si>
    <t>Government polytechnic college, kothagudem, telangana</t>
  </si>
  <si>
    <t>Jawaharlal nehru technological university hyderabad</t>
  </si>
  <si>
    <t>Anurag engineering college, ananthagiri, telangana</t>
  </si>
  <si>
    <t>2024-Apr</t>
  </si>
  <si>
    <t>AutoCAD,Sketchup,Rivet,Staad pro,MS word,MS Excel,Quantity surveying,Tekla structures</t>
  </si>
  <si>
    <t>Samar tech training and software solutions | student | kodad | Apr 2023 | May 2023 | 5 Weeks
VVN Technologies pvt.Ltd | Tekla Detailer | Ramanthapur | Aug 2024 | Oct 2024 | 13 Weeks
NR steel services | Tekla Detailer | Kukatpally | Jul 2025 | Mar 2026 | 32 Weeks
Anurag engineering college | Main Project | Ananthagiri | Oct 2023 | Apr 2024 | 27 Weeks</t>
  </si>
  <si>
    <t>AutoCAD
Rivet
Sketchup
Staad pro
Quantity surveying
Total station workshop
Coursera</t>
  </si>
  <si>
    <t>H2660043</t>
  </si>
  <si>
    <t>Ankolu</t>
  </si>
  <si>
    <t>Karthik</t>
  </si>
  <si>
    <t>Ankolu Karthik</t>
  </si>
  <si>
    <t>ankolukarthik38@gmail.com</t>
  </si>
  <si>
    <t>H2660043@student.nicmar.ac.in</t>
  </si>
  <si>
    <t>08-Apr-2003</t>
  </si>
  <si>
    <t>Playing Chess,Reading Books,Using Social Media</t>
  </si>
  <si>
    <t>Late Ankolu Durgarao</t>
  </si>
  <si>
    <t>Bamboo Worker</t>
  </si>
  <si>
    <t>Ankolu Jaya Lakshmi</t>
  </si>
  <si>
    <t>3-78, NTR Colony, Nallajerla(V), Nallajerla (M), East Godavari (Dist.), Andhra Pradesh - 534112.</t>
  </si>
  <si>
    <t>East Godavari</t>
  </si>
  <si>
    <t>ZPP High School</t>
  </si>
  <si>
    <t>S M V M Polytechnic College, Tanuku, AP.</t>
  </si>
  <si>
    <t>Jawaharlal Nehru Technological University, Kakinada.</t>
  </si>
  <si>
    <t>Sasi Institute of Technology and Engineering, Tadepalligudem, AP.</t>
  </si>
  <si>
    <t>Advance Execel,Auto Cad,PPT,Primavera P6,Word,MS Project</t>
  </si>
  <si>
    <t>Sasi Institute of Technology and Engineering | Final Year Project | Tadepalligudem | Dec 2024 | Apr 2025 | 18 Weeks | Campus Internship
Megha Engineering &amp; Infrastructures Ltd. | Graduate Engineer Tranee | Tirupati | Dec 2025 | Jul 2026 | 31 Weeks</t>
  </si>
  <si>
    <t>Primavera P6
Revit Architecture
NSS 
Total Station</t>
  </si>
  <si>
    <t>H2660044</t>
  </si>
  <si>
    <t xml:space="preserve">Athul </t>
  </si>
  <si>
    <t>K</t>
  </si>
  <si>
    <t>Athul  K S</t>
  </si>
  <si>
    <t>athul199900@gmail.com</t>
  </si>
  <si>
    <t>H2660044@student.nicmar.ac.in</t>
  </si>
  <si>
    <t>07-Dec-1999</t>
  </si>
  <si>
    <t>Music,Watching movies,Playing</t>
  </si>
  <si>
    <t>Krishnan P M</t>
  </si>
  <si>
    <t>Syamala</t>
  </si>
  <si>
    <t>Akshaya, Velur West, Atholi, Kozhikode</t>
  </si>
  <si>
    <t>Kozhikode</t>
  </si>
  <si>
    <t>Akshaya, Velur West, Atholi</t>
  </si>
  <si>
    <t>Thiruvangoor Higher Secondary School</t>
  </si>
  <si>
    <t>Kerala Board Of Public Examinations/Kerala</t>
  </si>
  <si>
    <t>2015-Apr</t>
  </si>
  <si>
    <t>GHSS Kunduparampa</t>
  </si>
  <si>
    <t>Board Of Higher Secondary Examination/Kerala</t>
  </si>
  <si>
    <t>APJ Abdul Kalam Technological University</t>
  </si>
  <si>
    <t>College Of Engineering Vadakara</t>
  </si>
  <si>
    <t>AutoCAD-2D,MS Office,Primavera-P6,Revit,Planswift</t>
  </si>
  <si>
    <t>Hilite Builders | Junior Engineer | Kozhikode | Dec 2024 | Jul 2026 | 1 Years, 7 Months, 10 Days | 2.85</t>
  </si>
  <si>
    <t>Kairali Constructions | Trainee Site Engineer | Kozhikode | Mar 2023 | Oct 2023 | 31 Weeks
Reno Developers | Junior Engineer | Kozhikode | Nov 2023 | Apr 2024 | 25 Weeks
College Of Engineering Vadakara | Student | Kozhikode | Aug 2018 | Jun 2022 | 204 Weeks</t>
  </si>
  <si>
    <t>NPTEL Online certification -Remote Sensing And GIS
Quantity Surveying Cousre
Course On AutoCAD Essential
BIM
BIM Workshop
Quantity Surveying Building Estimation , CAD, Excel &amp; PlanSwift-Udemy</t>
  </si>
  <si>
    <t>H2660045</t>
  </si>
  <si>
    <t>Ayush</t>
  </si>
  <si>
    <t>Choubey</t>
  </si>
  <si>
    <t>Ayush Choubey</t>
  </si>
  <si>
    <t>msaayush786@gmail.com</t>
  </si>
  <si>
    <t>H2660045@student.nicmar.ac.in</t>
  </si>
  <si>
    <t>12-Sep-2000</t>
  </si>
  <si>
    <t>Hindi,English</t>
  </si>
  <si>
    <t>Travelling,Music,Photography</t>
  </si>
  <si>
    <t>Ashok Choubey</t>
  </si>
  <si>
    <t>Muncipal Corporation</t>
  </si>
  <si>
    <t>Anju Choubey</t>
  </si>
  <si>
    <t>Shivnath Colony Kanchanbagh Rajnandgaon Chhattisgarh</t>
  </si>
  <si>
    <t>Rajnandgaon</t>
  </si>
  <si>
    <t>Chhattisgarh</t>
  </si>
  <si>
    <t>Wesleyan English Medium Higher Secondary School</t>
  </si>
  <si>
    <t>CBSE Rajnandgaon/Chhattisgarh</t>
  </si>
  <si>
    <t>2016-Apr</t>
  </si>
  <si>
    <t>CBSE Rajnandgaon/chhattisgarh</t>
  </si>
  <si>
    <t>CHHATTISGARH SWAMI VIVEKANANDA TECHNICAL UNIVERSITY</t>
  </si>
  <si>
    <t>Shri Shankaracharya Institute of Technology</t>
  </si>
  <si>
    <t>AutoCad,Revit,Staad.Pro</t>
  </si>
  <si>
    <t>Avinash Group | Junior Engineer | Raipur | Mar 2024 | Jun 2025 | 1 Years, 3 Months, 18 Days | 1.80
Mahavir Group | Billing Engineer | Rajnandgaon | Jul 2025 | Jul 2026 | 1 Years, 0 Months, 0 Days | 2.40</t>
  </si>
  <si>
    <t>27 month(s)</t>
  </si>
  <si>
    <t>PWD | Trainee Engineer | Rajnandgaon | Jul 2022 | Jul 2022 | 4 Weeks</t>
  </si>
  <si>
    <t>Professional Autocad
Staad.Pro</t>
  </si>
  <si>
    <t>H2660046</t>
  </si>
  <si>
    <t>Balla</t>
  </si>
  <si>
    <t>Saikiran</t>
  </si>
  <si>
    <t>Balla Saikiran</t>
  </si>
  <si>
    <t>saikiranballa2000@gmail.com</t>
  </si>
  <si>
    <t>H2660046@student.nicmar.ac.in</t>
  </si>
  <si>
    <t>01-Nov-2000</t>
  </si>
  <si>
    <t>Reading books,Listening music</t>
  </si>
  <si>
    <t>Balla Ravi</t>
  </si>
  <si>
    <t>Balla Vijaya laxmi</t>
  </si>
  <si>
    <t>8-6-459, kothirampur</t>
  </si>
  <si>
    <t>Karimnagar</t>
  </si>
  <si>
    <t>Manideep English Union High School</t>
  </si>
  <si>
    <t>Board of Secondary Education Telangana</t>
  </si>
  <si>
    <t>Government Polytechnic Warangal</t>
  </si>
  <si>
    <t>Malla Reddy Institute of Technology and Science</t>
  </si>
  <si>
    <t>2022-Dec</t>
  </si>
  <si>
    <t>Autocad,MS Office</t>
  </si>
  <si>
    <t>Malla Reddy Institute of Technology and Science | Major Project - Comparative Study On Rice Husk Ash Concrete With Conventional Concrete | HYDERABAD | Jun 2021 | Aug 2022 | 60 Weeks | Campus Internship
Quess Crop Ltd | ASSISTANT CHEMIST | HYDERABAD | Dec 2023 | Nov 2024 | 48 Weeks</t>
  </si>
  <si>
    <t>Procore Construction Management Professional Certificate
AUTOCAD 2D</t>
  </si>
  <si>
    <t>H2660047</t>
  </si>
  <si>
    <t xml:space="preserve">Chandrakanth </t>
  </si>
  <si>
    <t xml:space="preserve">Bandaru </t>
  </si>
  <si>
    <t xml:space="preserve">Chandrakanth  Bandaru </t>
  </si>
  <si>
    <t>bandaruchandrakanth1994@gmail.com</t>
  </si>
  <si>
    <t>H2660047@student.nicmar.ac.in</t>
  </si>
  <si>
    <t>16-Aug-1994</t>
  </si>
  <si>
    <t xml:space="preserve">Hindi, English, Telugu. </t>
  </si>
  <si>
    <t xml:space="preserve">Reading books, Dancing , traveling. </t>
  </si>
  <si>
    <t xml:space="preserve">Ramakrishna sakuru naidu </t>
  </si>
  <si>
    <t xml:space="preserve">Farmer </t>
  </si>
  <si>
    <t xml:space="preserve">Demudamma </t>
  </si>
  <si>
    <t xml:space="preserve">House wife </t>
  </si>
  <si>
    <t>Marepalli(v), Devarapalli (M), Anakapalli (Dist)- 531030</t>
  </si>
  <si>
    <t>Prasanthi Nikethan MVVS Murthy E.M High school</t>
  </si>
  <si>
    <t>2008-Mar</t>
  </si>
  <si>
    <t>2009-Mar</t>
  </si>
  <si>
    <t xml:space="preserve">Vijanan Jyothi Jr College </t>
  </si>
  <si>
    <t>Board of Intermediate Education, A.P.</t>
  </si>
  <si>
    <t>2009-Jun</t>
  </si>
  <si>
    <t>JNTU Kakinada</t>
  </si>
  <si>
    <t>Coastal Institue of Tech and Management</t>
  </si>
  <si>
    <t>MS Office, AutoCAD,SAP(MM),Planswift,MSP,Google Earth pro,</t>
  </si>
  <si>
    <t>Navayuga Engineering Company Ltd | GTE and Site Engineer | Telanagana and Uttarakhand | Dec 2015 | Jan 2022 | 6 Years, 0 Months, 25 Days | 6.5
Max Infra(I) Limited | Sr. Planning Engineer | Odisha  | Dec 2023 | Jul 2024 | 0 Years, 7 Months, 19 Days | 7.8
Millenium Software Solutions Pvt.Ltd | Outsourcing JE (Client Engineer) to DGNP | Visakhapatnam A.P | Jun 2025 | Jul 2026 | 1 Years, 1 Months, 21 Days | 4.2</t>
  </si>
  <si>
    <t>94 month(s)</t>
  </si>
  <si>
    <t>Coastal Institute of Technology and Management | Design of INTZE OVER HEAD TANK project | Vijayanagaram | Oct 2014 | Mar 2015 | 22 Weeks | Campus Internship</t>
  </si>
  <si>
    <t>H2660048</t>
  </si>
  <si>
    <t>Harish</t>
  </si>
  <si>
    <t>Bandaru  Harish</t>
  </si>
  <si>
    <t>harishbandaruan@gmail.com</t>
  </si>
  <si>
    <t>H2660048@student.nicmar.ac.in</t>
  </si>
  <si>
    <t>12-Jun-2004</t>
  </si>
  <si>
    <t>Telugu,Hindi, English</t>
  </si>
  <si>
    <t>Playing Cricket,Volleyball and listening Music.</t>
  </si>
  <si>
    <t xml:space="preserve">Bandaru Suryanarayana </t>
  </si>
  <si>
    <t xml:space="preserve">Bandaru Simhachalam </t>
  </si>
  <si>
    <t>Farmer and Home Maker</t>
  </si>
  <si>
    <t>Rajula street,near visakha dairy, alamanda village, jami mandal.</t>
  </si>
  <si>
    <t>Z.P.HIGH SCHOOL-ALAMANDA</t>
  </si>
  <si>
    <t>BOARD OF SECONDARY EDUCATION ,ANDHRA PRADESH</t>
  </si>
  <si>
    <t>CIVIL ENGINEERING</t>
  </si>
  <si>
    <t>S.M.V.M.POLYTECHNIC-TANUKU</t>
  </si>
  <si>
    <t>Acharya Nagarjuna University</t>
  </si>
  <si>
    <t>Bapatla Engineering College-Bapatla</t>
  </si>
  <si>
    <t>AutoCAD,MS Office,MS Excel</t>
  </si>
  <si>
    <t>Bapatla Engineering College | Major project | Bapatla | Dec 2024 | Apr 2025 | 17 Weeks | Campus Internship
Saarkar Infra Nirman | Rehabilitation and Up Gradation of Highway to 2 Lane-4 Lane with paved shoulder of 28 km | Maharashtra | May 2023 | Jun 2023 | 4 Weeks | Campus Internship
MY HOME GROUP | Graduate Engineer Trainee | Akrida Project, Tellapur Area,Hyderabad | Jun 2025 | Nov 2025 | 24 Weeks</t>
  </si>
  <si>
    <t>H2660049</t>
  </si>
  <si>
    <t xml:space="preserve">BELLAMKONDA </t>
  </si>
  <si>
    <t>JNANASRI</t>
  </si>
  <si>
    <t>BALAJI</t>
  </si>
  <si>
    <t>Bellamkonda  Jnanasri Balaji</t>
  </si>
  <si>
    <t>jnanasri9101@gmail.com</t>
  </si>
  <si>
    <t>H2660049@student.nicmar.ac.in</t>
  </si>
  <si>
    <t>09-Aug-2002</t>
  </si>
  <si>
    <t>HINDI,ENGLISH,TELUGU</t>
  </si>
  <si>
    <t>CRICKET</t>
  </si>
  <si>
    <t>SRIRAM</t>
  </si>
  <si>
    <t>BUSSINESS</t>
  </si>
  <si>
    <t>PADMA</t>
  </si>
  <si>
    <t>Door no. 66-7-5/1, Raheevgandhi Street, Narasannanagar, Kakinada 3,East godavari Dist,Andhra Pradesh</t>
  </si>
  <si>
    <t>flat no.303,Casa living,Gandhi nagar,bhimavarm bypass,Palakol</t>
  </si>
  <si>
    <t>NARAYANA EM HIGH SCHOOL</t>
  </si>
  <si>
    <t>ADITHYA JUNIOR COLLEGE</t>
  </si>
  <si>
    <t>BOARD OF INTERMEDIATE EDUCATON ANDHRA PRADESH</t>
  </si>
  <si>
    <t>SAGI RAMAKRISHNA RAJU ENGINEERING COLLEGE</t>
  </si>
  <si>
    <t>AutoCAD,sketchup</t>
  </si>
  <si>
    <t>D.E.C INFRASTRUCTURE | JUNIOR ENGINEER | DELHI | Sep 2025 | May 2026 | 0 Years, 8 Months, 18 Days | 3.51
NAVALOK INTERIORS | SITE ENGINEER | HYDERABAD | Mar 2024 | Jul 2025 | 1 Years, 4 Months, 20 Days | 2.64</t>
  </si>
  <si>
    <t>25 month(s)</t>
  </si>
  <si>
    <t>H2660050</t>
  </si>
  <si>
    <t>Lokesh</t>
  </si>
  <si>
    <t>Bethanapalli</t>
  </si>
  <si>
    <t>Lokesh Kumar Bethanapalli</t>
  </si>
  <si>
    <t>lokeshkumarbetanapalli27@gmail.com</t>
  </si>
  <si>
    <t>H2660050@student.nicmar.ac.in</t>
  </si>
  <si>
    <t>12-Jun-2002</t>
  </si>
  <si>
    <t>Music,Reading,Games</t>
  </si>
  <si>
    <t>Gnananandam</t>
  </si>
  <si>
    <t>Janaki</t>
  </si>
  <si>
    <t>1-22, Madya street, Kotha penta (vill), Bobbili (M), Vizianagaram(dist.), Andhra Pradesh, India</t>
  </si>
  <si>
    <t>Z P High School Penta</t>
  </si>
  <si>
    <t>Thandra Paparaya Polytechnic -Bobbili</t>
  </si>
  <si>
    <t>Potti Sriramulu Chalavadi Mallikarjuna rao College of Engineering and Technology Vijayawada</t>
  </si>
  <si>
    <t>Autocad, Ms office, Ms Excel, Powerpoint, SketchUp, Revit</t>
  </si>
  <si>
    <t>Sri Viswodaya Developers | Intern | Visakhapatnam | May 2023 | Jun 2023 | 5 Weeks | Campus Internship</t>
  </si>
  <si>
    <t>H2660051</t>
  </si>
  <si>
    <t>Naga Sri Swathi</t>
  </si>
  <si>
    <t>Bhamidipati</t>
  </si>
  <si>
    <t>Naga Sri Swathi Bhamidipati</t>
  </si>
  <si>
    <t>bhamidipatinss@gmail.com</t>
  </si>
  <si>
    <t>H2660051@student.nicmar.ac.in</t>
  </si>
  <si>
    <t>21-Dec-2000</t>
  </si>
  <si>
    <t>reading books,Social Service,Music,Exploring New Things</t>
  </si>
  <si>
    <t>Bhamidipati Narasimha Sastry</t>
  </si>
  <si>
    <t>Accounts Manager</t>
  </si>
  <si>
    <t>B venkata Ramani</t>
  </si>
  <si>
    <t>House -Wife</t>
  </si>
  <si>
    <t>394441plot no 45 mansoorabad
L. B. Nagar
BETHASDA COLONY ROAD NO 2</t>
  </si>
  <si>
    <t>Narayana etechno school</t>
  </si>
  <si>
    <t>2015-Mar</t>
  </si>
  <si>
    <t>Telangana State Board of Intermediate Education</t>
  </si>
  <si>
    <t>JNTUH</t>
  </si>
  <si>
    <t>Sreyas Institute of Engineering and Technology</t>
  </si>
  <si>
    <t>Indira gandhi national open university</t>
  </si>
  <si>
    <t>Indira Gandhi national open university</t>
  </si>
  <si>
    <t>Urban Planning</t>
  </si>
  <si>
    <t>2024-Aug</t>
  </si>
  <si>
    <t>2026-Sep</t>
  </si>
  <si>
    <t>Autocad,MS Office,MS Projects,Primavera,Etabs,MS Excel</t>
  </si>
  <si>
    <t xml:space="preserve">Vestian Global services Pvt.Ltd | Executive project services | hyderabad | Jul 2024 | Oct 2025 | 1 Years, 3 Months, 19 Days | 5.72 </t>
  </si>
  <si>
    <t>15 month(s)</t>
  </si>
  <si>
    <t>Eclat Consultancy-Transportation | Intern | Hyderabad | Nov 2022 | Jan 2023 | 9 Weeks | Campus Internship
Sreyas institute of engineering and technology | project leader | Hyderabad | Jan 2022 | Jun 2022 | 22 Weeks | Campus Internship</t>
  </si>
  <si>
    <t>Training on Application of Remote Sensing
Roop kalpan Quiz
ROOP KALPAN VOLUNTEER
NATIONAL MATHEMATICAL TALENT CONTEST
POSTER PRESENTATION CERTIFICATE</t>
  </si>
  <si>
    <t>H2660052</t>
  </si>
  <si>
    <t xml:space="preserve">Bokka </t>
  </si>
  <si>
    <t xml:space="preserve">Srinivas </t>
  </si>
  <si>
    <t xml:space="preserve">Bokka  Srinivas </t>
  </si>
  <si>
    <t>bsrinivas1095@gmail.com</t>
  </si>
  <si>
    <t>H2660052@student.nicmar.ac.in</t>
  </si>
  <si>
    <t>30-Mar-2002</t>
  </si>
  <si>
    <t xml:space="preserve">Hindi, English, Telugu </t>
  </si>
  <si>
    <t>Gym, Playing Games</t>
  </si>
  <si>
    <t>Bokka Sai</t>
  </si>
  <si>
    <t xml:space="preserve">Shop Keeper </t>
  </si>
  <si>
    <t>Bokka Ramalakshmi</t>
  </si>
  <si>
    <t>1-59/119,Kalapuram basti</t>
  </si>
  <si>
    <t>Sarada Vidya Mandir High School</t>
  </si>
  <si>
    <t xml:space="preserve">Board Of Secondary Education, Telangana </t>
  </si>
  <si>
    <t xml:space="preserve">Civil Engineering </t>
  </si>
  <si>
    <t xml:space="preserve">VNR Vignana Jyothi Institute Of Engineering And Technology , Bachupally, Hyderabad, Telangana </t>
  </si>
  <si>
    <t xml:space="preserve">Jawaharlal Nehru Technological University Hyderabad </t>
  </si>
  <si>
    <t xml:space="preserve">St. Martin's Engineering College </t>
  </si>
  <si>
    <t>AutoCAD, MS Office, Staadpro</t>
  </si>
  <si>
    <t>St. Martin's Engineering College  | Student  | St. Martin's Engineering College  | Oct 2024 | Apr 2025 | 26 Weeks | Campus Internship
SRR Projects Pvt Ltd  | Intern | BDL - Bhanur(near shankarpally) | Mar 2021 | Aug 2021 | 26 Weeks | Campus Internship</t>
  </si>
  <si>
    <t>H2660053</t>
  </si>
  <si>
    <t xml:space="preserve">Bombothula </t>
  </si>
  <si>
    <t>Vijay Kireeti</t>
  </si>
  <si>
    <t>Bombothula  Vijay Kireeti</t>
  </si>
  <si>
    <t>vijaykireeti7@gmail.com</t>
  </si>
  <si>
    <t>H2660053@student.nicmar.ac.in</t>
  </si>
  <si>
    <t>07-Sep-2001</t>
  </si>
  <si>
    <t>English,Telugu,Hindi,Marathi</t>
  </si>
  <si>
    <t>Playing Cricket,Travelling</t>
  </si>
  <si>
    <t>Bombothula Swamy Goud</t>
  </si>
  <si>
    <t>Bombothula Vani</t>
  </si>
  <si>
    <t>2-148,KIRGUL.B</t>
  </si>
  <si>
    <t>Nirmal</t>
  </si>
  <si>
    <t xml:space="preserve">Vasavi High School </t>
  </si>
  <si>
    <t>Board of Secondary Education,Telangana state</t>
  </si>
  <si>
    <t>Sri Chaitanya Junior college</t>
  </si>
  <si>
    <t xml:space="preserve">Telangana State Board of Intermediate Education,hyderabad </t>
  </si>
  <si>
    <t xml:space="preserve">St.Martins Engineering College,Hyderabad </t>
  </si>
  <si>
    <t>AutoCAD,revitBIM,MS excel</t>
  </si>
  <si>
    <t>Webfurther | Content Moderation | Hyderabad | Jan 2024 | Jul 2026 | 2 Years, 5 Months, 25 Days | 2.40</t>
  </si>
  <si>
    <t>30 month(s)</t>
  </si>
  <si>
    <t>St.Marins Engineering College | Student | Hyderabad | Sep 2022 | May 2023 | 34 Weeks | Campus Internship</t>
  </si>
  <si>
    <t>H2660054</t>
  </si>
  <si>
    <t>BOYINA</t>
  </si>
  <si>
    <t>SREEKAR</t>
  </si>
  <si>
    <t>Boyina Sreekar</t>
  </si>
  <si>
    <t>sreekarboyinatok4@gmail.com</t>
  </si>
  <si>
    <t>H2660054@student.nicmar.ac.in</t>
  </si>
  <si>
    <t>19-Jun-2004</t>
  </si>
  <si>
    <t>TELUGU ,HINDI,ENGLISH</t>
  </si>
  <si>
    <t>Badminton,Fitness and Physical Exercise</t>
  </si>
  <si>
    <t>BOYINA ANANDA RAMA RAO</t>
  </si>
  <si>
    <t>Teacher</t>
  </si>
  <si>
    <t>BOYINA RAMANI</t>
  </si>
  <si>
    <t>Krams Plaza(S2), Aditya Nagar 1st line Arasavalli (Village)</t>
  </si>
  <si>
    <t xml:space="preserve">NICMAR Campus </t>
  </si>
  <si>
    <t>Adilabad</t>
  </si>
  <si>
    <t xml:space="preserve">Sri Chaitanya School </t>
  </si>
  <si>
    <t>Board Of Secondary Education ,Andhra Pradesh</t>
  </si>
  <si>
    <t>S.M.V.M Polytechnic Tanuku ,Andhra Pradesh</t>
  </si>
  <si>
    <t>Jawaharlal Nehru Technological University Gurajada Vizinagaram</t>
  </si>
  <si>
    <t>ADITYA INSTITUTE OF TECHNOLOGY AND MANAGEMENT, TEKKALI</t>
  </si>
  <si>
    <t>MS-Office,Revit,Auto CAD,MS-Projects</t>
  </si>
  <si>
    <t>CADSYS INDIA PVT LIMITED | JUNIOR DESIGN ENGINEER | HYDERABAD | Apr 2025 | Dec 2025 | 0 Years, 8 Months, 15 Days
NCC URBAN  | GET(QC ) | Chennai | Jan 2026 | Jul 2026 | 0 Years, 6 Months, 9 Days | 4.2</t>
  </si>
  <si>
    <t>14 month(s)</t>
  </si>
  <si>
    <t>KRANTHI AGENCYES CONSTRUCTION AND PAINTING WORKS | TRAINE ENGINEER | TANUKU, WEST GODAVARI | Jan 2022 | Jun 2022 | 23 Weeks | Campus Internship
ADITYA INSTITUTE OF TECHNOLOGY AND MANAGEMENT | FINAL YEAR PROJECT | TEKKALI,ANDHRA PRADESH | Nov 2024 | Apr 2025 | 25 Weeks | Campus Internship
SVM CONSTRUCTIONS RESIDENTIAL SUN RISE INTEGRALS APARTMENTS  | INTERN | KOMMADI ,VISHAKA PATNAM | May 2024 | May 2024 | 4 Weeks</t>
  </si>
  <si>
    <t>Auto CAD
Revit Architecture</t>
  </si>
  <si>
    <t>H2660055</t>
  </si>
  <si>
    <t>SUJYOT</t>
  </si>
  <si>
    <t>SITARAM</t>
  </si>
  <si>
    <t>CHAVAN</t>
  </si>
  <si>
    <t>Sujyot Sitaram Chavan</t>
  </si>
  <si>
    <t>sujyot26@gmail.com</t>
  </si>
  <si>
    <t>H2660055@student.nicmar.ac.in</t>
  </si>
  <si>
    <t>26-Aug-2001</t>
  </si>
  <si>
    <t>HINDI,ENGLISH,MARATHI</t>
  </si>
  <si>
    <t>READING BOOKS,STOCK TRADING,FOOD EXPLORATION,WATCHING MOVIES, ONLINE GAMES</t>
  </si>
  <si>
    <t>GOVERNMENT OFFICER</t>
  </si>
  <si>
    <t>SUSHAMA</t>
  </si>
  <si>
    <t>A5,KRUSHNA GANGA APARTMENT,TAPOWAN ROAD, SAVEDI, AHMEDNAGER</t>
  </si>
  <si>
    <t>Ahmednagar</t>
  </si>
  <si>
    <t xml:space="preserve">Rupibai Motilalji Bora New English School Ahilyanager </t>
  </si>
  <si>
    <t>Maharashtra State Board Ahilyanager</t>
  </si>
  <si>
    <t>Janta Junior College</t>
  </si>
  <si>
    <t>Maharashtra State Board  Ahilyanager</t>
  </si>
  <si>
    <t xml:space="preserve">Savitribai Phule Pune University </t>
  </si>
  <si>
    <t xml:space="preserve">Shri Chhatrapati Shivaji Maharaj College of Engineering Ahilyanager, Maharashtra </t>
  </si>
  <si>
    <t>AutoCad,Revit,MS Excel,MS Word &amp; Power Point,Microsoft Project,Primavera,Basic Knowledge of IS Codes</t>
  </si>
  <si>
    <t>Intertek India Pvt.Ltd /UCSC | Civil Engineer | BARC TARAPUR | Jun 2024 | Jul 2026 | 2 Years, 1 Months, 15 Days | 2.98</t>
  </si>
  <si>
    <t xml:space="preserve"> SHRI CHHATRAPATI SHIVAJI MAHARAJ COLLAGE OF ENGINERING | BE PROJECT | AHILYANAGER | Jul 2022 | May 2023 | 42 Weeks | Campus Internship</t>
  </si>
  <si>
    <t>AUTOCAD
REVIT</t>
  </si>
  <si>
    <t>H2660056</t>
  </si>
  <si>
    <t>Sarthak</t>
  </si>
  <si>
    <t>Raghunath</t>
  </si>
  <si>
    <t>Chhindam</t>
  </si>
  <si>
    <t>Sarthak Raghunath Chhindam</t>
  </si>
  <si>
    <t>chhindamsarthak@gmail.com</t>
  </si>
  <si>
    <t>H2660056@student.nicmar.ac.in</t>
  </si>
  <si>
    <t>19-May-2001</t>
  </si>
  <si>
    <t>Hindi,English,Telugu,Marathi</t>
  </si>
  <si>
    <t>Playing cricket,Playing volleyball,Playing flute</t>
  </si>
  <si>
    <t xml:space="preserve">Raghunath </t>
  </si>
  <si>
    <t>Site Supervisor</t>
  </si>
  <si>
    <t>Suvarna</t>
  </si>
  <si>
    <t>Plot no 14, Mohan Bag, Near Gaikwad Hospital, Delhi Gate, Ahilyanagar.</t>
  </si>
  <si>
    <t xml:space="preserve">Rupibai Motilalji Bora New English School </t>
  </si>
  <si>
    <t>Maharashtra State Board Of Secondary And Higher Secondary Education, Pune.</t>
  </si>
  <si>
    <t>Diploma In Civil Engineering</t>
  </si>
  <si>
    <t>Saikrupa Polytechic, Ghargoan, Maharashtra</t>
  </si>
  <si>
    <t>Shri Chattrapati Shivaji Maharaj Collage Of Engineering, Nepti, Ahliyanager, Maharashtra</t>
  </si>
  <si>
    <t>Autocad, 3dsmax,MSP,Primavera,Excel,Photoshop,MS Office</t>
  </si>
  <si>
    <t>INTERTEK INDIA PVT LTD | Site engineer | BARC, Tarapur, Boiser, Mumbai. | Mar 2024 | Jun 2025 | 1 Years, 2 Months, 24 Days | 2.98841</t>
  </si>
  <si>
    <t>Shri Chhatrapati Shivaji Maharaj College Of Engineering. | BE Project. | Ahilyanagar | Jul 2022 | May 2023 | 43 Weeks | Campus Internship
Kalburgi Associates | Site Engineer. | PUNE | Nov 2023 | Mar 2024 | 18 Weeks</t>
  </si>
  <si>
    <t>AUTOCAD
3DS MAX
PHOTOSHOP</t>
  </si>
  <si>
    <t>H2660057</t>
  </si>
  <si>
    <t>V V S S Manikanta</t>
  </si>
  <si>
    <t>Chikkireddi</t>
  </si>
  <si>
    <t>V V S S Manikanta Chikkireddi</t>
  </si>
  <si>
    <t>manikantadvd143@gmail.com</t>
  </si>
  <si>
    <t>H2660057@student.nicmar.ac.in</t>
  </si>
  <si>
    <t>17-Aug-2003</t>
  </si>
  <si>
    <t>Watching movies,Listening Music,Cooking</t>
  </si>
  <si>
    <t>Chikkireddi Sathibabu</t>
  </si>
  <si>
    <t>Chikkireddi Kumari</t>
  </si>
  <si>
    <t>4-124/a Ramalayam Gadarada Korukonda Mandal</t>
  </si>
  <si>
    <t>Z P High School Gadarada</t>
  </si>
  <si>
    <t>Board of Secondery Education Andhra Pradesh</t>
  </si>
  <si>
    <t>Narayana Junior College Rajahmahendravaram</t>
  </si>
  <si>
    <t>Aditya Engineering College Surampalem</t>
  </si>
  <si>
    <t>2020-Dec</t>
  </si>
  <si>
    <t>MS Office,MS Project,Primevera,AutoCAD,Autodesk Revit,BIM,MS Excel</t>
  </si>
  <si>
    <t>ADITYA ENGINEERING COLLEGE | Planning, Design &amp; Estimation of Constructed Wetland | Surampalem | Dec 2023 | Apr 2024 | 19 Weeks | Campus Internship
Alekhya Homes Building Systems Pvt.Ltd., | Graduate Engineer Trainee | Hyderabad | Aug 2024 | Jan 2025 | 23 Weeks
Ultratech Cement Ltd | Assisted in understanding RMC production, concrete material testing, quality control, and construction product applications during the internship. | Rajahmundry | Jul 2023 | Jul 2023 | 3 Weeks
Andhrapradesh State Skill Development Corporation | Architectural Modelling Intern – Revit | Online | Jul 2023 | Sep 2023 | 9 Weeks</t>
  </si>
  <si>
    <t>Building Information Modelling
Short Term Training Program on Autocad,Revit and Sketchup</t>
  </si>
  <si>
    <t>H2660058</t>
  </si>
  <si>
    <t>Chinni</t>
  </si>
  <si>
    <t>Prashanth</t>
  </si>
  <si>
    <t>Chinni Prashanth Reddy</t>
  </si>
  <si>
    <t>prashanthreddychinni2000@gmail.com</t>
  </si>
  <si>
    <t>H2660058@student.nicmar.ac.in</t>
  </si>
  <si>
    <t>05-Jun-2002</t>
  </si>
  <si>
    <t>Reading books , Playing Cricket,watching movies</t>
  </si>
  <si>
    <t>Chinni SrinivasReddy</t>
  </si>
  <si>
    <t xml:space="preserve">Chinni Vasantha </t>
  </si>
  <si>
    <t>Village : Peddagundavelly
mdl : Dubbaka , dist : siddipet</t>
  </si>
  <si>
    <t>Siddipet</t>
  </si>
  <si>
    <t>Brilliant Grammer High School</t>
  </si>
  <si>
    <t>Board of Secondary Education , Telangana</t>
  </si>
  <si>
    <t>Jawaharlal Nehru Technological University hyderabad</t>
  </si>
  <si>
    <t>MallaReddy Institute Of Technology And Science</t>
  </si>
  <si>
    <t>Ms office,AutoCAD</t>
  </si>
  <si>
    <t>Malla Reddy Institute of Technology and Science (MRITS) | Civil Engineering Project | Hyderabad , Telangana  | Sep 2022 | Jul 2026 | 199 Weeks | Campus Internship</t>
  </si>
  <si>
    <t>H2660059</t>
  </si>
  <si>
    <t>Danam</t>
  </si>
  <si>
    <t>Santhosh</t>
  </si>
  <si>
    <t>Danam Santhosh</t>
  </si>
  <si>
    <t>santhosh.danam1@gmail.com</t>
  </si>
  <si>
    <t>H2660059@student.nicmar.ac.in</t>
  </si>
  <si>
    <t>21-Jul-2001</t>
  </si>
  <si>
    <t>english,hindi,telugu,tamil</t>
  </si>
  <si>
    <t>playing games,listen music, reading</t>
  </si>
  <si>
    <t>Danam Somashekhar</t>
  </si>
  <si>
    <t>Danam Latha</t>
  </si>
  <si>
    <t>1-114, Manpahad, Devaruppula, Jangaon, 506302</t>
  </si>
  <si>
    <t>Jangaon</t>
  </si>
  <si>
    <t>Plot No. 67, SRI RAM NAGAR COLONY,  RAMPALLY , NAGARAM MUNCIPALITY , MEDCHAL - MALKAJGIRI DISTRICT- 501301</t>
  </si>
  <si>
    <t>Medchal</t>
  </si>
  <si>
    <t>Disney Land High School</t>
  </si>
  <si>
    <t xml:space="preserve">Dr. M.G.R Educational And Research Institute </t>
  </si>
  <si>
    <t>AutoCAD, MS Office, sketchup</t>
  </si>
  <si>
    <t>BG Developers and Associates | Assistant Engineer | Devanahalli | Oct 2024 | Jun 2026 | 1 Years, 8 Months, 27 Days | 2.83</t>
  </si>
  <si>
    <t>21 month(s)</t>
  </si>
  <si>
    <t>H2660060</t>
  </si>
  <si>
    <t>Dangeti</t>
  </si>
  <si>
    <t>Jagadeesh</t>
  </si>
  <si>
    <t>Dangeti Jagadeesh</t>
  </si>
  <si>
    <t>djtherock999@gmail.com</t>
  </si>
  <si>
    <t>H2660060@student.nicmar.ac.in</t>
  </si>
  <si>
    <t>15-Aug-2001</t>
  </si>
  <si>
    <t>Learning New things,Exploring Places, Listening music</t>
  </si>
  <si>
    <t>Dangeti Srinivasarao</t>
  </si>
  <si>
    <t>Dangeti Satyaveni</t>
  </si>
  <si>
    <t>H.No 1-23, Raja veedhi,Veerabhadra peta village,Jami (S/o),Lakkavarapukota Mandal,Vizianagaram District, 535250.</t>
  </si>
  <si>
    <t xml:space="preserve">Sri Chaitanya EM School </t>
  </si>
  <si>
    <t>Board of Secondary Education Andhra Pradesh.</t>
  </si>
  <si>
    <t xml:space="preserve">Board of Intermediate Education Andhra Pradesh </t>
  </si>
  <si>
    <t>National Institute of Technology Mizoram.</t>
  </si>
  <si>
    <t>AutoCAD,MS Office,SAP,Primavera,ETABS</t>
  </si>
  <si>
    <t>KEC International Limited. | Senior Engineer - Execution  | Malkangiri,Odisha. | Aug 2023 | Jul 2026 | 2 Years, 11 Months, 5 Days | 6.92</t>
  </si>
  <si>
    <t>35 month(s)</t>
  </si>
  <si>
    <t>National Institute of Technology Mizoram  | Project Member - Technical  | Aizawl, Mizoram.  | Dec 2022 | May 2023 | 21 Weeks | Campus Internship</t>
  </si>
  <si>
    <t>National Workshop on Sustainable Construction and Earthquake Resistant Design of Structures on Hilly Slopes.
Training in Machine Learning with Python 
All India Inter NIT Sports Volleyball Gold Medal Team Member.</t>
  </si>
  <si>
    <t>H2660061</t>
  </si>
  <si>
    <t>Dasari</t>
  </si>
  <si>
    <t>Dasari Mohan Sai</t>
  </si>
  <si>
    <t>mohansaidasari270@gmail.com</t>
  </si>
  <si>
    <t>H2660061@student.nicmar.ac.in</t>
  </si>
  <si>
    <t>03-Apr-2005</t>
  </si>
  <si>
    <t>Photography,Reading books,Watching Movies</t>
  </si>
  <si>
    <t>Jaggibabu</t>
  </si>
  <si>
    <t>Chinnammalu</t>
  </si>
  <si>
    <t>Nagayyapeta, Devarapalli, Anakapalli,531030</t>
  </si>
  <si>
    <t>A.P.RESIDENTIAL SCHOOL</t>
  </si>
  <si>
    <t>2020-Apr</t>
  </si>
  <si>
    <t>GOVT. Polytechnic  Vijayawada</t>
  </si>
  <si>
    <t>Bapatla Engineering college Bapatla</t>
  </si>
  <si>
    <t>AutoCAD, MS Office, MS Project, Primavera</t>
  </si>
  <si>
    <t>SRI VENKATESHWARA CITY PLANNERS &amp;DESIGNERS | CIVIL INTERN | ELURU | Dec 2022 | Jun 2023 | 27 Weeks | Campus Internship
BAPATLA ENGINEERING COLLEGE | MAJOR PROJECT | BAPATLA | Dec 2025 | Apr 2026 | 15 Weeks | Campus Internship</t>
  </si>
  <si>
    <t>H2660062</t>
  </si>
  <si>
    <t>Dogga</t>
  </si>
  <si>
    <t>Ganesh</t>
  </si>
  <si>
    <t>Dogga Ganesh</t>
  </si>
  <si>
    <t>doggaganesh45@gmail.com</t>
  </si>
  <si>
    <t>H2660062@student.nicmar.ac.in</t>
  </si>
  <si>
    <t>01-Jul-1995</t>
  </si>
  <si>
    <t>English ,Hindi ,Telugu</t>
  </si>
  <si>
    <t>Ramana</t>
  </si>
  <si>
    <t>Kondamma</t>
  </si>
  <si>
    <t>H no - 2-62-1 ,Marepalli (village), Devarapalli (Mandal)</t>
  </si>
  <si>
    <t>H no - 2-62-1 ,Marepalli (v), Devarapalli</t>
  </si>
  <si>
    <t>Govenment High School - Devarapalli</t>
  </si>
  <si>
    <t xml:space="preserve">Board of Secondary Education Andhrapradesh </t>
  </si>
  <si>
    <t>2010-Jul</t>
  </si>
  <si>
    <t>2011-May</t>
  </si>
  <si>
    <t>Govenment Junior College - Devarapalli</t>
  </si>
  <si>
    <t>Board  of Intermediate Education - Andhrapradesh</t>
  </si>
  <si>
    <t>2011-Jul</t>
  </si>
  <si>
    <t>2013-Apr</t>
  </si>
  <si>
    <t>Coastal Institute Of Technology And Management</t>
  </si>
  <si>
    <t>2013-Aug</t>
  </si>
  <si>
    <t>Auto CAD,MS Office</t>
  </si>
  <si>
    <t>Millennium Software Solutions Pvt.Ltd | Junior Engineer | Visakhapatnam A.P | Mar 2024 | Jul 2026 | 2 Years, 4 Months, 13 Days | 4.2
Lakshmi Infrastructure &amp; Developers India Pvt LTD | Junior Engineer | Rajasthan | Mar 2021 | Mar 2024 | 2 Years, 11 Months, 22 Days | 3</t>
  </si>
  <si>
    <t>64 month(s)</t>
  </si>
  <si>
    <t>Costal Institute Of Technology And Management  | Student | Vijayanagaram | Oct 2016 | Mar 2017 | 21 Weeks | Campus Internship</t>
  </si>
  <si>
    <t>H2660063</t>
  </si>
  <si>
    <t>Durgapu</t>
  </si>
  <si>
    <t>Durgapu Pavan</t>
  </si>
  <si>
    <t>pavandurgapu@gmail.com</t>
  </si>
  <si>
    <t>H2660063@student.nicmar.ac.in</t>
  </si>
  <si>
    <t>23-Apr-2002</t>
  </si>
  <si>
    <t>Photography,Music ,Sports,Power BI,BIM</t>
  </si>
  <si>
    <t>Durgapu Satyanarayana</t>
  </si>
  <si>
    <t>Bussiness</t>
  </si>
  <si>
    <t>Durgapu Sowmya</t>
  </si>
  <si>
    <t>11-5-2/2G Srinivasapuram,Near MPP Office,Kovvur,West Godavari,Andra Pradesh</t>
  </si>
  <si>
    <t>Bhashyam Public School</t>
  </si>
  <si>
    <t>Board of secondary Education Andhra Pradesh-Bhashyam Public School</t>
  </si>
  <si>
    <t>Bhashyam Junior College</t>
  </si>
  <si>
    <t>Board of Intermediate Education Andhra Pradesh-Bhashyam Junior College</t>
  </si>
  <si>
    <t>Gitam University-Andhra Pradesh (Visakhapatnam)</t>
  </si>
  <si>
    <t>Andhra Pradesh-Vizag</t>
  </si>
  <si>
    <t>Autocad,Ms office,Ms project,Project Mangement,Bussiness Development,Google Earth Pro,Real Estate Market &amp; Feasibility Analysis,Project Cost Control &amp; Budget Monitoring,BOQ &amp; Estimation,Rate Analysis,Cost Control,Tendering &amp; Procurement</t>
  </si>
  <si>
    <t>Sobha limited | Central Planning Engineer | Bangalore Head Office | Jun 2024 | Nov 2025 | 1 Years, 4 Months, 28 Days | 3.4
Casagrand Builders Private Limited | Assistant Manager-Operations (Business Development) | Hyderabad Head Office | Nov 2025 | Jul 2026 | 0 Years, 8 Months, 3 Days | 6.05</t>
  </si>
  <si>
    <t>Gitam university | Project | Vizag | Jul 2023 | Mar 2024 | 34 Weeks
Chennai Metro Rail limited | Intern | Chennai  | May 2024 | Jun 2024 | 4 Weeks
Mosic Dots Private Limited | Intern | Remote | Aug 2023 | Mar 2024 | 30 Weeks</t>
  </si>
  <si>
    <t>Autocad Professional Coursera
Delay Analysis in construction workshop-CMTI</t>
  </si>
  <si>
    <t>H2660064</t>
  </si>
  <si>
    <t>E</t>
  </si>
  <si>
    <t>Udith</t>
  </si>
  <si>
    <t>E Udith</t>
  </si>
  <si>
    <t>udithelluru27@gmail.com</t>
  </si>
  <si>
    <t>H2660064@student.nicmar.ac.in</t>
  </si>
  <si>
    <t>27-Mar-2003</t>
  </si>
  <si>
    <t>Listeing Music,Travelling</t>
  </si>
  <si>
    <t>E Satish Kumar</t>
  </si>
  <si>
    <t>E Sunandha</t>
  </si>
  <si>
    <t>H.no-7-5-79,Pedda Agraharam, Gadwal District, 509125</t>
  </si>
  <si>
    <t>Jogulamba</t>
  </si>
  <si>
    <t>Kakatiya Techno School</t>
  </si>
  <si>
    <t>TS SSC Gadwal, Telangana</t>
  </si>
  <si>
    <t>Sri Chaitanya Jr. College Hayathnagar</t>
  </si>
  <si>
    <t>TSBIE,Hyderabad,Telangana</t>
  </si>
  <si>
    <t>2018-Jul</t>
  </si>
  <si>
    <t>Jawaharal Nehru Technological University Hyderabad</t>
  </si>
  <si>
    <t>Malla Reddy Enginnering College,Hyderabad,Telangana</t>
  </si>
  <si>
    <t>Auto CAD,Excel</t>
  </si>
  <si>
    <t>NCC Limited | Tenders Department-Junior Engineer | Hyderabad-Head Office | Jul 2024 | Jul 2026 | 2 Years, 0 Months, 9 Days | 3.13</t>
  </si>
  <si>
    <t>Malla Reddy Engineering College,Hyderabad | Major Project | Hyderabad | Jan 2024 | May 2024 | 19 Weeks | Campus Internship</t>
  </si>
  <si>
    <t>VISHESH-2K22</t>
  </si>
  <si>
    <t>H2660065</t>
  </si>
  <si>
    <t>yuvatejgaddala@gmail.com</t>
  </si>
  <si>
    <t>H2660065@student.nicmar.ac.in</t>
  </si>
  <si>
    <t>H2660066</t>
  </si>
  <si>
    <t>Mahendra</t>
  </si>
  <si>
    <t>Gangavarapu</t>
  </si>
  <si>
    <t>Mahendra Gangavarapu</t>
  </si>
  <si>
    <t>mahendragangavarapu5@gmail.com</t>
  </si>
  <si>
    <t>H2660066@student.nicmar.ac.in</t>
  </si>
  <si>
    <t>03-Aug-2002</t>
  </si>
  <si>
    <t>Telugu,Hindi,English,Tamil</t>
  </si>
  <si>
    <t>Playing Games,Listening Music,Reading,Running</t>
  </si>
  <si>
    <t>Suresh Babu</t>
  </si>
  <si>
    <t>Sampurna</t>
  </si>
  <si>
    <t>Iskapalli (V), Varikuntapadu (M), Nellore (D), Andhra Pradesh</t>
  </si>
  <si>
    <t>Z P P High School, Gandipalem</t>
  </si>
  <si>
    <t>State Board of Secondary Education, Andhra Pradesh</t>
  </si>
  <si>
    <t>Sri Chaitanya Junior College, Nellore</t>
  </si>
  <si>
    <t>Board of Intermediate Education, Andhrapradesh</t>
  </si>
  <si>
    <t>Narasaraopeta Engineering College (Autonomous)</t>
  </si>
  <si>
    <t>2020-Oct</t>
  </si>
  <si>
    <t>AutoCad,MS Office,QA/QC,Site Execution,Construction Material Knowledge</t>
  </si>
  <si>
    <t>VSL India Pvt Ltd | Jr Engineer QA/QC | Lonavala | Dec 2024 | Jul 2026 | 1 Years, 7 Months, 26 Days | 4.15</t>
  </si>
  <si>
    <t>20 month(s)</t>
  </si>
  <si>
    <t>SRIKARA BUILDERS Pvt Ltd | GET | Vijayawada | Jul 2022 | Aug 2022 | 4 Weeks | Campus Internship
Skill Dzire | Trainee | Online | Feb 2024 | Apr 2024 | 8 Weeks | Campus Internship
Narasaraopeta Engineering College | Analysis of ground water in narasaraopet at various locations | Narasaraopet | Dec 2023 | May 2024 | 20 Weeks | Campus Internship</t>
  </si>
  <si>
    <t>Professional in Civil CAD</t>
  </si>
  <si>
    <t>H2660067</t>
  </si>
  <si>
    <t xml:space="preserve">Gangireddy </t>
  </si>
  <si>
    <t>Gari</t>
  </si>
  <si>
    <t xml:space="preserve">Gangadhar Reddy </t>
  </si>
  <si>
    <t xml:space="preserve">Gangireddy  Gari Gangadhar Reddy </t>
  </si>
  <si>
    <t>gangadhar868815@gmail.com</t>
  </si>
  <si>
    <t>H2660067@student.nicmar.ac.in</t>
  </si>
  <si>
    <t>10-Jun-2003</t>
  </si>
  <si>
    <t xml:space="preserve">Telugu, Hindi, English </t>
  </si>
  <si>
    <t>SWIMMING,Playing Cricket &amp; Volleyball,Photography</t>
  </si>
  <si>
    <t xml:space="preserve">Gangireddy Gari Siva Gangireddy </t>
  </si>
  <si>
    <t>Gangireddy Gari Madhavi</t>
  </si>
  <si>
    <t>4-170A, Talapanuru( V), Veerapunayuni Palle (M),Y.S.R Kadapa (D), Andhra Pradesh,516339</t>
  </si>
  <si>
    <t>SRI SAI CHARAN HIGH SCHOOL</t>
  </si>
  <si>
    <t>Government Polytechnic College, Vempalli</t>
  </si>
  <si>
    <t>Bapatla Engineering College, Bapatla</t>
  </si>
  <si>
    <t>AutoCAD,MS Office,STAAD Pro</t>
  </si>
  <si>
    <t>Sky Build Infra Projects  | Site Supervisor | Tadipatri | Jan 2025 | May 2025 | 15 Weeks
Government Of Andhra Pradesh Roads And Buildings Department | Civil Intern | Animela | Sep 2021 | Feb 2022 | 21 Weeks</t>
  </si>
  <si>
    <t>"National Workshop" on "Sustainable Glazing Structures- Structural Integrity, Safety and Energy"
Civil- Quality Control &amp; Assurance in Construction
The Comprehensive ETABS Professional Course ( RCC and Steel )
Cricket Runners at District Level</t>
  </si>
  <si>
    <t>H2660068</t>
  </si>
  <si>
    <t>VAMSI</t>
  </si>
  <si>
    <t>GAVARA</t>
  </si>
  <si>
    <t>Vamsi Gavara</t>
  </si>
  <si>
    <t>vamsigavara33@gmail.com</t>
  </si>
  <si>
    <t>H2660068@student.nicmar.ac.in</t>
  </si>
  <si>
    <t>08-Aug-2004</t>
  </si>
  <si>
    <t>Listening Music,Playing Cricket,Watching Movies</t>
  </si>
  <si>
    <t>Gavara Laxmi Narayana</t>
  </si>
  <si>
    <t>Gavara Bhagya Laxmi</t>
  </si>
  <si>
    <t>Hoousewife</t>
  </si>
  <si>
    <t>Kittalapadu, Hiramandalam, Srikakulam,532428</t>
  </si>
  <si>
    <t>Sun School</t>
  </si>
  <si>
    <t>GOVT.POLYTECHNIC-VISAKHAPATNAM</t>
  </si>
  <si>
    <t>BAPATLA ENGINEERING COLLEGE-BAPATLA</t>
  </si>
  <si>
    <t>Ms Office,Auto CAD,STAAD.Pro</t>
  </si>
  <si>
    <t>Bapatla Engineering College | Major Project | Bapatla | Dec 2024 | Apr 2025 | 17 Weeks | Campus Internship
Government Polytechnic | Industrial Training | Visakhapatnam | Feb 2022 | Jun 2022 | 18 Weeks | Campus Internship</t>
  </si>
  <si>
    <t>The Comprehensive ETABS Professional Course ( RCC and Steel )
Sports Certificate
Civil- Quality Control &amp; Assurance in Construction</t>
  </si>
  <si>
    <t>H2660069</t>
  </si>
  <si>
    <t>Gentelli</t>
  </si>
  <si>
    <t>Sanjana</t>
  </si>
  <si>
    <t>Gentelli Sanjana</t>
  </si>
  <si>
    <t>gentellisanjana@gmail.com</t>
  </si>
  <si>
    <t>H2660069@student.nicmar.ac.in</t>
  </si>
  <si>
    <t>09-Dec-2002</t>
  </si>
  <si>
    <t xml:space="preserve">Painting,cooking </t>
  </si>
  <si>
    <t>Gentelli Mahesh</t>
  </si>
  <si>
    <t>Gentelli Manasa</t>
  </si>
  <si>
    <t>Plot no.12 street no.5 Anjanadhri Nagar Colony ,Dammaiguda 500083</t>
  </si>
  <si>
    <t>St.Anns High School</t>
  </si>
  <si>
    <t>Narayana junior college</t>
  </si>
  <si>
    <t>Marri laxman reddy institute of technology and management</t>
  </si>
  <si>
    <t>AutoCAD,MS Office,SAP</t>
  </si>
  <si>
    <t>Megha Engineering and Infrastructure Limited | Engineer | Balanagar,Hyderabad | Feb 2025 | Jul 2026 | 1 Years, 4 Months, 18 Days | 4.2</t>
  </si>
  <si>
    <t>NCC Limited | Intern | NCC House,Madhapur | Jan 2024 | Feb 2024 | 4 Weeks | Campus Internship
Marri Laxman reddy institute of Technology and management | Student | Dundigal | Aug 2023 | Mar 2024 | 30 Weeks | Campus Internship</t>
  </si>
  <si>
    <t>H2660070</t>
  </si>
  <si>
    <t>mohansaikrishnagopineni@gmail.co</t>
  </si>
  <si>
    <t>H2660070@student.nicmar.ac.in</t>
  </si>
  <si>
    <t>H2660071</t>
  </si>
  <si>
    <t>Gopu</t>
  </si>
  <si>
    <t>Sai Kiran Reddy</t>
  </si>
  <si>
    <t>Gopu Sai Kiran Reddy</t>
  </si>
  <si>
    <t>saikiranreddyg7225@gmail.com</t>
  </si>
  <si>
    <t>H2660071@student.nicmar.ac.in</t>
  </si>
  <si>
    <t>13-Nov-2002</t>
  </si>
  <si>
    <t>Playing Cricket,Night Drives,Watching Movies</t>
  </si>
  <si>
    <t>Gopu Jithender Reddy</t>
  </si>
  <si>
    <t>Gopu Rama Devi</t>
  </si>
  <si>
    <t>5-19/3,Ragampeta,Choppadandi,505415</t>
  </si>
  <si>
    <t>Pharma PG,Genome Valley Road,Shamirpet,Turkapally 500078</t>
  </si>
  <si>
    <t>Veenadhari High School</t>
  </si>
  <si>
    <t xml:space="preserve">Trinity Junior College </t>
  </si>
  <si>
    <t>Chaitanya Bharathi Institute of Technology</t>
  </si>
  <si>
    <t>Auto CAD,MS Project,MS Office,StaadPro,MS Excel</t>
  </si>
  <si>
    <t>H2660072</t>
  </si>
  <si>
    <t>Govindu</t>
  </si>
  <si>
    <t>Dhananjaya</t>
  </si>
  <si>
    <t>Govindu Dhananjaya</t>
  </si>
  <si>
    <t>govinddhana450@gmail.com</t>
  </si>
  <si>
    <t>H2660072@student.nicmar.ac.in</t>
  </si>
  <si>
    <t>17-Feb-2004</t>
  </si>
  <si>
    <t>Telugu, English,Hindi</t>
  </si>
  <si>
    <t>Playing cricket, listing music,Playing carroms</t>
  </si>
  <si>
    <t>G.Ramanaiah</t>
  </si>
  <si>
    <t>Weaver</t>
  </si>
  <si>
    <t>G. Chennakrishnamma</t>
  </si>
  <si>
    <t>7-53, Ragimanipalli(v), Mulakalacheruvu (m), Annamayya(D),517390.A.p</t>
  </si>
  <si>
    <t>Annamaya</t>
  </si>
  <si>
    <t>ZP High School Mulakacheruvu</t>
  </si>
  <si>
    <t>Technical</t>
  </si>
  <si>
    <t>S.V Govt. Polytechnic-Tirupathi</t>
  </si>
  <si>
    <t>2023-Mar</t>
  </si>
  <si>
    <t>JNTUA-Ananthapur</t>
  </si>
  <si>
    <t>Siddharth Institute Of Engineering And Technology</t>
  </si>
  <si>
    <t>MS Project, staad pro, autocad, ms office</t>
  </si>
  <si>
    <t>Siddharth Institute Of Engineering And Technology | College Project | Tirupathi | Nov 2025 | Apr 2026 | 21 Weeks | Campus Internship</t>
  </si>
  <si>
    <t>NPTEL- Remote Sensing
2D &amp; 3D Design Using Autocad and Sketchup
Autocad Design
Quantity Surveying and Cost Estimation</t>
  </si>
  <si>
    <t>H2660073</t>
  </si>
  <si>
    <t>Gudla</t>
  </si>
  <si>
    <t xml:space="preserve">Venkata Sai </t>
  </si>
  <si>
    <t>Nithin</t>
  </si>
  <si>
    <t>Gudla Venkata Sai  Nithin</t>
  </si>
  <si>
    <t>gramak2003@gmail.com</t>
  </si>
  <si>
    <t>H2660073@student.nicmar.ac.in</t>
  </si>
  <si>
    <t>24-Jun-2003</t>
  </si>
  <si>
    <t>Tutoring,Badminton</t>
  </si>
  <si>
    <t>GUDLA RAMAKRISHNA</t>
  </si>
  <si>
    <t>GUDLA KUMARI</t>
  </si>
  <si>
    <t>Aphb colony opp zilla parishad srikakulam Andhra pradesh</t>
  </si>
  <si>
    <t>Nicmar Campus Hyderabad</t>
  </si>
  <si>
    <t>Keshava Reddy School</t>
  </si>
  <si>
    <t>Board of Intermediate Andhra Pradesh</t>
  </si>
  <si>
    <t xml:space="preserve">Aditya Institute of Technology and Management Srikakulam Andhra Pradesh </t>
  </si>
  <si>
    <t>AutoCad,GIS,REVIT,MS Office,MS Project,Staad Pro</t>
  </si>
  <si>
    <t>CADSYS INDIA LTD | JUNIOR DESIGN ENGINEER | Hyderabad | Apr 2025 | Jul 2026 | 1 Years, 3 Months, 16 Days | 3.3</t>
  </si>
  <si>
    <t>Navayuga Engineering Company ltd | Intern | Vijayawada | May 2024 | May 2024 | 4 Weeks | Campus Internship
Aditya Institute of Technology and Management |  Final Year Project | Srikakulam | Nov 2024 | Apr 2025 | 25 Weeks | Campus Internship</t>
  </si>
  <si>
    <t>NPTEL-Ecology and Environment
NPTEL-Platic Waste Management
AutoCAD
Staad Pro
REVIT</t>
  </si>
  <si>
    <t>H2660074</t>
  </si>
  <si>
    <t>Gummadi</t>
  </si>
  <si>
    <t>Gummadi Jagadeesh</t>
  </si>
  <si>
    <t>jagadeeshgummadi999@gmail.com</t>
  </si>
  <si>
    <t>H2660074@student.nicmar.ac.in</t>
  </si>
  <si>
    <t>16-Apr-2003</t>
  </si>
  <si>
    <t>Telugu, English, Hindi</t>
  </si>
  <si>
    <t>Playing cricket,Music</t>
  </si>
  <si>
    <t>Hema Rao</t>
  </si>
  <si>
    <t>Dillamma</t>
  </si>
  <si>
    <t xml:space="preserve">Household </t>
  </si>
  <si>
    <t>Sondipudi village and post, Mandasa Mdl, Srikakulam Dist, Andhra Pradesh, 532242.</t>
  </si>
  <si>
    <t>Narayana High school</t>
  </si>
  <si>
    <t xml:space="preserve">Board of secondary education Andhra pradesh </t>
  </si>
  <si>
    <t xml:space="preserve">Narayana Junior College </t>
  </si>
  <si>
    <t xml:space="preserve">Board of intermediate education Andhra Pradesh </t>
  </si>
  <si>
    <t xml:space="preserve">Gayatri Vidya parishad college of engineering / Andhrapradesh </t>
  </si>
  <si>
    <t>Auto CAD, MS Excel, MS word, MS Project, BOQ, BBS</t>
  </si>
  <si>
    <t>EPPL | GET | Machilipatnam  | Feb 2025 | Jul 2026 | 1 Years, 5 Months, 3 Days</t>
  </si>
  <si>
    <t>17 month(s)</t>
  </si>
  <si>
    <t>Internshipwala Careers | Student  | Online  | Aug 2022 | Oct 2022 | 8 Weeks | Campus Internship</t>
  </si>
  <si>
    <t xml:space="preserve">WEBFLEX CONSULTANCY/ Revit Architecture </t>
  </si>
  <si>
    <t>H2660075</t>
  </si>
  <si>
    <t>Suryawanshi</t>
  </si>
  <si>
    <t>Harshad</t>
  </si>
  <si>
    <t>Keda</t>
  </si>
  <si>
    <t>Suryawanshi Harshad Keda</t>
  </si>
  <si>
    <t>harshadsuryawanshi139@gmail.com</t>
  </si>
  <si>
    <t>H2660075@student.nicmar.ac.in</t>
  </si>
  <si>
    <t>31-Mar-2004</t>
  </si>
  <si>
    <t>English, Hindi,Marathi</t>
  </si>
  <si>
    <t>Keda Shrawan Suryawanshi</t>
  </si>
  <si>
    <t>Chitra Keda Suryawanshi</t>
  </si>
  <si>
    <t>At. Post- Khalap, Tal-Deola, Dist- Nashik, Maharashtra, 423301</t>
  </si>
  <si>
    <t>Nashik</t>
  </si>
  <si>
    <t xml:space="preserve">Suryawanshi Harshad Keda </t>
  </si>
  <si>
    <t xml:space="preserve">Maharashtra State Board Of Secondary And Higher Secondary Education, Nashik, Maharahstra </t>
  </si>
  <si>
    <t xml:space="preserve">Sandip Polytechnic Nashik, Maharashtra </t>
  </si>
  <si>
    <t>D. Y. Patil College of Engineering Akurdi, Pune</t>
  </si>
  <si>
    <t>Autocad,Ms office, Etabs,Planwin,Excle</t>
  </si>
  <si>
    <t>Arrow Structural Consultants  | Structural Design Intern | Pune | Nov 2025 | Feb 2026 | 14 Weeks | Campus Internship
Analysis And Design Of Hgh-Rise Building | Final Year Project | Pune | Jul 2025 | May 2026 | 46 Weeks | Campus Internship</t>
  </si>
  <si>
    <t>H2660076</t>
  </si>
  <si>
    <t>J</t>
  </si>
  <si>
    <t>Dhanush</t>
  </si>
  <si>
    <t>J Dhanush</t>
  </si>
  <si>
    <t>jamandladhanushyadav710@gmail.com</t>
  </si>
  <si>
    <t>H2660076@student.nicmar.ac.in</t>
  </si>
  <si>
    <t>29-Apr-2005</t>
  </si>
  <si>
    <t xml:space="preserve">Telugu English Telugu Hindi,Tamil </t>
  </si>
  <si>
    <t>Playing cricket Reading Books</t>
  </si>
  <si>
    <t xml:space="preserve">J Chiranjeevi </t>
  </si>
  <si>
    <t xml:space="preserve">J Varalakshmi </t>
  </si>
  <si>
    <t>Parvatharajupuram(V)
Chittor (Dist)
Irruguvai (post)</t>
  </si>
  <si>
    <t xml:space="preserve">HICS School Nagari </t>
  </si>
  <si>
    <t>Board Of Secondary Education AndhraPradesh</t>
  </si>
  <si>
    <t xml:space="preserve">S.V.Govt Polytechnic Tirupati </t>
  </si>
  <si>
    <t>2023-Nov</t>
  </si>
  <si>
    <t xml:space="preserve">Siddharth Institute Of Engineering And Technology </t>
  </si>
  <si>
    <t>Autocad, Excel,Microsoft Project Staad pro Primavera</t>
  </si>
  <si>
    <t>Siddharth Institute Of Engineering And Technology  | B.Tech Project | Puttur | Nov 2025 | Apr 2026 | 21 Weeks | Campus Internship
S V Government Polytechnic, Tirupati | Civil Engineering Industrial Trainee | Tirupati &amp; Chandragiri  | Dec 2022 | Jun 2023 | 25 Weeks | Campus Internship</t>
  </si>
  <si>
    <t xml:space="preserve">Air Pollution and Control
Autocad Design
Quantity Surveying @ Cost Estimation </t>
  </si>
  <si>
    <t>H2660077</t>
  </si>
  <si>
    <t>Jarupla Jeevitha</t>
  </si>
  <si>
    <t xml:space="preserve">Laxmi Prasanna </t>
  </si>
  <si>
    <t>Kumari</t>
  </si>
  <si>
    <t>Jarupla Jeevitha Laxmi Prasanna  Kumari</t>
  </si>
  <si>
    <t>jeevithajarupla@gmail.com</t>
  </si>
  <si>
    <t>H2660077@student.nicmar.ac.in</t>
  </si>
  <si>
    <t>06-Nov-1999</t>
  </si>
  <si>
    <t>Watching Movies,Sports &amp; Dancing</t>
  </si>
  <si>
    <t>Jarupla Pathya</t>
  </si>
  <si>
    <t>Jarupla Kavitha</t>
  </si>
  <si>
    <t>1-24, chinthachettu tanda</t>
  </si>
  <si>
    <t>Nalgonda</t>
  </si>
  <si>
    <t>Turkayamjal</t>
  </si>
  <si>
    <t>Ranga Reddy</t>
  </si>
  <si>
    <t>A.P.S.P 4th Battalion (E.M) High School</t>
  </si>
  <si>
    <t>Board of Secondary Education Telangana State</t>
  </si>
  <si>
    <t>Kakatiya University , Warangal</t>
  </si>
  <si>
    <t>Kakatiya Institute of Technology and Science ,  Warangal</t>
  </si>
  <si>
    <t>AutoCAD, MS Office, STAAD.Pro, MS Project, Primavera P6</t>
  </si>
  <si>
    <t>TCS ION DIGITAL LEARNING HUB | INTERN | ONLINE | Jun 2020 | Jul 2020 | 3 Weeks | Campus Internship
KAKATIYA INSTITUTE OF TECHNOLOGY AND SCIENCE, WARANGAL | CORRIDOR IMPROVEMENT BY PROVIDIND BUS BAYS | WARANGAL | Jan 2021 | Jul 2021 | 25 Weeks | Campus Internship</t>
  </si>
  <si>
    <t>ONE DAY WORKSHOP ON 3D FLOOR MODELLING-SUMSHODHINI
BIM WORKSHOP -TEKLA SOFTWARE IIT KHARAGPUR
CERTIFICATE OF PARTICIPATION IN CONCENTRIX
CUBER,S Mpa -CERTIFICATE OF PARTICIPATION
WORKSHOP EDIFICSYS
MIDAS R&amp;D CENTRE -MEGALITH
POWERPOINT PRESENTATION-SUMSHODHINI
TALL BUILDING DESIGNING WORKSHOP
GREEN CANVAS,INDUSTRIDGE MIDAS&amp;TRIMBLE-MEGALITH</t>
  </si>
  <si>
    <t>H2660078</t>
  </si>
  <si>
    <t>Jithin</t>
  </si>
  <si>
    <t>Thilak</t>
  </si>
  <si>
    <t>Jithin Thilak</t>
  </si>
  <si>
    <t>jithinjithu390@gmail.com</t>
  </si>
  <si>
    <t>H2660078@student.nicmar.ac.in</t>
  </si>
  <si>
    <t>07-Mar-2002</t>
  </si>
  <si>
    <t>Hindi, English,Malayalam,Tamil</t>
  </si>
  <si>
    <t>Traveliing</t>
  </si>
  <si>
    <t>Subramanyan Jayathilakan</t>
  </si>
  <si>
    <t>Late</t>
  </si>
  <si>
    <t>Shylaja Jayathilakan</t>
  </si>
  <si>
    <t>Vazhavila Veedu, Karingannoor P O, Velinalloor</t>
  </si>
  <si>
    <t>Kollam</t>
  </si>
  <si>
    <t>Mar Baselious Senior Secondory School</t>
  </si>
  <si>
    <t>CBSE</t>
  </si>
  <si>
    <t>Sabarigiri Senior Secondar School</t>
  </si>
  <si>
    <t>Government of Kerala Board of Higher Secondary Examination</t>
  </si>
  <si>
    <t>UKF College of Engineering and Technology</t>
  </si>
  <si>
    <t>2024-Sep</t>
  </si>
  <si>
    <t>Primavera,Autocad</t>
  </si>
  <si>
    <t>H2660079</t>
  </si>
  <si>
    <t>KALYANAM</t>
  </si>
  <si>
    <t>SAI CHARAN</t>
  </si>
  <si>
    <t>Kalyanam Sai Charan</t>
  </si>
  <si>
    <t>saicharan4251@gmail.com</t>
  </si>
  <si>
    <t>H2660079@student.nicmar.ac.in</t>
  </si>
  <si>
    <t>05-Dec-2002</t>
  </si>
  <si>
    <t>Music,watching movies</t>
  </si>
  <si>
    <t>Kalyanam Bheemaiah</t>
  </si>
  <si>
    <t>Kalyanam Bhagya Laxmi</t>
  </si>
  <si>
    <t>3-26/1, Chandravelli, Bellampalli, Mancherial</t>
  </si>
  <si>
    <t>Mancherial</t>
  </si>
  <si>
    <t>TSSWRESHS (BOYS)</t>
  </si>
  <si>
    <t>BOARD OF SECONDARY EDUCATION, ASIFABAD, KOMARAM BHEEM ASIFABAD, TELANGANA, INDIA</t>
  </si>
  <si>
    <t>DIPLOMA IN CIVIL ENGINEERING</t>
  </si>
  <si>
    <t>GOVERNMENT PLOYTECHNIC, NALGONDA, TELANGANA</t>
  </si>
  <si>
    <t>JAWAHARLAL NEHRU TECHNOLOGICAL UNIVERSITY</t>
  </si>
  <si>
    <t>NALLA MALLA REDDY ENGINEERING COLLEGE, HYDERABAD, TELANGANA</t>
  </si>
  <si>
    <t>AutoCAD,MS Office,sketchup</t>
  </si>
  <si>
    <t>DZINEWEAVE INTERIORS | SITE ENGINEER | Hyderabad | Jan 2025 | Jul 2026 | 1 Years, 6 Months, 14 Days | 3.00</t>
  </si>
  <si>
    <t>18 month(s)</t>
  </si>
  <si>
    <t>Nalla Malla Reddy Engineering College | B.Tech Project - Experimental Investigation on Ternary Blended Concrete | Hyderabad | Jul 2023 | Apr 2024 | 43 Weeks | Campus Internship</t>
  </si>
  <si>
    <t>Skill Upgradation Training in  Civil Design  Modelling and Analysis Certificate</t>
  </si>
  <si>
    <t>H2660080</t>
  </si>
  <si>
    <t>Kammari</t>
  </si>
  <si>
    <t>Kiran Kumar</t>
  </si>
  <si>
    <t>Chary</t>
  </si>
  <si>
    <t>Kammari Kiran Kumar Chary</t>
  </si>
  <si>
    <t>kirankumarchary0505@gmail.com</t>
  </si>
  <si>
    <t>H2660080@student.nicmar.ac.in</t>
  </si>
  <si>
    <t>14-11-2002</t>
  </si>
  <si>
    <t xml:space="preserve">Playing cricket, listening music </t>
  </si>
  <si>
    <t>K Rama Chary</t>
  </si>
  <si>
    <t xml:space="preserve">Carpenter </t>
  </si>
  <si>
    <t>K Kavitha</t>
  </si>
  <si>
    <t>H.no: 10-86 Vigneshwara colony, Marlu, Mahabubnagar, Telangana -509001</t>
  </si>
  <si>
    <t>Mahbubnagar</t>
  </si>
  <si>
    <t xml:space="preserve">Kakatiya Techno School </t>
  </si>
  <si>
    <t xml:space="preserve">Secondary School of Certificate, Mahabubnagar/Telangana </t>
  </si>
  <si>
    <t xml:space="preserve">Jaya Prakash Narayan College of Engineering, Mahabubnagar/ Telangana </t>
  </si>
  <si>
    <t xml:space="preserve">Jawaharlal Nehru Technological University of Hyderabad </t>
  </si>
  <si>
    <t>2021-Oct</t>
  </si>
  <si>
    <t>2024-Jul</t>
  </si>
  <si>
    <t>Autocad, Ms Excel, Ms word.</t>
  </si>
  <si>
    <t>Apex Infralink Limited  | Supervisor  | K Raheja Building No 8  Survey No -64, Mindspace, Madhapur, Hyderabad, Telangana- 500081 | Jun 2025 | Feb 2026 | 35 Weeks | Campus Internship</t>
  </si>
  <si>
    <t xml:space="preserve">Civil CADD
Major Project </t>
  </si>
  <si>
    <t>H2660081</t>
  </si>
  <si>
    <t>Vivek Vardhan</t>
  </si>
  <si>
    <t>Kasam</t>
  </si>
  <si>
    <t>Vivek Vardhan Kasam</t>
  </si>
  <si>
    <t>vivekkasam16@gmail.com</t>
  </si>
  <si>
    <t>H2660081@student.nicmar.ac.in</t>
  </si>
  <si>
    <t>01-Jun-2003</t>
  </si>
  <si>
    <t>Music, Movies, Cricket &amp; Badminton, Pencil Sketching</t>
  </si>
  <si>
    <t>Kasam Srinivas</t>
  </si>
  <si>
    <t>Head Master</t>
  </si>
  <si>
    <t>Kasam Kavitha</t>
  </si>
  <si>
    <t>6-153/1A, Vinayak Nagar, Near Balaji Rice Mill, Utkoor, Luxettipet.</t>
  </si>
  <si>
    <t>Vasavi (EM) High School</t>
  </si>
  <si>
    <t>Board of Secondary Education, Telangana State – Nirmal, Telangana</t>
  </si>
  <si>
    <t>Govt Polytechnic, Nalgonda, Telangana</t>
  </si>
  <si>
    <t>MVSR Engineering College, Hyderabad, Telangana</t>
  </si>
  <si>
    <t>AutoCAD,MS Office</t>
  </si>
  <si>
    <t>NCC Limited | Intern | Hayatnagar | May 2023 | Jun 2023 | 3 Weeks | Campus Internship
MVSR ENGINEERING COLLEGE  | TEAM MEMBER | Hyderabad | Jan 2024 | Jun 2024 | 21 Weeks | Campus Internship</t>
  </si>
  <si>
    <t>H2660082</t>
  </si>
  <si>
    <t>Varun Kumar Reddy</t>
  </si>
  <si>
    <t>Kethyreddy</t>
  </si>
  <si>
    <t>Varun Kumar Reddy Kethyreddy</t>
  </si>
  <si>
    <t>kethyreddyv@gmail.com</t>
  </si>
  <si>
    <t>H2660082@student.nicmar.ac.in</t>
  </si>
  <si>
    <t>16-Dec-2003</t>
  </si>
  <si>
    <t>Reading Books,Travelling</t>
  </si>
  <si>
    <t>Kethireddy Mallikarjuna Reddy</t>
  </si>
  <si>
    <t>Kethireddy Reddemma</t>
  </si>
  <si>
    <t>2-105, Poleramma Temple Street, Gurramkonda village and Mandal, Annamayya District, 517297</t>
  </si>
  <si>
    <t>Little Flowers English Medium High School</t>
  </si>
  <si>
    <t>Board of Secondary Education, Andhrapradesh</t>
  </si>
  <si>
    <t>Government Model Residential Polytechnic College, madanapalli</t>
  </si>
  <si>
    <t>Jawaharlal Nehru Technological University , Ananthapur</t>
  </si>
  <si>
    <t>K. S. R. M. College of Engineering, Kadapa</t>
  </si>
  <si>
    <t>Autocad,Primavara,MS Office,Basic Staad Pro,Revit Architecture</t>
  </si>
  <si>
    <t>Megha Engineering Infrastructure and Limited ( MEIL ) | GET in Planning | East Godavari | Jul 2025 | Jul 2026 | 1 Years, 0 Months, 4 Days | 3.00</t>
  </si>
  <si>
    <t>K. S. R. M. College of engineering, Kadapa | Student | Kadapa | Dec 2024 | Apr 2025 | 17 Weeks | Campus Internship
Indian Institute of Technology, Bombay (IITB) | Research Intern | IITB Campus, Powai | Jan 2025 | Jun 2025 | 23 Weeks</t>
  </si>
  <si>
    <t>two day Workshop on waste water management at IIT Tirupati
Primavara p6
Construction Project Management</t>
  </si>
  <si>
    <t>H2660083</t>
  </si>
  <si>
    <t>Sameer</t>
  </si>
  <si>
    <t>Kamlakar</t>
  </si>
  <si>
    <t>Kharat</t>
  </si>
  <si>
    <t>Sameer Kamlakar Kharat</t>
  </si>
  <si>
    <t>sameerkharat424001@gmail.com</t>
  </si>
  <si>
    <t>H2660083@student.nicmar.ac.in</t>
  </si>
  <si>
    <t>19-May-1999</t>
  </si>
  <si>
    <t>Marathi ,Hindi,English</t>
  </si>
  <si>
    <t>Reading,Sports,Music,Watching Movies</t>
  </si>
  <si>
    <t>Kamlakar Kharat</t>
  </si>
  <si>
    <t>Chhaya Kamlakar Kharat</t>
  </si>
  <si>
    <t>Ramapati Chowk ,Mogalai ,Sakri Road ,Dhule</t>
  </si>
  <si>
    <t>Dhule</t>
  </si>
  <si>
    <t>JR City High School ,Dhule</t>
  </si>
  <si>
    <t>Nashik Board Maharastra</t>
  </si>
  <si>
    <t>Ssvps Poly technic ,Dhule</t>
  </si>
  <si>
    <t>KBC North Maharastra University</t>
  </si>
  <si>
    <t>NESS Gangamai College of Engineering ,Nagaon ,Dhule</t>
  </si>
  <si>
    <t>2022-Feb</t>
  </si>
  <si>
    <t>AutoCAD ,MS Office ,MS Excel,Primavera</t>
  </si>
  <si>
    <t>H2660084</t>
  </si>
  <si>
    <t>Korubilli</t>
  </si>
  <si>
    <t>Hemanjali</t>
  </si>
  <si>
    <t>Korubilli Hemanjali</t>
  </si>
  <si>
    <t>hemanjali1414@gmail.com</t>
  </si>
  <si>
    <t>H2660084@student.nicmar.ac.in</t>
  </si>
  <si>
    <t>09-Jan-2004</t>
  </si>
  <si>
    <t xml:space="preserve">Telugu , English , Hindi </t>
  </si>
  <si>
    <t>Sketching ,Willing to learn , Learning about mythology , Watching moives</t>
  </si>
  <si>
    <t>Naga Apparao Korubilli</t>
  </si>
  <si>
    <t>Private Employee</t>
  </si>
  <si>
    <t>Tharangini Korubilli</t>
  </si>
  <si>
    <t>H N 7C - 2 - 4 , Eastern street , Chadaraboina vaari veedhi , 7th division , Eluru , Andhra Pradesh</t>
  </si>
  <si>
    <t>Eluru</t>
  </si>
  <si>
    <t>Near IBM church , Cheruvu daggara dipo , Teacher's colony , Eluru , Andhra pradesh</t>
  </si>
  <si>
    <t>BRILLIANT (EM) HIGH SCHOOL</t>
  </si>
  <si>
    <t>Board Of Secondary Education/ Eluru  /Andhra Pradesh</t>
  </si>
  <si>
    <t>Board Of Intermediate/ Eluru/ Andhra Pradesh</t>
  </si>
  <si>
    <t>Ramachandra College Of Engineering/ Eluru/ Andhra Pradesh</t>
  </si>
  <si>
    <t>AutoCAD,Google Sketchup,Revit Architecture,Total Station,MS Project</t>
  </si>
  <si>
    <t>Techwave Infotech Private Limited | Junior Design Engineer | Hyderabad | Jan 2025 | Jul 2026 | 1 Years, 6 Months, 0 Days | 2.9</t>
  </si>
  <si>
    <t>Ramachandra College Of Engineering | Student | Eluru | Dec 2024 | May 2025 | 20 Weeks | Campus Internship
Water Resource Department | Intern | Eluru | May 2023 | Jun 2023 | 3 Weeks
MSR Edusoft Private Limited | Intern | Eluru | Jun 2024 | Aug 2024 | 10 Weeks</t>
  </si>
  <si>
    <t>Certification Of Volunteering
Event Organizer
Bridge Making Competition - Prize Winner
Certification Of Academic Excellence</t>
  </si>
  <si>
    <t>H2660085</t>
  </si>
  <si>
    <t>SAI BHARGAV</t>
  </si>
  <si>
    <t>KOTHAPALLI</t>
  </si>
  <si>
    <t>Sai Bhargav Kothapalli</t>
  </si>
  <si>
    <t>kothapallibhargav2@gmail.com</t>
  </si>
  <si>
    <t>H2660085@student.nicmar.ac.in</t>
  </si>
  <si>
    <t>10-Dec-2003</t>
  </si>
  <si>
    <t>Telugu ,Hindi,English</t>
  </si>
  <si>
    <t>Playing Cricket,Playing Badminton,Playing Chess</t>
  </si>
  <si>
    <t>SAHEB</t>
  </si>
  <si>
    <t>JUNIOR RECORD ASSISTANT</t>
  </si>
  <si>
    <t>PARVATI</t>
  </si>
  <si>
    <t xml:space="preserve">2-21, Madhira mandal, Khammam District, Krishnapuram Village. </t>
  </si>
  <si>
    <t>Khammam</t>
  </si>
  <si>
    <t>HARVEST SCHOOL</t>
  </si>
  <si>
    <t>Board of Secondary Education , Khammam City, Telangana.</t>
  </si>
  <si>
    <t>NARAYANA JUNIOR COLLEGE</t>
  </si>
  <si>
    <t>Telangana State Board of Education, Hyderabad City, Telangana.</t>
  </si>
  <si>
    <t>Koneru Lakshmaiah Education Foundation , Guntur City, Andhra Pradesh.</t>
  </si>
  <si>
    <t>AutoCAD,STAAD Pro,Revit Architecture,MS Office,MS Project</t>
  </si>
  <si>
    <t>4Front Constructions | Intern | Guntur | May 2023 | Jul 2023 | 8 Weeks | Campus Internship
Koneru Lakshmaiah Education Foundation | Final Year Project | Guntur City, Vaddeswaram. | Dec 2024 | Apr 2025 | 19 Weeks | Campus Internship
SOBHA LIMITED | Trainee Enginner | Hyderabad | Jul 2025 | Oct 2025 | 17 Weeks | Campus Internship</t>
  </si>
  <si>
    <t>Auto CAD
STAAD PRO
Revit Architecture</t>
  </si>
  <si>
    <t>H2660086</t>
  </si>
  <si>
    <t>Kummari</t>
  </si>
  <si>
    <t>Gururaj</t>
  </si>
  <si>
    <t>Kummari Gururaj</t>
  </si>
  <si>
    <t>gururaj6836@gmail.com</t>
  </si>
  <si>
    <t>H2660086@student.nicmar.ac.in</t>
  </si>
  <si>
    <t>02-Jul-2002</t>
  </si>
  <si>
    <t>Listening to music,Playing Cricket</t>
  </si>
  <si>
    <t>Kummari Tirupathaiah</t>
  </si>
  <si>
    <t>Civil Contractor</t>
  </si>
  <si>
    <t>Kummari Yadamma</t>
  </si>
  <si>
    <t>2-15,Mannapur,Kothapalli</t>
  </si>
  <si>
    <t>Narayanpet</t>
  </si>
  <si>
    <t>4-1150/A,Marthanda nagar,New Hafeezpet</t>
  </si>
  <si>
    <t>ZPHS Kothaguda</t>
  </si>
  <si>
    <t>BSET,Telangana</t>
  </si>
  <si>
    <t>2016-Jan</t>
  </si>
  <si>
    <t>New Govt Jr College Kukatpally</t>
  </si>
  <si>
    <t>TGBIE</t>
  </si>
  <si>
    <t>Vidya Jyothi Institute Of Technology</t>
  </si>
  <si>
    <t>AutoCAD,MS Office,STAAD Pro,Revit</t>
  </si>
  <si>
    <t>PRECA SOLUTIONS INDIA PVT LTD | TRAINEE | Hyderabad | Dec 2024 | Mar 2025 | 12 Weeks | Campus Internship
Vidya Jyothi Institute Of Technology | College Project | Hyderabad | Jan 2024 | Mar 2024 | 8 Weeks | Campus Internship</t>
  </si>
  <si>
    <t>H2660087</t>
  </si>
  <si>
    <t>Kunchala</t>
  </si>
  <si>
    <t>Upendra</t>
  </si>
  <si>
    <t>Kunchala Upendra</t>
  </si>
  <si>
    <t>upendrakunchala900@gmail.com</t>
  </si>
  <si>
    <t>H2660087@student.nicmar.ac.in</t>
  </si>
  <si>
    <t>15-Aug-2003</t>
  </si>
  <si>
    <t xml:space="preserve">Playing Volleyball,Listening Music,Photography </t>
  </si>
  <si>
    <t>Kunchala Narasinga Rao</t>
  </si>
  <si>
    <t>Kunchala Ramanamma</t>
  </si>
  <si>
    <t>Mamidivalasa villg, Singupuram post, Srikakulam Dist &amp; Mandal , AP-532185</t>
  </si>
  <si>
    <t>Z P H S Singupuram</t>
  </si>
  <si>
    <t xml:space="preserve">Board of Secondary Education , Andhra Pradesh </t>
  </si>
  <si>
    <t xml:space="preserve">Aditya Institute of Technology and Management,Tekkali Srikakulam </t>
  </si>
  <si>
    <t>Jawaharlal Nehru Technological University – Gurajada, Vizianagaram</t>
  </si>
  <si>
    <t xml:space="preserve">GMR Institute of Technology , Rajam, Vijayanagaram </t>
  </si>
  <si>
    <t>AutoCAD,MS Office,Infor Billing,Calquan &amp; Ms Project Basics</t>
  </si>
  <si>
    <t>Nagarjuna Construction Company Limited | Junior Engineer – Planning &amp; Quantity Surveying | Amaravati, Andhra Pradesh, India | Jul 2025 | Jul 2026 | 1 Years, 0 Months, 11 Days | 3.19</t>
  </si>
  <si>
    <t>Sri Satya Sai Constructions | Internship Trainee | Srikakulam,A.P | Jul 2024 | Jan 2025 | 26 Weeks | Campus Internship
National Highways Authority of India NHAI, Visakhapatnam | Summer Internship Trainee | Visakhapatnam | Jul 2023 | Aug 2023 | 4 Weeks | Campus Internship
DWARAKA ARCHITECTS | Diploma Trainee | Srikakulam,A.P | Jul 2020 | Jan 2021 | 26 Weeks | Campus Internship</t>
  </si>
  <si>
    <t>Fundamentals of Project Management
Construction Management Workshop
Construction of Cost Estimation and Cost Control
Introduction to Sustainability</t>
  </si>
  <si>
    <t>H2660088</t>
  </si>
  <si>
    <t>Madduri</t>
  </si>
  <si>
    <t>Divesh</t>
  </si>
  <si>
    <t>Madduri Divesh Reddy</t>
  </si>
  <si>
    <t>learnmdr@gmail.com</t>
  </si>
  <si>
    <t>H2660088@student.nicmar.ac.in</t>
  </si>
  <si>
    <t>06-Jul-2001</t>
  </si>
  <si>
    <t>Fitness enthusiast,Watching podcasts,Playing Cricket</t>
  </si>
  <si>
    <t>Madduri Rama Krishna Reddy</t>
  </si>
  <si>
    <t>Madduri Madhavi</t>
  </si>
  <si>
    <t>H.no:9-1-364/B/74/1/3, Bapughat, Gandhinagar, Langar house</t>
  </si>
  <si>
    <t>Vidya Nikethan High School</t>
  </si>
  <si>
    <t>Board of Secondary Education, Hyderabad/ Telangana</t>
  </si>
  <si>
    <t>Telangana State Board of Intermediate Education, Hyderabad/ Telangana</t>
  </si>
  <si>
    <t>Vidya Jyothi Institute Of Technology, Hyderabad/ Telangana</t>
  </si>
  <si>
    <t>AutoCAD,MS Excel</t>
  </si>
  <si>
    <t>Arrowsight.pvt.ltd | Lead Auditor | Hyderabad | Jun 2023 | Jul 2026 | 3 Years, 1 Months, 10 Days | 5</t>
  </si>
  <si>
    <t>Vidya Jyothi Institute of Technology | Student | Hyderabad | Jan 2023 | Apr 2023 | 13 Weeks | Campus Internship</t>
  </si>
  <si>
    <t>Osha 10 hours</t>
  </si>
  <si>
    <t>H2660089</t>
  </si>
  <si>
    <t>Vikki</t>
  </si>
  <si>
    <t xml:space="preserve">Deelip </t>
  </si>
  <si>
    <t>Mahajan</t>
  </si>
  <si>
    <t>Vikki Deelip  Mahajan</t>
  </si>
  <si>
    <t>vikkimahajan00@gmail.com</t>
  </si>
  <si>
    <t>H2660089@student.nicmar.ac.in</t>
  </si>
  <si>
    <t>16-Aug-1999</t>
  </si>
  <si>
    <t>Marathi,Hindhi,English</t>
  </si>
  <si>
    <t>Music,Treaking on Forts,Travelling,Playing Cricket</t>
  </si>
  <si>
    <t>Deelip Dagadu Mahajan</t>
  </si>
  <si>
    <t>Farmar</t>
  </si>
  <si>
    <t>Ushabai Deelip Mahajan</t>
  </si>
  <si>
    <t>Near Deshmukh Madhi, Balveer Chauk, Maliwada, Erandol</t>
  </si>
  <si>
    <t>Jalgaon</t>
  </si>
  <si>
    <t>D30 Ashoka Kalpataru Rowhousing , Silver Dale Elementry School, Jadhav Sankul, Satpur-Ambad link Road, Nashik</t>
  </si>
  <si>
    <t>R.T.Kabre Vidyalaya Erandol</t>
  </si>
  <si>
    <t>Nashik Division Board Maharashtra</t>
  </si>
  <si>
    <t>D.D.S.P Arts, Commers and Science Collage Erandol</t>
  </si>
  <si>
    <t xml:space="preserve">KBC North Maharashtra University </t>
  </si>
  <si>
    <t>NES'S Gangamai Collage OF Engineering Nagaon,Dhule</t>
  </si>
  <si>
    <t>AutoCAD,MS Excel,MS Office Basic,REVIT</t>
  </si>
  <si>
    <t xml:space="preserve">INTERTEK INDIA PVT LTD | Civil Enginner | MUMBAI,TARAPUR ,MAHARASTRA | Jul 2024 | Jan 2026 | 1 Years, 5 Months, 26 Days | 3.3 </t>
  </si>
  <si>
    <t>K.D. Construction  | Supervisor  | Dhule Maharashtra  | Dec 2018 | Jan 2019 | 6 Weeks | Campus Internship
Wonder Cement Pvt. Ltd. | Site Sale Representative | Erandol, Jalgaon Maharashtra | Jan 2022 | May 2022 | 18 Weeks | Campus Internship</t>
  </si>
  <si>
    <t>AutoCAD
Revit Architecture Essential
Civil Engineering Fandamentals Module
Workshop On Bridge Foundation
Workshop On Casting Design And its Manufacturing</t>
  </si>
  <si>
    <t>H2660090</t>
  </si>
  <si>
    <t xml:space="preserve">MALLEPALLI </t>
  </si>
  <si>
    <t xml:space="preserve">HARSHAVARDHAN </t>
  </si>
  <si>
    <t>REDDY</t>
  </si>
  <si>
    <t>Mallepalli  Harshavardhan  Reddy</t>
  </si>
  <si>
    <t>mallepalliharshavardhan@gmail.com</t>
  </si>
  <si>
    <t>H2660090@student.nicmar.ac.in</t>
  </si>
  <si>
    <t>24-May-2003</t>
  </si>
  <si>
    <t>Music,Running,Cricket</t>
  </si>
  <si>
    <t>MALLEPALLI SHYAM SUNDER REDDY</t>
  </si>
  <si>
    <t>salesmen</t>
  </si>
  <si>
    <t>MALLEPALLI RAJITHA</t>
  </si>
  <si>
    <t>2-2-36EP, Hanuman sai nagar ,Uppal</t>
  </si>
  <si>
    <t>SRI CHAITANYA HIGH SCHOOL</t>
  </si>
  <si>
    <t>BOARD OF SECONDARY EDUCATION , TELANGANA</t>
  </si>
  <si>
    <t>TELANGANA STATE BOARD OF INTERMEDIATE EDUCATION , HYDERABAD</t>
  </si>
  <si>
    <t>JAWAHARLAL NEHRU TECHNOLOGICAL UNVERSITY HYDERABAD</t>
  </si>
  <si>
    <t xml:space="preserve">SREYAS INSTITUTE OF ENGINEERING AND TECHNOLOGY  , HYDERABAD </t>
  </si>
  <si>
    <t>MS Office,AutoCAD ,MS Project,Primavera,Autodesk revit</t>
  </si>
  <si>
    <t>VAISHNAOI GROUP  | GET   | SHAMSHABAD | Feb 2025 | Jul 2026 | 1 Years, 5 Months, 25 Days | 3</t>
  </si>
  <si>
    <t>STABILITY ANALYSIS OF SOIL SLOPE USING SOIL NAILING TECHNIQUE | MAJOR PROJECT | NAGOLE | Dec 2023 | May 2024 | 25 Weeks | Campus Internship</t>
  </si>
  <si>
    <t>Autodesk revit</t>
  </si>
  <si>
    <t>H2660091</t>
  </si>
  <si>
    <t>Malyala</t>
  </si>
  <si>
    <t>Rakesh</t>
  </si>
  <si>
    <t>Malyala Rakesh</t>
  </si>
  <si>
    <t>rakeshmalyala2@gmail.com</t>
  </si>
  <si>
    <t>H2660091@student.nicmar.ac.in</t>
  </si>
  <si>
    <t>02-Jun-2001</t>
  </si>
  <si>
    <t>English ,Hindi,Telugu</t>
  </si>
  <si>
    <t>Strength Training,Fitness,Reading Books</t>
  </si>
  <si>
    <t>Malyala Srinivas</t>
  </si>
  <si>
    <t>Malyala Vijaya</t>
  </si>
  <si>
    <t>6-44/1 , Raidhari , Mamada , Nirmal</t>
  </si>
  <si>
    <t>ZPSS Mamada</t>
  </si>
  <si>
    <t xml:space="preserve">State Board of Telangana </t>
  </si>
  <si>
    <t>St Mary's Integrated Campus Hyderabad</t>
  </si>
  <si>
    <t>Guru Nanak Institutions Technical Campus Hyderabad</t>
  </si>
  <si>
    <t>AutoCAD ,Tekla,Staadpro,MS Office,MS Project,Revit,Primavera P6</t>
  </si>
  <si>
    <t>Genpact India Private Limited | Process Associate | Hyderabad | Feb 2024 | May 2025 | 1 Years, 2 Months, 25 Days | 2.48</t>
  </si>
  <si>
    <t>Guru Nanak Institutions Technical Campus Hyd | Group Leader | Hyderabad | Jan 2023 | Jun 2023 | 22 Weeks | Campus Internship
ST Mary's Integrated Campus Hyderabad  | Group Leader | Hyderabad | Jan 2019 | May 2019 | 17 Weeks | Campus Internship
Arteras Engineering Services Private Limited | Trainee Engineer Detailer | Hyderabad | Jul 2025 | Nov 2025 | 17 Weeks</t>
  </si>
  <si>
    <t>Certificate of Merit in Academic Excellence
NDT Tests on Concrete 
Completed Training on Total Station 
Cyber Security</t>
  </si>
  <si>
    <t>H2660092</t>
  </si>
  <si>
    <t>Hemanth</t>
  </si>
  <si>
    <t>Mamidi</t>
  </si>
  <si>
    <t>Hemanth Kumar Mamidi</t>
  </si>
  <si>
    <t>mamidihemanthkumar143225@gmail.com</t>
  </si>
  <si>
    <t>H2660092@student.nicmar.ac.in</t>
  </si>
  <si>
    <t>01-Oct-2002</t>
  </si>
  <si>
    <t>Teaching,cricket,Farming</t>
  </si>
  <si>
    <t>Mamidi Satyanarayana</t>
  </si>
  <si>
    <t>Mamidi Jayalakshmi</t>
  </si>
  <si>
    <t>1/76,Jinjeru,Pedana Mandal,Krishna[DT]</t>
  </si>
  <si>
    <t>KOMMAREDDY HIGH SCHOOL</t>
  </si>
  <si>
    <t>BSEAB</t>
  </si>
  <si>
    <t>SRI GAYATRI JUNIOR COLLEGE</t>
  </si>
  <si>
    <t>BIEAP</t>
  </si>
  <si>
    <t>VISHNU INSTITUTE OF TECHNOLOGY,BHIMAVARAM,ANDHRA PRADESH</t>
  </si>
  <si>
    <t>AUTOCAD,SKETCHUP,MSOFFICE</t>
  </si>
  <si>
    <t>Prism Johnson Limited | TECHNO SALES ENGINEER | HYDERABAD | Jul 2024 | Jul 2025 | 1 Years, 0 Months, 19 Days | 4</t>
  </si>
  <si>
    <t>SK Sharma Engineering Consultants PVT LTD | QC Engineer | Hyderabad | Aug 2025 | Jul 2026 | 48 Weeks
VISHNU INSTITUTE OF TECHNOLOGY | STUDENT | Bhimavaram | Nov 2023 | Apr 2024 | 23 Weeks</t>
  </si>
  <si>
    <t>H2660093</t>
  </si>
  <si>
    <t xml:space="preserve">Maradana </t>
  </si>
  <si>
    <t>Udaya</t>
  </si>
  <si>
    <t>Kiran</t>
  </si>
  <si>
    <t>Maradana  Udaya Kiran</t>
  </si>
  <si>
    <t>udaykiranmaradana444@gmail.com</t>
  </si>
  <si>
    <t>H2660093@student.nicmar.ac.in</t>
  </si>
  <si>
    <t>22-Feb-2002</t>
  </si>
  <si>
    <t>Playing Archery,music</t>
  </si>
  <si>
    <t>Maradana Satyam Naidu</t>
  </si>
  <si>
    <t>Private worker</t>
  </si>
  <si>
    <t>Maradana Anasuya</t>
  </si>
  <si>
    <t>18-94,Chandranagar,Gopalapatnam,-530027</t>
  </si>
  <si>
    <t>BALAJI EM HIGH SCHOOL</t>
  </si>
  <si>
    <t>Raghu Engineering College</t>
  </si>
  <si>
    <t>AutoCAD, MS Project, Staad Pro</t>
  </si>
  <si>
    <t>PRISM JOHNSON LIMITED | SR. EXECUTIVE SALES (RMC Division) | Visakhapatnam | Oct 2024 | Jul 2026 | 1 Years, 9 Months, 5 Days | 6</t>
  </si>
  <si>
    <t>Raghu Engineering College | College Project | Visakhapatnam | Nov 2023 | Apr 2024 | 18 Weeks | Campus Internship
Hindustan Petroleum Corporation Limited | Intern | Visakhapatnam | Jun 2023 | Jul 2023 | 6 Weeks</t>
  </si>
  <si>
    <t>Staad Pro Course</t>
  </si>
  <si>
    <t>H2660094</t>
  </si>
  <si>
    <t>Masampally</t>
  </si>
  <si>
    <t>Masampally Manikanta</t>
  </si>
  <si>
    <t>masampallymanikanta.ed@gmail.com</t>
  </si>
  <si>
    <t>H2660094@student.nicmar.ac.in</t>
  </si>
  <si>
    <t>09-Dec-2001</t>
  </si>
  <si>
    <t>Music,Reading,Video games</t>
  </si>
  <si>
    <t>Masampally Yadaiah</t>
  </si>
  <si>
    <t>Masampally Susheela</t>
  </si>
  <si>
    <t>3-5, Kummari Bazar, Narketpally, Narketpally, Nalgonda.</t>
  </si>
  <si>
    <t>Z P P High School Narketpalli, Nalgonda.</t>
  </si>
  <si>
    <t>Board of Secondary Education Telangana State, India.</t>
  </si>
  <si>
    <t>Govt Polytechnic, Nalgonda/Telangana.</t>
  </si>
  <si>
    <t>Nalla Malla Reddy Engineering College, Ghatkesar/Telangana.</t>
  </si>
  <si>
    <t>AutoCAD, MS Office , MS Project, Primavera</t>
  </si>
  <si>
    <t>Quess Corp Limited | Assistant Application Engineer | Deployed with Ultratech Cement Limited | Hyderabad | Jun 2024 | Aug 2026 | 2 Years, 2 Months, 2 Days | 3.07</t>
  </si>
  <si>
    <t>Nalla Malla Reddy Engineering College | B.Tech Major Project - "Experimental Investigation on Self-Healing Concrete with Bacillus Subtilis Bacteria". | Hyderabad | Jul 2023 | May 2024 | 43 Weeks</t>
  </si>
  <si>
    <t>ISRO/Overview of Space Science and Technology</t>
  </si>
  <si>
    <t>H2660095</t>
  </si>
  <si>
    <t>KARTHIK</t>
  </si>
  <si>
    <t>METHUKU</t>
  </si>
  <si>
    <t>Karthik Methuku</t>
  </si>
  <si>
    <t>karthikmethuku1138@gmail.com</t>
  </si>
  <si>
    <t>H2660095@student.nicmar.ac.in</t>
  </si>
  <si>
    <t>31-May-2003</t>
  </si>
  <si>
    <t>Movies,Music,Games</t>
  </si>
  <si>
    <t>METHUKU SRINIVAS</t>
  </si>
  <si>
    <t>Self-Employed ( Tailor)</t>
  </si>
  <si>
    <t>METHUKU MAMATHA</t>
  </si>
  <si>
    <t>H.NO- 5-33, Ghanpur Road, Palakurthy, Jangaon, Telangana</t>
  </si>
  <si>
    <t>PM SHRI ZPHS PALAKURTHY</t>
  </si>
  <si>
    <t>Board of Secondary Education, Telangana (BSET)</t>
  </si>
  <si>
    <t>Rajiv Gandhi University of Knowledge Technologies (RGUKT), Basar</t>
  </si>
  <si>
    <t>Self-Affiliated University Basara, Telangana</t>
  </si>
  <si>
    <t>Rajiv Gandhi University of Knowledge Technologies (RGUKT), Basar, Telangana</t>
  </si>
  <si>
    <t>Rajiv Gandhi University of Knowledge Technologies (RGUKT), Basar | Major Project | BASAR, TELANGANA | Jul 2024 | May 2025 | 42 Weeks | Campus Internship
Aakriti Constructions &amp; Developers Pvt Ltd | Graduate Engineer Trainee | Nallagandla, Hyderabad | Feb 2025 | Sep 2025 | 28 Weeks
Siddartha Infrastructure(INDIA) Private Limited | Graduate Engineer Trainee | Uppal Hyderabad | Oct 2025 | Mar 2026 | 18 Weeks</t>
  </si>
  <si>
    <t>H2660096</t>
  </si>
  <si>
    <t>Akshara</t>
  </si>
  <si>
    <t>Mogulla</t>
  </si>
  <si>
    <t>Akshara Mogulla</t>
  </si>
  <si>
    <t>aksharamogulla@gmail.com</t>
  </si>
  <si>
    <t>H2660096@student.nicmar.ac.in</t>
  </si>
  <si>
    <t>21-Jun-1999</t>
  </si>
  <si>
    <t xml:space="preserve"> English,Telugu,Hindi</t>
  </si>
  <si>
    <t>Music, Dancing,Cooking</t>
  </si>
  <si>
    <t>Srinivas Mogulla</t>
  </si>
  <si>
    <t>Jayasudha Mogulla</t>
  </si>
  <si>
    <t>5-95, Dumala, Yellareddipet, Rajanna Sircilla, Telangana, 505303</t>
  </si>
  <si>
    <t>Rajanna Sircilla</t>
  </si>
  <si>
    <t>Telangana State Model School</t>
  </si>
  <si>
    <t>Rajiv Gandhi University of Knowledge Technologies Basar</t>
  </si>
  <si>
    <t>Board of Intermediate Education, Telangana</t>
  </si>
  <si>
    <t>Rajiv Gandhi University of Knowledge Technologies Basar, Telangana State</t>
  </si>
  <si>
    <t>AutoCAD,Primavera,MS Office</t>
  </si>
  <si>
    <t>AM/NS INDIA | Section Engineer | Hazira, Surat | Jul 2023 | Jan 2026 | 2 Years, 6 Months, 5 Days | 7.22</t>
  </si>
  <si>
    <t>BTECH PROJECT | TO STUDY MECHANICAL AND DURABLE PROPERTIES OF POLYPYLENE FIBRE CONCRETE WITH M-SAND | IIIT BASARA | Jan 2022 | Jun 2022 | 21 Weeks | Campus Internship</t>
  </si>
  <si>
    <t>H2660097</t>
  </si>
  <si>
    <t>Mohammad</t>
  </si>
  <si>
    <t>Akbar</t>
  </si>
  <si>
    <t>Mohammad Akbar</t>
  </si>
  <si>
    <t>mohammadhakbar3@gmail.com</t>
  </si>
  <si>
    <t>H2660097@student.nicmar.ac.in</t>
  </si>
  <si>
    <t>06-Mar-2001</t>
  </si>
  <si>
    <t>Hindi,English,telugu</t>
  </si>
  <si>
    <t>Playing sports,Travelling,Listening to music</t>
  </si>
  <si>
    <t xml:space="preserve">Voli Mohammad </t>
  </si>
  <si>
    <t xml:space="preserve">Rajiya Begam </t>
  </si>
  <si>
    <t xml:space="preserve">8-86/17/c
Shanivarampeta
Kodimial
Jagitial </t>
  </si>
  <si>
    <t>9-5-35/1/A/1, Sapthagiri colony, karimnagar</t>
  </si>
  <si>
    <t>VASAVI HIGH SCHOOL</t>
  </si>
  <si>
    <t>Board of secondary education Telangana state</t>
  </si>
  <si>
    <t>SR Junior college</t>
  </si>
  <si>
    <t>Telangana State Board of Intermediate Education, HYDERABAD</t>
  </si>
  <si>
    <t>Sree Chaitanya College of Engineering, Karimnagar, Telangana</t>
  </si>
  <si>
    <t>AutoCAD,SketchUP,MS Office,MS Project</t>
  </si>
  <si>
    <t>Quess Corp Limited | Assistant Application Engineer | Patancheru, Hyderabad | Aug 2024 | Jul 2026 | 1 Years, 11 Months, 4 Days | 3.44</t>
  </si>
  <si>
    <t>23 month(s)</t>
  </si>
  <si>
    <t>Sree Chaitanya College of Engineering  | Strength and Durability characteristics of Self Compacting Concrete with Robo Sand and GGBS as Additives | Karimnagar  | Feb 2024 | May 2024 | 16 Weeks | Campus Internship</t>
  </si>
  <si>
    <t>PGDinCA and Autocad</t>
  </si>
  <si>
    <t>H2660098</t>
  </si>
  <si>
    <t>Mudam</t>
  </si>
  <si>
    <t>Mudam Ganesh</t>
  </si>
  <si>
    <t>ganeshmudam16@gmail.com</t>
  </si>
  <si>
    <t>H2660098@student.nicmar.ac.in</t>
  </si>
  <si>
    <t>03-Dec-2003</t>
  </si>
  <si>
    <t>Travelling,Badmintion</t>
  </si>
  <si>
    <t>Mudam Shankar</t>
  </si>
  <si>
    <t>Mudam Jamuna</t>
  </si>
  <si>
    <t>4-46, Marrigadda, Chandurthi</t>
  </si>
  <si>
    <t>Vikas High School</t>
  </si>
  <si>
    <t>Government Polytechnic College, Warangal, Telangana.</t>
  </si>
  <si>
    <t>Narsimha Reddy Engineering College, Hyderabad, Telangana.</t>
  </si>
  <si>
    <t>Autocad,MS Office,Staadpro,MS Projects</t>
  </si>
  <si>
    <t>NCC Urban Infrastructure Ltd | GET Quantity Surveyor | Hyderabad | May 2025 | Jul 2026 | 1 Years, 2 Months, 1 Days | 4.04</t>
  </si>
  <si>
    <t>Government Polytechnic College Warangal  | Team Leader | Warangal | Nov 2021 | Jan 2022 | 10 Weeks | Campus Internship
Narsimha Reddy Engineering College | Team Leader | Hyderabad | Dec 2024 | Apr 2025 | 16 Weeks | Campus Internship</t>
  </si>
  <si>
    <t>Indian Green Building Council</t>
  </si>
  <si>
    <t>H2660099</t>
  </si>
  <si>
    <t>Mukkala</t>
  </si>
  <si>
    <t>Amarthya sain</t>
  </si>
  <si>
    <t>Mukkala Amarthya Sain</t>
  </si>
  <si>
    <t>amarthyasain0511@gmail.com</t>
  </si>
  <si>
    <t>H2660099@student.nicmar.ac.in</t>
  </si>
  <si>
    <t>07-Jul-1998</t>
  </si>
  <si>
    <t>English ,telugu,hindi</t>
  </si>
  <si>
    <t>Music ,watching movies</t>
  </si>
  <si>
    <t>Mukkala C Guravaiah</t>
  </si>
  <si>
    <t>Police</t>
  </si>
  <si>
    <t>Mukkala Subhashini</t>
  </si>
  <si>
    <t>12-250/1 Laxminagar Colony Badangpet</t>
  </si>
  <si>
    <t>Gautami Talent High school</t>
  </si>
  <si>
    <t>Sri Chaitanya Juniour College</t>
  </si>
  <si>
    <t>Board of Intermediate Education Andhra Pradesh</t>
  </si>
  <si>
    <t>Jawaharlal Nehru Technological University Hyderabad College of Engineering Hyderabad</t>
  </si>
  <si>
    <t>Auto CAD ,MS Office,Staad Pro,Abaqus,BIM</t>
  </si>
  <si>
    <t>Aarvee Associates Architects Engineer &amp; Consultants pvt.ltd | Technical Supervisor | Hyderabad | Mar 2023 | Mar 2024 | 1 Years, 0 Months, 0 Days | 3</t>
  </si>
  <si>
    <t>Mtech Project | FINITE ELEMENT ANALYSIS OF A RCC COLUMN RETROFITTED WITH CFRP STRIPS | JNTUHCEH | Jan 2021 | Sep 2021 | 38 Weeks | Campus Internship</t>
  </si>
  <si>
    <t>BIM</t>
  </si>
  <si>
    <t>H2660100</t>
  </si>
  <si>
    <t>Mungara</t>
  </si>
  <si>
    <t>Satish</t>
  </si>
  <si>
    <t>Mungara Satish</t>
  </si>
  <si>
    <t>mungarasatishsatish@gmail.com</t>
  </si>
  <si>
    <t>H2660100@student.nicmar.ac.in</t>
  </si>
  <si>
    <t>11-Dec-2001</t>
  </si>
  <si>
    <t xml:space="preserve">English, Hindi, Telugu </t>
  </si>
  <si>
    <t>Reading Books, Watching Movies, Listening Music</t>
  </si>
  <si>
    <t xml:space="preserve">Mungara Ramakrishna </t>
  </si>
  <si>
    <t xml:space="preserve">Mungara Satyavathi </t>
  </si>
  <si>
    <t xml:space="preserve">3-84, parupalli ammavari gudi street, Jatlapalem, Pentapadu mandal, West Godavari, Andhra Pradesh </t>
  </si>
  <si>
    <t xml:space="preserve">KIMBERLEY ENGLISH MEDIUM SCHOOL </t>
  </si>
  <si>
    <t xml:space="preserve">BOARD OF SECONDARY EDUCATION , ANDHRA PRADESH </t>
  </si>
  <si>
    <t xml:space="preserve">SRI CHAITANYA JUNIOR COLLEGE </t>
  </si>
  <si>
    <t xml:space="preserve">BOARD OF INTERMEDIATE EDUCATION , ANDHRA PRADESH </t>
  </si>
  <si>
    <t>JAWAHARLAL NEHRU TECHNOLOGY UNIVERSITY KAKINADA</t>
  </si>
  <si>
    <t xml:space="preserve">SASI INSTITUTE OF TECHNOLOGY &amp; ENGINEERING , TADEPALLIGUDEM </t>
  </si>
  <si>
    <t>2021-Jan</t>
  </si>
  <si>
    <t>2024-Mar</t>
  </si>
  <si>
    <t>MS Office, AutoCAD</t>
  </si>
  <si>
    <t>MEGHA ENGINEERING &amp; INFRASTRUCTURES LIMITED | ENGINEER - CONS CORD (M3D) | Megha Engineering &amp; Infrastructures Limited | Execution | Mumbai Ahmedabad High Speed Rail Corridor C-1 Package | Mumbai, Maharashtra | MUMBAI, MAHARASHTRA | Nov 2024 | Jul 2026 | 1 Years, 8 Months, 17 Days | 4.45</t>
  </si>
  <si>
    <t>SASI INSTITUTE OF TECHNOLOGY &amp; ENGINEERING | Project Team Leader | TADEPALLIGUDEM | Nov 2023 | Mar 2024 | 21 Weeks | Campus Internship
Dr Y S R Horticultural University | Team Member | Venkataramannagudem | May 2023 | Jul 2023 | 5 Weeks | Campus Internship</t>
  </si>
  <si>
    <t>QUANTITY SURVEING
ADVANCED SURVEYING WITH TOTAL SATION
INDIAN GEOTECHNICAL SOCIETY GUNTUR CHAPTER CERTIFICATE OF MEMBERSHIP
INTERNATIONAL CONFERENCE ON MATERIALS INNOVATION AND SUSTAINABLE INFRASTRUCTURE (ICMISI-2024) CERTIFICATE OF PRESENTATION</t>
  </si>
  <si>
    <t>H2660161</t>
  </si>
  <si>
    <t>Parvez</t>
  </si>
  <si>
    <t>Mohammed</t>
  </si>
  <si>
    <t>Parvez Mohammed</t>
  </si>
  <si>
    <t>iamparvez3786@gmail.com</t>
  </si>
  <si>
    <t>H2660161@student.nicmar.ac.in</t>
  </si>
  <si>
    <t>20-Jul-2002</t>
  </si>
  <si>
    <t xml:space="preserve">Football,Cricket,Anime,Music </t>
  </si>
  <si>
    <t>AB-</t>
  </si>
  <si>
    <t>Anwar Pasha</t>
  </si>
  <si>
    <t xml:space="preserve">Farmer , Real estate </t>
  </si>
  <si>
    <t>Ameena Bee</t>
  </si>
  <si>
    <t>GOVT JOB FORE MAN KTPP GENCO</t>
  </si>
  <si>
    <t>5-14/5 Chatarajupally, Mandal Venkatapur, Budharam Warangal Telangana 50635</t>
  </si>
  <si>
    <t>Jayashankar</t>
  </si>
  <si>
    <t xml:space="preserve">f-261 ktpp colony chelpur jayashankar bhupalpally </t>
  </si>
  <si>
    <t>Montessori High School</t>
  </si>
  <si>
    <t>Montessori High School Secondary School Certificate TELANGANA</t>
  </si>
  <si>
    <t xml:space="preserve">Sri Chaitanya college of education  </t>
  </si>
  <si>
    <t>Sri Chaitanya JR  College Telangana State Board of Intermediate Education (TSBIE)</t>
  </si>
  <si>
    <t xml:space="preserve">SR UNIVERSITY </t>
  </si>
  <si>
    <t>SR UNIVERSITY Warangal Telangana</t>
  </si>
  <si>
    <t>2025-Jan</t>
  </si>
  <si>
    <t>AutoCad,MSExcel,MS Project,Primavera</t>
  </si>
  <si>
    <t>SR UNIVERSITY   | College project   | warangal | Jan 2024 | Apr 2024 | 17 Weeks | Campus Internship
S PLUS R ARCHITECTS  | SITE MANAGER | hyderabad | Jul 2025 | Nov 2025 | 21 Weeks
LITHOKON | FINISHING ENGINEER  | Kokapet hyderabad | Jan 2026 | Jun 2026 | 25 Weeks</t>
  </si>
  <si>
    <t xml:space="preserve"> Project Management Professional (PMP)®</t>
  </si>
  <si>
    <t>H2660162</t>
  </si>
  <si>
    <t>Abburi</t>
  </si>
  <si>
    <t>Lukas</t>
  </si>
  <si>
    <t>Abburi Lukas</t>
  </si>
  <si>
    <t>lukasabburi77@gmail.com</t>
  </si>
  <si>
    <t>H2660162@student.nicmar.ac.in</t>
  </si>
  <si>
    <t>09-Jan-2001</t>
  </si>
  <si>
    <t>Playing cricket,Listening music</t>
  </si>
  <si>
    <t>Abburi Elisha Rao</t>
  </si>
  <si>
    <t>Abburi Santha Ratnam</t>
  </si>
  <si>
    <t xml:space="preserve">Teacher </t>
  </si>
  <si>
    <t>2-61/1, Chinna peta,Bondada,Kalla mandalam,west godavari,534206</t>
  </si>
  <si>
    <t>Sri Raghavendra pg, Aliabad,500101</t>
  </si>
  <si>
    <t>ZPP High School Bondada</t>
  </si>
  <si>
    <t xml:space="preserve">Sri Chaitanya Junior College </t>
  </si>
  <si>
    <t xml:space="preserve">Board of Intermediate Education Andhrapradesh </t>
  </si>
  <si>
    <t xml:space="preserve">JNTU Kakinada </t>
  </si>
  <si>
    <t xml:space="preserve">Vishnu Institute of Technology, Bhimavaram </t>
  </si>
  <si>
    <t>AutoCad,Revit,Mitek,Alpine,MS Excel</t>
  </si>
  <si>
    <t>Alliance Design Solutions  | Sr.Design Engineer  | Hyderabad, Kukatpally  | Aug 2023 | Oct 2025 | 2 Years, 2 Months, 4 Days | 2.6</t>
  </si>
  <si>
    <t>H2660163</t>
  </si>
  <si>
    <t>RAJEEV</t>
  </si>
  <si>
    <t>ALAGANDULA</t>
  </si>
  <si>
    <t>Rajeev Alagandula</t>
  </si>
  <si>
    <t>rajeevalagandula7781@gmail.com</t>
  </si>
  <si>
    <t>H2660163@student.nicmar.ac.in</t>
  </si>
  <si>
    <t>13-Feb-2002</t>
  </si>
  <si>
    <t>TREKKING</t>
  </si>
  <si>
    <t>A.RAVINDER</t>
  </si>
  <si>
    <t>BUSINESS</t>
  </si>
  <si>
    <t>A.SRIVANI</t>
  </si>
  <si>
    <t>TEACHER</t>
  </si>
  <si>
    <t>2-3-64/1/9/A/2, JAISWAL GARDEN, AMBERPET</t>
  </si>
  <si>
    <t>Divyanjali High School</t>
  </si>
  <si>
    <t>Board of secondary education Telangana</t>
  </si>
  <si>
    <t>Sri Chaitanya Jr kalasala</t>
  </si>
  <si>
    <t>Telangana state board of intermediate education</t>
  </si>
  <si>
    <t>Nalla Malla Reddy Enginnering College Telangana</t>
  </si>
  <si>
    <t>H2660164</t>
  </si>
  <si>
    <t>MANDAPATI</t>
  </si>
  <si>
    <t>SYAM</t>
  </si>
  <si>
    <t>Mandapati Syam Kumar</t>
  </si>
  <si>
    <t>sammamdapati120@gmail.com</t>
  </si>
  <si>
    <t>H2660164@student.nicmar.ac.in</t>
  </si>
  <si>
    <t>10-Nov-2002</t>
  </si>
  <si>
    <t>Hindi, English, Telugu</t>
  </si>
  <si>
    <t>Reading, Paintings,Travelling</t>
  </si>
  <si>
    <t>MANDAPATI JAYARAM</t>
  </si>
  <si>
    <t>MANDAPATI PRABHAVATHI</t>
  </si>
  <si>
    <t>4-75, Agraharam street, Kakaraparru (V), Peravali (M)</t>
  </si>
  <si>
    <t>S V S Z P HIGH SCHOOL</t>
  </si>
  <si>
    <t>Kkaraparru, Andhra Pradesh</t>
  </si>
  <si>
    <t>Sree Maruthi Junior College</t>
  </si>
  <si>
    <t>Tanuku, Andhra Pradesh</t>
  </si>
  <si>
    <t>Sasi Institute of Technology &amp; Engineering, Tadepalligudem, Andhra Pradesh</t>
  </si>
  <si>
    <t>AutoCAD,SAP,Excel,MS Office,STAAD.Pro,MSP</t>
  </si>
  <si>
    <t>Energetic People Private Limited (MEIL) | Planning &amp; Billing Engineer Trainee | Andhra Pradesh | Feb 2025 | Aug 2026 | 1 Years, 5 Months, 17 Days | 3.47</t>
  </si>
  <si>
    <t>Sasi Institute of Technology &amp; Engineering |  2D Plaxis Finite Element Modeling Of Asphalt Concrete Pavement | Tadepalligudem | Dec 2023 | May 2024 | 22 Weeks | Campus Internship
Administrative Block (2nd phase) and the Central Library construction. | Student | Tadepalligudem | May 2023 | Jul 2023 | 5 Weeks | Campus Internship</t>
  </si>
  <si>
    <t>GEOTECHNICS WORK SHOP
ADVANCED SURVEYING WITH TOTAL STATION
INDIAN GEOTECHNICAL SOCIETY CERTIFICATE</t>
  </si>
  <si>
    <t>H2660165</t>
  </si>
  <si>
    <t>LIKHITESH</t>
  </si>
  <si>
    <t>SHASHIKANT</t>
  </si>
  <si>
    <t>PARAB</t>
  </si>
  <si>
    <t>Likhitesh Shashikant Parab</t>
  </si>
  <si>
    <t>likhiteshparab47@gmail.com</t>
  </si>
  <si>
    <t>H2660165@student.nicmar.ac.in</t>
  </si>
  <si>
    <t>14-Nov-1997</t>
  </si>
  <si>
    <t xml:space="preserve">Marathi, English,Hindi </t>
  </si>
  <si>
    <t xml:space="preserve">Playing Football and Cricket, Listening Music,Gardening </t>
  </si>
  <si>
    <t>Shashikant</t>
  </si>
  <si>
    <t>Sheetal</t>
  </si>
  <si>
    <t>704, A-Wing Gopal Heights Near Shapatashrungi Mandir, Gaodevi Road Badlpaur East.</t>
  </si>
  <si>
    <t>Thane</t>
  </si>
  <si>
    <t>Carmel Convent High School</t>
  </si>
  <si>
    <t>Smt. Chandibai Himathmal Mansukhani College</t>
  </si>
  <si>
    <t>2014-Feb</t>
  </si>
  <si>
    <t>2015-Feb</t>
  </si>
  <si>
    <t>BR Harne College of Engineering and Technology- Maharashtra.</t>
  </si>
  <si>
    <t>ISBM</t>
  </si>
  <si>
    <t>ISBM-Chattisgarh</t>
  </si>
  <si>
    <t>Auto Cad,MS office</t>
  </si>
  <si>
    <t>M/s Eagle Infra India Ltd | Tender Engineer | Ulhasnagar | Oct 2024 | Jul 2026 | 1 Years, 9 Months, 30 Days | 2.5</t>
  </si>
  <si>
    <t>22 month(s)</t>
  </si>
  <si>
    <t>H2660166</t>
  </si>
  <si>
    <t>Havinal</t>
  </si>
  <si>
    <t>Nikhil</t>
  </si>
  <si>
    <t>Havinal Nikhil</t>
  </si>
  <si>
    <t>nikhil.havinal23@gmail.com</t>
  </si>
  <si>
    <t>H2660166@student.nicmar.ac.in</t>
  </si>
  <si>
    <t>11-Oct-1992</t>
  </si>
  <si>
    <t>English,Hindi,Kannada,Tamil,Telugu,Marati</t>
  </si>
  <si>
    <t>Music,Playing Badminton</t>
  </si>
  <si>
    <t>Late. Havinal Veerabhadrappa</t>
  </si>
  <si>
    <t>Nirmala Havinal</t>
  </si>
  <si>
    <t>Basaveshwar Nagar, 2nd cross, Near Sangameshwar Temple, Bellary,</t>
  </si>
  <si>
    <t>Setra Gurushantappa HighSchool, Bellary</t>
  </si>
  <si>
    <t>Karnataka Secondary Education Examination Board, Banglore, Karnataka</t>
  </si>
  <si>
    <t>2007-Jun</t>
  </si>
  <si>
    <t>Civil Engg</t>
  </si>
  <si>
    <t>VV Sangha's Polytrechnic , Bellary, Karnataka</t>
  </si>
  <si>
    <t>2008-Jun</t>
  </si>
  <si>
    <t>Visvesvaraya Tecnological University, Belgavi</t>
  </si>
  <si>
    <t>RYMEC College, Bellary, Karnataka</t>
  </si>
  <si>
    <t>2011-Aug</t>
  </si>
  <si>
    <t>no</t>
  </si>
  <si>
    <t>P S Mudugall  | Billing and Site Engineer | Ranebennur, Haveri Dist, | Jul 2015 | May 2018 | 2 Years, 10 Months, 29 Days | 3.6
Dilip Buildcon Ltd,  PS Mudugall , Lea Associates, Theme Engineering Services | Engineer Billing &amp; Planning | Yadgiri | Jun 2018 | Jul 2026 | 8 Years, 1 Months, 30 Days | 9.60</t>
  </si>
  <si>
    <t>H2660167</t>
  </si>
  <si>
    <t>BANOTH</t>
  </si>
  <si>
    <t>KUMARASWAMY</t>
  </si>
  <si>
    <t>Banoth Kumaraswamy</t>
  </si>
  <si>
    <t>banothkumaraswamy123@gmail.com</t>
  </si>
  <si>
    <t>H2660167@student.nicmar.ac.in</t>
  </si>
  <si>
    <t>28-Mar-2004</t>
  </si>
  <si>
    <t xml:space="preserve">Hindi,English, Telugu </t>
  </si>
  <si>
    <t xml:space="preserve">Singing songs, Watching Movies </t>
  </si>
  <si>
    <t xml:space="preserve">BANOTH NEHRU </t>
  </si>
  <si>
    <t xml:space="preserve">BANOTH LAXMI </t>
  </si>
  <si>
    <t>4-14 NANDHYA THANDA RAJALIPETA MAHABUBABAD (Mndl &amp;Dist)</t>
  </si>
  <si>
    <t>Mahabubabad</t>
  </si>
  <si>
    <t xml:space="preserve">Telangana State Model School Mahabubabad </t>
  </si>
  <si>
    <t xml:space="preserve">Board of Secondary Education Telangana </t>
  </si>
  <si>
    <t xml:space="preserve">VMR Polytechnic Hanamkonda </t>
  </si>
  <si>
    <t xml:space="preserve">Jawaharlal Nehru University Hyderabad </t>
  </si>
  <si>
    <t xml:space="preserve">St Peter's Engineering College Hyderabad </t>
  </si>
  <si>
    <t>AutoCAD, MS Project, Primavera P6</t>
  </si>
  <si>
    <t xml:space="preserve">Coursera In Business Model Innovation For Sustainable Landscape 
Autodesk Certified Professional: AutoCAD for Design and Drafting Exam Pre Through Coursera p 
English For Career Development through Coursera 
Autodesk Certified Professional: Civil 3D for Infrastructure Design Exam Prep Through Coursera 
Effective Problem-Solving and Descision - Making through Coursera 
Preparation to Secure Your Startup Funding with Pitch Canvas through Coursera 
Ethics, Technology and Engineering 
Cybersecurity for Everyone 
Primevera P6 
Microsoft Project </t>
  </si>
  <si>
    <t>H2660168</t>
  </si>
  <si>
    <t>Saurabh</t>
  </si>
  <si>
    <t xml:space="preserve">Rajkumar </t>
  </si>
  <si>
    <t>Yadav</t>
  </si>
  <si>
    <t>Saurabh Rajkumar  Yadav</t>
  </si>
  <si>
    <t>saurabhyadav74017@gmail.com</t>
  </si>
  <si>
    <t>H2660168@student.nicmar.ac.in</t>
  </si>
  <si>
    <t>11-Mar-2004</t>
  </si>
  <si>
    <t xml:space="preserve">Hindi,English ,Marathi </t>
  </si>
  <si>
    <t>Cricket, outdoor games</t>
  </si>
  <si>
    <t xml:space="preserve">Manju </t>
  </si>
  <si>
    <t>30, vasant nagar , bhagwan nagar post office , nagpur.</t>
  </si>
  <si>
    <t xml:space="preserve">Somalwar High school Ramdaspeth Nagpur </t>
  </si>
  <si>
    <t xml:space="preserve">State board Nagpur Maharashtra </t>
  </si>
  <si>
    <t xml:space="preserve">Shivaji science college, Nagpur </t>
  </si>
  <si>
    <t xml:space="preserve">Rashtrasant tukadoji maharaj Nagpur university </t>
  </si>
  <si>
    <t xml:space="preserve">Shri ramdeobaba college of engineering and management Nagpur </t>
  </si>
  <si>
    <t>MS Project,Autocad,MS Office</t>
  </si>
  <si>
    <t>H2660101</t>
  </si>
  <si>
    <t>Murali</t>
  </si>
  <si>
    <t>Murali Krishna</t>
  </si>
  <si>
    <t>muralikrishna18maya@gmail.com</t>
  </si>
  <si>
    <t>H2660101@student.nicmar.ac.in</t>
  </si>
  <si>
    <t>12-Nov-1999</t>
  </si>
  <si>
    <t xml:space="preserve">English </t>
  </si>
  <si>
    <t xml:space="preserve">Cooking </t>
  </si>
  <si>
    <t>Prem kumar</t>
  </si>
  <si>
    <t>Retried</t>
  </si>
  <si>
    <t>Skp Nalini</t>
  </si>
  <si>
    <t xml:space="preserve">Retried </t>
  </si>
  <si>
    <t>H1 - 39, Mullai nagar, TNHB, Mohanur road, Namakkal, Tamilnadu</t>
  </si>
  <si>
    <t>Namakkal</t>
  </si>
  <si>
    <t xml:space="preserve">Veerannagari suresh H No-3-31 jaganguda village  MC pally municipality medchal malkajgiri </t>
  </si>
  <si>
    <t xml:space="preserve">Trinity academy </t>
  </si>
  <si>
    <t>Tamil nadu state board</t>
  </si>
  <si>
    <t>2015-Aug</t>
  </si>
  <si>
    <t xml:space="preserve">Bharathi higher secondary school </t>
  </si>
  <si>
    <t>2016-Sep</t>
  </si>
  <si>
    <t>2017-Sep</t>
  </si>
  <si>
    <t xml:space="preserve">Kongu engineering college </t>
  </si>
  <si>
    <t xml:space="preserve">Kongu engineering college perundurai </t>
  </si>
  <si>
    <t>AutoCad ,MA Project</t>
  </si>
  <si>
    <t>Cognizant  | Process executive  | Gurgaon | Sep 2023 | Jun 2024 | 36 Weeks | Campus Internship</t>
  </si>
  <si>
    <t>H2660102</t>
  </si>
  <si>
    <t>Sahithi</t>
  </si>
  <si>
    <t>Nagella</t>
  </si>
  <si>
    <t>Sahithi Nagella</t>
  </si>
  <si>
    <t>nagellasahithi44@gmail.com</t>
  </si>
  <si>
    <t>H2660102@student.nicmar.ac.in</t>
  </si>
  <si>
    <t>04-Feb-2003</t>
  </si>
  <si>
    <t xml:space="preserve">Continuous learning ,Photography ,Badminton </t>
  </si>
  <si>
    <t>Nagella Ajay Babu</t>
  </si>
  <si>
    <t>Nagella Madhavi</t>
  </si>
  <si>
    <t>91-4-58-1-2 First Floor, New Postal Colony, Balaji Nagar</t>
  </si>
  <si>
    <t>Board of Intermediate Education, Andhra Pradesh</t>
  </si>
  <si>
    <t>Jawaharlal Nehru Technological University Anantapur, Ananthapuramu</t>
  </si>
  <si>
    <t>G.Pulla Reddy Engineering College, Kurnool</t>
  </si>
  <si>
    <t>AutoCad, MS Office, Sketchup</t>
  </si>
  <si>
    <t>G. Pulla Reddy Engineering College | Student | Kurnool | Dec 2023 | Apr 2024 | 17 Weeks | Campus Internship
Makuta Developers LLP | Quantity Surveyor | Hyderabad | Dec 2025 | Jul 2026 | 34 Weeks | Campus Internship
Hella Infra Market Retail PVT LTD | Interior Designer  | Hyderabad | Jan 2025 | May 2025 | 20 Weeks | Campus Internship
My Home Constructions Pvt. Ltd. | Executive Engineer | Hyderabad | Dec 2023 | Mar 2024 | 13 Weeks</t>
  </si>
  <si>
    <t>Construction Management
Master Diploma in Civil CAD</t>
  </si>
  <si>
    <t>H2660103</t>
  </si>
  <si>
    <t xml:space="preserve">Nambari </t>
  </si>
  <si>
    <t>Chandra Sekhar</t>
  </si>
  <si>
    <t>Nambari  Chandra Sekhar</t>
  </si>
  <si>
    <t>sekharchandra939009@gmail.com</t>
  </si>
  <si>
    <t>H2660103@student.nicmar.ac.in</t>
  </si>
  <si>
    <t>16-May-2004</t>
  </si>
  <si>
    <t>Telugu ,English</t>
  </si>
  <si>
    <t>Playing Badminton,Playing Cricket</t>
  </si>
  <si>
    <t>Nambari Eswara Rao</t>
  </si>
  <si>
    <t>Former</t>
  </si>
  <si>
    <t>Nambari Bhulakshmi</t>
  </si>
  <si>
    <t>5-21 Subba Rao Peta, Unikili,Mandavalli road</t>
  </si>
  <si>
    <t>Z P High School, Rudrapaka</t>
  </si>
  <si>
    <t>Sri Jyothi Polytechnic- Kalavapamula(V) Vuyyuru</t>
  </si>
  <si>
    <t>Vignan's Institute Of Information Technology</t>
  </si>
  <si>
    <t xml:space="preserve">AutoCAD,Revit Architecture,Primavera,MS Excel, MS project </t>
  </si>
  <si>
    <t>VIJAYALAKSHMI PLANNERS &amp; DESIGNERS | Intern | Andhra Pradesh | Jan 2025 | Apr 2025 | 12 Weeks
Eduskills | Structural Analysis with STAAD PRO-Intern | Remote | Oct 2024 | Dec 2024 | 8 Weeks
Ayasya Eco | Industrial Training | Hyderabad | Feb 2022 | Aug 2022 | 25 Weeks
Vignan's Institute Of Infrmation Technology-Department Of Civil Engineering | Civil Engineering Project | Visakhapatnam | Dec 2024 | May 2025 | 21 Weeks</t>
  </si>
  <si>
    <t>Primavera P6(Acadd Center)
Conceptual Planning OF Bridges(L&amp;T EduTech / Coursera)
Foundaation Systems, Monitoring and Erection Methods(L&amp;T EduTech/ Coursera)
BIM Fundamentals For Engineers( National Taiwan University/Coursera)
AutoCAD(AEP Certification)</t>
  </si>
  <si>
    <t>H2660104</t>
  </si>
  <si>
    <t>NUKA</t>
  </si>
  <si>
    <t>GANESH</t>
  </si>
  <si>
    <t>Nuka Ganesh</t>
  </si>
  <si>
    <t>nukaganesh2003@gmail.com</t>
  </si>
  <si>
    <t>H2660104@student.nicmar.ac.in</t>
  </si>
  <si>
    <t>22-Jul-2003</t>
  </si>
  <si>
    <t>SPORTS,SWIMMING,READING BOOKS</t>
  </si>
  <si>
    <t>NUKA MADHAVA RAO</t>
  </si>
  <si>
    <t>NUKA  BHAGYALAKSHMI</t>
  </si>
  <si>
    <t>3-64/A RAYIPADU [V] KOTABOMMALI [M] SRIKAKULAM [D]</t>
  </si>
  <si>
    <t>VISWASANTHI HIGH SCHOOL</t>
  </si>
  <si>
    <t>BOARD OF SECONDARY EDUCATION   ANDHRA PRADESH</t>
  </si>
  <si>
    <t>S.M.V.M . POLYTECHNIC   TANUKU/ANDHRA PRADESH</t>
  </si>
  <si>
    <t>2021-Apr</t>
  </si>
  <si>
    <t>SWARNANDHRA COLLEGE OF ENGINEERING &amp; TECHNOLOGY    NARSAPUR/ANDHRA PRADESH</t>
  </si>
  <si>
    <t>AutoCAD,MS Office,ETABS,Primavera</t>
  </si>
  <si>
    <t>Energetic People Private Limited | QS/Planning Engineer  | Harohalli site ,Karnataka | Aug 2024 | Feb 2026 | 1 Years, 6 Months, 12 Days | 2.39
CIVET PROJECTS PRIVATE LIMITED  | QS/Planning Engineer  | Indra Palem ,Kakinada | Mar 2026 | Jul 2026 | 0 Years, 4 Months, 4 Days | 3.72</t>
  </si>
  <si>
    <t xml:space="preserve"> PROJECT IMPLEMENATION UNIT | Internship Trainee | TANUKU DIVISION | Apr 2021 | Sep 2021 | 20 Weeks
ROADS AND BUILDINGS DEPARTMENT | Student | Amalapuram, west Godavari | May 2023 | Jun 2023 | 3 Weeks
PLANNING &amp; DESIGN OF A G+5 RESIDENTIAL BUILDING USING ETABS SOFTWARE | Student | Narasapur, west Godavari | Dec 2023 | Apr 2024 | 20 Weeks</t>
  </si>
  <si>
    <t>Auto CAD 3D</t>
  </si>
  <si>
    <t>H2660105</t>
  </si>
  <si>
    <t xml:space="preserve">Yaswanth </t>
  </si>
  <si>
    <t xml:space="preserve">Achari </t>
  </si>
  <si>
    <t xml:space="preserve">Oruganti </t>
  </si>
  <si>
    <t xml:space="preserve">Yaswanth  Achari  Oruganti </t>
  </si>
  <si>
    <t>yeswanthchinnu5@gmail.com</t>
  </si>
  <si>
    <t>H2660105@student.nicmar.ac.in</t>
  </si>
  <si>
    <t>09-Oct-2003</t>
  </si>
  <si>
    <t>English Telugu Hindi</t>
  </si>
  <si>
    <t>Reading,Music,Playing Chess</t>
  </si>
  <si>
    <t xml:space="preserve">Oruganti VishnuMurthy Achari </t>
  </si>
  <si>
    <t>Oruganti Meenakshmma</t>
  </si>
  <si>
    <t xml:space="preserve">28/884/S2 Ngo's Colony, Nivarthi Nagar Nandyal
</t>
  </si>
  <si>
    <t xml:space="preserve">Sri Satya Sai English Medium High School </t>
  </si>
  <si>
    <t xml:space="preserve">Secondary School Certificate </t>
  </si>
  <si>
    <t xml:space="preserve">Svr Engineering College </t>
  </si>
  <si>
    <t xml:space="preserve">Jawahatlal Nehru Technological University Anantapur </t>
  </si>
  <si>
    <t>Ms Office, Autocad</t>
  </si>
  <si>
    <t>Akriti Associates | Site Engineer | Kurnool | Nov 2025 | Apr 2026 | 18 Weeks | Campus Internship
Final Year Project | Intern | Nandyal | Nov 2025 | Apr 2026 | 19 Weeks | Campus Internship
Roads &amp; Building Department  | Trainer | Nandyal | Jul 2022 | Jan 2023 | 25 Weeks | Campus Internship
Skill Desire | Intern | Nandyal | May 2025 | Jul 2025 | 8 Weeks | Campus Internship
Andhra Pradesh State Skill Development Corporation Architectural Modelling Using Revit | Intern | Nandyal | Mar 2024 | Mar 2024 | 1 Weeks | Campus Internship
Andhra Pradesh State Skill Development Corporation Staad Pro | Intern | Nandyal | Feb 2025 | Feb 2025 | 0 Weeks | Campus Internship</t>
  </si>
  <si>
    <t>H2660106</t>
  </si>
  <si>
    <t xml:space="preserve">Padamata </t>
  </si>
  <si>
    <t xml:space="preserve">Govardhan </t>
  </si>
  <si>
    <t>Goud</t>
  </si>
  <si>
    <t>Padamata  Govardhan  Goud</t>
  </si>
  <si>
    <t>padamatagovardhan@gmail.com</t>
  </si>
  <si>
    <t>H2660106@student.nicmar.ac.in</t>
  </si>
  <si>
    <t>26-May-2000</t>
  </si>
  <si>
    <t xml:space="preserve">Hindi , English, Telugu </t>
  </si>
  <si>
    <t>Playing Cricket ,Listening Music , Watching Movies</t>
  </si>
  <si>
    <t>6746 9606 3573</t>
  </si>
  <si>
    <t>Padamata Siva Rao Prasad</t>
  </si>
  <si>
    <t xml:space="preserve">Private Employee </t>
  </si>
  <si>
    <t xml:space="preserve">Padamata Sujatha </t>
  </si>
  <si>
    <t xml:space="preserve">404,Sri Gayatri Towers, Bjr Nagar Road , Poranki </t>
  </si>
  <si>
    <t>Narayana Techno School</t>
  </si>
  <si>
    <t>Vijayawada</t>
  </si>
  <si>
    <t xml:space="preserve">Vijayawada </t>
  </si>
  <si>
    <t xml:space="preserve">Usha Rama College of Engineering and Technology </t>
  </si>
  <si>
    <t>2024-Jan</t>
  </si>
  <si>
    <t>MS Office</t>
  </si>
  <si>
    <t>Doyen Engineering Services PVT LTD | Civil Supervisor  | Chennai | May 2025 | Jul 2026 | 1 Years, 2 Months, 2 Days | 3.36</t>
  </si>
  <si>
    <t>H2660107</t>
  </si>
  <si>
    <t>Palika</t>
  </si>
  <si>
    <t>Palika Hari Karthik</t>
  </si>
  <si>
    <t>palikaharikarthik4@gmail.com</t>
  </si>
  <si>
    <t>H2660107@student.nicmar.ac.in</t>
  </si>
  <si>
    <t>03-Sep-2002</t>
  </si>
  <si>
    <t>Music,Running</t>
  </si>
  <si>
    <t>Palika Satyanarayana Raju</t>
  </si>
  <si>
    <t>Police Officer</t>
  </si>
  <si>
    <t>Palika Naga Padma</t>
  </si>
  <si>
    <t>3-287/1 NGO'S COLONY, KAKINADA
NEAR SATHEMMA THALLI TEMPLE , PANASAPADU</t>
  </si>
  <si>
    <t>Board of Secondary Education , Kakinada ,Andhra Pradesh</t>
  </si>
  <si>
    <t>Bhashyam IIT - JEE Colleage</t>
  </si>
  <si>
    <t>Board of Intermediate Education , Kakinada, Andhra Pradesh</t>
  </si>
  <si>
    <t>Pragati Engineering Colleage</t>
  </si>
  <si>
    <t>Pragati Engineering Colleage ,Kakinada,Andhra Pradesh</t>
  </si>
  <si>
    <t>AUTOCAD,NAVISWORK,REVIT,EXCEL,SAP 2000,MS PROJECT</t>
  </si>
  <si>
    <t>Kakinada Municipal Corporation | Civil Engineering Intern | Kakinada | Feb 2024 | Apr 2024 | 9 Weeks | Campus Internship
Project | Design and Dynamic Analysis of Multistorey Building under Blast Load Conditions | Kakinada | Jan 2024 | May 2024 | 20 Weeks | Campus Internship
Cad Desk | Bim Intern (Auto Cad &amp; Revit) | Hyderabad | Apr 2026 | Jul 2026 | 11 Weeks</t>
  </si>
  <si>
    <t>Master Diploma in Civil CAD – AutoCAD &amp; BIM</t>
  </si>
  <si>
    <t>H2660108</t>
  </si>
  <si>
    <t>Panchireddi</t>
  </si>
  <si>
    <t>Panchireddi Harish</t>
  </si>
  <si>
    <t>panchireddiharish2005@gmail.com</t>
  </si>
  <si>
    <t>H2660108@student.nicmar.ac.in</t>
  </si>
  <si>
    <t>09-May-2005</t>
  </si>
  <si>
    <t>Listening Music,Playing Cricket</t>
  </si>
  <si>
    <t>Panchireddi Satyam</t>
  </si>
  <si>
    <t>Panchireddi Bharathi</t>
  </si>
  <si>
    <t>000,Pedda Veedhi,Jagannadha Valasa,G.sigadam(M),Srikakulam(D)</t>
  </si>
  <si>
    <t>AP Model School</t>
  </si>
  <si>
    <t>Board Of Secondary Education,G.Sigadam/Srikakulam</t>
  </si>
  <si>
    <t>Sri Venkateswara Polytechnic-Etcherla,Andhra Pradesh</t>
  </si>
  <si>
    <t>Andhra University</t>
  </si>
  <si>
    <t>Gayatri Vidya Parishad For Degree And P.G Courses,Visakhapatnam,Andhara Pradesh</t>
  </si>
  <si>
    <t>Auto CAD,ETABS,Revit</t>
  </si>
  <si>
    <t>Udemy | Intern | Online | May 2025 | Jun 2025 | 4 Weeks
Gayatri vidya parishad college for degree and pg courses | Student | Visakhapatnam | Dec 2025 | Apr 2026 | 19 Weeks
HMI Engineering services  | Intern | Visakhapatnam  | Jul 2020 | Jan 2023 | 130 Weeks</t>
  </si>
  <si>
    <t>Introduction To Internet Of Things - NPTEL
Certification in Auto cad workshop
Certification of completion in Auto cad</t>
  </si>
  <si>
    <t>H2660109</t>
  </si>
  <si>
    <t>Pavitra</t>
  </si>
  <si>
    <t xml:space="preserve">Pasupureddy </t>
  </si>
  <si>
    <t xml:space="preserve">Pavitra Pasupureddy </t>
  </si>
  <si>
    <t>pavipasupu123@gmail.com</t>
  </si>
  <si>
    <t>H2660109@student.nicmar.ac.in</t>
  </si>
  <si>
    <t>05-01-2004</t>
  </si>
  <si>
    <t xml:space="preserve">Telugu, english </t>
  </si>
  <si>
    <t>Music,Reading story books ,Comic books</t>
  </si>
  <si>
    <t>Pasupureddy vasudevarao</t>
  </si>
  <si>
    <t xml:space="preserve">Govt. Employee superintendent in panchayat raj department </t>
  </si>
  <si>
    <t>Puppala vijaya</t>
  </si>
  <si>
    <t xml:space="preserve">Venkateswara Colony tekkali srikakulam 532201 andhra pradesh </t>
  </si>
  <si>
    <t xml:space="preserve">Infant Jesus high school tekkali </t>
  </si>
  <si>
    <t xml:space="preserve">Tekkali srikakulam district Andhra Pradesh </t>
  </si>
  <si>
    <t>Aditya Institute Of Technology, SBTET</t>
  </si>
  <si>
    <t>2019-Oct</t>
  </si>
  <si>
    <t xml:space="preserve">JNTU Vijayanagar </t>
  </si>
  <si>
    <t xml:space="preserve">Aditya institute of technology and management tekkali srikakulam district Andhra Pradesh </t>
  </si>
  <si>
    <t>Autocad ,Revit,Staadpro</t>
  </si>
  <si>
    <t>Ramky Infrastructure Ltd. | Internship – Civil Execution Works | Hyderabad, Telangana  | Apr 2024 | May 2024 | 4 Weeks
Aditya institution of technology and management  | Project member | Tekkali srikakulam district Andhra Pradesh  | Oct 2024 | Apr 2025 | 24 Weeks</t>
  </si>
  <si>
    <t xml:space="preserve">Nptel </t>
  </si>
  <si>
    <t>H2660110</t>
  </si>
  <si>
    <t>Patil</t>
  </si>
  <si>
    <t>Vaibhav</t>
  </si>
  <si>
    <t>Anant</t>
  </si>
  <si>
    <t>Patil Vaibhav Anant</t>
  </si>
  <si>
    <t>patilvaibhavanant1@gmail.com</t>
  </si>
  <si>
    <t>H2660110@student.nicmar.ac.in</t>
  </si>
  <si>
    <t>01-Feb-2001</t>
  </si>
  <si>
    <t>English,Hindi,kannada,Marathi,Telagu</t>
  </si>
  <si>
    <t>Cricket</t>
  </si>
  <si>
    <t>Sangita</t>
  </si>
  <si>
    <t>At post mataki tq aland dist kalabugi 585302</t>
  </si>
  <si>
    <t>Jawahar Vidyalaya Andur</t>
  </si>
  <si>
    <t>Maharashtra State Board of Secondary and Higher Secondary Education Pune</t>
  </si>
  <si>
    <t>Kayaka Foundation Residential PU College,Kalaburgi</t>
  </si>
  <si>
    <t>Depertment of Pre Education Karnataka</t>
  </si>
  <si>
    <t>Visvesvarya Technologiacal University, Belgavi</t>
  </si>
  <si>
    <t>Government Enginerring College Ramanagara</t>
  </si>
  <si>
    <t>Modern Spaaces | junior Engineer | Bengaluru | Aug 2023 | Aug 2024 | 1 Years, 0 Months, 10 Days | 2.16
Sumadhura Infracon Pvt Ltd | Junior Engineer | Bengaluru | Sep 2024 | Nov 2025 | 1 Years, 2 Months, 18 Days | 3.25
Tru Dwelling pvt Ltd | Site engineer | Bengaluru | Dec 2025 | Jul 2026 | 0 Years, 7 Months, 23 Days | 4.2</t>
  </si>
  <si>
    <t>34 month(s)</t>
  </si>
  <si>
    <t>Stabilized Mud Brick Using Black Cotton Soil | Bachelor of Engineering | Ramanagara | Sep 2022 | Apr 2023 | 30 Weeks | Campus Internship</t>
  </si>
  <si>
    <t>H2660111</t>
  </si>
  <si>
    <t>Vedant</t>
  </si>
  <si>
    <t>Jagdish</t>
  </si>
  <si>
    <t>Vedant Jagdish Patil</t>
  </si>
  <si>
    <t>pvedant749@gmail.com</t>
  </si>
  <si>
    <t>H2660111@student.nicmar.ac.in</t>
  </si>
  <si>
    <t>06-Jul-2002</t>
  </si>
  <si>
    <t xml:space="preserve">Running, Workout,Fishing,Reading </t>
  </si>
  <si>
    <t>Jagdish Patil</t>
  </si>
  <si>
    <t>Government Servant</t>
  </si>
  <si>
    <t>Karuna Patil</t>
  </si>
  <si>
    <t xml:space="preserve">Taj Villa Room no.101 Plot no.102 Sector-9 Ulwe Navi Mumbai </t>
  </si>
  <si>
    <t>Raigad</t>
  </si>
  <si>
    <t>General Education Academy</t>
  </si>
  <si>
    <t>Maharashtra State Board SSC - Mumbai</t>
  </si>
  <si>
    <t>Veermata Jiajabai Technological Institute</t>
  </si>
  <si>
    <t>Mumbai University</t>
  </si>
  <si>
    <t>Mahatma Gandhi Mission College Of Engineering Technology</t>
  </si>
  <si>
    <t>Quantity Takeoff,MS Office</t>
  </si>
  <si>
    <t>Madhavkumar Construction | Juniour Engineer | Jawaharlal Nehru Port Authority ,Uran | Jul 2024 | Jul 2026 | 2 Years, 0 Months, 10 Days | 3</t>
  </si>
  <si>
    <t>H2660112</t>
  </si>
  <si>
    <t>Abhishek</t>
  </si>
  <si>
    <t>Devnath</t>
  </si>
  <si>
    <t>Pawade Abhishek Devnath</t>
  </si>
  <si>
    <t>abhipawde121@gmail.com</t>
  </si>
  <si>
    <t>H2660112@student.nicmar.ac.in</t>
  </si>
  <si>
    <t>12-Sep-2003</t>
  </si>
  <si>
    <t xml:space="preserve">Marathi, Hindi, English </t>
  </si>
  <si>
    <t>Cricket,Travelling ,Music</t>
  </si>
  <si>
    <t xml:space="preserve">DEVNATH </t>
  </si>
  <si>
    <t>Electrician , Plumber</t>
  </si>
  <si>
    <t>Manisha</t>
  </si>
  <si>
    <t>Old bhanegaon ward no 5 khaperkheda, Nagpur 441102</t>
  </si>
  <si>
    <t>Mararashtra Vidyalaya Khaperkheda</t>
  </si>
  <si>
    <t xml:space="preserve">Maharashtra State Board Of Secondary And Higher Secondary, Nagpur,Maharashtra </t>
  </si>
  <si>
    <t>Dr. Babasaheb Ambedkar Technological University,Maharashtra</t>
  </si>
  <si>
    <t>Jd. College Of Engineering And Management,Nagpur</t>
  </si>
  <si>
    <t>Autocad,Revit Architecture,Revit Structure,MEPF</t>
  </si>
  <si>
    <t>Saz Prism Monarch Pvt.Ltd | Junior Civil Engineer | Nagpur | Feb 2025 | Jun 2025 | 20 Weeks | Campus Internship
Apex Infralink.Ltd ( L&amp;T Construction) | Civil Supervisor | Hyderabad | Aug 2025 | Mar 2026 | 34 Weeks | Campus Internship</t>
  </si>
  <si>
    <t>H2660113</t>
  </si>
  <si>
    <t>yamini</t>
  </si>
  <si>
    <t>swetha</t>
  </si>
  <si>
    <t>Petla</t>
  </si>
  <si>
    <t>Yamini Swetha Petla</t>
  </si>
  <si>
    <t>yaminiswetha7098@gmail.com</t>
  </si>
  <si>
    <t>H2660113@student.nicmar.ac.in</t>
  </si>
  <si>
    <t>07-Oct-1998</t>
  </si>
  <si>
    <t>listening music,Reading Book,Playing shuttle</t>
  </si>
  <si>
    <t>Petla Srinivasarao</t>
  </si>
  <si>
    <t>Artist</t>
  </si>
  <si>
    <t>Petla Nikitha</t>
  </si>
  <si>
    <t>15-15-10C, Arundhati Nagar
Gavarapallem</t>
  </si>
  <si>
    <t xml:space="preserve">Prasanthi Niketan MVVS EM HS Anakapalli,Vishakapatanam </t>
  </si>
  <si>
    <t>Board of secundary education</t>
  </si>
  <si>
    <t>2014-May</t>
  </si>
  <si>
    <t>DIET Anakapalli,Vishakapatanam</t>
  </si>
  <si>
    <t>2014-Jul</t>
  </si>
  <si>
    <t>MS Office,Auto cad,Staad Pro,BIM Revit</t>
  </si>
  <si>
    <t>DHRISTI COST SOLUTIONS LLP | QUANTITY SURVEYOR | Hitec City | May 2025 | Jun 2026 | 1 Years, 1 Months, 25 Days | 3.55
ACTIVE GREEN PRODUCTS PVT.LTD | FACADE ESTIMATOR | GACHIBOWLI | Jun 2024 | Apr 2025 | 0 Years, 10 Months, 24 Days | 4.55
VIRTUREAL WORCON PVT LTD | QUANTITY SURVEYOR | HIMAYATNAGAR | Jan 2023 | Sep 2023 | 0 Years, 8 Months, 0 Days | 4.00
vijay nirman construction  | GET | shamshabad | Nov 2021 | Jan 2023 | 1 Years, 1 Months, 20 Days | 2.0</t>
  </si>
  <si>
    <t>46 month(s)</t>
  </si>
  <si>
    <t>VISAKHA INFRA DEVELOPERS LLP | Internship of Diploma in Civil Engineering. | Anakapalle | Apr 2014 | May 2014 | 6 Weeks | Campus Internship</t>
  </si>
  <si>
    <t>ARCHITECURAL MODELLING BY USING REVIT
AUTO CAD
DEBATE
ESSAY WRITING
ANTHYAKSHARI
PMKVY</t>
  </si>
  <si>
    <t>H2660114</t>
  </si>
  <si>
    <t>Anushri</t>
  </si>
  <si>
    <t>Pilli</t>
  </si>
  <si>
    <t>Anushri Pilli</t>
  </si>
  <si>
    <t>pillianushri1428@gmail.com</t>
  </si>
  <si>
    <t>H2660114@student.nicmar.ac.in</t>
  </si>
  <si>
    <t>17-May-2002</t>
  </si>
  <si>
    <t xml:space="preserve">    Learning New Skills,Content writing,Badminton</t>
  </si>
  <si>
    <t>Pilli Raj Kumar</t>
  </si>
  <si>
    <t xml:space="preserve">Self employed </t>
  </si>
  <si>
    <t>Pilli Siva Kumari</t>
  </si>
  <si>
    <t xml:space="preserve">17-89, Narasimha nagar, Ganesh nagar, Akkayyapalem </t>
  </si>
  <si>
    <t xml:space="preserve">The Presidential School </t>
  </si>
  <si>
    <t xml:space="preserve">CBSE , Andhra Pradesh </t>
  </si>
  <si>
    <t xml:space="preserve">Board of Intermediate Education, Andhra Pradesh </t>
  </si>
  <si>
    <t xml:space="preserve">Anil Neerukonda Institute of Technology &amp; Sciences, Andhra Pradesh </t>
  </si>
  <si>
    <t>Autocad,Staad pro ,Revit,MS Project</t>
  </si>
  <si>
    <t>Continuum Studio  | Trainee Engineer  | Hyderabad  | Apr 2024 | Feb 2025 | 47 Weeks | Campus Internship
Anil Neerukonda Institute of Technology and Sciences | Student  | Visakhapatnam  | Aug 2022 | Mar 2023 | 31 Weeks
Pro structures | Intern  | Visakhapatnam | Jun 2022 | Jul 2022 | 2 Weeks</t>
  </si>
  <si>
    <t>Safety in Construction 
Revit 
Autocad
Value added course on PEB</t>
  </si>
  <si>
    <t>H2660115</t>
  </si>
  <si>
    <t>Prudhvi</t>
  </si>
  <si>
    <t>Raj</t>
  </si>
  <si>
    <t>Thatipudi</t>
  </si>
  <si>
    <t>Prudhvi Raj Thatipudi</t>
  </si>
  <si>
    <t>tatipudiprudhvi@gmail.com</t>
  </si>
  <si>
    <t>H2660115@student.nicmar.ac.in</t>
  </si>
  <si>
    <t>04-May-2001</t>
  </si>
  <si>
    <t>hindi,english,telugu</t>
  </si>
  <si>
    <t>music,cooking</t>
  </si>
  <si>
    <t>Tatipudi Ramana</t>
  </si>
  <si>
    <t>Tatipudi Kanaka Lakshmi</t>
  </si>
  <si>
    <t>9-13-75/2/3 New Resapuvanipalem colony, opp. bullaya college ,visakhapatnam,Andhra Pradesh</t>
  </si>
  <si>
    <t xml:space="preserve">SIVA SIVANI PUBLIC SCHOOL </t>
  </si>
  <si>
    <t>VISAKHAPATNAM</t>
  </si>
  <si>
    <t xml:space="preserve">SUGNAN COLLEGE </t>
  </si>
  <si>
    <t xml:space="preserve">VISAKHAPTNAM </t>
  </si>
  <si>
    <t>ANDHRA UNIVERSITY</t>
  </si>
  <si>
    <t>ANIL NEERUKONDA INSTITUTE OF TECHNOLOGY AND SCIENCE</t>
  </si>
  <si>
    <t>AutoCAD, MS Office, MS Excel</t>
  </si>
  <si>
    <t>AI VARIANT | DATA ANALYST | Banglore | May 2024 | Nov 2026 | 130 Weeks | Campus Internship</t>
  </si>
  <si>
    <t>DATA ANALYST</t>
  </si>
  <si>
    <t>H2660116</t>
  </si>
  <si>
    <t>Rahul</t>
  </si>
  <si>
    <t>Rahul Kumar</t>
  </si>
  <si>
    <t>kumarrahul187@gmail.com</t>
  </si>
  <si>
    <t>H2660116@student.nicmar.ac.in</t>
  </si>
  <si>
    <t>02-Jul-1987</t>
  </si>
  <si>
    <t>Hindi and English</t>
  </si>
  <si>
    <t xml:space="preserve">Playing Cricket,Running </t>
  </si>
  <si>
    <t>Surya Deo Singh</t>
  </si>
  <si>
    <t>Sushila Prakash Singh</t>
  </si>
  <si>
    <t>House no. 572 Alkapuri Mount  Motor Gali Ratu Road Ranchi.</t>
  </si>
  <si>
    <t>Ranchi</t>
  </si>
  <si>
    <t>Jharkhand</t>
  </si>
  <si>
    <t>DAV  Co - Op School Khalari</t>
  </si>
  <si>
    <t xml:space="preserve">Central Board Of Secondary Education </t>
  </si>
  <si>
    <t>2000-May</t>
  </si>
  <si>
    <t>2002-May</t>
  </si>
  <si>
    <t xml:space="preserve">Cambrian Public School </t>
  </si>
  <si>
    <t>2003-May</t>
  </si>
  <si>
    <t>2005-May</t>
  </si>
  <si>
    <t>Biju  Patnaik University Of Technology , Odisha</t>
  </si>
  <si>
    <t>IACR Rayagada</t>
  </si>
  <si>
    <t>2005-Jun</t>
  </si>
  <si>
    <t>Autocad, Ms office</t>
  </si>
  <si>
    <t>STRATA Geosystems (India) Pvt Ltd | Project Manager | Pan India | Dec 2016 | Aug 2025 | 8 Years, 7 Months, 13 Days | 12.28</t>
  </si>
  <si>
    <t>103 month(s)</t>
  </si>
  <si>
    <t>H2660117</t>
  </si>
  <si>
    <t>RAYAPUDI</t>
  </si>
  <si>
    <t>VENKATA</t>
  </si>
  <si>
    <t>SRIKANTH</t>
  </si>
  <si>
    <t>Rayapudi Venkata Srikanth</t>
  </si>
  <si>
    <t>srikanthrayapudi111@gmail.com</t>
  </si>
  <si>
    <t>H2660117@student.nicmar.ac.in</t>
  </si>
  <si>
    <t>20-May-2003</t>
  </si>
  <si>
    <t>Listening to civil Engineering podcasts,Playing sports</t>
  </si>
  <si>
    <t>RAYAPUDI SRINIVASA RAO</t>
  </si>
  <si>
    <t>Barber</t>
  </si>
  <si>
    <t>RAYAPUDI KALYANI</t>
  </si>
  <si>
    <t>Chef &amp; support staff</t>
  </si>
  <si>
    <t>9-88, Beside Sri Veeranjaneyaswamy Temple, Pulladigunta, Vatticherukuru(Mandal), Kornepadu (P.O)</t>
  </si>
  <si>
    <t>Guntur</t>
  </si>
  <si>
    <t>SAROJINI VIDYALAYAM</t>
  </si>
  <si>
    <t>MBTS Government Polytechnic college-Guntur</t>
  </si>
  <si>
    <t>Vignan’s Lara Institute of Technology and Science-Guntur</t>
  </si>
  <si>
    <t>Autocad, MS Office,Microsoft Project (MSP),SAP S/4HANA (MM),StrategicERP,Power BI</t>
  </si>
  <si>
    <t>Guntur Municipal Corporation-Planning section | Involved in studying and interpreting engineering drawings, identifying and marking road-widening points in encroached areas, assisting with site measurements. | Chuttugunta, Guntur | May 2021 | Nov 2021 | 30 Weeks
Vignan’s LARA Institute of Technology &amp; Science | Conducted experimental investigation on Steel Fiber Reinforced Concrete with Ground Granulated Blast Furnace Slag (GGBS) | Vignan’s LARA Institute of Technology &amp; Science | Jan 2025 | Apr 2025 | 17 Weeks
Vishwa Samudra Engineering Private Limited | Worked as an Intern in the QS &amp; Planning Department, assisting in client billing &amp; subsequently handled subcontractor billing for 8 months. | Mulapeta, Srikakulam, Andhra Pradesh | Dec 2024 | Dec 2025 | 52 Weeks
Vishwa Samudra Engineering Private Limited | Motivated Junior Engineer with hands on experience in Quantity Surveying. Skilled in subcontractor billing, quantity verification, and ERP systems. | Mulapeta, Srikakulam, Andhra Pradesh | Dec 2025 | Jun 2026 | 26 Weeks</t>
  </si>
  <si>
    <t>Design of Reinforced Concrete Structures
Training in Fire and Safety
Risk Management Under FIDIC Contracts</t>
  </si>
  <si>
    <t>H2660118</t>
  </si>
  <si>
    <t>Ritik</t>
  </si>
  <si>
    <t>Pandey</t>
  </si>
  <si>
    <t>Ritik Pandey</t>
  </si>
  <si>
    <t>shivam04062002pandey@gmail.com</t>
  </si>
  <si>
    <t>H2660118@student.nicmar.ac.in</t>
  </si>
  <si>
    <t>04-Jun-2002</t>
  </si>
  <si>
    <t xml:space="preserve">Hindi, English </t>
  </si>
  <si>
    <t xml:space="preserve">Trekking,Powerlifting  </t>
  </si>
  <si>
    <t>Ravi Prakash Pandey</t>
  </si>
  <si>
    <t>Private Job</t>
  </si>
  <si>
    <t>Geeta Pandey</t>
  </si>
  <si>
    <t>Nonara, Ghazipur, Uttar Pradesh</t>
  </si>
  <si>
    <t>Ghazipur</t>
  </si>
  <si>
    <t>Uttar Pradesh</t>
  </si>
  <si>
    <t>N. Saraswati Vidya Mandir Maldepur Ballia</t>
  </si>
  <si>
    <t>Ballia, Uttar Pradesh</t>
  </si>
  <si>
    <t xml:space="preserve">R.R Institute Of Morden Polytechnic </t>
  </si>
  <si>
    <t>Lucknow, Uttar Pradesh</t>
  </si>
  <si>
    <t xml:space="preserve">KIET Group Of Institutions </t>
  </si>
  <si>
    <t>Ghaziabad, Uttar Pradesh</t>
  </si>
  <si>
    <t>AutoCAD,MS Office,Revit,BlueBeam,Planswift,Paradigm Digitizer</t>
  </si>
  <si>
    <t>Techinterio Pvt.Ltd  | Senior Engineer | Noida, Uttar Pradesh  | Apr 2024 | Jul 2026 | 2 Years, 3 Months, 13 Days | 4.2</t>
  </si>
  <si>
    <t>Evaluation of mechanical properties of Self Compacting Concrete by using Suitable Sustainable materials | B.Tech Final Year Project | Ghaziabad, U.P | Oct 2023 | May 2024 | 29 Weeks | Campus Internship
KRC lnfraproiects Pvt. Ltd. | Internship | Palwal, Haryana | Jul 2023 | Aug 2023 | 4 Weeks | Campus Internship</t>
  </si>
  <si>
    <t>H2660119</t>
  </si>
  <si>
    <t>Sadu</t>
  </si>
  <si>
    <t>Anil</t>
  </si>
  <si>
    <t>Sadu Anil Kumar</t>
  </si>
  <si>
    <t>anilsadukumar@gmail.com</t>
  </si>
  <si>
    <t>H2660119@student.nicmar.ac.in</t>
  </si>
  <si>
    <t>06-Apr-2001</t>
  </si>
  <si>
    <t>Reading Books,Playing Cricket,Playing Volleyball,Travelling,Listening Music</t>
  </si>
  <si>
    <t>Sadu Appa Rao</t>
  </si>
  <si>
    <t>Sadu Aruna</t>
  </si>
  <si>
    <t>1-81, main street, Jammu(V), Narasannapeta(M)</t>
  </si>
  <si>
    <t>VIGNAN VIDYA NIKETAN</t>
  </si>
  <si>
    <t>BOARD OF SECONDARY EDUCATION, ANDHRA PRADESH</t>
  </si>
  <si>
    <t>ANDHRA POLYTECHNIC, KAKINADA</t>
  </si>
  <si>
    <t>ADARSH COLLEGE OF ENGINEERING, KAKINADA</t>
  </si>
  <si>
    <t>AutoCAD,MS Office,primavera,MS Project</t>
  </si>
  <si>
    <t>ROADS AND BUILDINGS DEPARTMENT, Govt of Andhra Pradesh | Internship Trainee | Kakinada | May 2018 | Nov 2018 | 26 Weeks
ADARSH COLLEGE OF ENGINEERING  | STUDENT | Kakinada | Mar 2022 | Jun 2022 | 13 Weeks
AGA INFRA PROJECTS PVT.LTD | Jr.Engineer- QS | Kokapeta, Hyderabad | Sep 2025 | Apr 2026 | 31 Weeks</t>
  </si>
  <si>
    <t>Auto CAD</t>
  </si>
  <si>
    <t>H2660120</t>
  </si>
  <si>
    <t>Salapu</t>
  </si>
  <si>
    <t>Durga Prasad</t>
  </si>
  <si>
    <t>Salapu Durga Prasad</t>
  </si>
  <si>
    <t>salapudurgaprasad2020@gmail.com</t>
  </si>
  <si>
    <t>H2660120@student.nicmar.ac.in</t>
  </si>
  <si>
    <t>27-Aug-1999</t>
  </si>
  <si>
    <t>Listening Music,Playing Outdoor Games,Travelling,Quote Writings</t>
  </si>
  <si>
    <t>Salapu Apparao</t>
  </si>
  <si>
    <t>Salapu Manga</t>
  </si>
  <si>
    <t>Door No: 1-5/B, Salapuvanipalem Village, Parawada mandal, Maredupudi Post, Anakapalli District, Visakhapatnam, Andhra Pradesh-531019</t>
  </si>
  <si>
    <t>Narayana EM School</t>
  </si>
  <si>
    <t>Visakhapatnam City</t>
  </si>
  <si>
    <t>2013-May</t>
  </si>
  <si>
    <t>Lenora College of Engineering</t>
  </si>
  <si>
    <t>Rampachodavaram</t>
  </si>
  <si>
    <t>Dadi Institute of Engineering and Technology</t>
  </si>
  <si>
    <t>Anakapalli City</t>
  </si>
  <si>
    <t>MS Office,AutoCAD,Road Estimator,Global Mapper,Microsoft Project,Revit</t>
  </si>
  <si>
    <t>Megha Engineering &amp; Infrastructures Limited | Planning Engineer | TPT NHAI Bengaluru to Vijayawada Economic Corridor Pacakage-14 | Aug 2024 | Jul 2026 | 1 Years, 10 Months, 15 Days | 4.84
Sri Surya Infra | Planning Engineer | Visakhapatnam | May 2022 | May 2023 | 1 Years, 0 Months, 7 Days | 3.36</t>
  </si>
  <si>
    <t>Rithwik Projects Private Limited | Junior Engineer- Planning | Mydukur- Badvel Road Project, Badvel, Andhra Pradesh | Sep 2023 | Feb 2024 | 23 Weeks | Campus Internship</t>
  </si>
  <si>
    <t>H2660121</t>
  </si>
  <si>
    <t>Salla</t>
  </si>
  <si>
    <t>Dipak</t>
  </si>
  <si>
    <t>Salla Dipak</t>
  </si>
  <si>
    <t>deepaksalla892@gmail.com</t>
  </si>
  <si>
    <t>H2660121@student.nicmar.ac.in</t>
  </si>
  <si>
    <t>14-Dec-2003</t>
  </si>
  <si>
    <t>Listening music,Playing Cricket,Travelling</t>
  </si>
  <si>
    <t>Salla Srinivasarao</t>
  </si>
  <si>
    <t>worker</t>
  </si>
  <si>
    <t>Salla Madhavi</t>
  </si>
  <si>
    <t>Rai street near vamsadhara,srikakaulam</t>
  </si>
  <si>
    <t>Shree Raghvendra mens pg, Aliabad</t>
  </si>
  <si>
    <t>Rcm Loyola english medium high school</t>
  </si>
  <si>
    <t>Board of secondary education</t>
  </si>
  <si>
    <t>Sri Chaitayna Junior college</t>
  </si>
  <si>
    <t>Board of intermediate education</t>
  </si>
  <si>
    <t>Gmr institue of technology</t>
  </si>
  <si>
    <t>Autocad,MS Office,Strong problem-solving and analytical  abilities,Leadership qualities</t>
  </si>
  <si>
    <t>Arrowsight Pvt Ltd | Auditor-QA/QC |  Hyderabad | Jun 2025 | Jun 2026 | 1 Years, 0 Months, 27 Days | 3</t>
  </si>
  <si>
    <t>National Highway authority of India | Site execution | Visakhapatnam | Jul 2023 | Aug 2023 | 4 Weeks | Campus Internship
Joora Drones Pvt Ltd | CAD Designeer | Visakhapatnam | Dec 2024 | Apr 2025 | 17 Weeks | Campus Internship
Landslide Detection by using deep learming | Intergration of civil with AI | Rajam | Jul 2024 | Dec 2024 | 21 Weeks | Campus Internship
Work Completion Analysis and Progress Monitoring of IIPE  Infrastructure Project | Project Execution | Visakhapatnam | Jan 2025 | Apr 2025 | 14 Weeks | Campus Internship
Traffic flow prediction by using machine learning | Traffic Analyst  | Visakhapatnam | Feb 2025 | May 2025 | 13 Weeks | Campus Internship</t>
  </si>
  <si>
    <t>Basics of estimating construction costs(Alsion certification)
Winner of "HYDRAULIC PROPOLSION" Event in stepeone
Received Best student of the Year award in school
Construction Cost and estimation control(Coursera)</t>
  </si>
  <si>
    <t>H2660122</t>
  </si>
  <si>
    <t>Uma Shankar</t>
  </si>
  <si>
    <t>Setty</t>
  </si>
  <si>
    <t>Uma Shankar Setty</t>
  </si>
  <si>
    <t>shankarsetty23@gmail.com</t>
  </si>
  <si>
    <t>H2660122@student.nicmar.ac.in</t>
  </si>
  <si>
    <t>20-Jun-2003</t>
  </si>
  <si>
    <t>Hindi, English</t>
  </si>
  <si>
    <t>Dancing ,reading</t>
  </si>
  <si>
    <t>Setty Vigneswara Rao</t>
  </si>
  <si>
    <t>APSRTC Employee</t>
  </si>
  <si>
    <t>Setty Haleema</t>
  </si>
  <si>
    <t>1-49, Kothuru,Kothuru,Kothuru,Kothuru,</t>
  </si>
  <si>
    <t>8-128/4, Marrichetla colony,Pendurthi,</t>
  </si>
  <si>
    <t>MAHATHI HIGH SCHOOL</t>
  </si>
  <si>
    <t>State board of secondary education</t>
  </si>
  <si>
    <t>Govt Polytechnic - Vishakhapatanam</t>
  </si>
  <si>
    <t>JNTUGV</t>
  </si>
  <si>
    <t>Autocad,msoffice,sketchup,msexcel, powerBI</t>
  </si>
  <si>
    <t>Prism Johnson Limited - RMC (India) | SR. EXECUTIVE SALES_CC_SALES | Vizag | Oct 2024 | Jul 2026 | 1 Years, 9 Months, 13 Days | 6
Prism Johnson Limited - RMC (India) | Post Graduate Engineer Interns | Vizag | Jul 2024 | Oct 2024 | 0 Years, 3 Months, 10 Days | 2.5</t>
  </si>
  <si>
    <t>Raghu Engineering College | College Project | Vishakhapatanam | Dec 2023 | Aug 2024 | 38 Weeks | Campus Internship
INDO GERMAN INSTITUTE OF ADVANCE TECNOLOGY | Intern | Vizag | Jun 2023 | Jul 2023 | 4 Weeks</t>
  </si>
  <si>
    <t>Revit structural drawing of 15 stories residential building
Best NSS Volunteer</t>
  </si>
  <si>
    <t>H2660123</t>
  </si>
  <si>
    <t xml:space="preserve">Shaik </t>
  </si>
  <si>
    <t xml:space="preserve">Mahaboob Gouse </t>
  </si>
  <si>
    <t xml:space="preserve">Anisha </t>
  </si>
  <si>
    <t xml:space="preserve">Shaik  Mahaboob Gouse  Anisha </t>
  </si>
  <si>
    <t>anisha126113@gmail.com</t>
  </si>
  <si>
    <t>H2660123@student.nicmar.ac.in</t>
  </si>
  <si>
    <t>07-Aug-2003</t>
  </si>
  <si>
    <t xml:space="preserve">Reading,Chess, kabbadi , Basketball </t>
  </si>
  <si>
    <t xml:space="preserve">Shaik Mahaboob peera </t>
  </si>
  <si>
    <t xml:space="preserve">Shaik Akhthar Unnisa </t>
  </si>
  <si>
    <t xml:space="preserve">Home maker </t>
  </si>
  <si>
    <t xml:space="preserve">Door no:16/80 , porumamilla, kadapa district, Andhra Pradesh </t>
  </si>
  <si>
    <t xml:space="preserve">Holy Rosary English Medium School </t>
  </si>
  <si>
    <t xml:space="preserve">Andhra Pradesh board of secondary education </t>
  </si>
  <si>
    <t xml:space="preserve">Sri Chaitanya women's college </t>
  </si>
  <si>
    <t xml:space="preserve">Andhra Pradesh board of intermediate education </t>
  </si>
  <si>
    <t xml:space="preserve">Sree Vidyaniketan Engineering College </t>
  </si>
  <si>
    <t>Sree Vidyaniketan Engineering College A.Rangampeta</t>
  </si>
  <si>
    <t>AutoCAD, MS office</t>
  </si>
  <si>
    <t>H2660124</t>
  </si>
  <si>
    <t>Sameer Ahmed</t>
  </si>
  <si>
    <t>Shaik</t>
  </si>
  <si>
    <t>Sameer Ahmed Shaik</t>
  </si>
  <si>
    <t>shaiksameerahmed006@gmail.com</t>
  </si>
  <si>
    <t>H2660124@student.nicmar.ac.in</t>
  </si>
  <si>
    <t>27-Dec-2003</t>
  </si>
  <si>
    <t>English,Hindi,Urdu,Telugu</t>
  </si>
  <si>
    <t>Cricket,Volleyball,badminton,music</t>
  </si>
  <si>
    <t>Hyder Basha Shaik</t>
  </si>
  <si>
    <t>Gousiya Begum Shaik</t>
  </si>
  <si>
    <t>D.No:-36-17-1078,Nirupedala pet 1/1 lane, Near Bongarala Beedu Mosque</t>
  </si>
  <si>
    <t>Wisdom School</t>
  </si>
  <si>
    <t>Guntur, Andhra Pradesh</t>
  </si>
  <si>
    <t>Sri Gayatri Junior College</t>
  </si>
  <si>
    <t>Vasireddy Venkatadri Institute of Technology, Guntur</t>
  </si>
  <si>
    <t>AutoCAD,REVIT,ETABS,STAAD.Pro,SAP-MM,MS Office</t>
  </si>
  <si>
    <t>Energetic People Private Limited | Planning &amp; Billing Engineer Trainee | TPT-NHAI Bengaluru to Vijayawada Economic Corridor PKG-12, Kanigiri. | Feb 2025 | Jul 2026 | 1 Years, 5 Months, 7 Days | 3.47</t>
  </si>
  <si>
    <t>An Experimental Study on Concrete Using Accelerated Curing Tank | Student | Guntur | Nov 2023 | Apr 2024 | 23 Weeks | Campus Internship</t>
  </si>
  <si>
    <t>Autodesk Certified Professional: AutoCAD for Design and Drafting Exam Prep
REVIT Architecture</t>
  </si>
  <si>
    <t>H2660125</t>
  </si>
  <si>
    <t>SHASHANK</t>
  </si>
  <si>
    <t>KRISHNA</t>
  </si>
  <si>
    <t>Shashank Krishna</t>
  </si>
  <si>
    <t>shashankkrishna021@gmail.com</t>
  </si>
  <si>
    <t>H2660125@student.nicmar.ac.in</t>
  </si>
  <si>
    <t>25-Nov-2002</t>
  </si>
  <si>
    <t>HINDI,ENGLISH,TELUGU,KANNADA</t>
  </si>
  <si>
    <t>READING LITERATURE BOOKS , MUSIC , BASKETBALL</t>
  </si>
  <si>
    <t>BALAKRISHNA</t>
  </si>
  <si>
    <t>PARVATHI</t>
  </si>
  <si>
    <t>HOUSEWIFE</t>
  </si>
  <si>
    <t>4th cross Shankarapura chikkamagaluru</t>
  </si>
  <si>
    <t>Chikkamagaluru</t>
  </si>
  <si>
    <t>ST JOESPH HIGH SCHOOL</t>
  </si>
  <si>
    <t xml:space="preserve">KARNATAKA SECONDARY EDUCATION EXAMINATION BOARD, CHIKKAMAGALURU, KARNATAKA </t>
  </si>
  <si>
    <t>ST MARY'S PU COLLEGE</t>
  </si>
  <si>
    <t>DEPARTMENT OF PRE-UNIVERSITY EDUCATION , CHIKKAMAGALURU, KARNATAKA</t>
  </si>
  <si>
    <t xml:space="preserve"> VISVESVARAYA TECHNOLOGICAL UNIVERSITY</t>
  </si>
  <si>
    <t>KALPATARU INSTITUTE OF TECHNOLOGY , TIPTUR, KARNATAKA</t>
  </si>
  <si>
    <t>AUTO CAD,MS EXCEL,PRIMAVERA</t>
  </si>
  <si>
    <t>Cicon Engineers Private Limited, Banglore | site engineer | Devanahalli, Banglore | Aug 2023 | Sep 2023 | 2 Weeks</t>
  </si>
  <si>
    <t>H2660126</t>
  </si>
  <si>
    <t>SHERI</t>
  </si>
  <si>
    <t>RAJASHEKAR</t>
  </si>
  <si>
    <t>Sheri Rajashekar Reddy</t>
  </si>
  <si>
    <t>rajashekarreddysheri2001@gmail.com</t>
  </si>
  <si>
    <t>H2660126@student.nicmar.ac.in</t>
  </si>
  <si>
    <t>14-Feb-2001</t>
  </si>
  <si>
    <t>Listening music,Playing cricket.</t>
  </si>
  <si>
    <t>SHERI SRINIVAS REDDY</t>
  </si>
  <si>
    <t>AGRICULTURE</t>
  </si>
  <si>
    <t>SHERI SUMATHAMMA</t>
  </si>
  <si>
    <t>HOMEMAKER</t>
  </si>
  <si>
    <t>H:NO 3-5, KANDAWADA(v) CHEVELLA(m)</t>
  </si>
  <si>
    <t xml:space="preserve">KESHAVA REDDY RESIDENTIAL SCHOOL </t>
  </si>
  <si>
    <t>BOARD OF SECONDARY EDUCATION TELANGANA</t>
  </si>
  <si>
    <t>SRI CHAITANYA JUNIOUR COLLEGE</t>
  </si>
  <si>
    <t>TELANGANA STATE BOARD OF INTERMEDIATE EDUCATION</t>
  </si>
  <si>
    <t>VIDYA JYOTHI INSTITUTE OF TECHNOLOGY(VJIT)</t>
  </si>
  <si>
    <t>VIDYA JYOTHI INSTITUTE OF TECHNOLOGY, TELANGANA, HYDERABAD</t>
  </si>
  <si>
    <t>Auto CAD,MS excel</t>
  </si>
  <si>
    <t>Arrowsight Private Limited | Senior auditor | HYDERABAD | Sep 2023 | Jul 2026 | 2 Years, 9 Months, 23 Days | 4.4</t>
  </si>
  <si>
    <t>VJIT | STUDENT | At the university | Jan 2023 | Apr 2023 | 14 Weeks | Campus Internship
PSV PRECAST | Graduate Engineer Trainee | Bahadurpura | Jun 2023 | Aug 2023 | 9 Weeks | Campus Internship</t>
  </si>
  <si>
    <t xml:space="preserve">OSHA-10 Hours </t>
  </si>
  <si>
    <t>H2660127</t>
  </si>
  <si>
    <t>Sirisani</t>
  </si>
  <si>
    <t>Sirisani Saikiran Reddy</t>
  </si>
  <si>
    <t>sirisanisaikiran@gmail.com</t>
  </si>
  <si>
    <t>H2660127@student.nicmar.ac.in</t>
  </si>
  <si>
    <t>22-Nov-1999</t>
  </si>
  <si>
    <t>Reading books,Travelling</t>
  </si>
  <si>
    <t>Govardhan Reddy</t>
  </si>
  <si>
    <t>Rama</t>
  </si>
  <si>
    <t xml:space="preserve">1-4, Yenkepally, Chevella, Rangareddy district Telangana </t>
  </si>
  <si>
    <t>D-011, Athulyam, NICMAR University of Construction Studies, Hyderabad</t>
  </si>
  <si>
    <t>Revathi High School</t>
  </si>
  <si>
    <t xml:space="preserve">Telangana </t>
  </si>
  <si>
    <t>Malla Reddy Engineering College and Management Sciences, Medchal/Telangana</t>
  </si>
  <si>
    <t>AutoCAD, MS Office</t>
  </si>
  <si>
    <t>My Home Constructions Pvt. Ltd | Jr. Engineer - Projects | Hyderabad | Feb 2024 | Jul 2026 | 2 Years, 5 Months, 13 Days | 2.82</t>
  </si>
  <si>
    <t>29 month(s)</t>
  </si>
  <si>
    <t>Infosys Limited | Systems Engineer Trainee  | Mysore | Apr 2022 | Nov 2022 | 31 Weeks | Campus Internship</t>
  </si>
  <si>
    <t>3-Months Finishing School Training Programme at NAC-Hyderabad</t>
  </si>
  <si>
    <t>H2660128</t>
  </si>
  <si>
    <t>Subham</t>
  </si>
  <si>
    <t>Bisen</t>
  </si>
  <si>
    <t>Subham Bisen</t>
  </si>
  <si>
    <t>subhambisen777@gmail.com</t>
  </si>
  <si>
    <t>H2660128@student.nicmar.ac.in</t>
  </si>
  <si>
    <t>10-Sep-1994</t>
  </si>
  <si>
    <t>dance</t>
  </si>
  <si>
    <t>Yadokant Bisen</t>
  </si>
  <si>
    <t>Retired Teacher</t>
  </si>
  <si>
    <t>Yogita Bisen</t>
  </si>
  <si>
    <t>Balaghat
sarswati nagar ward no. 28 balaghat</t>
  </si>
  <si>
    <t>Balaghat</t>
  </si>
  <si>
    <t>Madhya Pradesh</t>
  </si>
  <si>
    <t>Vivek Joyti H S School Balaghat</t>
  </si>
  <si>
    <t>Board od Secondary Education Madhy Pradesh Bhopal</t>
  </si>
  <si>
    <t>Rajiv Gandhi Proudyogiki Vishwavudhyalaya Bhopal</t>
  </si>
  <si>
    <t>Sardar patel college Of Technology Balaghat</t>
  </si>
  <si>
    <t>2011-Oct</t>
  </si>
  <si>
    <t>2016-Oct</t>
  </si>
  <si>
    <t>Raisingh and company | Senior Site Engineer | madhaypradesh | May 2019 | Jul 2026 | 7 Years, 2 Months, 19 Days | 7.8</t>
  </si>
  <si>
    <t>86 month(s)</t>
  </si>
  <si>
    <t>PWD LEB Training
Auto CAD
MPSACS Certificate</t>
  </si>
  <si>
    <t>H2660129</t>
  </si>
  <si>
    <t>Surisetty</t>
  </si>
  <si>
    <t>Rohan</t>
  </si>
  <si>
    <t>Surisetty Rohan</t>
  </si>
  <si>
    <t>surisettyrohan315@gmail.com</t>
  </si>
  <si>
    <t>H2660129@student.nicmar.ac.in</t>
  </si>
  <si>
    <t>12-Nov-2004</t>
  </si>
  <si>
    <t>Telugu,English</t>
  </si>
  <si>
    <t>Listening to music,Travelling,Watching Telugu Movies</t>
  </si>
  <si>
    <t>Surisetty Srinu Balarama Murthy</t>
  </si>
  <si>
    <t>Surisetty Malleswari</t>
  </si>
  <si>
    <t>19-5-76, Sathakampattu Street, Near Gowri Parameswari Temple, Gavarapalem, Anakapalli</t>
  </si>
  <si>
    <t>Sri Chaitanya English Medium School</t>
  </si>
  <si>
    <t>Vignan's Institute of Information Technology, Visakhapatnam</t>
  </si>
  <si>
    <t>AutoCAD,MS Office,Primavera P6,MS Project</t>
  </si>
  <si>
    <t>Vignan's Institute of Information Technology | Project Team Lead | Visakhapatnam | Dec 2025 | Apr 2026 | 19 Weeks
Mahindra University | Summer Research Intern | Hyderabad | Jun 2025 | Jul 2025 | 7 Weeks
NIT Silchar | Summer Research Intern | Remote | Jun 2025 | Jul 2025 | 6 Weeks
Lines 'N' Space Associates Pvt.Ltd | Trainee Site Engineer | Visakhapatnam | Apr 2024 | May 2024 | 3 Weeks</t>
  </si>
  <si>
    <t>H2660130</t>
  </si>
  <si>
    <t>SUVVARI</t>
  </si>
  <si>
    <t>CHAITANYA</t>
  </si>
  <si>
    <t>Suvvari Chaitanya</t>
  </si>
  <si>
    <t>chaitanya.chaitu1541@gmail.com</t>
  </si>
  <si>
    <t>H2660130@student.nicmar.ac.in</t>
  </si>
  <si>
    <t>25-Jun-2000</t>
  </si>
  <si>
    <t>Playing cricket, Reading books,Cooking</t>
  </si>
  <si>
    <t>SUVVARI RAJU</t>
  </si>
  <si>
    <t>SUVVARI LAKSHMI</t>
  </si>
  <si>
    <t>1-2/1, kovelaveedhi
Korlakota, Amadalvalasa</t>
  </si>
  <si>
    <t>ST. ANN'S (EM) HIGH SCHOOL</t>
  </si>
  <si>
    <t>09</t>
  </si>
  <si>
    <t>S.M.V.M POLYTECHNIC-TANUKU</t>
  </si>
  <si>
    <t>ANIL NEERUKONDA APATNAMINSTITUTE OF TECHNOLOGY &amp; SCIENCES-VISAKH</t>
  </si>
  <si>
    <t>Auto CAD, MS Office</t>
  </si>
  <si>
    <t>H2660131</t>
  </si>
  <si>
    <t>Salman Ali</t>
  </si>
  <si>
    <t>Subhan Ali</t>
  </si>
  <si>
    <t>Salman Ali Subhan Ali Syed</t>
  </si>
  <si>
    <t>syedsalman8411@gmail.com</t>
  </si>
  <si>
    <t>H2660131@student.nicmar.ac.in</t>
  </si>
  <si>
    <t>14-May-1997</t>
  </si>
  <si>
    <t>English,Hindi,Marathi,Urdu</t>
  </si>
  <si>
    <t>Painting,Cricket,Bike Riding,Reading Architect Magazine</t>
  </si>
  <si>
    <t>Subhan Ali Syed</t>
  </si>
  <si>
    <t>Retired Government School Teacher(Zilla Parishad School)</t>
  </si>
  <si>
    <t>Syed Ateeya</t>
  </si>
  <si>
    <t>Home Made</t>
  </si>
  <si>
    <t>PO: Saigaon,Sub District: Ambejogai, District: Beed</t>
  </si>
  <si>
    <t>Beed</t>
  </si>
  <si>
    <t>Syed Salman Ali Subhan Ali</t>
  </si>
  <si>
    <t>Maharashtra State Board of Secondary and Higher Secondary Education with Ambajogai, Beed, Maharashtra</t>
  </si>
  <si>
    <t>MUKUNDRAJ COLLEGE AMBAJOGAI</t>
  </si>
  <si>
    <t>Krushnaji Purushottam Chousalkar Yogeshwari Polytechnic (Shri Yogeshwari Polytechnic) with Ambajogai, Beed, Maharashtra</t>
  </si>
  <si>
    <t>Babasaheb Ambedkar Technological University (DBATU)</t>
  </si>
  <si>
    <t>Balaghat Engineering College, with Latur, Maharashtra</t>
  </si>
  <si>
    <t>AutoCAD, MS Office,Trimble SketchUp,Lumion Pro</t>
  </si>
  <si>
    <t>Kazi-Sanghani And Bagwan Construction | Draftsman cum Site Engineer | Draftsman cum Site Engineer | Apr 2022 | Jan 2026 | 3 Years, 9 Months, 25 Days | 1.8</t>
  </si>
  <si>
    <t>H2660132</t>
  </si>
  <si>
    <t>Thota</t>
  </si>
  <si>
    <t>Rao</t>
  </si>
  <si>
    <t>Thota Mohan Rao</t>
  </si>
  <si>
    <t>mohanthota93@gmail.com</t>
  </si>
  <si>
    <t>H2660132@student.nicmar.ac.in</t>
  </si>
  <si>
    <t>12/01/2004</t>
  </si>
  <si>
    <t xml:space="preserve"> English, Hindi,Telugu </t>
  </si>
  <si>
    <t>Playing Kabaddi,Playing Chess,Listening Music</t>
  </si>
  <si>
    <t xml:space="preserve">Thota Trinadha </t>
  </si>
  <si>
    <t>Thota Satyavathi</t>
  </si>
  <si>
    <t>Chinaravyam (village), Merakamudidam (Mandal),
Vizianagaram (District),
Andhra Pradesh (State)</t>
  </si>
  <si>
    <t>A.P. Model School, Garbham</t>
  </si>
  <si>
    <t>Government Polytechnic Vijayawada</t>
  </si>
  <si>
    <t>Jawaharlal Nehru Technological University - Kakinada</t>
  </si>
  <si>
    <t>Auto CAD,Rivet,MS Office</t>
  </si>
  <si>
    <t>NCC LIMITED  | Graduate Engineer Trainee  | APTIDCO - Naidupeta | Jul 2025 | Jul 2026 | 1 Years, 0 Months, 18 Days | 3.19</t>
  </si>
  <si>
    <t>Sagi Rama Krishnam Raju Engineering College | Project Lead | Bhimavaram | Oct 2024 | Apr 2025 | 30 Weeks | Campus Internship
Greater Visakhapatnam Municipal Corporation | Intern | Visakhapatnam | Jan 2022 | Jun 2022 | 21 Weeks
ASCENT CS Global | Intern | Hyderabad | Jul 2023 | Sep 2023 | 8 Weeks</t>
  </si>
  <si>
    <t>Participated in Rising with Kindness International Youth Conference</t>
  </si>
  <si>
    <t>H2660133</t>
  </si>
  <si>
    <t xml:space="preserve">Tiruveedhula </t>
  </si>
  <si>
    <t>Surya</t>
  </si>
  <si>
    <t>Tiruveedhula  Surya</t>
  </si>
  <si>
    <t>suryatiruveedula@gmail.com</t>
  </si>
  <si>
    <t>H2660133@student.nicmar.ac.in</t>
  </si>
  <si>
    <t>Listening music,Writing Quotes,Exploring Construction &amp; Infrastructure Projects</t>
  </si>
  <si>
    <t>Tiruveedhula Nagendra Babu</t>
  </si>
  <si>
    <t>Daily Wage Worker</t>
  </si>
  <si>
    <t>Tiruveedhula Lakshmi</t>
  </si>
  <si>
    <t>Private School Teacher</t>
  </si>
  <si>
    <t>C-58(3),5th line, Vykuntapuram, Kavali,Nellore</t>
  </si>
  <si>
    <t>Sri Salivahana E.M High School</t>
  </si>
  <si>
    <t>Board Of Secondary Education, Andhra Pradesh</t>
  </si>
  <si>
    <t xml:space="preserve"> Diploma In Civil Engineering</t>
  </si>
  <si>
    <t>S.V.Govt.Polytechnic , Andhra Pradesh</t>
  </si>
  <si>
    <t>Jawaharlal Nehru Technological University, Anantapur</t>
  </si>
  <si>
    <t>Annamacharya Institute Of Technology And Sciences , Andhra Pradesh</t>
  </si>
  <si>
    <t>Civil Engineering Fundamentals,Autocad,Ms Excel,Ms Project,Primavera,Revit,Construction Risk Management</t>
  </si>
  <si>
    <t>Shreno Ltd. Real Estate Division | Executive | Bengaluru | Jul 2024 | Aug 2025 | 1 Years, 1 Months, 9 Days | 3.25</t>
  </si>
  <si>
    <t>Irrigation Dept. Govt Of Andhra Pradesh | Intern | Kavali | Jun 2020 | Oct 2020 | 21 Weeks | Campus Internship
Annamacharya Institute Of Technology And Sciences | Student | Tirupathi | Dec 2023 | Apr 2024 | 17 Weeks | Campus Internship</t>
  </si>
  <si>
    <t>NPTEL- Muncipal Solid Waste Management
NPTEL- Availability And Management Of Groundwater Resources</t>
  </si>
  <si>
    <t>H2660134</t>
  </si>
  <si>
    <t>Trilok</t>
  </si>
  <si>
    <t>Gunawat</t>
  </si>
  <si>
    <t>Trilok Gunawat</t>
  </si>
  <si>
    <t>trilokgunawat@gmail.com</t>
  </si>
  <si>
    <t>H2660134@student.nicmar.ac.in</t>
  </si>
  <si>
    <t>18-Apr-1992</t>
  </si>
  <si>
    <t>Travelling,Fitness</t>
  </si>
  <si>
    <t>R C Gunawat</t>
  </si>
  <si>
    <t>Retired</t>
  </si>
  <si>
    <t>Savitri Gunawat</t>
  </si>
  <si>
    <t>L-916 B-16 Ashiana Vrinda Garden Jagatpura Jaipur</t>
  </si>
  <si>
    <t>Jaipur</t>
  </si>
  <si>
    <t>Rajasthan</t>
  </si>
  <si>
    <t>NICMAR Hyderabad, Shamirpet, Hyderabad</t>
  </si>
  <si>
    <t>Army Public School Bikaner</t>
  </si>
  <si>
    <t>2007-Apr</t>
  </si>
  <si>
    <t>2008-May</t>
  </si>
  <si>
    <t>2009-Apr</t>
  </si>
  <si>
    <t>2010-May</t>
  </si>
  <si>
    <t>Indian Institute of Technology Bombay</t>
  </si>
  <si>
    <t>University of Delhi</t>
  </si>
  <si>
    <t>Campus Law Centre</t>
  </si>
  <si>
    <t>Law</t>
  </si>
  <si>
    <t>Primavera,Ms Excel,AutoCad</t>
  </si>
  <si>
    <t>H2660135</t>
  </si>
  <si>
    <t xml:space="preserve">Tumpilli </t>
  </si>
  <si>
    <t xml:space="preserve">Mohan </t>
  </si>
  <si>
    <t xml:space="preserve">Tumpilli  Mohan </t>
  </si>
  <si>
    <t>tumpillimohan@gmail.com</t>
  </si>
  <si>
    <t>H2660135@student.nicmar.ac.in</t>
  </si>
  <si>
    <t>15-Dec-2004</t>
  </si>
  <si>
    <t xml:space="preserve">English, telugu </t>
  </si>
  <si>
    <t xml:space="preserve">Reading, music </t>
  </si>
  <si>
    <t xml:space="preserve">Trinadh </t>
  </si>
  <si>
    <t xml:space="preserve">Kanaka Durga </t>
  </si>
  <si>
    <t>House maker</t>
  </si>
  <si>
    <t>3-52,G. agraharam, Cheepurupalli, Vizianagaram, Andhrapradesh</t>
  </si>
  <si>
    <t xml:space="preserve">Zilla parishad high school </t>
  </si>
  <si>
    <t xml:space="preserve">Secondary school certificate </t>
  </si>
  <si>
    <t>2019-Dec</t>
  </si>
  <si>
    <t xml:space="preserve">Sankethika polytechnic College, Andhra Pradesh </t>
  </si>
  <si>
    <t xml:space="preserve">Vignan's institute of information technology </t>
  </si>
  <si>
    <t xml:space="preserve">Vignan's institute of information technology, Andhrapradesh </t>
  </si>
  <si>
    <t>AutoCAD, Revit,Sketch up,STAAD. Pro,Ms Excel</t>
  </si>
  <si>
    <t>Fame builders projects private limited  | Intern  | Visakhapatnam  | Jul 2022 | Dec 2022 | 21 Weeks | Campus Internship
Vignan's institute of information technology  | B.Tech Mini project  | Visakhapatnam  | Jan 2024 | Apr 2024 | 13 Weeks | Campus Internship
Vignan's institute of information technology  | B.Tech Main project  | Visakhapatnam  | Oct 2025 | Apr 2026 | 26 Weeks | Campus Internship
Panchayati Raj unit | Intern | Bhogapuram | Apr 2024 | May 2024 | 3 Weeks
Chaitanya Infra projects Pvt Ltd  | Intern | Visakhapatnam  | Jan 2026 | Apr 2026 | 13 Weeks</t>
  </si>
  <si>
    <t xml:space="preserve">AEP Certification </t>
  </si>
  <si>
    <t>H2660136</t>
  </si>
  <si>
    <t>VEMULA</t>
  </si>
  <si>
    <t>Vemula Abhilash</t>
  </si>
  <si>
    <t>abhilashvemula49@gmail.com</t>
  </si>
  <si>
    <t>H2660136@student.nicmar.ac.in</t>
  </si>
  <si>
    <t>11-Jan-2002</t>
  </si>
  <si>
    <t>Listening to music,Playing Badminton,Playing Cricket</t>
  </si>
  <si>
    <t>VEMULA BALANJANEYULU</t>
  </si>
  <si>
    <t>VEMULA JAYAMMA</t>
  </si>
  <si>
    <t>9-1013, BC colony, 9th ward, kanigiri</t>
  </si>
  <si>
    <t>Prakasam</t>
  </si>
  <si>
    <t>GOMATHY HIGH SCHOOL KANIGIRI, PRAKASAM DISTRICT</t>
  </si>
  <si>
    <t>BAPATLA ENGINEERING COLLEGE</t>
  </si>
  <si>
    <t xml:space="preserve">AutoCAD,Excel,MS Office,MS Project </t>
  </si>
  <si>
    <t>PANCHAYAT RAJ ENGINEERING DEPARTMENT | INDUSTRIAL TRAINING | KANIGIRI | Jul 2020 | Jan 2021 | 26 Weeks
BAPATLA ENGINEERING COLLEGE | A STUDY ON ROADWAY CAPACITY, SATUTATION FLOW AND TRAFFIC VOLUME OF BRINDAVAN GARDEN INTERSECTION | BAPATLA | Dec 2024 | May 2025 | 21 Weeks</t>
  </si>
  <si>
    <t>H2660137</t>
  </si>
  <si>
    <t>Vishakha</t>
  </si>
  <si>
    <t>Sarda</t>
  </si>
  <si>
    <t>Vishakha Sarda</t>
  </si>
  <si>
    <t>vishakhasarda21@gmail.com</t>
  </si>
  <si>
    <t>H2660137@student.nicmar.ac.in</t>
  </si>
  <si>
    <t>21-Jun-2001</t>
  </si>
  <si>
    <t>Reading,Music</t>
  </si>
  <si>
    <t xml:space="preserve">Navratan Sarda </t>
  </si>
  <si>
    <t xml:space="preserve">Reetu Sarda </t>
  </si>
  <si>
    <t>Address: Flat no 103, nirmal ashray apts, gupta garden ramanthapur hyd</t>
  </si>
  <si>
    <t>Ssc</t>
  </si>
  <si>
    <t>Jawaharlal Nehru govt polytechnic</t>
  </si>
  <si>
    <t>Jawaharlal Nehru technological University, Hyderabad</t>
  </si>
  <si>
    <t>Megha institute of engineering and technology</t>
  </si>
  <si>
    <t>MS-office, Tekla,AutoCAD,Primavera</t>
  </si>
  <si>
    <t>ARTERAS | JUNIOR ENGINEER DETAILER | Begumpet, Hyderabad | Aug 2024 | Jul 2026 | 1 Years, 11 Months, 24 Days | 3.12</t>
  </si>
  <si>
    <t>MIETW | Project member | Hyderabad | Jun 2021 | May 2022 | 51 Weeks</t>
  </si>
  <si>
    <t>H2660138</t>
  </si>
  <si>
    <t>Byri</t>
  </si>
  <si>
    <t>Yashwanth</t>
  </si>
  <si>
    <t>Byri Yashwanth</t>
  </si>
  <si>
    <t>yashwanth131200@gmail.com</t>
  </si>
  <si>
    <t>H2660138@student.nicmar.ac.in</t>
  </si>
  <si>
    <t>13-May-2002</t>
  </si>
  <si>
    <t>Exercise,cricket,volleyball</t>
  </si>
  <si>
    <t>Byri Sarangapani</t>
  </si>
  <si>
    <t>Supervisor</t>
  </si>
  <si>
    <t>Byri Padma</t>
  </si>
  <si>
    <t>3-67/A,Road No.11,Dubey colony,Lingampally</t>
  </si>
  <si>
    <t>Sahiti Vidyaniketan H S</t>
  </si>
  <si>
    <t>Board of Secondary Education Hyderabad/Telangana</t>
  </si>
  <si>
    <t>Telangana State Board of Intermediate Education Hyderabad/Telangana</t>
  </si>
  <si>
    <t>Malla Reddy Engineering College (Autonomous)</t>
  </si>
  <si>
    <t>AutoCAD ,MS office,Building information modeling,Revit ,Primavera</t>
  </si>
  <si>
    <t>Tridasa Realty Ventures Pvt Ltd | Graduate engineer Trainee | Hyderabad | Apr 2025 | Jul 2026 | 1 Years, 3 Months, 28 Days | 3.5</t>
  </si>
  <si>
    <t>Majot Project  | A Study on Green Building Construction. | Malla Reddy Engineering College (Autonomous) | Jan 2024 | May 2024 | 15 Weeks | Campus Internship</t>
  </si>
  <si>
    <t>H2660139</t>
  </si>
  <si>
    <t>Koushik</t>
  </si>
  <si>
    <t>Nagaraj</t>
  </si>
  <si>
    <t>Kalgudi</t>
  </si>
  <si>
    <t>Koushik Nagaraj Kalgudi</t>
  </si>
  <si>
    <t>kalgudikoushik90@gmail.com</t>
  </si>
  <si>
    <t>H2660139@student.nicmar.ac.in</t>
  </si>
  <si>
    <t>24-May-2000</t>
  </si>
  <si>
    <t>Telugu,Hindi,English,Kannada</t>
  </si>
  <si>
    <t>Playing Cricket and Badminton</t>
  </si>
  <si>
    <t>Nagaraj Ningappa Kalgudi</t>
  </si>
  <si>
    <t>Susheela Nagaraj Kalgudi</t>
  </si>
  <si>
    <t>C.B Ningappanavar, Laxminagar Colony, B.Aralikatti,Hubli,Dharwad,Karnataka</t>
  </si>
  <si>
    <t>Hubli</t>
  </si>
  <si>
    <t xml:space="preserve">P.No 75E, H.No 4-12-621/30, Street no. 13, Dwarakamainagar Colony, Kamalanagar, Vanasthalipuram, Hyderabad, Telangana </t>
  </si>
  <si>
    <t>H2660140</t>
  </si>
  <si>
    <t xml:space="preserve">Vangala </t>
  </si>
  <si>
    <t>Sai Krishna</t>
  </si>
  <si>
    <t>Vangala  Sai Krishna Reddy</t>
  </si>
  <si>
    <t>vangalasaikrishnared3659@gmail.com</t>
  </si>
  <si>
    <t>H2660140@student.nicmar.ac.in</t>
  </si>
  <si>
    <t>20-Jan-2002</t>
  </si>
  <si>
    <t>Watching movies, Travelling</t>
  </si>
  <si>
    <t>Sathyanarayana Reddy</t>
  </si>
  <si>
    <t>Rajitha</t>
  </si>
  <si>
    <t>Nustulapur,1-70/1</t>
  </si>
  <si>
    <t>1-131/A,Jaganguda</t>
  </si>
  <si>
    <t>St. Anthony's High School</t>
  </si>
  <si>
    <t>St. Martin's Engineering College</t>
  </si>
  <si>
    <t>Autocad,Basic Primavera P6,Cost Estimation,MS Excel</t>
  </si>
  <si>
    <t>We House - Home Construction  | Project Coordinator | Hyderabad | Dec 2022 | Oct 2024 | 1 Years, 9 Months, 22 Days | 3.12</t>
  </si>
  <si>
    <t>St. Martin's Engineering College | Student | Hyderabad | Oct 2022 | Jun 2023 | 36 Weeks | Campus Internship</t>
  </si>
  <si>
    <t>International Conference on Revolutionary Technology in Civil Engineering
Innovation, Entrepreneurship &amp; its Relevance in Civil Engineering
How to become QS &amp; Billing Engineer</t>
  </si>
  <si>
    <t>H2660141</t>
  </si>
  <si>
    <t>DETA</t>
  </si>
  <si>
    <t>PRATHEEK</t>
  </si>
  <si>
    <t>SHAPATH</t>
  </si>
  <si>
    <t>Deta Pratheek Shapath</t>
  </si>
  <si>
    <t>pratheekshapath@gmail.com</t>
  </si>
  <si>
    <t>H2660141@student.nicmar.ac.in</t>
  </si>
  <si>
    <t>07-Apr-2003</t>
  </si>
  <si>
    <t>ENGLISH, HINDI,TELUGU</t>
  </si>
  <si>
    <t>PLAYING SPORTS, READING BOOKS,DANCING,CURRENT AFFAIRS</t>
  </si>
  <si>
    <t>DETA KISHORE KUMAR</t>
  </si>
  <si>
    <t>PRIVATE EMPLOYEE</t>
  </si>
  <si>
    <t>DETA BINDU LATHA</t>
  </si>
  <si>
    <t>Tarnaka, secundrabad</t>
  </si>
  <si>
    <t>Sacred heart high school</t>
  </si>
  <si>
    <t>telanagana</t>
  </si>
  <si>
    <t>Little Flower Junior Collage, Uppal</t>
  </si>
  <si>
    <t>BV Raju Institute of Technology</t>
  </si>
  <si>
    <t>AutoCAD, MS OFFICE,BIM,MS PROJECTS</t>
  </si>
  <si>
    <t>SRIKARA INFRA | SITE ENGINEER | Hyderabad (LB NAGAR) | Jul 2025 | Feb 2026 | 34 Weeks | Campus Internship
BV RAJU INSTITUTE OF TECHNOLOGY | Integration of Site Safety, QA/QC Practices, PT Slab Technology, and BIM in High-Rise Building Construction. | Hyderabad | Jan 2025 | Apr 2025 | 15 Weeks | Campus Internship</t>
  </si>
  <si>
    <t>H2660142</t>
  </si>
  <si>
    <t>K.</t>
  </si>
  <si>
    <t>Ajay</t>
  </si>
  <si>
    <t>K. Ajay</t>
  </si>
  <si>
    <t>Kotniajay24@gmail.com</t>
  </si>
  <si>
    <t>H2660142@student.nicmar.ac.in</t>
  </si>
  <si>
    <t>05-Aug-2001</t>
  </si>
  <si>
    <t>Hindi,English,Telugu,odia</t>
  </si>
  <si>
    <t>Playing Cricket,Volleyball,Listening Music</t>
  </si>
  <si>
    <t>K. Baikuntha Raju</t>
  </si>
  <si>
    <t>K. Roja Rani</t>
  </si>
  <si>
    <t>Lanjigarh Road</t>
  </si>
  <si>
    <t>Kalahandi</t>
  </si>
  <si>
    <t>Odisha</t>
  </si>
  <si>
    <t xml:space="preserve">Green valley public school </t>
  </si>
  <si>
    <t>Central board of secondary education odisha</t>
  </si>
  <si>
    <t xml:space="preserve">Sri Chaitanya junior college </t>
  </si>
  <si>
    <t xml:space="preserve">Board Of Intermediate Education Andhra Pradesh </t>
  </si>
  <si>
    <t xml:space="preserve">Jawaharlal Nehru Technological University Vizianagaram </t>
  </si>
  <si>
    <t>Gmr Institute Of Technology Rajam</t>
  </si>
  <si>
    <t>AutoCad,Revit Architecture,Ms Excel,Ms Office</t>
  </si>
  <si>
    <t>APS police housing corporate | Intern | Srikakulam  | Jul 2022 | Oct 2022 | 13 Weeks | Campus Internship
 Finite Element Modelling of  Bitumen Pavement Structures with Cement Treated Base and Sub-Base  Course Layers  | Student  | Rajam | Nov 2022 | Mar 2023 | 17 Weeks | Campus Internship
Municipal Council Office  | Graduate Engineer Trainee  | Phulbani Odisha | Feb 2024 | Dec 2024 | 45 Weeks
Ionic Living Company | Junior Engineer  | Vishakapatnam  | Nov 2025 | Feb 2026 | 13 Weeks</t>
  </si>
  <si>
    <t xml:space="preserve">Auto Cad, Revit Architecture </t>
  </si>
  <si>
    <t>H2660143</t>
  </si>
  <si>
    <t>Shreya</t>
  </si>
  <si>
    <t>Shreya Pandey</t>
  </si>
  <si>
    <t>pandeyshreya9569@gmail.com</t>
  </si>
  <si>
    <t>H2660143@student.nicmar.ac.in</t>
  </si>
  <si>
    <t>22-Sep-2002</t>
  </si>
  <si>
    <t>playing badminton,listening songs</t>
  </si>
  <si>
    <t>Maya Shankar Pandey</t>
  </si>
  <si>
    <t>Government Employee</t>
  </si>
  <si>
    <t>Pushpa Pandey</t>
  </si>
  <si>
    <t>Kunwarpatti,Jewaniya,Shukulpur, Meja, Prayagraj</t>
  </si>
  <si>
    <t>Prayagraj</t>
  </si>
  <si>
    <t>M S INTER COLLEGE LEHRI MEJA ROAD PRAYAGRAJ</t>
  </si>
  <si>
    <t>Board of high school and intermediate education ,Uttar Pradesh</t>
  </si>
  <si>
    <t>S N INTER COLLEGE URUWA MEJA PRAYAGRAJ</t>
  </si>
  <si>
    <t>Computer Science and Engineering</t>
  </si>
  <si>
    <t>Government Girls Polytechnic Meja ,Prayagraj</t>
  </si>
  <si>
    <t>Dr. A.P.J Abdul Kalam Technical University, Uttar Pradesh, Lucknow</t>
  </si>
  <si>
    <t>United College of Engineering &amp; Research ,Allahabad</t>
  </si>
  <si>
    <t>Moosa khand Dam Division .Varanasi Irrigation Department Uttar  Pradesh | Trainee | Varanasi | Aug 2024 | Sep 2024 | 3 Weeks | Campus Internship
United College of Engineering and Technology | Project Member | Prayagraj | Jan 2026 | Apr 2026 | 12 Weeks | Campus Internship</t>
  </si>
  <si>
    <t>Canal Project( Irrigation Department)</t>
  </si>
  <si>
    <t>H2660144</t>
  </si>
  <si>
    <t xml:space="preserve">Gudipadu </t>
  </si>
  <si>
    <t>Jaya</t>
  </si>
  <si>
    <t>Simha</t>
  </si>
  <si>
    <t>Gudipadu  Jaya Simha</t>
  </si>
  <si>
    <t>jayasimhagudipadu@gmail.com</t>
  </si>
  <si>
    <t>H2660144@student.nicmar.ac.in</t>
  </si>
  <si>
    <t xml:space="preserve">Telugu, English ,Hindi </t>
  </si>
  <si>
    <t xml:space="preserve">Watching movies, playing cricket &amp; volleyball </t>
  </si>
  <si>
    <t xml:space="preserve">Gudipadu Narasimhulu </t>
  </si>
  <si>
    <t xml:space="preserve">Barber </t>
  </si>
  <si>
    <t>Gudipadu Venkatalakshumma</t>
  </si>
  <si>
    <t xml:space="preserve">Field worker </t>
  </si>
  <si>
    <t>4/130,Gudipadu(V), Duvvur(M), Cuddapah(Dist),Andhra Pradesh.</t>
  </si>
  <si>
    <t xml:space="preserve">Sri Vedavyasa High School </t>
  </si>
  <si>
    <t xml:space="preserve">Board Of Secondary Education , Kadapa , Andhra Pradesh </t>
  </si>
  <si>
    <t xml:space="preserve">Government Polytechnic College, Proddattur </t>
  </si>
  <si>
    <t xml:space="preserve">Jawaharlal Nehru Technological University Anantapur </t>
  </si>
  <si>
    <t xml:space="preserve">Siddharth Institute of engineering and technology,Puttur, Andhra Pradesh </t>
  </si>
  <si>
    <t>Auto Cad, Tekla Basics,Ms office</t>
  </si>
  <si>
    <t>Roads And Buildings Department  | Intern- Trainee | Proddatur | Sep 2021 | Feb 2022 | 21 Weeks | Campus Internship
Siddharth Institute of engineering and technology  | Developing Machine Learning Model for Predicting PM2.5 and PM10Concentrations in Air for Delhi Using Multilinear Regression Analysis | Puttur | Nov 2024 | Apr 2025 | 20 Weeks | Campus Internship
Gana Outsourcing private limited  | Misc- Modeler | Chennai  | Nov 2025 | Jul 2026 | 38 Weeks</t>
  </si>
  <si>
    <t xml:space="preserve">Nptel/ Air Pollution Control 
Auto Cad </t>
  </si>
  <si>
    <t>H2660145</t>
  </si>
  <si>
    <t>Viswa</t>
  </si>
  <si>
    <t>Teja</t>
  </si>
  <si>
    <t>Balaipalli</t>
  </si>
  <si>
    <t>Viswa Teja Balaipalli</t>
  </si>
  <si>
    <t>viswatejabalaipalli@gmail.com</t>
  </si>
  <si>
    <t>H2660145@student.nicmar.ac.in</t>
  </si>
  <si>
    <t>05-Aug-2003</t>
  </si>
  <si>
    <t xml:space="preserve">Telugu,English ,Tamil ,Hindi,Kannada </t>
  </si>
  <si>
    <t>Dancing ,Fitness/Gym,Photography ,Reading self-improvement books,Cricket</t>
  </si>
  <si>
    <t>Balaipalli Ram Mohan</t>
  </si>
  <si>
    <t xml:space="preserve">Auto Driver </t>
  </si>
  <si>
    <t>Balaipalli Varalakshmi</t>
  </si>
  <si>
    <t>1-1200/-, Rudrampeta, Govardhan Nagar,Anantapur-515001</t>
  </si>
  <si>
    <t>Anantapur</t>
  </si>
  <si>
    <t xml:space="preserve">Sri Chaitanya E.M High School </t>
  </si>
  <si>
    <t>Board of Secondary Education Andhra Pradesh-SSC</t>
  </si>
  <si>
    <t xml:space="preserve">Sri Chaitanya Jr College </t>
  </si>
  <si>
    <t>Srinivasa Ramanujan Institute Technology(Autonomous)</t>
  </si>
  <si>
    <t>Srinivasa Ramanujan Institute Technology (Autonomous),Anantapur Andhra Pradesh</t>
  </si>
  <si>
    <t>MS Office,AutoCAD,Staad pro,MS Project,Primavera</t>
  </si>
  <si>
    <t>Sophus infra LLP | Trainee engineer | Anantapur | May 2025 | May 2026 | 1 Years, 0 Months, 30 Days | 1.8</t>
  </si>
  <si>
    <t>Srinivasa Ramanujan Institute Technology  | An Experimental Study on Properties of Concrete in Partial Replacement of Cement with Alccofine and Eggshell Powder | Anantapur, Andhra Pradesh  | Jul 2023 | Jun 2024 | 51 Weeks</t>
  </si>
  <si>
    <t>Corporate Communication 
Python
Structural Analysis Using Etabs
JSW Cement</t>
  </si>
  <si>
    <t>H2660146</t>
  </si>
  <si>
    <t>LaxmiPrasanna</t>
  </si>
  <si>
    <t>Nangunuri</t>
  </si>
  <si>
    <t>Laxmiprasanna Nangunuri</t>
  </si>
  <si>
    <t>nangunuriprasanna2003@gmail.com</t>
  </si>
  <si>
    <t>H2660146@student.nicmar.ac.in</t>
  </si>
  <si>
    <t>10-Mar-2003</t>
  </si>
  <si>
    <t>Listening music,playing badminton,cooking,dancing,playing volleyball</t>
  </si>
  <si>
    <t>Nangunuri Vijay Kumar</t>
  </si>
  <si>
    <t>Nangunuri Pushpalatha</t>
  </si>
  <si>
    <t>Hno:8-5-65/A/A/1, Dwarakanagar, mallaram road, Vemulawada, Rajanna sircilla, 505302.</t>
  </si>
  <si>
    <t>Z P HIGH SCHOOL, Chimanpally,  Nizamabad</t>
  </si>
  <si>
    <t>Jyothishmathi Institute of Technological Sciences, Karimnagar, Telangana</t>
  </si>
  <si>
    <t>S4-VCE, Karimnagar, Telangana</t>
  </si>
  <si>
    <t>AutoCAD,MS Office,Primavera</t>
  </si>
  <si>
    <t>Vaageswari College of Engineering | Roads and bridges Department | Karimnagar | Jun 2023 | May 2024 | 52 Weeks
Star Agile | Devops Engineer | Hyderabad | Mar 2024 | Jul 2024 | 19 Weeks</t>
  </si>
  <si>
    <t>smart cities mission participation</t>
  </si>
  <si>
    <t>H2660147</t>
  </si>
  <si>
    <t xml:space="preserve">Revuri </t>
  </si>
  <si>
    <t xml:space="preserve">Bala Subrahmanyam </t>
  </si>
  <si>
    <t xml:space="preserve">Revuri  Bala Subrahmanyam </t>
  </si>
  <si>
    <t>balu252107@gmail.com</t>
  </si>
  <si>
    <t>H2660147@student.nicmar.ac.in</t>
  </si>
  <si>
    <t>15-Sep-2002</t>
  </si>
  <si>
    <t>Reading,Gym</t>
  </si>
  <si>
    <t xml:space="preserve">Revuri Ranga </t>
  </si>
  <si>
    <t xml:space="preserve">Revuri Madhu Latha </t>
  </si>
  <si>
    <t xml:space="preserve">Home Maker </t>
  </si>
  <si>
    <t>5-231, Police Station Road, Chagallu, East Godavari District</t>
  </si>
  <si>
    <t xml:space="preserve">Noble E.M High School </t>
  </si>
  <si>
    <t>State Board of Andhra Pradesh / Chagallu</t>
  </si>
  <si>
    <t xml:space="preserve">Diploma in Civil Engineering </t>
  </si>
  <si>
    <t>AANM &amp; VVRSR Polytechnic - Gudlavalleru</t>
  </si>
  <si>
    <t xml:space="preserve">JUTUK - Kakinada </t>
  </si>
  <si>
    <t>Godavari Institute of Engineering &amp; Technology, Rajamahendravaram / Andhra Pradesh</t>
  </si>
  <si>
    <t>Preparing BOQ, BBS &amp; BOM, SAP - Project System Module, Reading drawings, MS Office (Word, Excel, Power Point), MSP, AutoCAD, Knowledge of C programming</t>
  </si>
  <si>
    <t>Lloyds infrastructure &amp; construction limited | Engineer - Planning &amp; Billing | Pakri Barwadih,Hazaribagh-Jharkhand | Mar 2025 | Aug 2026 | 1 Years, 5 Months, 4 Days | 3.85</t>
  </si>
  <si>
    <t>EPPL-MEIL | GET  | Junagarh - Kalahandi, Odisha | Jul 2024 | Feb 2025 | 33 Weeks | Campus Internship</t>
  </si>
  <si>
    <t>H2660148</t>
  </si>
  <si>
    <t xml:space="preserve">Adennagari </t>
  </si>
  <si>
    <t xml:space="preserve">Sankar Narayana </t>
  </si>
  <si>
    <t xml:space="preserve">Adennagari  Sankar Narayana </t>
  </si>
  <si>
    <t>sankarnarayana9010@gmail.com</t>
  </si>
  <si>
    <t>H2660148@student.nicmar.ac.in</t>
  </si>
  <si>
    <t>14-Jan-2004</t>
  </si>
  <si>
    <t>Listening music,Travelling</t>
  </si>
  <si>
    <t xml:space="preserve">Adennagari Adi Narayana </t>
  </si>
  <si>
    <t xml:space="preserve">Adennagari Lakshmi Devi </t>
  </si>
  <si>
    <t xml:space="preserve">4-149, Gudipadu village, Duvvur Mandal, Kadapa district </t>
  </si>
  <si>
    <t xml:space="preserve">Sri Veda Vyasa High School </t>
  </si>
  <si>
    <t xml:space="preserve"> Board of Secondary Education Andhra Pradesh </t>
  </si>
  <si>
    <t xml:space="preserve"> Diploma in Civil engineering </t>
  </si>
  <si>
    <t xml:space="preserve">Government polytechnic rajampeta </t>
  </si>
  <si>
    <t xml:space="preserve">Jawaharlal Nehru Technological University Anantapuramu </t>
  </si>
  <si>
    <t>K.S.R.M College of engineering Kadapa</t>
  </si>
  <si>
    <t xml:space="preserve">Autocad,Revit architecture basics,MS Office, MS Project , Primavera. </t>
  </si>
  <si>
    <t>K.S.R.M College of engineering  | Assessment of surface water quality by using WQI method (B.Tech Project) | Kadapa  | Dec 2025 | Apr 2026 | 17 Weeks | Campus Internship
MOHRS Engineering Consultancy Pvt Ltd  | Traffic surveyor intern | Hyderabad  | Jan 2026 | Mar 2026 | 12 Weeks
Andhra Pradesh State Skill Development Corporation  | Intern – Revit Architecture | Andhra Pradesh - Online | May 2025 | Jul 2025 | 8 Weeks</t>
  </si>
  <si>
    <t>NPTEL- Air pollution and control 
NPTEL- Municipal solid waste management 
Quantity Surveying and Scheduling with Primavera P6</t>
  </si>
  <si>
    <t>H2660149</t>
  </si>
  <si>
    <t>Sudharshan</t>
  </si>
  <si>
    <t>Kunchapu</t>
  </si>
  <si>
    <t>Sudharshan Kunchapu</t>
  </si>
  <si>
    <t>kunchapusudharshan333@gmail.com</t>
  </si>
  <si>
    <t>H2660149@student.nicmar.ac.in</t>
  </si>
  <si>
    <t>08-Jul-2005</t>
  </si>
  <si>
    <t>Playing Circket,Listening music</t>
  </si>
  <si>
    <t>Late Kunchapu Subba Rayudu</t>
  </si>
  <si>
    <t>Kunchapu Obulamma</t>
  </si>
  <si>
    <t>Labour</t>
  </si>
  <si>
    <t xml:space="preserve">3/4/349 
purushotham Reddy Colony
Pulivendula
Kadapa ( A.P ) </t>
  </si>
  <si>
    <t>RAVITHEZA EM HIGH SCHOOL PULIVENDULA</t>
  </si>
  <si>
    <t>Layola Polytechnic, pulivendula</t>
  </si>
  <si>
    <t>Jawaharlal Nehru Technological University, Ananthapuramu</t>
  </si>
  <si>
    <t>autocad,MS Office,Revit Architecture,Primavera P6</t>
  </si>
  <si>
    <t>K. S. R. M. College of engineering, Kadapa | Student | Kadapa | Dec 2025 | Apr 2026 | 18 Weeks | Campus Internship
K. S. R. M. College of engineering, Kadapa | Student | Kadapa | Dec 2025 | Mar 2026 | 15 Weeks | Campus Internship</t>
  </si>
  <si>
    <t>Autocad
Primavera P6
Architectural Modelling Using Revit</t>
  </si>
  <si>
    <t>H2660150</t>
  </si>
  <si>
    <t>VENGAL RAO</t>
  </si>
  <si>
    <t>POLU</t>
  </si>
  <si>
    <t>Vengal Rao Polu</t>
  </si>
  <si>
    <t>vengalrao13156@gmail.com</t>
  </si>
  <si>
    <t>H2660150@student.nicmar.ac.in</t>
  </si>
  <si>
    <t>25-Aug-2003</t>
  </si>
  <si>
    <t>Playing cricket,Reading books,Exploring Highways.</t>
  </si>
  <si>
    <t>A-</t>
  </si>
  <si>
    <t>Polu chandra sekhar</t>
  </si>
  <si>
    <t>Polu Savithri</t>
  </si>
  <si>
    <t>Dr.No:11/3/315, Middelevaripalem,Badvel,kadapa district.</t>
  </si>
  <si>
    <t>Sri sai vidyanikethan high school</t>
  </si>
  <si>
    <t>Board of secondary education ,Kadapa/Andhra Pradesh</t>
  </si>
  <si>
    <t>Chaithanya Bharathi Institute of Technology, Proddatur/Andhra Pradesh</t>
  </si>
  <si>
    <t>Jawaharlal Nehru Technological University</t>
  </si>
  <si>
    <t>Annamacharya Institute of Technology and Sciences, Rajampet</t>
  </si>
  <si>
    <t>Road Estimator,Esurvey Cad,Autocad,MS Office,Primavera</t>
  </si>
  <si>
    <t>Megha Engineering and Infrastructures Limited | Engineer-Planning | Mydukur | May 2025 | Jul 2026 | 1 Years, 2 Months, 17 Days | 4.13</t>
  </si>
  <si>
    <t>SkillDzire in collaboration with Andhra Pradesh State Council of Higher Education (APSCHE) | Building planning using AutoCAD  | online | Feb 2024 | Apr 2024 | 9 Weeks | Campus Internship
 Annamacharya Institute of Technology and Sciences,  | Highway Condition and Maintenance Operations (Rajampet to Tirupati) | Rajampet, Kadapa Dist., Andhra Pradesh | Dec 2023 | Apr 2024 | 16 Weeks</t>
  </si>
  <si>
    <t>MS OFFICE
5 DAY WORKSHOP ON MSP
PRIMAVERA P6
NPTEL/Concrete Technology
NPTEL/Affective Computing</t>
  </si>
  <si>
    <t>H2660151</t>
  </si>
  <si>
    <t xml:space="preserve">Chelli </t>
  </si>
  <si>
    <t xml:space="preserve">Murari </t>
  </si>
  <si>
    <t xml:space="preserve">Chelli  Murari </t>
  </si>
  <si>
    <t>chellimurari587@gmail.com</t>
  </si>
  <si>
    <t>H2660151@student.nicmar.ac.in</t>
  </si>
  <si>
    <t>16-Jun-2003</t>
  </si>
  <si>
    <t>Listing Music, Reading Books</t>
  </si>
  <si>
    <t>Chelli Devanandham</t>
  </si>
  <si>
    <t>Chelli Jyoti</t>
  </si>
  <si>
    <t>6300 76403</t>
  </si>
  <si>
    <t>0-00, kapu veedhi, Peddatamarapalle, Sasanam, Nandigram, Srikakulam, Andhra Pradesh, 532201</t>
  </si>
  <si>
    <t xml:space="preserve">Ravindra Bharathi School </t>
  </si>
  <si>
    <t xml:space="preserve">Andhra Pradesh </t>
  </si>
  <si>
    <t xml:space="preserve">Narayana Junior Colleges </t>
  </si>
  <si>
    <t>Maharaj Vijayaram Gajapathi Raj College of Engineering</t>
  </si>
  <si>
    <t>Maharaj Vijayaram Gajapathi Raj College of Engineering, Vizianagaram</t>
  </si>
  <si>
    <t>AutoCAD, REVIT 3D, Stadd pro</t>
  </si>
  <si>
    <t>H2660152</t>
  </si>
  <si>
    <t>Mansoor</t>
  </si>
  <si>
    <t>Shaik Mansoor</t>
  </si>
  <si>
    <t>mansoorshaik1311@gmail.com</t>
  </si>
  <si>
    <t>H2660152@student.nicmar.ac.in</t>
  </si>
  <si>
    <t xml:space="preserve">Reading,Watching Movies ,Travelling </t>
  </si>
  <si>
    <t xml:space="preserve">Shaik Mahaboob Basha </t>
  </si>
  <si>
    <t>Deceased</t>
  </si>
  <si>
    <t xml:space="preserve">Shaik Famida </t>
  </si>
  <si>
    <t xml:space="preserve">6-2-159,
Sumithra Nagar, Badvel Muncipality,
Gopavaram Mandalam, Badvel.
</t>
  </si>
  <si>
    <t>6-2-159,
Sumithra Nagar, Badvel Muncipality,
Gopavaram Mandalam, Badvel.</t>
  </si>
  <si>
    <t>Narayana EM High School</t>
  </si>
  <si>
    <t>Board of Secondary Education, Badvel, YSR District,Andhra Pradesh</t>
  </si>
  <si>
    <t>RISE Krishna Sai Polytechnic, Vallur (V), Tangutur, Andhra Pradesh</t>
  </si>
  <si>
    <t>Jawaharlal Nehru Technological University Kakinada Kakinada - 533 003, Andhra Pradesh, India</t>
  </si>
  <si>
    <t>Rise Krishna Sai Prakasam Group Of Institutions, Vallur (V), Tangutur, Andhra Pradesh</t>
  </si>
  <si>
    <t>AutoCAD,MS Office,MS Project,Primavera</t>
  </si>
  <si>
    <t xml:space="preserve">Ramky Infrastructure Limited | Engineer - Projects | Hyderabad, Telangana | Jul 2024 | Jul 2026 | 2 Years, 0 Months, 13 Days | 3.60 </t>
  </si>
  <si>
    <t>SkillDzire | Building Planning using AutoCAD | Online / Virtual | Jan 2024 | Apr 2024 | 16 Weeks | Campus Internship
Rise Krishna Sai Prakasam Group of Institutions | Traffic Volume Study | Ongole  | Dec 2023 | Mar 2024 | 13 Weeks</t>
  </si>
  <si>
    <t>Primavera  (Employability Skills)
Google SketchUP</t>
  </si>
  <si>
    <t>H2660153</t>
  </si>
  <si>
    <t>Vinay S</t>
  </si>
  <si>
    <t>vinayvinu7451@gmail.com</t>
  </si>
  <si>
    <t>H2660153@student.nicmar.ac.in</t>
  </si>
  <si>
    <t>28-Dec-2001</t>
  </si>
  <si>
    <t>English,Kannada,Hindi,Telugu</t>
  </si>
  <si>
    <t>Movies,Chess,Music</t>
  </si>
  <si>
    <t>Suresh R</t>
  </si>
  <si>
    <t>Prema M</t>
  </si>
  <si>
    <t>teacher</t>
  </si>
  <si>
    <t>#21 Beerligeshwara nilaya santhosh nagar t.dasarahalli bangalore</t>
  </si>
  <si>
    <t>Bangalore Urban</t>
  </si>
  <si>
    <t>Standard English High School</t>
  </si>
  <si>
    <t xml:space="preserve">Karnataka </t>
  </si>
  <si>
    <t>AutoCad,Ms office,Revit</t>
  </si>
  <si>
    <t>Tesor Designs | Project Manager | Bangalore | Jun 2025 | Apr 2026 | 41 Weeks</t>
  </si>
  <si>
    <t>AutoCad
Revit Architecture
3ds Max
PMI</t>
  </si>
  <si>
    <t>H2660154</t>
  </si>
  <si>
    <t>Miriyala</t>
  </si>
  <si>
    <t>Naga Sai</t>
  </si>
  <si>
    <t>Gopala Krishna</t>
  </si>
  <si>
    <t>Miriyala Naga Sai Gopala Krishna</t>
  </si>
  <si>
    <t>krishnagopala7174@gmail.com</t>
  </si>
  <si>
    <t>H2660154@student.nicmar.ac.in</t>
  </si>
  <si>
    <t>01-Jul-2001</t>
  </si>
  <si>
    <t>ENGLISH,HINDI,TELUGU,KANNADA</t>
  </si>
  <si>
    <t>Reading Books,Listening Music,Playing Cricket ,Internet Browsing</t>
  </si>
  <si>
    <t>Miriyala Arjun</t>
  </si>
  <si>
    <t>Miriyala Madhavi</t>
  </si>
  <si>
    <t>3-199 ARUGOLANU( VILLAGE),TADEPALLIGUDEM (MANDAL)</t>
  </si>
  <si>
    <t xml:space="preserve">Z P P HIGH SCHOOL </t>
  </si>
  <si>
    <t>SRI PRAGATHI JR.COLLEGE</t>
  </si>
  <si>
    <t>VELAGAPUDI RAMAKRISHNA SIDDHARTHA ENGINEERING COLLEGE VIJAYAWADA ANDHRAPRADESH</t>
  </si>
  <si>
    <t>VELAGAPUDI RAMAKRISHNA SIDDHARTHA ENGINEERING COLLEGE VIJAYAWADA ANDHRA PRADESH</t>
  </si>
  <si>
    <t>AUTOCAD ,MS OFFICE,MS PROJECT,REVIT,ETABS</t>
  </si>
  <si>
    <t>BSR INFRA TECH INDIA LIMITED | JR.ENGINEER-QA/QC | Karnataka | May 2024 | Jul 2026 | 2 Years, 2 Months, 15 Days | 3.3</t>
  </si>
  <si>
    <t>VELAGAPUDI RAMAKRISHNA SIDDHARTHA ENGINEERING COLLEGE VIJAYAWADA | TEAM LEADER | VIJAYAWADA | Dec 2023 | Apr 2024 | 21 Weeks | Campus Internship
GAMBREL ENGINEERING LLP | CIVIL ENGINEERING INTERN | VIJAYAWADA | Sep 2023 | Sep 2023 | 4 Weeks | Campus Internship</t>
  </si>
  <si>
    <t>NPTEL (MAINTENANCE AND REPAIR OF OF CONCRETE STRUCTURES)
COURSERA(CONSTRUCTION MANAGEMENT)</t>
  </si>
  <si>
    <t>H2660155</t>
  </si>
  <si>
    <t>Anandhu</t>
  </si>
  <si>
    <t>P V</t>
  </si>
  <si>
    <t>Anandhu P V</t>
  </si>
  <si>
    <t>anandhupv2001@gmail.com</t>
  </si>
  <si>
    <t>H2660155@student.nicmar.ac.in</t>
  </si>
  <si>
    <t>07-Jul-2001</t>
  </si>
  <si>
    <t xml:space="preserve">English, hindi,malayalam,Tamil </t>
  </si>
  <si>
    <t xml:space="preserve">Travelling,music ,Badminton </t>
  </si>
  <si>
    <t xml:space="preserve">Rajesh A V </t>
  </si>
  <si>
    <t xml:space="preserve">Driver </t>
  </si>
  <si>
    <t>Praseetha P V</t>
  </si>
  <si>
    <t>Kannoth puthiya veettil</t>
  </si>
  <si>
    <t xml:space="preserve">KPR Gopalan Smaraka Government Higher Secondary School </t>
  </si>
  <si>
    <t xml:space="preserve">Kerala Board of Public Examination </t>
  </si>
  <si>
    <t>Tagore Vidyaniketan Govt. Vocational Higher Secondary School</t>
  </si>
  <si>
    <t>Board of Higher Secondary Examinations, Kerala</t>
  </si>
  <si>
    <t>Vimal Jyothi Engineering College, Chemperi, Kannur</t>
  </si>
  <si>
    <t>autocad, ms office,primavera</t>
  </si>
  <si>
    <t>Orbit engineering service  | Rebar Detailer - Team leader | Kerala, India  | Jul 2023 | Dec 2024 | 1 Years, 5 Months, 18 Days | 3.00 
Al Jaber Energy Services LLC | Site Engineer   | Abu Dhabi, UAE   | Dec 2024 | Sep 2026 | 1 Years, 8 Months, 9 Days | 10.96</t>
  </si>
  <si>
    <t>38 month(s)</t>
  </si>
  <si>
    <t>Vimal jyothi engineering college  | Team leader  | Kerala  | Aug 2022 | Jun 2023 | 39 Weeks | Campus Internship</t>
  </si>
  <si>
    <t>Construction management training institute 
Rajadhani Finishing School
Kerala Institute of Local Administration</t>
  </si>
  <si>
    <t>H2660156</t>
  </si>
  <si>
    <t>SONU</t>
  </si>
  <si>
    <t>SUBHASH</t>
  </si>
  <si>
    <t>PV</t>
  </si>
  <si>
    <t>Sonu Subhash Pv</t>
  </si>
  <si>
    <t>sonusubhash777@gmail.com</t>
  </si>
  <si>
    <t>H2660156@student.nicmar.ac.in</t>
  </si>
  <si>
    <t>20-Jun-2001</t>
  </si>
  <si>
    <t>English,Malayalam, Hindi</t>
  </si>
  <si>
    <t>travelling,football, music</t>
  </si>
  <si>
    <t>Subhash UV</t>
  </si>
  <si>
    <t>Praseetha PV</t>
  </si>
  <si>
    <t>'PRASOONAM', Malliyote, Kunhimangalam (po),
Kannur, Kerela</t>
  </si>
  <si>
    <t>Alphonsa Central School</t>
  </si>
  <si>
    <t>Central Board of Secondary Education, Payyanur, Kannur, Kerala</t>
  </si>
  <si>
    <t>Govt.Higher Secondary School Kunhimangalam</t>
  </si>
  <si>
    <t>Kerala Higher Secondary Education, Payyanur, Kannur, Kerala</t>
  </si>
  <si>
    <t>Vimal Jyothi Engineering College, Chemperi, Kannur, Kerala</t>
  </si>
  <si>
    <t>Revit, Autocad,Navisworks</t>
  </si>
  <si>
    <t xml:space="preserve">AL Jaber Energy Services LLC | Civil Site Engineer | UAE | Mar 2025 | Sep 2026 | 1 Years, 5 Months, 27 Days | 9.4 </t>
  </si>
  <si>
    <t>Vimal Jyothi Engineering College  | Team leader | Kerala | Aug 2022 | Jun 2023 | 42 Weeks | Campus Internship</t>
  </si>
  <si>
    <t>Building Information Modeling</t>
  </si>
  <si>
    <t>H2660158</t>
  </si>
  <si>
    <t>Bammidi</t>
  </si>
  <si>
    <t>Sai Harsha</t>
  </si>
  <si>
    <t>Bammidi Sai Harsha</t>
  </si>
  <si>
    <t>harshavardhanvk4@gmail.com</t>
  </si>
  <si>
    <t>H2660158@student.nicmar.ac.in</t>
  </si>
  <si>
    <t>Reading,watching movies,Dance,Traveling</t>
  </si>
  <si>
    <t>Bammidi Chandana rao</t>
  </si>
  <si>
    <t>Bammidi Lakshmi Sridevi</t>
  </si>
  <si>
    <t>Panchayat Secretary</t>
  </si>
  <si>
    <t>13-1-131, putta veedhi,Main road,mettakivalasa,Amadalavalasa,Andhra Pradesh</t>
  </si>
  <si>
    <t>MP &amp; EV ENGLISH MEDIUM SCHOOL</t>
  </si>
  <si>
    <t>Central Board of Secondary Education Visakhapatnam</t>
  </si>
  <si>
    <t>Career Point Junior College</t>
  </si>
  <si>
    <t>Board of Intermediate Education Visakhapatnam</t>
  </si>
  <si>
    <t>Raghu Engineering College Visakhapatnam</t>
  </si>
  <si>
    <t>MS OFFICE,Auto CAD,Revit</t>
  </si>
  <si>
    <t>Energetic People Private Limited | Engineer | Madhya Pradesh | Nov 2024 | Jul 2026 | 1 Years, 8 Months, 26 Days | 3.47</t>
  </si>
  <si>
    <t>Raghu Engineering College | Analysis of G+7 Multistoried Building (B.tech Project) | Visakhapatnam | Nov 2023 | Apr 2024 | 24 Weeks | Campus Internship</t>
  </si>
  <si>
    <t>AutoCAD &amp; Revit</t>
  </si>
  <si>
    <t>H2660159</t>
  </si>
  <si>
    <t xml:space="preserve">Md </t>
  </si>
  <si>
    <t>Abdul</t>
  </si>
  <si>
    <t>Quawi</t>
  </si>
  <si>
    <t>Md  Abdul Quawi</t>
  </si>
  <si>
    <t>abdulquawi59@gmail.com</t>
  </si>
  <si>
    <t>H2660159@student.nicmar.ac.in</t>
  </si>
  <si>
    <t>02-Jun-1998</t>
  </si>
  <si>
    <t>Reading,Playing Cricket</t>
  </si>
  <si>
    <t>Abdul Ali</t>
  </si>
  <si>
    <t>Bibi Maherukh</t>
  </si>
  <si>
    <t>Govt. Teacher</t>
  </si>
  <si>
    <t>Model Colony,Asanandpur,Bhagalpur</t>
  </si>
  <si>
    <t>Bhagalpur</t>
  </si>
  <si>
    <t>Bihar</t>
  </si>
  <si>
    <t>Nicmar Boys Hostel</t>
  </si>
  <si>
    <t>SKP Vidya Vihar</t>
  </si>
  <si>
    <t>CBSE Bhagalpur/Bihar</t>
  </si>
  <si>
    <t>Goethal's Public Bhagalpur</t>
  </si>
  <si>
    <t>Integral University</t>
  </si>
  <si>
    <t>Integral University Lucknow/Uttar Pradesh</t>
  </si>
  <si>
    <t>YBN University</t>
  </si>
  <si>
    <t>YBN University Ranchi/Jharkhand</t>
  </si>
  <si>
    <t>Construction Engineering</t>
  </si>
  <si>
    <t>Revit,Basic Primavera,Naviswork,Ms word,MS Excel,MS Powerpoint</t>
  </si>
  <si>
    <t>ERAM CONSTRUCTIONS | Site Engineer | Bhagalpur | Nov 2024 | Dec 2025 | 1 Years, 1 Months, 11 Days | 4.2</t>
  </si>
  <si>
    <t>YBN University, Ranchi | Achieving Sustainable Solid Waste management via Public-Private Partership | Ranchi | Jul 2023 | Jul 2024 | 52 Weeks | Campus Internship</t>
  </si>
  <si>
    <t>Quality Assurance and quality control
Price Escalation in construction work
Construction Site supervisor
6 Months DCA from SI Group Computer Centre
Autodesk Revit Architecture</t>
  </si>
  <si>
    <t>H2660160</t>
  </si>
  <si>
    <t>Sai venkat</t>
  </si>
  <si>
    <t>Vardhiparthi</t>
  </si>
  <si>
    <t>Sai Venkat Rao Vardhiparthi</t>
  </si>
  <si>
    <t>saivenkatraov202@gmail.com</t>
  </si>
  <si>
    <t>H2660160@student.nicmar.ac.in</t>
  </si>
  <si>
    <t>02-Jan-2002</t>
  </si>
  <si>
    <t>English, Hindi, Telugu</t>
  </si>
  <si>
    <t>Gardening, Trekking,music</t>
  </si>
  <si>
    <t>V  Sarveshwar Rao</t>
  </si>
  <si>
    <t>0000000000</t>
  </si>
  <si>
    <t xml:space="preserve">Late </t>
  </si>
  <si>
    <t>V Sai Lakshmi</t>
  </si>
  <si>
    <t xml:space="preserve">1-D/26/410/A/1, Housing Colony, phase 2, Ahmedguda postoffice, Cherial </t>
  </si>
  <si>
    <t xml:space="preserve">1-D/26/410/A/1, Housing Colony phase 2 Ahmedguda postoffice Cherial </t>
  </si>
  <si>
    <t>Samskruti College of Polytechnic, Telanagana</t>
  </si>
  <si>
    <t>Jawaharlal Nehru Techonological University Hyderabad(JNTUH)</t>
  </si>
  <si>
    <t>Samskruti College of Engineering and Technology, Telangana</t>
  </si>
  <si>
    <t>Auto CAD,MS Office,Sketchup</t>
  </si>
  <si>
    <t>Shark Info Solutions | Junior AutoCAD Modeller | Hyderabad | Nov 2024 | Mar 2026 | 1 Years, 4 Months, 26 Days | 2.376</t>
  </si>
  <si>
    <t>Ministry of road Transport and Highways(MORTH)  | Intern | Hyderabad | Aug 2023 | Nov 2023 | 13 Weeks
Irrigation and CAD department  | Intern | Karimnagar | May 2023 | May 2023 | 2 Weeks
Samskruti College of Engineering and Technology | Analysis of warehouse using staad pro | Hyderabad | Jun 2023 | May 2024 | 51 Weeks</t>
  </si>
  <si>
    <t>H2660169</t>
  </si>
  <si>
    <t>Samarth</t>
  </si>
  <si>
    <t>Channaveerappa</t>
  </si>
  <si>
    <t>Menasinakai</t>
  </si>
  <si>
    <t>Samarth Channaveerappa Menasinakai</t>
  </si>
  <si>
    <t>samarthmenasinakai@gmail.com</t>
  </si>
  <si>
    <t>H2660169@student.nicmar.ac.in</t>
  </si>
  <si>
    <t>01-Jun-2001</t>
  </si>
  <si>
    <t>Hindi,English,kannada</t>
  </si>
  <si>
    <t>Riding bikes and cars,running,reading books,listening songs</t>
  </si>
  <si>
    <t>Shashikala</t>
  </si>
  <si>
    <t>C/o Arun s herakal shiva basava nilaya, opp. Sahana apartment ,bankers colony mulgund road Gadag-582101.</t>
  </si>
  <si>
    <t>Gadag</t>
  </si>
  <si>
    <t>C D O JAIN ENGLISH MEDIUM HIGH SCHOOL</t>
  </si>
  <si>
    <t>KARNATAKA SECONDARY EDUCATION EXAMINATION BOARD ,GADAG/KARNATKA-582101</t>
  </si>
  <si>
    <t xml:space="preserve">PRERANA PU COLLEGE </t>
  </si>
  <si>
    <t>DEPARTMENT OF PRE-UNIVERSITY EDUCATION KUNDAGOL CROSS KG HUNASHI/HUBLI TQ DHARWAD DIST-580028</t>
  </si>
  <si>
    <t>VISVESVARAYA TECHNOLOGICAL UNIVERSITY,BELAGAVI.</t>
  </si>
  <si>
    <t>TONTADARYA COLLEGE OF ENGINEERING,GADAG/KARNATAKA-582101.</t>
  </si>
  <si>
    <t>AutoCAD,MS Office.</t>
  </si>
  <si>
    <t>HERAKAL CONSTRUCTION'S | SITE SUPERVISOR | Bangalore | Nov 2024 | Jun 2026 | 1 Years, 7 Months, 2 Days | 2</t>
  </si>
  <si>
    <t>WHITE VENTURE INFRATECH | SITE SUPERVISOR | Hubli, karnataka-580020 | May 2022 | Jun 2022 | 6 Weeks | Campus Internship</t>
  </si>
  <si>
    <t>JSW COMPANY STUDENT ORIENTATION PROGRAMME
BE FINAL YEAR PROJECT CERTIFICATE</t>
  </si>
  <si>
    <t>H2660170</t>
  </si>
  <si>
    <t xml:space="preserve">Moyyila </t>
  </si>
  <si>
    <t xml:space="preserve">Goutham Kumar </t>
  </si>
  <si>
    <t xml:space="preserve">Moyyila  Goutham Kumar </t>
  </si>
  <si>
    <t>gouthamkumar073@gmail.com</t>
  </si>
  <si>
    <t>H2660170@student.nicmar.ac.in</t>
  </si>
  <si>
    <t>11-Jun-2001</t>
  </si>
  <si>
    <t xml:space="preserve">Music,BasketBall ,Movies </t>
  </si>
  <si>
    <t xml:space="preserve">M Krishna Rao </t>
  </si>
  <si>
    <t xml:space="preserve">Contractor </t>
  </si>
  <si>
    <t xml:space="preserve">M Lakshmi </t>
  </si>
  <si>
    <t>4-35/5, Rajeev Nagar, Yendada, Visakhapatnam , 530045</t>
  </si>
  <si>
    <t xml:space="preserve">Narayana(EM) School </t>
  </si>
  <si>
    <t xml:space="preserve">Board of Secondary Education, Andhra Pradesh,India </t>
  </si>
  <si>
    <t xml:space="preserve"> Sri Chaitanya Junior College</t>
  </si>
  <si>
    <t xml:space="preserve">Board of Intermediate Education, Andhra Pradesh,India </t>
  </si>
  <si>
    <t>Excel,msword,msoffice</t>
  </si>
  <si>
    <t>Megha Engineering &amp; Infrastructures Limited  | Engineer -construction management | Rajasthan | Feb 2023 | Nov 2024 | 1 Years, 9 Months, 29 Days | 3.25</t>
  </si>
  <si>
    <t>Maharaj Vijayaram Gajapathi Raj College of Engineering | B-Tech Project  | VIZIANAGARAM | Feb 2022 | Jun 2022 | 15 Weeks | Campus Internship</t>
  </si>
  <si>
    <t>H2660171</t>
  </si>
  <si>
    <t>Mukala</t>
  </si>
  <si>
    <t>Raviprasad</t>
  </si>
  <si>
    <t>Mukala Murali Raviprasad</t>
  </si>
  <si>
    <t>muraliravi410@gmail.com</t>
  </si>
  <si>
    <t>H2660171@student.nicmar.ac.in</t>
  </si>
  <si>
    <t>12-Apr-2001</t>
  </si>
  <si>
    <t>Movies,Music</t>
  </si>
  <si>
    <t>Mukala Nookanna Naidu</t>
  </si>
  <si>
    <t>Mukala Nagamani</t>
  </si>
  <si>
    <t>Gandhi nagar street , Giduthuru village , makavarpalem mandalam
-</t>
  </si>
  <si>
    <t>Sarada English Medium High School</t>
  </si>
  <si>
    <t>Board of Secondary Education Andhra pradesh</t>
  </si>
  <si>
    <t>Board of Intermediate Education Andhra pradesh</t>
  </si>
  <si>
    <t>Maharaj Vijayaram Gajapathi Raj College Of Engineering Vizianagaram</t>
  </si>
  <si>
    <t>Ridge Homes LLP | Site Engineer | Hyderabad | Feb 2025 | Apr 2026 | 1 Years, 2 Months, 1 Days | 4.32</t>
  </si>
  <si>
    <t>Maharaj Vijayaram Gajapathi Raj College Of Engineering | B.Tech - Project | Vizianagaram | Feb 2022 | Jun 2022 | 16 Weeks | Campus Internship</t>
  </si>
  <si>
    <t>H2660172</t>
  </si>
  <si>
    <t>Vissapragada</t>
  </si>
  <si>
    <t>Sai Sriram</t>
  </si>
  <si>
    <t>Narayana</t>
  </si>
  <si>
    <t>Vissapragada Sai Sriram Narayana</t>
  </si>
  <si>
    <t>vssrn1999@gmail.com</t>
  </si>
  <si>
    <t>H2660172@student.nicmar.ac.in</t>
  </si>
  <si>
    <t>25-Aug-1999</t>
  </si>
  <si>
    <t>English,Hindi</t>
  </si>
  <si>
    <t>Travelling, Listening Music</t>
  </si>
  <si>
    <t>Vissapragada Venkata Ramana Murthy</t>
  </si>
  <si>
    <t>Vissapragada Padmavathi</t>
  </si>
  <si>
    <t>Flat no: F1,Rk Nivas, Opposite Janachaitanya Layout, Pendurthi.</t>
  </si>
  <si>
    <t>Flat no: F1,Rk Nivas, Opposite Janachaitanya Layout,Pendurthi.</t>
  </si>
  <si>
    <t>Sree Vidyanjali EM High School</t>
  </si>
  <si>
    <t>Sri Prakash Junior College</t>
  </si>
  <si>
    <t>Gayatri Vidya Parishad College of Engineering (Autonomous)</t>
  </si>
  <si>
    <t>AutoCAD,Revit,MS Office,Bocad</t>
  </si>
  <si>
    <t>TAO Digital India Private Limited | Trainee Engineer | Visakhapatnam | May 2025 | Jul 2026 | 1 Years, 2 Months, 16 Days | 2.27</t>
  </si>
  <si>
    <t>Government of Andhra Pradesh Roads and Buildings Department | Civil Engineer Intern | Visakhapatnam | May 2019 | Jun 2019 | 4 Weeks | Campus Internship
Gayatri Vidya Parishad College of Engineering (Autonomous) | Rainfall - Runoff Studies of Sarada River Basin Using GIS | Visakhapatnam | Mar 2020 | Oct 2020 | 28 Weeks | Campus Internship
vSplash Techlabs Private Limited | QA Intern | Work From Home | Jul 2022 | Sep 2022 | 13 Weeks
vSplash Techlabs Private Limited | QA Analyst | Work From Home | Oct 2022 | Aug 2023 | 47 Weeks</t>
  </si>
  <si>
    <t>Steel Detailing Fundamental &amp; Advance Course</t>
  </si>
  <si>
    <t>H2660175</t>
  </si>
  <si>
    <t>Doti</t>
  </si>
  <si>
    <t>Shiva</t>
  </si>
  <si>
    <t>Doti Shiva</t>
  </si>
  <si>
    <t>shivayadav68414@gmail.com</t>
  </si>
  <si>
    <t>H2660175@student.nicmar.ac.in</t>
  </si>
  <si>
    <t>10-Feb-2002</t>
  </si>
  <si>
    <t>English, Telugu</t>
  </si>
  <si>
    <t xml:space="preserve">Watching Movies,Listening music </t>
  </si>
  <si>
    <t>Doti Narsimha</t>
  </si>
  <si>
    <t>Doti Sathamma</t>
  </si>
  <si>
    <t>7-7, Nampally, Nampally, Nalgonda</t>
  </si>
  <si>
    <t>TS Model School</t>
  </si>
  <si>
    <t>Board Of Secondary Education Telangana</t>
  </si>
  <si>
    <t>SS Govt Polytechnic Zahirabad</t>
  </si>
  <si>
    <t>Siddhartha Institute Of Engineering and Technology</t>
  </si>
  <si>
    <t>Auto cad Ms Excel</t>
  </si>
  <si>
    <t>Sri Mahalakshmi Modular Kitchens and Wardrobes | Jr. Interior Designer | Hyderabad | Sep 2025 | Sep 2026 | 1 Years, 0 Months, 3 Days | 2.4</t>
  </si>
  <si>
    <t>Project | Construction Of Flexible Pavement | Ibrahimpatnam | Jan 2024 | May 2024 | 20 Weeks | Campus Internship</t>
  </si>
  <si>
    <t>Health Care
Master Diploma in Civil Cad</t>
  </si>
  <si>
    <t>H2660176</t>
  </si>
  <si>
    <t>Gadanagoni</t>
  </si>
  <si>
    <t>Giriprasad</t>
  </si>
  <si>
    <t>Gadanagoni Giriprasad</t>
  </si>
  <si>
    <t>gadanagonigiriprasad3374@gmail.com</t>
  </si>
  <si>
    <t>H2660176@student.nicmar.ac.in</t>
  </si>
  <si>
    <t>23-Apr-2000</t>
  </si>
  <si>
    <t>Playing cricket</t>
  </si>
  <si>
    <t>Gadanagoni Yadaiah</t>
  </si>
  <si>
    <t>Gadanagoni Dhanamma</t>
  </si>
  <si>
    <t>1-105,Sc colony, vailapally(village)
Samsthan Narayanpur (mdl).</t>
  </si>
  <si>
    <t>Yadadri Bhuvanagiri</t>
  </si>
  <si>
    <t>TELANGANA MODEL SCHOOL</t>
  </si>
  <si>
    <t xml:space="preserve">BOARD OF SECONDARY EDUCATION TELANGANA </t>
  </si>
  <si>
    <t>PRAGATHI JUNIOR COLLEGE</t>
  </si>
  <si>
    <t xml:space="preserve">TELANGANA STATE BOARD OF INTERMEDIATE EDUCATION HYDERABAD </t>
  </si>
  <si>
    <t xml:space="preserve">JAWAHARLAL NEHRU TECHNOLOGICAL UNIVERSITY HYDERABAD </t>
  </si>
  <si>
    <t xml:space="preserve">MAHATMA GANDHI INSTITUTE OF TECHNOLOGY HYDERABAD </t>
  </si>
  <si>
    <t>AutoCAD,STAAD.PRO,MS Office,MS Excel</t>
  </si>
  <si>
    <t>SAMARTHINFRAENGG Technocrats Pvt. Ltd | Fundamentals of Flexible Pavement Design and Concepts of IRC:37-2018 | Somajiguda Hyderabad  | Mar 2022 | Apr 2022 | 5 Weeks | Campus Internship
FINAL YEAR PROJECT  | EXPERIMENTAL STUDY ON THE PROPERTIES OF PERVIOUS CONCRETE WITH PARTIAL  | Gandipet | Jan 2022 | May 2022 | 19 Weeks | Campus Internship</t>
  </si>
  <si>
    <t>H2660174</t>
  </si>
  <si>
    <t>AdnanUddin</t>
  </si>
  <si>
    <t>Adnanuddin Syed</t>
  </si>
  <si>
    <t>syedadnan555555@gmail.com</t>
  </si>
  <si>
    <t>H2660174@student.nicmar.ac.in</t>
  </si>
  <si>
    <t>10-Jun-2002</t>
  </si>
  <si>
    <t>English,Hindi,Telugu,Urdu</t>
  </si>
  <si>
    <t>photography,gardening</t>
  </si>
  <si>
    <t>Syed  Haseeb Uddin Ahmed</t>
  </si>
  <si>
    <t>Arshiya Afrooz</t>
  </si>
  <si>
    <t>Plot NO 53 P&amp;T Colony Tirumalagiri Secunderabad</t>
  </si>
  <si>
    <t>ST.PATRICK'S HIGH SCHOOL</t>
  </si>
  <si>
    <t xml:space="preserve">  TELANGANA BOARD OF SECONDARY EDUCATION  </t>
  </si>
  <si>
    <t xml:space="preserve"> SRI CHAITANYA JUNIOR KALASALA</t>
  </si>
  <si>
    <t xml:space="preserve"> TELANGANA BOARD OF INTERMEDIATE EDUCATION</t>
  </si>
  <si>
    <t>JAWAHARLAL NEHRU TECHNOLOGICAL UNIVERSITY, HYDERABAD, TELANGANA</t>
  </si>
  <si>
    <t>SHADAN COLLEGE OF ENGINEERING AND TECHNOLOGY HYDERABAD TELANGNA</t>
  </si>
  <si>
    <t xml:space="preserve">Osmania University Hyderabad Telangana </t>
  </si>
  <si>
    <t xml:space="preserve">Lord's institute of engineering and technology Hyderabad </t>
  </si>
  <si>
    <t>Master of Engineering (M.E.)</t>
  </si>
  <si>
    <t>Construction Management</t>
  </si>
  <si>
    <t>2026-Jun</t>
  </si>
  <si>
    <t>AutoCAD,Revit,MS Excel</t>
  </si>
  <si>
    <t>VAJRA INFRA PROJECTS LLP | GRADUATE ENGINEER TRAINEE | KOLLUR | Mar 2026 | Aug 2026 | 20 Weeks</t>
  </si>
  <si>
    <t>PGDiploma in Civil CAD</t>
  </si>
  <si>
    <t>H2660178</t>
  </si>
  <si>
    <t>Gantala</t>
  </si>
  <si>
    <t>Yaswanth</t>
  </si>
  <si>
    <t>Kamal</t>
  </si>
  <si>
    <t>Gantala Yaswanth Kamal</t>
  </si>
  <si>
    <t>gykamal300@gmail.com</t>
  </si>
  <si>
    <t>H2660178@student.nicmar.ac.in</t>
  </si>
  <si>
    <t>10-Mar-2000</t>
  </si>
  <si>
    <t xml:space="preserve">Ramakrishna </t>
  </si>
  <si>
    <t xml:space="preserve">Labour </t>
  </si>
  <si>
    <t xml:space="preserve">Bhavani </t>
  </si>
  <si>
    <t>3-3/1-18,Konna Street</t>
  </si>
  <si>
    <t>Z P H School Kadumu</t>
  </si>
  <si>
    <t>2010-Jun</t>
  </si>
  <si>
    <t>Government Polytechnic Tekkali</t>
  </si>
  <si>
    <t xml:space="preserve">Aditya Institute of Technology and Management </t>
  </si>
  <si>
    <t>Auto CAD,Revit</t>
  </si>
  <si>
    <t>Sri Infotech | Technical Supervisor | Hyderabad | Jun 2022 | Mar 2025 | 2 Years, 9 Months, 15 Days | 2.73</t>
  </si>
  <si>
    <t>H2660173</t>
  </si>
  <si>
    <t>THARUN</t>
  </si>
  <si>
    <t>BITRUGU</t>
  </si>
  <si>
    <t>Tharun Kumar Bitrugu</t>
  </si>
  <si>
    <t>tharunbitrug28@gmail.com</t>
  </si>
  <si>
    <t>H2660173@student.nicmar.ac.in</t>
  </si>
  <si>
    <t>28-Jun-2001</t>
  </si>
  <si>
    <t>ENGLISH ,HINDI</t>
  </si>
  <si>
    <t>Fitness &amp; Gym Training, Content Creation &amp; Video Editing, Exploring New Places</t>
  </si>
  <si>
    <t>3287 9778 8335</t>
  </si>
  <si>
    <t>MURALI BITRUGU</t>
  </si>
  <si>
    <t>Assistant Divisional Engineer</t>
  </si>
  <si>
    <t>GODHAVARI BITRUGU</t>
  </si>
  <si>
    <t>5-77, PORUMALLA, MEDIPALLI, JAGITYAL</t>
  </si>
  <si>
    <t>D-121
Ktpp Genco</t>
  </si>
  <si>
    <t>MONTESSORI HIGH SCHOOL</t>
  </si>
  <si>
    <t>SR JR COLLEGE</t>
  </si>
  <si>
    <t>TELANGANA BOARD OF INTERMIDEATE EDUCATION</t>
  </si>
  <si>
    <t>GURU NANAK INSTITUTIONS TECHNICAL CAMPUS , HYDERBAD</t>
  </si>
  <si>
    <t>AUTO CAD, MS OFFICE,MS PROJECT ,PRIMAVERA</t>
  </si>
  <si>
    <t>GURU NANAK INSTITUIONS TECHNICAL CAMPUS | MAJOUR PROJECT | HYDERBAD | Aug 2022 | Aug 2023 | 52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</si>
</sst>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a0230dd8bd1.png" TargetMode="External"/><Relationship Id="rId_hyperlink_2" Type="http://schemas.openxmlformats.org/officeDocument/2006/relationships/hyperlink" Target="https://nconnect.nicmar.ac.in/storage/profile/6a9ef4e95513f.png" TargetMode="External"/><Relationship Id="rId_hyperlink_3" Type="http://schemas.openxmlformats.org/officeDocument/2006/relationships/hyperlink" Target="https://nconnect.nicmar.ac.in/storage/profile/6aa83daa6b314.png" TargetMode="External"/><Relationship Id="rId_hyperlink_4" Type="http://schemas.openxmlformats.org/officeDocument/2006/relationships/hyperlink" Target="https://nconnect.nicmar.ac.in/storage/profile/6a98390651a3f.png" TargetMode="External"/><Relationship Id="rId_hyperlink_5" Type="http://schemas.openxmlformats.org/officeDocument/2006/relationships/hyperlink" Target="https://nconnect.nicmar.ac.in/storage/profile/6a9cfb05efcd4.png" TargetMode="External"/><Relationship Id="rId_hyperlink_6" Type="http://schemas.openxmlformats.org/officeDocument/2006/relationships/hyperlink" Target="https://nconnect.nicmar.ac.in/storage/profile/6aa6668f44df3.png" TargetMode="External"/><Relationship Id="rId_hyperlink_7" Type="http://schemas.openxmlformats.org/officeDocument/2006/relationships/hyperlink" Target="https://nconnect.nicmar.ac.in/storage/profile/6aa794a62f71a.png" TargetMode="External"/><Relationship Id="rId_hyperlink_8" Type="http://schemas.openxmlformats.org/officeDocument/2006/relationships/hyperlink" Target="https://nconnect.nicmar.ac.in/storage/profile/6aa58fa99a13b.png" TargetMode="External"/><Relationship Id="rId_hyperlink_9" Type="http://schemas.openxmlformats.org/officeDocument/2006/relationships/hyperlink" Target="https://nconnect.nicmar.ac.in/storage/profile/6a981b791cecc.png" TargetMode="External"/><Relationship Id="rId_hyperlink_10" Type="http://schemas.openxmlformats.org/officeDocument/2006/relationships/hyperlink" Target="https://nconnect.nicmar.ac.in/storage/profile/6a9d81cfaddfa.png" TargetMode="External"/><Relationship Id="rId_hyperlink_11" Type="http://schemas.openxmlformats.org/officeDocument/2006/relationships/hyperlink" Target="https://nconnect.nicmar.ac.in/storage/profile/6abbebc2cd86d.png" TargetMode="External"/><Relationship Id="rId_hyperlink_12" Type="http://schemas.openxmlformats.org/officeDocument/2006/relationships/hyperlink" Target="https://nconnect.nicmar.ac.in/storage/profile/6a9eb4b2a23b4.png" TargetMode="External"/><Relationship Id="rId_hyperlink_13" Type="http://schemas.openxmlformats.org/officeDocument/2006/relationships/hyperlink" Target="https://nconnect.nicmar.ac.in/storage/profile/6ab9cc3ce0cc9.png" TargetMode="External"/><Relationship Id="rId_hyperlink_14" Type="http://schemas.openxmlformats.org/officeDocument/2006/relationships/hyperlink" Target="https://nconnect.nicmar.ac.in/storage/profile/6a9cfc440c35a.png" TargetMode="External"/><Relationship Id="rId_hyperlink_15" Type="http://schemas.openxmlformats.org/officeDocument/2006/relationships/hyperlink" Target="https://nconnect.nicmar.ac.in/storage/profile/6aa94d00cebe6.png" TargetMode="External"/><Relationship Id="rId_hyperlink_16" Type="http://schemas.openxmlformats.org/officeDocument/2006/relationships/hyperlink" Target="https://nconnect.nicmar.ac.in/storage/profile/6aa6cbc5dc8b8.png" TargetMode="External"/><Relationship Id="rId_hyperlink_17" Type="http://schemas.openxmlformats.org/officeDocument/2006/relationships/hyperlink" Target="https://nconnect.nicmar.ac.in/storage/profile/6a9efcc564b01.png" TargetMode="External"/><Relationship Id="rId_hyperlink_18" Type="http://schemas.openxmlformats.org/officeDocument/2006/relationships/hyperlink" Target="https://nconnect.nicmar.ac.in/storage/profile/6aa7f24285661.png" TargetMode="External"/><Relationship Id="rId_hyperlink_19" Type="http://schemas.openxmlformats.org/officeDocument/2006/relationships/hyperlink" Target="https://nconnect.nicmar.ac.in/storage/profile/6ab7ec0888089.png" TargetMode="External"/><Relationship Id="rId_hyperlink_20" Type="http://schemas.openxmlformats.org/officeDocument/2006/relationships/hyperlink" Target="https://nconnect.nicmar.ac.in/storage/profile/6aa2b42256e40.png" TargetMode="External"/><Relationship Id="rId_hyperlink_21" Type="http://schemas.openxmlformats.org/officeDocument/2006/relationships/hyperlink" Target="https://nconnect.nicmar.ac.in/storage/profile/6aa1622d5f686.png" TargetMode="External"/><Relationship Id="rId_hyperlink_22" Type="http://schemas.openxmlformats.org/officeDocument/2006/relationships/hyperlink" Target="https://nconnect.nicmar.ac.in/storage/profile/6aa6a046c4fac.png" TargetMode="External"/><Relationship Id="rId_hyperlink_23" Type="http://schemas.openxmlformats.org/officeDocument/2006/relationships/hyperlink" Target="https://nconnect.nicmar.ac.in/storage/profile/6aa6e2c35d75f.png" TargetMode="External"/><Relationship Id="rId_hyperlink_24" Type="http://schemas.openxmlformats.org/officeDocument/2006/relationships/hyperlink" Target="https://nconnect.nicmar.ac.in/storage/profile/6a99784021d31.png" TargetMode="External"/><Relationship Id="rId_hyperlink_25" Type="http://schemas.openxmlformats.org/officeDocument/2006/relationships/hyperlink" Target="https://nconnect.nicmar.ac.in/storage/profile/6aa686d31417c.png" TargetMode="External"/><Relationship Id="rId_hyperlink_26" Type="http://schemas.openxmlformats.org/officeDocument/2006/relationships/hyperlink" Target="https://nconnect.nicmar.ac.in/storage/profile/6aa989f651d87.png" TargetMode="External"/><Relationship Id="rId_hyperlink_27" Type="http://schemas.openxmlformats.org/officeDocument/2006/relationships/hyperlink" Target="https://nconnect.nicmar.ac.in/storage/profile/6aa70873c36c0.png" TargetMode="External"/><Relationship Id="rId_hyperlink_28" Type="http://schemas.openxmlformats.org/officeDocument/2006/relationships/hyperlink" Target="https://nconnect.nicmar.ac.in/storage/profile/6aa97b39d071a.png" TargetMode="External"/><Relationship Id="rId_hyperlink_29" Type="http://schemas.openxmlformats.org/officeDocument/2006/relationships/hyperlink" Target="https://nconnect.nicmar.ac.in/storage/profile/6aa5171d22865.png" TargetMode="External"/><Relationship Id="rId_hyperlink_30" Type="http://schemas.openxmlformats.org/officeDocument/2006/relationships/hyperlink" Target="https://nconnect.nicmar.ac.in/storage/profile/6aa4f4a79e400.png" TargetMode="External"/><Relationship Id="rId_hyperlink_31" Type="http://schemas.openxmlformats.org/officeDocument/2006/relationships/hyperlink" Target="https://nconnect.nicmar.ac.in/storage/profile/6aa98d8f5a3d5.png" TargetMode="External"/><Relationship Id="rId_hyperlink_32" Type="http://schemas.openxmlformats.org/officeDocument/2006/relationships/hyperlink" Target="https://nconnect.nicmar.ac.in/storage/profile/6aa7cd063157e.png" TargetMode="External"/><Relationship Id="rId_hyperlink_33" Type="http://schemas.openxmlformats.org/officeDocument/2006/relationships/hyperlink" Target="https://nconnect.nicmar.ac.in/storage/profile/6aa96f0b5c463.png" TargetMode="External"/><Relationship Id="rId_hyperlink_34" Type="http://schemas.openxmlformats.org/officeDocument/2006/relationships/hyperlink" Target="https://nconnect.nicmar.ac.in/storage/profile/6aa97d25348f8.png" TargetMode="External"/><Relationship Id="rId_hyperlink_35" Type="http://schemas.openxmlformats.org/officeDocument/2006/relationships/hyperlink" Target="https://nconnect.nicmar.ac.in/storage/profile/6aa57f254906d.png" TargetMode="External"/><Relationship Id="rId_hyperlink_36" Type="http://schemas.openxmlformats.org/officeDocument/2006/relationships/hyperlink" Target="https://nconnect.nicmar.ac.in/storage/profile/6ab7e48558a8b.png" TargetMode="External"/><Relationship Id="rId_hyperlink_37" Type="http://schemas.openxmlformats.org/officeDocument/2006/relationships/hyperlink" Target="https://nconnect.nicmar.ac.in/storage/profile/6aa6578138feb.png" TargetMode="External"/><Relationship Id="rId_hyperlink_38" Type="http://schemas.openxmlformats.org/officeDocument/2006/relationships/hyperlink" Target="https://nconnect.nicmar.ac.in/storage/profile/6aba9dd82faa3.png" TargetMode="External"/><Relationship Id="rId_hyperlink_39" Type="http://schemas.openxmlformats.org/officeDocument/2006/relationships/hyperlink" Target="https://nconnect.nicmar.ac.in/storage/profile/6a9dc00b91564.png" TargetMode="External"/><Relationship Id="rId_hyperlink_40" Type="http://schemas.openxmlformats.org/officeDocument/2006/relationships/hyperlink" Target="https://nconnect.nicmar.ac.in/storage/profile/6aa7f64b19629.png" TargetMode="External"/><Relationship Id="rId_hyperlink_41" Type="http://schemas.openxmlformats.org/officeDocument/2006/relationships/hyperlink" Target="https://nconnect.nicmar.ac.in/storage/profile/6aa98b5e4f487.png" TargetMode="External"/><Relationship Id="rId_hyperlink_42" Type="http://schemas.openxmlformats.org/officeDocument/2006/relationships/hyperlink" Target="https://nconnect.nicmar.ac.in/storage/profile/6aa7fd6151e90.png" TargetMode="External"/><Relationship Id="rId_hyperlink_43" Type="http://schemas.openxmlformats.org/officeDocument/2006/relationships/hyperlink" Target="https://nconnect.nicmar.ac.in/storage/profile/6aa7e81eeffa6.png" TargetMode="External"/><Relationship Id="rId_hyperlink_44" Type="http://schemas.openxmlformats.org/officeDocument/2006/relationships/hyperlink" Target="https://nconnect.nicmar.ac.in/storage/profile/6ab2782e9e966.png" TargetMode="External"/><Relationship Id="rId_hyperlink_45" Type="http://schemas.openxmlformats.org/officeDocument/2006/relationships/hyperlink" Target="https://nconnect.nicmar.ac.in/storage/profile/6aa972bd0ac8d.png" TargetMode="External"/><Relationship Id="rId_hyperlink_46" Type="http://schemas.openxmlformats.org/officeDocument/2006/relationships/hyperlink" Target="https://nconnect.nicmar.ac.in/storage/profile/6aa9279b7d3cd.png" TargetMode="External"/><Relationship Id="rId_hyperlink_47" Type="http://schemas.openxmlformats.org/officeDocument/2006/relationships/hyperlink" Target="https://nconnect.nicmar.ac.in/storage/profile/6aa955d725701.png" TargetMode="External"/><Relationship Id="rId_hyperlink_48" Type="http://schemas.openxmlformats.org/officeDocument/2006/relationships/hyperlink" Target="https://nconnect.nicmar.ac.in/storage/profile/6aa80a93c828a.png" TargetMode="External"/><Relationship Id="rId_hyperlink_49" Type="http://schemas.openxmlformats.org/officeDocument/2006/relationships/hyperlink" Target="https://nconnect.nicmar.ac.in/storage/profile/6aa42e3a99645.png" TargetMode="External"/><Relationship Id="rId_hyperlink_50" Type="http://schemas.openxmlformats.org/officeDocument/2006/relationships/hyperlink" Target="https://nconnect.nicmar.ac.in/storage/profile/6abaa989858a6.png" TargetMode="External"/><Relationship Id="rId_hyperlink_51" Type="http://schemas.openxmlformats.org/officeDocument/2006/relationships/hyperlink" Target="https://nconnect.nicmar.ac.in/storage/profile/6aa8eae45f997.png" TargetMode="External"/><Relationship Id="rId_hyperlink_52" Type="http://schemas.openxmlformats.org/officeDocument/2006/relationships/hyperlink" Target="https://nconnect.nicmar.ac.in/storage/profile/6a9ec54daea20.png" TargetMode="External"/><Relationship Id="rId_hyperlink_53" Type="http://schemas.openxmlformats.org/officeDocument/2006/relationships/hyperlink" Target="https://nconnect.nicmar.ac.in/storage/profile/6aa5832661220.png" TargetMode="External"/><Relationship Id="rId_hyperlink_54" Type="http://schemas.openxmlformats.org/officeDocument/2006/relationships/hyperlink" Target="https://nconnect.nicmar.ac.in/storage/profile/6aa67c2605481.png" TargetMode="External"/><Relationship Id="rId_hyperlink_55" Type="http://schemas.openxmlformats.org/officeDocument/2006/relationships/hyperlink" Target="https://nconnect.nicmar.ac.in/storage/profile/6aa52faaddd7c.png" TargetMode="External"/><Relationship Id="rId_hyperlink_56" Type="http://schemas.openxmlformats.org/officeDocument/2006/relationships/hyperlink" Target="https://nconnect.nicmar.ac.in/storage/profile/6aa6935a1503c.png" TargetMode="External"/><Relationship Id="rId_hyperlink_57" Type="http://schemas.openxmlformats.org/officeDocument/2006/relationships/hyperlink" Target="https://nconnect.nicmar.ac.in/storage/profile/6aa8e7667e872.png" TargetMode="External"/><Relationship Id="rId_hyperlink_58" Type="http://schemas.openxmlformats.org/officeDocument/2006/relationships/hyperlink" Target="https://nconnect.nicmar.ac.in/storage/profile/6aa67b4c89678.png" TargetMode="External"/><Relationship Id="rId_hyperlink_59" Type="http://schemas.openxmlformats.org/officeDocument/2006/relationships/hyperlink" Target="https://nconnect.nicmar.ac.in/storage/profile/6aa83f90ec074.png" TargetMode="External"/><Relationship Id="rId_hyperlink_60" Type="http://schemas.openxmlformats.org/officeDocument/2006/relationships/hyperlink" Target="https://nconnect.nicmar.ac.in/storage/profile/6aa98f5167693.png" TargetMode="External"/><Relationship Id="rId_hyperlink_61" Type="http://schemas.openxmlformats.org/officeDocument/2006/relationships/hyperlink" Target="https://nconnect.nicmar.ac.in/storage/profile/6aa2de0fc979e.png" TargetMode="External"/><Relationship Id="rId_hyperlink_62" Type="http://schemas.openxmlformats.org/officeDocument/2006/relationships/hyperlink" Target="https://nconnect.nicmar.ac.in/storage/profile/6aa8e90bc0f7d.png" TargetMode="External"/><Relationship Id="rId_hyperlink_63" Type="http://schemas.openxmlformats.org/officeDocument/2006/relationships/hyperlink" Target="https://nconnect.nicmar.ac.in/storage/profile/6ab80d4ab1464.png" TargetMode="External"/><Relationship Id="rId_hyperlink_64" Type="http://schemas.openxmlformats.org/officeDocument/2006/relationships/hyperlink" Target="https://nconnect.nicmar.ac.in/storage/profile/6aafcff4f12ec.png" TargetMode="External"/><Relationship Id="rId_hyperlink_65" Type="http://schemas.openxmlformats.org/officeDocument/2006/relationships/hyperlink" Target="https://nconnect.nicmar.ac.in/storage/profile/6aa638a2c8ddf.png" TargetMode="External"/><Relationship Id="rId_hyperlink_66" Type="http://schemas.openxmlformats.org/officeDocument/2006/relationships/hyperlink" Target="https://nconnect.nicmar.ac.in/storage/profile/6aabf83b0d1e8.png" TargetMode="External"/><Relationship Id="rId_hyperlink_67" Type="http://schemas.openxmlformats.org/officeDocument/2006/relationships/hyperlink" Target="https://nconnect.nicmar.ac.in/storage/profile/6aa6e9a045e96.png" TargetMode="External"/><Relationship Id="rId_hyperlink_68" Type="http://schemas.openxmlformats.org/officeDocument/2006/relationships/hyperlink" Target="https://nconnect.nicmar.ac.in/storage/profile/6ab57c8391de6.png" TargetMode="External"/><Relationship Id="rId_hyperlink_69" Type="http://schemas.openxmlformats.org/officeDocument/2006/relationships/hyperlink" Target="https://nconnect.nicmar.ac.in/storage/profile/6aa4f153e74dd.png" TargetMode="External"/><Relationship Id="rId_hyperlink_70" Type="http://schemas.openxmlformats.org/officeDocument/2006/relationships/hyperlink" Target="https://nconnect.nicmar.ac.in/storage/profile/6ad0efd5d1560.png" TargetMode="External"/><Relationship Id="rId_hyperlink_71" Type="http://schemas.openxmlformats.org/officeDocument/2006/relationships/hyperlink" Target="https://nconnect.nicmar.ac.in/storage/profile/6a9bc3a63f688.png" TargetMode="External"/><Relationship Id="rId_hyperlink_72" Type="http://schemas.openxmlformats.org/officeDocument/2006/relationships/hyperlink" Target="https://nconnect.nicmar.ac.in/storage/profile/6abd3fc1e1ad7.png" TargetMode="External"/><Relationship Id="rId_hyperlink_73" Type="http://schemas.openxmlformats.org/officeDocument/2006/relationships/hyperlink" Target="https://nconnect.nicmar.ac.in/storage/profile/6aa6ca518ad28.png" TargetMode="External"/><Relationship Id="rId_hyperlink_74" Type="http://schemas.openxmlformats.org/officeDocument/2006/relationships/hyperlink" Target="https://nconnect.nicmar.ac.in/storage/profile/6a9d7066ed010.png" TargetMode="External"/><Relationship Id="rId_hyperlink_75" Type="http://schemas.openxmlformats.org/officeDocument/2006/relationships/hyperlink" Target="https://nconnect.nicmar.ac.in/storage/profile/6ab3d2ad93484.png" TargetMode="External"/><Relationship Id="rId_hyperlink_76" Type="http://schemas.openxmlformats.org/officeDocument/2006/relationships/hyperlink" Target="https://nconnect.nicmar.ac.in/storage/profile/6aa94cf6ecff3.png" TargetMode="External"/><Relationship Id="rId_hyperlink_77" Type="http://schemas.openxmlformats.org/officeDocument/2006/relationships/hyperlink" Target="https://nconnect.nicmar.ac.in/storage/profile/6aa4ef11b9d08.png" TargetMode="External"/><Relationship Id="rId_hyperlink_78" Type="http://schemas.openxmlformats.org/officeDocument/2006/relationships/hyperlink" Target="https://nconnect.nicmar.ac.in/storage/profile/6aa64f184af31.png" TargetMode="External"/><Relationship Id="rId_hyperlink_79" Type="http://schemas.openxmlformats.org/officeDocument/2006/relationships/hyperlink" Target="https://nconnect.nicmar.ac.in/storage/profile/6aa7f53f02d12.png" TargetMode="External"/><Relationship Id="rId_hyperlink_80" Type="http://schemas.openxmlformats.org/officeDocument/2006/relationships/hyperlink" Target="https://nconnect.nicmar.ac.in/storage/profile/6aa6538449c55.png" TargetMode="External"/><Relationship Id="rId_hyperlink_81" Type="http://schemas.openxmlformats.org/officeDocument/2006/relationships/hyperlink" Target="https://nconnect.nicmar.ac.in/storage/profile/6aa8ee5fa6987.png" TargetMode="External"/><Relationship Id="rId_hyperlink_82" Type="http://schemas.openxmlformats.org/officeDocument/2006/relationships/hyperlink" Target="https://nconnect.nicmar.ac.in/storage/profile/6aa82b025fb3f.png" TargetMode="External"/><Relationship Id="rId_hyperlink_83" Type="http://schemas.openxmlformats.org/officeDocument/2006/relationships/hyperlink" Target="https://nconnect.nicmar.ac.in/storage/profile/6aa432d48bbb9.png" TargetMode="External"/><Relationship Id="rId_hyperlink_84" Type="http://schemas.openxmlformats.org/officeDocument/2006/relationships/hyperlink" Target="https://nconnect.nicmar.ac.in/storage/profile/6aa547e5e84e6.png" TargetMode="External"/><Relationship Id="rId_hyperlink_85" Type="http://schemas.openxmlformats.org/officeDocument/2006/relationships/hyperlink" Target="https://nconnect.nicmar.ac.in/storage/profile/6aa6da2b01ad4.png" TargetMode="External"/><Relationship Id="rId_hyperlink_86" Type="http://schemas.openxmlformats.org/officeDocument/2006/relationships/hyperlink" Target="https://nconnect.nicmar.ac.in/storage/profile/6abaa4d05ff9e.png" TargetMode="External"/><Relationship Id="rId_hyperlink_87" Type="http://schemas.openxmlformats.org/officeDocument/2006/relationships/hyperlink" Target="https://nconnect.nicmar.ac.in/storage/profile/6aa587d170567.png" TargetMode="External"/><Relationship Id="rId_hyperlink_88" Type="http://schemas.openxmlformats.org/officeDocument/2006/relationships/hyperlink" Target="https://nconnect.nicmar.ac.in/storage/profile/6a9938957cd9b.png" TargetMode="External"/><Relationship Id="rId_hyperlink_89" Type="http://schemas.openxmlformats.org/officeDocument/2006/relationships/hyperlink" Target="https://nconnect.nicmar.ac.in/storage/profile/6aa8eac0db4a1.png" TargetMode="External"/><Relationship Id="rId_hyperlink_90" Type="http://schemas.openxmlformats.org/officeDocument/2006/relationships/hyperlink" Target="https://nconnect.nicmar.ac.in/storage/profile/6ab3d548086b0.png" TargetMode="External"/><Relationship Id="rId_hyperlink_91" Type="http://schemas.openxmlformats.org/officeDocument/2006/relationships/hyperlink" Target="https://nconnect.nicmar.ac.in/storage/profile/6aa2e00fcd4e8.png" TargetMode="External"/><Relationship Id="rId_hyperlink_92" Type="http://schemas.openxmlformats.org/officeDocument/2006/relationships/hyperlink" Target="https://nconnect.nicmar.ac.in/storage/profile/6aa417b9cf6c7.png" TargetMode="External"/><Relationship Id="rId_hyperlink_93" Type="http://schemas.openxmlformats.org/officeDocument/2006/relationships/hyperlink" Target="https://nconnect.nicmar.ac.in/storage/profile/6aa8e605edcaf.png" TargetMode="External"/><Relationship Id="rId_hyperlink_94" Type="http://schemas.openxmlformats.org/officeDocument/2006/relationships/hyperlink" Target="https://nconnect.nicmar.ac.in/storage/profile/6aa95ecbcc100.png" TargetMode="External"/><Relationship Id="rId_hyperlink_95" Type="http://schemas.openxmlformats.org/officeDocument/2006/relationships/hyperlink" Target="https://nconnect.nicmar.ac.in/storage/profile/6aa584e27f5a9.png" TargetMode="External"/><Relationship Id="rId_hyperlink_96" Type="http://schemas.openxmlformats.org/officeDocument/2006/relationships/hyperlink" Target="https://nconnect.nicmar.ac.in/storage/profile/6aa4c1fff0a99.png" TargetMode="External"/><Relationship Id="rId_hyperlink_97" Type="http://schemas.openxmlformats.org/officeDocument/2006/relationships/hyperlink" Target="https://nconnect.nicmar.ac.in/storage/profile/6ab974592eb1d.png" TargetMode="External"/><Relationship Id="rId_hyperlink_98" Type="http://schemas.openxmlformats.org/officeDocument/2006/relationships/hyperlink" Target="https://nconnect.nicmar.ac.in/storage/profile/6aa975f3b4bf2.png" TargetMode="External"/><Relationship Id="rId_hyperlink_99" Type="http://schemas.openxmlformats.org/officeDocument/2006/relationships/hyperlink" Target="https://nconnect.nicmar.ac.in/storage/profile/6ad0be89a9823.png" TargetMode="External"/><Relationship Id="rId_hyperlink_100" Type="http://schemas.openxmlformats.org/officeDocument/2006/relationships/hyperlink" Target="https://nconnect.nicmar.ac.in/storage/profile/6aa9491f02b4e.png" TargetMode="External"/><Relationship Id="rId_hyperlink_101" Type="http://schemas.openxmlformats.org/officeDocument/2006/relationships/hyperlink" Target="https://nconnect.nicmar.ac.in/storage/profile/6aa972301b95e.png" TargetMode="External"/><Relationship Id="rId_hyperlink_102" Type="http://schemas.openxmlformats.org/officeDocument/2006/relationships/hyperlink" Target="https://nconnect.nicmar.ac.in/storage/profile/6aabe8061a6f2.png" TargetMode="External"/><Relationship Id="rId_hyperlink_103" Type="http://schemas.openxmlformats.org/officeDocument/2006/relationships/hyperlink" Target="https://nconnect.nicmar.ac.in/storage/profile/6aba060453290.png" TargetMode="External"/><Relationship Id="rId_hyperlink_104" Type="http://schemas.openxmlformats.org/officeDocument/2006/relationships/hyperlink" Target="https://nconnect.nicmar.ac.in/storage/profile/6ad10c608f791.png" TargetMode="External"/><Relationship Id="rId_hyperlink_105" Type="http://schemas.openxmlformats.org/officeDocument/2006/relationships/hyperlink" Target="https://nconnect.nicmar.ac.in/storage/profile/6abbeed58d435.png" TargetMode="External"/><Relationship Id="rId_hyperlink_106" Type="http://schemas.openxmlformats.org/officeDocument/2006/relationships/hyperlink" Target="https://nconnect.nicmar.ac.in/storage/profile/6ab7720bc916c.png" TargetMode="External"/><Relationship Id="rId_hyperlink_107" Type="http://schemas.openxmlformats.org/officeDocument/2006/relationships/hyperlink" Target="https://nconnect.nicmar.ac.in/storage/profile/6aa15af7b4da4.png" TargetMode="External"/><Relationship Id="rId_hyperlink_108" Type="http://schemas.openxmlformats.org/officeDocument/2006/relationships/hyperlink" Target="https://nconnect.nicmar.ac.in/storage/profile/6aa82199a3c87.png" TargetMode="External"/><Relationship Id="rId_hyperlink_109" Type="http://schemas.openxmlformats.org/officeDocument/2006/relationships/hyperlink" Target="https://nconnect.nicmar.ac.in/storage/profile/6a9d535cebef0.png" TargetMode="External"/><Relationship Id="rId_hyperlink_110" Type="http://schemas.openxmlformats.org/officeDocument/2006/relationships/hyperlink" Target="https://nconnect.nicmar.ac.in/storage/profile/6ab3bb5c250e2.png" TargetMode="External"/><Relationship Id="rId_hyperlink_111" Type="http://schemas.openxmlformats.org/officeDocument/2006/relationships/hyperlink" Target="https://nconnect.nicmar.ac.in/storage/profile/6ab8afbc9e014.png" TargetMode="External"/><Relationship Id="rId_hyperlink_112" Type="http://schemas.openxmlformats.org/officeDocument/2006/relationships/hyperlink" Target="https://nconnect.nicmar.ac.in/storage/profile/6a9d7889de5de.png" TargetMode="External"/><Relationship Id="rId_hyperlink_113" Type="http://schemas.openxmlformats.org/officeDocument/2006/relationships/hyperlink" Target="https://nconnect.nicmar.ac.in/storage/profile/6aa00574ec741.png" TargetMode="External"/><Relationship Id="rId_hyperlink_114" Type="http://schemas.openxmlformats.org/officeDocument/2006/relationships/hyperlink" Target="https://nconnect.nicmar.ac.in/storage/profile/6aa977c06eb7c.png" TargetMode="External"/><Relationship Id="rId_hyperlink_115" Type="http://schemas.openxmlformats.org/officeDocument/2006/relationships/hyperlink" Target="https://nconnect.nicmar.ac.in/storage/profile/6aa904da1b03a.png" TargetMode="External"/><Relationship Id="rId_hyperlink_116" Type="http://schemas.openxmlformats.org/officeDocument/2006/relationships/hyperlink" Target="https://nconnect.nicmar.ac.in/storage/profile/6aa7c35426b9e.png" TargetMode="External"/><Relationship Id="rId_hyperlink_117" Type="http://schemas.openxmlformats.org/officeDocument/2006/relationships/hyperlink" Target="https://nconnect.nicmar.ac.in/storage/profile/6aafbd9ca08ea.png" TargetMode="External"/><Relationship Id="rId_hyperlink_118" Type="http://schemas.openxmlformats.org/officeDocument/2006/relationships/hyperlink" Target="https://nconnect.nicmar.ac.in/storage/profile/6aa6671448f35.png" TargetMode="External"/><Relationship Id="rId_hyperlink_119" Type="http://schemas.openxmlformats.org/officeDocument/2006/relationships/hyperlink" Target="https://nconnect.nicmar.ac.in/storage/profile/6aa854af56aea.png" TargetMode="External"/><Relationship Id="rId_hyperlink_120" Type="http://schemas.openxmlformats.org/officeDocument/2006/relationships/hyperlink" Target="https://nconnect.nicmar.ac.in/storage/profile/6aa93b89578df.png" TargetMode="External"/><Relationship Id="rId_hyperlink_121" Type="http://schemas.openxmlformats.org/officeDocument/2006/relationships/hyperlink" Target="https://nconnect.nicmar.ac.in/storage/profile/6aa83432a669e.png" TargetMode="External"/><Relationship Id="rId_hyperlink_122" Type="http://schemas.openxmlformats.org/officeDocument/2006/relationships/hyperlink" Target="https://nconnect.nicmar.ac.in/storage/profile/6aa555be76d45.png" TargetMode="External"/><Relationship Id="rId_hyperlink_123" Type="http://schemas.openxmlformats.org/officeDocument/2006/relationships/hyperlink" Target="https://nconnect.nicmar.ac.in/storage/profile/6a9c2a235b79b.png" TargetMode="External"/><Relationship Id="rId_hyperlink_124" Type="http://schemas.openxmlformats.org/officeDocument/2006/relationships/hyperlink" Target="https://nconnect.nicmar.ac.in/storage/profile/6aa171aab73e1.png" TargetMode="External"/><Relationship Id="rId_hyperlink_125" Type="http://schemas.openxmlformats.org/officeDocument/2006/relationships/hyperlink" Target="https://nconnect.nicmar.ac.in/storage/profile/6aab56db33875.png" TargetMode="External"/><Relationship Id="rId_hyperlink_126" Type="http://schemas.openxmlformats.org/officeDocument/2006/relationships/hyperlink" Target="https://nconnect.nicmar.ac.in/storage/profile/6aa7ca3e39b2e.png" TargetMode="External"/><Relationship Id="rId_hyperlink_127" Type="http://schemas.openxmlformats.org/officeDocument/2006/relationships/hyperlink" Target="https://nconnect.nicmar.ac.in/storage/profile/6aa98d5a33fcb.png" TargetMode="External"/><Relationship Id="rId_hyperlink_128" Type="http://schemas.openxmlformats.org/officeDocument/2006/relationships/hyperlink" Target="https://nconnect.nicmar.ac.in/storage/profile/6aa90d6684137.png" TargetMode="External"/><Relationship Id="rId_hyperlink_129" Type="http://schemas.openxmlformats.org/officeDocument/2006/relationships/hyperlink" Target="https://nconnect.nicmar.ac.in/storage/profile/6aa786c60f734.png" TargetMode="External"/><Relationship Id="rId_hyperlink_130" Type="http://schemas.openxmlformats.org/officeDocument/2006/relationships/hyperlink" Target="https://nconnect.nicmar.ac.in/storage/profile/6aa51edf9cb82.png" TargetMode="External"/><Relationship Id="rId_hyperlink_131" Type="http://schemas.openxmlformats.org/officeDocument/2006/relationships/hyperlink" Target="https://nconnect.nicmar.ac.in/storage/profile/6a9f014706f9b.png" TargetMode="External"/><Relationship Id="rId_hyperlink_132" Type="http://schemas.openxmlformats.org/officeDocument/2006/relationships/hyperlink" Target="https://nconnect.nicmar.ac.in/storage/profile/6aa00a81b1849.png" TargetMode="External"/><Relationship Id="rId_hyperlink_133" Type="http://schemas.openxmlformats.org/officeDocument/2006/relationships/hyperlink" Target="https://nconnect.nicmar.ac.in/storage/profile/6aa90e58e7e4d.png" TargetMode="External"/><Relationship Id="rId_hyperlink_134" Type="http://schemas.openxmlformats.org/officeDocument/2006/relationships/hyperlink" Target="https://nconnect.nicmar.ac.in/storage/profile/6a9cfb3b7e7c1.png" TargetMode="External"/><Relationship Id="rId_hyperlink_135" Type="http://schemas.openxmlformats.org/officeDocument/2006/relationships/hyperlink" Target="https://nconnect.nicmar.ac.in/storage/profile/6aa92161be35f.png" TargetMode="External"/><Relationship Id="rId_hyperlink_136" Type="http://schemas.openxmlformats.org/officeDocument/2006/relationships/hyperlink" Target="https://nconnect.nicmar.ac.in/storage/profile/6aa945a8d74f3.png" TargetMode="External"/><Relationship Id="rId_hyperlink_137" Type="http://schemas.openxmlformats.org/officeDocument/2006/relationships/hyperlink" Target="https://nconnect.nicmar.ac.in/storage/profile/6aa53b2060205.png" TargetMode="External"/><Relationship Id="rId_hyperlink_138" Type="http://schemas.openxmlformats.org/officeDocument/2006/relationships/hyperlink" Target="https://nconnect.nicmar.ac.in/storage/profile/6aa979c5db748.png" TargetMode="External"/><Relationship Id="rId_hyperlink_139" Type="http://schemas.openxmlformats.org/officeDocument/2006/relationships/hyperlink" Target="https://nconnect.nicmar.ac.in/storage/profile/6aa57b788066c.png" TargetMode="External"/><Relationship Id="rId_hyperlink_140" Type="http://schemas.openxmlformats.org/officeDocument/2006/relationships/hyperlink" Target="https://nconnect.nicmar.ac.in/storage/profile/6aa95b351770b.png" TargetMode="External"/><Relationship Id="rId_hyperlink_141" Type="http://schemas.openxmlformats.org/officeDocument/2006/relationships/hyperlink" Target="https://nconnect.nicmar.ac.in/storage/profile/6aa6734f29ccc.png" TargetMode="External"/><Relationship Id="rId_hyperlink_142" Type="http://schemas.openxmlformats.org/officeDocument/2006/relationships/hyperlink" Target="https://nconnect.nicmar.ac.in/storage/profile/6aa95fabf2fef.png" TargetMode="External"/><Relationship Id="rId_hyperlink_143" Type="http://schemas.openxmlformats.org/officeDocument/2006/relationships/hyperlink" Target="https://nconnect.nicmar.ac.in/storage/profile/6aa1838264442.png" TargetMode="External"/><Relationship Id="rId_hyperlink_144" Type="http://schemas.openxmlformats.org/officeDocument/2006/relationships/hyperlink" Target="https://nconnect.nicmar.ac.in/storage/profile/6aa01c2902db3.png" TargetMode="External"/><Relationship Id="rId_hyperlink_145" Type="http://schemas.openxmlformats.org/officeDocument/2006/relationships/hyperlink" Target="https://nconnect.nicmar.ac.in/storage/profile/6aa833c866b9b.png" TargetMode="External"/><Relationship Id="rId_hyperlink_146" Type="http://schemas.openxmlformats.org/officeDocument/2006/relationships/hyperlink" Target="https://nconnect.nicmar.ac.in/storage/profile/6aa79ea3a03fa.png" TargetMode="External"/><Relationship Id="rId_hyperlink_147" Type="http://schemas.openxmlformats.org/officeDocument/2006/relationships/hyperlink" Target="https://nconnect.nicmar.ac.in/storage/profile/6aa62a2487675.png" TargetMode="External"/><Relationship Id="rId_hyperlink_148" Type="http://schemas.openxmlformats.org/officeDocument/2006/relationships/hyperlink" Target="https://nconnect.nicmar.ac.in/storage/profile/6aa18fb1d40cd.png" TargetMode="External"/><Relationship Id="rId_hyperlink_149" Type="http://schemas.openxmlformats.org/officeDocument/2006/relationships/hyperlink" Target="https://nconnect.nicmar.ac.in/storage/profile/6aa63cda6a068.png" TargetMode="External"/><Relationship Id="rId_hyperlink_150" Type="http://schemas.openxmlformats.org/officeDocument/2006/relationships/hyperlink" Target="https://nconnect.nicmar.ac.in/storage/profile/6aa81ba26b3e8.png" TargetMode="External"/><Relationship Id="rId_hyperlink_151" Type="http://schemas.openxmlformats.org/officeDocument/2006/relationships/hyperlink" Target="https://nconnect.nicmar.ac.in/storage/profile/6aa62c744688f.png" TargetMode="External"/><Relationship Id="rId_hyperlink_152" Type="http://schemas.openxmlformats.org/officeDocument/2006/relationships/hyperlink" Target="https://nconnect.nicmar.ac.in/storage/profile/6aa9749fcfa93.png" TargetMode="External"/><Relationship Id="rId_hyperlink_153" Type="http://schemas.openxmlformats.org/officeDocument/2006/relationships/hyperlink" Target="https://nconnect.nicmar.ac.in/storage/profile/6aa4f986b7547.png" TargetMode="External"/><Relationship Id="rId_hyperlink_154" Type="http://schemas.openxmlformats.org/officeDocument/2006/relationships/hyperlink" Target="https://nconnect.nicmar.ac.in/storage/profile/6aa2e7b121f41.png" TargetMode="External"/><Relationship Id="rId_hyperlink_155" Type="http://schemas.openxmlformats.org/officeDocument/2006/relationships/hyperlink" Target="https://nconnect.nicmar.ac.in/storage/profile/6aa59e93050ac.png" TargetMode="External"/><Relationship Id="rId_hyperlink_156" Type="http://schemas.openxmlformats.org/officeDocument/2006/relationships/hyperlink" Target="https://nconnect.nicmar.ac.in/storage/profile/6ab24cb1901d7.png" TargetMode="External"/><Relationship Id="rId_hyperlink_157" Type="http://schemas.openxmlformats.org/officeDocument/2006/relationships/hyperlink" Target="https://nconnect.nicmar.ac.in/storage/profile/6ab27099b07dc.png" TargetMode="External"/><Relationship Id="rId_hyperlink_158" Type="http://schemas.openxmlformats.org/officeDocument/2006/relationships/hyperlink" Target="https://nconnect.nicmar.ac.in/storage/profile/6aa91a7d10a81.png" TargetMode="External"/><Relationship Id="rId_hyperlink_159" Type="http://schemas.openxmlformats.org/officeDocument/2006/relationships/hyperlink" Target="https://nconnect.nicmar.ac.in/storage/profile/6aa7967d4ee8a.png" TargetMode="External"/><Relationship Id="rId_hyperlink_160" Type="http://schemas.openxmlformats.org/officeDocument/2006/relationships/hyperlink" Target="https://nconnect.nicmar.ac.in/storage/profile/6aa2c239413b7.png" TargetMode="External"/><Relationship Id="rId_hyperlink_161" Type="http://schemas.openxmlformats.org/officeDocument/2006/relationships/hyperlink" Target="https://nconnect.nicmar.ac.in/storage/profile/6aaa7a33439dc.png" TargetMode="External"/><Relationship Id="rId_hyperlink_162" Type="http://schemas.openxmlformats.org/officeDocument/2006/relationships/hyperlink" Target="https://nconnect.nicmar.ac.in/storage/profile/6aba9730acb4c.png" TargetMode="External"/><Relationship Id="rId_hyperlink_163" Type="http://schemas.openxmlformats.org/officeDocument/2006/relationships/hyperlink" Target="https://nconnect.nicmar.ac.in/storage/profile/6aa7be19a309b.png" TargetMode="External"/><Relationship Id="rId_hyperlink_164" Type="http://schemas.openxmlformats.org/officeDocument/2006/relationships/hyperlink" Target="https://nconnect.nicmar.ac.in/storage/profile/6aa7c70bbd73c.png" TargetMode="External"/><Relationship Id="rId_hyperlink_165" Type="http://schemas.openxmlformats.org/officeDocument/2006/relationships/hyperlink" Target="https://nconnect.nicmar.ac.in/storage/profile/6ab8af872f96f.png" TargetMode="External"/><Relationship Id="rId_hyperlink_166" Type="http://schemas.openxmlformats.org/officeDocument/2006/relationships/hyperlink" Target="https://nconnect.nicmar.ac.in/storage/profile/6aba0c4a3267b.png" TargetMode="External"/><Relationship Id="rId_hyperlink_167" Type="http://schemas.openxmlformats.org/officeDocument/2006/relationships/hyperlink" Target="https://nconnect.nicmar.ac.in/storage/profile/6ab8d9f8cb103.png" TargetMode="External"/><Relationship Id="rId_hyperlink_168" Type="http://schemas.openxmlformats.org/officeDocument/2006/relationships/hyperlink" Target="https://nconnect.nicmar.ac.in/storage/profile/6aba8be9ec21d.png" TargetMode="External"/><Relationship Id="rId_hyperlink_169" Type="http://schemas.openxmlformats.org/officeDocument/2006/relationships/hyperlink" Target="https://nconnect.nicmar.ac.in/storage/profile/6abd3a4165169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177"/>
  <sheetViews>
    <sheetView tabSelected="1" workbookViewId="0" showGridLines="true" showRowColHeaders="1">
      <pane ySplit="1" topLeftCell="A2" activePane="bottomLeft" state="frozen"/>
      <selection pane="bottomLeft" activeCell="BX2" sqref="BX2:BX177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1.138" bestFit="true" customWidth="true" style="0"/>
    <col min="5" max="5" width="18.71" bestFit="true" customWidth="true" style="0"/>
    <col min="6" max="6" width="26.993" bestFit="true" customWidth="true" style="0"/>
    <col min="7" max="7" width="47.131" bestFit="true" customWidth="true" style="0"/>
    <col min="8" max="8" width="41.133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49.417" bestFit="true" customWidth="true" style="0"/>
    <col min="15" max="15" width="126.112" bestFit="true" customWidth="true" style="0"/>
    <col min="16" max="16" width="17.71" bestFit="true" customWidth="true" style="0"/>
    <col min="17" max="17" width="20.281" bestFit="true" customWidth="true" style="0"/>
    <col min="18" max="18" width="43.561" bestFit="true" customWidth="true" style="0"/>
    <col min="19" max="19" width="20.281" bestFit="true" customWidth="true" style="0"/>
    <col min="20" max="20" width="69.554" bestFit="true" customWidth="true" style="0"/>
    <col min="21" max="21" width="36.42" bestFit="true" customWidth="true" style="0"/>
    <col min="22" max="22" width="20.281" bestFit="true" customWidth="true" style="0"/>
    <col min="23" max="23" width="64.841" bestFit="true" customWidth="true" style="0"/>
    <col min="24" max="24" width="169.816" bestFit="true" customWidth="true" style="0"/>
    <col min="25" max="25" width="23.423" bestFit="true" customWidth="true" style="0"/>
    <col min="26" max="26" width="17.567" bestFit="true" customWidth="true" style="0"/>
    <col min="27" max="27" width="169.816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69.554" bestFit="true" customWidth="true" style="0"/>
    <col min="33" max="33" width="120.256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76.553" bestFit="true" customWidth="true" style="0"/>
    <col min="39" max="39" width="120.256" bestFit="true" customWidth="true" style="0"/>
    <col min="40" max="40" width="25.851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43.561" bestFit="true" customWidth="true" style="0"/>
    <col min="46" max="46" width="141.394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117.828" bestFit="true" customWidth="true" style="0"/>
    <col min="52" max="52" width="135.538" bestFit="true" customWidth="true" style="0"/>
    <col min="53" max="53" width="37.705" bestFit="true" customWidth="true" style="0"/>
    <col min="54" max="54" width="25.422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61.271" bestFit="true" customWidth="true" style="0"/>
    <col min="60" max="60" width="100.118" bestFit="true" customWidth="true" style="0"/>
    <col min="61" max="61" width="35.277" bestFit="true" customWidth="true" style="0"/>
    <col min="62" max="62" width="29.421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298.356" bestFit="true" customWidth="true" style="0"/>
    <col min="68" max="68" width="340.774" bestFit="true" customWidth="true" style="0"/>
    <col min="69" max="69" width="24.28" bestFit="true" customWidth="true" style="0"/>
    <col min="70" max="70" width="312.495" bestFit="true" customWidth="true" style="0"/>
    <col min="71" max="71" width="19.138" bestFit="true" customWidth="true" style="0"/>
    <col min="72" max="72" width="187.526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 t="s">
        <v>79</v>
      </c>
      <c r="E2" s="1" t="s">
        <v>80</v>
      </c>
      <c r="F2" s="1" t="s">
        <v>81</v>
      </c>
      <c r="G2" s="1" t="s">
        <v>82</v>
      </c>
      <c r="H2" s="1" t="s">
        <v>83</v>
      </c>
      <c r="I2" s="1" t="s">
        <v>84</v>
      </c>
      <c r="J2" s="1">
        <v>6301863614</v>
      </c>
      <c r="K2" s="1" t="s">
        <v>85</v>
      </c>
      <c r="L2" s="1" t="s">
        <v>86</v>
      </c>
      <c r="M2" s="1" t="s">
        <v>87</v>
      </c>
      <c r="N2" s="1" t="s">
        <v>88</v>
      </c>
      <c r="O2" s="1" t="s">
        <v>89</v>
      </c>
      <c r="P2" s="1" t="s">
        <v>90</v>
      </c>
      <c r="Q2" s="1">
        <v>232243147603</v>
      </c>
      <c r="R2" s="1" t="s">
        <v>91</v>
      </c>
      <c r="S2" s="1">
        <v>9391874265</v>
      </c>
      <c r="T2" s="1" t="s">
        <v>92</v>
      </c>
      <c r="U2" s="1" t="s">
        <v>93</v>
      </c>
      <c r="V2" s="1">
        <v>8309531173</v>
      </c>
      <c r="W2" s="1" t="s">
        <v>94</v>
      </c>
      <c r="X2" s="1" t="s">
        <v>95</v>
      </c>
      <c r="Y2" s="1" t="s">
        <v>96</v>
      </c>
      <c r="Z2" s="1" t="s">
        <v>97</v>
      </c>
      <c r="AA2" s="1" t="s">
        <v>95</v>
      </c>
      <c r="AB2" s="1" t="s">
        <v>96</v>
      </c>
      <c r="AC2" s="1" t="s">
        <v>97</v>
      </c>
      <c r="AD2" s="1" t="s">
        <v>98</v>
      </c>
      <c r="AE2" s="1" t="s">
        <v>98</v>
      </c>
      <c r="AF2" s="1" t="s">
        <v>99</v>
      </c>
      <c r="AG2" s="1" t="s">
        <v>100</v>
      </c>
      <c r="AH2" s="1" t="s">
        <v>101</v>
      </c>
      <c r="AI2" s="1" t="s">
        <v>102</v>
      </c>
      <c r="AJ2" s="1">
        <v>98</v>
      </c>
      <c r="AK2" s="1">
        <v>9.8</v>
      </c>
      <c r="AL2" s="1"/>
      <c r="AM2" s="1"/>
      <c r="AN2" s="1"/>
      <c r="AO2" s="1"/>
      <c r="AP2" s="1"/>
      <c r="AQ2" s="1"/>
      <c r="AR2" s="1"/>
      <c r="AS2" s="1" t="s">
        <v>103</v>
      </c>
      <c r="AT2" s="1" t="s">
        <v>104</v>
      </c>
      <c r="AU2" s="1" t="s">
        <v>105</v>
      </c>
      <c r="AV2" s="1" t="s">
        <v>106</v>
      </c>
      <c r="AW2" s="1">
        <v>74.09</v>
      </c>
      <c r="AX2" s="1"/>
      <c r="AY2" s="1" t="s">
        <v>107</v>
      </c>
      <c r="AZ2" s="1" t="s">
        <v>108</v>
      </c>
      <c r="BA2" s="1" t="s">
        <v>109</v>
      </c>
      <c r="BB2" s="1" t="s">
        <v>110</v>
      </c>
      <c r="BC2" s="1" t="s">
        <v>111</v>
      </c>
      <c r="BD2" s="1" t="s">
        <v>112</v>
      </c>
      <c r="BE2" s="1">
        <v>78.9</v>
      </c>
      <c r="BF2" s="1">
        <v>8.64</v>
      </c>
      <c r="BG2" s="1"/>
      <c r="BH2" s="1"/>
      <c r="BI2" s="1"/>
      <c r="BJ2" s="1"/>
      <c r="BK2" s="1"/>
      <c r="BL2" s="1"/>
      <c r="BM2" s="1"/>
      <c r="BN2" s="1"/>
      <c r="BO2" s="1" t="s">
        <v>113</v>
      </c>
      <c r="BP2" s="1"/>
      <c r="BQ2" s="1"/>
      <c r="BR2" s="1" t="s">
        <v>114</v>
      </c>
      <c r="BS2" s="1">
        <v>41</v>
      </c>
      <c r="BT2" s="1" t="s">
        <v>115</v>
      </c>
      <c r="BU2" s="1" t="str">
        <f>HYPERLINK("https://nconnect.nicmar.ac.in/storage/profile/6aa0230dd8bd1.png","Download")</f>
        <v>0</v>
      </c>
      <c r="BV2" s="1" t="s">
        <v>116</v>
      </c>
      <c r="BW2" s="3"/>
      <c r="BX2" s="3"/>
    </row>
    <row r="3" spans="1:76">
      <c r="A3" s="1" t="s">
        <v>76</v>
      </c>
      <c r="B3" s="1" t="s">
        <v>77</v>
      </c>
      <c r="C3" s="1" t="s">
        <v>117</v>
      </c>
      <c r="D3" s="1" t="s">
        <v>118</v>
      </c>
      <c r="E3" s="1"/>
      <c r="F3" s="1" t="s">
        <v>119</v>
      </c>
      <c r="G3" s="1" t="s">
        <v>120</v>
      </c>
      <c r="H3" s="1" t="s">
        <v>121</v>
      </c>
      <c r="I3" s="1" t="s">
        <v>122</v>
      </c>
      <c r="J3" s="1">
        <v>9747027909</v>
      </c>
      <c r="K3" s="1" t="s">
        <v>85</v>
      </c>
      <c r="L3" s="1" t="s">
        <v>123</v>
      </c>
      <c r="M3" s="1" t="s">
        <v>87</v>
      </c>
      <c r="N3" s="1" t="s">
        <v>124</v>
      </c>
      <c r="O3" s="1" t="s">
        <v>125</v>
      </c>
      <c r="P3" s="1" t="s">
        <v>126</v>
      </c>
      <c r="Q3" s="1">
        <v>555825268706</v>
      </c>
      <c r="R3" s="1" t="s">
        <v>127</v>
      </c>
      <c r="S3" s="1">
        <v>9447889307</v>
      </c>
      <c r="T3" s="1" t="s">
        <v>128</v>
      </c>
      <c r="U3" s="1" t="s">
        <v>129</v>
      </c>
      <c r="V3" s="1">
        <v>9497847479</v>
      </c>
      <c r="W3" s="1" t="s">
        <v>130</v>
      </c>
      <c r="X3" s="1" t="s">
        <v>131</v>
      </c>
      <c r="Y3" s="1" t="s">
        <v>132</v>
      </c>
      <c r="Z3" s="1" t="s">
        <v>133</v>
      </c>
      <c r="AA3" s="1" t="s">
        <v>131</v>
      </c>
      <c r="AB3" s="1" t="s">
        <v>132</v>
      </c>
      <c r="AC3" s="1" t="s">
        <v>133</v>
      </c>
      <c r="AD3" s="1" t="s">
        <v>98</v>
      </c>
      <c r="AE3" s="1" t="s">
        <v>98</v>
      </c>
      <c r="AF3" s="1" t="s">
        <v>134</v>
      </c>
      <c r="AG3" s="1" t="s">
        <v>135</v>
      </c>
      <c r="AH3" s="1" t="s">
        <v>136</v>
      </c>
      <c r="AI3" s="1" t="s">
        <v>137</v>
      </c>
      <c r="AJ3" s="1">
        <v>100</v>
      </c>
      <c r="AK3" s="1">
        <v>10</v>
      </c>
      <c r="AL3" s="1" t="s">
        <v>134</v>
      </c>
      <c r="AM3" s="1" t="s">
        <v>138</v>
      </c>
      <c r="AN3" s="1" t="s">
        <v>139</v>
      </c>
      <c r="AO3" s="1" t="s">
        <v>101</v>
      </c>
      <c r="AP3" s="1" t="s">
        <v>140</v>
      </c>
      <c r="AQ3" s="1">
        <v>92.8</v>
      </c>
      <c r="AR3" s="1"/>
      <c r="AS3" s="1"/>
      <c r="AT3" s="1"/>
      <c r="AU3" s="1"/>
      <c r="AV3" s="1"/>
      <c r="AW3" s="1"/>
      <c r="AX3" s="1"/>
      <c r="AY3" s="1" t="s">
        <v>141</v>
      </c>
      <c r="AZ3" s="1" t="s">
        <v>142</v>
      </c>
      <c r="BA3" s="1" t="s">
        <v>109</v>
      </c>
      <c r="BB3" s="1" t="s">
        <v>110</v>
      </c>
      <c r="BC3" s="1" t="s">
        <v>143</v>
      </c>
      <c r="BD3" s="1" t="s">
        <v>144</v>
      </c>
      <c r="BE3" s="1">
        <v>75.9</v>
      </c>
      <c r="BF3" s="1">
        <v>7.59</v>
      </c>
      <c r="BG3" s="1"/>
      <c r="BH3" s="1"/>
      <c r="BI3" s="1"/>
      <c r="BJ3" s="1"/>
      <c r="BK3" s="1"/>
      <c r="BL3" s="1"/>
      <c r="BM3" s="1"/>
      <c r="BN3" s="1"/>
      <c r="BO3" s="1" t="s">
        <v>145</v>
      </c>
      <c r="BP3" s="1" t="s">
        <v>146</v>
      </c>
      <c r="BQ3" s="1" t="s">
        <v>147</v>
      </c>
      <c r="BR3" s="1" t="s">
        <v>148</v>
      </c>
      <c r="BS3" s="1">
        <v>36</v>
      </c>
      <c r="BT3" s="1" t="s">
        <v>149</v>
      </c>
      <c r="BU3" s="1" t="str">
        <f>HYPERLINK("https://nconnect.nicmar.ac.in/storage/profile/6a9ef4e95513f.png","Download")</f>
        <v>0</v>
      </c>
      <c r="BV3" s="1" t="s">
        <v>116</v>
      </c>
      <c r="BW3" s="3"/>
      <c r="BX3" s="3"/>
    </row>
    <row r="4" spans="1:76">
      <c r="A4" s="1" t="s">
        <v>76</v>
      </c>
      <c r="B4" s="1" t="s">
        <v>77</v>
      </c>
      <c r="C4" s="1" t="s">
        <v>150</v>
      </c>
      <c r="D4" s="1" t="s">
        <v>151</v>
      </c>
      <c r="E4" s="1"/>
      <c r="F4" s="1" t="s">
        <v>152</v>
      </c>
      <c r="G4" s="1" t="s">
        <v>153</v>
      </c>
      <c r="H4" s="1" t="s">
        <v>154</v>
      </c>
      <c r="I4" s="1" t="s">
        <v>155</v>
      </c>
      <c r="J4" s="1">
        <v>8247294241</v>
      </c>
      <c r="K4" s="1" t="s">
        <v>85</v>
      </c>
      <c r="L4" s="1" t="s">
        <v>156</v>
      </c>
      <c r="M4" s="1" t="s">
        <v>87</v>
      </c>
      <c r="N4" s="1" t="s">
        <v>157</v>
      </c>
      <c r="O4" s="1" t="s">
        <v>158</v>
      </c>
      <c r="P4" s="1" t="s">
        <v>159</v>
      </c>
      <c r="Q4" s="1">
        <v>478699646045</v>
      </c>
      <c r="R4" s="1" t="s">
        <v>160</v>
      </c>
      <c r="S4" s="1">
        <v>6304685268</v>
      </c>
      <c r="T4" s="1" t="s">
        <v>92</v>
      </c>
      <c r="U4" s="1" t="s">
        <v>161</v>
      </c>
      <c r="V4" s="1">
        <v>6304685268</v>
      </c>
      <c r="W4" s="1" t="s">
        <v>162</v>
      </c>
      <c r="X4" s="1" t="s">
        <v>163</v>
      </c>
      <c r="Y4" s="1" t="s">
        <v>164</v>
      </c>
      <c r="Z4" s="1" t="s">
        <v>97</v>
      </c>
      <c r="AA4" s="1" t="s">
        <v>163</v>
      </c>
      <c r="AB4" s="1" t="s">
        <v>164</v>
      </c>
      <c r="AC4" s="1" t="s">
        <v>97</v>
      </c>
      <c r="AD4" s="1" t="s">
        <v>98</v>
      </c>
      <c r="AE4" s="1" t="s">
        <v>98</v>
      </c>
      <c r="AF4" s="1" t="s">
        <v>165</v>
      </c>
      <c r="AG4" s="1" t="s">
        <v>166</v>
      </c>
      <c r="AH4" s="1" t="s">
        <v>101</v>
      </c>
      <c r="AI4" s="1" t="s">
        <v>167</v>
      </c>
      <c r="AJ4" s="1">
        <v>97</v>
      </c>
      <c r="AK4" s="1">
        <v>9.7</v>
      </c>
      <c r="AL4" s="1"/>
      <c r="AM4" s="1"/>
      <c r="AN4" s="1"/>
      <c r="AO4" s="1"/>
      <c r="AP4" s="1"/>
      <c r="AQ4" s="1"/>
      <c r="AR4" s="1"/>
      <c r="AS4" s="1" t="s">
        <v>110</v>
      </c>
      <c r="AT4" s="1" t="s">
        <v>168</v>
      </c>
      <c r="AU4" s="1" t="s">
        <v>169</v>
      </c>
      <c r="AV4" s="1" t="s">
        <v>170</v>
      </c>
      <c r="AW4" s="1">
        <v>67.54</v>
      </c>
      <c r="AX4" s="1"/>
      <c r="AY4" s="1" t="s">
        <v>171</v>
      </c>
      <c r="AZ4" s="1" t="s">
        <v>172</v>
      </c>
      <c r="BA4" s="1" t="s">
        <v>109</v>
      </c>
      <c r="BB4" s="1" t="s">
        <v>110</v>
      </c>
      <c r="BC4" s="1" t="s">
        <v>173</v>
      </c>
      <c r="BD4" s="1" t="s">
        <v>174</v>
      </c>
      <c r="BE4" s="1">
        <v>72.02</v>
      </c>
      <c r="BF4" s="1">
        <v>7.75</v>
      </c>
      <c r="BG4" s="1"/>
      <c r="BH4" s="1"/>
      <c r="BI4" s="1"/>
      <c r="BJ4" s="1"/>
      <c r="BK4" s="1"/>
      <c r="BL4" s="1"/>
      <c r="BM4" s="1"/>
      <c r="BN4" s="1"/>
      <c r="BO4" s="1" t="s">
        <v>175</v>
      </c>
      <c r="BP4" s="1"/>
      <c r="BQ4" s="1"/>
      <c r="BR4" s="1" t="s">
        <v>176</v>
      </c>
      <c r="BS4" s="1">
        <v>38</v>
      </c>
      <c r="BT4" s="1" t="s">
        <v>177</v>
      </c>
      <c r="BU4" s="1" t="str">
        <f>HYPERLINK("https://nconnect.nicmar.ac.in/storage/profile/6aa83daa6b314.png","Download")</f>
        <v>0</v>
      </c>
      <c r="BV4" s="1" t="s">
        <v>116</v>
      </c>
      <c r="BW4" s="3"/>
      <c r="BX4" s="3"/>
    </row>
    <row r="5" spans="1:76">
      <c r="A5" s="1" t="s">
        <v>76</v>
      </c>
      <c r="B5" s="1" t="s">
        <v>77</v>
      </c>
      <c r="C5" s="1" t="s">
        <v>178</v>
      </c>
      <c r="D5" s="1" t="s">
        <v>179</v>
      </c>
      <c r="E5" s="1" t="s">
        <v>81</v>
      </c>
      <c r="F5" s="1" t="s">
        <v>180</v>
      </c>
      <c r="G5" s="1" t="s">
        <v>181</v>
      </c>
      <c r="H5" s="1" t="s">
        <v>182</v>
      </c>
      <c r="I5" s="1" t="s">
        <v>183</v>
      </c>
      <c r="J5" s="1">
        <v>7569545166</v>
      </c>
      <c r="K5" s="1" t="s">
        <v>85</v>
      </c>
      <c r="L5" s="1" t="s">
        <v>184</v>
      </c>
      <c r="M5" s="1" t="s">
        <v>87</v>
      </c>
      <c r="N5" s="1" t="s">
        <v>185</v>
      </c>
      <c r="O5" s="1" t="s">
        <v>186</v>
      </c>
      <c r="P5" s="1" t="s">
        <v>126</v>
      </c>
      <c r="Q5" s="1">
        <v>283460554649</v>
      </c>
      <c r="R5" s="1" t="s">
        <v>187</v>
      </c>
      <c r="S5" s="1">
        <v>9441023706</v>
      </c>
      <c r="T5" s="1" t="s">
        <v>92</v>
      </c>
      <c r="U5" s="1" t="s">
        <v>188</v>
      </c>
      <c r="V5" s="1">
        <v>9912701603</v>
      </c>
      <c r="W5" s="1" t="s">
        <v>189</v>
      </c>
      <c r="X5" s="1" t="s">
        <v>190</v>
      </c>
      <c r="Y5" s="1" t="s">
        <v>191</v>
      </c>
      <c r="Z5" s="1" t="s">
        <v>97</v>
      </c>
      <c r="AA5" s="1" t="s">
        <v>190</v>
      </c>
      <c r="AB5" s="1" t="s">
        <v>191</v>
      </c>
      <c r="AC5" s="1" t="s">
        <v>97</v>
      </c>
      <c r="AD5" s="1" t="s">
        <v>98</v>
      </c>
      <c r="AE5" s="1" t="s">
        <v>98</v>
      </c>
      <c r="AF5" s="1" t="s">
        <v>192</v>
      </c>
      <c r="AG5" s="1" t="s">
        <v>97</v>
      </c>
      <c r="AH5" s="1" t="s">
        <v>193</v>
      </c>
      <c r="AI5" s="1" t="s">
        <v>194</v>
      </c>
      <c r="AJ5" s="1">
        <v>92.15</v>
      </c>
      <c r="AK5" s="1">
        <v>9.7</v>
      </c>
      <c r="AL5" s="1" t="s">
        <v>195</v>
      </c>
      <c r="AM5" s="1" t="s">
        <v>97</v>
      </c>
      <c r="AN5" s="1" t="s">
        <v>196</v>
      </c>
      <c r="AO5" s="1" t="s">
        <v>197</v>
      </c>
      <c r="AP5" s="1" t="s">
        <v>198</v>
      </c>
      <c r="AQ5" s="1">
        <v>94.8</v>
      </c>
      <c r="AR5" s="1">
        <v>9.94</v>
      </c>
      <c r="AS5" s="1"/>
      <c r="AT5" s="1"/>
      <c r="AU5" s="1"/>
      <c r="AV5" s="1"/>
      <c r="AW5" s="1"/>
      <c r="AX5" s="1"/>
      <c r="AY5" s="1" t="s">
        <v>199</v>
      </c>
      <c r="AZ5" s="1" t="s">
        <v>200</v>
      </c>
      <c r="BA5" s="1" t="s">
        <v>109</v>
      </c>
      <c r="BB5" s="1" t="s">
        <v>110</v>
      </c>
      <c r="BC5" s="1" t="s">
        <v>198</v>
      </c>
      <c r="BD5" s="1" t="s">
        <v>144</v>
      </c>
      <c r="BE5" s="1">
        <v>67.73</v>
      </c>
      <c r="BF5" s="1">
        <v>7.13</v>
      </c>
      <c r="BG5" s="1"/>
      <c r="BH5" s="1"/>
      <c r="BI5" s="1"/>
      <c r="BJ5" s="1"/>
      <c r="BK5" s="1"/>
      <c r="BL5" s="1"/>
      <c r="BM5" s="1"/>
      <c r="BN5" s="1"/>
      <c r="BO5" s="1" t="s">
        <v>201</v>
      </c>
      <c r="BP5" s="1" t="s">
        <v>202</v>
      </c>
      <c r="BQ5" s="1" t="s">
        <v>203</v>
      </c>
      <c r="BR5" s="1" t="s">
        <v>204</v>
      </c>
      <c r="BS5" s="1">
        <v>11</v>
      </c>
      <c r="BT5" s="1" t="s">
        <v>205</v>
      </c>
      <c r="BU5" s="1" t="str">
        <f>HYPERLINK("https://nconnect.nicmar.ac.in/storage/profile/6a98390651a3f.png","Download")</f>
        <v>0</v>
      </c>
      <c r="BV5" s="1" t="s">
        <v>116</v>
      </c>
      <c r="BW5" s="3"/>
      <c r="BX5" s="3"/>
    </row>
    <row r="6" spans="1:76">
      <c r="A6" s="1" t="s">
        <v>76</v>
      </c>
      <c r="B6" s="1" t="s">
        <v>77</v>
      </c>
      <c r="C6" s="1" t="s">
        <v>206</v>
      </c>
      <c r="D6" s="1" t="s">
        <v>207</v>
      </c>
      <c r="E6" s="1" t="s">
        <v>208</v>
      </c>
      <c r="F6" s="1" t="s">
        <v>209</v>
      </c>
      <c r="G6" s="1" t="s">
        <v>210</v>
      </c>
      <c r="H6" s="1" t="s">
        <v>211</v>
      </c>
      <c r="I6" s="1" t="s">
        <v>212</v>
      </c>
      <c r="J6" s="1">
        <v>8790584681</v>
      </c>
      <c r="K6" s="1" t="s">
        <v>85</v>
      </c>
      <c r="L6" s="1" t="s">
        <v>213</v>
      </c>
      <c r="M6" s="1" t="s">
        <v>87</v>
      </c>
      <c r="N6" s="1" t="s">
        <v>214</v>
      </c>
      <c r="O6" s="1" t="s">
        <v>215</v>
      </c>
      <c r="P6" s="1" t="s">
        <v>216</v>
      </c>
      <c r="Q6" s="1">
        <v>482237738042</v>
      </c>
      <c r="R6" s="1" t="s">
        <v>217</v>
      </c>
      <c r="S6" s="1">
        <v>9553726737</v>
      </c>
      <c r="T6" s="1" t="s">
        <v>92</v>
      </c>
      <c r="U6" s="1" t="s">
        <v>218</v>
      </c>
      <c r="V6" s="1">
        <v>9493644248</v>
      </c>
      <c r="W6" s="1" t="s">
        <v>219</v>
      </c>
      <c r="X6" s="1" t="s">
        <v>220</v>
      </c>
      <c r="Y6" s="1" t="s">
        <v>191</v>
      </c>
      <c r="Z6" s="1" t="s">
        <v>97</v>
      </c>
      <c r="AA6" s="1" t="s">
        <v>220</v>
      </c>
      <c r="AB6" s="1" t="s">
        <v>191</v>
      </c>
      <c r="AC6" s="1" t="s">
        <v>97</v>
      </c>
      <c r="AD6" s="1" t="s">
        <v>98</v>
      </c>
      <c r="AE6" s="1" t="s">
        <v>98</v>
      </c>
      <c r="AF6" s="1" t="s">
        <v>221</v>
      </c>
      <c r="AG6" s="1" t="s">
        <v>222</v>
      </c>
      <c r="AH6" s="1" t="s">
        <v>101</v>
      </c>
      <c r="AI6" s="1" t="s">
        <v>223</v>
      </c>
      <c r="AJ6" s="1">
        <v>97</v>
      </c>
      <c r="AK6" s="1">
        <v>9.7</v>
      </c>
      <c r="AL6" s="1"/>
      <c r="AM6" s="1"/>
      <c r="AN6" s="1"/>
      <c r="AO6" s="1"/>
      <c r="AP6" s="1"/>
      <c r="AQ6" s="1"/>
      <c r="AR6" s="1"/>
      <c r="AS6" s="1" t="s">
        <v>110</v>
      </c>
      <c r="AT6" s="1" t="s">
        <v>224</v>
      </c>
      <c r="AU6" s="1" t="s">
        <v>105</v>
      </c>
      <c r="AV6" s="1" t="s">
        <v>225</v>
      </c>
      <c r="AW6" s="1">
        <v>70.8</v>
      </c>
      <c r="AX6" s="1"/>
      <c r="AY6" s="1" t="s">
        <v>226</v>
      </c>
      <c r="AZ6" s="1" t="s">
        <v>227</v>
      </c>
      <c r="BA6" s="1" t="s">
        <v>109</v>
      </c>
      <c r="BB6" s="1" t="s">
        <v>110</v>
      </c>
      <c r="BC6" s="1" t="s">
        <v>173</v>
      </c>
      <c r="BD6" s="1" t="s">
        <v>174</v>
      </c>
      <c r="BE6" s="1">
        <v>69.7</v>
      </c>
      <c r="BF6" s="1">
        <v>7.72</v>
      </c>
      <c r="BG6" s="1"/>
      <c r="BH6" s="1"/>
      <c r="BI6" s="1"/>
      <c r="BJ6" s="1"/>
      <c r="BK6" s="1"/>
      <c r="BL6" s="1"/>
      <c r="BM6" s="1"/>
      <c r="BN6" s="1"/>
      <c r="BO6" s="1" t="s">
        <v>228</v>
      </c>
      <c r="BP6" s="1" t="s">
        <v>229</v>
      </c>
      <c r="BQ6" s="1" t="s">
        <v>230</v>
      </c>
      <c r="BR6" s="1" t="s">
        <v>231</v>
      </c>
      <c r="BS6" s="1">
        <v>59</v>
      </c>
      <c r="BT6" s="1" t="s">
        <v>232</v>
      </c>
      <c r="BU6" s="1" t="str">
        <f>HYPERLINK("https://nconnect.nicmar.ac.in/storage/profile/6a9cfb05efcd4.png","Download")</f>
        <v>0</v>
      </c>
      <c r="BV6" s="1" t="s">
        <v>116</v>
      </c>
      <c r="BW6" s="3"/>
      <c r="BX6" s="3"/>
    </row>
    <row r="7" spans="1:76">
      <c r="A7" s="1" t="s">
        <v>76</v>
      </c>
      <c r="B7" s="1" t="s">
        <v>77</v>
      </c>
      <c r="C7" s="1" t="s">
        <v>233</v>
      </c>
      <c r="D7" s="1" t="s">
        <v>234</v>
      </c>
      <c r="E7" s="1" t="s">
        <v>235</v>
      </c>
      <c r="F7" s="1" t="s">
        <v>236</v>
      </c>
      <c r="G7" s="1" t="s">
        <v>237</v>
      </c>
      <c r="H7" s="1" t="s">
        <v>238</v>
      </c>
      <c r="I7" s="1" t="s">
        <v>239</v>
      </c>
      <c r="J7" s="1">
        <v>9182126082</v>
      </c>
      <c r="K7" s="1" t="s">
        <v>85</v>
      </c>
      <c r="L7" s="1" t="s">
        <v>240</v>
      </c>
      <c r="M7" s="1" t="s">
        <v>87</v>
      </c>
      <c r="N7" s="1" t="s">
        <v>241</v>
      </c>
      <c r="O7" s="1" t="s">
        <v>242</v>
      </c>
      <c r="P7" s="1" t="s">
        <v>126</v>
      </c>
      <c r="Q7" s="1">
        <v>624332737968</v>
      </c>
      <c r="R7" s="1" t="s">
        <v>243</v>
      </c>
      <c r="S7" s="1">
        <v>9182666718</v>
      </c>
      <c r="T7" s="1" t="s">
        <v>92</v>
      </c>
      <c r="U7" s="1" t="s">
        <v>244</v>
      </c>
      <c r="V7" s="1">
        <v>9963659394</v>
      </c>
      <c r="W7" s="1" t="s">
        <v>219</v>
      </c>
      <c r="X7" s="1" t="s">
        <v>245</v>
      </c>
      <c r="Y7" s="1" t="s">
        <v>246</v>
      </c>
      <c r="Z7" s="1" t="s">
        <v>97</v>
      </c>
      <c r="AA7" s="1" t="s">
        <v>247</v>
      </c>
      <c r="AB7" s="1" t="s">
        <v>246</v>
      </c>
      <c r="AC7" s="1" t="s">
        <v>97</v>
      </c>
      <c r="AD7" s="1" t="s">
        <v>98</v>
      </c>
      <c r="AE7" s="1" t="s">
        <v>98</v>
      </c>
      <c r="AF7" s="1" t="s">
        <v>248</v>
      </c>
      <c r="AG7" s="1" t="s">
        <v>249</v>
      </c>
      <c r="AH7" s="1" t="s">
        <v>250</v>
      </c>
      <c r="AI7" s="1" t="s">
        <v>251</v>
      </c>
      <c r="AJ7" s="1">
        <v>95</v>
      </c>
      <c r="AK7" s="1">
        <v>10</v>
      </c>
      <c r="AL7" s="1" t="s">
        <v>252</v>
      </c>
      <c r="AM7" s="1" t="s">
        <v>253</v>
      </c>
      <c r="AN7" s="1" t="s">
        <v>196</v>
      </c>
      <c r="AO7" s="1" t="s">
        <v>101</v>
      </c>
      <c r="AP7" s="1" t="s">
        <v>223</v>
      </c>
      <c r="AQ7" s="1">
        <v>78.18</v>
      </c>
      <c r="AR7" s="1">
        <v>8.23</v>
      </c>
      <c r="AS7" s="1"/>
      <c r="AT7" s="1"/>
      <c r="AU7" s="1"/>
      <c r="AV7" s="1"/>
      <c r="AW7" s="1"/>
      <c r="AX7" s="1"/>
      <c r="AY7" s="1" t="s">
        <v>254</v>
      </c>
      <c r="AZ7" s="1" t="s">
        <v>255</v>
      </c>
      <c r="BA7" s="1" t="s">
        <v>109</v>
      </c>
      <c r="BB7" s="1" t="s">
        <v>110</v>
      </c>
      <c r="BC7" s="1" t="s">
        <v>256</v>
      </c>
      <c r="BD7" s="1" t="s">
        <v>257</v>
      </c>
      <c r="BE7" s="1">
        <v>60.01</v>
      </c>
      <c r="BF7" s="1">
        <v>6.76</v>
      </c>
      <c r="BG7" s="1"/>
      <c r="BH7" s="1"/>
      <c r="BI7" s="1"/>
      <c r="BJ7" s="1"/>
      <c r="BK7" s="1"/>
      <c r="BL7" s="1"/>
      <c r="BM7" s="1"/>
      <c r="BN7" s="1"/>
      <c r="BO7" s="1" t="s">
        <v>258</v>
      </c>
      <c r="BP7" s="1" t="s">
        <v>259</v>
      </c>
      <c r="BQ7" s="1" t="s">
        <v>260</v>
      </c>
      <c r="BR7" s="1" t="s">
        <v>261</v>
      </c>
      <c r="BS7" s="1">
        <v>88</v>
      </c>
      <c r="BT7" s="1" t="s">
        <v>262</v>
      </c>
      <c r="BU7" s="1" t="str">
        <f>HYPERLINK("https://nconnect.nicmar.ac.in/storage/profile/6aa6668f44df3.png","Download")</f>
        <v>0</v>
      </c>
      <c r="BV7" s="1" t="s">
        <v>116</v>
      </c>
      <c r="BW7" s="3"/>
      <c r="BX7" s="3"/>
    </row>
    <row r="8" spans="1:76">
      <c r="A8" s="1" t="s">
        <v>76</v>
      </c>
      <c r="B8" s="1" t="s">
        <v>77</v>
      </c>
      <c r="C8" s="1" t="s">
        <v>263</v>
      </c>
      <c r="D8" s="1" t="s">
        <v>264</v>
      </c>
      <c r="E8" s="1"/>
      <c r="F8" s="1" t="s">
        <v>265</v>
      </c>
      <c r="G8" s="1" t="s">
        <v>266</v>
      </c>
      <c r="H8" s="1" t="s">
        <v>267</v>
      </c>
      <c r="I8" s="1" t="s">
        <v>268</v>
      </c>
      <c r="J8" s="1">
        <v>6305168292</v>
      </c>
      <c r="K8" s="1" t="s">
        <v>85</v>
      </c>
      <c r="L8" s="1" t="s">
        <v>269</v>
      </c>
      <c r="M8" s="1" t="s">
        <v>87</v>
      </c>
      <c r="N8" s="1" t="s">
        <v>270</v>
      </c>
      <c r="O8" s="1" t="s">
        <v>271</v>
      </c>
      <c r="P8" s="1" t="s">
        <v>216</v>
      </c>
      <c r="Q8" s="1">
        <v>321231645372</v>
      </c>
      <c r="R8" s="1" t="s">
        <v>272</v>
      </c>
      <c r="S8" s="1">
        <v>9963950602</v>
      </c>
      <c r="T8" s="1" t="s">
        <v>92</v>
      </c>
      <c r="U8" s="1" t="s">
        <v>273</v>
      </c>
      <c r="V8" s="1">
        <v>9963950602</v>
      </c>
      <c r="W8" s="1" t="s">
        <v>274</v>
      </c>
      <c r="X8" s="1" t="s">
        <v>275</v>
      </c>
      <c r="Y8" s="1" t="s">
        <v>276</v>
      </c>
      <c r="Z8" s="1" t="s">
        <v>97</v>
      </c>
      <c r="AA8" s="1" t="s">
        <v>275</v>
      </c>
      <c r="AB8" s="1" t="s">
        <v>276</v>
      </c>
      <c r="AC8" s="1" t="s">
        <v>97</v>
      </c>
      <c r="AD8" s="1" t="s">
        <v>98</v>
      </c>
      <c r="AE8" s="1" t="s">
        <v>98</v>
      </c>
      <c r="AF8" s="1" t="s">
        <v>277</v>
      </c>
      <c r="AG8" s="1" t="s">
        <v>222</v>
      </c>
      <c r="AH8" s="1" t="s">
        <v>105</v>
      </c>
      <c r="AI8" s="1" t="s">
        <v>140</v>
      </c>
      <c r="AJ8" s="1">
        <v>75.33</v>
      </c>
      <c r="AK8" s="1">
        <v>7.93</v>
      </c>
      <c r="AL8" s="1"/>
      <c r="AM8" s="1"/>
      <c r="AN8" s="1"/>
      <c r="AO8" s="1"/>
      <c r="AP8" s="1"/>
      <c r="AQ8" s="1"/>
      <c r="AR8" s="1"/>
      <c r="AS8" s="1" t="s">
        <v>110</v>
      </c>
      <c r="AT8" s="1" t="s">
        <v>278</v>
      </c>
      <c r="AU8" s="1" t="s">
        <v>279</v>
      </c>
      <c r="AV8" s="1" t="s">
        <v>257</v>
      </c>
      <c r="AW8" s="1">
        <v>66</v>
      </c>
      <c r="AX8" s="1"/>
      <c r="AY8" s="1" t="s">
        <v>280</v>
      </c>
      <c r="AZ8" s="1" t="s">
        <v>281</v>
      </c>
      <c r="BA8" s="1" t="s">
        <v>109</v>
      </c>
      <c r="BB8" s="1" t="s">
        <v>110</v>
      </c>
      <c r="BC8" s="1" t="s">
        <v>282</v>
      </c>
      <c r="BD8" s="1" t="s">
        <v>283</v>
      </c>
      <c r="BE8" s="1">
        <v>77.3</v>
      </c>
      <c r="BF8" s="1">
        <v>8.23</v>
      </c>
      <c r="BG8" s="1"/>
      <c r="BH8" s="1"/>
      <c r="BI8" s="1"/>
      <c r="BJ8" s="1"/>
      <c r="BK8" s="1"/>
      <c r="BL8" s="1"/>
      <c r="BM8" s="1"/>
      <c r="BN8" s="1"/>
      <c r="BO8" s="1" t="s">
        <v>284</v>
      </c>
      <c r="BP8" s="1"/>
      <c r="BQ8" s="1"/>
      <c r="BR8" s="1" t="s">
        <v>285</v>
      </c>
      <c r="BS8" s="1">
        <v>54</v>
      </c>
      <c r="BT8" s="1" t="s">
        <v>286</v>
      </c>
      <c r="BU8" s="1" t="str">
        <f>HYPERLINK("https://nconnect.nicmar.ac.in/storage/profile/6aa794a62f71a.png","Download")</f>
        <v>0</v>
      </c>
      <c r="BV8" s="1" t="s">
        <v>116</v>
      </c>
      <c r="BW8" s="3"/>
      <c r="BX8" s="3"/>
    </row>
    <row r="9" spans="1:76">
      <c r="A9" s="1" t="s">
        <v>76</v>
      </c>
      <c r="B9" s="1" t="s">
        <v>77</v>
      </c>
      <c r="C9" s="1" t="s">
        <v>287</v>
      </c>
      <c r="D9" s="1" t="s">
        <v>288</v>
      </c>
      <c r="E9" s="1"/>
      <c r="F9" s="1" t="s">
        <v>289</v>
      </c>
      <c r="G9" s="1" t="s">
        <v>290</v>
      </c>
      <c r="H9" s="1" t="s">
        <v>291</v>
      </c>
      <c r="I9" s="1" t="s">
        <v>292</v>
      </c>
      <c r="J9" s="1">
        <v>7780186873</v>
      </c>
      <c r="K9" s="1" t="s">
        <v>85</v>
      </c>
      <c r="L9" s="1" t="s">
        <v>293</v>
      </c>
      <c r="M9" s="1" t="s">
        <v>87</v>
      </c>
      <c r="N9" s="1" t="s">
        <v>185</v>
      </c>
      <c r="O9" s="1" t="s">
        <v>294</v>
      </c>
      <c r="P9" s="1" t="s">
        <v>90</v>
      </c>
      <c r="Q9" s="1">
        <v>242521938987</v>
      </c>
      <c r="R9" s="1" t="s">
        <v>295</v>
      </c>
      <c r="S9" s="1">
        <v>9502196864</v>
      </c>
      <c r="T9" s="1" t="s">
        <v>296</v>
      </c>
      <c r="U9" s="1" t="s">
        <v>297</v>
      </c>
      <c r="V9" s="1">
        <v>7901497361</v>
      </c>
      <c r="W9" s="1" t="s">
        <v>162</v>
      </c>
      <c r="X9" s="1" t="s">
        <v>298</v>
      </c>
      <c r="Y9" s="1" t="s">
        <v>299</v>
      </c>
      <c r="Z9" s="1" t="s">
        <v>97</v>
      </c>
      <c r="AA9" s="1" t="s">
        <v>298</v>
      </c>
      <c r="AB9" s="1" t="s">
        <v>299</v>
      </c>
      <c r="AC9" s="1" t="s">
        <v>97</v>
      </c>
      <c r="AD9" s="1" t="s">
        <v>98</v>
      </c>
      <c r="AE9" s="1" t="s">
        <v>98</v>
      </c>
      <c r="AF9" s="1" t="s">
        <v>300</v>
      </c>
      <c r="AG9" s="1" t="s">
        <v>222</v>
      </c>
      <c r="AH9" s="1" t="s">
        <v>301</v>
      </c>
      <c r="AI9" s="1" t="s">
        <v>302</v>
      </c>
      <c r="AJ9" s="1">
        <v>87.0</v>
      </c>
      <c r="AK9" s="1">
        <v>8.7</v>
      </c>
      <c r="AL9" s="1"/>
      <c r="AM9" s="1"/>
      <c r="AN9" s="1"/>
      <c r="AO9" s="1"/>
      <c r="AP9" s="1"/>
      <c r="AQ9" s="1"/>
      <c r="AR9" s="1"/>
      <c r="AS9" s="1" t="s">
        <v>110</v>
      </c>
      <c r="AT9" s="1" t="s">
        <v>303</v>
      </c>
      <c r="AU9" s="1" t="s">
        <v>250</v>
      </c>
      <c r="AV9" s="1" t="s">
        <v>102</v>
      </c>
      <c r="AW9" s="1">
        <v>72.31</v>
      </c>
      <c r="AX9" s="1"/>
      <c r="AY9" s="1" t="s">
        <v>304</v>
      </c>
      <c r="AZ9" s="1" t="s">
        <v>305</v>
      </c>
      <c r="BA9" s="1" t="s">
        <v>109</v>
      </c>
      <c r="BB9" s="1" t="s">
        <v>110</v>
      </c>
      <c r="BC9" s="1" t="s">
        <v>256</v>
      </c>
      <c r="BD9" s="1" t="s">
        <v>170</v>
      </c>
      <c r="BE9" s="1">
        <v>72.3</v>
      </c>
      <c r="BF9" s="1"/>
      <c r="BG9" s="1"/>
      <c r="BH9" s="1"/>
      <c r="BI9" s="1"/>
      <c r="BJ9" s="1"/>
      <c r="BK9" s="1"/>
      <c r="BL9" s="1"/>
      <c r="BM9" s="1"/>
      <c r="BN9" s="1"/>
      <c r="BO9" s="1" t="s">
        <v>306</v>
      </c>
      <c r="BP9" s="1" t="s">
        <v>307</v>
      </c>
      <c r="BQ9" s="1" t="s">
        <v>308</v>
      </c>
      <c r="BR9" s="1" t="s">
        <v>309</v>
      </c>
      <c r="BS9" s="1">
        <v>102</v>
      </c>
      <c r="BT9" s="1" t="s">
        <v>310</v>
      </c>
      <c r="BU9" s="1" t="str">
        <f>HYPERLINK("https://nconnect.nicmar.ac.in/storage/profile/6aa58fa99a13b.png","Download")</f>
        <v>0</v>
      </c>
      <c r="BV9" s="1" t="s">
        <v>116</v>
      </c>
      <c r="BW9" s="3"/>
      <c r="BX9" s="3"/>
    </row>
    <row r="10" spans="1:76">
      <c r="A10" s="1" t="s">
        <v>76</v>
      </c>
      <c r="B10" s="1" t="s">
        <v>77</v>
      </c>
      <c r="C10" s="1" t="s">
        <v>311</v>
      </c>
      <c r="D10" s="1" t="s">
        <v>312</v>
      </c>
      <c r="E10" s="1"/>
      <c r="F10" s="1" t="s">
        <v>313</v>
      </c>
      <c r="G10" s="1" t="s">
        <v>314</v>
      </c>
      <c r="H10" s="1" t="s">
        <v>315</v>
      </c>
      <c r="I10" s="1" t="s">
        <v>316</v>
      </c>
      <c r="J10" s="1">
        <v>9515059615</v>
      </c>
      <c r="K10" s="1" t="s">
        <v>85</v>
      </c>
      <c r="L10" s="1" t="s">
        <v>317</v>
      </c>
      <c r="M10" s="1" t="s">
        <v>87</v>
      </c>
      <c r="N10" s="1" t="s">
        <v>241</v>
      </c>
      <c r="O10" s="1" t="s">
        <v>318</v>
      </c>
      <c r="P10" s="1" t="s">
        <v>90</v>
      </c>
      <c r="Q10" s="1">
        <v>564893244176</v>
      </c>
      <c r="R10" s="1" t="s">
        <v>319</v>
      </c>
      <c r="S10" s="1">
        <v>9391169748</v>
      </c>
      <c r="T10" s="1" t="s">
        <v>92</v>
      </c>
      <c r="U10" s="1" t="s">
        <v>320</v>
      </c>
      <c r="V10" s="1">
        <v>9346156148</v>
      </c>
      <c r="W10" s="1" t="s">
        <v>321</v>
      </c>
      <c r="X10" s="1" t="s">
        <v>322</v>
      </c>
      <c r="Y10" s="1" t="s">
        <v>323</v>
      </c>
      <c r="Z10" s="1" t="s">
        <v>97</v>
      </c>
      <c r="AA10" s="1" t="s">
        <v>322</v>
      </c>
      <c r="AB10" s="1" t="s">
        <v>323</v>
      </c>
      <c r="AC10" s="1" t="s">
        <v>97</v>
      </c>
      <c r="AD10" s="1" t="s">
        <v>98</v>
      </c>
      <c r="AE10" s="1" t="s">
        <v>98</v>
      </c>
      <c r="AF10" s="1" t="s">
        <v>324</v>
      </c>
      <c r="AG10" s="1" t="s">
        <v>325</v>
      </c>
      <c r="AH10" s="1" t="s">
        <v>137</v>
      </c>
      <c r="AI10" s="1" t="s">
        <v>223</v>
      </c>
      <c r="AJ10" s="1">
        <v>83</v>
      </c>
      <c r="AK10" s="1">
        <v>8.3</v>
      </c>
      <c r="AL10" s="1"/>
      <c r="AM10" s="1"/>
      <c r="AN10" s="1"/>
      <c r="AO10" s="1"/>
      <c r="AP10" s="1"/>
      <c r="AQ10" s="1"/>
      <c r="AR10" s="1"/>
      <c r="AS10" s="1" t="s">
        <v>110</v>
      </c>
      <c r="AT10" s="1" t="s">
        <v>326</v>
      </c>
      <c r="AU10" s="1" t="s">
        <v>105</v>
      </c>
      <c r="AV10" s="1" t="s">
        <v>106</v>
      </c>
      <c r="AW10" s="1">
        <v>71.91</v>
      </c>
      <c r="AX10" s="1"/>
      <c r="AY10" s="1" t="s">
        <v>327</v>
      </c>
      <c r="AZ10" s="1" t="s">
        <v>328</v>
      </c>
      <c r="BA10" s="1" t="s">
        <v>109</v>
      </c>
      <c r="BB10" s="1" t="s">
        <v>110</v>
      </c>
      <c r="BC10" s="1" t="s">
        <v>173</v>
      </c>
      <c r="BD10" s="1" t="s">
        <v>329</v>
      </c>
      <c r="BE10" s="1">
        <v>75.3</v>
      </c>
      <c r="BF10" s="1">
        <v>8.28</v>
      </c>
      <c r="BG10" s="1"/>
      <c r="BH10" s="1"/>
      <c r="BI10" s="1"/>
      <c r="BJ10" s="1"/>
      <c r="BK10" s="1"/>
      <c r="BL10" s="1"/>
      <c r="BM10" s="1"/>
      <c r="BN10" s="1"/>
      <c r="BO10" s="1" t="s">
        <v>330</v>
      </c>
      <c r="BP10" s="1"/>
      <c r="BQ10" s="1"/>
      <c r="BR10" s="1" t="s">
        <v>331</v>
      </c>
      <c r="BS10" s="1">
        <v>63</v>
      </c>
      <c r="BT10" s="1" t="s">
        <v>332</v>
      </c>
      <c r="BU10" s="1" t="str">
        <f>HYPERLINK("https://nconnect.nicmar.ac.in/storage/profile/6a981b791cecc.png","Download")</f>
        <v>0</v>
      </c>
      <c r="BV10" s="1" t="s">
        <v>116</v>
      </c>
      <c r="BW10" s="3"/>
      <c r="BX10" s="3"/>
    </row>
    <row r="11" spans="1:76">
      <c r="A11" s="1" t="s">
        <v>76</v>
      </c>
      <c r="B11" s="1" t="s">
        <v>77</v>
      </c>
      <c r="C11" s="1" t="s">
        <v>333</v>
      </c>
      <c r="D11" s="1" t="s">
        <v>334</v>
      </c>
      <c r="E11" s="1" t="s">
        <v>335</v>
      </c>
      <c r="F11" s="1" t="s">
        <v>336</v>
      </c>
      <c r="G11" s="1" t="s">
        <v>337</v>
      </c>
      <c r="H11" s="1" t="s">
        <v>338</v>
      </c>
      <c r="I11" s="1" t="s">
        <v>339</v>
      </c>
      <c r="J11" s="1">
        <v>9284972841</v>
      </c>
      <c r="K11" s="1" t="s">
        <v>85</v>
      </c>
      <c r="L11" s="1" t="s">
        <v>340</v>
      </c>
      <c r="M11" s="1" t="s">
        <v>87</v>
      </c>
      <c r="N11" s="1" t="s">
        <v>341</v>
      </c>
      <c r="O11" s="1" t="s">
        <v>342</v>
      </c>
      <c r="P11" s="1" t="s">
        <v>126</v>
      </c>
      <c r="Q11" s="1">
        <v>211414046809</v>
      </c>
      <c r="R11" s="1" t="s">
        <v>343</v>
      </c>
      <c r="S11" s="1">
        <v>9561725965</v>
      </c>
      <c r="T11" s="1" t="s">
        <v>344</v>
      </c>
      <c r="U11" s="1" t="s">
        <v>345</v>
      </c>
      <c r="V11" s="1">
        <v>9766555389</v>
      </c>
      <c r="W11" s="1" t="s">
        <v>162</v>
      </c>
      <c r="X11" s="1" t="s">
        <v>346</v>
      </c>
      <c r="Y11" s="1" t="s">
        <v>347</v>
      </c>
      <c r="Z11" s="1" t="s">
        <v>348</v>
      </c>
      <c r="AA11" s="1" t="s">
        <v>346</v>
      </c>
      <c r="AB11" s="1" t="s">
        <v>347</v>
      </c>
      <c r="AC11" s="1" t="s">
        <v>348</v>
      </c>
      <c r="AD11" s="1" t="s">
        <v>98</v>
      </c>
      <c r="AE11" s="1" t="s">
        <v>98</v>
      </c>
      <c r="AF11" s="1" t="s">
        <v>349</v>
      </c>
      <c r="AG11" s="1" t="s">
        <v>350</v>
      </c>
      <c r="AH11" s="1" t="s">
        <v>351</v>
      </c>
      <c r="AI11" s="1" t="s">
        <v>352</v>
      </c>
      <c r="AJ11" s="1">
        <v>76.2</v>
      </c>
      <c r="AK11" s="1"/>
      <c r="AL11" s="1" t="s">
        <v>349</v>
      </c>
      <c r="AM11" s="1" t="s">
        <v>350</v>
      </c>
      <c r="AN11" s="1" t="s">
        <v>196</v>
      </c>
      <c r="AO11" s="1" t="s">
        <v>353</v>
      </c>
      <c r="AP11" s="1" t="s">
        <v>354</v>
      </c>
      <c r="AQ11" s="1">
        <v>67.4</v>
      </c>
      <c r="AR11" s="1"/>
      <c r="AS11" s="1"/>
      <c r="AT11" s="1"/>
      <c r="AU11" s="1"/>
      <c r="AV11" s="1"/>
      <c r="AW11" s="1"/>
      <c r="AX11" s="1"/>
      <c r="AY11" s="1" t="s">
        <v>355</v>
      </c>
      <c r="AZ11" s="1" t="s">
        <v>356</v>
      </c>
      <c r="BA11" s="1" t="s">
        <v>357</v>
      </c>
      <c r="BB11" s="1" t="s">
        <v>110</v>
      </c>
      <c r="BC11" s="1" t="s">
        <v>358</v>
      </c>
      <c r="BD11" s="1" t="s">
        <v>359</v>
      </c>
      <c r="BE11" s="1">
        <v>54.93</v>
      </c>
      <c r="BF11" s="1"/>
      <c r="BG11" s="1"/>
      <c r="BH11" s="1"/>
      <c r="BI11" s="1"/>
      <c r="BJ11" s="1"/>
      <c r="BK11" s="1"/>
      <c r="BL11" s="1"/>
      <c r="BM11" s="1"/>
      <c r="BN11" s="1"/>
      <c r="BO11" s="1" t="s">
        <v>360</v>
      </c>
      <c r="BP11" s="1" t="s">
        <v>361</v>
      </c>
      <c r="BQ11" s="1" t="s">
        <v>362</v>
      </c>
      <c r="BR11" s="1" t="s">
        <v>363</v>
      </c>
      <c r="BS11" s="1">
        <v>38</v>
      </c>
      <c r="BT11" s="1"/>
      <c r="BU11" s="1" t="str">
        <f>HYPERLINK("https://nconnect.nicmar.ac.in/storage/profile/6a9d81cfaddfa.png","Download")</f>
        <v>0</v>
      </c>
      <c r="BV11" s="1" t="s">
        <v>116</v>
      </c>
      <c r="BW11" s="3"/>
      <c r="BX11" s="3"/>
    </row>
    <row r="12" spans="1:76">
      <c r="A12" s="1" t="s">
        <v>76</v>
      </c>
      <c r="B12" s="1" t="s">
        <v>77</v>
      </c>
      <c r="C12" s="1" t="s">
        <v>364</v>
      </c>
      <c r="D12" s="1" t="s">
        <v>365</v>
      </c>
      <c r="E12" s="1"/>
      <c r="F12" s="1" t="s">
        <v>366</v>
      </c>
      <c r="G12" s="1" t="s">
        <v>367</v>
      </c>
      <c r="H12" s="1" t="s">
        <v>368</v>
      </c>
      <c r="I12" s="1" t="s">
        <v>369</v>
      </c>
      <c r="J12" s="1">
        <v>7601063300</v>
      </c>
      <c r="K12" s="1" t="s">
        <v>85</v>
      </c>
      <c r="L12" s="1" t="s">
        <v>370</v>
      </c>
      <c r="M12" s="1" t="s">
        <v>87</v>
      </c>
      <c r="N12" s="1" t="s">
        <v>371</v>
      </c>
      <c r="O12" s="1" t="s">
        <v>372</v>
      </c>
      <c r="P12" s="1" t="s">
        <v>373</v>
      </c>
      <c r="Q12" s="1">
        <v>930173030167</v>
      </c>
      <c r="R12" s="1" t="s">
        <v>374</v>
      </c>
      <c r="S12" s="1">
        <v>7989759522</v>
      </c>
      <c r="T12" s="1" t="s">
        <v>375</v>
      </c>
      <c r="U12" s="1" t="s">
        <v>376</v>
      </c>
      <c r="V12" s="1">
        <v>9441382901</v>
      </c>
      <c r="W12" s="1" t="s">
        <v>375</v>
      </c>
      <c r="X12" s="1" t="s">
        <v>377</v>
      </c>
      <c r="Y12" s="1" t="s">
        <v>378</v>
      </c>
      <c r="Z12" s="1" t="s">
        <v>97</v>
      </c>
      <c r="AA12" s="1" t="s">
        <v>377</v>
      </c>
      <c r="AB12" s="1" t="s">
        <v>378</v>
      </c>
      <c r="AC12" s="1" t="s">
        <v>97</v>
      </c>
      <c r="AD12" s="1" t="s">
        <v>98</v>
      </c>
      <c r="AE12" s="1" t="s">
        <v>98</v>
      </c>
      <c r="AF12" s="1" t="s">
        <v>379</v>
      </c>
      <c r="AG12" s="1" t="s">
        <v>380</v>
      </c>
      <c r="AH12" s="1" t="s">
        <v>167</v>
      </c>
      <c r="AI12" s="1" t="s">
        <v>140</v>
      </c>
      <c r="AJ12" s="1">
        <v>93.83</v>
      </c>
      <c r="AK12" s="1"/>
      <c r="AL12" s="1" t="s">
        <v>381</v>
      </c>
      <c r="AM12" s="1" t="s">
        <v>382</v>
      </c>
      <c r="AN12" s="1" t="s">
        <v>196</v>
      </c>
      <c r="AO12" s="1" t="s">
        <v>279</v>
      </c>
      <c r="AP12" s="1" t="s">
        <v>383</v>
      </c>
      <c r="AQ12" s="1">
        <v>57</v>
      </c>
      <c r="AR12" s="1"/>
      <c r="AS12" s="1"/>
      <c r="AT12" s="1"/>
      <c r="AU12" s="1"/>
      <c r="AV12" s="1"/>
      <c r="AW12" s="1"/>
      <c r="AX12" s="1"/>
      <c r="AY12" s="1" t="s">
        <v>384</v>
      </c>
      <c r="AZ12" s="1" t="s">
        <v>385</v>
      </c>
      <c r="BA12" s="1" t="s">
        <v>109</v>
      </c>
      <c r="BB12" s="1" t="s">
        <v>110</v>
      </c>
      <c r="BC12" s="1" t="s">
        <v>170</v>
      </c>
      <c r="BD12" s="1" t="s">
        <v>283</v>
      </c>
      <c r="BE12" s="1">
        <v>68.7</v>
      </c>
      <c r="BF12" s="1"/>
      <c r="BG12" s="1"/>
      <c r="BH12" s="1"/>
      <c r="BI12" s="1"/>
      <c r="BJ12" s="1"/>
      <c r="BK12" s="1"/>
      <c r="BL12" s="1"/>
      <c r="BM12" s="1"/>
      <c r="BN12" s="1"/>
      <c r="BO12" s="1" t="s">
        <v>386</v>
      </c>
      <c r="BP12" s="1"/>
      <c r="BQ12" s="1"/>
      <c r="BR12" s="1" t="s">
        <v>387</v>
      </c>
      <c r="BS12" s="1">
        <v>7</v>
      </c>
      <c r="BT12" s="1" t="s">
        <v>388</v>
      </c>
      <c r="BU12" s="1" t="str">
        <f>HYPERLINK("https://nconnect.nicmar.ac.in/storage/profile/6abbebc2cd86d.png","Download")</f>
        <v>0</v>
      </c>
      <c r="BV12" s="1" t="s">
        <v>116</v>
      </c>
      <c r="BW12" s="3"/>
      <c r="BX12" s="3"/>
    </row>
    <row r="13" spans="1:76">
      <c r="A13" s="1" t="s">
        <v>76</v>
      </c>
      <c r="B13" s="1" t="s">
        <v>77</v>
      </c>
      <c r="C13" s="1" t="s">
        <v>389</v>
      </c>
      <c r="D13" s="1" t="s">
        <v>390</v>
      </c>
      <c r="E13" s="1"/>
      <c r="F13" s="1" t="s">
        <v>391</v>
      </c>
      <c r="G13" s="1" t="s">
        <v>392</v>
      </c>
      <c r="H13" s="1" t="s">
        <v>393</v>
      </c>
      <c r="I13" s="1" t="s">
        <v>394</v>
      </c>
      <c r="J13" s="1">
        <v>9154311119</v>
      </c>
      <c r="K13" s="1" t="s">
        <v>85</v>
      </c>
      <c r="L13" s="1" t="s">
        <v>395</v>
      </c>
      <c r="M13" s="1" t="s">
        <v>87</v>
      </c>
      <c r="N13" s="1" t="s">
        <v>396</v>
      </c>
      <c r="O13" s="1" t="s">
        <v>397</v>
      </c>
      <c r="P13" s="1" t="s">
        <v>126</v>
      </c>
      <c r="Q13" s="1">
        <v>749219521387</v>
      </c>
      <c r="R13" s="1" t="s">
        <v>398</v>
      </c>
      <c r="S13" s="1">
        <v>9440495867</v>
      </c>
      <c r="T13" s="1" t="s">
        <v>399</v>
      </c>
      <c r="U13" s="1" t="s">
        <v>400</v>
      </c>
      <c r="V13" s="1">
        <v>9963798345</v>
      </c>
      <c r="W13" s="1" t="s">
        <v>401</v>
      </c>
      <c r="X13" s="1" t="s">
        <v>402</v>
      </c>
      <c r="Y13" s="1" t="s">
        <v>403</v>
      </c>
      <c r="Z13" s="1" t="s">
        <v>404</v>
      </c>
      <c r="AA13" s="1" t="s">
        <v>402</v>
      </c>
      <c r="AB13" s="1" t="s">
        <v>403</v>
      </c>
      <c r="AC13" s="1" t="s">
        <v>404</v>
      </c>
      <c r="AD13" s="1" t="s">
        <v>98</v>
      </c>
      <c r="AE13" s="1" t="s">
        <v>98</v>
      </c>
      <c r="AF13" s="1" t="s">
        <v>405</v>
      </c>
      <c r="AG13" s="1" t="s">
        <v>406</v>
      </c>
      <c r="AH13" s="1" t="s">
        <v>407</v>
      </c>
      <c r="AI13" s="1" t="s">
        <v>408</v>
      </c>
      <c r="AJ13" s="1">
        <v>87.4</v>
      </c>
      <c r="AK13" s="1">
        <v>9.2</v>
      </c>
      <c r="AL13" s="1" t="s">
        <v>409</v>
      </c>
      <c r="AM13" s="1" t="s">
        <v>410</v>
      </c>
      <c r="AN13" s="1" t="s">
        <v>196</v>
      </c>
      <c r="AO13" s="1" t="s">
        <v>411</v>
      </c>
      <c r="AP13" s="1" t="s">
        <v>193</v>
      </c>
      <c r="AQ13" s="1">
        <v>85.3</v>
      </c>
      <c r="AR13" s="1"/>
      <c r="AS13" s="1"/>
      <c r="AT13" s="1"/>
      <c r="AU13" s="1"/>
      <c r="AV13" s="1"/>
      <c r="AW13" s="1"/>
      <c r="AX13" s="1"/>
      <c r="AY13" s="1" t="s">
        <v>412</v>
      </c>
      <c r="AZ13" s="1" t="s">
        <v>413</v>
      </c>
      <c r="BA13" s="1" t="s">
        <v>109</v>
      </c>
      <c r="BB13" s="1" t="s">
        <v>110</v>
      </c>
      <c r="BC13" s="1" t="s">
        <v>414</v>
      </c>
      <c r="BD13" s="1" t="s">
        <v>415</v>
      </c>
      <c r="BE13" s="1">
        <v>74.1</v>
      </c>
      <c r="BF13" s="1">
        <v>7.91</v>
      </c>
      <c r="BG13" s="1" t="s">
        <v>412</v>
      </c>
      <c r="BH13" s="1" t="s">
        <v>416</v>
      </c>
      <c r="BI13" s="1" t="s">
        <v>417</v>
      </c>
      <c r="BJ13" s="1" t="s">
        <v>418</v>
      </c>
      <c r="BK13" s="1" t="s">
        <v>419</v>
      </c>
      <c r="BL13" s="1" t="s">
        <v>420</v>
      </c>
      <c r="BM13" s="1">
        <v>79.7</v>
      </c>
      <c r="BN13" s="1">
        <v>8.47</v>
      </c>
      <c r="BO13" s="1" t="s">
        <v>421</v>
      </c>
      <c r="BP13" s="1" t="s">
        <v>422</v>
      </c>
      <c r="BQ13" s="1" t="s">
        <v>230</v>
      </c>
      <c r="BR13" s="1" t="s">
        <v>423</v>
      </c>
      <c r="BS13" s="1">
        <v>30</v>
      </c>
      <c r="BT13" s="1"/>
      <c r="BU13" s="1" t="str">
        <f>HYPERLINK("https://nconnect.nicmar.ac.in/storage/profile/6a9eb4b2a23b4.png","Download")</f>
        <v>0</v>
      </c>
      <c r="BV13" s="1" t="s">
        <v>116</v>
      </c>
      <c r="BW13" s="3"/>
      <c r="BX13" s="3"/>
    </row>
    <row r="14" spans="1:76">
      <c r="A14" s="1" t="s">
        <v>76</v>
      </c>
      <c r="B14" s="1" t="s">
        <v>77</v>
      </c>
      <c r="C14" s="1" t="s">
        <v>424</v>
      </c>
      <c r="D14" s="1" t="s">
        <v>425</v>
      </c>
      <c r="E14" s="1"/>
      <c r="F14" s="1" t="s">
        <v>426</v>
      </c>
      <c r="G14" s="1" t="s">
        <v>427</v>
      </c>
      <c r="H14" s="1" t="s">
        <v>428</v>
      </c>
      <c r="I14" s="1" t="s">
        <v>429</v>
      </c>
      <c r="J14" s="1">
        <v>7995738123</v>
      </c>
      <c r="K14" s="1" t="s">
        <v>430</v>
      </c>
      <c r="L14" s="1" t="s">
        <v>431</v>
      </c>
      <c r="M14" s="1" t="s">
        <v>87</v>
      </c>
      <c r="N14" s="1" t="s">
        <v>432</v>
      </c>
      <c r="O14" s="1" t="s">
        <v>433</v>
      </c>
      <c r="P14" s="1" t="s">
        <v>90</v>
      </c>
      <c r="Q14" s="1">
        <v>724718199251</v>
      </c>
      <c r="R14" s="1" t="s">
        <v>434</v>
      </c>
      <c r="S14" s="1">
        <v>9381270397</v>
      </c>
      <c r="T14" s="1" t="s">
        <v>435</v>
      </c>
      <c r="U14" s="1" t="s">
        <v>436</v>
      </c>
      <c r="V14" s="1">
        <v>7799532292</v>
      </c>
      <c r="W14" s="1" t="s">
        <v>189</v>
      </c>
      <c r="X14" s="1" t="s">
        <v>437</v>
      </c>
      <c r="Y14" s="1" t="s">
        <v>438</v>
      </c>
      <c r="Z14" s="1" t="s">
        <v>404</v>
      </c>
      <c r="AA14" s="1" t="s">
        <v>437</v>
      </c>
      <c r="AB14" s="1" t="s">
        <v>438</v>
      </c>
      <c r="AC14" s="1" t="s">
        <v>404</v>
      </c>
      <c r="AD14" s="1" t="s">
        <v>98</v>
      </c>
      <c r="AE14" s="1" t="s">
        <v>98</v>
      </c>
      <c r="AF14" s="1" t="s">
        <v>439</v>
      </c>
      <c r="AG14" s="1" t="s">
        <v>440</v>
      </c>
      <c r="AH14" s="1" t="s">
        <v>301</v>
      </c>
      <c r="AI14" s="1" t="s">
        <v>302</v>
      </c>
      <c r="AJ14" s="1">
        <v>93</v>
      </c>
      <c r="AK14" s="1">
        <v>9.3</v>
      </c>
      <c r="AL14" s="1" t="s">
        <v>441</v>
      </c>
      <c r="AM14" s="1" t="s">
        <v>440</v>
      </c>
      <c r="AN14" s="1" t="s">
        <v>442</v>
      </c>
      <c r="AO14" s="1" t="s">
        <v>250</v>
      </c>
      <c r="AP14" s="1" t="s">
        <v>137</v>
      </c>
      <c r="AQ14" s="1">
        <v>83.8</v>
      </c>
      <c r="AR14" s="1">
        <v>8.8</v>
      </c>
      <c r="AS14" s="1"/>
      <c r="AT14" s="1"/>
      <c r="AU14" s="1"/>
      <c r="AV14" s="1"/>
      <c r="AW14" s="1"/>
      <c r="AX14" s="1"/>
      <c r="AY14" s="1" t="s">
        <v>443</v>
      </c>
      <c r="AZ14" s="1" t="s">
        <v>444</v>
      </c>
      <c r="BA14" s="1" t="s">
        <v>109</v>
      </c>
      <c r="BB14" s="1" t="s">
        <v>110</v>
      </c>
      <c r="BC14" s="1" t="s">
        <v>445</v>
      </c>
      <c r="BD14" s="1" t="s">
        <v>170</v>
      </c>
      <c r="BE14" s="1">
        <v>63.0</v>
      </c>
      <c r="BF14" s="1">
        <v>6.3</v>
      </c>
      <c r="BG14" s="1"/>
      <c r="BH14" s="1"/>
      <c r="BI14" s="1"/>
      <c r="BJ14" s="1"/>
      <c r="BK14" s="1"/>
      <c r="BL14" s="1"/>
      <c r="BM14" s="1"/>
      <c r="BN14" s="1"/>
      <c r="BO14" s="1" t="s">
        <v>446</v>
      </c>
      <c r="BP14" s="1"/>
      <c r="BQ14" s="1"/>
      <c r="BR14" s="1" t="s">
        <v>447</v>
      </c>
      <c r="BS14" s="1">
        <v>116</v>
      </c>
      <c r="BT14" s="1"/>
      <c r="BU14" s="1" t="str">
        <f>HYPERLINK("https://nconnect.nicmar.ac.in/storage/profile/6ab9cc3ce0cc9.png","Download")</f>
        <v>0</v>
      </c>
      <c r="BV14" s="1" t="s">
        <v>116</v>
      </c>
      <c r="BW14" s="3"/>
      <c r="BX14" s="3"/>
    </row>
    <row r="15" spans="1:76">
      <c r="A15" s="1" t="s">
        <v>76</v>
      </c>
      <c r="B15" s="1" t="s">
        <v>77</v>
      </c>
      <c r="C15" s="1" t="s">
        <v>448</v>
      </c>
      <c r="D15" s="1" t="s">
        <v>449</v>
      </c>
      <c r="E15" s="1" t="s">
        <v>450</v>
      </c>
      <c r="F15" s="1" t="s">
        <v>451</v>
      </c>
      <c r="G15" s="1" t="s">
        <v>452</v>
      </c>
      <c r="H15" s="1" t="s">
        <v>453</v>
      </c>
      <c r="I15" s="1" t="s">
        <v>454</v>
      </c>
      <c r="J15" s="1">
        <v>8341234981</v>
      </c>
      <c r="K15" s="1" t="s">
        <v>85</v>
      </c>
      <c r="L15" s="1" t="s">
        <v>455</v>
      </c>
      <c r="M15" s="1" t="s">
        <v>87</v>
      </c>
      <c r="N15" s="1" t="s">
        <v>214</v>
      </c>
      <c r="O15" s="1" t="s">
        <v>456</v>
      </c>
      <c r="P15" s="1" t="s">
        <v>90</v>
      </c>
      <c r="Q15" s="1">
        <v>430724686156</v>
      </c>
      <c r="R15" s="1" t="s">
        <v>457</v>
      </c>
      <c r="S15" s="1">
        <v>9959093858</v>
      </c>
      <c r="T15" s="1" t="s">
        <v>458</v>
      </c>
      <c r="U15" s="1" t="s">
        <v>459</v>
      </c>
      <c r="V15" s="1">
        <v>7893450436</v>
      </c>
      <c r="W15" s="1" t="s">
        <v>321</v>
      </c>
      <c r="X15" s="1" t="s">
        <v>460</v>
      </c>
      <c r="Y15" s="1" t="s">
        <v>191</v>
      </c>
      <c r="Z15" s="1" t="s">
        <v>97</v>
      </c>
      <c r="AA15" s="1" t="s">
        <v>460</v>
      </c>
      <c r="AB15" s="1" t="s">
        <v>191</v>
      </c>
      <c r="AC15" s="1" t="s">
        <v>97</v>
      </c>
      <c r="AD15" s="1" t="s">
        <v>98</v>
      </c>
      <c r="AE15" s="1" t="s">
        <v>98</v>
      </c>
      <c r="AF15" s="1" t="s">
        <v>461</v>
      </c>
      <c r="AG15" s="1" t="s">
        <v>222</v>
      </c>
      <c r="AH15" s="1" t="s">
        <v>101</v>
      </c>
      <c r="AI15" s="1" t="s">
        <v>223</v>
      </c>
      <c r="AJ15" s="1">
        <v>97</v>
      </c>
      <c r="AK15" s="1">
        <v>9.7</v>
      </c>
      <c r="AL15" s="1"/>
      <c r="AM15" s="1"/>
      <c r="AN15" s="1"/>
      <c r="AO15" s="1"/>
      <c r="AP15" s="1"/>
      <c r="AQ15" s="1"/>
      <c r="AR15" s="1"/>
      <c r="AS15" s="1" t="s">
        <v>110</v>
      </c>
      <c r="AT15" s="1" t="s">
        <v>462</v>
      </c>
      <c r="AU15" s="1" t="s">
        <v>105</v>
      </c>
      <c r="AV15" s="1" t="s">
        <v>225</v>
      </c>
      <c r="AW15" s="1">
        <v>82.65</v>
      </c>
      <c r="AX15" s="1"/>
      <c r="AY15" s="1" t="s">
        <v>463</v>
      </c>
      <c r="AZ15" s="1" t="s">
        <v>464</v>
      </c>
      <c r="BA15" s="1" t="s">
        <v>109</v>
      </c>
      <c r="BB15" s="1" t="s">
        <v>110</v>
      </c>
      <c r="BC15" s="1" t="s">
        <v>111</v>
      </c>
      <c r="BD15" s="1" t="s">
        <v>174</v>
      </c>
      <c r="BE15" s="1">
        <v>78.2</v>
      </c>
      <c r="BF15" s="1">
        <v>8.57</v>
      </c>
      <c r="BG15" s="1"/>
      <c r="BH15" s="1"/>
      <c r="BI15" s="1"/>
      <c r="BJ15" s="1"/>
      <c r="BK15" s="1"/>
      <c r="BL15" s="1"/>
      <c r="BM15" s="1"/>
      <c r="BN15" s="1"/>
      <c r="BO15" s="1" t="s">
        <v>465</v>
      </c>
      <c r="BP15" s="1"/>
      <c r="BQ15" s="1"/>
      <c r="BR15" s="1" t="s">
        <v>466</v>
      </c>
      <c r="BS15" s="1">
        <v>113</v>
      </c>
      <c r="BT15" s="1" t="s">
        <v>467</v>
      </c>
      <c r="BU15" s="1" t="str">
        <f>HYPERLINK("https://nconnect.nicmar.ac.in/storage/profile/6a9cfc440c35a.png","Download")</f>
        <v>0</v>
      </c>
      <c r="BV15" s="1" t="s">
        <v>116</v>
      </c>
      <c r="BW15" s="3"/>
      <c r="BX15" s="3"/>
    </row>
    <row r="16" spans="1:76">
      <c r="A16" s="1" t="s">
        <v>76</v>
      </c>
      <c r="B16" s="1" t="s">
        <v>77</v>
      </c>
      <c r="C16" s="1" t="s">
        <v>468</v>
      </c>
      <c r="D16" s="1" t="s">
        <v>469</v>
      </c>
      <c r="E16" s="1"/>
      <c r="F16" s="1" t="s">
        <v>470</v>
      </c>
      <c r="G16" s="1" t="s">
        <v>471</v>
      </c>
      <c r="H16" s="1" t="s">
        <v>472</v>
      </c>
      <c r="I16" s="1" t="s">
        <v>473</v>
      </c>
      <c r="J16" s="1">
        <v>9014042158</v>
      </c>
      <c r="K16" s="1" t="s">
        <v>430</v>
      </c>
      <c r="L16" s="1" t="s">
        <v>474</v>
      </c>
      <c r="M16" s="1" t="s">
        <v>475</v>
      </c>
      <c r="N16" s="1" t="s">
        <v>476</v>
      </c>
      <c r="O16" s="1" t="s">
        <v>477</v>
      </c>
      <c r="P16" s="1" t="s">
        <v>126</v>
      </c>
      <c r="Q16" s="1" t="s">
        <v>478</v>
      </c>
      <c r="R16" s="1" t="s">
        <v>479</v>
      </c>
      <c r="S16" s="1">
        <v>8074708802</v>
      </c>
      <c r="T16" s="1" t="s">
        <v>480</v>
      </c>
      <c r="U16" s="1" t="s">
        <v>481</v>
      </c>
      <c r="V16" s="1">
        <v>9381106787</v>
      </c>
      <c r="W16" s="1" t="s">
        <v>482</v>
      </c>
      <c r="X16" s="1" t="s">
        <v>483</v>
      </c>
      <c r="Y16" s="1" t="s">
        <v>246</v>
      </c>
      <c r="Z16" s="1" t="s">
        <v>97</v>
      </c>
      <c r="AA16" s="1" t="s">
        <v>484</v>
      </c>
      <c r="AB16" s="1" t="s">
        <v>438</v>
      </c>
      <c r="AC16" s="1" t="s">
        <v>404</v>
      </c>
      <c r="AD16" s="1" t="s">
        <v>98</v>
      </c>
      <c r="AE16" s="1" t="s">
        <v>98</v>
      </c>
      <c r="AF16" s="1" t="s">
        <v>485</v>
      </c>
      <c r="AG16" s="1" t="s">
        <v>486</v>
      </c>
      <c r="AH16" s="1" t="s">
        <v>487</v>
      </c>
      <c r="AI16" s="1" t="s">
        <v>488</v>
      </c>
      <c r="AJ16" s="1">
        <v>86.33</v>
      </c>
      <c r="AK16" s="1"/>
      <c r="AL16" s="1" t="s">
        <v>489</v>
      </c>
      <c r="AM16" s="1" t="s">
        <v>253</v>
      </c>
      <c r="AN16" s="1" t="s">
        <v>442</v>
      </c>
      <c r="AO16" s="1" t="s">
        <v>490</v>
      </c>
      <c r="AP16" s="1" t="s">
        <v>491</v>
      </c>
      <c r="AQ16" s="1">
        <v>88.4</v>
      </c>
      <c r="AR16" s="1"/>
      <c r="AS16" s="1"/>
      <c r="AT16" s="1"/>
      <c r="AU16" s="1"/>
      <c r="AV16" s="1"/>
      <c r="AW16" s="1"/>
      <c r="AX16" s="1"/>
      <c r="AY16" s="1" t="s">
        <v>492</v>
      </c>
      <c r="AZ16" s="1" t="s">
        <v>493</v>
      </c>
      <c r="BA16" s="1" t="s">
        <v>109</v>
      </c>
      <c r="BB16" s="1" t="s">
        <v>110</v>
      </c>
      <c r="BC16" s="1" t="s">
        <v>494</v>
      </c>
      <c r="BD16" s="1" t="s">
        <v>495</v>
      </c>
      <c r="BE16" s="1">
        <v>74.88</v>
      </c>
      <c r="BF16" s="1"/>
      <c r="BG16" s="1" t="s">
        <v>492</v>
      </c>
      <c r="BH16" s="1" t="s">
        <v>493</v>
      </c>
      <c r="BI16" s="1" t="s">
        <v>417</v>
      </c>
      <c r="BJ16" s="1" t="s">
        <v>418</v>
      </c>
      <c r="BK16" s="1" t="s">
        <v>414</v>
      </c>
      <c r="BL16" s="1" t="s">
        <v>496</v>
      </c>
      <c r="BM16" s="1">
        <v>6.88</v>
      </c>
      <c r="BN16" s="1"/>
      <c r="BO16" s="1" t="s">
        <v>497</v>
      </c>
      <c r="BP16" s="1"/>
      <c r="BQ16" s="1"/>
      <c r="BR16" s="1"/>
      <c r="BS16" s="1"/>
      <c r="BT16" s="1" t="s">
        <v>498</v>
      </c>
      <c r="BU16" s="1" t="str">
        <f>HYPERLINK("https://nconnect.nicmar.ac.in/storage/profile/6aa94d00cebe6.png","Download")</f>
        <v>0</v>
      </c>
      <c r="BV16" s="1" t="s">
        <v>116</v>
      </c>
      <c r="BW16" s="3"/>
      <c r="BX16" s="3"/>
    </row>
    <row r="17" spans="1:76">
      <c r="A17" s="1" t="s">
        <v>76</v>
      </c>
      <c r="B17" s="1" t="s">
        <v>77</v>
      </c>
      <c r="C17" s="1" t="s">
        <v>499</v>
      </c>
      <c r="D17" s="1" t="s">
        <v>500</v>
      </c>
      <c r="E17" s="1" t="s">
        <v>501</v>
      </c>
      <c r="F17" s="1" t="s">
        <v>502</v>
      </c>
      <c r="G17" s="1" t="s">
        <v>503</v>
      </c>
      <c r="H17" s="1" t="s">
        <v>504</v>
      </c>
      <c r="I17" s="1" t="s">
        <v>505</v>
      </c>
      <c r="J17" s="1">
        <v>9642429892</v>
      </c>
      <c r="K17" s="1" t="s">
        <v>85</v>
      </c>
      <c r="L17" s="1" t="s">
        <v>506</v>
      </c>
      <c r="M17" s="1" t="s">
        <v>87</v>
      </c>
      <c r="N17" s="1" t="s">
        <v>507</v>
      </c>
      <c r="O17" s="1" t="s">
        <v>508</v>
      </c>
      <c r="P17" s="1" t="s">
        <v>126</v>
      </c>
      <c r="Q17" s="1">
        <v>543791607811</v>
      </c>
      <c r="R17" s="1" t="s">
        <v>509</v>
      </c>
      <c r="S17" s="1">
        <v>7893224925</v>
      </c>
      <c r="T17" s="1" t="s">
        <v>510</v>
      </c>
      <c r="U17" s="1" t="s">
        <v>511</v>
      </c>
      <c r="V17" s="1">
        <v>7036500610</v>
      </c>
      <c r="W17" s="1" t="s">
        <v>512</v>
      </c>
      <c r="X17" s="1" t="s">
        <v>513</v>
      </c>
      <c r="Y17" s="1" t="s">
        <v>438</v>
      </c>
      <c r="Z17" s="1" t="s">
        <v>404</v>
      </c>
      <c r="AA17" s="1" t="s">
        <v>513</v>
      </c>
      <c r="AB17" s="1" t="s">
        <v>438</v>
      </c>
      <c r="AC17" s="1" t="s">
        <v>404</v>
      </c>
      <c r="AD17" s="1" t="s">
        <v>98</v>
      </c>
      <c r="AE17" s="1" t="s">
        <v>98</v>
      </c>
      <c r="AF17" s="1" t="s">
        <v>514</v>
      </c>
      <c r="AG17" s="1" t="s">
        <v>515</v>
      </c>
      <c r="AH17" s="1" t="s">
        <v>516</v>
      </c>
      <c r="AI17" s="1" t="s">
        <v>517</v>
      </c>
      <c r="AJ17" s="1">
        <v>50.45</v>
      </c>
      <c r="AK17" s="1">
        <v>5.3</v>
      </c>
      <c r="AL17" s="1"/>
      <c r="AM17" s="1"/>
      <c r="AN17" s="1"/>
      <c r="AO17" s="1"/>
      <c r="AP17" s="1"/>
      <c r="AQ17" s="1"/>
      <c r="AR17" s="1"/>
      <c r="AS17" s="1" t="s">
        <v>103</v>
      </c>
      <c r="AT17" s="1" t="s">
        <v>518</v>
      </c>
      <c r="AU17" s="1" t="s">
        <v>491</v>
      </c>
      <c r="AV17" s="1" t="s">
        <v>519</v>
      </c>
      <c r="AW17" s="1">
        <v>71.34</v>
      </c>
      <c r="AX17" s="1">
        <v>7.5</v>
      </c>
      <c r="AY17" s="1" t="s">
        <v>520</v>
      </c>
      <c r="AZ17" s="1" t="s">
        <v>521</v>
      </c>
      <c r="BA17" s="1" t="s">
        <v>109</v>
      </c>
      <c r="BB17" s="1" t="s">
        <v>110</v>
      </c>
      <c r="BC17" s="1" t="s">
        <v>250</v>
      </c>
      <c r="BD17" s="1" t="s">
        <v>169</v>
      </c>
      <c r="BE17" s="1">
        <v>60.82</v>
      </c>
      <c r="BF17" s="1">
        <v>6.4</v>
      </c>
      <c r="BG17" s="1"/>
      <c r="BH17" s="1"/>
      <c r="BI17" s="1"/>
      <c r="BJ17" s="1"/>
      <c r="BK17" s="1"/>
      <c r="BL17" s="1"/>
      <c r="BM17" s="1"/>
      <c r="BN17" s="1"/>
      <c r="BO17" s="1" t="s">
        <v>522</v>
      </c>
      <c r="BP17" s="1" t="s">
        <v>523</v>
      </c>
      <c r="BQ17" s="1" t="s">
        <v>524</v>
      </c>
      <c r="BR17" s="1" t="s">
        <v>525</v>
      </c>
      <c r="BS17" s="1">
        <v>42</v>
      </c>
      <c r="BT17" s="1"/>
      <c r="BU17" s="1" t="str">
        <f>HYPERLINK("https://nconnect.nicmar.ac.in/storage/profile/6aa6cbc5dc8b8.png","Download")</f>
        <v>0</v>
      </c>
      <c r="BV17" s="1" t="s">
        <v>116</v>
      </c>
      <c r="BW17" s="3"/>
      <c r="BX17" s="3"/>
    </row>
    <row r="18" spans="1:76">
      <c r="A18" s="1" t="s">
        <v>76</v>
      </c>
      <c r="B18" s="1" t="s">
        <v>77</v>
      </c>
      <c r="C18" s="1" t="s">
        <v>526</v>
      </c>
      <c r="D18" s="1" t="s">
        <v>527</v>
      </c>
      <c r="E18" s="1" t="s">
        <v>528</v>
      </c>
      <c r="F18" s="1" t="s">
        <v>81</v>
      </c>
      <c r="G18" s="1" t="s">
        <v>529</v>
      </c>
      <c r="H18" s="1" t="s">
        <v>530</v>
      </c>
      <c r="I18" s="1" t="s">
        <v>531</v>
      </c>
      <c r="J18" s="1">
        <v>7995810122</v>
      </c>
      <c r="K18" s="1" t="s">
        <v>85</v>
      </c>
      <c r="L18" s="1" t="s">
        <v>532</v>
      </c>
      <c r="M18" s="1" t="s">
        <v>87</v>
      </c>
      <c r="N18" s="1" t="s">
        <v>533</v>
      </c>
      <c r="O18" s="1" t="s">
        <v>534</v>
      </c>
      <c r="P18" s="1" t="s">
        <v>126</v>
      </c>
      <c r="Q18" s="1">
        <v>748302310769</v>
      </c>
      <c r="R18" s="1" t="s">
        <v>535</v>
      </c>
      <c r="S18" s="1">
        <v>9951063089</v>
      </c>
      <c r="T18" s="1" t="s">
        <v>536</v>
      </c>
      <c r="U18" s="1" t="s">
        <v>537</v>
      </c>
      <c r="V18" s="1">
        <v>9951063089</v>
      </c>
      <c r="W18" s="1" t="s">
        <v>538</v>
      </c>
      <c r="X18" s="1" t="s">
        <v>539</v>
      </c>
      <c r="Y18" s="1" t="s">
        <v>276</v>
      </c>
      <c r="Z18" s="1" t="s">
        <v>97</v>
      </c>
      <c r="AA18" s="1" t="s">
        <v>539</v>
      </c>
      <c r="AB18" s="1" t="s">
        <v>276</v>
      </c>
      <c r="AC18" s="1" t="s">
        <v>97</v>
      </c>
      <c r="AD18" s="1" t="s">
        <v>98</v>
      </c>
      <c r="AE18" s="1" t="s">
        <v>98</v>
      </c>
      <c r="AF18" s="1" t="s">
        <v>540</v>
      </c>
      <c r="AG18" s="1" t="s">
        <v>541</v>
      </c>
      <c r="AH18" s="1" t="s">
        <v>302</v>
      </c>
      <c r="AI18" s="1" t="s">
        <v>251</v>
      </c>
      <c r="AJ18" s="1">
        <v>80</v>
      </c>
      <c r="AK18" s="1">
        <v>8</v>
      </c>
      <c r="AL18" s="1" t="s">
        <v>542</v>
      </c>
      <c r="AM18" s="1" t="s">
        <v>543</v>
      </c>
      <c r="AN18" s="1" t="s">
        <v>196</v>
      </c>
      <c r="AO18" s="1" t="s">
        <v>251</v>
      </c>
      <c r="AP18" s="1" t="s">
        <v>223</v>
      </c>
      <c r="AQ18" s="1">
        <v>78.1</v>
      </c>
      <c r="AR18" s="1">
        <v>8.17</v>
      </c>
      <c r="AS18" s="1"/>
      <c r="AT18" s="1"/>
      <c r="AU18" s="1"/>
      <c r="AV18" s="1"/>
      <c r="AW18" s="1"/>
      <c r="AX18" s="1"/>
      <c r="AY18" s="1" t="s">
        <v>544</v>
      </c>
      <c r="AZ18" s="1" t="s">
        <v>545</v>
      </c>
      <c r="BA18" s="1" t="s">
        <v>109</v>
      </c>
      <c r="BB18" s="1" t="s">
        <v>110</v>
      </c>
      <c r="BC18" s="1" t="s">
        <v>546</v>
      </c>
      <c r="BD18" s="1" t="s">
        <v>547</v>
      </c>
      <c r="BE18" s="1">
        <v>68.38</v>
      </c>
      <c r="BF18" s="1">
        <v>7.02</v>
      </c>
      <c r="BG18" s="1"/>
      <c r="BH18" s="1"/>
      <c r="BI18" s="1"/>
      <c r="BJ18" s="1"/>
      <c r="BK18" s="1"/>
      <c r="BL18" s="1"/>
      <c r="BM18" s="1"/>
      <c r="BN18" s="1"/>
      <c r="BO18" s="1" t="s">
        <v>548</v>
      </c>
      <c r="BP18" s="1"/>
      <c r="BQ18" s="1"/>
      <c r="BR18" s="1" t="s">
        <v>549</v>
      </c>
      <c r="BS18" s="1">
        <v>208</v>
      </c>
      <c r="BT18" s="1"/>
      <c r="BU18" s="1" t="str">
        <f>HYPERLINK("https://nconnect.nicmar.ac.in/storage/profile/6a9efcc564b01.png","Download")</f>
        <v>0</v>
      </c>
      <c r="BV18" s="1" t="s">
        <v>116</v>
      </c>
      <c r="BW18" s="3"/>
      <c r="BX18" s="3"/>
    </row>
    <row r="19" spans="1:76">
      <c r="A19" s="1" t="s">
        <v>76</v>
      </c>
      <c r="B19" s="1" t="s">
        <v>77</v>
      </c>
      <c r="C19" s="1" t="s">
        <v>550</v>
      </c>
      <c r="D19" s="1" t="s">
        <v>551</v>
      </c>
      <c r="E19" s="1"/>
      <c r="F19" s="1" t="s">
        <v>552</v>
      </c>
      <c r="G19" s="1" t="s">
        <v>553</v>
      </c>
      <c r="H19" s="1" t="s">
        <v>554</v>
      </c>
      <c r="I19" s="1" t="s">
        <v>555</v>
      </c>
      <c r="J19" s="1">
        <v>9618198619</v>
      </c>
      <c r="K19" s="1" t="s">
        <v>85</v>
      </c>
      <c r="L19" s="1" t="s">
        <v>317</v>
      </c>
      <c r="M19" s="1" t="s">
        <v>87</v>
      </c>
      <c r="N19" s="1" t="s">
        <v>88</v>
      </c>
      <c r="O19" s="1" t="s">
        <v>556</v>
      </c>
      <c r="P19" s="1" t="s">
        <v>90</v>
      </c>
      <c r="Q19" s="1">
        <v>950204363366</v>
      </c>
      <c r="R19" s="1" t="s">
        <v>557</v>
      </c>
      <c r="S19" s="1">
        <v>9989996012</v>
      </c>
      <c r="T19" s="1" t="s">
        <v>558</v>
      </c>
      <c r="U19" s="1" t="s">
        <v>559</v>
      </c>
      <c r="V19" s="1">
        <v>9989996013</v>
      </c>
      <c r="W19" s="1" t="s">
        <v>219</v>
      </c>
      <c r="X19" s="1" t="s">
        <v>560</v>
      </c>
      <c r="Y19" s="1" t="s">
        <v>438</v>
      </c>
      <c r="Z19" s="1" t="s">
        <v>404</v>
      </c>
      <c r="AA19" s="1" t="s">
        <v>560</v>
      </c>
      <c r="AB19" s="1" t="s">
        <v>438</v>
      </c>
      <c r="AC19" s="1" t="s">
        <v>404</v>
      </c>
      <c r="AD19" s="1" t="s">
        <v>98</v>
      </c>
      <c r="AE19" s="1" t="s">
        <v>98</v>
      </c>
      <c r="AF19" s="1" t="s">
        <v>561</v>
      </c>
      <c r="AG19" s="1" t="s">
        <v>562</v>
      </c>
      <c r="AH19" s="1" t="s">
        <v>101</v>
      </c>
      <c r="AI19" s="1" t="s">
        <v>223</v>
      </c>
      <c r="AJ19" s="1">
        <v>81.84</v>
      </c>
      <c r="AK19" s="1">
        <v>8.7</v>
      </c>
      <c r="AL19" s="1" t="s">
        <v>563</v>
      </c>
      <c r="AM19" s="1" t="s">
        <v>564</v>
      </c>
      <c r="AN19" s="1" t="s">
        <v>196</v>
      </c>
      <c r="AO19" s="1" t="s">
        <v>105</v>
      </c>
      <c r="AP19" s="1" t="s">
        <v>565</v>
      </c>
      <c r="AQ19" s="1">
        <v>68.8</v>
      </c>
      <c r="AR19" s="1"/>
      <c r="AS19" s="1"/>
      <c r="AT19" s="1"/>
      <c r="AU19" s="1"/>
      <c r="AV19" s="1"/>
      <c r="AW19" s="1"/>
      <c r="AX19" s="1"/>
      <c r="AY19" s="1" t="s">
        <v>566</v>
      </c>
      <c r="AZ19" s="1" t="s">
        <v>567</v>
      </c>
      <c r="BA19" s="1" t="s">
        <v>357</v>
      </c>
      <c r="BB19" s="1" t="s">
        <v>110</v>
      </c>
      <c r="BC19" s="1" t="s">
        <v>568</v>
      </c>
      <c r="BD19" s="1" t="s">
        <v>569</v>
      </c>
      <c r="BE19" s="1">
        <v>60.29</v>
      </c>
      <c r="BF19" s="1">
        <v>6.33</v>
      </c>
      <c r="BG19" s="1"/>
      <c r="BH19" s="1"/>
      <c r="BI19" s="1"/>
      <c r="BJ19" s="1"/>
      <c r="BK19" s="1"/>
      <c r="BL19" s="1"/>
      <c r="BM19" s="1"/>
      <c r="BN19" s="1"/>
      <c r="BO19" s="1" t="s">
        <v>570</v>
      </c>
      <c r="BP19" s="1"/>
      <c r="BQ19" s="1"/>
      <c r="BR19" s="1"/>
      <c r="BS19" s="1"/>
      <c r="BT19" s="1"/>
      <c r="BU19" s="1" t="str">
        <f>HYPERLINK("https://nconnect.nicmar.ac.in/storage/profile/6aa7f24285661.png","Download")</f>
        <v>0</v>
      </c>
      <c r="BV19" s="1" t="s">
        <v>116</v>
      </c>
      <c r="BW19" s="3"/>
      <c r="BX19" s="3"/>
    </row>
    <row r="20" spans="1:76">
      <c r="A20" s="1" t="s">
        <v>76</v>
      </c>
      <c r="B20" s="1" t="s">
        <v>77</v>
      </c>
      <c r="C20" s="1" t="s">
        <v>571</v>
      </c>
      <c r="D20" s="1" t="s">
        <v>572</v>
      </c>
      <c r="E20" s="1" t="s">
        <v>573</v>
      </c>
      <c r="F20" s="1" t="s">
        <v>574</v>
      </c>
      <c r="G20" s="1" t="s">
        <v>575</v>
      </c>
      <c r="H20" s="1" t="s">
        <v>576</v>
      </c>
      <c r="I20" s="1" t="s">
        <v>577</v>
      </c>
      <c r="J20" s="1">
        <v>9866226281</v>
      </c>
      <c r="K20" s="1" t="s">
        <v>85</v>
      </c>
      <c r="L20" s="1" t="s">
        <v>578</v>
      </c>
      <c r="M20" s="1" t="s">
        <v>87</v>
      </c>
      <c r="N20" s="1" t="s">
        <v>579</v>
      </c>
      <c r="O20" s="1" t="s">
        <v>580</v>
      </c>
      <c r="P20" s="1" t="s">
        <v>90</v>
      </c>
      <c r="Q20" s="1">
        <v>592892678706</v>
      </c>
      <c r="R20" s="1" t="s">
        <v>581</v>
      </c>
      <c r="S20" s="1">
        <v>8106741693</v>
      </c>
      <c r="T20" s="1" t="s">
        <v>582</v>
      </c>
      <c r="U20" s="1" t="s">
        <v>583</v>
      </c>
      <c r="V20" s="1">
        <v>9908531179</v>
      </c>
      <c r="W20" s="1" t="s">
        <v>584</v>
      </c>
      <c r="X20" s="1" t="s">
        <v>585</v>
      </c>
      <c r="Y20" s="1" t="s">
        <v>586</v>
      </c>
      <c r="Z20" s="1" t="s">
        <v>97</v>
      </c>
      <c r="AA20" s="1" t="s">
        <v>585</v>
      </c>
      <c r="AB20" s="1" t="s">
        <v>586</v>
      </c>
      <c r="AC20" s="1" t="s">
        <v>97</v>
      </c>
      <c r="AD20" s="1" t="s">
        <v>98</v>
      </c>
      <c r="AE20" s="1" t="s">
        <v>98</v>
      </c>
      <c r="AF20" s="1" t="s">
        <v>587</v>
      </c>
      <c r="AG20" s="1" t="s">
        <v>588</v>
      </c>
      <c r="AH20" s="1" t="s">
        <v>198</v>
      </c>
      <c r="AI20" s="1" t="s">
        <v>589</v>
      </c>
      <c r="AJ20" s="1">
        <v>100</v>
      </c>
      <c r="AK20" s="1"/>
      <c r="AL20" s="1"/>
      <c r="AM20" s="1"/>
      <c r="AN20" s="1"/>
      <c r="AO20" s="1"/>
      <c r="AP20" s="1"/>
      <c r="AQ20" s="1"/>
      <c r="AR20" s="1"/>
      <c r="AS20" s="1" t="s">
        <v>590</v>
      </c>
      <c r="AT20" s="1" t="s">
        <v>591</v>
      </c>
      <c r="AU20" s="1" t="s">
        <v>415</v>
      </c>
      <c r="AV20" s="1" t="s">
        <v>257</v>
      </c>
      <c r="AW20" s="1">
        <v>83.46</v>
      </c>
      <c r="AX20" s="1"/>
      <c r="AY20" s="1" t="s">
        <v>592</v>
      </c>
      <c r="AZ20" s="1" t="s">
        <v>593</v>
      </c>
      <c r="BA20" s="1" t="s">
        <v>109</v>
      </c>
      <c r="BB20" s="1" t="s">
        <v>110</v>
      </c>
      <c r="BC20" s="1" t="s">
        <v>282</v>
      </c>
      <c r="BD20" s="1" t="s">
        <v>283</v>
      </c>
      <c r="BE20" s="1">
        <v>85.2</v>
      </c>
      <c r="BF20" s="1">
        <v>9.02</v>
      </c>
      <c r="BG20" s="1"/>
      <c r="BH20" s="1"/>
      <c r="BI20" s="1"/>
      <c r="BJ20" s="1"/>
      <c r="BK20" s="1"/>
      <c r="BL20" s="1"/>
      <c r="BM20" s="1"/>
      <c r="BN20" s="1"/>
      <c r="BO20" s="1" t="s">
        <v>594</v>
      </c>
      <c r="BP20" s="1"/>
      <c r="BQ20" s="1"/>
      <c r="BR20" s="1" t="s">
        <v>595</v>
      </c>
      <c r="BS20" s="1">
        <v>21</v>
      </c>
      <c r="BT20" s="1" t="s">
        <v>596</v>
      </c>
      <c r="BU20" s="1" t="str">
        <f>HYPERLINK("https://nconnect.nicmar.ac.in/storage/profile/6ab7ec0888089.png","Download")</f>
        <v>0</v>
      </c>
      <c r="BV20" s="1" t="s">
        <v>116</v>
      </c>
      <c r="BW20" s="3"/>
      <c r="BX20" s="3"/>
    </row>
    <row r="21" spans="1:76">
      <c r="A21" s="1" t="s">
        <v>76</v>
      </c>
      <c r="B21" s="1" t="s">
        <v>77</v>
      </c>
      <c r="C21" s="1" t="s">
        <v>597</v>
      </c>
      <c r="D21" s="1" t="s">
        <v>598</v>
      </c>
      <c r="E21" s="1" t="s">
        <v>599</v>
      </c>
      <c r="F21" s="1" t="s">
        <v>600</v>
      </c>
      <c r="G21" s="1" t="s">
        <v>601</v>
      </c>
      <c r="H21" s="1" t="s">
        <v>602</v>
      </c>
      <c r="I21" s="1" t="s">
        <v>603</v>
      </c>
      <c r="J21" s="1">
        <v>7569302041</v>
      </c>
      <c r="K21" s="1" t="s">
        <v>85</v>
      </c>
      <c r="L21" s="1" t="s">
        <v>604</v>
      </c>
      <c r="M21" s="1" t="s">
        <v>87</v>
      </c>
      <c r="N21" s="1" t="s">
        <v>214</v>
      </c>
      <c r="O21" s="1" t="s">
        <v>186</v>
      </c>
      <c r="P21" s="1" t="s">
        <v>90</v>
      </c>
      <c r="Q21" s="1">
        <v>471764417485</v>
      </c>
      <c r="R21" s="1" t="s">
        <v>605</v>
      </c>
      <c r="S21" s="1">
        <v>9000512457</v>
      </c>
      <c r="T21" s="1" t="s">
        <v>606</v>
      </c>
      <c r="U21" s="1" t="s">
        <v>607</v>
      </c>
      <c r="V21" s="1">
        <v>9515783518</v>
      </c>
      <c r="W21" s="1" t="s">
        <v>162</v>
      </c>
      <c r="X21" s="1" t="s">
        <v>608</v>
      </c>
      <c r="Y21" s="1" t="s">
        <v>438</v>
      </c>
      <c r="Z21" s="1" t="s">
        <v>404</v>
      </c>
      <c r="AA21" s="1" t="s">
        <v>608</v>
      </c>
      <c r="AB21" s="1" t="s">
        <v>438</v>
      </c>
      <c r="AC21" s="1" t="s">
        <v>404</v>
      </c>
      <c r="AD21" s="1" t="s">
        <v>98</v>
      </c>
      <c r="AE21" s="1" t="s">
        <v>98</v>
      </c>
      <c r="AF21" s="1" t="s">
        <v>609</v>
      </c>
      <c r="AG21" s="1" t="s">
        <v>610</v>
      </c>
      <c r="AH21" s="1" t="s">
        <v>250</v>
      </c>
      <c r="AI21" s="1" t="s">
        <v>193</v>
      </c>
      <c r="AJ21" s="1">
        <v>85.5</v>
      </c>
      <c r="AK21" s="1">
        <v>9.0</v>
      </c>
      <c r="AL21" s="1" t="s">
        <v>611</v>
      </c>
      <c r="AM21" s="1" t="s">
        <v>612</v>
      </c>
      <c r="AN21" s="1" t="s">
        <v>196</v>
      </c>
      <c r="AO21" s="1" t="s">
        <v>136</v>
      </c>
      <c r="AP21" s="1" t="s">
        <v>102</v>
      </c>
      <c r="AQ21" s="1">
        <v>93.9</v>
      </c>
      <c r="AR21" s="1">
        <v>9.39</v>
      </c>
      <c r="AS21" s="1"/>
      <c r="AT21" s="1"/>
      <c r="AU21" s="1"/>
      <c r="AV21" s="1"/>
      <c r="AW21" s="1"/>
      <c r="AX21" s="1"/>
      <c r="AY21" s="1" t="s">
        <v>613</v>
      </c>
      <c r="AZ21" s="1" t="s">
        <v>614</v>
      </c>
      <c r="BA21" s="1" t="s">
        <v>109</v>
      </c>
      <c r="BB21" s="1" t="s">
        <v>110</v>
      </c>
      <c r="BC21" s="1" t="s">
        <v>169</v>
      </c>
      <c r="BD21" s="1" t="s">
        <v>615</v>
      </c>
      <c r="BE21" s="1">
        <v>78</v>
      </c>
      <c r="BF21" s="1">
        <v>8.3</v>
      </c>
      <c r="BG21" s="1"/>
      <c r="BH21" s="1"/>
      <c r="BI21" s="1"/>
      <c r="BJ21" s="1"/>
      <c r="BK21" s="1"/>
      <c r="BL21" s="1"/>
      <c r="BM21" s="1"/>
      <c r="BN21" s="1"/>
      <c r="BO21" s="1" t="s">
        <v>616</v>
      </c>
      <c r="BP21" s="1" t="s">
        <v>617</v>
      </c>
      <c r="BQ21" s="1" t="s">
        <v>618</v>
      </c>
      <c r="BR21" s="1" t="s">
        <v>619</v>
      </c>
      <c r="BS21" s="1">
        <v>13</v>
      </c>
      <c r="BT21" s="1" t="s">
        <v>620</v>
      </c>
      <c r="BU21" s="1" t="str">
        <f>HYPERLINK("https://nconnect.nicmar.ac.in/storage/profile/6aa2b42256e40.png","Download")</f>
        <v>0</v>
      </c>
      <c r="BV21" s="1" t="s">
        <v>116</v>
      </c>
      <c r="BW21" s="3"/>
      <c r="BX21" s="3"/>
    </row>
    <row r="22" spans="1:76">
      <c r="A22" s="1" t="s">
        <v>76</v>
      </c>
      <c r="B22" s="1" t="s">
        <v>77</v>
      </c>
      <c r="C22" s="1" t="s">
        <v>621</v>
      </c>
      <c r="D22" s="1" t="s">
        <v>622</v>
      </c>
      <c r="E22" s="1" t="s">
        <v>623</v>
      </c>
      <c r="F22" s="1" t="s">
        <v>624</v>
      </c>
      <c r="G22" s="1" t="s">
        <v>625</v>
      </c>
      <c r="H22" s="1" t="s">
        <v>626</v>
      </c>
      <c r="I22" s="1" t="s">
        <v>627</v>
      </c>
      <c r="J22" s="1">
        <v>8793256893</v>
      </c>
      <c r="K22" s="1" t="s">
        <v>85</v>
      </c>
      <c r="L22" s="1" t="s">
        <v>628</v>
      </c>
      <c r="M22" s="1" t="s">
        <v>87</v>
      </c>
      <c r="N22" s="1" t="s">
        <v>629</v>
      </c>
      <c r="O22" s="1" t="s">
        <v>630</v>
      </c>
      <c r="P22" s="1" t="s">
        <v>90</v>
      </c>
      <c r="Q22" s="1">
        <v>331662754140</v>
      </c>
      <c r="R22" s="1" t="s">
        <v>631</v>
      </c>
      <c r="S22" s="1">
        <v>9604196830</v>
      </c>
      <c r="T22" s="1" t="s">
        <v>632</v>
      </c>
      <c r="U22" s="1" t="s">
        <v>633</v>
      </c>
      <c r="V22" s="1">
        <v>8668925906</v>
      </c>
      <c r="W22" s="1" t="s">
        <v>162</v>
      </c>
      <c r="X22" s="1" t="s">
        <v>634</v>
      </c>
      <c r="Y22" s="1" t="s">
        <v>635</v>
      </c>
      <c r="Z22" s="1" t="s">
        <v>348</v>
      </c>
      <c r="AA22" s="1" t="s">
        <v>634</v>
      </c>
      <c r="AB22" s="1" t="s">
        <v>635</v>
      </c>
      <c r="AC22" s="1" t="s">
        <v>348</v>
      </c>
      <c r="AD22" s="1" t="s">
        <v>98</v>
      </c>
      <c r="AE22" s="1" t="s">
        <v>98</v>
      </c>
      <c r="AF22" s="1" t="s">
        <v>636</v>
      </c>
      <c r="AG22" s="1" t="s">
        <v>637</v>
      </c>
      <c r="AH22" s="1" t="s">
        <v>301</v>
      </c>
      <c r="AI22" s="1" t="s">
        <v>250</v>
      </c>
      <c r="AJ22" s="1">
        <v>65.4</v>
      </c>
      <c r="AK22" s="1"/>
      <c r="AL22" s="1"/>
      <c r="AM22" s="1"/>
      <c r="AN22" s="1"/>
      <c r="AO22" s="1"/>
      <c r="AP22" s="1"/>
      <c r="AQ22" s="1"/>
      <c r="AR22" s="1"/>
      <c r="AS22" s="1" t="s">
        <v>638</v>
      </c>
      <c r="AT22" s="1" t="s">
        <v>639</v>
      </c>
      <c r="AU22" s="1" t="s">
        <v>640</v>
      </c>
      <c r="AV22" s="1" t="s">
        <v>641</v>
      </c>
      <c r="AW22" s="1">
        <v>61.03</v>
      </c>
      <c r="AX22" s="1"/>
      <c r="AY22" s="1" t="s">
        <v>642</v>
      </c>
      <c r="AZ22" s="1" t="s">
        <v>643</v>
      </c>
      <c r="BA22" s="1" t="s">
        <v>357</v>
      </c>
      <c r="BB22" s="1" t="s">
        <v>110</v>
      </c>
      <c r="BC22" s="1" t="s">
        <v>279</v>
      </c>
      <c r="BD22" s="1" t="s">
        <v>644</v>
      </c>
      <c r="BE22" s="1">
        <v>63.93</v>
      </c>
      <c r="BF22" s="1">
        <v>7.22</v>
      </c>
      <c r="BG22" s="1"/>
      <c r="BH22" s="1"/>
      <c r="BI22" s="1"/>
      <c r="BJ22" s="1"/>
      <c r="BK22" s="1"/>
      <c r="BL22" s="1"/>
      <c r="BM22" s="1"/>
      <c r="BN22" s="1"/>
      <c r="BO22" s="1" t="s">
        <v>645</v>
      </c>
      <c r="BP22" s="1"/>
      <c r="BQ22" s="1"/>
      <c r="BR22" s="1" t="s">
        <v>646</v>
      </c>
      <c r="BS22" s="1">
        <v>94</v>
      </c>
      <c r="BT22" s="1" t="s">
        <v>647</v>
      </c>
      <c r="BU22" s="1" t="str">
        <f>HYPERLINK("https://nconnect.nicmar.ac.in/storage/profile/6aa1622d5f686.png","Download")</f>
        <v>0</v>
      </c>
      <c r="BV22" s="1" t="s">
        <v>116</v>
      </c>
      <c r="BW22" s="3"/>
      <c r="BX22" s="3"/>
    </row>
    <row r="23" spans="1:76">
      <c r="A23" s="1" t="s">
        <v>76</v>
      </c>
      <c r="B23" s="1" t="s">
        <v>77</v>
      </c>
      <c r="C23" s="1" t="s">
        <v>648</v>
      </c>
      <c r="D23" s="1" t="s">
        <v>649</v>
      </c>
      <c r="E23" s="1"/>
      <c r="F23" s="1" t="s">
        <v>650</v>
      </c>
      <c r="G23" s="1" t="s">
        <v>651</v>
      </c>
      <c r="H23" s="1" t="s">
        <v>652</v>
      </c>
      <c r="I23" s="1" t="s">
        <v>653</v>
      </c>
      <c r="J23" s="1">
        <v>8446473395</v>
      </c>
      <c r="K23" s="1" t="s">
        <v>85</v>
      </c>
      <c r="L23" s="1" t="s">
        <v>654</v>
      </c>
      <c r="M23" s="1" t="s">
        <v>87</v>
      </c>
      <c r="N23" s="1" t="s">
        <v>655</v>
      </c>
      <c r="O23" s="1" t="s">
        <v>656</v>
      </c>
      <c r="P23" s="1" t="s">
        <v>90</v>
      </c>
      <c r="Q23" s="1">
        <v>779005742591</v>
      </c>
      <c r="R23" s="1" t="s">
        <v>657</v>
      </c>
      <c r="S23" s="1">
        <v>9309177710</v>
      </c>
      <c r="T23" s="1" t="s">
        <v>92</v>
      </c>
      <c r="U23" s="1" t="s">
        <v>658</v>
      </c>
      <c r="V23" s="1">
        <v>9822443295</v>
      </c>
      <c r="W23" s="1" t="s">
        <v>401</v>
      </c>
      <c r="X23" s="1" t="s">
        <v>659</v>
      </c>
      <c r="Y23" s="1" t="s">
        <v>660</v>
      </c>
      <c r="Z23" s="1" t="s">
        <v>348</v>
      </c>
      <c r="AA23" s="1" t="s">
        <v>659</v>
      </c>
      <c r="AB23" s="1" t="s">
        <v>660</v>
      </c>
      <c r="AC23" s="1" t="s">
        <v>348</v>
      </c>
      <c r="AD23" s="1" t="s">
        <v>98</v>
      </c>
      <c r="AE23" s="1" t="s">
        <v>98</v>
      </c>
      <c r="AF23" s="1" t="s">
        <v>661</v>
      </c>
      <c r="AG23" s="1" t="s">
        <v>662</v>
      </c>
      <c r="AH23" s="1" t="s">
        <v>663</v>
      </c>
      <c r="AI23" s="1" t="s">
        <v>408</v>
      </c>
      <c r="AJ23" s="1">
        <v>87.4</v>
      </c>
      <c r="AK23" s="1">
        <v>9.2</v>
      </c>
      <c r="AL23" s="1" t="s">
        <v>664</v>
      </c>
      <c r="AM23" s="1" t="s">
        <v>662</v>
      </c>
      <c r="AN23" s="1" t="s">
        <v>139</v>
      </c>
      <c r="AO23" s="1" t="s">
        <v>640</v>
      </c>
      <c r="AP23" s="1" t="s">
        <v>665</v>
      </c>
      <c r="AQ23" s="1">
        <v>68.6</v>
      </c>
      <c r="AR23" s="1"/>
      <c r="AS23" s="1"/>
      <c r="AT23" s="1"/>
      <c r="AU23" s="1"/>
      <c r="AV23" s="1"/>
      <c r="AW23" s="1"/>
      <c r="AX23" s="1"/>
      <c r="AY23" s="1" t="s">
        <v>666</v>
      </c>
      <c r="AZ23" s="1" t="s">
        <v>667</v>
      </c>
      <c r="BA23" s="1" t="s">
        <v>357</v>
      </c>
      <c r="BB23" s="1" t="s">
        <v>110</v>
      </c>
      <c r="BC23" s="1" t="s">
        <v>668</v>
      </c>
      <c r="BD23" s="1" t="s">
        <v>589</v>
      </c>
      <c r="BE23" s="1">
        <v>78.8</v>
      </c>
      <c r="BF23" s="1">
        <v>8.63</v>
      </c>
      <c r="BG23" s="1"/>
      <c r="BH23" s="1"/>
      <c r="BI23" s="1"/>
      <c r="BJ23" s="1"/>
      <c r="BK23" s="1"/>
      <c r="BL23" s="1"/>
      <c r="BM23" s="1"/>
      <c r="BN23" s="1"/>
      <c r="BO23" s="1" t="s">
        <v>669</v>
      </c>
      <c r="BP23" s="1"/>
      <c r="BQ23" s="1"/>
      <c r="BR23" s="1" t="s">
        <v>670</v>
      </c>
      <c r="BS23" s="1">
        <v>53</v>
      </c>
      <c r="BT23" s="1"/>
      <c r="BU23" s="1" t="str">
        <f>HYPERLINK("https://nconnect.nicmar.ac.in/storage/profile/6aa6a046c4fac.png","Download")</f>
        <v>0</v>
      </c>
      <c r="BV23" s="1" t="s">
        <v>116</v>
      </c>
      <c r="BW23" s="3"/>
      <c r="BX23" s="3"/>
    </row>
    <row r="24" spans="1:76">
      <c r="A24" s="1" t="s">
        <v>76</v>
      </c>
      <c r="B24" s="1" t="s">
        <v>77</v>
      </c>
      <c r="C24" s="1" t="s">
        <v>671</v>
      </c>
      <c r="D24" s="1" t="s">
        <v>672</v>
      </c>
      <c r="E24" s="1"/>
      <c r="F24" s="1" t="s">
        <v>673</v>
      </c>
      <c r="G24" s="1" t="s">
        <v>674</v>
      </c>
      <c r="H24" s="1" t="s">
        <v>675</v>
      </c>
      <c r="I24" s="1" t="s">
        <v>676</v>
      </c>
      <c r="J24" s="1">
        <v>7032855422</v>
      </c>
      <c r="K24" s="1" t="s">
        <v>85</v>
      </c>
      <c r="L24" s="1" t="s">
        <v>677</v>
      </c>
      <c r="M24" s="1" t="s">
        <v>87</v>
      </c>
      <c r="N24" s="1" t="s">
        <v>678</v>
      </c>
      <c r="O24" s="1" t="s">
        <v>679</v>
      </c>
      <c r="P24" s="1" t="s">
        <v>90</v>
      </c>
      <c r="Q24" s="1">
        <v>458234608775</v>
      </c>
      <c r="R24" s="1" t="s">
        <v>680</v>
      </c>
      <c r="S24" s="1">
        <v>9652208791</v>
      </c>
      <c r="T24" s="1" t="s">
        <v>92</v>
      </c>
      <c r="U24" s="1" t="s">
        <v>681</v>
      </c>
      <c r="V24" s="1">
        <v>8897091509</v>
      </c>
      <c r="W24" s="1" t="s">
        <v>682</v>
      </c>
      <c r="X24" s="1" t="s">
        <v>683</v>
      </c>
      <c r="Y24" s="1" t="s">
        <v>164</v>
      </c>
      <c r="Z24" s="1" t="s">
        <v>97</v>
      </c>
      <c r="AA24" s="1" t="s">
        <v>683</v>
      </c>
      <c r="AB24" s="1" t="s">
        <v>164</v>
      </c>
      <c r="AC24" s="1" t="s">
        <v>97</v>
      </c>
      <c r="AD24" s="1" t="s">
        <v>98</v>
      </c>
      <c r="AE24" s="1" t="s">
        <v>98</v>
      </c>
      <c r="AF24" s="1" t="s">
        <v>684</v>
      </c>
      <c r="AG24" s="1" t="s">
        <v>222</v>
      </c>
      <c r="AH24" s="1" t="s">
        <v>105</v>
      </c>
      <c r="AI24" s="1" t="s">
        <v>140</v>
      </c>
      <c r="AJ24" s="1">
        <v>94.33</v>
      </c>
      <c r="AK24" s="1"/>
      <c r="AL24" s="1"/>
      <c r="AM24" s="1"/>
      <c r="AN24" s="1"/>
      <c r="AO24" s="1"/>
      <c r="AP24" s="1"/>
      <c r="AQ24" s="1"/>
      <c r="AR24" s="1"/>
      <c r="AS24" s="1" t="s">
        <v>110</v>
      </c>
      <c r="AT24" s="1" t="s">
        <v>685</v>
      </c>
      <c r="AU24" s="1" t="s">
        <v>686</v>
      </c>
      <c r="AV24" s="1" t="s">
        <v>257</v>
      </c>
      <c r="AW24" s="1">
        <v>83.89</v>
      </c>
      <c r="AX24" s="1"/>
      <c r="AY24" s="1" t="s">
        <v>687</v>
      </c>
      <c r="AZ24" s="1" t="s">
        <v>688</v>
      </c>
      <c r="BA24" s="1" t="s">
        <v>109</v>
      </c>
      <c r="BB24" s="1" t="s">
        <v>110</v>
      </c>
      <c r="BC24" s="1" t="s">
        <v>547</v>
      </c>
      <c r="BD24" s="1" t="s">
        <v>283</v>
      </c>
      <c r="BE24" s="1">
        <v>78.1</v>
      </c>
      <c r="BF24" s="1">
        <v>8.31</v>
      </c>
      <c r="BG24" s="1"/>
      <c r="BH24" s="1"/>
      <c r="BI24" s="1"/>
      <c r="BJ24" s="1"/>
      <c r="BK24" s="1"/>
      <c r="BL24" s="1"/>
      <c r="BM24" s="1"/>
      <c r="BN24" s="1"/>
      <c r="BO24" s="1" t="s">
        <v>689</v>
      </c>
      <c r="BP24" s="1"/>
      <c r="BQ24" s="1"/>
      <c r="BR24" s="1" t="s">
        <v>690</v>
      </c>
      <c r="BS24" s="1">
        <v>65</v>
      </c>
      <c r="BT24" s="1" t="s">
        <v>691</v>
      </c>
      <c r="BU24" s="1" t="str">
        <f>HYPERLINK("https://nconnect.nicmar.ac.in/storage/profile/6aa6e2c35d75f.png","Download")</f>
        <v>0</v>
      </c>
      <c r="BV24" s="1" t="s">
        <v>116</v>
      </c>
      <c r="BW24" s="3"/>
      <c r="BX24" s="3"/>
    </row>
    <row r="25" spans="1:76">
      <c r="A25" s="1" t="s">
        <v>76</v>
      </c>
      <c r="B25" s="1" t="s">
        <v>77</v>
      </c>
      <c r="C25" s="1" t="s">
        <v>692</v>
      </c>
      <c r="D25" s="1" t="s">
        <v>693</v>
      </c>
      <c r="E25" s="1" t="s">
        <v>573</v>
      </c>
      <c r="F25" s="1" t="s">
        <v>694</v>
      </c>
      <c r="G25" s="1" t="s">
        <v>695</v>
      </c>
      <c r="H25" s="1" t="s">
        <v>696</v>
      </c>
      <c r="I25" s="1" t="s">
        <v>697</v>
      </c>
      <c r="J25" s="1">
        <v>9494781244</v>
      </c>
      <c r="K25" s="1" t="s">
        <v>85</v>
      </c>
      <c r="L25" s="1" t="s">
        <v>698</v>
      </c>
      <c r="M25" s="1" t="s">
        <v>87</v>
      </c>
      <c r="N25" s="1" t="s">
        <v>699</v>
      </c>
      <c r="O25" s="1" t="s">
        <v>700</v>
      </c>
      <c r="P25" s="1" t="s">
        <v>126</v>
      </c>
      <c r="Q25" s="1">
        <v>295689405413</v>
      </c>
      <c r="R25" s="1" t="s">
        <v>701</v>
      </c>
      <c r="S25" s="1">
        <v>9493751927</v>
      </c>
      <c r="T25" s="1" t="s">
        <v>582</v>
      </c>
      <c r="U25" s="1" t="s">
        <v>702</v>
      </c>
      <c r="V25" s="1">
        <v>7032965488</v>
      </c>
      <c r="W25" s="1" t="s">
        <v>703</v>
      </c>
      <c r="X25" s="1" t="s">
        <v>704</v>
      </c>
      <c r="Y25" s="1" t="s">
        <v>705</v>
      </c>
      <c r="Z25" s="1" t="s">
        <v>97</v>
      </c>
      <c r="AA25" s="1" t="s">
        <v>704</v>
      </c>
      <c r="AB25" s="1" t="s">
        <v>705</v>
      </c>
      <c r="AC25" s="1" t="s">
        <v>97</v>
      </c>
      <c r="AD25" s="1" t="s">
        <v>98</v>
      </c>
      <c r="AE25" s="1" t="s">
        <v>98</v>
      </c>
      <c r="AF25" s="1" t="s">
        <v>561</v>
      </c>
      <c r="AG25" s="1" t="s">
        <v>706</v>
      </c>
      <c r="AH25" s="1" t="s">
        <v>101</v>
      </c>
      <c r="AI25" s="1" t="s">
        <v>102</v>
      </c>
      <c r="AJ25" s="1">
        <v>82</v>
      </c>
      <c r="AK25" s="1">
        <v>8.2</v>
      </c>
      <c r="AL25" s="1"/>
      <c r="AM25" s="1"/>
      <c r="AN25" s="1"/>
      <c r="AO25" s="1"/>
      <c r="AP25" s="1"/>
      <c r="AQ25" s="1"/>
      <c r="AR25" s="1"/>
      <c r="AS25" s="1" t="s">
        <v>110</v>
      </c>
      <c r="AT25" s="1" t="s">
        <v>707</v>
      </c>
      <c r="AU25" s="1" t="s">
        <v>169</v>
      </c>
      <c r="AV25" s="1" t="s">
        <v>170</v>
      </c>
      <c r="AW25" s="1">
        <v>77.63</v>
      </c>
      <c r="AX25" s="1">
        <v>7.43</v>
      </c>
      <c r="AY25" s="1" t="s">
        <v>708</v>
      </c>
      <c r="AZ25" s="1" t="s">
        <v>709</v>
      </c>
      <c r="BA25" s="1" t="s">
        <v>109</v>
      </c>
      <c r="BB25" s="1" t="s">
        <v>110</v>
      </c>
      <c r="BC25" s="1" t="s">
        <v>710</v>
      </c>
      <c r="BD25" s="1" t="s">
        <v>174</v>
      </c>
      <c r="BE25" s="1">
        <v>80.2</v>
      </c>
      <c r="BF25" s="1">
        <v>8.77</v>
      </c>
      <c r="BG25" s="1"/>
      <c r="BH25" s="1"/>
      <c r="BI25" s="1"/>
      <c r="BJ25" s="1"/>
      <c r="BK25" s="1"/>
      <c r="BL25" s="1"/>
      <c r="BM25" s="1"/>
      <c r="BN25" s="1"/>
      <c r="BO25" s="1" t="s">
        <v>711</v>
      </c>
      <c r="BP25" s="1" t="s">
        <v>712</v>
      </c>
      <c r="BQ25" s="1" t="s">
        <v>308</v>
      </c>
      <c r="BR25" s="1" t="s">
        <v>713</v>
      </c>
      <c r="BS25" s="1">
        <v>31</v>
      </c>
      <c r="BT25" s="1" t="s">
        <v>714</v>
      </c>
      <c r="BU25" s="1" t="str">
        <f>HYPERLINK("https://nconnect.nicmar.ac.in/storage/profile/6a99784021d31.png","Download")</f>
        <v>0</v>
      </c>
      <c r="BV25" s="1" t="s">
        <v>116</v>
      </c>
      <c r="BW25" s="3"/>
      <c r="BX25" s="3"/>
    </row>
    <row r="26" spans="1:76">
      <c r="A26" s="1" t="s">
        <v>76</v>
      </c>
      <c r="B26" s="1" t="s">
        <v>77</v>
      </c>
      <c r="C26" s="1" t="s">
        <v>715</v>
      </c>
      <c r="D26" s="1" t="s">
        <v>716</v>
      </c>
      <c r="E26" s="1"/>
      <c r="F26" s="1" t="s">
        <v>717</v>
      </c>
      <c r="G26" s="1" t="s">
        <v>718</v>
      </c>
      <c r="H26" s="1" t="s">
        <v>719</v>
      </c>
      <c r="I26" s="1" t="s">
        <v>720</v>
      </c>
      <c r="J26" s="1">
        <v>8978944502</v>
      </c>
      <c r="K26" s="1" t="s">
        <v>85</v>
      </c>
      <c r="L26" s="1" t="s">
        <v>721</v>
      </c>
      <c r="M26" s="1" t="s">
        <v>87</v>
      </c>
      <c r="N26" s="1" t="s">
        <v>722</v>
      </c>
      <c r="O26" s="1" t="s">
        <v>723</v>
      </c>
      <c r="P26" s="1" t="s">
        <v>90</v>
      </c>
      <c r="Q26" s="1">
        <v>232455953289</v>
      </c>
      <c r="R26" s="1" t="s">
        <v>724</v>
      </c>
      <c r="S26" s="1">
        <v>6369361394</v>
      </c>
      <c r="T26" s="1" t="s">
        <v>725</v>
      </c>
      <c r="U26" s="1" t="s">
        <v>726</v>
      </c>
      <c r="V26" s="1">
        <v>8008645853</v>
      </c>
      <c r="W26" s="1" t="s">
        <v>94</v>
      </c>
      <c r="X26" s="1" t="s">
        <v>727</v>
      </c>
      <c r="Y26" s="1" t="s">
        <v>191</v>
      </c>
      <c r="Z26" s="1" t="s">
        <v>97</v>
      </c>
      <c r="AA26" s="1" t="s">
        <v>727</v>
      </c>
      <c r="AB26" s="1" t="s">
        <v>191</v>
      </c>
      <c r="AC26" s="1" t="s">
        <v>97</v>
      </c>
      <c r="AD26" s="1" t="s">
        <v>98</v>
      </c>
      <c r="AE26" s="1" t="s">
        <v>98</v>
      </c>
      <c r="AF26" s="1" t="s">
        <v>728</v>
      </c>
      <c r="AG26" s="1" t="s">
        <v>729</v>
      </c>
      <c r="AH26" s="1" t="s">
        <v>730</v>
      </c>
      <c r="AI26" s="1" t="s">
        <v>137</v>
      </c>
      <c r="AJ26" s="1">
        <v>88.35</v>
      </c>
      <c r="AK26" s="1">
        <v>9.3</v>
      </c>
      <c r="AL26" s="1" t="s">
        <v>731</v>
      </c>
      <c r="AM26" s="1" t="s">
        <v>732</v>
      </c>
      <c r="AN26" s="1" t="s">
        <v>196</v>
      </c>
      <c r="AO26" s="1" t="s">
        <v>101</v>
      </c>
      <c r="AP26" s="1" t="s">
        <v>733</v>
      </c>
      <c r="AQ26" s="1">
        <v>69.16</v>
      </c>
      <c r="AR26" s="1">
        <v>7.3</v>
      </c>
      <c r="AS26" s="1"/>
      <c r="AT26" s="1"/>
      <c r="AU26" s="1"/>
      <c r="AV26" s="1"/>
      <c r="AW26" s="1"/>
      <c r="AX26" s="1"/>
      <c r="AY26" s="1" t="s">
        <v>734</v>
      </c>
      <c r="AZ26" s="1" t="s">
        <v>735</v>
      </c>
      <c r="BA26" s="1" t="s">
        <v>109</v>
      </c>
      <c r="BB26" s="1" t="s">
        <v>110</v>
      </c>
      <c r="BC26" s="1" t="s">
        <v>736</v>
      </c>
      <c r="BD26" s="1" t="s">
        <v>174</v>
      </c>
      <c r="BE26" s="1">
        <v>72.2</v>
      </c>
      <c r="BF26" s="1">
        <v>8.0</v>
      </c>
      <c r="BG26" s="1"/>
      <c r="BH26" s="1"/>
      <c r="BI26" s="1"/>
      <c r="BJ26" s="1"/>
      <c r="BK26" s="1"/>
      <c r="BL26" s="1"/>
      <c r="BM26" s="1"/>
      <c r="BN26" s="1"/>
      <c r="BO26" s="1" t="s">
        <v>737</v>
      </c>
      <c r="BP26" s="1" t="s">
        <v>738</v>
      </c>
      <c r="BQ26" s="1" t="s">
        <v>308</v>
      </c>
      <c r="BR26" s="1" t="s">
        <v>739</v>
      </c>
      <c r="BS26" s="1">
        <v>26</v>
      </c>
      <c r="BT26" s="1" t="s">
        <v>740</v>
      </c>
      <c r="BU26" s="1" t="str">
        <f>HYPERLINK("https://nconnect.nicmar.ac.in/storage/profile/6aa686d31417c.png","Download")</f>
        <v>0</v>
      </c>
      <c r="BV26" s="1" t="s">
        <v>116</v>
      </c>
      <c r="BW26" s="3"/>
      <c r="BX26" s="3"/>
    </row>
    <row r="27" spans="1:76">
      <c r="A27" s="1" t="s">
        <v>76</v>
      </c>
      <c r="B27" s="1" t="s">
        <v>77</v>
      </c>
      <c r="C27" s="1" t="s">
        <v>741</v>
      </c>
      <c r="D27" s="1" t="s">
        <v>742</v>
      </c>
      <c r="E27" s="1" t="s">
        <v>743</v>
      </c>
      <c r="F27" s="1" t="s">
        <v>744</v>
      </c>
      <c r="G27" s="1" t="s">
        <v>745</v>
      </c>
      <c r="H27" s="1" t="s">
        <v>746</v>
      </c>
      <c r="I27" s="1" t="s">
        <v>747</v>
      </c>
      <c r="J27" s="1">
        <v>8087462337</v>
      </c>
      <c r="K27" s="1" t="s">
        <v>85</v>
      </c>
      <c r="L27" s="1" t="s">
        <v>748</v>
      </c>
      <c r="M27" s="1" t="s">
        <v>87</v>
      </c>
      <c r="N27" s="1" t="s">
        <v>749</v>
      </c>
      <c r="O27" s="1" t="s">
        <v>750</v>
      </c>
      <c r="P27" s="1" t="s">
        <v>216</v>
      </c>
      <c r="Q27" s="1">
        <v>932655187814</v>
      </c>
      <c r="R27" s="1" t="s">
        <v>743</v>
      </c>
      <c r="S27" s="1">
        <v>9518751024</v>
      </c>
      <c r="T27" s="1" t="s">
        <v>751</v>
      </c>
      <c r="U27" s="1" t="s">
        <v>752</v>
      </c>
      <c r="V27" s="1">
        <v>8788745804</v>
      </c>
      <c r="W27" s="1" t="s">
        <v>753</v>
      </c>
      <c r="X27" s="1" t="s">
        <v>754</v>
      </c>
      <c r="Y27" s="1" t="s">
        <v>660</v>
      </c>
      <c r="Z27" s="1" t="s">
        <v>348</v>
      </c>
      <c r="AA27" s="1" t="s">
        <v>754</v>
      </c>
      <c r="AB27" s="1" t="s">
        <v>660</v>
      </c>
      <c r="AC27" s="1" t="s">
        <v>348</v>
      </c>
      <c r="AD27" s="1" t="s">
        <v>98</v>
      </c>
      <c r="AE27" s="1" t="s">
        <v>98</v>
      </c>
      <c r="AF27" s="1" t="s">
        <v>755</v>
      </c>
      <c r="AG27" s="1" t="s">
        <v>756</v>
      </c>
      <c r="AH27" s="1" t="s">
        <v>517</v>
      </c>
      <c r="AI27" s="1" t="s">
        <v>757</v>
      </c>
      <c r="AJ27" s="1">
        <v>62.8</v>
      </c>
      <c r="AK27" s="1"/>
      <c r="AL27" s="1"/>
      <c r="AM27" s="1"/>
      <c r="AN27" s="1"/>
      <c r="AO27" s="1"/>
      <c r="AP27" s="1"/>
      <c r="AQ27" s="1"/>
      <c r="AR27" s="1"/>
      <c r="AS27" s="1" t="s">
        <v>110</v>
      </c>
      <c r="AT27" s="1" t="s">
        <v>758</v>
      </c>
      <c r="AU27" s="1" t="s">
        <v>757</v>
      </c>
      <c r="AV27" s="1" t="s">
        <v>140</v>
      </c>
      <c r="AW27" s="1">
        <v>64.61</v>
      </c>
      <c r="AX27" s="1"/>
      <c r="AY27" s="1" t="s">
        <v>759</v>
      </c>
      <c r="AZ27" s="1" t="s">
        <v>760</v>
      </c>
      <c r="BA27" s="1" t="s">
        <v>357</v>
      </c>
      <c r="BB27" s="1" t="s">
        <v>110</v>
      </c>
      <c r="BC27" s="1" t="s">
        <v>143</v>
      </c>
      <c r="BD27" s="1" t="s">
        <v>761</v>
      </c>
      <c r="BE27" s="1">
        <v>55.2</v>
      </c>
      <c r="BF27" s="1"/>
      <c r="BG27" s="1"/>
      <c r="BH27" s="1"/>
      <c r="BI27" s="1"/>
      <c r="BJ27" s="1"/>
      <c r="BK27" s="1"/>
      <c r="BL27" s="1"/>
      <c r="BM27" s="1"/>
      <c r="BN27" s="1"/>
      <c r="BO27" s="1" t="s">
        <v>762</v>
      </c>
      <c r="BP27" s="1" t="s">
        <v>763</v>
      </c>
      <c r="BQ27" s="1" t="s">
        <v>764</v>
      </c>
      <c r="BR27" s="1"/>
      <c r="BS27" s="1"/>
      <c r="BT27" s="1"/>
      <c r="BU27" s="1" t="str">
        <f>HYPERLINK("https://nconnect.nicmar.ac.in/storage/profile/6aa989f651d87.png","Download")</f>
        <v>0</v>
      </c>
      <c r="BV27" s="1" t="s">
        <v>116</v>
      </c>
      <c r="BW27" s="3"/>
      <c r="BX27" s="3"/>
    </row>
    <row r="28" spans="1:76">
      <c r="A28" s="1" t="s">
        <v>76</v>
      </c>
      <c r="B28" s="1" t="s">
        <v>77</v>
      </c>
      <c r="C28" s="1" t="s">
        <v>765</v>
      </c>
      <c r="D28" s="1" t="s">
        <v>766</v>
      </c>
      <c r="E28" s="1" t="s">
        <v>767</v>
      </c>
      <c r="F28" s="1" t="s">
        <v>768</v>
      </c>
      <c r="G28" s="1" t="s">
        <v>769</v>
      </c>
      <c r="H28" s="1" t="s">
        <v>770</v>
      </c>
      <c r="I28" s="1" t="s">
        <v>771</v>
      </c>
      <c r="J28" s="1">
        <v>7028691644</v>
      </c>
      <c r="K28" s="1" t="s">
        <v>85</v>
      </c>
      <c r="L28" s="1" t="s">
        <v>772</v>
      </c>
      <c r="M28" s="1" t="s">
        <v>87</v>
      </c>
      <c r="N28" s="1" t="s">
        <v>773</v>
      </c>
      <c r="O28" s="1" t="s">
        <v>774</v>
      </c>
      <c r="P28" s="1" t="s">
        <v>90</v>
      </c>
      <c r="Q28" s="1">
        <v>640488132632</v>
      </c>
      <c r="R28" s="1" t="s">
        <v>775</v>
      </c>
      <c r="S28" s="1">
        <v>9372302026</v>
      </c>
      <c r="T28" s="1" t="s">
        <v>776</v>
      </c>
      <c r="U28" s="1" t="s">
        <v>777</v>
      </c>
      <c r="V28" s="1">
        <v>7083946730</v>
      </c>
      <c r="W28" s="1" t="s">
        <v>778</v>
      </c>
      <c r="X28" s="1" t="s">
        <v>779</v>
      </c>
      <c r="Y28" s="1" t="s">
        <v>660</v>
      </c>
      <c r="Z28" s="1" t="s">
        <v>348</v>
      </c>
      <c r="AA28" s="1" t="s">
        <v>779</v>
      </c>
      <c r="AB28" s="1" t="s">
        <v>660</v>
      </c>
      <c r="AC28" s="1" t="s">
        <v>348</v>
      </c>
      <c r="AD28" s="1" t="s">
        <v>98</v>
      </c>
      <c r="AE28" s="1" t="s">
        <v>98</v>
      </c>
      <c r="AF28" s="1" t="s">
        <v>780</v>
      </c>
      <c r="AG28" s="1" t="s">
        <v>781</v>
      </c>
      <c r="AH28" s="1" t="s">
        <v>136</v>
      </c>
      <c r="AI28" s="1" t="s">
        <v>101</v>
      </c>
      <c r="AJ28" s="1">
        <v>81.4</v>
      </c>
      <c r="AK28" s="1"/>
      <c r="AL28" s="1"/>
      <c r="AM28" s="1"/>
      <c r="AN28" s="1"/>
      <c r="AO28" s="1"/>
      <c r="AP28" s="1"/>
      <c r="AQ28" s="1"/>
      <c r="AR28" s="1"/>
      <c r="AS28" s="1" t="s">
        <v>590</v>
      </c>
      <c r="AT28" s="1" t="s">
        <v>782</v>
      </c>
      <c r="AU28" s="1" t="s">
        <v>783</v>
      </c>
      <c r="AV28" s="1" t="s">
        <v>415</v>
      </c>
      <c r="AW28" s="1">
        <v>74.7</v>
      </c>
      <c r="AX28" s="1"/>
      <c r="AY28" s="1" t="s">
        <v>784</v>
      </c>
      <c r="AZ28" s="1" t="s">
        <v>785</v>
      </c>
      <c r="BA28" s="1" t="s">
        <v>109</v>
      </c>
      <c r="BB28" s="1" t="s">
        <v>110</v>
      </c>
      <c r="BC28" s="1" t="s">
        <v>111</v>
      </c>
      <c r="BD28" s="1" t="s">
        <v>786</v>
      </c>
      <c r="BE28" s="1">
        <v>57</v>
      </c>
      <c r="BF28" s="1">
        <v>5.7</v>
      </c>
      <c r="BG28" s="1"/>
      <c r="BH28" s="1"/>
      <c r="BI28" s="1"/>
      <c r="BJ28" s="1"/>
      <c r="BK28" s="1"/>
      <c r="BL28" s="1"/>
      <c r="BM28" s="1"/>
      <c r="BN28" s="1"/>
      <c r="BO28" s="1" t="s">
        <v>787</v>
      </c>
      <c r="BP28" s="1"/>
      <c r="BQ28" s="1"/>
      <c r="BR28" s="1"/>
      <c r="BS28" s="1"/>
      <c r="BT28" s="1"/>
      <c r="BU28" s="1" t="str">
        <f>HYPERLINK("https://nconnect.nicmar.ac.in/storage/profile/6aa70873c36c0.png","Download")</f>
        <v>0</v>
      </c>
      <c r="BV28" s="1" t="s">
        <v>116</v>
      </c>
      <c r="BW28" s="3"/>
      <c r="BX28" s="3"/>
    </row>
    <row r="29" spans="1:76">
      <c r="A29" s="1" t="s">
        <v>76</v>
      </c>
      <c r="B29" s="1" t="s">
        <v>77</v>
      </c>
      <c r="C29" s="1" t="s">
        <v>788</v>
      </c>
      <c r="D29" s="1" t="s">
        <v>789</v>
      </c>
      <c r="E29" s="1"/>
      <c r="F29" s="1" t="s">
        <v>790</v>
      </c>
      <c r="G29" s="1" t="s">
        <v>791</v>
      </c>
      <c r="H29" s="1" t="s">
        <v>792</v>
      </c>
      <c r="I29" s="1" t="s">
        <v>793</v>
      </c>
      <c r="J29" s="1">
        <v>9182506507</v>
      </c>
      <c r="K29" s="1" t="s">
        <v>85</v>
      </c>
      <c r="L29" s="1" t="s">
        <v>794</v>
      </c>
      <c r="M29" s="1" t="s">
        <v>87</v>
      </c>
      <c r="N29" s="1" t="s">
        <v>795</v>
      </c>
      <c r="O29" s="1" t="s">
        <v>796</v>
      </c>
      <c r="P29" s="1" t="s">
        <v>90</v>
      </c>
      <c r="Q29" s="1">
        <v>211986330501</v>
      </c>
      <c r="R29" s="1" t="s">
        <v>797</v>
      </c>
      <c r="S29" s="1">
        <v>9177354800</v>
      </c>
      <c r="T29" s="1" t="s">
        <v>798</v>
      </c>
      <c r="U29" s="1" t="s">
        <v>799</v>
      </c>
      <c r="V29" s="1">
        <v>9573024822</v>
      </c>
      <c r="W29" s="1" t="s">
        <v>778</v>
      </c>
      <c r="X29" s="1" t="s">
        <v>800</v>
      </c>
      <c r="Y29" s="1" t="s">
        <v>299</v>
      </c>
      <c r="Z29" s="1" t="s">
        <v>97</v>
      </c>
      <c r="AA29" s="1" t="s">
        <v>800</v>
      </c>
      <c r="AB29" s="1" t="s">
        <v>299</v>
      </c>
      <c r="AC29" s="1" t="s">
        <v>97</v>
      </c>
      <c r="AD29" s="1" t="s">
        <v>98</v>
      </c>
      <c r="AE29" s="1" t="s">
        <v>98</v>
      </c>
      <c r="AF29" s="1" t="s">
        <v>801</v>
      </c>
      <c r="AG29" s="1" t="s">
        <v>802</v>
      </c>
      <c r="AH29" s="1" t="s">
        <v>250</v>
      </c>
      <c r="AI29" s="1" t="s">
        <v>665</v>
      </c>
      <c r="AJ29" s="1">
        <v>100</v>
      </c>
      <c r="AK29" s="1">
        <v>10.0</v>
      </c>
      <c r="AL29" s="1"/>
      <c r="AM29" s="1"/>
      <c r="AN29" s="1"/>
      <c r="AO29" s="1"/>
      <c r="AP29" s="1"/>
      <c r="AQ29" s="1"/>
      <c r="AR29" s="1"/>
      <c r="AS29" s="1" t="s">
        <v>803</v>
      </c>
      <c r="AT29" s="1" t="s">
        <v>804</v>
      </c>
      <c r="AU29" s="1" t="s">
        <v>136</v>
      </c>
      <c r="AV29" s="1" t="s">
        <v>143</v>
      </c>
      <c r="AW29" s="1">
        <v>88.8</v>
      </c>
      <c r="AX29" s="1"/>
      <c r="AY29" s="1" t="s">
        <v>805</v>
      </c>
      <c r="AZ29" s="1" t="s">
        <v>806</v>
      </c>
      <c r="BA29" s="1" t="s">
        <v>109</v>
      </c>
      <c r="BB29" s="1" t="s">
        <v>110</v>
      </c>
      <c r="BC29" s="1" t="s">
        <v>686</v>
      </c>
      <c r="BD29" s="1" t="s">
        <v>761</v>
      </c>
      <c r="BE29" s="1">
        <v>73.6</v>
      </c>
      <c r="BF29" s="1">
        <v>8.11</v>
      </c>
      <c r="BG29" s="1"/>
      <c r="BH29" s="1"/>
      <c r="BI29" s="1"/>
      <c r="BJ29" s="1"/>
      <c r="BK29" s="1"/>
      <c r="BL29" s="1"/>
      <c r="BM29" s="1"/>
      <c r="BN29" s="1"/>
      <c r="BO29" s="1" t="s">
        <v>807</v>
      </c>
      <c r="BP29" s="1"/>
      <c r="BQ29" s="1"/>
      <c r="BR29" s="1"/>
      <c r="BS29" s="1"/>
      <c r="BT29" s="1"/>
      <c r="BU29" s="1" t="str">
        <f>HYPERLINK("https://nconnect.nicmar.ac.in/storage/profile/6aa97b39d071a.png","Download")</f>
        <v>0</v>
      </c>
      <c r="BV29" s="1" t="s">
        <v>116</v>
      </c>
      <c r="BW29" s="3"/>
      <c r="BX29" s="3"/>
    </row>
    <row r="30" spans="1:76">
      <c r="A30" s="1" t="s">
        <v>76</v>
      </c>
      <c r="B30" s="1" t="s">
        <v>77</v>
      </c>
      <c r="C30" s="1" t="s">
        <v>808</v>
      </c>
      <c r="D30" s="1" t="s">
        <v>809</v>
      </c>
      <c r="E30" s="1"/>
      <c r="F30" s="1" t="s">
        <v>810</v>
      </c>
      <c r="G30" s="1" t="s">
        <v>811</v>
      </c>
      <c r="H30" s="1" t="s">
        <v>812</v>
      </c>
      <c r="I30" s="1" t="s">
        <v>813</v>
      </c>
      <c r="J30" s="1">
        <v>9391765537</v>
      </c>
      <c r="K30" s="1" t="s">
        <v>85</v>
      </c>
      <c r="L30" s="1" t="s">
        <v>814</v>
      </c>
      <c r="M30" s="1" t="s">
        <v>87</v>
      </c>
      <c r="N30" s="1" t="s">
        <v>815</v>
      </c>
      <c r="O30" s="1" t="s">
        <v>816</v>
      </c>
      <c r="P30" s="1" t="s">
        <v>216</v>
      </c>
      <c r="Q30" s="1">
        <v>842333262751</v>
      </c>
      <c r="R30" s="1" t="s">
        <v>817</v>
      </c>
      <c r="S30" s="1">
        <v>6305619737</v>
      </c>
      <c r="T30" s="1" t="s">
        <v>92</v>
      </c>
      <c r="U30" s="1" t="s">
        <v>818</v>
      </c>
      <c r="V30" s="1">
        <v>6305619737</v>
      </c>
      <c r="W30" s="1" t="s">
        <v>321</v>
      </c>
      <c r="X30" s="1" t="s">
        <v>819</v>
      </c>
      <c r="Y30" s="1" t="s">
        <v>820</v>
      </c>
      <c r="Z30" s="1" t="s">
        <v>97</v>
      </c>
      <c r="AA30" s="1" t="s">
        <v>819</v>
      </c>
      <c r="AB30" s="1" t="s">
        <v>820</v>
      </c>
      <c r="AC30" s="1" t="s">
        <v>97</v>
      </c>
      <c r="AD30" s="1" t="s">
        <v>98</v>
      </c>
      <c r="AE30" s="1" t="s">
        <v>98</v>
      </c>
      <c r="AF30" s="1" t="s">
        <v>821</v>
      </c>
      <c r="AG30" s="1" t="s">
        <v>822</v>
      </c>
      <c r="AH30" s="1" t="s">
        <v>105</v>
      </c>
      <c r="AI30" s="1" t="s">
        <v>140</v>
      </c>
      <c r="AJ30" s="1">
        <v>87.6</v>
      </c>
      <c r="AK30" s="1"/>
      <c r="AL30" s="1" t="s">
        <v>823</v>
      </c>
      <c r="AM30" s="1" t="s">
        <v>824</v>
      </c>
      <c r="AN30" s="1" t="s">
        <v>196</v>
      </c>
      <c r="AO30" s="1" t="s">
        <v>198</v>
      </c>
      <c r="AP30" s="1" t="s">
        <v>170</v>
      </c>
      <c r="AQ30" s="1">
        <v>79</v>
      </c>
      <c r="AR30" s="1"/>
      <c r="AS30" s="1"/>
      <c r="AT30" s="1"/>
      <c r="AU30" s="1"/>
      <c r="AV30" s="1"/>
      <c r="AW30" s="1"/>
      <c r="AX30" s="1"/>
      <c r="AY30" s="1" t="s">
        <v>825</v>
      </c>
      <c r="AZ30" s="1" t="s">
        <v>826</v>
      </c>
      <c r="BA30" s="1" t="s">
        <v>109</v>
      </c>
      <c r="BB30" s="1" t="s">
        <v>110</v>
      </c>
      <c r="BC30" s="1" t="s">
        <v>111</v>
      </c>
      <c r="BD30" s="1" t="s">
        <v>283</v>
      </c>
      <c r="BE30" s="1">
        <v>75.8</v>
      </c>
      <c r="BF30" s="1"/>
      <c r="BG30" s="1"/>
      <c r="BH30" s="1"/>
      <c r="BI30" s="1"/>
      <c r="BJ30" s="1"/>
      <c r="BK30" s="1"/>
      <c r="BL30" s="1"/>
      <c r="BM30" s="1"/>
      <c r="BN30" s="1"/>
      <c r="BO30" s="1" t="s">
        <v>827</v>
      </c>
      <c r="BP30" s="1"/>
      <c r="BQ30" s="1"/>
      <c r="BR30" s="1" t="s">
        <v>828</v>
      </c>
      <c r="BS30" s="1">
        <v>51</v>
      </c>
      <c r="BT30" s="1" t="s">
        <v>829</v>
      </c>
      <c r="BU30" s="1" t="str">
        <f>HYPERLINK("https://nconnect.nicmar.ac.in/storage/profile/6aa5171d22865.png","Download")</f>
        <v>0</v>
      </c>
      <c r="BV30" s="1" t="s">
        <v>116</v>
      </c>
      <c r="BW30" s="3"/>
      <c r="BX30" s="3"/>
    </row>
    <row r="31" spans="1:76">
      <c r="A31" s="1" t="s">
        <v>76</v>
      </c>
      <c r="B31" s="1" t="s">
        <v>77</v>
      </c>
      <c r="C31" s="1" t="s">
        <v>830</v>
      </c>
      <c r="D31" s="1" t="s">
        <v>831</v>
      </c>
      <c r="E31" s="1"/>
      <c r="F31" s="1" t="s">
        <v>832</v>
      </c>
      <c r="G31" s="1" t="s">
        <v>833</v>
      </c>
      <c r="H31" s="1" t="s">
        <v>834</v>
      </c>
      <c r="I31" s="1" t="s">
        <v>835</v>
      </c>
      <c r="J31" s="1">
        <v>7893828772</v>
      </c>
      <c r="K31" s="1" t="s">
        <v>85</v>
      </c>
      <c r="L31" s="1" t="s">
        <v>836</v>
      </c>
      <c r="M31" s="1" t="s">
        <v>87</v>
      </c>
      <c r="N31" s="1" t="s">
        <v>815</v>
      </c>
      <c r="O31" s="1" t="s">
        <v>837</v>
      </c>
      <c r="P31" s="1" t="s">
        <v>216</v>
      </c>
      <c r="Q31" s="1">
        <v>899365101836</v>
      </c>
      <c r="R31" s="1" t="s">
        <v>838</v>
      </c>
      <c r="S31" s="1">
        <v>9966579757</v>
      </c>
      <c r="T31" s="1" t="s">
        <v>839</v>
      </c>
      <c r="U31" s="1" t="s">
        <v>840</v>
      </c>
      <c r="V31" s="1">
        <v>9032210119</v>
      </c>
      <c r="W31" s="1" t="s">
        <v>219</v>
      </c>
      <c r="X31" s="1" t="s">
        <v>841</v>
      </c>
      <c r="Y31" s="1" t="s">
        <v>96</v>
      </c>
      <c r="Z31" s="1" t="s">
        <v>97</v>
      </c>
      <c r="AA31" s="1" t="s">
        <v>842</v>
      </c>
      <c r="AB31" s="1" t="s">
        <v>96</v>
      </c>
      <c r="AC31" s="1" t="s">
        <v>97</v>
      </c>
      <c r="AD31" s="1" t="s">
        <v>98</v>
      </c>
      <c r="AE31" s="1" t="s">
        <v>98</v>
      </c>
      <c r="AF31" s="1" t="s">
        <v>843</v>
      </c>
      <c r="AG31" s="1" t="s">
        <v>844</v>
      </c>
      <c r="AH31" s="1" t="s">
        <v>101</v>
      </c>
      <c r="AI31" s="1" t="s">
        <v>167</v>
      </c>
      <c r="AJ31" s="1">
        <v>95</v>
      </c>
      <c r="AK31" s="1">
        <v>9.5</v>
      </c>
      <c r="AL31" s="1" t="s">
        <v>441</v>
      </c>
      <c r="AM31" s="1" t="s">
        <v>845</v>
      </c>
      <c r="AN31" s="1" t="s">
        <v>196</v>
      </c>
      <c r="AO31" s="1" t="s">
        <v>105</v>
      </c>
      <c r="AP31" s="1" t="s">
        <v>846</v>
      </c>
      <c r="AQ31" s="1">
        <v>91.8</v>
      </c>
      <c r="AR31" s="1"/>
      <c r="AS31" s="1"/>
      <c r="AT31" s="1"/>
      <c r="AU31" s="1"/>
      <c r="AV31" s="1"/>
      <c r="AW31" s="1"/>
      <c r="AX31" s="1"/>
      <c r="AY31" s="1" t="s">
        <v>847</v>
      </c>
      <c r="AZ31" s="1" t="s">
        <v>848</v>
      </c>
      <c r="BA31" s="1" t="s">
        <v>109</v>
      </c>
      <c r="BB31" s="1" t="s">
        <v>110</v>
      </c>
      <c r="BC31" s="1" t="s">
        <v>568</v>
      </c>
      <c r="BD31" s="1" t="s">
        <v>174</v>
      </c>
      <c r="BE31" s="1">
        <v>63.5</v>
      </c>
      <c r="BF31" s="1">
        <v>7.1</v>
      </c>
      <c r="BG31" s="1"/>
      <c r="BH31" s="1"/>
      <c r="BI31" s="1"/>
      <c r="BJ31" s="1"/>
      <c r="BK31" s="1"/>
      <c r="BL31" s="1"/>
      <c r="BM31" s="1"/>
      <c r="BN31" s="1"/>
      <c r="BO31" s="1" t="s">
        <v>849</v>
      </c>
      <c r="BP31" s="1" t="s">
        <v>850</v>
      </c>
      <c r="BQ31" s="1" t="s">
        <v>230</v>
      </c>
      <c r="BR31" s="1" t="s">
        <v>851</v>
      </c>
      <c r="BS31" s="1">
        <v>19</v>
      </c>
      <c r="BT31" s="1" t="s">
        <v>852</v>
      </c>
      <c r="BU31" s="1" t="str">
        <f>HYPERLINK("https://nconnect.nicmar.ac.in/storage/profile/6aa4f4a79e400.png","Download")</f>
        <v>0</v>
      </c>
      <c r="BV31" s="1" t="s">
        <v>116</v>
      </c>
      <c r="BW31" s="3"/>
      <c r="BX31" s="3"/>
    </row>
    <row r="32" spans="1:76">
      <c r="A32" s="1" t="s">
        <v>76</v>
      </c>
      <c r="B32" s="1" t="s">
        <v>77</v>
      </c>
      <c r="C32" s="1" t="s">
        <v>853</v>
      </c>
      <c r="D32" s="1" t="s">
        <v>854</v>
      </c>
      <c r="E32" s="1" t="s">
        <v>855</v>
      </c>
      <c r="F32" s="1" t="s">
        <v>856</v>
      </c>
      <c r="G32" s="1" t="s">
        <v>857</v>
      </c>
      <c r="H32" s="1" t="s">
        <v>858</v>
      </c>
      <c r="I32" s="1" t="s">
        <v>859</v>
      </c>
      <c r="J32" s="1">
        <v>9606178721</v>
      </c>
      <c r="K32" s="1" t="s">
        <v>85</v>
      </c>
      <c r="L32" s="1" t="s">
        <v>860</v>
      </c>
      <c r="M32" s="1" t="s">
        <v>87</v>
      </c>
      <c r="N32" s="1" t="s">
        <v>861</v>
      </c>
      <c r="O32" s="1" t="s">
        <v>862</v>
      </c>
      <c r="P32" s="1" t="s">
        <v>216</v>
      </c>
      <c r="Q32" s="1">
        <v>943185199594</v>
      </c>
      <c r="R32" s="1" t="s">
        <v>863</v>
      </c>
      <c r="S32" s="1">
        <v>9900918727</v>
      </c>
      <c r="T32" s="1" t="s">
        <v>864</v>
      </c>
      <c r="U32" s="1" t="s">
        <v>865</v>
      </c>
      <c r="V32" s="1">
        <v>8088274677</v>
      </c>
      <c r="W32" s="1" t="s">
        <v>189</v>
      </c>
      <c r="X32" s="1" t="s">
        <v>866</v>
      </c>
      <c r="Y32" s="1" t="s">
        <v>867</v>
      </c>
      <c r="Z32" s="1" t="s">
        <v>868</v>
      </c>
      <c r="AA32" s="1" t="s">
        <v>866</v>
      </c>
      <c r="AB32" s="1" t="s">
        <v>867</v>
      </c>
      <c r="AC32" s="1" t="s">
        <v>868</v>
      </c>
      <c r="AD32" s="1" t="s">
        <v>98</v>
      </c>
      <c r="AE32" s="1" t="s">
        <v>98</v>
      </c>
      <c r="AF32" s="1" t="s">
        <v>869</v>
      </c>
      <c r="AG32" s="1" t="s">
        <v>870</v>
      </c>
      <c r="AH32" s="1" t="s">
        <v>495</v>
      </c>
      <c r="AI32" s="1" t="s">
        <v>193</v>
      </c>
      <c r="AJ32" s="1">
        <v>90.72</v>
      </c>
      <c r="AK32" s="1"/>
      <c r="AL32" s="1" t="s">
        <v>871</v>
      </c>
      <c r="AM32" s="1" t="s">
        <v>870</v>
      </c>
      <c r="AN32" s="1" t="s">
        <v>872</v>
      </c>
      <c r="AO32" s="1" t="s">
        <v>197</v>
      </c>
      <c r="AP32" s="1" t="s">
        <v>223</v>
      </c>
      <c r="AQ32" s="1">
        <v>53.83</v>
      </c>
      <c r="AR32" s="1"/>
      <c r="AS32" s="1"/>
      <c r="AT32" s="1"/>
      <c r="AU32" s="1"/>
      <c r="AV32" s="1"/>
      <c r="AW32" s="1"/>
      <c r="AX32" s="1"/>
      <c r="AY32" s="1" t="s">
        <v>873</v>
      </c>
      <c r="AZ32" s="1" t="s">
        <v>874</v>
      </c>
      <c r="BA32" s="1" t="s">
        <v>357</v>
      </c>
      <c r="BB32" s="1" t="s">
        <v>110</v>
      </c>
      <c r="BC32" s="1" t="s">
        <v>256</v>
      </c>
      <c r="BD32" s="1" t="s">
        <v>282</v>
      </c>
      <c r="BE32" s="1">
        <v>60.1</v>
      </c>
      <c r="BF32" s="1">
        <v>6.76</v>
      </c>
      <c r="BG32" s="1"/>
      <c r="BH32" s="1"/>
      <c r="BI32" s="1"/>
      <c r="BJ32" s="1"/>
      <c r="BK32" s="1"/>
      <c r="BL32" s="1"/>
      <c r="BM32" s="1"/>
      <c r="BN32" s="1"/>
      <c r="BO32" s="1" t="s">
        <v>875</v>
      </c>
      <c r="BP32" s="1" t="s">
        <v>876</v>
      </c>
      <c r="BQ32" s="1" t="s">
        <v>877</v>
      </c>
      <c r="BR32" s="1" t="s">
        <v>878</v>
      </c>
      <c r="BS32" s="1">
        <v>57</v>
      </c>
      <c r="BT32" s="1" t="s">
        <v>879</v>
      </c>
      <c r="BU32" s="1" t="str">
        <f>HYPERLINK("https://nconnect.nicmar.ac.in/storage/profile/6aa98d8f5a3d5.png","Download")</f>
        <v>0</v>
      </c>
      <c r="BV32" s="1" t="s">
        <v>116</v>
      </c>
      <c r="BW32" s="3"/>
      <c r="BX32" s="3"/>
    </row>
    <row r="33" spans="1:76">
      <c r="A33" s="1" t="s">
        <v>76</v>
      </c>
      <c r="B33" s="1" t="s">
        <v>77</v>
      </c>
      <c r="C33" s="1" t="s">
        <v>880</v>
      </c>
      <c r="D33" s="1" t="s">
        <v>881</v>
      </c>
      <c r="E33" s="1"/>
      <c r="F33" s="1" t="s">
        <v>882</v>
      </c>
      <c r="G33" s="1" t="s">
        <v>883</v>
      </c>
      <c r="H33" s="1" t="s">
        <v>884</v>
      </c>
      <c r="I33" s="1" t="s">
        <v>885</v>
      </c>
      <c r="J33" s="1">
        <v>9912983999</v>
      </c>
      <c r="K33" s="1" t="s">
        <v>85</v>
      </c>
      <c r="L33" s="1" t="s">
        <v>886</v>
      </c>
      <c r="M33" s="1" t="s">
        <v>87</v>
      </c>
      <c r="N33" s="1" t="s">
        <v>887</v>
      </c>
      <c r="O33" s="1" t="s">
        <v>888</v>
      </c>
      <c r="P33" s="1" t="s">
        <v>126</v>
      </c>
      <c r="Q33" s="1">
        <v>444199404102</v>
      </c>
      <c r="R33" s="1" t="s">
        <v>889</v>
      </c>
      <c r="S33" s="1">
        <v>9295012125</v>
      </c>
      <c r="T33" s="1" t="s">
        <v>890</v>
      </c>
      <c r="U33" s="1" t="s">
        <v>891</v>
      </c>
      <c r="V33" s="1">
        <v>9030958451</v>
      </c>
      <c r="W33" s="1" t="s">
        <v>482</v>
      </c>
      <c r="X33" s="1" t="s">
        <v>892</v>
      </c>
      <c r="Y33" s="1" t="s">
        <v>893</v>
      </c>
      <c r="Z33" s="1" t="s">
        <v>97</v>
      </c>
      <c r="AA33" s="1" t="s">
        <v>892</v>
      </c>
      <c r="AB33" s="1" t="s">
        <v>893</v>
      </c>
      <c r="AC33" s="1" t="s">
        <v>97</v>
      </c>
      <c r="AD33" s="1" t="s">
        <v>98</v>
      </c>
      <c r="AE33" s="1" t="s">
        <v>98</v>
      </c>
      <c r="AF33" s="1" t="s">
        <v>894</v>
      </c>
      <c r="AG33" s="1" t="s">
        <v>895</v>
      </c>
      <c r="AH33" s="1" t="s">
        <v>105</v>
      </c>
      <c r="AI33" s="1" t="s">
        <v>140</v>
      </c>
      <c r="AJ33" s="1">
        <v>95.5</v>
      </c>
      <c r="AK33" s="1"/>
      <c r="AL33" s="1" t="s">
        <v>441</v>
      </c>
      <c r="AM33" s="1" t="s">
        <v>896</v>
      </c>
      <c r="AN33" s="1" t="s">
        <v>196</v>
      </c>
      <c r="AO33" s="1" t="s">
        <v>198</v>
      </c>
      <c r="AP33" s="1" t="s">
        <v>170</v>
      </c>
      <c r="AQ33" s="1">
        <v>75.9</v>
      </c>
      <c r="AR33" s="1"/>
      <c r="AS33" s="1"/>
      <c r="AT33" s="1"/>
      <c r="AU33" s="1"/>
      <c r="AV33" s="1"/>
      <c r="AW33" s="1"/>
      <c r="AX33" s="1"/>
      <c r="AY33" s="1" t="s">
        <v>734</v>
      </c>
      <c r="AZ33" s="1" t="s">
        <v>897</v>
      </c>
      <c r="BA33" s="1" t="s">
        <v>109</v>
      </c>
      <c r="BB33" s="1" t="s">
        <v>110</v>
      </c>
      <c r="BC33" s="1" t="s">
        <v>173</v>
      </c>
      <c r="BD33" s="1" t="s">
        <v>283</v>
      </c>
      <c r="BE33" s="1">
        <v>74.47</v>
      </c>
      <c r="BF33" s="1">
        <v>8.2</v>
      </c>
      <c r="BG33" s="1"/>
      <c r="BH33" s="1"/>
      <c r="BI33" s="1"/>
      <c r="BJ33" s="1"/>
      <c r="BK33" s="1"/>
      <c r="BL33" s="1"/>
      <c r="BM33" s="1"/>
      <c r="BN33" s="1"/>
      <c r="BO33" s="1" t="s">
        <v>898</v>
      </c>
      <c r="BP33" s="1"/>
      <c r="BQ33" s="1"/>
      <c r="BR33" s="1" t="s">
        <v>899</v>
      </c>
      <c r="BS33" s="1">
        <v>42</v>
      </c>
      <c r="BT33" s="1" t="s">
        <v>900</v>
      </c>
      <c r="BU33" s="1" t="str">
        <f>HYPERLINK("https://nconnect.nicmar.ac.in/storage/profile/6aa7cd063157e.png","Download")</f>
        <v>0</v>
      </c>
      <c r="BV33" s="1" t="s">
        <v>116</v>
      </c>
      <c r="BW33" s="3"/>
      <c r="BX33" s="3"/>
    </row>
    <row r="34" spans="1:76">
      <c r="A34" s="1" t="s">
        <v>76</v>
      </c>
      <c r="B34" s="1" t="s">
        <v>77</v>
      </c>
      <c r="C34" s="1" t="s">
        <v>901</v>
      </c>
      <c r="D34" s="1" t="s">
        <v>902</v>
      </c>
      <c r="E34" s="1" t="s">
        <v>903</v>
      </c>
      <c r="F34" s="1" t="s">
        <v>904</v>
      </c>
      <c r="G34" s="1" t="s">
        <v>905</v>
      </c>
      <c r="H34" s="1" t="s">
        <v>906</v>
      </c>
      <c r="I34" s="1" t="s">
        <v>907</v>
      </c>
      <c r="J34" s="1">
        <v>8095687253</v>
      </c>
      <c r="K34" s="1" t="s">
        <v>85</v>
      </c>
      <c r="L34" s="1" t="s">
        <v>908</v>
      </c>
      <c r="M34" s="1" t="s">
        <v>87</v>
      </c>
      <c r="N34" s="1" t="s">
        <v>909</v>
      </c>
      <c r="O34" s="1" t="s">
        <v>910</v>
      </c>
      <c r="P34" s="1" t="s">
        <v>90</v>
      </c>
      <c r="Q34" s="1">
        <v>780386903721</v>
      </c>
      <c r="R34" s="1" t="s">
        <v>911</v>
      </c>
      <c r="S34" s="1">
        <v>9945923200</v>
      </c>
      <c r="T34" s="1" t="s">
        <v>912</v>
      </c>
      <c r="U34" s="1" t="s">
        <v>913</v>
      </c>
      <c r="V34" s="1">
        <v>8951321579</v>
      </c>
      <c r="W34" s="1" t="s">
        <v>219</v>
      </c>
      <c r="X34" s="1" t="s">
        <v>914</v>
      </c>
      <c r="Y34" s="1" t="s">
        <v>915</v>
      </c>
      <c r="Z34" s="1" t="s">
        <v>868</v>
      </c>
      <c r="AA34" s="1" t="s">
        <v>914</v>
      </c>
      <c r="AB34" s="1" t="s">
        <v>915</v>
      </c>
      <c r="AC34" s="1" t="s">
        <v>868</v>
      </c>
      <c r="AD34" s="1" t="s">
        <v>98</v>
      </c>
      <c r="AE34" s="1" t="s">
        <v>98</v>
      </c>
      <c r="AF34" s="1" t="s">
        <v>916</v>
      </c>
      <c r="AG34" s="1" t="s">
        <v>917</v>
      </c>
      <c r="AH34" s="1" t="s">
        <v>136</v>
      </c>
      <c r="AI34" s="1" t="s">
        <v>194</v>
      </c>
      <c r="AJ34" s="1">
        <v>74.56</v>
      </c>
      <c r="AK34" s="1"/>
      <c r="AL34" s="1"/>
      <c r="AM34" s="1"/>
      <c r="AN34" s="1"/>
      <c r="AO34" s="1"/>
      <c r="AP34" s="1"/>
      <c r="AQ34" s="1"/>
      <c r="AR34" s="1"/>
      <c r="AS34" s="1" t="s">
        <v>110</v>
      </c>
      <c r="AT34" s="1" t="s">
        <v>918</v>
      </c>
      <c r="AU34" s="1" t="s">
        <v>445</v>
      </c>
      <c r="AV34" s="1" t="s">
        <v>919</v>
      </c>
      <c r="AW34" s="1">
        <v>74.66</v>
      </c>
      <c r="AX34" s="1"/>
      <c r="AY34" s="1" t="s">
        <v>920</v>
      </c>
      <c r="AZ34" s="1" t="s">
        <v>921</v>
      </c>
      <c r="BA34" s="1" t="s">
        <v>357</v>
      </c>
      <c r="BB34" s="1" t="s">
        <v>110</v>
      </c>
      <c r="BC34" s="1" t="s">
        <v>589</v>
      </c>
      <c r="BD34" s="1" t="s">
        <v>922</v>
      </c>
      <c r="BE34" s="1">
        <v>59.8</v>
      </c>
      <c r="BF34" s="1">
        <v>6.73</v>
      </c>
      <c r="BG34" s="1"/>
      <c r="BH34" s="1"/>
      <c r="BI34" s="1"/>
      <c r="BJ34" s="1"/>
      <c r="BK34" s="1"/>
      <c r="BL34" s="1"/>
      <c r="BM34" s="1"/>
      <c r="BN34" s="1"/>
      <c r="BO34" s="1" t="s">
        <v>923</v>
      </c>
      <c r="BP34" s="1"/>
      <c r="BQ34" s="1"/>
      <c r="BR34" s="1" t="s">
        <v>924</v>
      </c>
      <c r="BS34" s="1">
        <v>98</v>
      </c>
      <c r="BT34" s="1" t="s">
        <v>925</v>
      </c>
      <c r="BU34" s="1" t="str">
        <f>HYPERLINK("https://nconnect.nicmar.ac.in/storage/profile/6aa96f0b5c463.png","Download")</f>
        <v>0</v>
      </c>
      <c r="BV34" s="1" t="s">
        <v>116</v>
      </c>
      <c r="BW34" s="3"/>
      <c r="BX34" s="3"/>
    </row>
    <row r="35" spans="1:76">
      <c r="A35" s="1" t="s">
        <v>76</v>
      </c>
      <c r="B35" s="1" t="s">
        <v>77</v>
      </c>
      <c r="C35" s="1" t="s">
        <v>926</v>
      </c>
      <c r="D35" s="1" t="s">
        <v>927</v>
      </c>
      <c r="E35" s="1"/>
      <c r="F35" s="1" t="s">
        <v>855</v>
      </c>
      <c r="G35" s="1" t="s">
        <v>928</v>
      </c>
      <c r="H35" s="1" t="s">
        <v>929</v>
      </c>
      <c r="I35" s="1" t="s">
        <v>930</v>
      </c>
      <c r="J35" s="1">
        <v>8248504404</v>
      </c>
      <c r="K35" s="1" t="s">
        <v>85</v>
      </c>
      <c r="L35" s="1" t="s">
        <v>931</v>
      </c>
      <c r="M35" s="1" t="s">
        <v>87</v>
      </c>
      <c r="N35" s="1" t="s">
        <v>932</v>
      </c>
      <c r="O35" s="1" t="s">
        <v>933</v>
      </c>
      <c r="P35" s="1" t="s">
        <v>90</v>
      </c>
      <c r="Q35" s="1">
        <v>919319973875</v>
      </c>
      <c r="R35" s="1" t="s">
        <v>934</v>
      </c>
      <c r="S35" s="1">
        <v>9345121004</v>
      </c>
      <c r="T35" s="1" t="s">
        <v>912</v>
      </c>
      <c r="U35" s="1" t="s">
        <v>935</v>
      </c>
      <c r="V35" s="1">
        <v>7708340077</v>
      </c>
      <c r="W35" s="1" t="s">
        <v>482</v>
      </c>
      <c r="X35" s="1" t="s">
        <v>936</v>
      </c>
      <c r="Y35" s="1" t="s">
        <v>937</v>
      </c>
      <c r="Z35" s="1" t="s">
        <v>938</v>
      </c>
      <c r="AA35" s="1" t="s">
        <v>936</v>
      </c>
      <c r="AB35" s="1" t="s">
        <v>937</v>
      </c>
      <c r="AC35" s="1" t="s">
        <v>938</v>
      </c>
      <c r="AD35" s="1" t="s">
        <v>98</v>
      </c>
      <c r="AE35" s="1" t="s">
        <v>98</v>
      </c>
      <c r="AF35" s="1" t="s">
        <v>939</v>
      </c>
      <c r="AG35" s="1" t="s">
        <v>940</v>
      </c>
      <c r="AH35" s="1" t="s">
        <v>301</v>
      </c>
      <c r="AI35" s="1" t="s">
        <v>495</v>
      </c>
      <c r="AJ35" s="1">
        <v>98</v>
      </c>
      <c r="AK35" s="1"/>
      <c r="AL35" s="1" t="s">
        <v>941</v>
      </c>
      <c r="AM35" s="1" t="s">
        <v>940</v>
      </c>
      <c r="AN35" s="1" t="s">
        <v>196</v>
      </c>
      <c r="AO35" s="1" t="s">
        <v>136</v>
      </c>
      <c r="AP35" s="1" t="s">
        <v>197</v>
      </c>
      <c r="AQ35" s="1">
        <v>95.8</v>
      </c>
      <c r="AR35" s="1"/>
      <c r="AS35" s="1"/>
      <c r="AT35" s="1"/>
      <c r="AU35" s="1"/>
      <c r="AV35" s="1"/>
      <c r="AW35" s="1"/>
      <c r="AX35" s="1"/>
      <c r="AY35" s="1" t="s">
        <v>942</v>
      </c>
      <c r="AZ35" s="1" t="s">
        <v>943</v>
      </c>
      <c r="BA35" s="1" t="s">
        <v>357</v>
      </c>
      <c r="BB35" s="1" t="s">
        <v>110</v>
      </c>
      <c r="BC35" s="1" t="s">
        <v>445</v>
      </c>
      <c r="BD35" s="1" t="s">
        <v>710</v>
      </c>
      <c r="BE35" s="1">
        <v>91.3</v>
      </c>
      <c r="BF35" s="1">
        <v>9.13</v>
      </c>
      <c r="BG35" s="1"/>
      <c r="BH35" s="1"/>
      <c r="BI35" s="1"/>
      <c r="BJ35" s="1"/>
      <c r="BK35" s="1"/>
      <c r="BL35" s="1"/>
      <c r="BM35" s="1"/>
      <c r="BN35" s="1"/>
      <c r="BO35" s="1" t="s">
        <v>944</v>
      </c>
      <c r="BP35" s="1"/>
      <c r="BQ35" s="1"/>
      <c r="BR35" s="1" t="s">
        <v>945</v>
      </c>
      <c r="BS35" s="1">
        <v>18</v>
      </c>
      <c r="BT35" s="1" t="s">
        <v>946</v>
      </c>
      <c r="BU35" s="1" t="str">
        <f>HYPERLINK("https://nconnect.nicmar.ac.in/storage/profile/6aa97d25348f8.png","Download")</f>
        <v>0</v>
      </c>
      <c r="BV35" s="1" t="s">
        <v>116</v>
      </c>
      <c r="BW35" s="3"/>
      <c r="BX35" s="3"/>
    </row>
    <row r="36" spans="1:76">
      <c r="A36" s="1" t="s">
        <v>76</v>
      </c>
      <c r="B36" s="1" t="s">
        <v>77</v>
      </c>
      <c r="C36" s="1" t="s">
        <v>947</v>
      </c>
      <c r="D36" s="1" t="s">
        <v>948</v>
      </c>
      <c r="E36" s="1"/>
      <c r="F36" s="1" t="s">
        <v>949</v>
      </c>
      <c r="G36" s="1" t="s">
        <v>950</v>
      </c>
      <c r="H36" s="1" t="s">
        <v>951</v>
      </c>
      <c r="I36" s="1" t="s">
        <v>952</v>
      </c>
      <c r="J36" s="1">
        <v>7386498343</v>
      </c>
      <c r="K36" s="1" t="s">
        <v>430</v>
      </c>
      <c r="L36" s="1" t="s">
        <v>604</v>
      </c>
      <c r="M36" s="1" t="s">
        <v>87</v>
      </c>
      <c r="N36" s="1" t="s">
        <v>953</v>
      </c>
      <c r="O36" s="1" t="s">
        <v>954</v>
      </c>
      <c r="P36" s="1" t="s">
        <v>126</v>
      </c>
      <c r="Q36" s="1" t="s">
        <v>955</v>
      </c>
      <c r="R36" s="1" t="s">
        <v>956</v>
      </c>
      <c r="S36" s="1">
        <v>9399909644</v>
      </c>
      <c r="T36" s="1" t="s">
        <v>92</v>
      </c>
      <c r="U36" s="1" t="s">
        <v>957</v>
      </c>
      <c r="V36" s="1">
        <v>9032478343</v>
      </c>
      <c r="W36" s="1" t="s">
        <v>94</v>
      </c>
      <c r="X36" s="1" t="s">
        <v>958</v>
      </c>
      <c r="Y36" s="1" t="s">
        <v>438</v>
      </c>
      <c r="Z36" s="1" t="s">
        <v>404</v>
      </c>
      <c r="AA36" s="1" t="s">
        <v>958</v>
      </c>
      <c r="AB36" s="1" t="s">
        <v>438</v>
      </c>
      <c r="AC36" s="1" t="s">
        <v>404</v>
      </c>
      <c r="AD36" s="1" t="s">
        <v>98</v>
      </c>
      <c r="AE36" s="1" t="s">
        <v>98</v>
      </c>
      <c r="AF36" s="1" t="s">
        <v>959</v>
      </c>
      <c r="AG36" s="1" t="s">
        <v>960</v>
      </c>
      <c r="AH36" s="1" t="s">
        <v>250</v>
      </c>
      <c r="AI36" s="1" t="s">
        <v>193</v>
      </c>
      <c r="AJ36" s="1">
        <v>76</v>
      </c>
      <c r="AK36" s="1">
        <v>8.0</v>
      </c>
      <c r="AL36" s="1" t="s">
        <v>961</v>
      </c>
      <c r="AM36" s="1" t="s">
        <v>962</v>
      </c>
      <c r="AN36" s="1" t="s">
        <v>196</v>
      </c>
      <c r="AO36" s="1" t="s">
        <v>136</v>
      </c>
      <c r="AP36" s="1" t="s">
        <v>102</v>
      </c>
      <c r="AQ36" s="1">
        <v>76.1</v>
      </c>
      <c r="AR36" s="1">
        <v>7.61</v>
      </c>
      <c r="AS36" s="1"/>
      <c r="AT36" s="1"/>
      <c r="AU36" s="1"/>
      <c r="AV36" s="1"/>
      <c r="AW36" s="1"/>
      <c r="AX36" s="1"/>
      <c r="AY36" s="1" t="s">
        <v>963</v>
      </c>
      <c r="AZ36" s="1" t="s">
        <v>964</v>
      </c>
      <c r="BA36" s="1" t="s">
        <v>109</v>
      </c>
      <c r="BB36" s="1" t="s">
        <v>110</v>
      </c>
      <c r="BC36" s="1" t="s">
        <v>105</v>
      </c>
      <c r="BD36" s="1" t="s">
        <v>257</v>
      </c>
      <c r="BE36" s="1">
        <v>72.4</v>
      </c>
      <c r="BF36" s="1">
        <v>7.74</v>
      </c>
      <c r="BG36" s="1"/>
      <c r="BH36" s="1"/>
      <c r="BI36" s="1"/>
      <c r="BJ36" s="1"/>
      <c r="BK36" s="1"/>
      <c r="BL36" s="1"/>
      <c r="BM36" s="1"/>
      <c r="BN36" s="1"/>
      <c r="BO36" s="1" t="s">
        <v>965</v>
      </c>
      <c r="BP36" s="1" t="s">
        <v>966</v>
      </c>
      <c r="BQ36" s="1" t="s">
        <v>967</v>
      </c>
      <c r="BR36" s="1" t="s">
        <v>968</v>
      </c>
      <c r="BS36" s="1">
        <v>28</v>
      </c>
      <c r="BT36" s="1" t="s">
        <v>969</v>
      </c>
      <c r="BU36" s="1" t="str">
        <f>HYPERLINK("https://nconnect.nicmar.ac.in/storage/profile/6aa57f254906d.png","Download")</f>
        <v>0</v>
      </c>
      <c r="BV36" s="1" t="s">
        <v>116</v>
      </c>
      <c r="BW36" s="3"/>
      <c r="BX36" s="3"/>
    </row>
    <row r="37" spans="1:76">
      <c r="A37" s="1" t="s">
        <v>76</v>
      </c>
      <c r="B37" s="1" t="s">
        <v>77</v>
      </c>
      <c r="C37" s="1" t="s">
        <v>970</v>
      </c>
      <c r="D37" s="1" t="s">
        <v>971</v>
      </c>
      <c r="E37" s="1"/>
      <c r="F37" s="1" t="s">
        <v>972</v>
      </c>
      <c r="G37" s="1" t="s">
        <v>973</v>
      </c>
      <c r="H37" s="1" t="s">
        <v>974</v>
      </c>
      <c r="I37" s="1" t="s">
        <v>975</v>
      </c>
      <c r="J37" s="1">
        <v>9496265205</v>
      </c>
      <c r="K37" s="1" t="s">
        <v>85</v>
      </c>
      <c r="L37" s="1" t="s">
        <v>976</v>
      </c>
      <c r="M37" s="1" t="s">
        <v>87</v>
      </c>
      <c r="N37" s="1" t="s">
        <v>124</v>
      </c>
      <c r="O37" s="1" t="s">
        <v>977</v>
      </c>
      <c r="P37" s="1" t="s">
        <v>90</v>
      </c>
      <c r="Q37" s="1">
        <v>716472434584</v>
      </c>
      <c r="R37" s="1" t="s">
        <v>978</v>
      </c>
      <c r="S37" s="1">
        <v>9446748358</v>
      </c>
      <c r="T37" s="1" t="s">
        <v>979</v>
      </c>
      <c r="U37" s="1" t="s">
        <v>980</v>
      </c>
      <c r="V37" s="1">
        <v>9496260096</v>
      </c>
      <c r="W37" s="1" t="s">
        <v>981</v>
      </c>
      <c r="X37" s="1" t="s">
        <v>982</v>
      </c>
      <c r="Y37" s="1" t="s">
        <v>983</v>
      </c>
      <c r="Z37" s="1" t="s">
        <v>133</v>
      </c>
      <c r="AA37" s="1" t="s">
        <v>982</v>
      </c>
      <c r="AB37" s="1" t="s">
        <v>983</v>
      </c>
      <c r="AC37" s="1" t="s">
        <v>133</v>
      </c>
      <c r="AD37" s="1" t="s">
        <v>98</v>
      </c>
      <c r="AE37" s="1" t="s">
        <v>98</v>
      </c>
      <c r="AF37" s="1" t="s">
        <v>984</v>
      </c>
      <c r="AG37" s="1" t="s">
        <v>983</v>
      </c>
      <c r="AH37" s="1" t="s">
        <v>665</v>
      </c>
      <c r="AI37" s="1" t="s">
        <v>197</v>
      </c>
      <c r="AJ37" s="1">
        <v>74.8</v>
      </c>
      <c r="AK37" s="1">
        <v>7.48</v>
      </c>
      <c r="AL37" s="1" t="s">
        <v>985</v>
      </c>
      <c r="AM37" s="1" t="s">
        <v>983</v>
      </c>
      <c r="AN37" s="1" t="s">
        <v>986</v>
      </c>
      <c r="AO37" s="1" t="s">
        <v>105</v>
      </c>
      <c r="AP37" s="1" t="s">
        <v>733</v>
      </c>
      <c r="AQ37" s="1">
        <v>78.6</v>
      </c>
      <c r="AR37" s="1">
        <v>7.86</v>
      </c>
      <c r="AS37" s="1"/>
      <c r="AT37" s="1"/>
      <c r="AU37" s="1"/>
      <c r="AV37" s="1"/>
      <c r="AW37" s="1"/>
      <c r="AX37" s="1"/>
      <c r="AY37" s="1" t="s">
        <v>987</v>
      </c>
      <c r="AZ37" s="1" t="s">
        <v>988</v>
      </c>
      <c r="BA37" s="1" t="s">
        <v>109</v>
      </c>
      <c r="BB37" s="1" t="s">
        <v>110</v>
      </c>
      <c r="BC37" s="1" t="s">
        <v>989</v>
      </c>
      <c r="BD37" s="1" t="s">
        <v>922</v>
      </c>
      <c r="BE37" s="1">
        <v>68.7</v>
      </c>
      <c r="BF37" s="1"/>
      <c r="BG37" s="1"/>
      <c r="BH37" s="1"/>
      <c r="BI37" s="1"/>
      <c r="BJ37" s="1"/>
      <c r="BK37" s="1"/>
      <c r="BL37" s="1"/>
      <c r="BM37" s="1"/>
      <c r="BN37" s="1"/>
      <c r="BO37" s="1" t="s">
        <v>990</v>
      </c>
      <c r="BP37" s="1"/>
      <c r="BQ37" s="1"/>
      <c r="BR37" s="1" t="s">
        <v>991</v>
      </c>
      <c r="BS37" s="1">
        <v>27</v>
      </c>
      <c r="BT37" s="1"/>
      <c r="BU37" s="1" t="str">
        <f>HYPERLINK("https://nconnect.nicmar.ac.in/storage/profile/6ab7e48558a8b.png","Download")</f>
        <v>0</v>
      </c>
      <c r="BV37" s="1" t="s">
        <v>116</v>
      </c>
      <c r="BW37" s="3"/>
      <c r="BX37" s="3"/>
    </row>
    <row r="38" spans="1:76">
      <c r="A38" s="1" t="s">
        <v>76</v>
      </c>
      <c r="B38" s="1" t="s">
        <v>77</v>
      </c>
      <c r="C38" s="1" t="s">
        <v>992</v>
      </c>
      <c r="D38" s="1"/>
      <c r="E38" s="1"/>
      <c r="F38" s="1"/>
      <c r="G38" s="1"/>
      <c r="H38" s="1" t="s">
        <v>993</v>
      </c>
      <c r="I38" s="1" t="s">
        <v>994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 t="s">
        <v>98</v>
      </c>
      <c r="AE38" s="1" t="s">
        <v>98</v>
      </c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 t="s">
        <v>995</v>
      </c>
      <c r="BV38" s="1" t="s">
        <v>116</v>
      </c>
      <c r="BW38" s="3"/>
      <c r="BX38" s="3"/>
    </row>
    <row r="39" spans="1:76">
      <c r="A39" s="1" t="s">
        <v>76</v>
      </c>
      <c r="B39" s="1" t="s">
        <v>77</v>
      </c>
      <c r="C39" s="1" t="s">
        <v>996</v>
      </c>
      <c r="D39" s="1" t="s">
        <v>997</v>
      </c>
      <c r="E39" s="1" t="s">
        <v>998</v>
      </c>
      <c r="F39" s="1" t="s">
        <v>999</v>
      </c>
      <c r="G39" s="1" t="s">
        <v>1000</v>
      </c>
      <c r="H39" s="1" t="s">
        <v>1001</v>
      </c>
      <c r="I39" s="1" t="s">
        <v>1002</v>
      </c>
      <c r="J39" s="1">
        <v>7200719379</v>
      </c>
      <c r="K39" s="1" t="s">
        <v>430</v>
      </c>
      <c r="L39" s="1" t="s">
        <v>1003</v>
      </c>
      <c r="M39" s="1" t="s">
        <v>87</v>
      </c>
      <c r="N39" s="1" t="s">
        <v>1004</v>
      </c>
      <c r="O39" s="1" t="s">
        <v>1005</v>
      </c>
      <c r="P39" s="1" t="s">
        <v>126</v>
      </c>
      <c r="Q39" s="1">
        <v>473402809723</v>
      </c>
      <c r="R39" s="1" t="s">
        <v>1006</v>
      </c>
      <c r="S39" s="1">
        <v>9443519379</v>
      </c>
      <c r="T39" s="1" t="s">
        <v>1007</v>
      </c>
      <c r="U39" s="1" t="s">
        <v>1008</v>
      </c>
      <c r="V39" s="1">
        <v>8807719379</v>
      </c>
      <c r="W39" s="1" t="s">
        <v>189</v>
      </c>
      <c r="X39" s="1" t="s">
        <v>1009</v>
      </c>
      <c r="Y39" s="1" t="s">
        <v>1010</v>
      </c>
      <c r="Z39" s="1" t="s">
        <v>938</v>
      </c>
      <c r="AA39" s="1" t="s">
        <v>1009</v>
      </c>
      <c r="AB39" s="1" t="s">
        <v>1010</v>
      </c>
      <c r="AC39" s="1" t="s">
        <v>938</v>
      </c>
      <c r="AD39" s="1" t="s">
        <v>98</v>
      </c>
      <c r="AE39" s="1" t="s">
        <v>98</v>
      </c>
      <c r="AF39" s="1" t="s">
        <v>1011</v>
      </c>
      <c r="AG39" s="1" t="s">
        <v>1012</v>
      </c>
      <c r="AH39" s="1" t="s">
        <v>167</v>
      </c>
      <c r="AI39" s="1" t="s">
        <v>143</v>
      </c>
      <c r="AJ39" s="1">
        <v>63.06</v>
      </c>
      <c r="AK39" s="1"/>
      <c r="AL39" s="1" t="s">
        <v>1013</v>
      </c>
      <c r="AM39" s="1" t="s">
        <v>1012</v>
      </c>
      <c r="AN39" s="1" t="s">
        <v>872</v>
      </c>
      <c r="AO39" s="1" t="s">
        <v>919</v>
      </c>
      <c r="AP39" s="1" t="s">
        <v>710</v>
      </c>
      <c r="AQ39" s="1">
        <v>76.66</v>
      </c>
      <c r="AR39" s="1"/>
      <c r="AS39" s="1"/>
      <c r="AT39" s="1"/>
      <c r="AU39" s="1"/>
      <c r="AV39" s="1"/>
      <c r="AW39" s="1"/>
      <c r="AX39" s="1"/>
      <c r="AY39" s="1" t="s">
        <v>1014</v>
      </c>
      <c r="AZ39" s="1" t="s">
        <v>1014</v>
      </c>
      <c r="BA39" s="1" t="s">
        <v>357</v>
      </c>
      <c r="BB39" s="1" t="s">
        <v>110</v>
      </c>
      <c r="BC39" s="1" t="s">
        <v>1015</v>
      </c>
      <c r="BD39" s="1" t="s">
        <v>420</v>
      </c>
      <c r="BE39" s="1">
        <v>79.01</v>
      </c>
      <c r="BF39" s="1">
        <v>7.91</v>
      </c>
      <c r="BG39" s="1"/>
      <c r="BH39" s="1"/>
      <c r="BI39" s="1"/>
      <c r="BJ39" s="1"/>
      <c r="BK39" s="1"/>
      <c r="BL39" s="1"/>
      <c r="BM39" s="1"/>
      <c r="BN39" s="1"/>
      <c r="BO39" s="1" t="s">
        <v>1016</v>
      </c>
      <c r="BP39" s="1"/>
      <c r="BQ39" s="1"/>
      <c r="BR39" s="1" t="s">
        <v>1017</v>
      </c>
      <c r="BS39" s="1">
        <v>4</v>
      </c>
      <c r="BT39" s="1" t="s">
        <v>1018</v>
      </c>
      <c r="BU39" s="1" t="str">
        <f>HYPERLINK("https://nconnect.nicmar.ac.in/storage/profile/6aa6578138feb.png","Download")</f>
        <v>0</v>
      </c>
      <c r="BV39" s="1" t="s">
        <v>116</v>
      </c>
      <c r="BW39" s="3"/>
      <c r="BX39" s="3"/>
    </row>
    <row r="40" spans="1:76">
      <c r="A40" s="1" t="s">
        <v>76</v>
      </c>
      <c r="B40" s="1" t="s">
        <v>77</v>
      </c>
      <c r="C40" s="1" t="s">
        <v>1019</v>
      </c>
      <c r="D40" s="1" t="s">
        <v>1020</v>
      </c>
      <c r="E40" s="1" t="s">
        <v>1021</v>
      </c>
      <c r="F40" s="1" t="s">
        <v>81</v>
      </c>
      <c r="G40" s="1" t="s">
        <v>1022</v>
      </c>
      <c r="H40" s="1" t="s">
        <v>1023</v>
      </c>
      <c r="I40" s="1" t="s">
        <v>1024</v>
      </c>
      <c r="J40" s="1">
        <v>8555082139</v>
      </c>
      <c r="K40" s="1" t="s">
        <v>85</v>
      </c>
      <c r="L40" s="1" t="s">
        <v>1025</v>
      </c>
      <c r="M40" s="1" t="s">
        <v>87</v>
      </c>
      <c r="N40" s="1" t="s">
        <v>88</v>
      </c>
      <c r="O40" s="1" t="s">
        <v>1026</v>
      </c>
      <c r="P40" s="1" t="s">
        <v>126</v>
      </c>
      <c r="Q40" s="1">
        <v>312567537362</v>
      </c>
      <c r="R40" s="1" t="s">
        <v>1027</v>
      </c>
      <c r="S40" s="1">
        <v>9000352141</v>
      </c>
      <c r="T40" s="1" t="s">
        <v>480</v>
      </c>
      <c r="U40" s="1" t="s">
        <v>1028</v>
      </c>
      <c r="V40" s="1">
        <v>7780774343</v>
      </c>
      <c r="W40" s="1" t="s">
        <v>94</v>
      </c>
      <c r="X40" s="1" t="s">
        <v>1029</v>
      </c>
      <c r="Y40" s="1" t="s">
        <v>1030</v>
      </c>
      <c r="Z40" s="1" t="s">
        <v>404</v>
      </c>
      <c r="AA40" s="1" t="s">
        <v>1029</v>
      </c>
      <c r="AB40" s="1" t="s">
        <v>1030</v>
      </c>
      <c r="AC40" s="1" t="s">
        <v>404</v>
      </c>
      <c r="AD40" s="1" t="s">
        <v>98</v>
      </c>
      <c r="AE40" s="1" t="s">
        <v>98</v>
      </c>
      <c r="AF40" s="1" t="s">
        <v>1031</v>
      </c>
      <c r="AG40" s="1" t="s">
        <v>1032</v>
      </c>
      <c r="AH40" s="1" t="s">
        <v>1033</v>
      </c>
      <c r="AI40" s="1" t="s">
        <v>517</v>
      </c>
      <c r="AJ40" s="1">
        <v>93</v>
      </c>
      <c r="AK40" s="1">
        <v>9.3</v>
      </c>
      <c r="AL40" s="1" t="s">
        <v>1034</v>
      </c>
      <c r="AM40" s="1" t="s">
        <v>1035</v>
      </c>
      <c r="AN40" s="1" t="s">
        <v>442</v>
      </c>
      <c r="AO40" s="1" t="s">
        <v>1036</v>
      </c>
      <c r="AP40" s="1" t="s">
        <v>1037</v>
      </c>
      <c r="AQ40" s="1">
        <v>92.5</v>
      </c>
      <c r="AR40" s="1">
        <v>9.25</v>
      </c>
      <c r="AS40" s="1"/>
      <c r="AT40" s="1"/>
      <c r="AU40" s="1"/>
      <c r="AV40" s="1"/>
      <c r="AW40" s="1"/>
      <c r="AX40" s="1"/>
      <c r="AY40" s="1" t="s">
        <v>1038</v>
      </c>
      <c r="AZ40" s="1" t="s">
        <v>1039</v>
      </c>
      <c r="BA40" s="1" t="s">
        <v>109</v>
      </c>
      <c r="BB40" s="1" t="s">
        <v>110</v>
      </c>
      <c r="BC40" s="1" t="s">
        <v>1040</v>
      </c>
      <c r="BD40" s="1" t="s">
        <v>194</v>
      </c>
      <c r="BE40" s="1">
        <v>65.12</v>
      </c>
      <c r="BF40" s="1">
        <v>7.01</v>
      </c>
      <c r="BG40" s="1"/>
      <c r="BH40" s="1"/>
      <c r="BI40" s="1"/>
      <c r="BJ40" s="1"/>
      <c r="BK40" s="1"/>
      <c r="BL40" s="1"/>
      <c r="BM40" s="1"/>
      <c r="BN40" s="1"/>
      <c r="BO40" s="1" t="s">
        <v>1041</v>
      </c>
      <c r="BP40" s="1"/>
      <c r="BQ40" s="1"/>
      <c r="BR40" s="1" t="s">
        <v>1042</v>
      </c>
      <c r="BS40" s="1">
        <v>24</v>
      </c>
      <c r="BT40" s="1" t="s">
        <v>1043</v>
      </c>
      <c r="BU40" s="1" t="str">
        <f>HYPERLINK("https://nconnect.nicmar.ac.in/storage/profile/6aba9dd82faa3.png","Download")</f>
        <v>0</v>
      </c>
      <c r="BV40" s="1" t="s">
        <v>116</v>
      </c>
      <c r="BW40" s="3"/>
      <c r="BX40" s="3"/>
    </row>
    <row r="41" spans="1:76">
      <c r="A41" s="1" t="s">
        <v>76</v>
      </c>
      <c r="B41" s="1" t="s">
        <v>77</v>
      </c>
      <c r="C41" s="1" t="s">
        <v>1044</v>
      </c>
      <c r="D41" s="1" t="s">
        <v>1045</v>
      </c>
      <c r="E41" s="1" t="s">
        <v>1046</v>
      </c>
      <c r="F41" s="1" t="s">
        <v>1047</v>
      </c>
      <c r="G41" s="1" t="s">
        <v>1048</v>
      </c>
      <c r="H41" s="1" t="s">
        <v>1049</v>
      </c>
      <c r="I41" s="1" t="s">
        <v>1050</v>
      </c>
      <c r="J41" s="1">
        <v>7619622606</v>
      </c>
      <c r="K41" s="1" t="s">
        <v>430</v>
      </c>
      <c r="L41" s="1" t="s">
        <v>1051</v>
      </c>
      <c r="M41" s="1" t="s">
        <v>87</v>
      </c>
      <c r="N41" s="1" t="s">
        <v>1052</v>
      </c>
      <c r="O41" s="1" t="s">
        <v>1053</v>
      </c>
      <c r="P41" s="1" t="s">
        <v>373</v>
      </c>
      <c r="Q41" s="1">
        <v>607461831503</v>
      </c>
      <c r="R41" s="1" t="s">
        <v>1054</v>
      </c>
      <c r="S41" s="1">
        <v>9480111338</v>
      </c>
      <c r="T41" s="1" t="s">
        <v>1055</v>
      </c>
      <c r="U41" s="1" t="s">
        <v>1056</v>
      </c>
      <c r="V41" s="1">
        <v>8296261240</v>
      </c>
      <c r="W41" s="1" t="s">
        <v>219</v>
      </c>
      <c r="X41" s="1" t="s">
        <v>1057</v>
      </c>
      <c r="Y41" s="1" t="s">
        <v>1058</v>
      </c>
      <c r="Z41" s="1" t="s">
        <v>868</v>
      </c>
      <c r="AA41" s="1" t="s">
        <v>1057</v>
      </c>
      <c r="AB41" s="1" t="s">
        <v>1058</v>
      </c>
      <c r="AC41" s="1" t="s">
        <v>868</v>
      </c>
      <c r="AD41" s="1" t="s">
        <v>98</v>
      </c>
      <c r="AE41" s="1" t="s">
        <v>98</v>
      </c>
      <c r="AF41" s="1" t="s">
        <v>1059</v>
      </c>
      <c r="AG41" s="1" t="s">
        <v>1060</v>
      </c>
      <c r="AH41" s="1" t="s">
        <v>250</v>
      </c>
      <c r="AI41" s="1" t="s">
        <v>193</v>
      </c>
      <c r="AJ41" s="1">
        <v>95.52</v>
      </c>
      <c r="AK41" s="1"/>
      <c r="AL41" s="1" t="s">
        <v>1061</v>
      </c>
      <c r="AM41" s="1" t="s">
        <v>1062</v>
      </c>
      <c r="AN41" s="1" t="s">
        <v>139</v>
      </c>
      <c r="AO41" s="1" t="s">
        <v>101</v>
      </c>
      <c r="AP41" s="1" t="s">
        <v>223</v>
      </c>
      <c r="AQ41" s="1">
        <v>81.33</v>
      </c>
      <c r="AR41" s="1"/>
      <c r="AS41" s="1"/>
      <c r="AT41" s="1"/>
      <c r="AU41" s="1"/>
      <c r="AV41" s="1"/>
      <c r="AW41" s="1"/>
      <c r="AX41" s="1"/>
      <c r="AY41" s="1" t="s">
        <v>1063</v>
      </c>
      <c r="AZ41" s="1" t="s">
        <v>1064</v>
      </c>
      <c r="BA41" s="1" t="s">
        <v>109</v>
      </c>
      <c r="BB41" s="1" t="s">
        <v>110</v>
      </c>
      <c r="BC41" s="1" t="s">
        <v>256</v>
      </c>
      <c r="BD41" s="1" t="s">
        <v>761</v>
      </c>
      <c r="BE41" s="1">
        <v>92.4</v>
      </c>
      <c r="BF41" s="1">
        <v>9.24</v>
      </c>
      <c r="BG41" s="1" t="s">
        <v>1065</v>
      </c>
      <c r="BH41" s="1" t="s">
        <v>1066</v>
      </c>
      <c r="BI41" s="1" t="s">
        <v>417</v>
      </c>
      <c r="BJ41" s="1" t="s">
        <v>418</v>
      </c>
      <c r="BK41" s="1" t="s">
        <v>1067</v>
      </c>
      <c r="BL41" s="1" t="s">
        <v>569</v>
      </c>
      <c r="BM41" s="1">
        <v>95.52</v>
      </c>
      <c r="BN41" s="1"/>
      <c r="BO41" s="1" t="s">
        <v>1068</v>
      </c>
      <c r="BP41" s="1"/>
      <c r="BQ41" s="1"/>
      <c r="BR41" s="1" t="s">
        <v>1069</v>
      </c>
      <c r="BS41" s="1">
        <v>37</v>
      </c>
      <c r="BT41" s="1" t="s">
        <v>1070</v>
      </c>
      <c r="BU41" s="1" t="s">
        <v>995</v>
      </c>
      <c r="BV41" s="1" t="s">
        <v>116</v>
      </c>
      <c r="BW41" s="3"/>
      <c r="BX41" s="3"/>
    </row>
    <row r="42" spans="1:76">
      <c r="A42" s="1" t="s">
        <v>76</v>
      </c>
      <c r="B42" s="1" t="s">
        <v>77</v>
      </c>
      <c r="C42" s="1" t="s">
        <v>1071</v>
      </c>
      <c r="D42" s="1" t="s">
        <v>1072</v>
      </c>
      <c r="E42" s="1"/>
      <c r="F42" s="1" t="s">
        <v>1073</v>
      </c>
      <c r="G42" s="1" t="s">
        <v>1074</v>
      </c>
      <c r="H42" s="1" t="s">
        <v>1075</v>
      </c>
      <c r="I42" s="1" t="s">
        <v>1076</v>
      </c>
      <c r="J42" s="1">
        <v>9749196495</v>
      </c>
      <c r="K42" s="1" t="s">
        <v>85</v>
      </c>
      <c r="L42" s="1" t="s">
        <v>1077</v>
      </c>
      <c r="M42" s="1" t="s">
        <v>87</v>
      </c>
      <c r="N42" s="1" t="s">
        <v>1078</v>
      </c>
      <c r="O42" s="1" t="s">
        <v>1079</v>
      </c>
      <c r="P42" s="1" t="s">
        <v>90</v>
      </c>
      <c r="Q42" s="1">
        <v>354650145823</v>
      </c>
      <c r="R42" s="1" t="s">
        <v>1080</v>
      </c>
      <c r="S42" s="1">
        <v>6295763767</v>
      </c>
      <c r="T42" s="1" t="s">
        <v>92</v>
      </c>
      <c r="U42" s="1" t="s">
        <v>1081</v>
      </c>
      <c r="V42" s="1">
        <v>8927481774</v>
      </c>
      <c r="W42" s="1" t="s">
        <v>1082</v>
      </c>
      <c r="X42" s="1" t="s">
        <v>1083</v>
      </c>
      <c r="Y42" s="1" t="s">
        <v>1084</v>
      </c>
      <c r="Z42" s="1" t="s">
        <v>1085</v>
      </c>
      <c r="AA42" s="1" t="s">
        <v>1083</v>
      </c>
      <c r="AB42" s="1" t="s">
        <v>1084</v>
      </c>
      <c r="AC42" s="1" t="s">
        <v>1085</v>
      </c>
      <c r="AD42" s="1" t="s">
        <v>98</v>
      </c>
      <c r="AE42" s="1" t="s">
        <v>98</v>
      </c>
      <c r="AF42" s="1" t="s">
        <v>1086</v>
      </c>
      <c r="AG42" s="1" t="s">
        <v>1087</v>
      </c>
      <c r="AH42" s="1" t="s">
        <v>250</v>
      </c>
      <c r="AI42" s="1" t="s">
        <v>665</v>
      </c>
      <c r="AJ42" s="1">
        <v>82.42</v>
      </c>
      <c r="AK42" s="1"/>
      <c r="AL42" s="1" t="s">
        <v>1088</v>
      </c>
      <c r="AM42" s="1" t="s">
        <v>1089</v>
      </c>
      <c r="AN42" s="1" t="s">
        <v>139</v>
      </c>
      <c r="AO42" s="1" t="s">
        <v>136</v>
      </c>
      <c r="AP42" s="1" t="s">
        <v>167</v>
      </c>
      <c r="AQ42" s="1">
        <v>70.4</v>
      </c>
      <c r="AR42" s="1"/>
      <c r="AS42" s="1" t="s">
        <v>110</v>
      </c>
      <c r="AT42" s="1" t="s">
        <v>1090</v>
      </c>
      <c r="AU42" s="1" t="s">
        <v>105</v>
      </c>
      <c r="AV42" s="1" t="s">
        <v>106</v>
      </c>
      <c r="AW42" s="1">
        <v>84.9</v>
      </c>
      <c r="AX42" s="1">
        <v>8.7</v>
      </c>
      <c r="AY42" s="1" t="s">
        <v>1091</v>
      </c>
      <c r="AZ42" s="1" t="s">
        <v>1092</v>
      </c>
      <c r="BA42" s="1" t="s">
        <v>109</v>
      </c>
      <c r="BB42" s="1" t="s">
        <v>110</v>
      </c>
      <c r="BC42" s="1" t="s">
        <v>282</v>
      </c>
      <c r="BD42" s="1" t="s">
        <v>1093</v>
      </c>
      <c r="BE42" s="1">
        <v>75.8</v>
      </c>
      <c r="BF42" s="1">
        <v>8.33</v>
      </c>
      <c r="BG42" s="1"/>
      <c r="BH42" s="1"/>
      <c r="BI42" s="1"/>
      <c r="BJ42" s="1"/>
      <c r="BK42" s="1"/>
      <c r="BL42" s="1"/>
      <c r="BM42" s="1"/>
      <c r="BN42" s="1"/>
      <c r="BO42" s="1" t="s">
        <v>1094</v>
      </c>
      <c r="BP42" s="1"/>
      <c r="BQ42" s="1"/>
      <c r="BR42" s="1" t="s">
        <v>1095</v>
      </c>
      <c r="BS42" s="1">
        <v>249</v>
      </c>
      <c r="BT42" s="1" t="s">
        <v>1096</v>
      </c>
      <c r="BU42" s="1" t="str">
        <f>HYPERLINK("https://nconnect.nicmar.ac.in/storage/profile/6a9dc00b91564.png","Download")</f>
        <v>0</v>
      </c>
      <c r="BV42" s="1" t="s">
        <v>116</v>
      </c>
      <c r="BW42" s="3"/>
      <c r="BX42" s="3"/>
    </row>
    <row r="43" spans="1:76">
      <c r="A43" s="1" t="s">
        <v>76</v>
      </c>
      <c r="B43" s="1" t="s">
        <v>77</v>
      </c>
      <c r="C43" s="1" t="s">
        <v>1097</v>
      </c>
      <c r="D43" s="1" t="s">
        <v>1098</v>
      </c>
      <c r="E43" s="1"/>
      <c r="F43" s="1" t="s">
        <v>1099</v>
      </c>
      <c r="G43" s="1" t="s">
        <v>1100</v>
      </c>
      <c r="H43" s="1" t="s">
        <v>1101</v>
      </c>
      <c r="I43" s="1" t="s">
        <v>1102</v>
      </c>
      <c r="J43" s="1">
        <v>9392307628</v>
      </c>
      <c r="K43" s="1" t="s">
        <v>85</v>
      </c>
      <c r="L43" s="1" t="s">
        <v>1103</v>
      </c>
      <c r="M43" s="1" t="s">
        <v>87</v>
      </c>
      <c r="N43" s="1" t="s">
        <v>1104</v>
      </c>
      <c r="O43" s="1" t="s">
        <v>1105</v>
      </c>
      <c r="P43" s="1" t="s">
        <v>126</v>
      </c>
      <c r="Q43" s="1">
        <v>524920886165</v>
      </c>
      <c r="R43" s="1" t="s">
        <v>1106</v>
      </c>
      <c r="S43" s="1">
        <v>9951043392</v>
      </c>
      <c r="T43" s="1" t="s">
        <v>92</v>
      </c>
      <c r="U43" s="1" t="s">
        <v>1107</v>
      </c>
      <c r="V43" s="1">
        <v>9866315823</v>
      </c>
      <c r="W43" s="1" t="s">
        <v>682</v>
      </c>
      <c r="X43" s="1" t="s">
        <v>1108</v>
      </c>
      <c r="Y43" s="1" t="s">
        <v>1109</v>
      </c>
      <c r="Z43" s="1" t="s">
        <v>404</v>
      </c>
      <c r="AA43" s="1" t="s">
        <v>1108</v>
      </c>
      <c r="AB43" s="1" t="s">
        <v>1109</v>
      </c>
      <c r="AC43" s="1" t="s">
        <v>404</v>
      </c>
      <c r="AD43" s="1" t="s">
        <v>98</v>
      </c>
      <c r="AE43" s="1" t="s">
        <v>98</v>
      </c>
      <c r="AF43" s="1" t="s">
        <v>1110</v>
      </c>
      <c r="AG43" s="1" t="s">
        <v>1111</v>
      </c>
      <c r="AH43" s="1" t="s">
        <v>136</v>
      </c>
      <c r="AI43" s="1" t="s">
        <v>137</v>
      </c>
      <c r="AJ43" s="1">
        <v>90</v>
      </c>
      <c r="AK43" s="1">
        <v>9.0</v>
      </c>
      <c r="AL43" s="1"/>
      <c r="AM43" s="1"/>
      <c r="AN43" s="1"/>
      <c r="AO43" s="1"/>
      <c r="AP43" s="1"/>
      <c r="AQ43" s="1"/>
      <c r="AR43" s="1"/>
      <c r="AS43" s="1" t="s">
        <v>1112</v>
      </c>
      <c r="AT43" s="1" t="s">
        <v>1113</v>
      </c>
      <c r="AU43" s="1" t="s">
        <v>101</v>
      </c>
      <c r="AV43" s="1" t="s">
        <v>589</v>
      </c>
      <c r="AW43" s="1">
        <v>79</v>
      </c>
      <c r="AX43" s="1">
        <v>8.4</v>
      </c>
      <c r="AY43" s="1" t="s">
        <v>1114</v>
      </c>
      <c r="AZ43" s="1" t="s">
        <v>1115</v>
      </c>
      <c r="BA43" s="1" t="s">
        <v>109</v>
      </c>
      <c r="BB43" s="1" t="s">
        <v>110</v>
      </c>
      <c r="BC43" s="1" t="s">
        <v>589</v>
      </c>
      <c r="BD43" s="1" t="s">
        <v>1116</v>
      </c>
      <c r="BE43" s="1">
        <v>77.2</v>
      </c>
      <c r="BF43" s="1">
        <v>8.22</v>
      </c>
      <c r="BG43" s="1"/>
      <c r="BH43" s="1"/>
      <c r="BI43" s="1"/>
      <c r="BJ43" s="1"/>
      <c r="BK43" s="1"/>
      <c r="BL43" s="1"/>
      <c r="BM43" s="1"/>
      <c r="BN43" s="1"/>
      <c r="BO43" s="1" t="s">
        <v>1117</v>
      </c>
      <c r="BP43" s="1"/>
      <c r="BQ43" s="1"/>
      <c r="BR43" s="1" t="s">
        <v>1118</v>
      </c>
      <c r="BS43" s="1">
        <v>77</v>
      </c>
      <c r="BT43" s="1" t="s">
        <v>1119</v>
      </c>
      <c r="BU43" s="1" t="str">
        <f>HYPERLINK("https://nconnect.nicmar.ac.in/storage/profile/6aa7f64b19629.png","Download")</f>
        <v>0</v>
      </c>
      <c r="BV43" s="1" t="s">
        <v>116</v>
      </c>
      <c r="BW43" s="3"/>
      <c r="BX43" s="3"/>
    </row>
    <row r="44" spans="1:76">
      <c r="A44" s="1" t="s">
        <v>76</v>
      </c>
      <c r="B44" s="1" t="s">
        <v>77</v>
      </c>
      <c r="C44" s="1" t="s">
        <v>1120</v>
      </c>
      <c r="D44" s="1" t="s">
        <v>1121</v>
      </c>
      <c r="E44" s="1"/>
      <c r="F44" s="1" t="s">
        <v>1122</v>
      </c>
      <c r="G44" s="1" t="s">
        <v>1123</v>
      </c>
      <c r="H44" s="1" t="s">
        <v>1124</v>
      </c>
      <c r="I44" s="1" t="s">
        <v>1125</v>
      </c>
      <c r="J44" s="1">
        <v>6304458057</v>
      </c>
      <c r="K44" s="1" t="s">
        <v>85</v>
      </c>
      <c r="L44" s="1" t="s">
        <v>1126</v>
      </c>
      <c r="M44" s="1" t="s">
        <v>87</v>
      </c>
      <c r="N44" s="1" t="s">
        <v>214</v>
      </c>
      <c r="O44" s="1" t="s">
        <v>1127</v>
      </c>
      <c r="P44" s="1" t="s">
        <v>90</v>
      </c>
      <c r="Q44" s="1">
        <v>715857757315</v>
      </c>
      <c r="R44" s="1" t="s">
        <v>1128</v>
      </c>
      <c r="S44" s="1">
        <v>8309324274</v>
      </c>
      <c r="T44" s="1" t="s">
        <v>1129</v>
      </c>
      <c r="U44" s="1" t="s">
        <v>1130</v>
      </c>
      <c r="V44" s="1">
        <v>7793968437</v>
      </c>
      <c r="W44" s="1" t="s">
        <v>321</v>
      </c>
      <c r="X44" s="1" t="s">
        <v>1131</v>
      </c>
      <c r="Y44" s="1" t="s">
        <v>1132</v>
      </c>
      <c r="Z44" s="1" t="s">
        <v>97</v>
      </c>
      <c r="AA44" s="1" t="s">
        <v>1131</v>
      </c>
      <c r="AB44" s="1" t="s">
        <v>1132</v>
      </c>
      <c r="AC44" s="1" t="s">
        <v>97</v>
      </c>
      <c r="AD44" s="1" t="s">
        <v>98</v>
      </c>
      <c r="AE44" s="1" t="s">
        <v>98</v>
      </c>
      <c r="AF44" s="1" t="s">
        <v>1133</v>
      </c>
      <c r="AG44" s="1" t="s">
        <v>222</v>
      </c>
      <c r="AH44" s="1" t="s">
        <v>101</v>
      </c>
      <c r="AI44" s="1" t="s">
        <v>102</v>
      </c>
      <c r="AJ44" s="1">
        <v>85</v>
      </c>
      <c r="AK44" s="1">
        <v>8.5</v>
      </c>
      <c r="AL44" s="1"/>
      <c r="AM44" s="1"/>
      <c r="AN44" s="1"/>
      <c r="AO44" s="1"/>
      <c r="AP44" s="1"/>
      <c r="AQ44" s="1"/>
      <c r="AR44" s="1"/>
      <c r="AS44" s="1" t="s">
        <v>110</v>
      </c>
      <c r="AT44" s="1" t="s">
        <v>1134</v>
      </c>
      <c r="AU44" s="1" t="s">
        <v>105</v>
      </c>
      <c r="AV44" s="1" t="s">
        <v>225</v>
      </c>
      <c r="AW44" s="1">
        <v>61.78</v>
      </c>
      <c r="AX44" s="1"/>
      <c r="AY44" s="1" t="s">
        <v>1135</v>
      </c>
      <c r="AZ44" s="1" t="s">
        <v>1136</v>
      </c>
      <c r="BA44" s="1" t="s">
        <v>109</v>
      </c>
      <c r="BB44" s="1" t="s">
        <v>110</v>
      </c>
      <c r="BC44" s="1" t="s">
        <v>106</v>
      </c>
      <c r="BD44" s="1" t="s">
        <v>174</v>
      </c>
      <c r="BE44" s="1">
        <v>67.2</v>
      </c>
      <c r="BF44" s="1">
        <v>7.47</v>
      </c>
      <c r="BG44" s="1"/>
      <c r="BH44" s="1"/>
      <c r="BI44" s="1"/>
      <c r="BJ44" s="1"/>
      <c r="BK44" s="1"/>
      <c r="BL44" s="1"/>
      <c r="BM44" s="1"/>
      <c r="BN44" s="1"/>
      <c r="BO44" s="1" t="s">
        <v>1137</v>
      </c>
      <c r="BP44" s="1"/>
      <c r="BQ44" s="1"/>
      <c r="BR44" s="1" t="s">
        <v>1138</v>
      </c>
      <c r="BS44" s="1">
        <v>49</v>
      </c>
      <c r="BT44" s="1" t="s">
        <v>1139</v>
      </c>
      <c r="BU44" s="1" t="str">
        <f>HYPERLINK("https://nconnect.nicmar.ac.in/storage/profile/6aa98b5e4f487.png","Download")</f>
        <v>0</v>
      </c>
      <c r="BV44" s="1" t="s">
        <v>116</v>
      </c>
      <c r="BW44" s="3"/>
      <c r="BX44" s="3"/>
    </row>
    <row r="45" spans="1:76">
      <c r="A45" s="1" t="s">
        <v>76</v>
      </c>
      <c r="B45" s="1" t="s">
        <v>77</v>
      </c>
      <c r="C45" s="1" t="s">
        <v>1140</v>
      </c>
      <c r="D45" s="1" t="s">
        <v>1141</v>
      </c>
      <c r="E45" s="1" t="s">
        <v>1142</v>
      </c>
      <c r="F45" s="1" t="s">
        <v>855</v>
      </c>
      <c r="G45" s="1" t="s">
        <v>1143</v>
      </c>
      <c r="H45" s="1" t="s">
        <v>1144</v>
      </c>
      <c r="I45" s="1" t="s">
        <v>1145</v>
      </c>
      <c r="J45" s="1">
        <v>6238129360</v>
      </c>
      <c r="K45" s="1" t="s">
        <v>85</v>
      </c>
      <c r="L45" s="1" t="s">
        <v>1146</v>
      </c>
      <c r="M45" s="1" t="s">
        <v>87</v>
      </c>
      <c r="N45" s="1" t="s">
        <v>124</v>
      </c>
      <c r="O45" s="1" t="s">
        <v>1147</v>
      </c>
      <c r="P45" s="1" t="s">
        <v>216</v>
      </c>
      <c r="Q45" s="1">
        <v>545067389911</v>
      </c>
      <c r="R45" s="1" t="s">
        <v>1148</v>
      </c>
      <c r="S45" s="1">
        <v>9745323449</v>
      </c>
      <c r="T45" s="1" t="s">
        <v>981</v>
      </c>
      <c r="U45" s="1" t="s">
        <v>1149</v>
      </c>
      <c r="V45" s="1">
        <v>9048154619</v>
      </c>
      <c r="W45" s="1" t="s">
        <v>162</v>
      </c>
      <c r="X45" s="1" t="s">
        <v>1150</v>
      </c>
      <c r="Y45" s="1" t="s">
        <v>1151</v>
      </c>
      <c r="Z45" s="1" t="s">
        <v>133</v>
      </c>
      <c r="AA45" s="1" t="s">
        <v>1152</v>
      </c>
      <c r="AB45" s="1" t="s">
        <v>1151</v>
      </c>
      <c r="AC45" s="1" t="s">
        <v>133</v>
      </c>
      <c r="AD45" s="1" t="s">
        <v>98</v>
      </c>
      <c r="AE45" s="1" t="s">
        <v>98</v>
      </c>
      <c r="AF45" s="1" t="s">
        <v>1153</v>
      </c>
      <c r="AG45" s="1" t="s">
        <v>1154</v>
      </c>
      <c r="AH45" s="1" t="s">
        <v>407</v>
      </c>
      <c r="AI45" s="1" t="s">
        <v>1155</v>
      </c>
      <c r="AJ45" s="1">
        <v>88.88</v>
      </c>
      <c r="AK45" s="1"/>
      <c r="AL45" s="1" t="s">
        <v>1156</v>
      </c>
      <c r="AM45" s="1" t="s">
        <v>1157</v>
      </c>
      <c r="AN45" s="1" t="s">
        <v>139</v>
      </c>
      <c r="AO45" s="1" t="s">
        <v>411</v>
      </c>
      <c r="AP45" s="1" t="s">
        <v>665</v>
      </c>
      <c r="AQ45" s="1">
        <v>79.25</v>
      </c>
      <c r="AR45" s="1"/>
      <c r="AS45" s="1"/>
      <c r="AT45" s="1"/>
      <c r="AU45" s="1"/>
      <c r="AV45" s="1"/>
      <c r="AW45" s="1"/>
      <c r="AX45" s="1"/>
      <c r="AY45" s="1" t="s">
        <v>1158</v>
      </c>
      <c r="AZ45" s="1" t="s">
        <v>1159</v>
      </c>
      <c r="BA45" s="1" t="s">
        <v>109</v>
      </c>
      <c r="BB45" s="1" t="s">
        <v>110</v>
      </c>
      <c r="BC45" s="1" t="s">
        <v>445</v>
      </c>
      <c r="BD45" s="1" t="s">
        <v>710</v>
      </c>
      <c r="BE45" s="1">
        <v>77.7</v>
      </c>
      <c r="BF45" s="1">
        <v>7.77</v>
      </c>
      <c r="BG45" s="1"/>
      <c r="BH45" s="1"/>
      <c r="BI45" s="1"/>
      <c r="BJ45" s="1"/>
      <c r="BK45" s="1"/>
      <c r="BL45" s="1"/>
      <c r="BM45" s="1"/>
      <c r="BN45" s="1"/>
      <c r="BO45" s="1" t="s">
        <v>1160</v>
      </c>
      <c r="BP45" s="1" t="s">
        <v>1161</v>
      </c>
      <c r="BQ45" s="1" t="s">
        <v>147</v>
      </c>
      <c r="BR45" s="1" t="s">
        <v>1162</v>
      </c>
      <c r="BS45" s="1">
        <v>260</v>
      </c>
      <c r="BT45" s="1" t="s">
        <v>1163</v>
      </c>
      <c r="BU45" s="1" t="str">
        <f>HYPERLINK("https://nconnect.nicmar.ac.in/storage/profile/6aa7fd6151e90.png","Download")</f>
        <v>0</v>
      </c>
      <c r="BV45" s="1" t="s">
        <v>116</v>
      </c>
      <c r="BW45" s="3"/>
      <c r="BX45" s="3"/>
    </row>
    <row r="46" spans="1:76">
      <c r="A46" s="1" t="s">
        <v>76</v>
      </c>
      <c r="B46" s="1" t="s">
        <v>77</v>
      </c>
      <c r="C46" s="1" t="s">
        <v>1164</v>
      </c>
      <c r="D46" s="1" t="s">
        <v>1165</v>
      </c>
      <c r="E46" s="1"/>
      <c r="F46" s="1" t="s">
        <v>1166</v>
      </c>
      <c r="G46" s="1" t="s">
        <v>1167</v>
      </c>
      <c r="H46" s="1" t="s">
        <v>1168</v>
      </c>
      <c r="I46" s="1" t="s">
        <v>1169</v>
      </c>
      <c r="J46" s="1">
        <v>7587411012</v>
      </c>
      <c r="K46" s="1" t="s">
        <v>85</v>
      </c>
      <c r="L46" s="1" t="s">
        <v>1170</v>
      </c>
      <c r="M46" s="1" t="s">
        <v>87</v>
      </c>
      <c r="N46" s="1" t="s">
        <v>1171</v>
      </c>
      <c r="O46" s="1" t="s">
        <v>1172</v>
      </c>
      <c r="P46" s="1" t="s">
        <v>90</v>
      </c>
      <c r="Q46" s="1">
        <v>921644716575</v>
      </c>
      <c r="R46" s="1" t="s">
        <v>1173</v>
      </c>
      <c r="S46" s="1">
        <v>9907420717</v>
      </c>
      <c r="T46" s="1" t="s">
        <v>1174</v>
      </c>
      <c r="U46" s="1" t="s">
        <v>1175</v>
      </c>
      <c r="V46" s="1">
        <v>9907158321</v>
      </c>
      <c r="W46" s="1" t="s">
        <v>321</v>
      </c>
      <c r="X46" s="1" t="s">
        <v>1176</v>
      </c>
      <c r="Y46" s="1" t="s">
        <v>1177</v>
      </c>
      <c r="Z46" s="1" t="s">
        <v>1178</v>
      </c>
      <c r="AA46" s="1" t="s">
        <v>1176</v>
      </c>
      <c r="AB46" s="1" t="s">
        <v>1177</v>
      </c>
      <c r="AC46" s="1" t="s">
        <v>1178</v>
      </c>
      <c r="AD46" s="1" t="s">
        <v>98</v>
      </c>
      <c r="AE46" s="1" t="s">
        <v>98</v>
      </c>
      <c r="AF46" s="1" t="s">
        <v>1179</v>
      </c>
      <c r="AG46" s="1" t="s">
        <v>1180</v>
      </c>
      <c r="AH46" s="1" t="s">
        <v>1181</v>
      </c>
      <c r="AI46" s="1" t="s">
        <v>136</v>
      </c>
      <c r="AJ46" s="1">
        <v>70.3</v>
      </c>
      <c r="AK46" s="1">
        <v>7.4</v>
      </c>
      <c r="AL46" s="1" t="s">
        <v>1179</v>
      </c>
      <c r="AM46" s="1" t="s">
        <v>1182</v>
      </c>
      <c r="AN46" s="1" t="s">
        <v>196</v>
      </c>
      <c r="AO46" s="1" t="s">
        <v>194</v>
      </c>
      <c r="AP46" s="1" t="s">
        <v>167</v>
      </c>
      <c r="AQ46" s="1">
        <v>56.6</v>
      </c>
      <c r="AR46" s="1">
        <v>5.89</v>
      </c>
      <c r="AS46" s="1"/>
      <c r="AT46" s="1"/>
      <c r="AU46" s="1"/>
      <c r="AV46" s="1"/>
      <c r="AW46" s="1"/>
      <c r="AX46" s="1"/>
      <c r="AY46" s="1" t="s">
        <v>1183</v>
      </c>
      <c r="AZ46" s="1" t="s">
        <v>1184</v>
      </c>
      <c r="BA46" s="1" t="s">
        <v>109</v>
      </c>
      <c r="BB46" s="1" t="s">
        <v>110</v>
      </c>
      <c r="BC46" s="1" t="s">
        <v>169</v>
      </c>
      <c r="BD46" s="1" t="s">
        <v>282</v>
      </c>
      <c r="BE46" s="1">
        <v>73.71</v>
      </c>
      <c r="BF46" s="1">
        <v>7.74</v>
      </c>
      <c r="BG46" s="1"/>
      <c r="BH46" s="1"/>
      <c r="BI46" s="1"/>
      <c r="BJ46" s="1"/>
      <c r="BK46" s="1"/>
      <c r="BL46" s="1"/>
      <c r="BM46" s="1"/>
      <c r="BN46" s="1"/>
      <c r="BO46" s="1" t="s">
        <v>1185</v>
      </c>
      <c r="BP46" s="1" t="s">
        <v>1186</v>
      </c>
      <c r="BQ46" s="1" t="s">
        <v>1187</v>
      </c>
      <c r="BR46" s="1" t="s">
        <v>1188</v>
      </c>
      <c r="BS46" s="1">
        <v>4</v>
      </c>
      <c r="BT46" s="1" t="s">
        <v>1189</v>
      </c>
      <c r="BU46" s="1" t="str">
        <f>HYPERLINK("https://nconnect.nicmar.ac.in/storage/profile/6aa7e81eeffa6.png","Download")</f>
        <v>0</v>
      </c>
      <c r="BV46" s="1" t="s">
        <v>116</v>
      </c>
      <c r="BW46" s="3"/>
      <c r="BX46" s="3"/>
    </row>
    <row r="47" spans="1:76">
      <c r="A47" s="1" t="s">
        <v>76</v>
      </c>
      <c r="B47" s="1" t="s">
        <v>77</v>
      </c>
      <c r="C47" s="1" t="s">
        <v>1190</v>
      </c>
      <c r="D47" s="1" t="s">
        <v>1191</v>
      </c>
      <c r="E47" s="1"/>
      <c r="F47" s="1" t="s">
        <v>1192</v>
      </c>
      <c r="G47" s="1" t="s">
        <v>1193</v>
      </c>
      <c r="H47" s="1" t="s">
        <v>1194</v>
      </c>
      <c r="I47" s="1" t="s">
        <v>1195</v>
      </c>
      <c r="J47" s="1">
        <v>7396057115</v>
      </c>
      <c r="K47" s="1" t="s">
        <v>85</v>
      </c>
      <c r="L47" s="1" t="s">
        <v>1196</v>
      </c>
      <c r="M47" s="1" t="s">
        <v>87</v>
      </c>
      <c r="N47" s="1" t="s">
        <v>815</v>
      </c>
      <c r="O47" s="1" t="s">
        <v>1197</v>
      </c>
      <c r="P47" s="1" t="s">
        <v>373</v>
      </c>
      <c r="Q47" s="1">
        <v>385372553213</v>
      </c>
      <c r="R47" s="1" t="s">
        <v>1198</v>
      </c>
      <c r="S47" s="1">
        <v>9618329653</v>
      </c>
      <c r="T47" s="1" t="s">
        <v>682</v>
      </c>
      <c r="U47" s="1" t="s">
        <v>1199</v>
      </c>
      <c r="V47" s="1">
        <v>9704359950</v>
      </c>
      <c r="W47" s="1" t="s">
        <v>162</v>
      </c>
      <c r="X47" s="1" t="s">
        <v>1200</v>
      </c>
      <c r="Y47" s="1" t="s">
        <v>1201</v>
      </c>
      <c r="Z47" s="1" t="s">
        <v>404</v>
      </c>
      <c r="AA47" s="1" t="s">
        <v>1200</v>
      </c>
      <c r="AB47" s="1" t="s">
        <v>1201</v>
      </c>
      <c r="AC47" s="1" t="s">
        <v>404</v>
      </c>
      <c r="AD47" s="1" t="s">
        <v>98</v>
      </c>
      <c r="AE47" s="1" t="s">
        <v>98</v>
      </c>
      <c r="AF47" s="1" t="s">
        <v>1202</v>
      </c>
      <c r="AG47" s="1" t="s">
        <v>1203</v>
      </c>
      <c r="AH47" s="1" t="s">
        <v>301</v>
      </c>
      <c r="AI47" s="1" t="s">
        <v>495</v>
      </c>
      <c r="AJ47" s="1">
        <v>95</v>
      </c>
      <c r="AK47" s="1">
        <v>9.5</v>
      </c>
      <c r="AL47" s="1"/>
      <c r="AM47" s="1"/>
      <c r="AN47" s="1"/>
      <c r="AO47" s="1"/>
      <c r="AP47" s="1"/>
      <c r="AQ47" s="1"/>
      <c r="AR47" s="1"/>
      <c r="AS47" s="1" t="s">
        <v>110</v>
      </c>
      <c r="AT47" s="1" t="s">
        <v>1204</v>
      </c>
      <c r="AU47" s="1" t="s">
        <v>250</v>
      </c>
      <c r="AV47" s="1" t="s">
        <v>102</v>
      </c>
      <c r="AW47" s="1">
        <v>83.61</v>
      </c>
      <c r="AX47" s="1"/>
      <c r="AY47" s="1" t="s">
        <v>412</v>
      </c>
      <c r="AZ47" s="1" t="s">
        <v>1205</v>
      </c>
      <c r="BA47" s="1" t="s">
        <v>109</v>
      </c>
      <c r="BB47" s="1" t="s">
        <v>110</v>
      </c>
      <c r="BC47" s="1" t="s">
        <v>105</v>
      </c>
      <c r="BD47" s="1" t="s">
        <v>1206</v>
      </c>
      <c r="BE47" s="1">
        <v>59.9</v>
      </c>
      <c r="BF47" s="1">
        <v>6.49</v>
      </c>
      <c r="BG47" s="1"/>
      <c r="BH47" s="1"/>
      <c r="BI47" s="1"/>
      <c r="BJ47" s="1"/>
      <c r="BK47" s="1"/>
      <c r="BL47" s="1"/>
      <c r="BM47" s="1"/>
      <c r="BN47" s="1"/>
      <c r="BO47" s="1" t="s">
        <v>1207</v>
      </c>
      <c r="BP47" s="1"/>
      <c r="BQ47" s="1"/>
      <c r="BR47" s="1" t="s">
        <v>1208</v>
      </c>
      <c r="BS47" s="1">
        <v>108</v>
      </c>
      <c r="BT47" s="1" t="s">
        <v>1209</v>
      </c>
      <c r="BU47" s="1" t="str">
        <f>HYPERLINK("https://nconnect.nicmar.ac.in/storage/profile/6ab2782e9e966.png","Download")</f>
        <v>0</v>
      </c>
      <c r="BV47" s="1" t="s">
        <v>116</v>
      </c>
      <c r="BW47" s="3"/>
      <c r="BX47" s="3"/>
    </row>
    <row r="48" spans="1:76">
      <c r="A48" s="1" t="s">
        <v>76</v>
      </c>
      <c r="B48" s="1" t="s">
        <v>77</v>
      </c>
      <c r="C48" s="1" t="s">
        <v>1210</v>
      </c>
      <c r="D48" s="1" t="s">
        <v>1211</v>
      </c>
      <c r="E48" s="1"/>
      <c r="F48" s="1" t="s">
        <v>1212</v>
      </c>
      <c r="G48" s="1" t="s">
        <v>1213</v>
      </c>
      <c r="H48" s="1" t="s">
        <v>1214</v>
      </c>
      <c r="I48" s="1" t="s">
        <v>1215</v>
      </c>
      <c r="J48" s="1">
        <v>8143333004</v>
      </c>
      <c r="K48" s="1" t="s">
        <v>85</v>
      </c>
      <c r="L48" s="1" t="s">
        <v>1216</v>
      </c>
      <c r="M48" s="1" t="s">
        <v>87</v>
      </c>
      <c r="N48" s="1" t="s">
        <v>1217</v>
      </c>
      <c r="O48" s="1" t="s">
        <v>1218</v>
      </c>
      <c r="P48" s="1" t="s">
        <v>373</v>
      </c>
      <c r="Q48" s="1">
        <v>656522131844</v>
      </c>
      <c r="R48" s="1" t="s">
        <v>1219</v>
      </c>
      <c r="S48" s="1">
        <v>9502923109</v>
      </c>
      <c r="T48" s="1" t="s">
        <v>1220</v>
      </c>
      <c r="U48" s="1" t="s">
        <v>1221</v>
      </c>
      <c r="V48" s="1">
        <v>9581649574</v>
      </c>
      <c r="W48" s="1" t="s">
        <v>1222</v>
      </c>
      <c r="X48" s="1" t="s">
        <v>1223</v>
      </c>
      <c r="Y48" s="1" t="s">
        <v>893</v>
      </c>
      <c r="Z48" s="1" t="s">
        <v>97</v>
      </c>
      <c r="AA48" s="1" t="s">
        <v>1223</v>
      </c>
      <c r="AB48" s="1" t="s">
        <v>893</v>
      </c>
      <c r="AC48" s="1" t="s">
        <v>97</v>
      </c>
      <c r="AD48" s="1" t="s">
        <v>98</v>
      </c>
      <c r="AE48" s="1" t="s">
        <v>98</v>
      </c>
      <c r="AF48" s="1" t="s">
        <v>1224</v>
      </c>
      <c r="AG48" s="1" t="s">
        <v>222</v>
      </c>
      <c r="AH48" s="1" t="s">
        <v>1225</v>
      </c>
      <c r="AI48" s="1" t="s">
        <v>1226</v>
      </c>
      <c r="AJ48" s="1">
        <v>79</v>
      </c>
      <c r="AK48" s="1"/>
      <c r="AL48" s="1" t="s">
        <v>1227</v>
      </c>
      <c r="AM48" s="1" t="s">
        <v>1228</v>
      </c>
      <c r="AN48" s="1" t="s">
        <v>442</v>
      </c>
      <c r="AO48" s="1" t="s">
        <v>1229</v>
      </c>
      <c r="AP48" s="1" t="s">
        <v>516</v>
      </c>
      <c r="AQ48" s="1">
        <v>68.7</v>
      </c>
      <c r="AR48" s="1"/>
      <c r="AS48" s="1"/>
      <c r="AT48" s="1"/>
      <c r="AU48" s="1"/>
      <c r="AV48" s="1"/>
      <c r="AW48" s="1"/>
      <c r="AX48" s="1"/>
      <c r="AY48" s="1" t="s">
        <v>1230</v>
      </c>
      <c r="AZ48" s="1" t="s">
        <v>1231</v>
      </c>
      <c r="BA48" s="1" t="s">
        <v>109</v>
      </c>
      <c r="BB48" s="1" t="s">
        <v>110</v>
      </c>
      <c r="BC48" s="1" t="s">
        <v>1033</v>
      </c>
      <c r="BD48" s="1" t="s">
        <v>408</v>
      </c>
      <c r="BE48" s="1">
        <v>66.17</v>
      </c>
      <c r="BF48" s="1"/>
      <c r="BG48" s="1"/>
      <c r="BH48" s="1"/>
      <c r="BI48" s="1"/>
      <c r="BJ48" s="1"/>
      <c r="BK48" s="1"/>
      <c r="BL48" s="1"/>
      <c r="BM48" s="1"/>
      <c r="BN48" s="1"/>
      <c r="BO48" s="1" t="s">
        <v>1232</v>
      </c>
      <c r="BP48" s="1" t="s">
        <v>1233</v>
      </c>
      <c r="BQ48" s="1" t="s">
        <v>1234</v>
      </c>
      <c r="BR48" s="1" t="s">
        <v>1235</v>
      </c>
      <c r="BS48" s="1">
        <v>22</v>
      </c>
      <c r="BT48" s="1"/>
      <c r="BU48" s="1" t="str">
        <f>HYPERLINK("https://nconnect.nicmar.ac.in/storage/profile/6aa972bd0ac8d.png","Download")</f>
        <v>0</v>
      </c>
      <c r="BV48" s="1" t="s">
        <v>116</v>
      </c>
      <c r="BW48" s="3"/>
      <c r="BX48" s="3"/>
    </row>
    <row r="49" spans="1:76">
      <c r="A49" s="1" t="s">
        <v>76</v>
      </c>
      <c r="B49" s="1" t="s">
        <v>77</v>
      </c>
      <c r="C49" s="1" t="s">
        <v>1236</v>
      </c>
      <c r="D49" s="1" t="s">
        <v>1212</v>
      </c>
      <c r="E49" s="1"/>
      <c r="F49" s="1" t="s">
        <v>1237</v>
      </c>
      <c r="G49" s="1" t="s">
        <v>1238</v>
      </c>
      <c r="H49" s="1" t="s">
        <v>1239</v>
      </c>
      <c r="I49" s="1" t="s">
        <v>1240</v>
      </c>
      <c r="J49" s="1">
        <v>9063932521</v>
      </c>
      <c r="K49" s="1" t="s">
        <v>85</v>
      </c>
      <c r="L49" s="1" t="s">
        <v>1241</v>
      </c>
      <c r="M49" s="1" t="s">
        <v>87</v>
      </c>
      <c r="N49" s="1" t="s">
        <v>1242</v>
      </c>
      <c r="O49" s="1" t="s">
        <v>1243</v>
      </c>
      <c r="P49" s="1" t="s">
        <v>90</v>
      </c>
      <c r="Q49" s="1">
        <v>254764996126</v>
      </c>
      <c r="R49" s="1" t="s">
        <v>1244</v>
      </c>
      <c r="S49" s="1">
        <v>9059122843</v>
      </c>
      <c r="T49" s="1" t="s">
        <v>1220</v>
      </c>
      <c r="U49" s="1" t="s">
        <v>1245</v>
      </c>
      <c r="V49" s="1">
        <v>9059122843</v>
      </c>
      <c r="W49" s="1" t="s">
        <v>1246</v>
      </c>
      <c r="X49" s="1" t="s">
        <v>1247</v>
      </c>
      <c r="Y49" s="1" t="s">
        <v>96</v>
      </c>
      <c r="Z49" s="1" t="s">
        <v>97</v>
      </c>
      <c r="AA49" s="1" t="s">
        <v>1247</v>
      </c>
      <c r="AB49" s="1" t="s">
        <v>96</v>
      </c>
      <c r="AC49" s="1" t="s">
        <v>97</v>
      </c>
      <c r="AD49" s="1" t="s">
        <v>98</v>
      </c>
      <c r="AE49" s="1" t="s">
        <v>98</v>
      </c>
      <c r="AF49" s="1" t="s">
        <v>1248</v>
      </c>
      <c r="AG49" s="1" t="s">
        <v>1249</v>
      </c>
      <c r="AH49" s="1" t="s">
        <v>101</v>
      </c>
      <c r="AI49" s="1" t="s">
        <v>167</v>
      </c>
      <c r="AJ49" s="1">
        <v>88</v>
      </c>
      <c r="AK49" s="1">
        <v>8.8</v>
      </c>
      <c r="AL49" s="1"/>
      <c r="AM49" s="1"/>
      <c r="AN49" s="1"/>
      <c r="AO49" s="1"/>
      <c r="AP49" s="1"/>
      <c r="AQ49" s="1"/>
      <c r="AR49" s="1"/>
      <c r="AS49" s="1" t="s">
        <v>1250</v>
      </c>
      <c r="AT49" s="1" t="s">
        <v>1251</v>
      </c>
      <c r="AU49" s="1" t="s">
        <v>546</v>
      </c>
      <c r="AV49" s="1" t="s">
        <v>225</v>
      </c>
      <c r="AW49" s="1">
        <v>80.31</v>
      </c>
      <c r="AX49" s="1"/>
      <c r="AY49" s="1" t="s">
        <v>1252</v>
      </c>
      <c r="AZ49" s="1" t="s">
        <v>1253</v>
      </c>
      <c r="BA49" s="1" t="s">
        <v>109</v>
      </c>
      <c r="BB49" s="1" t="s">
        <v>110</v>
      </c>
      <c r="BC49" s="1" t="s">
        <v>173</v>
      </c>
      <c r="BD49" s="1" t="s">
        <v>329</v>
      </c>
      <c r="BE49" s="1">
        <v>83.5</v>
      </c>
      <c r="BF49" s="1">
        <v>8.85</v>
      </c>
      <c r="BG49" s="1"/>
      <c r="BH49" s="1"/>
      <c r="BI49" s="1"/>
      <c r="BJ49" s="1"/>
      <c r="BK49" s="1"/>
      <c r="BL49" s="1"/>
      <c r="BM49" s="1"/>
      <c r="BN49" s="1"/>
      <c r="BO49" s="1" t="s">
        <v>1254</v>
      </c>
      <c r="BP49" s="1"/>
      <c r="BQ49" s="1"/>
      <c r="BR49" s="1" t="s">
        <v>1255</v>
      </c>
      <c r="BS49" s="1">
        <v>45</v>
      </c>
      <c r="BT49" s="1"/>
      <c r="BU49" s="1" t="str">
        <f>HYPERLINK("https://nconnect.nicmar.ac.in/storage/profile/6aa9279b7d3cd.png","Download")</f>
        <v>0</v>
      </c>
      <c r="BV49" s="1" t="s">
        <v>116</v>
      </c>
      <c r="BW49" s="3"/>
      <c r="BX49" s="3"/>
    </row>
    <row r="50" spans="1:76">
      <c r="A50" s="1" t="s">
        <v>76</v>
      </c>
      <c r="B50" s="1" t="s">
        <v>77</v>
      </c>
      <c r="C50" s="1" t="s">
        <v>1256</v>
      </c>
      <c r="D50" s="1" t="s">
        <v>1257</v>
      </c>
      <c r="E50" s="1" t="s">
        <v>1258</v>
      </c>
      <c r="F50" s="1" t="s">
        <v>1259</v>
      </c>
      <c r="G50" s="1" t="s">
        <v>1260</v>
      </c>
      <c r="H50" s="1" t="s">
        <v>1261</v>
      </c>
      <c r="I50" s="1" t="s">
        <v>1262</v>
      </c>
      <c r="J50" s="1">
        <v>9666882259</v>
      </c>
      <c r="K50" s="1" t="s">
        <v>85</v>
      </c>
      <c r="L50" s="1" t="s">
        <v>1263</v>
      </c>
      <c r="M50" s="1" t="s">
        <v>87</v>
      </c>
      <c r="N50" s="1" t="s">
        <v>1264</v>
      </c>
      <c r="O50" s="1" t="s">
        <v>1265</v>
      </c>
      <c r="P50" s="1" t="s">
        <v>126</v>
      </c>
      <c r="Q50" s="1">
        <v>236844667980</v>
      </c>
      <c r="R50" s="1" t="s">
        <v>1266</v>
      </c>
      <c r="S50" s="1">
        <v>8341172033</v>
      </c>
      <c r="T50" s="1" t="s">
        <v>1267</v>
      </c>
      <c r="U50" s="1" t="s">
        <v>1268</v>
      </c>
      <c r="V50" s="1">
        <v>9396668998</v>
      </c>
      <c r="W50" s="1" t="s">
        <v>703</v>
      </c>
      <c r="X50" s="1" t="s">
        <v>1269</v>
      </c>
      <c r="Y50" s="1" t="s">
        <v>705</v>
      </c>
      <c r="Z50" s="1" t="s">
        <v>97</v>
      </c>
      <c r="AA50" s="1" t="s">
        <v>1270</v>
      </c>
      <c r="AB50" s="1" t="s">
        <v>246</v>
      </c>
      <c r="AC50" s="1" t="s">
        <v>97</v>
      </c>
      <c r="AD50" s="1" t="s">
        <v>98</v>
      </c>
      <c r="AE50" s="1" t="s">
        <v>98</v>
      </c>
      <c r="AF50" s="1" t="s">
        <v>1271</v>
      </c>
      <c r="AG50" s="1" t="s">
        <v>249</v>
      </c>
      <c r="AH50" s="1" t="s">
        <v>250</v>
      </c>
      <c r="AI50" s="1" t="s">
        <v>193</v>
      </c>
      <c r="AJ50" s="1">
        <v>87.5</v>
      </c>
      <c r="AK50" s="1">
        <v>9.2</v>
      </c>
      <c r="AL50" s="1" t="s">
        <v>1272</v>
      </c>
      <c r="AM50" s="1" t="s">
        <v>1273</v>
      </c>
      <c r="AN50" s="1" t="s">
        <v>986</v>
      </c>
      <c r="AO50" s="1" t="s">
        <v>136</v>
      </c>
      <c r="AP50" s="1" t="s">
        <v>223</v>
      </c>
      <c r="AQ50" s="1">
        <v>74</v>
      </c>
      <c r="AR50" s="1">
        <v>7.79</v>
      </c>
      <c r="AS50" s="1"/>
      <c r="AT50" s="1"/>
      <c r="AU50" s="1"/>
      <c r="AV50" s="1"/>
      <c r="AW50" s="1"/>
      <c r="AX50" s="1"/>
      <c r="AY50" s="1" t="s">
        <v>463</v>
      </c>
      <c r="AZ50" s="1" t="s">
        <v>1274</v>
      </c>
      <c r="BA50" s="1" t="s">
        <v>109</v>
      </c>
      <c r="BB50" s="1" t="s">
        <v>110</v>
      </c>
      <c r="BC50" s="1" t="s">
        <v>256</v>
      </c>
      <c r="BD50" s="1" t="s">
        <v>257</v>
      </c>
      <c r="BE50" s="1">
        <v>57.8</v>
      </c>
      <c r="BF50" s="1">
        <v>6.53</v>
      </c>
      <c r="BG50" s="1"/>
      <c r="BH50" s="1"/>
      <c r="BI50" s="1"/>
      <c r="BJ50" s="1"/>
      <c r="BK50" s="1"/>
      <c r="BL50" s="1"/>
      <c r="BM50" s="1"/>
      <c r="BN50" s="1"/>
      <c r="BO50" s="1" t="s">
        <v>1275</v>
      </c>
      <c r="BP50" s="1" t="s">
        <v>1276</v>
      </c>
      <c r="BQ50" s="1" t="s">
        <v>1277</v>
      </c>
      <c r="BR50" s="1"/>
      <c r="BS50" s="1"/>
      <c r="BT50" s="1"/>
      <c r="BU50" s="1" t="str">
        <f>HYPERLINK("https://nconnect.nicmar.ac.in/storage/profile/6aa955d725701.png","Download")</f>
        <v>0</v>
      </c>
      <c r="BV50" s="1" t="s">
        <v>116</v>
      </c>
      <c r="BW50" s="3"/>
      <c r="BX50" s="3"/>
    </row>
    <row r="51" spans="1:76">
      <c r="A51" s="1" t="s">
        <v>76</v>
      </c>
      <c r="B51" s="1" t="s">
        <v>77</v>
      </c>
      <c r="C51" s="1" t="s">
        <v>1278</v>
      </c>
      <c r="D51" s="1" t="s">
        <v>1279</v>
      </c>
      <c r="E51" s="1" t="s">
        <v>81</v>
      </c>
      <c r="F51" s="1" t="s">
        <v>1280</v>
      </c>
      <c r="G51" s="1" t="s">
        <v>1281</v>
      </c>
      <c r="H51" s="1" t="s">
        <v>1282</v>
      </c>
      <c r="I51" s="1" t="s">
        <v>1283</v>
      </c>
      <c r="J51" s="1">
        <v>8463929448</v>
      </c>
      <c r="K51" s="1" t="s">
        <v>85</v>
      </c>
      <c r="L51" s="1" t="s">
        <v>1284</v>
      </c>
      <c r="M51" s="1" t="s">
        <v>87</v>
      </c>
      <c r="N51" s="1" t="s">
        <v>185</v>
      </c>
      <c r="O51" s="1" t="s">
        <v>1285</v>
      </c>
      <c r="P51" s="1" t="s">
        <v>126</v>
      </c>
      <c r="Q51" s="1">
        <v>334952828786</v>
      </c>
      <c r="R51" s="1" t="s">
        <v>1286</v>
      </c>
      <c r="S51" s="1">
        <v>9032848832</v>
      </c>
      <c r="T51" s="1" t="s">
        <v>92</v>
      </c>
      <c r="U51" s="1" t="s">
        <v>1287</v>
      </c>
      <c r="V51" s="1">
        <v>8186988832</v>
      </c>
      <c r="W51" s="1" t="s">
        <v>94</v>
      </c>
      <c r="X51" s="1" t="s">
        <v>1288</v>
      </c>
      <c r="Y51" s="1" t="s">
        <v>96</v>
      </c>
      <c r="Z51" s="1" t="s">
        <v>97</v>
      </c>
      <c r="AA51" s="1" t="s">
        <v>1288</v>
      </c>
      <c r="AB51" s="1" t="s">
        <v>96</v>
      </c>
      <c r="AC51" s="1" t="s">
        <v>97</v>
      </c>
      <c r="AD51" s="1" t="s">
        <v>98</v>
      </c>
      <c r="AE51" s="1" t="s">
        <v>98</v>
      </c>
      <c r="AF51" s="1" t="s">
        <v>1289</v>
      </c>
      <c r="AG51" s="1" t="s">
        <v>222</v>
      </c>
      <c r="AH51" s="1" t="s">
        <v>250</v>
      </c>
      <c r="AI51" s="1" t="s">
        <v>193</v>
      </c>
      <c r="AJ51" s="1">
        <v>80</v>
      </c>
      <c r="AK51" s="1">
        <v>8.0</v>
      </c>
      <c r="AL51" s="1"/>
      <c r="AM51" s="1"/>
      <c r="AN51" s="1"/>
      <c r="AO51" s="1"/>
      <c r="AP51" s="1"/>
      <c r="AQ51" s="1"/>
      <c r="AR51" s="1"/>
      <c r="AS51" s="1" t="s">
        <v>590</v>
      </c>
      <c r="AT51" s="1" t="s">
        <v>1290</v>
      </c>
      <c r="AU51" s="1" t="s">
        <v>136</v>
      </c>
      <c r="AV51" s="1" t="s">
        <v>565</v>
      </c>
      <c r="AW51" s="1">
        <v>72.74</v>
      </c>
      <c r="AX51" s="1"/>
      <c r="AY51" s="1" t="s">
        <v>327</v>
      </c>
      <c r="AZ51" s="1" t="s">
        <v>1291</v>
      </c>
      <c r="BA51" s="1" t="s">
        <v>109</v>
      </c>
      <c r="BB51" s="1" t="s">
        <v>110</v>
      </c>
      <c r="BC51" s="1" t="s">
        <v>568</v>
      </c>
      <c r="BD51" s="1" t="s">
        <v>144</v>
      </c>
      <c r="BE51" s="1">
        <v>67.48</v>
      </c>
      <c r="BF51" s="1"/>
      <c r="BG51" s="1"/>
      <c r="BH51" s="1"/>
      <c r="BI51" s="1"/>
      <c r="BJ51" s="1"/>
      <c r="BK51" s="1"/>
      <c r="BL51" s="1"/>
      <c r="BM51" s="1"/>
      <c r="BN51" s="1"/>
      <c r="BO51" s="1" t="s">
        <v>1292</v>
      </c>
      <c r="BP51" s="1"/>
      <c r="BQ51" s="1"/>
      <c r="BR51" s="1" t="s">
        <v>1293</v>
      </c>
      <c r="BS51" s="1">
        <v>5</v>
      </c>
      <c r="BT51" s="1"/>
      <c r="BU51" s="1" t="str">
        <f>HYPERLINK("https://nconnect.nicmar.ac.in/storage/profile/6aa80a93c828a.png","Download")</f>
        <v>0</v>
      </c>
      <c r="BV51" s="1" t="s">
        <v>116</v>
      </c>
      <c r="BW51" s="3"/>
      <c r="BX51" s="3"/>
    </row>
    <row r="52" spans="1:76">
      <c r="A52" s="1" t="s">
        <v>76</v>
      </c>
      <c r="B52" s="1" t="s">
        <v>77</v>
      </c>
      <c r="C52" s="1" t="s">
        <v>1294</v>
      </c>
      <c r="D52" s="1" t="s">
        <v>1295</v>
      </c>
      <c r="E52" s="1"/>
      <c r="F52" s="1" t="s">
        <v>1296</v>
      </c>
      <c r="G52" s="1" t="s">
        <v>1297</v>
      </c>
      <c r="H52" s="1" t="s">
        <v>1298</v>
      </c>
      <c r="I52" s="1" t="s">
        <v>1299</v>
      </c>
      <c r="J52" s="1">
        <v>8330969978</v>
      </c>
      <c r="K52" s="1" t="s">
        <v>430</v>
      </c>
      <c r="L52" s="1" t="s">
        <v>1300</v>
      </c>
      <c r="M52" s="1" t="s">
        <v>87</v>
      </c>
      <c r="N52" s="1" t="s">
        <v>157</v>
      </c>
      <c r="O52" s="1" t="s">
        <v>1301</v>
      </c>
      <c r="P52" s="1" t="s">
        <v>90</v>
      </c>
      <c r="Q52" s="1">
        <v>999241272159</v>
      </c>
      <c r="R52" s="1" t="s">
        <v>1302</v>
      </c>
      <c r="S52" s="1">
        <v>9440819978</v>
      </c>
      <c r="T52" s="1" t="s">
        <v>1303</v>
      </c>
      <c r="U52" s="1" t="s">
        <v>1304</v>
      </c>
      <c r="V52" s="1">
        <v>9381638703</v>
      </c>
      <c r="W52" s="1" t="s">
        <v>1305</v>
      </c>
      <c r="X52" s="1" t="s">
        <v>1306</v>
      </c>
      <c r="Y52" s="1" t="s">
        <v>438</v>
      </c>
      <c r="Z52" s="1" t="s">
        <v>404</v>
      </c>
      <c r="AA52" s="1" t="s">
        <v>1306</v>
      </c>
      <c r="AB52" s="1" t="s">
        <v>438</v>
      </c>
      <c r="AC52" s="1" t="s">
        <v>404</v>
      </c>
      <c r="AD52" s="1" t="s">
        <v>98</v>
      </c>
      <c r="AE52" s="1" t="s">
        <v>98</v>
      </c>
      <c r="AF52" s="1" t="s">
        <v>1307</v>
      </c>
      <c r="AG52" s="1" t="s">
        <v>166</v>
      </c>
      <c r="AH52" s="1" t="s">
        <v>1308</v>
      </c>
      <c r="AI52" s="1" t="s">
        <v>495</v>
      </c>
      <c r="AJ52" s="1">
        <v>0</v>
      </c>
      <c r="AK52" s="1">
        <v>9.3</v>
      </c>
      <c r="AL52" s="1" t="s">
        <v>409</v>
      </c>
      <c r="AM52" s="1" t="s">
        <v>1309</v>
      </c>
      <c r="AN52" s="1" t="s">
        <v>196</v>
      </c>
      <c r="AO52" s="1" t="s">
        <v>250</v>
      </c>
      <c r="AP52" s="1" t="s">
        <v>137</v>
      </c>
      <c r="AQ52" s="1">
        <v>90.9</v>
      </c>
      <c r="AR52" s="1"/>
      <c r="AS52" s="1"/>
      <c r="AT52" s="1"/>
      <c r="AU52" s="1"/>
      <c r="AV52" s="1"/>
      <c r="AW52" s="1"/>
      <c r="AX52" s="1"/>
      <c r="AY52" s="1" t="s">
        <v>1310</v>
      </c>
      <c r="AZ52" s="1" t="s">
        <v>1311</v>
      </c>
      <c r="BA52" s="1" t="s">
        <v>357</v>
      </c>
      <c r="BB52" s="1" t="s">
        <v>110</v>
      </c>
      <c r="BC52" s="1" t="s">
        <v>101</v>
      </c>
      <c r="BD52" s="1" t="s">
        <v>710</v>
      </c>
      <c r="BE52" s="1">
        <v>62.7</v>
      </c>
      <c r="BF52" s="1">
        <v>6.77</v>
      </c>
      <c r="BG52" s="1" t="s">
        <v>1312</v>
      </c>
      <c r="BH52" s="1" t="s">
        <v>1313</v>
      </c>
      <c r="BI52" s="1" t="s">
        <v>442</v>
      </c>
      <c r="BJ52" s="1" t="s">
        <v>1314</v>
      </c>
      <c r="BK52" s="1" t="s">
        <v>1315</v>
      </c>
      <c r="BL52" s="1" t="s">
        <v>1316</v>
      </c>
      <c r="BM52" s="1">
        <v>64.95</v>
      </c>
      <c r="BN52" s="1"/>
      <c r="BO52" s="1" t="s">
        <v>1317</v>
      </c>
      <c r="BP52" s="1" t="s">
        <v>1318</v>
      </c>
      <c r="BQ52" s="1" t="s">
        <v>1319</v>
      </c>
      <c r="BR52" s="1" t="s">
        <v>1320</v>
      </c>
      <c r="BS52" s="1">
        <v>31</v>
      </c>
      <c r="BT52" s="1" t="s">
        <v>1321</v>
      </c>
      <c r="BU52" s="1" t="str">
        <f>HYPERLINK("https://nconnect.nicmar.ac.in/storage/profile/6aa42e3a99645.png","Download")</f>
        <v>0</v>
      </c>
      <c r="BV52" s="1" t="s">
        <v>116</v>
      </c>
      <c r="BW52" s="3"/>
      <c r="BX52" s="3"/>
    </row>
    <row r="53" spans="1:76">
      <c r="A53" s="1" t="s">
        <v>76</v>
      </c>
      <c r="B53" s="1" t="s">
        <v>77</v>
      </c>
      <c r="C53" s="1" t="s">
        <v>1322</v>
      </c>
      <c r="D53" s="1" t="s">
        <v>1323</v>
      </c>
      <c r="E53" s="1"/>
      <c r="F53" s="1" t="s">
        <v>1324</v>
      </c>
      <c r="G53" s="1" t="s">
        <v>1325</v>
      </c>
      <c r="H53" s="1" t="s">
        <v>1326</v>
      </c>
      <c r="I53" s="1" t="s">
        <v>1327</v>
      </c>
      <c r="J53" s="1">
        <v>9550130968</v>
      </c>
      <c r="K53" s="1" t="s">
        <v>85</v>
      </c>
      <c r="L53" s="1" t="s">
        <v>1328</v>
      </c>
      <c r="M53" s="1" t="s">
        <v>87</v>
      </c>
      <c r="N53" s="1" t="s">
        <v>1329</v>
      </c>
      <c r="O53" s="1" t="s">
        <v>1330</v>
      </c>
      <c r="P53" s="1" t="s">
        <v>126</v>
      </c>
      <c r="Q53" s="1">
        <v>322332757843</v>
      </c>
      <c r="R53" s="1" t="s">
        <v>1331</v>
      </c>
      <c r="S53" s="1">
        <v>9000232086</v>
      </c>
      <c r="T53" s="1" t="s">
        <v>1332</v>
      </c>
      <c r="U53" s="1" t="s">
        <v>1333</v>
      </c>
      <c r="V53" s="1">
        <v>9000232086</v>
      </c>
      <c r="W53" s="1" t="s">
        <v>1082</v>
      </c>
      <c r="X53" s="1" t="s">
        <v>1334</v>
      </c>
      <c r="Y53" s="1" t="s">
        <v>438</v>
      </c>
      <c r="Z53" s="1" t="s">
        <v>404</v>
      </c>
      <c r="AA53" s="1" t="s">
        <v>1334</v>
      </c>
      <c r="AB53" s="1" t="s">
        <v>438</v>
      </c>
      <c r="AC53" s="1" t="s">
        <v>404</v>
      </c>
      <c r="AD53" s="1" t="s">
        <v>98</v>
      </c>
      <c r="AE53" s="1" t="s">
        <v>98</v>
      </c>
      <c r="AF53" s="1" t="s">
        <v>1335</v>
      </c>
      <c r="AG53" s="1" t="s">
        <v>1336</v>
      </c>
      <c r="AH53" s="1" t="s">
        <v>251</v>
      </c>
      <c r="AI53" s="1" t="s">
        <v>137</v>
      </c>
      <c r="AJ53" s="1">
        <v>83</v>
      </c>
      <c r="AK53" s="1"/>
      <c r="AL53" s="1"/>
      <c r="AM53" s="1"/>
      <c r="AN53" s="1"/>
      <c r="AO53" s="1"/>
      <c r="AP53" s="1"/>
      <c r="AQ53" s="1"/>
      <c r="AR53" s="1"/>
      <c r="AS53" s="1" t="s">
        <v>1337</v>
      </c>
      <c r="AT53" s="1" t="s">
        <v>1338</v>
      </c>
      <c r="AU53" s="1" t="s">
        <v>445</v>
      </c>
      <c r="AV53" s="1" t="s">
        <v>589</v>
      </c>
      <c r="AW53" s="1">
        <v>67</v>
      </c>
      <c r="AX53" s="1">
        <v>7.2</v>
      </c>
      <c r="AY53" s="1" t="s">
        <v>1339</v>
      </c>
      <c r="AZ53" s="1" t="s">
        <v>1340</v>
      </c>
      <c r="BA53" s="1" t="s">
        <v>109</v>
      </c>
      <c r="BB53" s="1" t="s">
        <v>110</v>
      </c>
      <c r="BC53" s="1" t="s">
        <v>225</v>
      </c>
      <c r="BD53" s="1" t="s">
        <v>174</v>
      </c>
      <c r="BE53" s="1">
        <v>70.7</v>
      </c>
      <c r="BF53" s="1">
        <v>7.57</v>
      </c>
      <c r="BG53" s="1"/>
      <c r="BH53" s="1"/>
      <c r="BI53" s="1"/>
      <c r="BJ53" s="1"/>
      <c r="BK53" s="1"/>
      <c r="BL53" s="1"/>
      <c r="BM53" s="1"/>
      <c r="BN53" s="1"/>
      <c r="BO53" s="1" t="s">
        <v>1341</v>
      </c>
      <c r="BP53" s="1"/>
      <c r="BQ53" s="1"/>
      <c r="BR53" s="1" t="s">
        <v>1342</v>
      </c>
      <c r="BS53" s="1">
        <v>52</v>
      </c>
      <c r="BT53" s="1"/>
      <c r="BU53" s="1" t="str">
        <f>HYPERLINK("https://nconnect.nicmar.ac.in/storage/profile/6abaa989858a6.png","Download")</f>
        <v>0</v>
      </c>
      <c r="BV53" s="1" t="s">
        <v>116</v>
      </c>
      <c r="BW53" s="3"/>
      <c r="BX53" s="3"/>
    </row>
    <row r="54" spans="1:76">
      <c r="A54" s="1" t="s">
        <v>76</v>
      </c>
      <c r="B54" s="1" t="s">
        <v>77</v>
      </c>
      <c r="C54" s="1" t="s">
        <v>1343</v>
      </c>
      <c r="D54" s="1" t="s">
        <v>1344</v>
      </c>
      <c r="E54" s="1"/>
      <c r="F54" s="1" t="s">
        <v>1345</v>
      </c>
      <c r="G54" s="1" t="s">
        <v>1346</v>
      </c>
      <c r="H54" s="1" t="s">
        <v>1347</v>
      </c>
      <c r="I54" s="1" t="s">
        <v>1348</v>
      </c>
      <c r="J54" s="1">
        <v>9390479702</v>
      </c>
      <c r="K54" s="1" t="s">
        <v>85</v>
      </c>
      <c r="L54" s="1" t="s">
        <v>1349</v>
      </c>
      <c r="M54" s="1" t="s">
        <v>87</v>
      </c>
      <c r="N54" s="1" t="s">
        <v>1350</v>
      </c>
      <c r="O54" s="1" t="s">
        <v>1351</v>
      </c>
      <c r="P54" s="1" t="s">
        <v>126</v>
      </c>
      <c r="Q54" s="1">
        <v>604824855909</v>
      </c>
      <c r="R54" s="1" t="s">
        <v>1352</v>
      </c>
      <c r="S54" s="1">
        <v>7801078033</v>
      </c>
      <c r="T54" s="1" t="s">
        <v>92</v>
      </c>
      <c r="U54" s="1" t="s">
        <v>1353</v>
      </c>
      <c r="V54" s="1">
        <v>7801078033</v>
      </c>
      <c r="W54" s="1" t="s">
        <v>321</v>
      </c>
      <c r="X54" s="1" t="s">
        <v>1354</v>
      </c>
      <c r="Y54" s="1" t="s">
        <v>1355</v>
      </c>
      <c r="Z54" s="1" t="s">
        <v>404</v>
      </c>
      <c r="AA54" s="1" t="s">
        <v>1354</v>
      </c>
      <c r="AB54" s="1" t="s">
        <v>1355</v>
      </c>
      <c r="AC54" s="1" t="s">
        <v>404</v>
      </c>
      <c r="AD54" s="1" t="s">
        <v>98</v>
      </c>
      <c r="AE54" s="1" t="s">
        <v>98</v>
      </c>
      <c r="AF54" s="1" t="s">
        <v>1356</v>
      </c>
      <c r="AG54" s="1" t="s">
        <v>1357</v>
      </c>
      <c r="AH54" s="1" t="s">
        <v>250</v>
      </c>
      <c r="AI54" s="1" t="s">
        <v>665</v>
      </c>
      <c r="AJ54" s="1">
        <v>88</v>
      </c>
      <c r="AK54" s="1">
        <v>8.8</v>
      </c>
      <c r="AL54" s="1" t="s">
        <v>1358</v>
      </c>
      <c r="AM54" s="1" t="s">
        <v>1359</v>
      </c>
      <c r="AN54" s="1" t="s">
        <v>196</v>
      </c>
      <c r="AO54" s="1" t="s">
        <v>414</v>
      </c>
      <c r="AP54" s="1" t="s">
        <v>167</v>
      </c>
      <c r="AQ54" s="1">
        <v>80.8</v>
      </c>
      <c r="AR54" s="1"/>
      <c r="AS54" s="1"/>
      <c r="AT54" s="1"/>
      <c r="AU54" s="1"/>
      <c r="AV54" s="1"/>
      <c r="AW54" s="1"/>
      <c r="AX54" s="1"/>
      <c r="AY54" s="1" t="s">
        <v>412</v>
      </c>
      <c r="AZ54" s="1" t="s">
        <v>1360</v>
      </c>
      <c r="BA54" s="1" t="s">
        <v>109</v>
      </c>
      <c r="BB54" s="1" t="s">
        <v>110</v>
      </c>
      <c r="BC54" s="1" t="s">
        <v>546</v>
      </c>
      <c r="BD54" s="1" t="s">
        <v>547</v>
      </c>
      <c r="BE54" s="1">
        <v>55.1</v>
      </c>
      <c r="BF54" s="1">
        <v>6.01</v>
      </c>
      <c r="BG54" s="1"/>
      <c r="BH54" s="1"/>
      <c r="BI54" s="1"/>
      <c r="BJ54" s="1"/>
      <c r="BK54" s="1"/>
      <c r="BL54" s="1"/>
      <c r="BM54" s="1"/>
      <c r="BN54" s="1"/>
      <c r="BO54" s="1" t="s">
        <v>1361</v>
      </c>
      <c r="BP54" s="1" t="s">
        <v>1362</v>
      </c>
      <c r="BQ54" s="1" t="s">
        <v>1363</v>
      </c>
      <c r="BR54" s="1" t="s">
        <v>1364</v>
      </c>
      <c r="BS54" s="1">
        <v>34</v>
      </c>
      <c r="BT54" s="1"/>
      <c r="BU54" s="1" t="str">
        <f>HYPERLINK("https://nconnect.nicmar.ac.in/storage/profile/6aa8eae45f997.png","Download")</f>
        <v>0</v>
      </c>
      <c r="BV54" s="1" t="s">
        <v>116</v>
      </c>
      <c r="BW54" s="3"/>
      <c r="BX54" s="3"/>
    </row>
    <row r="55" spans="1:76">
      <c r="A55" s="1" t="s">
        <v>76</v>
      </c>
      <c r="B55" s="1" t="s">
        <v>77</v>
      </c>
      <c r="C55" s="1" t="s">
        <v>1365</v>
      </c>
      <c r="D55" s="1" t="s">
        <v>1366</v>
      </c>
      <c r="E55" s="1"/>
      <c r="F55" s="1" t="s">
        <v>1367</v>
      </c>
      <c r="G55" s="1" t="s">
        <v>1368</v>
      </c>
      <c r="H55" s="1" t="s">
        <v>1369</v>
      </c>
      <c r="I55" s="1" t="s">
        <v>1370</v>
      </c>
      <c r="J55" s="1">
        <v>9392232784</v>
      </c>
      <c r="K55" s="1" t="s">
        <v>85</v>
      </c>
      <c r="L55" s="1" t="s">
        <v>1371</v>
      </c>
      <c r="M55" s="1" t="s">
        <v>87</v>
      </c>
      <c r="N55" s="1" t="s">
        <v>1372</v>
      </c>
      <c r="O55" s="1" t="s">
        <v>1373</v>
      </c>
      <c r="P55" s="1" t="s">
        <v>126</v>
      </c>
      <c r="Q55" s="1">
        <v>445155140427</v>
      </c>
      <c r="R55" s="1" t="s">
        <v>1374</v>
      </c>
      <c r="S55" s="1">
        <v>9441440525</v>
      </c>
      <c r="T55" s="1" t="s">
        <v>1375</v>
      </c>
      <c r="U55" s="1" t="s">
        <v>1376</v>
      </c>
      <c r="V55" s="1">
        <v>9292764163</v>
      </c>
      <c r="W55" s="1" t="s">
        <v>189</v>
      </c>
      <c r="X55" s="1" t="s">
        <v>1377</v>
      </c>
      <c r="Y55" s="1" t="s">
        <v>191</v>
      </c>
      <c r="Z55" s="1" t="s">
        <v>97</v>
      </c>
      <c r="AA55" s="1" t="s">
        <v>1378</v>
      </c>
      <c r="AB55" s="1" t="s">
        <v>1379</v>
      </c>
      <c r="AC55" s="1" t="s">
        <v>404</v>
      </c>
      <c r="AD55" s="1" t="s">
        <v>98</v>
      </c>
      <c r="AE55" s="1" t="s">
        <v>98</v>
      </c>
      <c r="AF55" s="1" t="s">
        <v>1380</v>
      </c>
      <c r="AG55" s="1" t="s">
        <v>1381</v>
      </c>
      <c r="AH55" s="1" t="s">
        <v>101</v>
      </c>
      <c r="AI55" s="1" t="s">
        <v>102</v>
      </c>
      <c r="AJ55" s="1">
        <v>98</v>
      </c>
      <c r="AK55" s="1">
        <v>9.8</v>
      </c>
      <c r="AL55" s="1"/>
      <c r="AM55" s="1"/>
      <c r="AN55" s="1"/>
      <c r="AO55" s="1"/>
      <c r="AP55" s="1"/>
      <c r="AQ55" s="1"/>
      <c r="AR55" s="1"/>
      <c r="AS55" s="1" t="s">
        <v>110</v>
      </c>
      <c r="AT55" s="1" t="s">
        <v>1382</v>
      </c>
      <c r="AU55" s="1" t="s">
        <v>105</v>
      </c>
      <c r="AV55" s="1" t="s">
        <v>710</v>
      </c>
      <c r="AW55" s="1">
        <v>73.02</v>
      </c>
      <c r="AX55" s="1"/>
      <c r="AY55" s="1" t="s">
        <v>1383</v>
      </c>
      <c r="AZ55" s="1" t="s">
        <v>1384</v>
      </c>
      <c r="BA55" s="1" t="s">
        <v>109</v>
      </c>
      <c r="BB55" s="1" t="s">
        <v>110</v>
      </c>
      <c r="BC55" s="1" t="s">
        <v>710</v>
      </c>
      <c r="BD55" s="1" t="s">
        <v>174</v>
      </c>
      <c r="BE55" s="1">
        <v>76.6</v>
      </c>
      <c r="BF55" s="1">
        <v>8.16</v>
      </c>
      <c r="BG55" s="1"/>
      <c r="BH55" s="1"/>
      <c r="BI55" s="1"/>
      <c r="BJ55" s="1"/>
      <c r="BK55" s="1"/>
      <c r="BL55" s="1"/>
      <c r="BM55" s="1"/>
      <c r="BN55" s="1"/>
      <c r="BO55" s="1" t="s">
        <v>1385</v>
      </c>
      <c r="BP55" s="1" t="s">
        <v>1386</v>
      </c>
      <c r="BQ55" s="1" t="s">
        <v>1387</v>
      </c>
      <c r="BR55" s="1" t="s">
        <v>1388</v>
      </c>
      <c r="BS55" s="1">
        <v>52</v>
      </c>
      <c r="BT55" s="1" t="s">
        <v>1389</v>
      </c>
      <c r="BU55" s="1" t="str">
        <f>HYPERLINK("https://nconnect.nicmar.ac.in/storage/profile/6a9ec54daea20.png","Download")</f>
        <v>0</v>
      </c>
      <c r="BV55" s="1" t="s">
        <v>116</v>
      </c>
      <c r="BW55" s="3"/>
      <c r="BX55" s="3"/>
    </row>
    <row r="56" spans="1:76">
      <c r="A56" s="1" t="s">
        <v>76</v>
      </c>
      <c r="B56" s="1" t="s">
        <v>77</v>
      </c>
      <c r="C56" s="1" t="s">
        <v>1390</v>
      </c>
      <c r="D56" s="1" t="s">
        <v>1391</v>
      </c>
      <c r="E56" s="1" t="s">
        <v>1392</v>
      </c>
      <c r="F56" s="1" t="s">
        <v>1393</v>
      </c>
      <c r="G56" s="1" t="s">
        <v>1394</v>
      </c>
      <c r="H56" s="1" t="s">
        <v>1395</v>
      </c>
      <c r="I56" s="1" t="s">
        <v>1396</v>
      </c>
      <c r="J56" s="1">
        <v>9175705441</v>
      </c>
      <c r="K56" s="1" t="s">
        <v>85</v>
      </c>
      <c r="L56" s="1" t="s">
        <v>1397</v>
      </c>
      <c r="M56" s="1" t="s">
        <v>87</v>
      </c>
      <c r="N56" s="1" t="s">
        <v>1398</v>
      </c>
      <c r="O56" s="1" t="s">
        <v>1399</v>
      </c>
      <c r="P56" s="1" t="s">
        <v>126</v>
      </c>
      <c r="Q56" s="1">
        <v>755944661412</v>
      </c>
      <c r="R56" s="1" t="s">
        <v>1392</v>
      </c>
      <c r="S56" s="1">
        <v>9284117054</v>
      </c>
      <c r="T56" s="1" t="s">
        <v>1400</v>
      </c>
      <c r="U56" s="1" t="s">
        <v>1401</v>
      </c>
      <c r="V56" s="1">
        <v>9049690027</v>
      </c>
      <c r="W56" s="1" t="s">
        <v>703</v>
      </c>
      <c r="X56" s="1" t="s">
        <v>1402</v>
      </c>
      <c r="Y56" s="1" t="s">
        <v>1403</v>
      </c>
      <c r="Z56" s="1" t="s">
        <v>348</v>
      </c>
      <c r="AA56" s="1" t="s">
        <v>1402</v>
      </c>
      <c r="AB56" s="1" t="s">
        <v>1403</v>
      </c>
      <c r="AC56" s="1" t="s">
        <v>348</v>
      </c>
      <c r="AD56" s="1" t="s">
        <v>98</v>
      </c>
      <c r="AE56" s="1" t="s">
        <v>98</v>
      </c>
      <c r="AF56" s="1" t="s">
        <v>1404</v>
      </c>
      <c r="AG56" s="1" t="s">
        <v>1405</v>
      </c>
      <c r="AH56" s="1" t="s">
        <v>250</v>
      </c>
      <c r="AI56" s="1" t="s">
        <v>136</v>
      </c>
      <c r="AJ56" s="1">
        <v>65.6</v>
      </c>
      <c r="AK56" s="1"/>
      <c r="AL56" s="1" t="s">
        <v>1406</v>
      </c>
      <c r="AM56" s="1" t="s">
        <v>1407</v>
      </c>
      <c r="AN56" s="1" t="s">
        <v>139</v>
      </c>
      <c r="AO56" s="1" t="s">
        <v>197</v>
      </c>
      <c r="AP56" s="1" t="s">
        <v>167</v>
      </c>
      <c r="AQ56" s="1">
        <v>71.23</v>
      </c>
      <c r="AR56" s="1"/>
      <c r="AS56" s="1"/>
      <c r="AT56" s="1"/>
      <c r="AU56" s="1"/>
      <c r="AV56" s="1"/>
      <c r="AW56" s="1"/>
      <c r="AX56" s="1"/>
      <c r="AY56" s="1" t="s">
        <v>1408</v>
      </c>
      <c r="AZ56" s="1" t="s">
        <v>1409</v>
      </c>
      <c r="BA56" s="1" t="s">
        <v>357</v>
      </c>
      <c r="BB56" s="1" t="s">
        <v>110</v>
      </c>
      <c r="BC56" s="1" t="s">
        <v>256</v>
      </c>
      <c r="BD56" s="1" t="s">
        <v>644</v>
      </c>
      <c r="BE56" s="1">
        <v>67.55</v>
      </c>
      <c r="BF56" s="1">
        <v>7.59</v>
      </c>
      <c r="BG56" s="1"/>
      <c r="BH56" s="1"/>
      <c r="BI56" s="1"/>
      <c r="BJ56" s="1"/>
      <c r="BK56" s="1"/>
      <c r="BL56" s="1"/>
      <c r="BM56" s="1"/>
      <c r="BN56" s="1"/>
      <c r="BO56" s="1" t="s">
        <v>1410</v>
      </c>
      <c r="BP56" s="1" t="s">
        <v>1411</v>
      </c>
      <c r="BQ56" s="1" t="s">
        <v>1277</v>
      </c>
      <c r="BR56" s="1" t="s">
        <v>1412</v>
      </c>
      <c r="BS56" s="1">
        <v>42</v>
      </c>
      <c r="BT56" s="1" t="s">
        <v>1413</v>
      </c>
      <c r="BU56" s="1" t="str">
        <f>HYPERLINK("https://nconnect.nicmar.ac.in/storage/profile/6aa5832661220.png","Download")</f>
        <v>0</v>
      </c>
      <c r="BV56" s="1" t="s">
        <v>116</v>
      </c>
      <c r="BW56" s="3"/>
      <c r="BX56" s="3"/>
    </row>
    <row r="57" spans="1:76">
      <c r="A57" s="1" t="s">
        <v>76</v>
      </c>
      <c r="B57" s="1" t="s">
        <v>77</v>
      </c>
      <c r="C57" s="1" t="s">
        <v>1414</v>
      </c>
      <c r="D57" s="1" t="s">
        <v>1415</v>
      </c>
      <c r="E57" s="1" t="s">
        <v>1416</v>
      </c>
      <c r="F57" s="1" t="s">
        <v>1417</v>
      </c>
      <c r="G57" s="1" t="s">
        <v>1418</v>
      </c>
      <c r="H57" s="1" t="s">
        <v>1419</v>
      </c>
      <c r="I57" s="1" t="s">
        <v>1420</v>
      </c>
      <c r="J57" s="1">
        <v>9172271616</v>
      </c>
      <c r="K57" s="1" t="s">
        <v>85</v>
      </c>
      <c r="L57" s="1" t="s">
        <v>1421</v>
      </c>
      <c r="M57" s="1" t="s">
        <v>87</v>
      </c>
      <c r="N57" s="1" t="s">
        <v>1422</v>
      </c>
      <c r="O57" s="1" t="s">
        <v>1423</v>
      </c>
      <c r="P57" s="1" t="s">
        <v>216</v>
      </c>
      <c r="Q57" s="1">
        <v>691295744267</v>
      </c>
      <c r="R57" s="1" t="s">
        <v>1424</v>
      </c>
      <c r="S57" s="1">
        <v>9890707076</v>
      </c>
      <c r="T57" s="1" t="s">
        <v>1425</v>
      </c>
      <c r="U57" s="1" t="s">
        <v>1426</v>
      </c>
      <c r="V57" s="1">
        <v>8275272377</v>
      </c>
      <c r="W57" s="1" t="s">
        <v>162</v>
      </c>
      <c r="X57" s="1" t="s">
        <v>1427</v>
      </c>
      <c r="Y57" s="1" t="s">
        <v>1403</v>
      </c>
      <c r="Z57" s="1" t="s">
        <v>348</v>
      </c>
      <c r="AA57" s="1" t="s">
        <v>1427</v>
      </c>
      <c r="AB57" s="1" t="s">
        <v>1403</v>
      </c>
      <c r="AC57" s="1" t="s">
        <v>348</v>
      </c>
      <c r="AD57" s="1" t="s">
        <v>98</v>
      </c>
      <c r="AE57" s="1" t="s">
        <v>98</v>
      </c>
      <c r="AF57" s="1" t="s">
        <v>1428</v>
      </c>
      <c r="AG57" s="1" t="s">
        <v>1429</v>
      </c>
      <c r="AH57" s="1" t="s">
        <v>301</v>
      </c>
      <c r="AI57" s="1" t="s">
        <v>302</v>
      </c>
      <c r="AJ57" s="1">
        <v>65.2</v>
      </c>
      <c r="AK57" s="1"/>
      <c r="AL57" s="1"/>
      <c r="AM57" s="1"/>
      <c r="AN57" s="1"/>
      <c r="AO57" s="1"/>
      <c r="AP57" s="1"/>
      <c r="AQ57" s="1"/>
      <c r="AR57" s="1"/>
      <c r="AS57" s="1" t="s">
        <v>1430</v>
      </c>
      <c r="AT57" s="1" t="s">
        <v>1431</v>
      </c>
      <c r="AU57" s="1" t="s">
        <v>668</v>
      </c>
      <c r="AV57" s="1" t="s">
        <v>198</v>
      </c>
      <c r="AW57" s="1">
        <v>57.09</v>
      </c>
      <c r="AX57" s="1"/>
      <c r="AY57" s="1" t="s">
        <v>355</v>
      </c>
      <c r="AZ57" s="1" t="s">
        <v>1432</v>
      </c>
      <c r="BA57" s="1" t="s">
        <v>357</v>
      </c>
      <c r="BB57" s="1" t="s">
        <v>110</v>
      </c>
      <c r="BC57" s="1" t="s">
        <v>279</v>
      </c>
      <c r="BD57" s="1" t="s">
        <v>282</v>
      </c>
      <c r="BE57" s="1">
        <v>71.64</v>
      </c>
      <c r="BF57" s="1">
        <v>8.05</v>
      </c>
      <c r="BG57" s="1"/>
      <c r="BH57" s="1"/>
      <c r="BI57" s="1"/>
      <c r="BJ57" s="1"/>
      <c r="BK57" s="1"/>
      <c r="BL57" s="1"/>
      <c r="BM57" s="1"/>
      <c r="BN57" s="1"/>
      <c r="BO57" s="1" t="s">
        <v>1433</v>
      </c>
      <c r="BP57" s="1" t="s">
        <v>1434</v>
      </c>
      <c r="BQ57" s="1" t="s">
        <v>1387</v>
      </c>
      <c r="BR57" s="1" t="s">
        <v>1435</v>
      </c>
      <c r="BS57" s="1">
        <v>61</v>
      </c>
      <c r="BT57" s="1" t="s">
        <v>1436</v>
      </c>
      <c r="BU57" s="1" t="str">
        <f>HYPERLINK("https://nconnect.nicmar.ac.in/storage/profile/6aa67c2605481.png","Download")</f>
        <v>0</v>
      </c>
      <c r="BV57" s="1" t="s">
        <v>116</v>
      </c>
      <c r="BW57" s="3"/>
      <c r="BX57" s="3"/>
    </row>
    <row r="58" spans="1:76">
      <c r="A58" s="1" t="s">
        <v>76</v>
      </c>
      <c r="B58" s="1" t="s">
        <v>77</v>
      </c>
      <c r="C58" s="1" t="s">
        <v>1437</v>
      </c>
      <c r="D58" s="1" t="s">
        <v>1438</v>
      </c>
      <c r="E58" s="1"/>
      <c r="F58" s="1" t="s">
        <v>1439</v>
      </c>
      <c r="G58" s="1" t="s">
        <v>1440</v>
      </c>
      <c r="H58" s="1" t="s">
        <v>1441</v>
      </c>
      <c r="I58" s="1" t="s">
        <v>1442</v>
      </c>
      <c r="J58" s="1">
        <v>7993891665</v>
      </c>
      <c r="K58" s="1" t="s">
        <v>85</v>
      </c>
      <c r="L58" s="1" t="s">
        <v>1443</v>
      </c>
      <c r="M58" s="1" t="s">
        <v>475</v>
      </c>
      <c r="N58" s="1" t="s">
        <v>815</v>
      </c>
      <c r="O58" s="1" t="s">
        <v>1444</v>
      </c>
      <c r="P58" s="1" t="s">
        <v>216</v>
      </c>
      <c r="Q58" s="1">
        <v>239989415680</v>
      </c>
      <c r="R58" s="1" t="s">
        <v>1445</v>
      </c>
      <c r="S58" s="1">
        <v>9000614659</v>
      </c>
      <c r="T58" s="1" t="s">
        <v>92</v>
      </c>
      <c r="U58" s="1" t="s">
        <v>1446</v>
      </c>
      <c r="V58" s="1">
        <v>9000614659</v>
      </c>
      <c r="W58" s="1" t="s">
        <v>321</v>
      </c>
      <c r="X58" s="1" t="s">
        <v>1447</v>
      </c>
      <c r="Y58" s="1" t="s">
        <v>1132</v>
      </c>
      <c r="Z58" s="1" t="s">
        <v>97</v>
      </c>
      <c r="AA58" s="1" t="s">
        <v>1447</v>
      </c>
      <c r="AB58" s="1" t="s">
        <v>1132</v>
      </c>
      <c r="AC58" s="1" t="s">
        <v>97</v>
      </c>
      <c r="AD58" s="1" t="s">
        <v>98</v>
      </c>
      <c r="AE58" s="1" t="s">
        <v>98</v>
      </c>
      <c r="AF58" s="1" t="s">
        <v>1448</v>
      </c>
      <c r="AG58" s="1" t="s">
        <v>1449</v>
      </c>
      <c r="AH58" s="1" t="s">
        <v>136</v>
      </c>
      <c r="AI58" s="1" t="s">
        <v>137</v>
      </c>
      <c r="AJ58" s="1">
        <v>93</v>
      </c>
      <c r="AK58" s="1">
        <v>9.3</v>
      </c>
      <c r="AL58" s="1" t="s">
        <v>1450</v>
      </c>
      <c r="AM58" s="1" t="s">
        <v>824</v>
      </c>
      <c r="AN58" s="1" t="s">
        <v>196</v>
      </c>
      <c r="AO58" s="1" t="s">
        <v>101</v>
      </c>
      <c r="AP58" s="1" t="s">
        <v>140</v>
      </c>
      <c r="AQ58" s="1">
        <v>80</v>
      </c>
      <c r="AR58" s="1">
        <v>8.4</v>
      </c>
      <c r="AS58" s="1"/>
      <c r="AT58" s="1"/>
      <c r="AU58" s="1"/>
      <c r="AV58" s="1"/>
      <c r="AW58" s="1"/>
      <c r="AX58" s="1"/>
      <c r="AY58" s="1" t="s">
        <v>327</v>
      </c>
      <c r="AZ58" s="1" t="s">
        <v>1451</v>
      </c>
      <c r="BA58" s="1" t="s">
        <v>109</v>
      </c>
      <c r="BB58" s="1" t="s">
        <v>110</v>
      </c>
      <c r="BC58" s="1" t="s">
        <v>1452</v>
      </c>
      <c r="BD58" s="1" t="s">
        <v>1116</v>
      </c>
      <c r="BE58" s="1">
        <v>66.6</v>
      </c>
      <c r="BF58" s="1">
        <v>7.41</v>
      </c>
      <c r="BG58" s="1"/>
      <c r="BH58" s="1"/>
      <c r="BI58" s="1"/>
      <c r="BJ58" s="1"/>
      <c r="BK58" s="1"/>
      <c r="BL58" s="1"/>
      <c r="BM58" s="1"/>
      <c r="BN58" s="1"/>
      <c r="BO58" s="1" t="s">
        <v>1453</v>
      </c>
      <c r="BP58" s="1"/>
      <c r="BQ58" s="1"/>
      <c r="BR58" s="1" t="s">
        <v>1454</v>
      </c>
      <c r="BS58" s="1">
        <v>54</v>
      </c>
      <c r="BT58" s="1" t="s">
        <v>1455</v>
      </c>
      <c r="BU58" s="1" t="str">
        <f>HYPERLINK("https://nconnect.nicmar.ac.in/storage/profile/6aa52faaddd7c.png","Download")</f>
        <v>0</v>
      </c>
      <c r="BV58" s="1" t="s">
        <v>116</v>
      </c>
      <c r="BW58" s="3"/>
      <c r="BX58" s="3"/>
    </row>
    <row r="59" spans="1:76">
      <c r="A59" s="1" t="s">
        <v>76</v>
      </c>
      <c r="B59" s="1" t="s">
        <v>77</v>
      </c>
      <c r="C59" s="1" t="s">
        <v>1456</v>
      </c>
      <c r="D59" s="1" t="s">
        <v>1457</v>
      </c>
      <c r="E59" s="1" t="s">
        <v>1458</v>
      </c>
      <c r="F59" s="1" t="s">
        <v>600</v>
      </c>
      <c r="G59" s="1" t="s">
        <v>1459</v>
      </c>
      <c r="H59" s="1" t="s">
        <v>1460</v>
      </c>
      <c r="I59" s="1" t="s">
        <v>1461</v>
      </c>
      <c r="J59" s="1">
        <v>6302768835</v>
      </c>
      <c r="K59" s="1" t="s">
        <v>85</v>
      </c>
      <c r="L59" s="1" t="s">
        <v>1462</v>
      </c>
      <c r="M59" s="1" t="s">
        <v>87</v>
      </c>
      <c r="N59" s="1" t="s">
        <v>185</v>
      </c>
      <c r="O59" s="1" t="s">
        <v>1463</v>
      </c>
      <c r="P59" s="1" t="s">
        <v>90</v>
      </c>
      <c r="Q59" s="1">
        <v>531219609739</v>
      </c>
      <c r="R59" s="1" t="s">
        <v>1464</v>
      </c>
      <c r="S59" s="1">
        <v>9494820993</v>
      </c>
      <c r="T59" s="1" t="s">
        <v>92</v>
      </c>
      <c r="U59" s="1" t="s">
        <v>1465</v>
      </c>
      <c r="V59" s="1">
        <v>9502524039</v>
      </c>
      <c r="W59" s="1" t="s">
        <v>94</v>
      </c>
      <c r="X59" s="1" t="s">
        <v>1466</v>
      </c>
      <c r="Y59" s="1" t="s">
        <v>1467</v>
      </c>
      <c r="Z59" s="1" t="s">
        <v>404</v>
      </c>
      <c r="AA59" s="1" t="s">
        <v>1466</v>
      </c>
      <c r="AB59" s="1" t="s">
        <v>1467</v>
      </c>
      <c r="AC59" s="1" t="s">
        <v>404</v>
      </c>
      <c r="AD59" s="1" t="s">
        <v>98</v>
      </c>
      <c r="AE59" s="1" t="s">
        <v>98</v>
      </c>
      <c r="AF59" s="1" t="s">
        <v>1468</v>
      </c>
      <c r="AG59" s="1" t="s">
        <v>1469</v>
      </c>
      <c r="AH59" s="1" t="s">
        <v>250</v>
      </c>
      <c r="AI59" s="1" t="s">
        <v>251</v>
      </c>
      <c r="AJ59" s="1">
        <v>80</v>
      </c>
      <c r="AK59" s="1">
        <v>8</v>
      </c>
      <c r="AL59" s="1" t="s">
        <v>409</v>
      </c>
      <c r="AM59" s="1" t="s">
        <v>564</v>
      </c>
      <c r="AN59" s="1" t="s">
        <v>196</v>
      </c>
      <c r="AO59" s="1" t="s">
        <v>136</v>
      </c>
      <c r="AP59" s="1" t="s">
        <v>223</v>
      </c>
      <c r="AQ59" s="1">
        <v>79.8</v>
      </c>
      <c r="AR59" s="1"/>
      <c r="AS59" s="1"/>
      <c r="AT59" s="1"/>
      <c r="AU59" s="1"/>
      <c r="AV59" s="1"/>
      <c r="AW59" s="1"/>
      <c r="AX59" s="1"/>
      <c r="AY59" s="1" t="s">
        <v>1470</v>
      </c>
      <c r="AZ59" s="1" t="s">
        <v>1471</v>
      </c>
      <c r="BA59" s="1" t="s">
        <v>109</v>
      </c>
      <c r="BB59" s="1" t="s">
        <v>110</v>
      </c>
      <c r="BC59" s="1" t="s">
        <v>169</v>
      </c>
      <c r="BD59" s="1" t="s">
        <v>644</v>
      </c>
      <c r="BE59" s="1">
        <v>58</v>
      </c>
      <c r="BF59" s="1">
        <v>6.3</v>
      </c>
      <c r="BG59" s="1"/>
      <c r="BH59" s="1"/>
      <c r="BI59" s="1"/>
      <c r="BJ59" s="1"/>
      <c r="BK59" s="1"/>
      <c r="BL59" s="1"/>
      <c r="BM59" s="1"/>
      <c r="BN59" s="1"/>
      <c r="BO59" s="1" t="s">
        <v>1472</v>
      </c>
      <c r="BP59" s="1"/>
      <c r="BQ59" s="1"/>
      <c r="BR59" s="1" t="s">
        <v>1473</v>
      </c>
      <c r="BS59" s="1">
        <v>199</v>
      </c>
      <c r="BT59" s="1"/>
      <c r="BU59" s="1" t="str">
        <f>HYPERLINK("https://nconnect.nicmar.ac.in/storage/profile/6aa6935a1503c.png","Download")</f>
        <v>0</v>
      </c>
      <c r="BV59" s="1" t="s">
        <v>116</v>
      </c>
      <c r="BW59" s="3"/>
      <c r="BX59" s="3"/>
    </row>
    <row r="60" spans="1:76">
      <c r="A60" s="1" t="s">
        <v>76</v>
      </c>
      <c r="B60" s="1" t="s">
        <v>77</v>
      </c>
      <c r="C60" s="1" t="s">
        <v>1474</v>
      </c>
      <c r="D60" s="1" t="s">
        <v>1475</v>
      </c>
      <c r="E60" s="1"/>
      <c r="F60" s="1" t="s">
        <v>1476</v>
      </c>
      <c r="G60" s="1" t="s">
        <v>1477</v>
      </c>
      <c r="H60" s="1" t="s">
        <v>1478</v>
      </c>
      <c r="I60" s="1" t="s">
        <v>1479</v>
      </c>
      <c r="J60" s="1">
        <v>9106397580</v>
      </c>
      <c r="K60" s="1" t="s">
        <v>85</v>
      </c>
      <c r="L60" s="1" t="s">
        <v>1480</v>
      </c>
      <c r="M60" s="1" t="s">
        <v>87</v>
      </c>
      <c r="N60" s="1" t="s">
        <v>1481</v>
      </c>
      <c r="O60" s="1" t="s">
        <v>1482</v>
      </c>
      <c r="P60" s="1" t="s">
        <v>216</v>
      </c>
      <c r="Q60" s="1">
        <v>569746363073</v>
      </c>
      <c r="R60" s="1" t="s">
        <v>1483</v>
      </c>
      <c r="S60" s="1">
        <v>9426831073</v>
      </c>
      <c r="T60" s="1" t="s">
        <v>480</v>
      </c>
      <c r="U60" s="1" t="s">
        <v>1484</v>
      </c>
      <c r="V60" s="1">
        <v>9510437603</v>
      </c>
      <c r="W60" s="1" t="s">
        <v>162</v>
      </c>
      <c r="X60" s="1" t="s">
        <v>1485</v>
      </c>
      <c r="Y60" s="1" t="s">
        <v>1486</v>
      </c>
      <c r="Z60" s="1" t="s">
        <v>404</v>
      </c>
      <c r="AA60" s="1" t="s">
        <v>1487</v>
      </c>
      <c r="AB60" s="1" t="s">
        <v>1488</v>
      </c>
      <c r="AC60" s="1" t="s">
        <v>404</v>
      </c>
      <c r="AD60" s="1" t="s">
        <v>98</v>
      </c>
      <c r="AE60" s="1" t="s">
        <v>98</v>
      </c>
      <c r="AF60" s="1" t="s">
        <v>1489</v>
      </c>
      <c r="AG60" s="1" t="s">
        <v>166</v>
      </c>
      <c r="AH60" s="1" t="s">
        <v>251</v>
      </c>
      <c r="AI60" s="1" t="s">
        <v>137</v>
      </c>
      <c r="AJ60" s="1">
        <v>93</v>
      </c>
      <c r="AK60" s="1">
        <v>9.3</v>
      </c>
      <c r="AL60" s="1" t="s">
        <v>195</v>
      </c>
      <c r="AM60" s="1" t="s">
        <v>1309</v>
      </c>
      <c r="AN60" s="1" t="s">
        <v>196</v>
      </c>
      <c r="AO60" s="1" t="s">
        <v>137</v>
      </c>
      <c r="AP60" s="1" t="s">
        <v>140</v>
      </c>
      <c r="AQ60" s="1">
        <v>89.6</v>
      </c>
      <c r="AR60" s="1">
        <v>8.96</v>
      </c>
      <c r="AS60" s="1"/>
      <c r="AT60" s="1"/>
      <c r="AU60" s="1"/>
      <c r="AV60" s="1"/>
      <c r="AW60" s="1"/>
      <c r="AX60" s="1"/>
      <c r="AY60" s="1" t="s">
        <v>1490</v>
      </c>
      <c r="AZ60" s="1" t="s">
        <v>1490</v>
      </c>
      <c r="BA60" s="1" t="s">
        <v>109</v>
      </c>
      <c r="BB60" s="1" t="s">
        <v>110</v>
      </c>
      <c r="BC60" s="1" t="s">
        <v>198</v>
      </c>
      <c r="BD60" s="1" t="s">
        <v>922</v>
      </c>
      <c r="BE60" s="1">
        <v>78.6</v>
      </c>
      <c r="BF60" s="1">
        <v>8.36</v>
      </c>
      <c r="BG60" s="1"/>
      <c r="BH60" s="1"/>
      <c r="BI60" s="1"/>
      <c r="BJ60" s="1"/>
      <c r="BK60" s="1"/>
      <c r="BL60" s="1"/>
      <c r="BM60" s="1"/>
      <c r="BN60" s="1"/>
      <c r="BO60" s="1" t="s">
        <v>1491</v>
      </c>
      <c r="BP60" s="1" t="s">
        <v>1492</v>
      </c>
      <c r="BQ60" s="1" t="s">
        <v>1493</v>
      </c>
      <c r="BR60" s="1"/>
      <c r="BS60" s="1"/>
      <c r="BT60" s="1"/>
      <c r="BU60" s="1" t="str">
        <f>HYPERLINK("https://nconnect.nicmar.ac.in/storage/profile/6aa8e7667e872.png","Download")</f>
        <v>0</v>
      </c>
      <c r="BV60" s="1" t="s">
        <v>116</v>
      </c>
      <c r="BW60" s="3"/>
      <c r="BX60" s="3"/>
    </row>
    <row r="61" spans="1:76">
      <c r="A61" s="1" t="s">
        <v>76</v>
      </c>
      <c r="B61" s="1" t="s">
        <v>77</v>
      </c>
      <c r="C61" s="1" t="s">
        <v>1494</v>
      </c>
      <c r="D61" s="1" t="s">
        <v>1495</v>
      </c>
      <c r="E61" s="1"/>
      <c r="F61" s="1" t="s">
        <v>1496</v>
      </c>
      <c r="G61" s="1" t="s">
        <v>1497</v>
      </c>
      <c r="H61" s="1" t="s">
        <v>1498</v>
      </c>
      <c r="I61" s="1" t="s">
        <v>1499</v>
      </c>
      <c r="J61" s="1">
        <v>6302550049</v>
      </c>
      <c r="K61" s="1" t="s">
        <v>85</v>
      </c>
      <c r="L61" s="1" t="s">
        <v>1500</v>
      </c>
      <c r="M61" s="1" t="s">
        <v>87</v>
      </c>
      <c r="N61" s="1" t="s">
        <v>185</v>
      </c>
      <c r="O61" s="1" t="s">
        <v>1501</v>
      </c>
      <c r="P61" s="1" t="s">
        <v>126</v>
      </c>
      <c r="Q61" s="1">
        <v>653087496263</v>
      </c>
      <c r="R61" s="1" t="s">
        <v>1502</v>
      </c>
      <c r="S61" s="1">
        <v>9912678598</v>
      </c>
      <c r="T61" s="1" t="s">
        <v>480</v>
      </c>
      <c r="U61" s="1" t="s">
        <v>1503</v>
      </c>
      <c r="V61" s="1">
        <v>7901578824</v>
      </c>
      <c r="W61" s="1" t="s">
        <v>189</v>
      </c>
      <c r="X61" s="1" t="s">
        <v>1504</v>
      </c>
      <c r="Y61" s="1" t="s">
        <v>96</v>
      </c>
      <c r="Z61" s="1" t="s">
        <v>97</v>
      </c>
      <c r="AA61" s="1" t="s">
        <v>1504</v>
      </c>
      <c r="AB61" s="1" t="s">
        <v>96</v>
      </c>
      <c r="AC61" s="1" t="s">
        <v>97</v>
      </c>
      <c r="AD61" s="1" t="s">
        <v>98</v>
      </c>
      <c r="AE61" s="1" t="s">
        <v>98</v>
      </c>
      <c r="AF61" s="1" t="s">
        <v>1505</v>
      </c>
      <c r="AG61" s="1" t="s">
        <v>1506</v>
      </c>
      <c r="AH61" s="1" t="s">
        <v>1308</v>
      </c>
      <c r="AI61" s="1" t="s">
        <v>302</v>
      </c>
      <c r="AJ61" s="1">
        <v>92.15</v>
      </c>
      <c r="AK61" s="1">
        <v>9.7</v>
      </c>
      <c r="AL61" s="1" t="s">
        <v>195</v>
      </c>
      <c r="AM61" s="1" t="s">
        <v>1507</v>
      </c>
      <c r="AN61" s="1" t="s">
        <v>196</v>
      </c>
      <c r="AO61" s="1" t="s">
        <v>1181</v>
      </c>
      <c r="AP61" s="1" t="s">
        <v>137</v>
      </c>
      <c r="AQ61" s="1">
        <v>98</v>
      </c>
      <c r="AR61" s="1"/>
      <c r="AS61" s="1"/>
      <c r="AT61" s="1"/>
      <c r="AU61" s="1"/>
      <c r="AV61" s="1"/>
      <c r="AW61" s="1"/>
      <c r="AX61" s="1"/>
      <c r="AY61" s="1" t="s">
        <v>1508</v>
      </c>
      <c r="AZ61" s="1" t="s">
        <v>1508</v>
      </c>
      <c r="BA61" s="1" t="s">
        <v>109</v>
      </c>
      <c r="BB61" s="1" t="s">
        <v>110</v>
      </c>
      <c r="BC61" s="1" t="s">
        <v>256</v>
      </c>
      <c r="BD61" s="1" t="s">
        <v>615</v>
      </c>
      <c r="BE61" s="1">
        <v>77.6</v>
      </c>
      <c r="BF61" s="1">
        <v>7.76</v>
      </c>
      <c r="BG61" s="1"/>
      <c r="BH61" s="1"/>
      <c r="BI61" s="1"/>
      <c r="BJ61" s="1"/>
      <c r="BK61" s="1"/>
      <c r="BL61" s="1"/>
      <c r="BM61" s="1"/>
      <c r="BN61" s="1"/>
      <c r="BO61" s="1" t="s">
        <v>1509</v>
      </c>
      <c r="BP61" s="1" t="s">
        <v>1510</v>
      </c>
      <c r="BQ61" s="1" t="s">
        <v>1511</v>
      </c>
      <c r="BR61" s="1" t="s">
        <v>1512</v>
      </c>
      <c r="BS61" s="1">
        <v>21</v>
      </c>
      <c r="BT61" s="1" t="s">
        <v>1513</v>
      </c>
      <c r="BU61" s="1" t="str">
        <f>HYPERLINK("https://nconnect.nicmar.ac.in/storage/profile/6aa67b4c89678.png","Download")</f>
        <v>0</v>
      </c>
      <c r="BV61" s="1" t="s">
        <v>116</v>
      </c>
      <c r="BW61" s="3"/>
      <c r="BX61" s="3"/>
    </row>
    <row r="62" spans="1:76">
      <c r="A62" s="1" t="s">
        <v>76</v>
      </c>
      <c r="B62" s="1" t="s">
        <v>77</v>
      </c>
      <c r="C62" s="1" t="s">
        <v>1514</v>
      </c>
      <c r="D62" s="1" t="s">
        <v>1515</v>
      </c>
      <c r="E62" s="1" t="s">
        <v>673</v>
      </c>
      <c r="F62" s="1" t="s">
        <v>450</v>
      </c>
      <c r="G62" s="1" t="s">
        <v>1516</v>
      </c>
      <c r="H62" s="1" t="s">
        <v>1517</v>
      </c>
      <c r="I62" s="1" t="s">
        <v>1518</v>
      </c>
      <c r="J62" s="1">
        <v>9010527331</v>
      </c>
      <c r="K62" s="1" t="s">
        <v>85</v>
      </c>
      <c r="L62" s="1" t="s">
        <v>1519</v>
      </c>
      <c r="M62" s="1" t="s">
        <v>87</v>
      </c>
      <c r="N62" s="1" t="s">
        <v>1171</v>
      </c>
      <c r="O62" s="1" t="s">
        <v>1520</v>
      </c>
      <c r="P62" s="1" t="s">
        <v>90</v>
      </c>
      <c r="Q62" s="1">
        <v>983083375589</v>
      </c>
      <c r="R62" s="1" t="s">
        <v>1521</v>
      </c>
      <c r="S62" s="1">
        <v>8501910252</v>
      </c>
      <c r="T62" s="1" t="s">
        <v>92</v>
      </c>
      <c r="U62" s="1" t="s">
        <v>1522</v>
      </c>
      <c r="V62" s="1">
        <v>9398454001</v>
      </c>
      <c r="W62" s="1" t="s">
        <v>321</v>
      </c>
      <c r="X62" s="1" t="s">
        <v>1523</v>
      </c>
      <c r="Y62" s="1" t="s">
        <v>893</v>
      </c>
      <c r="Z62" s="1" t="s">
        <v>97</v>
      </c>
      <c r="AA62" s="1" t="s">
        <v>1523</v>
      </c>
      <c r="AB62" s="1" t="s">
        <v>893</v>
      </c>
      <c r="AC62" s="1" t="s">
        <v>97</v>
      </c>
      <c r="AD62" s="1" t="s">
        <v>98</v>
      </c>
      <c r="AE62" s="1" t="s">
        <v>98</v>
      </c>
      <c r="AF62" s="1" t="s">
        <v>1524</v>
      </c>
      <c r="AG62" s="1" t="s">
        <v>822</v>
      </c>
      <c r="AH62" s="1" t="s">
        <v>105</v>
      </c>
      <c r="AI62" s="1" t="s">
        <v>1525</v>
      </c>
      <c r="AJ62" s="1">
        <v>93.66</v>
      </c>
      <c r="AK62" s="1"/>
      <c r="AL62" s="1"/>
      <c r="AM62" s="1"/>
      <c r="AN62" s="1"/>
      <c r="AO62" s="1"/>
      <c r="AP62" s="1"/>
      <c r="AQ62" s="1"/>
      <c r="AR62" s="1"/>
      <c r="AS62" s="1" t="s">
        <v>1430</v>
      </c>
      <c r="AT62" s="1" t="s">
        <v>1526</v>
      </c>
      <c r="AU62" s="1" t="s">
        <v>989</v>
      </c>
      <c r="AV62" s="1" t="s">
        <v>257</v>
      </c>
      <c r="AW62" s="1">
        <v>65.44</v>
      </c>
      <c r="AX62" s="1"/>
      <c r="AY62" s="1" t="s">
        <v>1252</v>
      </c>
      <c r="AZ62" s="1" t="s">
        <v>1527</v>
      </c>
      <c r="BA62" s="1" t="s">
        <v>109</v>
      </c>
      <c r="BB62" s="1" t="s">
        <v>110</v>
      </c>
      <c r="BC62" s="1" t="s">
        <v>547</v>
      </c>
      <c r="BD62" s="1" t="s">
        <v>283</v>
      </c>
      <c r="BE62" s="1">
        <v>68.84</v>
      </c>
      <c r="BF62" s="1"/>
      <c r="BG62" s="1"/>
      <c r="BH62" s="1"/>
      <c r="BI62" s="1"/>
      <c r="BJ62" s="1"/>
      <c r="BK62" s="1"/>
      <c r="BL62" s="1"/>
      <c r="BM62" s="1"/>
      <c r="BN62" s="1"/>
      <c r="BO62" s="1" t="s">
        <v>1528</v>
      </c>
      <c r="BP62" s="1"/>
      <c r="BQ62" s="1"/>
      <c r="BR62" s="1" t="s">
        <v>1529</v>
      </c>
      <c r="BS62" s="1">
        <v>42</v>
      </c>
      <c r="BT62" s="1"/>
      <c r="BU62" s="1" t="str">
        <f>HYPERLINK("https://nconnect.nicmar.ac.in/storage/profile/6aa83f90ec074.png","Download")</f>
        <v>0</v>
      </c>
      <c r="BV62" s="1" t="s">
        <v>116</v>
      </c>
      <c r="BW62" s="3"/>
      <c r="BX62" s="3"/>
    </row>
    <row r="63" spans="1:76">
      <c r="A63" s="1" t="s">
        <v>76</v>
      </c>
      <c r="B63" s="1" t="s">
        <v>77</v>
      </c>
      <c r="C63" s="1" t="s">
        <v>1530</v>
      </c>
      <c r="D63" s="1" t="s">
        <v>1531</v>
      </c>
      <c r="E63" s="1"/>
      <c r="F63" s="1" t="s">
        <v>1532</v>
      </c>
      <c r="G63" s="1" t="s">
        <v>1533</v>
      </c>
      <c r="H63" s="1" t="s">
        <v>1534</v>
      </c>
      <c r="I63" s="1" t="s">
        <v>1535</v>
      </c>
      <c r="J63" s="1">
        <v>9703739619</v>
      </c>
      <c r="K63" s="1" t="s">
        <v>85</v>
      </c>
      <c r="L63" s="1" t="s">
        <v>1536</v>
      </c>
      <c r="M63" s="1" t="s">
        <v>87</v>
      </c>
      <c r="N63" s="1" t="s">
        <v>1537</v>
      </c>
      <c r="O63" s="1" t="s">
        <v>630</v>
      </c>
      <c r="P63" s="1" t="s">
        <v>126</v>
      </c>
      <c r="Q63" s="1">
        <v>878859736361</v>
      </c>
      <c r="R63" s="1" t="s">
        <v>1538</v>
      </c>
      <c r="S63" s="1">
        <v>7036345101</v>
      </c>
      <c r="T63" s="1" t="s">
        <v>92</v>
      </c>
      <c r="U63" s="1" t="s">
        <v>1539</v>
      </c>
      <c r="V63" s="1">
        <v>7036345101</v>
      </c>
      <c r="W63" s="1" t="s">
        <v>92</v>
      </c>
      <c r="X63" s="1" t="s">
        <v>1540</v>
      </c>
      <c r="Y63" s="1" t="s">
        <v>893</v>
      </c>
      <c r="Z63" s="1" t="s">
        <v>97</v>
      </c>
      <c r="AA63" s="1" t="s">
        <v>1541</v>
      </c>
      <c r="AB63" s="1" t="s">
        <v>893</v>
      </c>
      <c r="AC63" s="1" t="s">
        <v>97</v>
      </c>
      <c r="AD63" s="1" t="s">
        <v>98</v>
      </c>
      <c r="AE63" s="1" t="s">
        <v>98</v>
      </c>
      <c r="AF63" s="1" t="s">
        <v>1542</v>
      </c>
      <c r="AG63" s="1" t="s">
        <v>1543</v>
      </c>
      <c r="AH63" s="1" t="s">
        <v>1544</v>
      </c>
      <c r="AI63" s="1" t="s">
        <v>1545</v>
      </c>
      <c r="AJ63" s="1">
        <v>77.16</v>
      </c>
      <c r="AK63" s="1"/>
      <c r="AL63" s="1" t="s">
        <v>1546</v>
      </c>
      <c r="AM63" s="1" t="s">
        <v>1547</v>
      </c>
      <c r="AN63" s="1" t="s">
        <v>196</v>
      </c>
      <c r="AO63" s="1" t="s">
        <v>1548</v>
      </c>
      <c r="AP63" s="1" t="s">
        <v>1549</v>
      </c>
      <c r="AQ63" s="1">
        <v>79.4</v>
      </c>
      <c r="AR63" s="1"/>
      <c r="AS63" s="1"/>
      <c r="AT63" s="1"/>
      <c r="AU63" s="1"/>
      <c r="AV63" s="1"/>
      <c r="AW63" s="1"/>
      <c r="AX63" s="1"/>
      <c r="AY63" s="1" t="s">
        <v>327</v>
      </c>
      <c r="AZ63" s="1" t="s">
        <v>1550</v>
      </c>
      <c r="BA63" s="1" t="s">
        <v>109</v>
      </c>
      <c r="BB63" s="1" t="s">
        <v>110</v>
      </c>
      <c r="BC63" s="1" t="s">
        <v>1551</v>
      </c>
      <c r="BD63" s="1" t="s">
        <v>565</v>
      </c>
      <c r="BE63" s="1">
        <v>59.84</v>
      </c>
      <c r="BF63" s="1"/>
      <c r="BG63" s="1"/>
      <c r="BH63" s="1"/>
      <c r="BI63" s="1"/>
      <c r="BJ63" s="1"/>
      <c r="BK63" s="1"/>
      <c r="BL63" s="1"/>
      <c r="BM63" s="1"/>
      <c r="BN63" s="1"/>
      <c r="BO63" s="1" t="s">
        <v>1552</v>
      </c>
      <c r="BP63" s="1" t="s">
        <v>1553</v>
      </c>
      <c r="BQ63" s="1" t="s">
        <v>1554</v>
      </c>
      <c r="BR63" s="1" t="s">
        <v>1555</v>
      </c>
      <c r="BS63" s="1">
        <v>21</v>
      </c>
      <c r="BT63" s="1"/>
      <c r="BU63" s="1" t="str">
        <f>HYPERLINK("https://nconnect.nicmar.ac.in/storage/profile/6aa98f5167693.png","Download")</f>
        <v>0</v>
      </c>
      <c r="BV63" s="1" t="s">
        <v>116</v>
      </c>
      <c r="BW63" s="3"/>
      <c r="BX63" s="3"/>
    </row>
    <row r="64" spans="1:76">
      <c r="A64" s="1" t="s">
        <v>76</v>
      </c>
      <c r="B64" s="1" t="s">
        <v>77</v>
      </c>
      <c r="C64" s="1" t="s">
        <v>1556</v>
      </c>
      <c r="D64" s="1" t="s">
        <v>1557</v>
      </c>
      <c r="E64" s="1"/>
      <c r="F64" s="1" t="s">
        <v>528</v>
      </c>
      <c r="G64" s="1" t="s">
        <v>1558</v>
      </c>
      <c r="H64" s="1" t="s">
        <v>1559</v>
      </c>
      <c r="I64" s="1" t="s">
        <v>1560</v>
      </c>
      <c r="J64" s="1">
        <v>8977993320</v>
      </c>
      <c r="K64" s="1" t="s">
        <v>85</v>
      </c>
      <c r="L64" s="1" t="s">
        <v>1561</v>
      </c>
      <c r="M64" s="1" t="s">
        <v>87</v>
      </c>
      <c r="N64" s="1" t="s">
        <v>88</v>
      </c>
      <c r="O64" s="1" t="s">
        <v>1562</v>
      </c>
      <c r="P64" s="1" t="s">
        <v>90</v>
      </c>
      <c r="Q64" s="1">
        <v>809351668602</v>
      </c>
      <c r="R64" s="1" t="s">
        <v>1563</v>
      </c>
      <c r="S64" s="1">
        <v>9397919682</v>
      </c>
      <c r="T64" s="1" t="s">
        <v>1564</v>
      </c>
      <c r="U64" s="1" t="s">
        <v>1565</v>
      </c>
      <c r="V64" s="1">
        <v>9553117938</v>
      </c>
      <c r="W64" s="1" t="s">
        <v>219</v>
      </c>
      <c r="X64" s="1" t="s">
        <v>1566</v>
      </c>
      <c r="Y64" s="1" t="s">
        <v>1132</v>
      </c>
      <c r="Z64" s="1" t="s">
        <v>97</v>
      </c>
      <c r="AA64" s="1" t="s">
        <v>1566</v>
      </c>
      <c r="AB64" s="1" t="s">
        <v>1132</v>
      </c>
      <c r="AC64" s="1" t="s">
        <v>97</v>
      </c>
      <c r="AD64" s="1" t="s">
        <v>98</v>
      </c>
      <c r="AE64" s="1" t="s">
        <v>98</v>
      </c>
      <c r="AF64" s="1" t="s">
        <v>1567</v>
      </c>
      <c r="AG64" s="1" t="s">
        <v>1568</v>
      </c>
      <c r="AH64" s="1" t="s">
        <v>251</v>
      </c>
      <c r="AI64" s="1" t="s">
        <v>137</v>
      </c>
      <c r="AJ64" s="1">
        <v>92</v>
      </c>
      <c r="AK64" s="1">
        <v>9.2</v>
      </c>
      <c r="AL64" s="1" t="s">
        <v>1569</v>
      </c>
      <c r="AM64" s="1" t="s">
        <v>1570</v>
      </c>
      <c r="AN64" s="1" t="s">
        <v>196</v>
      </c>
      <c r="AO64" s="1" t="s">
        <v>101</v>
      </c>
      <c r="AP64" s="1" t="s">
        <v>143</v>
      </c>
      <c r="AQ64" s="1">
        <v>80.56</v>
      </c>
      <c r="AR64" s="1">
        <v>8.48</v>
      </c>
      <c r="AS64" s="1"/>
      <c r="AT64" s="1"/>
      <c r="AU64" s="1"/>
      <c r="AV64" s="1"/>
      <c r="AW64" s="1"/>
      <c r="AX64" s="1"/>
      <c r="AY64" s="1" t="s">
        <v>1571</v>
      </c>
      <c r="AZ64" s="1" t="s">
        <v>1572</v>
      </c>
      <c r="BA64" s="1" t="s">
        <v>109</v>
      </c>
      <c r="BB64" s="1" t="s">
        <v>110</v>
      </c>
      <c r="BC64" s="1" t="s">
        <v>989</v>
      </c>
      <c r="BD64" s="1" t="s">
        <v>1116</v>
      </c>
      <c r="BE64" s="1">
        <v>89.2</v>
      </c>
      <c r="BF64" s="1">
        <v>9.39</v>
      </c>
      <c r="BG64" s="1"/>
      <c r="BH64" s="1"/>
      <c r="BI64" s="1"/>
      <c r="BJ64" s="1"/>
      <c r="BK64" s="1"/>
      <c r="BL64" s="1"/>
      <c r="BM64" s="1"/>
      <c r="BN64" s="1"/>
      <c r="BO64" s="1" t="s">
        <v>1573</v>
      </c>
      <c r="BP64" s="1" t="s">
        <v>1574</v>
      </c>
      <c r="BQ64" s="1" t="s">
        <v>1277</v>
      </c>
      <c r="BR64" s="1" t="s">
        <v>1575</v>
      </c>
      <c r="BS64" s="1">
        <v>68</v>
      </c>
      <c r="BT64" s="1" t="s">
        <v>1576</v>
      </c>
      <c r="BU64" s="1" t="str">
        <f>HYPERLINK("https://nconnect.nicmar.ac.in/storage/profile/6aa2de0fc979e.png","Download")</f>
        <v>0</v>
      </c>
      <c r="BV64" s="1" t="s">
        <v>116</v>
      </c>
      <c r="BW64" s="3"/>
      <c r="BX64" s="3"/>
    </row>
    <row r="65" spans="1:76">
      <c r="A65" s="1" t="s">
        <v>76</v>
      </c>
      <c r="B65" s="1" t="s">
        <v>77</v>
      </c>
      <c r="C65" s="1" t="s">
        <v>1577</v>
      </c>
      <c r="D65" s="1" t="s">
        <v>1578</v>
      </c>
      <c r="E65" s="1"/>
      <c r="F65" s="1" t="s">
        <v>1579</v>
      </c>
      <c r="G65" s="1" t="s">
        <v>1580</v>
      </c>
      <c r="H65" s="1" t="s">
        <v>1581</v>
      </c>
      <c r="I65" s="1" t="s">
        <v>1582</v>
      </c>
      <c r="J65" s="1">
        <v>9392863732</v>
      </c>
      <c r="K65" s="1" t="s">
        <v>85</v>
      </c>
      <c r="L65" s="1" t="s">
        <v>1583</v>
      </c>
      <c r="M65" s="1" t="s">
        <v>87</v>
      </c>
      <c r="N65" s="1" t="s">
        <v>88</v>
      </c>
      <c r="O65" s="1" t="s">
        <v>1584</v>
      </c>
      <c r="P65" s="1" t="s">
        <v>90</v>
      </c>
      <c r="Q65" s="1">
        <v>231856181135</v>
      </c>
      <c r="R65" s="1" t="s">
        <v>1585</v>
      </c>
      <c r="S65" s="1">
        <v>9440777051</v>
      </c>
      <c r="T65" s="1" t="s">
        <v>912</v>
      </c>
      <c r="U65" s="1" t="s">
        <v>1586</v>
      </c>
      <c r="V65" s="1">
        <v>9912429715</v>
      </c>
      <c r="W65" s="1" t="s">
        <v>219</v>
      </c>
      <c r="X65" s="1" t="s">
        <v>1587</v>
      </c>
      <c r="Y65" s="1" t="s">
        <v>1588</v>
      </c>
      <c r="Z65" s="1" t="s">
        <v>404</v>
      </c>
      <c r="AA65" s="1" t="s">
        <v>1587</v>
      </c>
      <c r="AB65" s="1" t="s">
        <v>1588</v>
      </c>
      <c r="AC65" s="1" t="s">
        <v>404</v>
      </c>
      <c r="AD65" s="1" t="s">
        <v>98</v>
      </c>
      <c r="AE65" s="1" t="s">
        <v>98</v>
      </c>
      <c r="AF65" s="1" t="s">
        <v>1589</v>
      </c>
      <c r="AG65" s="1" t="s">
        <v>1590</v>
      </c>
      <c r="AH65" s="1" t="s">
        <v>136</v>
      </c>
      <c r="AI65" s="1" t="s">
        <v>194</v>
      </c>
      <c r="AJ65" s="1">
        <v>85</v>
      </c>
      <c r="AK65" s="1">
        <v>8.5</v>
      </c>
      <c r="AL65" s="1" t="s">
        <v>1591</v>
      </c>
      <c r="AM65" s="1" t="s">
        <v>1592</v>
      </c>
      <c r="AN65" s="1" t="s">
        <v>442</v>
      </c>
      <c r="AO65" s="1" t="s">
        <v>1593</v>
      </c>
      <c r="AP65" s="1" t="s">
        <v>198</v>
      </c>
      <c r="AQ65" s="1">
        <v>93.7</v>
      </c>
      <c r="AR65" s="1"/>
      <c r="AS65" s="1"/>
      <c r="AT65" s="1"/>
      <c r="AU65" s="1"/>
      <c r="AV65" s="1"/>
      <c r="AW65" s="1"/>
      <c r="AX65" s="1"/>
      <c r="AY65" s="1" t="s">
        <v>1594</v>
      </c>
      <c r="AZ65" s="1" t="s">
        <v>1595</v>
      </c>
      <c r="BA65" s="1" t="s">
        <v>109</v>
      </c>
      <c r="BB65" s="1" t="s">
        <v>110</v>
      </c>
      <c r="BC65" s="1" t="s">
        <v>733</v>
      </c>
      <c r="BD65" s="1" t="s">
        <v>922</v>
      </c>
      <c r="BE65" s="1">
        <v>73.4</v>
      </c>
      <c r="BF65" s="1">
        <v>7.84</v>
      </c>
      <c r="BG65" s="1"/>
      <c r="BH65" s="1"/>
      <c r="BI65" s="1"/>
      <c r="BJ65" s="1"/>
      <c r="BK65" s="1"/>
      <c r="BL65" s="1"/>
      <c r="BM65" s="1"/>
      <c r="BN65" s="1"/>
      <c r="BO65" s="1" t="s">
        <v>1596</v>
      </c>
      <c r="BP65" s="1" t="s">
        <v>1597</v>
      </c>
      <c r="BQ65" s="1" t="s">
        <v>203</v>
      </c>
      <c r="BR65" s="1" t="s">
        <v>1598</v>
      </c>
      <c r="BS65" s="1">
        <v>19</v>
      </c>
      <c r="BT65" s="1" t="s">
        <v>1599</v>
      </c>
      <c r="BU65" s="1" t="str">
        <f>HYPERLINK("https://nconnect.nicmar.ac.in/storage/profile/6aa8e90bc0f7d.png","Download")</f>
        <v>0</v>
      </c>
      <c r="BV65" s="1" t="s">
        <v>116</v>
      </c>
      <c r="BW65" s="3"/>
      <c r="BX65" s="3"/>
    </row>
    <row r="66" spans="1:76">
      <c r="A66" s="1" t="s">
        <v>76</v>
      </c>
      <c r="B66" s="1" t="s">
        <v>77</v>
      </c>
      <c r="C66" s="1" t="s">
        <v>1600</v>
      </c>
      <c r="D66" s="1"/>
      <c r="E66" s="1"/>
      <c r="F66" s="1"/>
      <c r="G66" s="1"/>
      <c r="H66" s="1" t="s">
        <v>1601</v>
      </c>
      <c r="I66" s="1" t="s">
        <v>1602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 t="s">
        <v>98</v>
      </c>
      <c r="AE66" s="1" t="s">
        <v>98</v>
      </c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 t="s">
        <v>995</v>
      </c>
      <c r="BV66" s="1" t="s">
        <v>116</v>
      </c>
      <c r="BW66" s="3"/>
      <c r="BX66" s="3"/>
    </row>
    <row r="67" spans="1:76">
      <c r="A67" s="1" t="s">
        <v>76</v>
      </c>
      <c r="B67" s="1" t="s">
        <v>77</v>
      </c>
      <c r="C67" s="1" t="s">
        <v>1603</v>
      </c>
      <c r="D67" s="1" t="s">
        <v>1604</v>
      </c>
      <c r="E67" s="1"/>
      <c r="F67" s="1" t="s">
        <v>1605</v>
      </c>
      <c r="G67" s="1" t="s">
        <v>1606</v>
      </c>
      <c r="H67" s="1" t="s">
        <v>1607</v>
      </c>
      <c r="I67" s="1" t="s">
        <v>1608</v>
      </c>
      <c r="J67" s="1">
        <v>9346266257</v>
      </c>
      <c r="K67" s="1" t="s">
        <v>85</v>
      </c>
      <c r="L67" s="1" t="s">
        <v>1609</v>
      </c>
      <c r="M67" s="1" t="s">
        <v>87</v>
      </c>
      <c r="N67" s="1" t="s">
        <v>1610</v>
      </c>
      <c r="O67" s="1" t="s">
        <v>1611</v>
      </c>
      <c r="P67" s="1" t="s">
        <v>126</v>
      </c>
      <c r="Q67" s="1">
        <v>664367270199</v>
      </c>
      <c r="R67" s="1" t="s">
        <v>1612</v>
      </c>
      <c r="S67" s="1">
        <v>6301173732</v>
      </c>
      <c r="T67" s="1" t="s">
        <v>480</v>
      </c>
      <c r="U67" s="1" t="s">
        <v>1613</v>
      </c>
      <c r="V67" s="1">
        <v>6301173732</v>
      </c>
      <c r="W67" s="1" t="s">
        <v>94</v>
      </c>
      <c r="X67" s="1" t="s">
        <v>1614</v>
      </c>
      <c r="Y67" s="1" t="s">
        <v>276</v>
      </c>
      <c r="Z67" s="1" t="s">
        <v>97</v>
      </c>
      <c r="AA67" s="1" t="s">
        <v>1614</v>
      </c>
      <c r="AB67" s="1" t="s">
        <v>276</v>
      </c>
      <c r="AC67" s="1" t="s">
        <v>97</v>
      </c>
      <c r="AD67" s="1" t="s">
        <v>98</v>
      </c>
      <c r="AE67" s="1" t="s">
        <v>98</v>
      </c>
      <c r="AF67" s="1" t="s">
        <v>1615</v>
      </c>
      <c r="AG67" s="1" t="s">
        <v>1616</v>
      </c>
      <c r="AH67" s="1" t="s">
        <v>250</v>
      </c>
      <c r="AI67" s="1" t="s">
        <v>665</v>
      </c>
      <c r="AJ67" s="1">
        <v>69.35</v>
      </c>
      <c r="AK67" s="1">
        <v>7.3</v>
      </c>
      <c r="AL67" s="1" t="s">
        <v>1617</v>
      </c>
      <c r="AM67" s="1" t="s">
        <v>1618</v>
      </c>
      <c r="AN67" s="1" t="s">
        <v>442</v>
      </c>
      <c r="AO67" s="1" t="s">
        <v>1593</v>
      </c>
      <c r="AP67" s="1" t="s">
        <v>143</v>
      </c>
      <c r="AQ67" s="1">
        <v>84.7</v>
      </c>
      <c r="AR67" s="1">
        <v>8.98</v>
      </c>
      <c r="AS67" s="1"/>
      <c r="AT67" s="1"/>
      <c r="AU67" s="1"/>
      <c r="AV67" s="1"/>
      <c r="AW67" s="1"/>
      <c r="AX67" s="1"/>
      <c r="AY67" s="1" t="s">
        <v>463</v>
      </c>
      <c r="AZ67" s="1" t="s">
        <v>1619</v>
      </c>
      <c r="BA67" s="1" t="s">
        <v>109</v>
      </c>
      <c r="BB67" s="1" t="s">
        <v>110</v>
      </c>
      <c r="BC67" s="1" t="s">
        <v>1620</v>
      </c>
      <c r="BD67" s="1" t="s">
        <v>144</v>
      </c>
      <c r="BE67" s="1">
        <v>60.9</v>
      </c>
      <c r="BF67" s="1">
        <v>6.84</v>
      </c>
      <c r="BG67" s="1"/>
      <c r="BH67" s="1"/>
      <c r="BI67" s="1"/>
      <c r="BJ67" s="1"/>
      <c r="BK67" s="1"/>
      <c r="BL67" s="1"/>
      <c r="BM67" s="1"/>
      <c r="BN67" s="1"/>
      <c r="BO67" s="1" t="s">
        <v>1621</v>
      </c>
      <c r="BP67" s="1" t="s">
        <v>1622</v>
      </c>
      <c r="BQ67" s="1" t="s">
        <v>1623</v>
      </c>
      <c r="BR67" s="1" t="s">
        <v>1624</v>
      </c>
      <c r="BS67" s="1">
        <v>32</v>
      </c>
      <c r="BT67" s="1" t="s">
        <v>1625</v>
      </c>
      <c r="BU67" s="1" t="str">
        <f>HYPERLINK("https://nconnect.nicmar.ac.in/storage/profile/6ab80d4ab1464.png","Download")</f>
        <v>0</v>
      </c>
      <c r="BV67" s="1" t="s">
        <v>116</v>
      </c>
      <c r="BW67" s="3"/>
      <c r="BX67" s="3"/>
    </row>
    <row r="68" spans="1:76">
      <c r="A68" s="1" t="s">
        <v>76</v>
      </c>
      <c r="B68" s="1" t="s">
        <v>77</v>
      </c>
      <c r="C68" s="1" t="s">
        <v>1626</v>
      </c>
      <c r="D68" s="1" t="s">
        <v>1627</v>
      </c>
      <c r="E68" s="1" t="s">
        <v>1628</v>
      </c>
      <c r="F68" s="1" t="s">
        <v>1629</v>
      </c>
      <c r="G68" s="1" t="s">
        <v>1630</v>
      </c>
      <c r="H68" s="1" t="s">
        <v>1631</v>
      </c>
      <c r="I68" s="1" t="s">
        <v>1632</v>
      </c>
      <c r="J68" s="1">
        <v>8688154512</v>
      </c>
      <c r="K68" s="1" t="s">
        <v>85</v>
      </c>
      <c r="L68" s="1" t="s">
        <v>1633</v>
      </c>
      <c r="M68" s="1" t="s">
        <v>87</v>
      </c>
      <c r="N68" s="1" t="s">
        <v>1634</v>
      </c>
      <c r="O68" s="1" t="s">
        <v>1635</v>
      </c>
      <c r="P68" s="1" t="s">
        <v>90</v>
      </c>
      <c r="Q68" s="1">
        <v>825419241757</v>
      </c>
      <c r="R68" s="1" t="s">
        <v>1636</v>
      </c>
      <c r="S68" s="1">
        <v>9701975579</v>
      </c>
      <c r="T68" s="1" t="s">
        <v>92</v>
      </c>
      <c r="U68" s="1" t="s">
        <v>1637</v>
      </c>
      <c r="V68" s="1">
        <v>9701975579</v>
      </c>
      <c r="W68" s="1" t="s">
        <v>321</v>
      </c>
      <c r="X68" s="1" t="s">
        <v>1638</v>
      </c>
      <c r="Y68" s="1" t="s">
        <v>164</v>
      </c>
      <c r="Z68" s="1" t="s">
        <v>97</v>
      </c>
      <c r="AA68" s="1" t="s">
        <v>1638</v>
      </c>
      <c r="AB68" s="1" t="s">
        <v>164</v>
      </c>
      <c r="AC68" s="1" t="s">
        <v>97</v>
      </c>
      <c r="AD68" s="1" t="s">
        <v>98</v>
      </c>
      <c r="AE68" s="1" t="s">
        <v>98</v>
      </c>
      <c r="AF68" s="1" t="s">
        <v>1639</v>
      </c>
      <c r="AG68" s="1" t="s">
        <v>960</v>
      </c>
      <c r="AH68" s="1" t="s">
        <v>101</v>
      </c>
      <c r="AI68" s="1" t="s">
        <v>102</v>
      </c>
      <c r="AJ68" s="1">
        <v>95</v>
      </c>
      <c r="AK68" s="1">
        <v>9.5</v>
      </c>
      <c r="AL68" s="1"/>
      <c r="AM68" s="1"/>
      <c r="AN68" s="1"/>
      <c r="AO68" s="1"/>
      <c r="AP68" s="1"/>
      <c r="AQ68" s="1"/>
      <c r="AR68" s="1"/>
      <c r="AS68" s="1" t="s">
        <v>110</v>
      </c>
      <c r="AT68" s="1" t="s">
        <v>1640</v>
      </c>
      <c r="AU68" s="1" t="s">
        <v>105</v>
      </c>
      <c r="AV68" s="1" t="s">
        <v>225</v>
      </c>
      <c r="AW68" s="1">
        <v>68.52</v>
      </c>
      <c r="AX68" s="1"/>
      <c r="AY68" s="1" t="s">
        <v>1252</v>
      </c>
      <c r="AZ68" s="1" t="s">
        <v>1641</v>
      </c>
      <c r="BA68" s="1" t="s">
        <v>109</v>
      </c>
      <c r="BB68" s="1" t="s">
        <v>110</v>
      </c>
      <c r="BC68" s="1" t="s">
        <v>173</v>
      </c>
      <c r="BD68" s="1" t="s">
        <v>329</v>
      </c>
      <c r="BE68" s="1">
        <v>73.2</v>
      </c>
      <c r="BF68" s="1">
        <v>7.82</v>
      </c>
      <c r="BG68" s="1"/>
      <c r="BH68" s="1"/>
      <c r="BI68" s="1"/>
      <c r="BJ68" s="1"/>
      <c r="BK68" s="1"/>
      <c r="BL68" s="1"/>
      <c r="BM68" s="1"/>
      <c r="BN68" s="1"/>
      <c r="BO68" s="1" t="s">
        <v>1642</v>
      </c>
      <c r="BP68" s="1"/>
      <c r="BQ68" s="1"/>
      <c r="BR68" s="1" t="s">
        <v>1643</v>
      </c>
      <c r="BS68" s="1">
        <v>36</v>
      </c>
      <c r="BT68" s="1" t="s">
        <v>1644</v>
      </c>
      <c r="BU68" s="1" t="str">
        <f>HYPERLINK("https://nconnect.nicmar.ac.in/storage/profile/6aafcff4f12ec.png","Download")</f>
        <v>0</v>
      </c>
      <c r="BV68" s="1" t="s">
        <v>116</v>
      </c>
      <c r="BW68" s="3"/>
      <c r="BX68" s="3"/>
    </row>
    <row r="69" spans="1:76">
      <c r="A69" s="1" t="s">
        <v>76</v>
      </c>
      <c r="B69" s="1" t="s">
        <v>77</v>
      </c>
      <c r="C69" s="1" t="s">
        <v>1645</v>
      </c>
      <c r="D69" s="1" t="s">
        <v>1646</v>
      </c>
      <c r="E69" s="1"/>
      <c r="F69" s="1" t="s">
        <v>1647</v>
      </c>
      <c r="G69" s="1" t="s">
        <v>1648</v>
      </c>
      <c r="H69" s="1" t="s">
        <v>1649</v>
      </c>
      <c r="I69" s="1" t="s">
        <v>1650</v>
      </c>
      <c r="J69" s="1">
        <v>9121780380</v>
      </c>
      <c r="K69" s="1" t="s">
        <v>85</v>
      </c>
      <c r="L69" s="1" t="s">
        <v>1651</v>
      </c>
      <c r="M69" s="1" t="s">
        <v>87</v>
      </c>
      <c r="N69" s="1" t="s">
        <v>88</v>
      </c>
      <c r="O69" s="1" t="s">
        <v>1652</v>
      </c>
      <c r="P69" s="1" t="s">
        <v>216</v>
      </c>
      <c r="Q69" s="1">
        <v>877211968262</v>
      </c>
      <c r="R69" s="1" t="s">
        <v>1653</v>
      </c>
      <c r="S69" s="1">
        <v>9704901521</v>
      </c>
      <c r="T69" s="1" t="s">
        <v>92</v>
      </c>
      <c r="U69" s="1" t="s">
        <v>1654</v>
      </c>
      <c r="V69" s="1">
        <v>9494572729</v>
      </c>
      <c r="W69" s="1" t="s">
        <v>1655</v>
      </c>
      <c r="X69" s="1" t="s">
        <v>1656</v>
      </c>
      <c r="Y69" s="1" t="s">
        <v>191</v>
      </c>
      <c r="Z69" s="1" t="s">
        <v>97</v>
      </c>
      <c r="AA69" s="1" t="s">
        <v>1656</v>
      </c>
      <c r="AB69" s="1" t="s">
        <v>191</v>
      </c>
      <c r="AC69" s="1" t="s">
        <v>97</v>
      </c>
      <c r="AD69" s="1" t="s">
        <v>98</v>
      </c>
      <c r="AE69" s="1" t="s">
        <v>98</v>
      </c>
      <c r="AF69" s="1" t="s">
        <v>1657</v>
      </c>
      <c r="AG69" s="1" t="s">
        <v>822</v>
      </c>
      <c r="AH69" s="1" t="s">
        <v>101</v>
      </c>
      <c r="AI69" s="1" t="s">
        <v>167</v>
      </c>
      <c r="AJ69" s="1">
        <v>93</v>
      </c>
      <c r="AK69" s="1">
        <v>9.3</v>
      </c>
      <c r="AL69" s="1"/>
      <c r="AM69" s="1"/>
      <c r="AN69" s="1"/>
      <c r="AO69" s="1"/>
      <c r="AP69" s="1"/>
      <c r="AQ69" s="1"/>
      <c r="AR69" s="1"/>
      <c r="AS69" s="1" t="s">
        <v>110</v>
      </c>
      <c r="AT69" s="1" t="s">
        <v>1658</v>
      </c>
      <c r="AU69" s="1" t="s">
        <v>169</v>
      </c>
      <c r="AV69" s="1" t="s">
        <v>225</v>
      </c>
      <c r="AW69" s="1">
        <v>74.77</v>
      </c>
      <c r="AX69" s="1"/>
      <c r="AY69" s="1" t="s">
        <v>171</v>
      </c>
      <c r="AZ69" s="1" t="s">
        <v>1659</v>
      </c>
      <c r="BA69" s="1" t="s">
        <v>109</v>
      </c>
      <c r="BB69" s="1" t="s">
        <v>110</v>
      </c>
      <c r="BC69" s="1" t="s">
        <v>173</v>
      </c>
      <c r="BD69" s="1" t="s">
        <v>174</v>
      </c>
      <c r="BE69" s="1">
        <v>79</v>
      </c>
      <c r="BF69" s="1">
        <v>8.4</v>
      </c>
      <c r="BG69" s="1"/>
      <c r="BH69" s="1"/>
      <c r="BI69" s="1"/>
      <c r="BJ69" s="1"/>
      <c r="BK69" s="1"/>
      <c r="BL69" s="1"/>
      <c r="BM69" s="1"/>
      <c r="BN69" s="1"/>
      <c r="BO69" s="1" t="s">
        <v>1660</v>
      </c>
      <c r="BP69" s="1"/>
      <c r="BQ69" s="1"/>
      <c r="BR69" s="1" t="s">
        <v>1661</v>
      </c>
      <c r="BS69" s="1">
        <v>35</v>
      </c>
      <c r="BT69" s="1" t="s">
        <v>1662</v>
      </c>
      <c r="BU69" s="1" t="str">
        <f>HYPERLINK("https://nconnect.nicmar.ac.in/storage/profile/6aa638a2c8ddf.png","Download")</f>
        <v>0</v>
      </c>
      <c r="BV69" s="1" t="s">
        <v>116</v>
      </c>
      <c r="BW69" s="3"/>
      <c r="BX69" s="3"/>
    </row>
    <row r="70" spans="1:76">
      <c r="A70" s="1" t="s">
        <v>76</v>
      </c>
      <c r="B70" s="1" t="s">
        <v>77</v>
      </c>
      <c r="C70" s="1" t="s">
        <v>1663</v>
      </c>
      <c r="D70" s="1" t="s">
        <v>1664</v>
      </c>
      <c r="E70" s="1"/>
      <c r="F70" s="1" t="s">
        <v>1665</v>
      </c>
      <c r="G70" s="1" t="s">
        <v>1666</v>
      </c>
      <c r="H70" s="1" t="s">
        <v>1667</v>
      </c>
      <c r="I70" s="1" t="s">
        <v>1668</v>
      </c>
      <c r="J70" s="1">
        <v>8074990581</v>
      </c>
      <c r="K70" s="1" t="s">
        <v>430</v>
      </c>
      <c r="L70" s="1" t="s">
        <v>1669</v>
      </c>
      <c r="M70" s="1" t="s">
        <v>87</v>
      </c>
      <c r="N70" s="1" t="s">
        <v>185</v>
      </c>
      <c r="O70" s="1" t="s">
        <v>1670</v>
      </c>
      <c r="P70" s="1" t="s">
        <v>126</v>
      </c>
      <c r="Q70" s="1">
        <v>496840598379</v>
      </c>
      <c r="R70" s="1" t="s">
        <v>1671</v>
      </c>
      <c r="S70" s="1">
        <v>9618146999</v>
      </c>
      <c r="T70" s="1" t="s">
        <v>296</v>
      </c>
      <c r="U70" s="1" t="s">
        <v>1672</v>
      </c>
      <c r="V70" s="1">
        <v>9705844457</v>
      </c>
      <c r="W70" s="1" t="s">
        <v>219</v>
      </c>
      <c r="X70" s="1" t="s">
        <v>1673</v>
      </c>
      <c r="Y70" s="1" t="s">
        <v>1488</v>
      </c>
      <c r="Z70" s="1" t="s">
        <v>404</v>
      </c>
      <c r="AA70" s="1" t="s">
        <v>1673</v>
      </c>
      <c r="AB70" s="1" t="s">
        <v>1488</v>
      </c>
      <c r="AC70" s="1" t="s">
        <v>404</v>
      </c>
      <c r="AD70" s="1" t="s">
        <v>98</v>
      </c>
      <c r="AE70" s="1" t="s">
        <v>98</v>
      </c>
      <c r="AF70" s="1" t="s">
        <v>1674</v>
      </c>
      <c r="AG70" s="1" t="s">
        <v>438</v>
      </c>
      <c r="AH70" s="1" t="s">
        <v>136</v>
      </c>
      <c r="AI70" s="1" t="s">
        <v>194</v>
      </c>
      <c r="AJ70" s="1">
        <v>92</v>
      </c>
      <c r="AK70" s="1">
        <v>9.2</v>
      </c>
      <c r="AL70" s="1" t="s">
        <v>1675</v>
      </c>
      <c r="AM70" s="1" t="s">
        <v>438</v>
      </c>
      <c r="AN70" s="1" t="s">
        <v>196</v>
      </c>
      <c r="AO70" s="1" t="s">
        <v>105</v>
      </c>
      <c r="AP70" s="1" t="s">
        <v>140</v>
      </c>
      <c r="AQ70" s="1">
        <v>82</v>
      </c>
      <c r="AR70" s="1"/>
      <c r="AS70" s="1"/>
      <c r="AT70" s="1"/>
      <c r="AU70" s="1"/>
      <c r="AV70" s="1"/>
      <c r="AW70" s="1"/>
      <c r="AX70" s="1"/>
      <c r="AY70" s="1" t="s">
        <v>1114</v>
      </c>
      <c r="AZ70" s="1" t="s">
        <v>1676</v>
      </c>
      <c r="BA70" s="1" t="s">
        <v>109</v>
      </c>
      <c r="BB70" s="1" t="s">
        <v>110</v>
      </c>
      <c r="BC70" s="1" t="s">
        <v>1452</v>
      </c>
      <c r="BD70" s="1" t="s">
        <v>1116</v>
      </c>
      <c r="BE70" s="1">
        <v>78.2</v>
      </c>
      <c r="BF70" s="1">
        <v>8.32</v>
      </c>
      <c r="BG70" s="1"/>
      <c r="BH70" s="1"/>
      <c r="BI70" s="1"/>
      <c r="BJ70" s="1"/>
      <c r="BK70" s="1"/>
      <c r="BL70" s="1"/>
      <c r="BM70" s="1"/>
      <c r="BN70" s="1"/>
      <c r="BO70" s="1" t="s">
        <v>1677</v>
      </c>
      <c r="BP70" s="1" t="s">
        <v>1678</v>
      </c>
      <c r="BQ70" s="1" t="s">
        <v>260</v>
      </c>
      <c r="BR70" s="1" t="s">
        <v>1679</v>
      </c>
      <c r="BS70" s="1">
        <v>34</v>
      </c>
      <c r="BT70" s="1"/>
      <c r="BU70" s="1" t="str">
        <f>HYPERLINK("https://nconnect.nicmar.ac.in/storage/profile/6aabf83b0d1e8.png","Download")</f>
        <v>0</v>
      </c>
      <c r="BV70" s="1" t="s">
        <v>116</v>
      </c>
      <c r="BW70" s="3"/>
      <c r="BX70" s="3"/>
    </row>
    <row r="71" spans="1:76">
      <c r="A71" s="1" t="s">
        <v>76</v>
      </c>
      <c r="B71" s="1" t="s">
        <v>77</v>
      </c>
      <c r="C71" s="1" t="s">
        <v>1680</v>
      </c>
      <c r="D71" s="1"/>
      <c r="E71" s="1"/>
      <c r="F71" s="1"/>
      <c r="G71" s="1"/>
      <c r="H71" s="1" t="s">
        <v>1681</v>
      </c>
      <c r="I71" s="1" t="s">
        <v>1682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 t="s">
        <v>98</v>
      </c>
      <c r="AE71" s="1" t="s">
        <v>98</v>
      </c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 t="s">
        <v>995</v>
      </c>
      <c r="BV71" s="1" t="s">
        <v>116</v>
      </c>
      <c r="BW71" s="3"/>
      <c r="BX71" s="3"/>
    </row>
    <row r="72" spans="1:76">
      <c r="A72" s="1" t="s">
        <v>76</v>
      </c>
      <c r="B72" s="1" t="s">
        <v>77</v>
      </c>
      <c r="C72" s="1" t="s">
        <v>1683</v>
      </c>
      <c r="D72" s="1" t="s">
        <v>1684</v>
      </c>
      <c r="E72" s="1"/>
      <c r="F72" s="1" t="s">
        <v>1685</v>
      </c>
      <c r="G72" s="1" t="s">
        <v>1686</v>
      </c>
      <c r="H72" s="1" t="s">
        <v>1687</v>
      </c>
      <c r="I72" s="1" t="s">
        <v>1688</v>
      </c>
      <c r="J72" s="1">
        <v>9014853180</v>
      </c>
      <c r="K72" s="1" t="s">
        <v>85</v>
      </c>
      <c r="L72" s="1" t="s">
        <v>1689</v>
      </c>
      <c r="M72" s="1" t="s">
        <v>87</v>
      </c>
      <c r="N72" s="1" t="s">
        <v>88</v>
      </c>
      <c r="O72" s="1" t="s">
        <v>1690</v>
      </c>
      <c r="P72" s="1" t="s">
        <v>216</v>
      </c>
      <c r="Q72" s="1">
        <v>904084108322</v>
      </c>
      <c r="R72" s="1" t="s">
        <v>1691</v>
      </c>
      <c r="S72" s="1">
        <v>9441376325</v>
      </c>
      <c r="T72" s="1" t="s">
        <v>92</v>
      </c>
      <c r="U72" s="1" t="s">
        <v>1692</v>
      </c>
      <c r="V72" s="1">
        <v>9032803635</v>
      </c>
      <c r="W72" s="1" t="s">
        <v>321</v>
      </c>
      <c r="X72" s="1" t="s">
        <v>1693</v>
      </c>
      <c r="Y72" s="1" t="s">
        <v>1201</v>
      </c>
      <c r="Z72" s="1" t="s">
        <v>404</v>
      </c>
      <c r="AA72" s="1" t="s">
        <v>1694</v>
      </c>
      <c r="AB72" s="1" t="s">
        <v>438</v>
      </c>
      <c r="AC72" s="1" t="s">
        <v>404</v>
      </c>
      <c r="AD72" s="1" t="s">
        <v>98</v>
      </c>
      <c r="AE72" s="1" t="s">
        <v>98</v>
      </c>
      <c r="AF72" s="1" t="s">
        <v>1695</v>
      </c>
      <c r="AG72" s="1" t="s">
        <v>406</v>
      </c>
      <c r="AH72" s="1" t="s">
        <v>101</v>
      </c>
      <c r="AI72" s="1" t="s">
        <v>223</v>
      </c>
      <c r="AJ72" s="1">
        <v>93.1</v>
      </c>
      <c r="AK72" s="1">
        <v>9.8</v>
      </c>
      <c r="AL72" s="1" t="s">
        <v>1696</v>
      </c>
      <c r="AM72" s="1" t="s">
        <v>1309</v>
      </c>
      <c r="AN72" s="1" t="s">
        <v>196</v>
      </c>
      <c r="AO72" s="1" t="s">
        <v>105</v>
      </c>
      <c r="AP72" s="1" t="s">
        <v>140</v>
      </c>
      <c r="AQ72" s="1">
        <v>98</v>
      </c>
      <c r="AR72" s="1"/>
      <c r="AS72" s="1"/>
      <c r="AT72" s="1"/>
      <c r="AU72" s="1"/>
      <c r="AV72" s="1"/>
      <c r="AW72" s="1"/>
      <c r="AX72" s="1"/>
      <c r="AY72" s="1" t="s">
        <v>566</v>
      </c>
      <c r="AZ72" s="1" t="s">
        <v>1697</v>
      </c>
      <c r="BA72" s="1" t="s">
        <v>357</v>
      </c>
      <c r="BB72" s="1" t="s">
        <v>110</v>
      </c>
      <c r="BC72" s="1" t="s">
        <v>568</v>
      </c>
      <c r="BD72" s="1" t="s">
        <v>329</v>
      </c>
      <c r="BE72" s="1">
        <v>87.43</v>
      </c>
      <c r="BF72" s="1">
        <v>9.29</v>
      </c>
      <c r="BG72" s="1"/>
      <c r="BH72" s="1"/>
      <c r="BI72" s="1"/>
      <c r="BJ72" s="1"/>
      <c r="BK72" s="1"/>
      <c r="BL72" s="1"/>
      <c r="BM72" s="1"/>
      <c r="BN72" s="1"/>
      <c r="BO72" s="1" t="s">
        <v>1698</v>
      </c>
      <c r="BP72" s="1"/>
      <c r="BQ72" s="1"/>
      <c r="BR72" s="1"/>
      <c r="BS72" s="1"/>
      <c r="BT72" s="1"/>
      <c r="BU72" s="1" t="str">
        <f>HYPERLINK("https://nconnect.nicmar.ac.in/storage/profile/6aa6e9a045e96.png","Download")</f>
        <v>0</v>
      </c>
      <c r="BV72" s="1" t="s">
        <v>116</v>
      </c>
      <c r="BW72" s="3"/>
      <c r="BX72" s="3"/>
    </row>
    <row r="73" spans="1:76">
      <c r="A73" s="1" t="s">
        <v>76</v>
      </c>
      <c r="B73" s="1" t="s">
        <v>77</v>
      </c>
      <c r="C73" s="1" t="s">
        <v>1699</v>
      </c>
      <c r="D73" s="1" t="s">
        <v>1700</v>
      </c>
      <c r="E73" s="1"/>
      <c r="F73" s="1" t="s">
        <v>1701</v>
      </c>
      <c r="G73" s="1" t="s">
        <v>1702</v>
      </c>
      <c r="H73" s="1" t="s">
        <v>1703</v>
      </c>
      <c r="I73" s="1" t="s">
        <v>1704</v>
      </c>
      <c r="J73" s="1">
        <v>7569326720</v>
      </c>
      <c r="K73" s="1" t="s">
        <v>85</v>
      </c>
      <c r="L73" s="1" t="s">
        <v>1705</v>
      </c>
      <c r="M73" s="1" t="s">
        <v>87</v>
      </c>
      <c r="N73" s="1" t="s">
        <v>1706</v>
      </c>
      <c r="O73" s="1" t="s">
        <v>1707</v>
      </c>
      <c r="P73" s="1" t="s">
        <v>126</v>
      </c>
      <c r="Q73" s="1">
        <v>427939776603</v>
      </c>
      <c r="R73" s="1" t="s">
        <v>1708</v>
      </c>
      <c r="S73" s="1">
        <v>9182405027</v>
      </c>
      <c r="T73" s="1" t="s">
        <v>1709</v>
      </c>
      <c r="U73" s="1" t="s">
        <v>1710</v>
      </c>
      <c r="V73" s="1">
        <v>8688897760</v>
      </c>
      <c r="W73" s="1" t="s">
        <v>162</v>
      </c>
      <c r="X73" s="1" t="s">
        <v>1711</v>
      </c>
      <c r="Y73" s="1" t="s">
        <v>1712</v>
      </c>
      <c r="Z73" s="1" t="s">
        <v>97</v>
      </c>
      <c r="AA73" s="1" t="s">
        <v>1711</v>
      </c>
      <c r="AB73" s="1" t="s">
        <v>1712</v>
      </c>
      <c r="AC73" s="1" t="s">
        <v>97</v>
      </c>
      <c r="AD73" s="1" t="s">
        <v>98</v>
      </c>
      <c r="AE73" s="1" t="s">
        <v>98</v>
      </c>
      <c r="AF73" s="1" t="s">
        <v>1713</v>
      </c>
      <c r="AG73" s="1" t="s">
        <v>822</v>
      </c>
      <c r="AH73" s="1" t="s">
        <v>137</v>
      </c>
      <c r="AI73" s="1" t="s">
        <v>223</v>
      </c>
      <c r="AJ73" s="1">
        <v>88</v>
      </c>
      <c r="AK73" s="1">
        <v>8.8</v>
      </c>
      <c r="AL73" s="1"/>
      <c r="AM73" s="1"/>
      <c r="AN73" s="1" t="s">
        <v>1714</v>
      </c>
      <c r="AO73" s="1"/>
      <c r="AP73" s="1"/>
      <c r="AQ73" s="1"/>
      <c r="AR73" s="1"/>
      <c r="AS73" s="1" t="s">
        <v>110</v>
      </c>
      <c r="AT73" s="1" t="s">
        <v>1715</v>
      </c>
      <c r="AU73" s="1" t="s">
        <v>102</v>
      </c>
      <c r="AV73" s="1" t="s">
        <v>1716</v>
      </c>
      <c r="AW73" s="1">
        <v>72.06</v>
      </c>
      <c r="AX73" s="1"/>
      <c r="AY73" s="1" t="s">
        <v>1717</v>
      </c>
      <c r="AZ73" s="1" t="s">
        <v>1718</v>
      </c>
      <c r="BA73" s="1" t="s">
        <v>109</v>
      </c>
      <c r="BB73" s="1" t="s">
        <v>110</v>
      </c>
      <c r="BC73" s="1" t="s">
        <v>761</v>
      </c>
      <c r="BD73" s="1" t="s">
        <v>420</v>
      </c>
      <c r="BE73" s="1">
        <v>80.9</v>
      </c>
      <c r="BF73" s="1">
        <v>8.59</v>
      </c>
      <c r="BG73" s="1"/>
      <c r="BH73" s="1"/>
      <c r="BI73" s="1"/>
      <c r="BJ73" s="1"/>
      <c r="BK73" s="1"/>
      <c r="BL73" s="1"/>
      <c r="BM73" s="1"/>
      <c r="BN73" s="1"/>
      <c r="BO73" s="1" t="s">
        <v>1719</v>
      </c>
      <c r="BP73" s="1"/>
      <c r="BQ73" s="1"/>
      <c r="BR73" s="1" t="s">
        <v>1720</v>
      </c>
      <c r="BS73" s="1">
        <v>21</v>
      </c>
      <c r="BT73" s="1" t="s">
        <v>1721</v>
      </c>
      <c r="BU73" s="1" t="str">
        <f>HYPERLINK("https://nconnect.nicmar.ac.in/storage/profile/6ab57c8391de6.png","Download")</f>
        <v>0</v>
      </c>
      <c r="BV73" s="1" t="s">
        <v>116</v>
      </c>
      <c r="BW73" s="3"/>
      <c r="BX73" s="3"/>
    </row>
    <row r="74" spans="1:76">
      <c r="A74" s="1" t="s">
        <v>76</v>
      </c>
      <c r="B74" s="1" t="s">
        <v>77</v>
      </c>
      <c r="C74" s="1" t="s">
        <v>1722</v>
      </c>
      <c r="D74" s="1" t="s">
        <v>1723</v>
      </c>
      <c r="E74" s="1" t="s">
        <v>1724</v>
      </c>
      <c r="F74" s="1" t="s">
        <v>1725</v>
      </c>
      <c r="G74" s="1" t="s">
        <v>1726</v>
      </c>
      <c r="H74" s="1" t="s">
        <v>1727</v>
      </c>
      <c r="I74" s="1" t="s">
        <v>1728</v>
      </c>
      <c r="J74" s="1">
        <v>8106138519</v>
      </c>
      <c r="K74" s="1" t="s">
        <v>85</v>
      </c>
      <c r="L74" s="1" t="s">
        <v>1729</v>
      </c>
      <c r="M74" s="1" t="s">
        <v>87</v>
      </c>
      <c r="N74" s="1" t="s">
        <v>815</v>
      </c>
      <c r="O74" s="1" t="s">
        <v>1730</v>
      </c>
      <c r="P74" s="1" t="s">
        <v>126</v>
      </c>
      <c r="Q74" s="1">
        <v>657473694601</v>
      </c>
      <c r="R74" s="1" t="s">
        <v>1731</v>
      </c>
      <c r="S74" s="1">
        <v>9441708719</v>
      </c>
      <c r="T74" s="1" t="s">
        <v>1564</v>
      </c>
      <c r="U74" s="1" t="s">
        <v>1732</v>
      </c>
      <c r="V74" s="1">
        <v>6309315341</v>
      </c>
      <c r="W74" s="1" t="s">
        <v>219</v>
      </c>
      <c r="X74" s="1" t="s">
        <v>1733</v>
      </c>
      <c r="Y74" s="1" t="s">
        <v>191</v>
      </c>
      <c r="Z74" s="1" t="s">
        <v>97</v>
      </c>
      <c r="AA74" s="1" t="s">
        <v>1734</v>
      </c>
      <c r="AB74" s="1" t="s">
        <v>438</v>
      </c>
      <c r="AC74" s="1" t="s">
        <v>404</v>
      </c>
      <c r="AD74" s="1" t="s">
        <v>98</v>
      </c>
      <c r="AE74" s="1" t="s">
        <v>98</v>
      </c>
      <c r="AF74" s="1" t="s">
        <v>1735</v>
      </c>
      <c r="AG74" s="1" t="s">
        <v>222</v>
      </c>
      <c r="AH74" s="1" t="s">
        <v>101</v>
      </c>
      <c r="AI74" s="1" t="s">
        <v>102</v>
      </c>
      <c r="AJ74" s="1">
        <v>97</v>
      </c>
      <c r="AK74" s="1">
        <v>9.7</v>
      </c>
      <c r="AL74" s="1" t="s">
        <v>441</v>
      </c>
      <c r="AM74" s="1" t="s">
        <v>1736</v>
      </c>
      <c r="AN74" s="1" t="s">
        <v>196</v>
      </c>
      <c r="AO74" s="1" t="s">
        <v>105</v>
      </c>
      <c r="AP74" s="1" t="s">
        <v>565</v>
      </c>
      <c r="AQ74" s="1">
        <v>87</v>
      </c>
      <c r="AR74" s="1">
        <v>8.7</v>
      </c>
      <c r="AS74" s="1"/>
      <c r="AT74" s="1"/>
      <c r="AU74" s="1"/>
      <c r="AV74" s="1"/>
      <c r="AW74" s="1"/>
      <c r="AX74" s="1"/>
      <c r="AY74" s="1" t="s">
        <v>226</v>
      </c>
      <c r="AZ74" s="1" t="s">
        <v>1737</v>
      </c>
      <c r="BA74" s="1" t="s">
        <v>109</v>
      </c>
      <c r="BB74" s="1" t="s">
        <v>110</v>
      </c>
      <c r="BC74" s="1" t="s">
        <v>589</v>
      </c>
      <c r="BD74" s="1" t="s">
        <v>329</v>
      </c>
      <c r="BE74" s="1">
        <v>79.1</v>
      </c>
      <c r="BF74" s="1">
        <v>8.41</v>
      </c>
      <c r="BG74" s="1"/>
      <c r="BH74" s="1"/>
      <c r="BI74" s="1"/>
      <c r="BJ74" s="1"/>
      <c r="BK74" s="1"/>
      <c r="BL74" s="1"/>
      <c r="BM74" s="1"/>
      <c r="BN74" s="1"/>
      <c r="BO74" s="1" t="s">
        <v>1738</v>
      </c>
      <c r="BP74" s="1" t="s">
        <v>1739</v>
      </c>
      <c r="BQ74" s="1" t="s">
        <v>1319</v>
      </c>
      <c r="BR74" s="1" t="s">
        <v>1740</v>
      </c>
      <c r="BS74" s="1">
        <v>29</v>
      </c>
      <c r="BT74" s="1" t="s">
        <v>1741</v>
      </c>
      <c r="BU74" s="1" t="str">
        <f>HYPERLINK("https://nconnect.nicmar.ac.in/storage/profile/6aa4f153e74dd.png","Download")</f>
        <v>0</v>
      </c>
      <c r="BV74" s="1" t="s">
        <v>116</v>
      </c>
      <c r="BW74" s="3"/>
      <c r="BX74" s="3"/>
    </row>
    <row r="75" spans="1:76">
      <c r="A75" s="1" t="s">
        <v>76</v>
      </c>
      <c r="B75" s="1" t="s">
        <v>77</v>
      </c>
      <c r="C75" s="1" t="s">
        <v>1742</v>
      </c>
      <c r="D75" s="1" t="s">
        <v>1743</v>
      </c>
      <c r="E75" s="1"/>
      <c r="F75" s="1" t="s">
        <v>1496</v>
      </c>
      <c r="G75" s="1" t="s">
        <v>1744</v>
      </c>
      <c r="H75" s="1" t="s">
        <v>1745</v>
      </c>
      <c r="I75" s="1" t="s">
        <v>1746</v>
      </c>
      <c r="J75" s="1">
        <v>9014040844</v>
      </c>
      <c r="K75" s="1" t="s">
        <v>85</v>
      </c>
      <c r="L75" s="1" t="s">
        <v>1747</v>
      </c>
      <c r="M75" s="1" t="s">
        <v>87</v>
      </c>
      <c r="N75" s="1" t="s">
        <v>1748</v>
      </c>
      <c r="O75" s="1" t="s">
        <v>1749</v>
      </c>
      <c r="P75" s="1" t="s">
        <v>216</v>
      </c>
      <c r="Q75" s="1">
        <v>733074651098</v>
      </c>
      <c r="R75" s="1" t="s">
        <v>1750</v>
      </c>
      <c r="S75" s="1">
        <v>8106562542</v>
      </c>
      <c r="T75" s="1" t="s">
        <v>92</v>
      </c>
      <c r="U75" s="1" t="s">
        <v>1751</v>
      </c>
      <c r="V75" s="1">
        <v>8106562542</v>
      </c>
      <c r="W75" s="1" t="s">
        <v>1752</v>
      </c>
      <c r="X75" s="1" t="s">
        <v>1753</v>
      </c>
      <c r="Y75" s="1" t="s">
        <v>191</v>
      </c>
      <c r="Z75" s="1" t="s">
        <v>97</v>
      </c>
      <c r="AA75" s="1" t="s">
        <v>1753</v>
      </c>
      <c r="AB75" s="1" t="s">
        <v>191</v>
      </c>
      <c r="AC75" s="1" t="s">
        <v>97</v>
      </c>
      <c r="AD75" s="1" t="s">
        <v>98</v>
      </c>
      <c r="AE75" s="1" t="s">
        <v>98</v>
      </c>
      <c r="AF75" s="1" t="s">
        <v>1754</v>
      </c>
      <c r="AG75" s="1" t="s">
        <v>1755</v>
      </c>
      <c r="AH75" s="1" t="s">
        <v>136</v>
      </c>
      <c r="AI75" s="1" t="s">
        <v>194</v>
      </c>
      <c r="AJ75" s="1">
        <v>93.1</v>
      </c>
      <c r="AK75" s="1">
        <v>9.8</v>
      </c>
      <c r="AL75" s="1" t="s">
        <v>1756</v>
      </c>
      <c r="AM75" s="1" t="s">
        <v>1757</v>
      </c>
      <c r="AN75" s="1" t="s">
        <v>196</v>
      </c>
      <c r="AO75" s="1" t="s">
        <v>101</v>
      </c>
      <c r="AP75" s="1" t="s">
        <v>143</v>
      </c>
      <c r="AQ75" s="1">
        <v>95.8</v>
      </c>
      <c r="AR75" s="1">
        <v>9.8</v>
      </c>
      <c r="AS75" s="1"/>
      <c r="AT75" s="1"/>
      <c r="AU75" s="1"/>
      <c r="AV75" s="1"/>
      <c r="AW75" s="1"/>
      <c r="AX75" s="1"/>
      <c r="AY75" s="1" t="s">
        <v>327</v>
      </c>
      <c r="AZ75" s="1" t="s">
        <v>1758</v>
      </c>
      <c r="BA75" s="1" t="s">
        <v>109</v>
      </c>
      <c r="BB75" s="1" t="s">
        <v>110</v>
      </c>
      <c r="BC75" s="1" t="s">
        <v>1452</v>
      </c>
      <c r="BD75" s="1" t="s">
        <v>1116</v>
      </c>
      <c r="BE75" s="1">
        <v>63.9</v>
      </c>
      <c r="BF75" s="1">
        <v>7.14</v>
      </c>
      <c r="BG75" s="1"/>
      <c r="BH75" s="1"/>
      <c r="BI75" s="1"/>
      <c r="BJ75" s="1"/>
      <c r="BK75" s="1"/>
      <c r="BL75" s="1"/>
      <c r="BM75" s="1"/>
      <c r="BN75" s="1"/>
      <c r="BO75" s="1" t="s">
        <v>1759</v>
      </c>
      <c r="BP75" s="1" t="s">
        <v>1760</v>
      </c>
      <c r="BQ75" s="1" t="s">
        <v>1761</v>
      </c>
      <c r="BR75" s="1" t="s">
        <v>1762</v>
      </c>
      <c r="BS75" s="1">
        <v>8</v>
      </c>
      <c r="BT75" s="1" t="s">
        <v>1763</v>
      </c>
      <c r="BU75" s="1" t="str">
        <f>HYPERLINK("https://nconnect.nicmar.ac.in/storage/profile/6ad0efd5d1560.png","Download")</f>
        <v>0</v>
      </c>
      <c r="BV75" s="1" t="s">
        <v>116</v>
      </c>
      <c r="BW75" s="3"/>
      <c r="BX75" s="3"/>
    </row>
    <row r="76" spans="1:76">
      <c r="A76" s="1" t="s">
        <v>76</v>
      </c>
      <c r="B76" s="1" t="s">
        <v>77</v>
      </c>
      <c r="C76" s="1" t="s">
        <v>1764</v>
      </c>
      <c r="D76" s="1" t="s">
        <v>1765</v>
      </c>
      <c r="E76" s="1" t="s">
        <v>1766</v>
      </c>
      <c r="F76" s="1" t="s">
        <v>1767</v>
      </c>
      <c r="G76" s="1" t="s">
        <v>1768</v>
      </c>
      <c r="H76" s="1" t="s">
        <v>1769</v>
      </c>
      <c r="I76" s="1" t="s">
        <v>1770</v>
      </c>
      <c r="J76" s="1">
        <v>9322155200</v>
      </c>
      <c r="K76" s="1" t="s">
        <v>85</v>
      </c>
      <c r="L76" s="1" t="s">
        <v>1771</v>
      </c>
      <c r="M76" s="1" t="s">
        <v>87</v>
      </c>
      <c r="N76" s="1" t="s">
        <v>1772</v>
      </c>
      <c r="O76" s="1" t="s">
        <v>630</v>
      </c>
      <c r="P76" s="1" t="s">
        <v>90</v>
      </c>
      <c r="Q76" s="1">
        <v>975632966466</v>
      </c>
      <c r="R76" s="1" t="s">
        <v>1773</v>
      </c>
      <c r="S76" s="1">
        <v>9890004905</v>
      </c>
      <c r="T76" s="1" t="s">
        <v>92</v>
      </c>
      <c r="U76" s="1" t="s">
        <v>1774</v>
      </c>
      <c r="V76" s="1">
        <v>8830735683</v>
      </c>
      <c r="W76" s="1" t="s">
        <v>162</v>
      </c>
      <c r="X76" s="1" t="s">
        <v>1775</v>
      </c>
      <c r="Y76" s="1" t="s">
        <v>1776</v>
      </c>
      <c r="Z76" s="1" t="s">
        <v>348</v>
      </c>
      <c r="AA76" s="1" t="s">
        <v>1775</v>
      </c>
      <c r="AB76" s="1" t="s">
        <v>1776</v>
      </c>
      <c r="AC76" s="1" t="s">
        <v>348</v>
      </c>
      <c r="AD76" s="1" t="s">
        <v>98</v>
      </c>
      <c r="AE76" s="1" t="s">
        <v>98</v>
      </c>
      <c r="AF76" s="1" t="s">
        <v>1777</v>
      </c>
      <c r="AG76" s="1" t="s">
        <v>1778</v>
      </c>
      <c r="AH76" s="1" t="s">
        <v>105</v>
      </c>
      <c r="AI76" s="1" t="s">
        <v>733</v>
      </c>
      <c r="AJ76" s="1">
        <v>89.8</v>
      </c>
      <c r="AK76" s="1"/>
      <c r="AL76" s="1"/>
      <c r="AM76" s="1"/>
      <c r="AN76" s="1"/>
      <c r="AO76" s="1"/>
      <c r="AP76" s="1"/>
      <c r="AQ76" s="1"/>
      <c r="AR76" s="1"/>
      <c r="AS76" s="1" t="s">
        <v>590</v>
      </c>
      <c r="AT76" s="1" t="s">
        <v>1779</v>
      </c>
      <c r="AU76" s="1" t="s">
        <v>279</v>
      </c>
      <c r="AV76" s="1" t="s">
        <v>615</v>
      </c>
      <c r="AW76" s="1">
        <v>86.32</v>
      </c>
      <c r="AX76" s="1"/>
      <c r="AY76" s="1" t="s">
        <v>355</v>
      </c>
      <c r="AZ76" s="1" t="s">
        <v>1780</v>
      </c>
      <c r="BA76" s="1" t="s">
        <v>357</v>
      </c>
      <c r="BB76" s="1" t="s">
        <v>110</v>
      </c>
      <c r="BC76" s="1" t="s">
        <v>547</v>
      </c>
      <c r="BD76" s="1" t="s">
        <v>1093</v>
      </c>
      <c r="BE76" s="1">
        <v>85.69</v>
      </c>
      <c r="BF76" s="1">
        <v>9.02</v>
      </c>
      <c r="BG76" s="1"/>
      <c r="BH76" s="1"/>
      <c r="BI76" s="1"/>
      <c r="BJ76" s="1"/>
      <c r="BK76" s="1"/>
      <c r="BL76" s="1"/>
      <c r="BM76" s="1"/>
      <c r="BN76" s="1"/>
      <c r="BO76" s="1" t="s">
        <v>1781</v>
      </c>
      <c r="BP76" s="1"/>
      <c r="BQ76" s="1"/>
      <c r="BR76" s="1" t="s">
        <v>1782</v>
      </c>
      <c r="BS76" s="1">
        <v>60</v>
      </c>
      <c r="BT76" s="1"/>
      <c r="BU76" s="1" t="str">
        <f>HYPERLINK("https://nconnect.nicmar.ac.in/storage/profile/6a9bc3a63f688.png","Download")</f>
        <v>0</v>
      </c>
      <c r="BV76" s="1" t="s">
        <v>116</v>
      </c>
      <c r="BW76" s="3"/>
      <c r="BX76" s="3"/>
    </row>
    <row r="77" spans="1:76">
      <c r="A77" s="1" t="s">
        <v>76</v>
      </c>
      <c r="B77" s="1" t="s">
        <v>77</v>
      </c>
      <c r="C77" s="1" t="s">
        <v>1783</v>
      </c>
      <c r="D77" s="1" t="s">
        <v>1784</v>
      </c>
      <c r="E77" s="1"/>
      <c r="F77" s="1" t="s">
        <v>1785</v>
      </c>
      <c r="G77" s="1" t="s">
        <v>1786</v>
      </c>
      <c r="H77" s="1" t="s">
        <v>1787</v>
      </c>
      <c r="I77" s="1" t="s">
        <v>1788</v>
      </c>
      <c r="J77" s="1">
        <v>9381557103</v>
      </c>
      <c r="K77" s="1" t="s">
        <v>85</v>
      </c>
      <c r="L77" s="1" t="s">
        <v>1789</v>
      </c>
      <c r="M77" s="1" t="s">
        <v>87</v>
      </c>
      <c r="N77" s="1" t="s">
        <v>1790</v>
      </c>
      <c r="O77" s="1" t="s">
        <v>1791</v>
      </c>
      <c r="P77" s="1" t="s">
        <v>126</v>
      </c>
      <c r="Q77" s="1">
        <v>396152141920</v>
      </c>
      <c r="R77" s="1" t="s">
        <v>1792</v>
      </c>
      <c r="S77" s="1">
        <v>8096128241</v>
      </c>
      <c r="T77" s="1" t="s">
        <v>92</v>
      </c>
      <c r="U77" s="1" t="s">
        <v>1793</v>
      </c>
      <c r="V77" s="1">
        <v>8096128241</v>
      </c>
      <c r="W77" s="1" t="s">
        <v>1082</v>
      </c>
      <c r="X77" s="1" t="s">
        <v>1794</v>
      </c>
      <c r="Y77" s="1" t="s">
        <v>586</v>
      </c>
      <c r="Z77" s="1" t="s">
        <v>97</v>
      </c>
      <c r="AA77" s="1" t="s">
        <v>1794</v>
      </c>
      <c r="AB77" s="1" t="s">
        <v>586</v>
      </c>
      <c r="AC77" s="1" t="s">
        <v>97</v>
      </c>
      <c r="AD77" s="1" t="s">
        <v>98</v>
      </c>
      <c r="AE77" s="1" t="s">
        <v>98</v>
      </c>
      <c r="AF77" s="1" t="s">
        <v>1795</v>
      </c>
      <c r="AG77" s="1" t="s">
        <v>1796</v>
      </c>
      <c r="AH77" s="1" t="s">
        <v>105</v>
      </c>
      <c r="AI77" s="1" t="s">
        <v>140</v>
      </c>
      <c r="AJ77" s="1">
        <v>96.83</v>
      </c>
      <c r="AK77" s="1"/>
      <c r="AL77" s="1"/>
      <c r="AM77" s="1"/>
      <c r="AN77" s="1"/>
      <c r="AO77" s="1"/>
      <c r="AP77" s="1"/>
      <c r="AQ77" s="1"/>
      <c r="AR77" s="1"/>
      <c r="AS77" s="1" t="s">
        <v>1337</v>
      </c>
      <c r="AT77" s="1" t="s">
        <v>1797</v>
      </c>
      <c r="AU77" s="1" t="s">
        <v>279</v>
      </c>
      <c r="AV77" s="1" t="s">
        <v>1798</v>
      </c>
      <c r="AW77" s="1">
        <v>66.37</v>
      </c>
      <c r="AX77" s="1"/>
      <c r="AY77" s="1" t="s">
        <v>280</v>
      </c>
      <c r="AZ77" s="1" t="s">
        <v>1799</v>
      </c>
      <c r="BA77" s="1" t="s">
        <v>109</v>
      </c>
      <c r="BB77" s="1" t="s">
        <v>110</v>
      </c>
      <c r="BC77" s="1" t="s">
        <v>547</v>
      </c>
      <c r="BD77" s="1" t="s">
        <v>1093</v>
      </c>
      <c r="BE77" s="1">
        <v>72.6</v>
      </c>
      <c r="BF77" s="1">
        <v>7.76</v>
      </c>
      <c r="BG77" s="1"/>
      <c r="BH77" s="1"/>
      <c r="BI77" s="1"/>
      <c r="BJ77" s="1"/>
      <c r="BK77" s="1"/>
      <c r="BL77" s="1"/>
      <c r="BM77" s="1"/>
      <c r="BN77" s="1"/>
      <c r="BO77" s="1" t="s">
        <v>1800</v>
      </c>
      <c r="BP77" s="1"/>
      <c r="BQ77" s="1"/>
      <c r="BR77" s="1" t="s">
        <v>1801</v>
      </c>
      <c r="BS77" s="1">
        <v>46</v>
      </c>
      <c r="BT77" s="1" t="s">
        <v>1802</v>
      </c>
      <c r="BU77" s="1" t="str">
        <f>HYPERLINK("https://nconnect.nicmar.ac.in/storage/profile/6abd3fc1e1ad7.png","Download")</f>
        <v>0</v>
      </c>
      <c r="BV77" s="1" t="s">
        <v>116</v>
      </c>
      <c r="BW77" s="3"/>
      <c r="BX77" s="3"/>
    </row>
    <row r="78" spans="1:76">
      <c r="A78" s="1" t="s">
        <v>76</v>
      </c>
      <c r="B78" s="1" t="s">
        <v>77</v>
      </c>
      <c r="C78" s="1" t="s">
        <v>1803</v>
      </c>
      <c r="D78" s="1" t="s">
        <v>1804</v>
      </c>
      <c r="E78" s="1" t="s">
        <v>1805</v>
      </c>
      <c r="F78" s="1" t="s">
        <v>1806</v>
      </c>
      <c r="G78" s="1" t="s">
        <v>1807</v>
      </c>
      <c r="H78" s="1" t="s">
        <v>1808</v>
      </c>
      <c r="I78" s="1" t="s">
        <v>1809</v>
      </c>
      <c r="J78" s="1">
        <v>7981526399</v>
      </c>
      <c r="K78" s="1" t="s">
        <v>430</v>
      </c>
      <c r="L78" s="1" t="s">
        <v>1810</v>
      </c>
      <c r="M78" s="1" t="s">
        <v>87</v>
      </c>
      <c r="N78" s="1" t="s">
        <v>214</v>
      </c>
      <c r="O78" s="1" t="s">
        <v>1811</v>
      </c>
      <c r="P78" s="1" t="s">
        <v>126</v>
      </c>
      <c r="Q78" s="1">
        <v>615542955907</v>
      </c>
      <c r="R78" s="1" t="s">
        <v>1812</v>
      </c>
      <c r="S78" s="1">
        <v>7601042751</v>
      </c>
      <c r="T78" s="1" t="s">
        <v>435</v>
      </c>
      <c r="U78" s="1" t="s">
        <v>1813</v>
      </c>
      <c r="V78" s="1">
        <v>8464805591</v>
      </c>
      <c r="W78" s="1" t="s">
        <v>480</v>
      </c>
      <c r="X78" s="1" t="s">
        <v>1814</v>
      </c>
      <c r="Y78" s="1" t="s">
        <v>1815</v>
      </c>
      <c r="Z78" s="1" t="s">
        <v>404</v>
      </c>
      <c r="AA78" s="1" t="s">
        <v>1816</v>
      </c>
      <c r="AB78" s="1" t="s">
        <v>1817</v>
      </c>
      <c r="AC78" s="1" t="s">
        <v>404</v>
      </c>
      <c r="AD78" s="1" t="s">
        <v>98</v>
      </c>
      <c r="AE78" s="1" t="s">
        <v>98</v>
      </c>
      <c r="AF78" s="1" t="s">
        <v>1818</v>
      </c>
      <c r="AG78" s="1" t="s">
        <v>1819</v>
      </c>
      <c r="AH78" s="1" t="s">
        <v>407</v>
      </c>
      <c r="AI78" s="1" t="s">
        <v>1308</v>
      </c>
      <c r="AJ78" s="1">
        <v>95</v>
      </c>
      <c r="AK78" s="1">
        <v>9.5</v>
      </c>
      <c r="AL78" s="1" t="s">
        <v>195</v>
      </c>
      <c r="AM78" s="1" t="s">
        <v>1309</v>
      </c>
      <c r="AN78" s="1" t="s">
        <v>196</v>
      </c>
      <c r="AO78" s="1" t="s">
        <v>250</v>
      </c>
      <c r="AP78" s="1" t="s">
        <v>193</v>
      </c>
      <c r="AQ78" s="1">
        <v>95.6</v>
      </c>
      <c r="AR78" s="1"/>
      <c r="AS78" s="1"/>
      <c r="AT78" s="1"/>
      <c r="AU78" s="1"/>
      <c r="AV78" s="1"/>
      <c r="AW78" s="1"/>
      <c r="AX78" s="1"/>
      <c r="AY78" s="1" t="s">
        <v>1820</v>
      </c>
      <c r="AZ78" s="1" t="s">
        <v>1821</v>
      </c>
      <c r="BA78" s="1" t="s">
        <v>109</v>
      </c>
      <c r="BB78" s="1" t="s">
        <v>110</v>
      </c>
      <c r="BC78" s="1" t="s">
        <v>136</v>
      </c>
      <c r="BD78" s="1" t="s">
        <v>496</v>
      </c>
      <c r="BE78" s="1">
        <v>80.08</v>
      </c>
      <c r="BF78" s="1">
        <v>8.43</v>
      </c>
      <c r="BG78" s="1"/>
      <c r="BH78" s="1"/>
      <c r="BI78" s="1"/>
      <c r="BJ78" s="1"/>
      <c r="BK78" s="1"/>
      <c r="BL78" s="1"/>
      <c r="BM78" s="1"/>
      <c r="BN78" s="1"/>
      <c r="BO78" s="1" t="s">
        <v>1822</v>
      </c>
      <c r="BP78" s="1"/>
      <c r="BQ78" s="1"/>
      <c r="BR78" s="1" t="s">
        <v>1823</v>
      </c>
      <c r="BS78" s="1"/>
      <c r="BT78" s="1" t="s">
        <v>1824</v>
      </c>
      <c r="BU78" s="1" t="str">
        <f>HYPERLINK("https://nconnect.nicmar.ac.in/storage/profile/6aa6ca518ad28.png","Download")</f>
        <v>0</v>
      </c>
      <c r="BV78" s="1" t="s">
        <v>116</v>
      </c>
      <c r="BW78" s="3"/>
      <c r="BX78" s="3"/>
    </row>
    <row r="79" spans="1:76">
      <c r="A79" s="1" t="s">
        <v>76</v>
      </c>
      <c r="B79" s="1" t="s">
        <v>77</v>
      </c>
      <c r="C79" s="1" t="s">
        <v>1825</v>
      </c>
      <c r="D79" s="1" t="s">
        <v>1826</v>
      </c>
      <c r="E79" s="1"/>
      <c r="F79" s="1" t="s">
        <v>1827</v>
      </c>
      <c r="G79" s="1" t="s">
        <v>1828</v>
      </c>
      <c r="H79" s="1" t="s">
        <v>1829</v>
      </c>
      <c r="I79" s="1" t="s">
        <v>1830</v>
      </c>
      <c r="J79" s="1">
        <v>8086214097</v>
      </c>
      <c r="K79" s="1" t="s">
        <v>85</v>
      </c>
      <c r="L79" s="1" t="s">
        <v>1831</v>
      </c>
      <c r="M79" s="1" t="s">
        <v>87</v>
      </c>
      <c r="N79" s="1" t="s">
        <v>1832</v>
      </c>
      <c r="O79" s="1" t="s">
        <v>1833</v>
      </c>
      <c r="P79" s="1" t="s">
        <v>90</v>
      </c>
      <c r="Q79" s="1">
        <v>353584833158</v>
      </c>
      <c r="R79" s="1" t="s">
        <v>1834</v>
      </c>
      <c r="S79" s="1">
        <v>8086214094</v>
      </c>
      <c r="T79" s="1" t="s">
        <v>1835</v>
      </c>
      <c r="U79" s="1" t="s">
        <v>1836</v>
      </c>
      <c r="V79" s="1">
        <v>8086214094</v>
      </c>
      <c r="W79" s="1" t="s">
        <v>1835</v>
      </c>
      <c r="X79" s="1" t="s">
        <v>1837</v>
      </c>
      <c r="Y79" s="1" t="s">
        <v>1838</v>
      </c>
      <c r="Z79" s="1" t="s">
        <v>133</v>
      </c>
      <c r="AA79" s="1" t="s">
        <v>1837</v>
      </c>
      <c r="AB79" s="1" t="s">
        <v>1838</v>
      </c>
      <c r="AC79" s="1" t="s">
        <v>133</v>
      </c>
      <c r="AD79" s="1" t="s">
        <v>98</v>
      </c>
      <c r="AE79" s="1" t="s">
        <v>98</v>
      </c>
      <c r="AF79" s="1" t="s">
        <v>1839</v>
      </c>
      <c r="AG79" s="1" t="s">
        <v>1840</v>
      </c>
      <c r="AH79" s="1" t="s">
        <v>136</v>
      </c>
      <c r="AI79" s="1" t="s">
        <v>197</v>
      </c>
      <c r="AJ79" s="1">
        <v>68.8</v>
      </c>
      <c r="AK79" s="1"/>
      <c r="AL79" s="1" t="s">
        <v>1841</v>
      </c>
      <c r="AM79" s="1" t="s">
        <v>1842</v>
      </c>
      <c r="AN79" s="1" t="s">
        <v>872</v>
      </c>
      <c r="AO79" s="1" t="s">
        <v>105</v>
      </c>
      <c r="AP79" s="1" t="s">
        <v>733</v>
      </c>
      <c r="AQ79" s="1">
        <v>71.9</v>
      </c>
      <c r="AR79" s="1"/>
      <c r="AS79" s="1"/>
      <c r="AT79" s="1"/>
      <c r="AU79" s="1"/>
      <c r="AV79" s="1"/>
      <c r="AW79" s="1"/>
      <c r="AX79" s="1"/>
      <c r="AY79" s="1" t="s">
        <v>1158</v>
      </c>
      <c r="AZ79" s="1" t="s">
        <v>1843</v>
      </c>
      <c r="BA79" s="1" t="s">
        <v>109</v>
      </c>
      <c r="BB79" s="1" t="s">
        <v>110</v>
      </c>
      <c r="BC79" s="1" t="s">
        <v>686</v>
      </c>
      <c r="BD79" s="1" t="s">
        <v>1844</v>
      </c>
      <c r="BE79" s="1">
        <v>64.7</v>
      </c>
      <c r="BF79" s="1">
        <v>6.47</v>
      </c>
      <c r="BG79" s="1"/>
      <c r="BH79" s="1"/>
      <c r="BI79" s="1"/>
      <c r="BJ79" s="1"/>
      <c r="BK79" s="1"/>
      <c r="BL79" s="1"/>
      <c r="BM79" s="1"/>
      <c r="BN79" s="1"/>
      <c r="BO79" s="1" t="s">
        <v>1845</v>
      </c>
      <c r="BP79" s="1"/>
      <c r="BQ79" s="1"/>
      <c r="BR79" s="1"/>
      <c r="BS79" s="1"/>
      <c r="BT79" s="1"/>
      <c r="BU79" s="1" t="str">
        <f>HYPERLINK("https://nconnect.nicmar.ac.in/storage/profile/6a9d7066ed010.png","Download")</f>
        <v>0</v>
      </c>
      <c r="BV79" s="1" t="s">
        <v>116</v>
      </c>
      <c r="BW79" s="3"/>
      <c r="BX79" s="3"/>
    </row>
    <row r="80" spans="1:76">
      <c r="A80" s="1" t="s">
        <v>76</v>
      </c>
      <c r="B80" s="1" t="s">
        <v>77</v>
      </c>
      <c r="C80" s="1" t="s">
        <v>1846</v>
      </c>
      <c r="D80" s="1" t="s">
        <v>1847</v>
      </c>
      <c r="E80" s="1"/>
      <c r="F80" s="1" t="s">
        <v>1848</v>
      </c>
      <c r="G80" s="1" t="s">
        <v>1849</v>
      </c>
      <c r="H80" s="1" t="s">
        <v>1850</v>
      </c>
      <c r="I80" s="1" t="s">
        <v>1851</v>
      </c>
      <c r="J80" s="1">
        <v>9381532703</v>
      </c>
      <c r="K80" s="1" t="s">
        <v>85</v>
      </c>
      <c r="L80" s="1" t="s">
        <v>1852</v>
      </c>
      <c r="M80" s="1" t="s">
        <v>87</v>
      </c>
      <c r="N80" s="1" t="s">
        <v>185</v>
      </c>
      <c r="O80" s="1" t="s">
        <v>1853</v>
      </c>
      <c r="P80" s="1" t="s">
        <v>126</v>
      </c>
      <c r="Q80" s="1">
        <v>792464513071</v>
      </c>
      <c r="R80" s="1" t="s">
        <v>1854</v>
      </c>
      <c r="S80" s="1">
        <v>9704621193</v>
      </c>
      <c r="T80" s="1" t="s">
        <v>92</v>
      </c>
      <c r="U80" s="1" t="s">
        <v>1855</v>
      </c>
      <c r="V80" s="1">
        <v>6281538438</v>
      </c>
      <c r="W80" s="1" t="s">
        <v>94</v>
      </c>
      <c r="X80" s="1" t="s">
        <v>1856</v>
      </c>
      <c r="Y80" s="1" t="s">
        <v>1857</v>
      </c>
      <c r="Z80" s="1" t="s">
        <v>404</v>
      </c>
      <c r="AA80" s="1" t="s">
        <v>1856</v>
      </c>
      <c r="AB80" s="1" t="s">
        <v>1857</v>
      </c>
      <c r="AC80" s="1" t="s">
        <v>404</v>
      </c>
      <c r="AD80" s="1" t="s">
        <v>98</v>
      </c>
      <c r="AE80" s="1" t="s">
        <v>98</v>
      </c>
      <c r="AF80" s="1" t="s">
        <v>1858</v>
      </c>
      <c r="AG80" s="1" t="s">
        <v>1859</v>
      </c>
      <c r="AH80" s="1" t="s">
        <v>136</v>
      </c>
      <c r="AI80" s="1" t="s">
        <v>137</v>
      </c>
      <c r="AJ80" s="1">
        <v>72</v>
      </c>
      <c r="AK80" s="1">
        <v>7.7</v>
      </c>
      <c r="AL80" s="1"/>
      <c r="AM80" s="1"/>
      <c r="AN80" s="1"/>
      <c r="AO80" s="1"/>
      <c r="AP80" s="1"/>
      <c r="AQ80" s="1"/>
      <c r="AR80" s="1"/>
      <c r="AS80" s="1" t="s">
        <v>1860</v>
      </c>
      <c r="AT80" s="1" t="s">
        <v>1861</v>
      </c>
      <c r="AU80" s="1" t="s">
        <v>1593</v>
      </c>
      <c r="AV80" s="1" t="s">
        <v>846</v>
      </c>
      <c r="AW80" s="1">
        <v>74</v>
      </c>
      <c r="AX80" s="1">
        <v>7.96</v>
      </c>
      <c r="AY80" s="1" t="s">
        <v>1862</v>
      </c>
      <c r="AZ80" s="1" t="s">
        <v>1863</v>
      </c>
      <c r="BA80" s="1" t="s">
        <v>109</v>
      </c>
      <c r="BB80" s="1" t="s">
        <v>110</v>
      </c>
      <c r="BC80" s="1" t="s">
        <v>415</v>
      </c>
      <c r="BD80" s="1" t="s">
        <v>144</v>
      </c>
      <c r="BE80" s="1">
        <v>70</v>
      </c>
      <c r="BF80" s="1">
        <v>7.51</v>
      </c>
      <c r="BG80" s="1"/>
      <c r="BH80" s="1"/>
      <c r="BI80" s="1"/>
      <c r="BJ80" s="1"/>
      <c r="BK80" s="1"/>
      <c r="BL80" s="1"/>
      <c r="BM80" s="1"/>
      <c r="BN80" s="1"/>
      <c r="BO80" s="1" t="s">
        <v>1864</v>
      </c>
      <c r="BP80" s="1" t="s">
        <v>1865</v>
      </c>
      <c r="BQ80" s="1" t="s">
        <v>1866</v>
      </c>
      <c r="BR80" s="1" t="s">
        <v>1867</v>
      </c>
      <c r="BS80" s="1">
        <v>43</v>
      </c>
      <c r="BT80" s="1" t="s">
        <v>1868</v>
      </c>
      <c r="BU80" s="1" t="str">
        <f>HYPERLINK("https://nconnect.nicmar.ac.in/storage/profile/6ab3d2ad93484.png","Download")</f>
        <v>0</v>
      </c>
      <c r="BV80" s="1" t="s">
        <v>116</v>
      </c>
      <c r="BW80" s="3"/>
      <c r="BX80" s="3"/>
    </row>
    <row r="81" spans="1:76">
      <c r="A81" s="1" t="s">
        <v>76</v>
      </c>
      <c r="B81" s="1" t="s">
        <v>77</v>
      </c>
      <c r="C81" s="1" t="s">
        <v>1869</v>
      </c>
      <c r="D81" s="1" t="s">
        <v>1870</v>
      </c>
      <c r="E81" s="1" t="s">
        <v>1871</v>
      </c>
      <c r="F81" s="1" t="s">
        <v>1872</v>
      </c>
      <c r="G81" s="1" t="s">
        <v>1873</v>
      </c>
      <c r="H81" s="1" t="s">
        <v>1874</v>
      </c>
      <c r="I81" s="1" t="s">
        <v>1875</v>
      </c>
      <c r="J81" s="1">
        <v>9100639292</v>
      </c>
      <c r="K81" s="1" t="s">
        <v>85</v>
      </c>
      <c r="L81" s="1" t="s">
        <v>1876</v>
      </c>
      <c r="M81" s="1" t="s">
        <v>87</v>
      </c>
      <c r="N81" s="1" t="s">
        <v>1634</v>
      </c>
      <c r="O81" s="1" t="s">
        <v>1877</v>
      </c>
      <c r="P81" s="1" t="s">
        <v>216</v>
      </c>
      <c r="Q81" s="1">
        <v>587737827623</v>
      </c>
      <c r="R81" s="1" t="s">
        <v>1878</v>
      </c>
      <c r="S81" s="1">
        <v>9010339330</v>
      </c>
      <c r="T81" s="1" t="s">
        <v>1879</v>
      </c>
      <c r="U81" s="1" t="s">
        <v>1880</v>
      </c>
      <c r="V81" s="1">
        <v>9010321210</v>
      </c>
      <c r="W81" s="1" t="s">
        <v>219</v>
      </c>
      <c r="X81" s="1" t="s">
        <v>1881</v>
      </c>
      <c r="Y81" s="1" t="s">
        <v>1882</v>
      </c>
      <c r="Z81" s="1" t="s">
        <v>404</v>
      </c>
      <c r="AA81" s="1" t="s">
        <v>1881</v>
      </c>
      <c r="AB81" s="1" t="s">
        <v>1882</v>
      </c>
      <c r="AC81" s="1" t="s">
        <v>404</v>
      </c>
      <c r="AD81" s="1" t="s">
        <v>98</v>
      </c>
      <c r="AE81" s="1" t="s">
        <v>98</v>
      </c>
      <c r="AF81" s="1" t="s">
        <v>1883</v>
      </c>
      <c r="AG81" s="1" t="s">
        <v>1884</v>
      </c>
      <c r="AH81" s="1" t="s">
        <v>136</v>
      </c>
      <c r="AI81" s="1" t="s">
        <v>194</v>
      </c>
      <c r="AJ81" s="1">
        <v>80</v>
      </c>
      <c r="AK81" s="1">
        <v>8.0</v>
      </c>
      <c r="AL81" s="1"/>
      <c r="AM81" s="1"/>
      <c r="AN81" s="1"/>
      <c r="AO81" s="1"/>
      <c r="AP81" s="1"/>
      <c r="AQ81" s="1"/>
      <c r="AR81" s="1"/>
      <c r="AS81" s="1" t="s">
        <v>1337</v>
      </c>
      <c r="AT81" s="1" t="s">
        <v>1885</v>
      </c>
      <c r="AU81" s="1" t="s">
        <v>445</v>
      </c>
      <c r="AV81" s="1" t="s">
        <v>415</v>
      </c>
      <c r="AW81" s="1">
        <v>84.5</v>
      </c>
      <c r="AX81" s="1">
        <v>8.95</v>
      </c>
      <c r="AY81" s="1" t="s">
        <v>1886</v>
      </c>
      <c r="AZ81" s="1" t="s">
        <v>1885</v>
      </c>
      <c r="BA81" s="1" t="s">
        <v>109</v>
      </c>
      <c r="BB81" s="1" t="s">
        <v>110</v>
      </c>
      <c r="BC81" s="1" t="s">
        <v>1887</v>
      </c>
      <c r="BD81" s="1" t="s">
        <v>1888</v>
      </c>
      <c r="BE81" s="1">
        <v>66</v>
      </c>
      <c r="BF81" s="1">
        <v>7.1</v>
      </c>
      <c r="BG81" s="1"/>
      <c r="BH81" s="1"/>
      <c r="BI81" s="1"/>
      <c r="BJ81" s="1"/>
      <c r="BK81" s="1"/>
      <c r="BL81" s="1"/>
      <c r="BM81" s="1"/>
      <c r="BN81" s="1"/>
      <c r="BO81" s="1" t="s">
        <v>1889</v>
      </c>
      <c r="BP81" s="1"/>
      <c r="BQ81" s="1"/>
      <c r="BR81" s="1" t="s">
        <v>1890</v>
      </c>
      <c r="BS81" s="1">
        <v>35</v>
      </c>
      <c r="BT81" s="1" t="s">
        <v>1891</v>
      </c>
      <c r="BU81" s="1" t="str">
        <f>HYPERLINK("https://nconnect.nicmar.ac.in/storage/profile/6aa94cf6ecff3.png","Download")</f>
        <v>0</v>
      </c>
      <c r="BV81" s="1" t="s">
        <v>116</v>
      </c>
      <c r="BW81" s="3"/>
      <c r="BX81" s="3"/>
    </row>
    <row r="82" spans="1:76">
      <c r="A82" s="1" t="s">
        <v>76</v>
      </c>
      <c r="B82" s="1" t="s">
        <v>77</v>
      </c>
      <c r="C82" s="1" t="s">
        <v>1892</v>
      </c>
      <c r="D82" s="1" t="s">
        <v>1893</v>
      </c>
      <c r="E82" s="1"/>
      <c r="F82" s="1" t="s">
        <v>1894</v>
      </c>
      <c r="G82" s="1" t="s">
        <v>1895</v>
      </c>
      <c r="H82" s="1" t="s">
        <v>1896</v>
      </c>
      <c r="I82" s="1" t="s">
        <v>1897</v>
      </c>
      <c r="J82" s="1">
        <v>7032409274</v>
      </c>
      <c r="K82" s="1" t="s">
        <v>85</v>
      </c>
      <c r="L82" s="1" t="s">
        <v>1898</v>
      </c>
      <c r="M82" s="1" t="s">
        <v>87</v>
      </c>
      <c r="N82" s="1" t="s">
        <v>815</v>
      </c>
      <c r="O82" s="1" t="s">
        <v>1899</v>
      </c>
      <c r="P82" s="1" t="s">
        <v>159</v>
      </c>
      <c r="Q82" s="1">
        <v>818359401410</v>
      </c>
      <c r="R82" s="1" t="s">
        <v>1900</v>
      </c>
      <c r="S82" s="1">
        <v>9989025969</v>
      </c>
      <c r="T82" s="1" t="s">
        <v>1901</v>
      </c>
      <c r="U82" s="1" t="s">
        <v>1902</v>
      </c>
      <c r="V82" s="1">
        <v>8074268205</v>
      </c>
      <c r="W82" s="1" t="s">
        <v>482</v>
      </c>
      <c r="X82" s="1" t="s">
        <v>1903</v>
      </c>
      <c r="Y82" s="1" t="s">
        <v>1857</v>
      </c>
      <c r="Z82" s="1" t="s">
        <v>404</v>
      </c>
      <c r="AA82" s="1" t="s">
        <v>1903</v>
      </c>
      <c r="AB82" s="1" t="s">
        <v>1857</v>
      </c>
      <c r="AC82" s="1" t="s">
        <v>404</v>
      </c>
      <c r="AD82" s="1" t="s">
        <v>98</v>
      </c>
      <c r="AE82" s="1" t="s">
        <v>98</v>
      </c>
      <c r="AF82" s="1" t="s">
        <v>1904</v>
      </c>
      <c r="AG82" s="1" t="s">
        <v>1905</v>
      </c>
      <c r="AH82" s="1" t="s">
        <v>136</v>
      </c>
      <c r="AI82" s="1" t="s">
        <v>137</v>
      </c>
      <c r="AJ82" s="1">
        <v>87</v>
      </c>
      <c r="AK82" s="1">
        <v>8.7</v>
      </c>
      <c r="AL82" s="1"/>
      <c r="AM82" s="1"/>
      <c r="AN82" s="1"/>
      <c r="AO82" s="1"/>
      <c r="AP82" s="1"/>
      <c r="AQ82" s="1"/>
      <c r="AR82" s="1"/>
      <c r="AS82" s="1" t="s">
        <v>1430</v>
      </c>
      <c r="AT82" s="1" t="s">
        <v>1906</v>
      </c>
      <c r="AU82" s="1" t="s">
        <v>197</v>
      </c>
      <c r="AV82" s="1" t="s">
        <v>846</v>
      </c>
      <c r="AW82" s="1">
        <v>87.3</v>
      </c>
      <c r="AX82" s="1">
        <v>9.23</v>
      </c>
      <c r="AY82" s="1" t="s">
        <v>566</v>
      </c>
      <c r="AZ82" s="1" t="s">
        <v>1907</v>
      </c>
      <c r="BA82" s="1" t="s">
        <v>357</v>
      </c>
      <c r="BB82" s="1" t="s">
        <v>110</v>
      </c>
      <c r="BC82" s="1" t="s">
        <v>415</v>
      </c>
      <c r="BD82" s="1" t="s">
        <v>1888</v>
      </c>
      <c r="BE82" s="1">
        <v>70.44</v>
      </c>
      <c r="BF82" s="1">
        <v>7.48</v>
      </c>
      <c r="BG82" s="1"/>
      <c r="BH82" s="1"/>
      <c r="BI82" s="1"/>
      <c r="BJ82" s="1"/>
      <c r="BK82" s="1"/>
      <c r="BL82" s="1"/>
      <c r="BM82" s="1"/>
      <c r="BN82" s="1"/>
      <c r="BO82" s="1" t="s">
        <v>1908</v>
      </c>
      <c r="BP82" s="1"/>
      <c r="BQ82" s="1"/>
      <c r="BR82" s="1" t="s">
        <v>1909</v>
      </c>
      <c r="BS82" s="1">
        <v>24</v>
      </c>
      <c r="BT82" s="1"/>
      <c r="BU82" s="1" t="str">
        <f>HYPERLINK("https://nconnect.nicmar.ac.in/storage/profile/6aa4ef11b9d08.png","Download")</f>
        <v>0</v>
      </c>
      <c r="BV82" s="1" t="s">
        <v>116</v>
      </c>
      <c r="BW82" s="3"/>
      <c r="BX82" s="3"/>
    </row>
    <row r="83" spans="1:76">
      <c r="A83" s="1" t="s">
        <v>76</v>
      </c>
      <c r="B83" s="1" t="s">
        <v>77</v>
      </c>
      <c r="C83" s="1" t="s">
        <v>1910</v>
      </c>
      <c r="D83" s="1" t="s">
        <v>1911</v>
      </c>
      <c r="E83" s="1"/>
      <c r="F83" s="1" t="s">
        <v>1912</v>
      </c>
      <c r="G83" s="1" t="s">
        <v>1913</v>
      </c>
      <c r="H83" s="1" t="s">
        <v>1914</v>
      </c>
      <c r="I83" s="1" t="s">
        <v>1915</v>
      </c>
      <c r="J83" s="1">
        <v>8978420996</v>
      </c>
      <c r="K83" s="1" t="s">
        <v>85</v>
      </c>
      <c r="L83" s="1" t="s">
        <v>1916</v>
      </c>
      <c r="M83" s="1" t="s">
        <v>87</v>
      </c>
      <c r="N83" s="1" t="s">
        <v>815</v>
      </c>
      <c r="O83" s="1" t="s">
        <v>1917</v>
      </c>
      <c r="P83" s="1" t="s">
        <v>126</v>
      </c>
      <c r="Q83" s="1">
        <v>847844990172</v>
      </c>
      <c r="R83" s="1" t="s">
        <v>1918</v>
      </c>
      <c r="S83" s="1">
        <v>9052804796</v>
      </c>
      <c r="T83" s="1" t="s">
        <v>682</v>
      </c>
      <c r="U83" s="1" t="s">
        <v>1919</v>
      </c>
      <c r="V83" s="1">
        <v>9052804796</v>
      </c>
      <c r="W83" s="1" t="s">
        <v>219</v>
      </c>
      <c r="X83" s="1" t="s">
        <v>1920</v>
      </c>
      <c r="Y83" s="1" t="s">
        <v>1712</v>
      </c>
      <c r="Z83" s="1" t="s">
        <v>97</v>
      </c>
      <c r="AA83" s="1" t="s">
        <v>1920</v>
      </c>
      <c r="AB83" s="1" t="s">
        <v>1712</v>
      </c>
      <c r="AC83" s="1" t="s">
        <v>97</v>
      </c>
      <c r="AD83" s="1" t="s">
        <v>98</v>
      </c>
      <c r="AE83" s="1" t="s">
        <v>98</v>
      </c>
      <c r="AF83" s="1" t="s">
        <v>1921</v>
      </c>
      <c r="AG83" s="1" t="s">
        <v>1922</v>
      </c>
      <c r="AH83" s="1" t="s">
        <v>101</v>
      </c>
      <c r="AI83" s="1" t="s">
        <v>102</v>
      </c>
      <c r="AJ83" s="1">
        <v>90.25</v>
      </c>
      <c r="AK83" s="1">
        <v>9.5</v>
      </c>
      <c r="AL83" s="1"/>
      <c r="AM83" s="1"/>
      <c r="AN83" s="1"/>
      <c r="AO83" s="1"/>
      <c r="AP83" s="1"/>
      <c r="AQ83" s="1"/>
      <c r="AR83" s="1"/>
      <c r="AS83" s="1" t="s">
        <v>1430</v>
      </c>
      <c r="AT83" s="1" t="s">
        <v>1923</v>
      </c>
      <c r="AU83" s="1" t="s">
        <v>105</v>
      </c>
      <c r="AV83" s="1" t="s">
        <v>225</v>
      </c>
      <c r="AW83" s="1">
        <v>90.25</v>
      </c>
      <c r="AX83" s="1"/>
      <c r="AY83" s="1" t="s">
        <v>1924</v>
      </c>
      <c r="AZ83" s="1" t="s">
        <v>1925</v>
      </c>
      <c r="BA83" s="1" t="s">
        <v>109</v>
      </c>
      <c r="BB83" s="1" t="s">
        <v>110</v>
      </c>
      <c r="BC83" s="1" t="s">
        <v>106</v>
      </c>
      <c r="BD83" s="1" t="s">
        <v>329</v>
      </c>
      <c r="BE83" s="1">
        <v>86.5</v>
      </c>
      <c r="BF83" s="1">
        <v>9.15</v>
      </c>
      <c r="BG83" s="1"/>
      <c r="BH83" s="1"/>
      <c r="BI83" s="1"/>
      <c r="BJ83" s="1"/>
      <c r="BK83" s="1"/>
      <c r="BL83" s="1"/>
      <c r="BM83" s="1"/>
      <c r="BN83" s="1"/>
      <c r="BO83" s="1" t="s">
        <v>1926</v>
      </c>
      <c r="BP83" s="1" t="s">
        <v>1927</v>
      </c>
      <c r="BQ83" s="1" t="s">
        <v>230</v>
      </c>
      <c r="BR83" s="1" t="s">
        <v>1928</v>
      </c>
      <c r="BS83" s="1">
        <v>40</v>
      </c>
      <c r="BT83" s="1" t="s">
        <v>1929</v>
      </c>
      <c r="BU83" s="1" t="str">
        <f>HYPERLINK("https://nconnect.nicmar.ac.in/storage/profile/6aa64f184af31.png","Download")</f>
        <v>0</v>
      </c>
      <c r="BV83" s="1" t="s">
        <v>116</v>
      </c>
      <c r="BW83" s="3"/>
      <c r="BX83" s="3"/>
    </row>
    <row r="84" spans="1:76">
      <c r="A84" s="1" t="s">
        <v>76</v>
      </c>
      <c r="B84" s="1" t="s">
        <v>77</v>
      </c>
      <c r="C84" s="1" t="s">
        <v>1930</v>
      </c>
      <c r="D84" s="1" t="s">
        <v>1931</v>
      </c>
      <c r="E84" s="1" t="s">
        <v>1932</v>
      </c>
      <c r="F84" s="1" t="s">
        <v>1933</v>
      </c>
      <c r="G84" s="1" t="s">
        <v>1934</v>
      </c>
      <c r="H84" s="1" t="s">
        <v>1935</v>
      </c>
      <c r="I84" s="1" t="s">
        <v>1936</v>
      </c>
      <c r="J84" s="1">
        <v>9552880645</v>
      </c>
      <c r="K84" s="1" t="s">
        <v>85</v>
      </c>
      <c r="L84" s="1" t="s">
        <v>1937</v>
      </c>
      <c r="M84" s="1" t="s">
        <v>87</v>
      </c>
      <c r="N84" s="1" t="s">
        <v>1938</v>
      </c>
      <c r="O84" s="1" t="s">
        <v>1939</v>
      </c>
      <c r="P84" s="1" t="s">
        <v>126</v>
      </c>
      <c r="Q84" s="1">
        <v>866546483100</v>
      </c>
      <c r="R84" s="1" t="s">
        <v>1940</v>
      </c>
      <c r="S84" s="1">
        <v>9595360025</v>
      </c>
      <c r="T84" s="1" t="s">
        <v>536</v>
      </c>
      <c r="U84" s="1" t="s">
        <v>1941</v>
      </c>
      <c r="V84" s="1">
        <v>8408915391</v>
      </c>
      <c r="W84" s="1" t="s">
        <v>162</v>
      </c>
      <c r="X84" s="1" t="s">
        <v>1942</v>
      </c>
      <c r="Y84" s="1" t="s">
        <v>1943</v>
      </c>
      <c r="Z84" s="1" t="s">
        <v>348</v>
      </c>
      <c r="AA84" s="1" t="s">
        <v>1942</v>
      </c>
      <c r="AB84" s="1" t="s">
        <v>1943</v>
      </c>
      <c r="AC84" s="1" t="s">
        <v>348</v>
      </c>
      <c r="AD84" s="1" t="s">
        <v>98</v>
      </c>
      <c r="AE84" s="1" t="s">
        <v>98</v>
      </c>
      <c r="AF84" s="1" t="s">
        <v>1944</v>
      </c>
      <c r="AG84" s="1" t="s">
        <v>1945</v>
      </c>
      <c r="AH84" s="1" t="s">
        <v>730</v>
      </c>
      <c r="AI84" s="1" t="s">
        <v>407</v>
      </c>
      <c r="AJ84" s="1">
        <v>71.4</v>
      </c>
      <c r="AK84" s="1"/>
      <c r="AL84" s="1"/>
      <c r="AM84" s="1"/>
      <c r="AN84" s="1"/>
      <c r="AO84" s="1"/>
      <c r="AP84" s="1"/>
      <c r="AQ84" s="1"/>
      <c r="AR84" s="1"/>
      <c r="AS84" s="1" t="s">
        <v>110</v>
      </c>
      <c r="AT84" s="1" t="s">
        <v>1946</v>
      </c>
      <c r="AU84" s="1" t="s">
        <v>1040</v>
      </c>
      <c r="AV84" s="1" t="s">
        <v>101</v>
      </c>
      <c r="AW84" s="1">
        <v>64</v>
      </c>
      <c r="AX84" s="1"/>
      <c r="AY84" s="1" t="s">
        <v>1947</v>
      </c>
      <c r="AZ84" s="1" t="s">
        <v>1948</v>
      </c>
      <c r="BA84" s="1" t="s">
        <v>357</v>
      </c>
      <c r="BB84" s="1" t="s">
        <v>110</v>
      </c>
      <c r="BC84" s="1" t="s">
        <v>445</v>
      </c>
      <c r="BD84" s="1" t="s">
        <v>1949</v>
      </c>
      <c r="BE84" s="1">
        <v>73.81</v>
      </c>
      <c r="BF84" s="1"/>
      <c r="BG84" s="1"/>
      <c r="BH84" s="1"/>
      <c r="BI84" s="1"/>
      <c r="BJ84" s="1"/>
      <c r="BK84" s="1"/>
      <c r="BL84" s="1"/>
      <c r="BM84" s="1"/>
      <c r="BN84" s="1"/>
      <c r="BO84" s="1" t="s">
        <v>1950</v>
      </c>
      <c r="BP84" s="1"/>
      <c r="BQ84" s="1"/>
      <c r="BR84" s="1"/>
      <c r="BS84" s="1"/>
      <c r="BT84" s="1"/>
      <c r="BU84" s="1" t="str">
        <f>HYPERLINK("https://nconnect.nicmar.ac.in/storage/profile/6aa7f53f02d12.png","Download")</f>
        <v>0</v>
      </c>
      <c r="BV84" s="1" t="s">
        <v>116</v>
      </c>
      <c r="BW84" s="3"/>
      <c r="BX84" s="3"/>
    </row>
    <row r="85" spans="1:76">
      <c r="A85" s="1" t="s">
        <v>76</v>
      </c>
      <c r="B85" s="1" t="s">
        <v>77</v>
      </c>
      <c r="C85" s="1" t="s">
        <v>1951</v>
      </c>
      <c r="D85" s="1" t="s">
        <v>1952</v>
      </c>
      <c r="E85" s="1"/>
      <c r="F85" s="1" t="s">
        <v>1953</v>
      </c>
      <c r="G85" s="1" t="s">
        <v>1954</v>
      </c>
      <c r="H85" s="1" t="s">
        <v>1955</v>
      </c>
      <c r="I85" s="1" t="s">
        <v>1956</v>
      </c>
      <c r="J85" s="1">
        <v>8096525558</v>
      </c>
      <c r="K85" s="1" t="s">
        <v>430</v>
      </c>
      <c r="L85" s="1" t="s">
        <v>1957</v>
      </c>
      <c r="M85" s="1" t="s">
        <v>87</v>
      </c>
      <c r="N85" s="1" t="s">
        <v>1958</v>
      </c>
      <c r="O85" s="1" t="s">
        <v>1959</v>
      </c>
      <c r="P85" s="1" t="s">
        <v>126</v>
      </c>
      <c r="Q85" s="1">
        <v>829151873368</v>
      </c>
      <c r="R85" s="1" t="s">
        <v>1960</v>
      </c>
      <c r="S85" s="1">
        <v>9640525558</v>
      </c>
      <c r="T85" s="1" t="s">
        <v>1961</v>
      </c>
      <c r="U85" s="1" t="s">
        <v>1962</v>
      </c>
      <c r="V85" s="1">
        <v>9966005667</v>
      </c>
      <c r="W85" s="1" t="s">
        <v>482</v>
      </c>
      <c r="X85" s="1" t="s">
        <v>1963</v>
      </c>
      <c r="Y85" s="1" t="s">
        <v>1964</v>
      </c>
      <c r="Z85" s="1" t="s">
        <v>97</v>
      </c>
      <c r="AA85" s="1" t="s">
        <v>1965</v>
      </c>
      <c r="AB85" s="1" t="s">
        <v>1964</v>
      </c>
      <c r="AC85" s="1" t="s">
        <v>97</v>
      </c>
      <c r="AD85" s="1" t="s">
        <v>98</v>
      </c>
      <c r="AE85" s="1" t="s">
        <v>98</v>
      </c>
      <c r="AF85" s="1" t="s">
        <v>1966</v>
      </c>
      <c r="AG85" s="1" t="s">
        <v>1967</v>
      </c>
      <c r="AH85" s="1" t="s">
        <v>101</v>
      </c>
      <c r="AI85" s="1" t="s">
        <v>223</v>
      </c>
      <c r="AJ85" s="1">
        <v>98</v>
      </c>
      <c r="AK85" s="1">
        <v>9.8</v>
      </c>
      <c r="AL85" s="1" t="s">
        <v>441</v>
      </c>
      <c r="AM85" s="1" t="s">
        <v>1968</v>
      </c>
      <c r="AN85" s="1" t="s">
        <v>442</v>
      </c>
      <c r="AO85" s="1" t="s">
        <v>105</v>
      </c>
      <c r="AP85" s="1" t="s">
        <v>565</v>
      </c>
      <c r="AQ85" s="1">
        <v>95.3</v>
      </c>
      <c r="AR85" s="1">
        <v>9.53</v>
      </c>
      <c r="AS85" s="1"/>
      <c r="AT85" s="1"/>
      <c r="AU85" s="1"/>
      <c r="AV85" s="1"/>
      <c r="AW85" s="1"/>
      <c r="AX85" s="1"/>
      <c r="AY85" s="1" t="s">
        <v>327</v>
      </c>
      <c r="AZ85" s="1" t="s">
        <v>1969</v>
      </c>
      <c r="BA85" s="1" t="s">
        <v>109</v>
      </c>
      <c r="BB85" s="1" t="s">
        <v>110</v>
      </c>
      <c r="BC85" s="1" t="s">
        <v>736</v>
      </c>
      <c r="BD85" s="1" t="s">
        <v>329</v>
      </c>
      <c r="BE85" s="1">
        <v>75.4</v>
      </c>
      <c r="BF85" s="1">
        <v>8.29</v>
      </c>
      <c r="BG85" s="1"/>
      <c r="BH85" s="1"/>
      <c r="BI85" s="1"/>
      <c r="BJ85" s="1"/>
      <c r="BK85" s="1"/>
      <c r="BL85" s="1"/>
      <c r="BM85" s="1"/>
      <c r="BN85" s="1"/>
      <c r="BO85" s="1" t="s">
        <v>1970</v>
      </c>
      <c r="BP85" s="1" t="s">
        <v>1971</v>
      </c>
      <c r="BQ85" s="1" t="s">
        <v>1866</v>
      </c>
      <c r="BR85" s="1" t="s">
        <v>1972</v>
      </c>
      <c r="BS85" s="1">
        <v>33</v>
      </c>
      <c r="BT85" s="1" t="s">
        <v>1973</v>
      </c>
      <c r="BU85" s="1" t="str">
        <f>HYPERLINK("https://nconnect.nicmar.ac.in/storage/profile/6aa6538449c55.png","Download")</f>
        <v>0</v>
      </c>
      <c r="BV85" s="1" t="s">
        <v>116</v>
      </c>
      <c r="BW85" s="3"/>
      <c r="BX85" s="3"/>
    </row>
    <row r="86" spans="1:76">
      <c r="A86" s="1" t="s">
        <v>76</v>
      </c>
      <c r="B86" s="1" t="s">
        <v>77</v>
      </c>
      <c r="C86" s="1" t="s">
        <v>1974</v>
      </c>
      <c r="D86" s="1" t="s">
        <v>1975</v>
      </c>
      <c r="E86" s="1"/>
      <c r="F86" s="1" t="s">
        <v>1976</v>
      </c>
      <c r="G86" s="1" t="s">
        <v>1977</v>
      </c>
      <c r="H86" s="1" t="s">
        <v>1978</v>
      </c>
      <c r="I86" s="1" t="s">
        <v>1979</v>
      </c>
      <c r="J86" s="1">
        <v>9346876344</v>
      </c>
      <c r="K86" s="1" t="s">
        <v>85</v>
      </c>
      <c r="L86" s="1" t="s">
        <v>1980</v>
      </c>
      <c r="M86" s="1" t="s">
        <v>87</v>
      </c>
      <c r="N86" s="1" t="s">
        <v>1981</v>
      </c>
      <c r="O86" s="1" t="s">
        <v>1982</v>
      </c>
      <c r="P86" s="1" t="s">
        <v>90</v>
      </c>
      <c r="Q86" s="1">
        <v>493057548756</v>
      </c>
      <c r="R86" s="1" t="s">
        <v>1983</v>
      </c>
      <c r="S86" s="1">
        <v>9398495267</v>
      </c>
      <c r="T86" s="1" t="s">
        <v>1984</v>
      </c>
      <c r="U86" s="1" t="s">
        <v>1985</v>
      </c>
      <c r="V86" s="1">
        <v>7989194411</v>
      </c>
      <c r="W86" s="1" t="s">
        <v>703</v>
      </c>
      <c r="X86" s="1" t="s">
        <v>1986</v>
      </c>
      <c r="Y86" s="1" t="s">
        <v>1987</v>
      </c>
      <c r="Z86" s="1" t="s">
        <v>404</v>
      </c>
      <c r="AA86" s="1" t="s">
        <v>1986</v>
      </c>
      <c r="AB86" s="1" t="s">
        <v>1987</v>
      </c>
      <c r="AC86" s="1" t="s">
        <v>404</v>
      </c>
      <c r="AD86" s="1" t="s">
        <v>98</v>
      </c>
      <c r="AE86" s="1" t="s">
        <v>98</v>
      </c>
      <c r="AF86" s="1" t="s">
        <v>1988</v>
      </c>
      <c r="AG86" s="1" t="s">
        <v>1989</v>
      </c>
      <c r="AH86" s="1" t="s">
        <v>101</v>
      </c>
      <c r="AI86" s="1" t="s">
        <v>223</v>
      </c>
      <c r="AJ86" s="1">
        <v>95</v>
      </c>
      <c r="AK86" s="1">
        <v>9.5</v>
      </c>
      <c r="AL86" s="1" t="s">
        <v>1990</v>
      </c>
      <c r="AM86" s="1" t="s">
        <v>1991</v>
      </c>
      <c r="AN86" s="1" t="s">
        <v>196</v>
      </c>
      <c r="AO86" s="1" t="s">
        <v>105</v>
      </c>
      <c r="AP86" s="1" t="s">
        <v>565</v>
      </c>
      <c r="AQ86" s="1">
        <v>93.8</v>
      </c>
      <c r="AR86" s="1">
        <v>9.38</v>
      </c>
      <c r="AS86" s="1"/>
      <c r="AT86" s="1"/>
      <c r="AU86" s="1"/>
      <c r="AV86" s="1"/>
      <c r="AW86" s="1"/>
      <c r="AX86" s="1"/>
      <c r="AY86" s="1" t="s">
        <v>708</v>
      </c>
      <c r="AZ86" s="1" t="s">
        <v>1992</v>
      </c>
      <c r="BA86" s="1" t="s">
        <v>109</v>
      </c>
      <c r="BB86" s="1" t="s">
        <v>110</v>
      </c>
      <c r="BC86" s="1" t="s">
        <v>589</v>
      </c>
      <c r="BD86" s="1" t="s">
        <v>174</v>
      </c>
      <c r="BE86" s="1">
        <v>82.4</v>
      </c>
      <c r="BF86" s="1">
        <v>8.99</v>
      </c>
      <c r="BG86" s="1"/>
      <c r="BH86" s="1"/>
      <c r="BI86" s="1"/>
      <c r="BJ86" s="1"/>
      <c r="BK86" s="1"/>
      <c r="BL86" s="1"/>
      <c r="BM86" s="1"/>
      <c r="BN86" s="1"/>
      <c r="BO86" s="1" t="s">
        <v>1993</v>
      </c>
      <c r="BP86" s="1"/>
      <c r="BQ86" s="1"/>
      <c r="BR86" s="1" t="s">
        <v>1994</v>
      </c>
      <c r="BS86" s="1">
        <v>44</v>
      </c>
      <c r="BT86" s="1" t="s">
        <v>1995</v>
      </c>
      <c r="BU86" s="1" t="str">
        <f>HYPERLINK("https://nconnect.nicmar.ac.in/storage/profile/6aa8ee5fa6987.png","Download")</f>
        <v>0</v>
      </c>
      <c r="BV86" s="1" t="s">
        <v>116</v>
      </c>
      <c r="BW86" s="3"/>
      <c r="BX86" s="3"/>
    </row>
    <row r="87" spans="1:76">
      <c r="A87" s="1" t="s">
        <v>76</v>
      </c>
      <c r="B87" s="1" t="s">
        <v>77</v>
      </c>
      <c r="C87" s="1" t="s">
        <v>1996</v>
      </c>
      <c r="D87" s="1" t="s">
        <v>1997</v>
      </c>
      <c r="E87" s="1"/>
      <c r="F87" s="1" t="s">
        <v>1998</v>
      </c>
      <c r="G87" s="1" t="s">
        <v>1999</v>
      </c>
      <c r="H87" s="1" t="s">
        <v>2000</v>
      </c>
      <c r="I87" s="1" t="s">
        <v>2001</v>
      </c>
      <c r="J87" s="1">
        <v>6302683621</v>
      </c>
      <c r="K87" s="1" t="s">
        <v>85</v>
      </c>
      <c r="L87" s="1" t="s">
        <v>2002</v>
      </c>
      <c r="M87" s="1" t="s">
        <v>87</v>
      </c>
      <c r="N87" s="1" t="s">
        <v>185</v>
      </c>
      <c r="O87" s="1" t="s">
        <v>2003</v>
      </c>
      <c r="P87" s="1" t="s">
        <v>90</v>
      </c>
      <c r="Q87" s="1">
        <v>473572426070</v>
      </c>
      <c r="R87" s="1" t="s">
        <v>2004</v>
      </c>
      <c r="S87" s="1">
        <v>9618061554</v>
      </c>
      <c r="T87" s="1" t="s">
        <v>2005</v>
      </c>
      <c r="U87" s="1" t="s">
        <v>2006</v>
      </c>
      <c r="V87" s="1">
        <v>9346722145</v>
      </c>
      <c r="W87" s="1" t="s">
        <v>321</v>
      </c>
      <c r="X87" s="1" t="s">
        <v>2007</v>
      </c>
      <c r="Y87" s="1" t="s">
        <v>2008</v>
      </c>
      <c r="Z87" s="1" t="s">
        <v>404</v>
      </c>
      <c r="AA87" s="1" t="s">
        <v>2009</v>
      </c>
      <c r="AB87" s="1" t="s">
        <v>1817</v>
      </c>
      <c r="AC87" s="1" t="s">
        <v>404</v>
      </c>
      <c r="AD87" s="1" t="s">
        <v>98</v>
      </c>
      <c r="AE87" s="1" t="s">
        <v>98</v>
      </c>
      <c r="AF87" s="1" t="s">
        <v>2010</v>
      </c>
      <c r="AG87" s="1" t="s">
        <v>2011</v>
      </c>
      <c r="AH87" s="1" t="s">
        <v>2012</v>
      </c>
      <c r="AI87" s="1" t="s">
        <v>251</v>
      </c>
      <c r="AJ87" s="1">
        <v>68</v>
      </c>
      <c r="AK87" s="1">
        <v>6.8</v>
      </c>
      <c r="AL87" s="1" t="s">
        <v>2013</v>
      </c>
      <c r="AM87" s="1" t="s">
        <v>2014</v>
      </c>
      <c r="AN87" s="1" t="s">
        <v>986</v>
      </c>
      <c r="AO87" s="1" t="s">
        <v>136</v>
      </c>
      <c r="AP87" s="1" t="s">
        <v>105</v>
      </c>
      <c r="AQ87" s="1">
        <v>56</v>
      </c>
      <c r="AR87" s="1"/>
      <c r="AS87" s="1"/>
      <c r="AT87" s="1"/>
      <c r="AU87" s="1"/>
      <c r="AV87" s="1"/>
      <c r="AW87" s="1"/>
      <c r="AX87" s="1"/>
      <c r="AY87" s="1" t="s">
        <v>412</v>
      </c>
      <c r="AZ87" s="1" t="s">
        <v>2015</v>
      </c>
      <c r="BA87" s="1" t="s">
        <v>109</v>
      </c>
      <c r="BB87" s="1" t="s">
        <v>110</v>
      </c>
      <c r="BC87" s="1" t="s">
        <v>733</v>
      </c>
      <c r="BD87" s="1" t="s">
        <v>1116</v>
      </c>
      <c r="BE87" s="1">
        <v>68.6</v>
      </c>
      <c r="BF87" s="1">
        <v>7.36</v>
      </c>
      <c r="BG87" s="1"/>
      <c r="BH87" s="1"/>
      <c r="BI87" s="1"/>
      <c r="BJ87" s="1"/>
      <c r="BK87" s="1"/>
      <c r="BL87" s="1"/>
      <c r="BM87" s="1"/>
      <c r="BN87" s="1"/>
      <c r="BO87" s="1" t="s">
        <v>2016</v>
      </c>
      <c r="BP87" s="1"/>
      <c r="BQ87" s="1"/>
      <c r="BR87" s="1" t="s">
        <v>2017</v>
      </c>
      <c r="BS87" s="1">
        <v>20</v>
      </c>
      <c r="BT87" s="1"/>
      <c r="BU87" s="1" t="str">
        <f>HYPERLINK("https://nconnect.nicmar.ac.in/storage/profile/6aa82b025fb3f.png","Download")</f>
        <v>0</v>
      </c>
      <c r="BV87" s="1" t="s">
        <v>116</v>
      </c>
      <c r="BW87" s="3"/>
      <c r="BX87" s="3"/>
    </row>
    <row r="88" spans="1:76">
      <c r="A88" s="1" t="s">
        <v>76</v>
      </c>
      <c r="B88" s="1" t="s">
        <v>77</v>
      </c>
      <c r="C88" s="1" t="s">
        <v>2018</v>
      </c>
      <c r="D88" s="1" t="s">
        <v>2019</v>
      </c>
      <c r="E88" s="1"/>
      <c r="F88" s="1" t="s">
        <v>2020</v>
      </c>
      <c r="G88" s="1" t="s">
        <v>2021</v>
      </c>
      <c r="H88" s="1" t="s">
        <v>2022</v>
      </c>
      <c r="I88" s="1" t="s">
        <v>2023</v>
      </c>
      <c r="J88" s="1">
        <v>8179767026</v>
      </c>
      <c r="K88" s="1" t="s">
        <v>85</v>
      </c>
      <c r="L88" s="1" t="s">
        <v>2024</v>
      </c>
      <c r="M88" s="1" t="s">
        <v>87</v>
      </c>
      <c r="N88" s="1" t="s">
        <v>185</v>
      </c>
      <c r="O88" s="1" t="s">
        <v>2025</v>
      </c>
      <c r="P88" s="1" t="s">
        <v>126</v>
      </c>
      <c r="Q88" s="1">
        <v>507438288936</v>
      </c>
      <c r="R88" s="1" t="s">
        <v>2026</v>
      </c>
      <c r="S88" s="1">
        <v>8498048406</v>
      </c>
      <c r="T88" s="1" t="s">
        <v>92</v>
      </c>
      <c r="U88" s="1" t="s">
        <v>2027</v>
      </c>
      <c r="V88" s="1">
        <v>7997887896</v>
      </c>
      <c r="W88" s="1" t="s">
        <v>94</v>
      </c>
      <c r="X88" s="1" t="s">
        <v>2028</v>
      </c>
      <c r="Y88" s="1" t="s">
        <v>191</v>
      </c>
      <c r="Z88" s="1" t="s">
        <v>97</v>
      </c>
      <c r="AA88" s="1" t="s">
        <v>2028</v>
      </c>
      <c r="AB88" s="1" t="s">
        <v>191</v>
      </c>
      <c r="AC88" s="1" t="s">
        <v>97</v>
      </c>
      <c r="AD88" s="1" t="s">
        <v>98</v>
      </c>
      <c r="AE88" s="1" t="s">
        <v>98</v>
      </c>
      <c r="AF88" s="1" t="s">
        <v>2029</v>
      </c>
      <c r="AG88" s="1" t="s">
        <v>2030</v>
      </c>
      <c r="AH88" s="1" t="s">
        <v>136</v>
      </c>
      <c r="AI88" s="1" t="s">
        <v>137</v>
      </c>
      <c r="AJ88" s="1">
        <v>97</v>
      </c>
      <c r="AK88" s="1">
        <v>9.7</v>
      </c>
      <c r="AL88" s="1"/>
      <c r="AM88" s="1"/>
      <c r="AN88" s="1"/>
      <c r="AO88" s="1"/>
      <c r="AP88" s="1"/>
      <c r="AQ88" s="1"/>
      <c r="AR88" s="1"/>
      <c r="AS88" s="1" t="s">
        <v>1337</v>
      </c>
      <c r="AT88" s="1" t="s">
        <v>2031</v>
      </c>
      <c r="AU88" s="1" t="s">
        <v>1593</v>
      </c>
      <c r="AV88" s="1" t="s">
        <v>225</v>
      </c>
      <c r="AW88" s="1">
        <v>78.55</v>
      </c>
      <c r="AX88" s="1">
        <v>8.27</v>
      </c>
      <c r="AY88" s="1" t="s">
        <v>2032</v>
      </c>
      <c r="AZ88" s="1" t="s">
        <v>2033</v>
      </c>
      <c r="BA88" s="1" t="s">
        <v>109</v>
      </c>
      <c r="BB88" s="1" t="s">
        <v>110</v>
      </c>
      <c r="BC88" s="1" t="s">
        <v>173</v>
      </c>
      <c r="BD88" s="1" t="s">
        <v>174</v>
      </c>
      <c r="BE88" s="1">
        <v>73</v>
      </c>
      <c r="BF88" s="1">
        <v>8.05</v>
      </c>
      <c r="BG88" s="1"/>
      <c r="BH88" s="1"/>
      <c r="BI88" s="1"/>
      <c r="BJ88" s="1"/>
      <c r="BK88" s="1"/>
      <c r="BL88" s="1"/>
      <c r="BM88" s="1"/>
      <c r="BN88" s="1"/>
      <c r="BO88" s="1" t="s">
        <v>2034</v>
      </c>
      <c r="BP88" s="1" t="s">
        <v>2035</v>
      </c>
      <c r="BQ88" s="1" t="s">
        <v>230</v>
      </c>
      <c r="BR88" s="1" t="s">
        <v>2036</v>
      </c>
      <c r="BS88" s="1">
        <v>56</v>
      </c>
      <c r="BT88" s="1" t="s">
        <v>2037</v>
      </c>
      <c r="BU88" s="1" t="str">
        <f>HYPERLINK("https://nconnect.nicmar.ac.in/storage/profile/6aa432d48bbb9.png","Download")</f>
        <v>0</v>
      </c>
      <c r="BV88" s="1" t="s">
        <v>116</v>
      </c>
      <c r="BW88" s="3"/>
      <c r="BX88" s="3"/>
    </row>
    <row r="89" spans="1:76">
      <c r="A89" s="1" t="s">
        <v>76</v>
      </c>
      <c r="B89" s="1" t="s">
        <v>77</v>
      </c>
      <c r="C89" s="1" t="s">
        <v>2038</v>
      </c>
      <c r="D89" s="1" t="s">
        <v>2039</v>
      </c>
      <c r="E89" s="1" t="s">
        <v>2040</v>
      </c>
      <c r="F89" s="1" t="s">
        <v>600</v>
      </c>
      <c r="G89" s="1" t="s">
        <v>2041</v>
      </c>
      <c r="H89" s="1" t="s">
        <v>2042</v>
      </c>
      <c r="I89" s="1" t="s">
        <v>2043</v>
      </c>
      <c r="J89" s="1">
        <v>8978900385</v>
      </c>
      <c r="K89" s="1" t="s">
        <v>85</v>
      </c>
      <c r="L89" s="1" t="s">
        <v>2044</v>
      </c>
      <c r="M89" s="1" t="s">
        <v>87</v>
      </c>
      <c r="N89" s="1" t="s">
        <v>214</v>
      </c>
      <c r="O89" s="1" t="s">
        <v>2045</v>
      </c>
      <c r="P89" s="1" t="s">
        <v>126</v>
      </c>
      <c r="Q89" s="1">
        <v>434555867661</v>
      </c>
      <c r="R89" s="1" t="s">
        <v>2046</v>
      </c>
      <c r="S89" s="1">
        <v>8008239861</v>
      </c>
      <c r="T89" s="1" t="s">
        <v>1835</v>
      </c>
      <c r="U89" s="1" t="s">
        <v>2047</v>
      </c>
      <c r="V89" s="1">
        <v>8008239861</v>
      </c>
      <c r="W89" s="1" t="s">
        <v>162</v>
      </c>
      <c r="X89" s="1" t="s">
        <v>2048</v>
      </c>
      <c r="Y89" s="1" t="s">
        <v>438</v>
      </c>
      <c r="Z89" s="1" t="s">
        <v>404</v>
      </c>
      <c r="AA89" s="1" t="s">
        <v>2048</v>
      </c>
      <c r="AB89" s="1" t="s">
        <v>438</v>
      </c>
      <c r="AC89" s="1" t="s">
        <v>404</v>
      </c>
      <c r="AD89" s="1" t="s">
        <v>98</v>
      </c>
      <c r="AE89" s="1" t="s">
        <v>98</v>
      </c>
      <c r="AF89" s="1" t="s">
        <v>2049</v>
      </c>
      <c r="AG89" s="1" t="s">
        <v>2050</v>
      </c>
      <c r="AH89" s="1" t="s">
        <v>250</v>
      </c>
      <c r="AI89" s="1" t="s">
        <v>251</v>
      </c>
      <c r="AJ89" s="1">
        <v>82.65</v>
      </c>
      <c r="AK89" s="1">
        <v>8.7</v>
      </c>
      <c r="AL89" s="1" t="s">
        <v>195</v>
      </c>
      <c r="AM89" s="1" t="s">
        <v>2051</v>
      </c>
      <c r="AN89" s="1" t="s">
        <v>196</v>
      </c>
      <c r="AO89" s="1" t="s">
        <v>136</v>
      </c>
      <c r="AP89" s="1" t="s">
        <v>223</v>
      </c>
      <c r="AQ89" s="1">
        <v>89</v>
      </c>
      <c r="AR89" s="1"/>
      <c r="AS89" s="1"/>
      <c r="AT89" s="1"/>
      <c r="AU89" s="1"/>
      <c r="AV89" s="1"/>
      <c r="AW89" s="1"/>
      <c r="AX89" s="1"/>
      <c r="AY89" s="1" t="s">
        <v>412</v>
      </c>
      <c r="AZ89" s="1" t="s">
        <v>2052</v>
      </c>
      <c r="BA89" s="1" t="s">
        <v>109</v>
      </c>
      <c r="BB89" s="1" t="s">
        <v>110</v>
      </c>
      <c r="BC89" s="1" t="s">
        <v>169</v>
      </c>
      <c r="BD89" s="1" t="s">
        <v>761</v>
      </c>
      <c r="BE89" s="1">
        <v>74.67</v>
      </c>
      <c r="BF89" s="1">
        <v>7.86</v>
      </c>
      <c r="BG89" s="1"/>
      <c r="BH89" s="1"/>
      <c r="BI89" s="1"/>
      <c r="BJ89" s="1"/>
      <c r="BK89" s="1"/>
      <c r="BL89" s="1"/>
      <c r="BM89" s="1"/>
      <c r="BN89" s="1"/>
      <c r="BO89" s="1" t="s">
        <v>2053</v>
      </c>
      <c r="BP89" s="1" t="s">
        <v>2054</v>
      </c>
      <c r="BQ89" s="1" t="s">
        <v>967</v>
      </c>
      <c r="BR89" s="1" t="s">
        <v>2055</v>
      </c>
      <c r="BS89" s="1">
        <v>13</v>
      </c>
      <c r="BT89" s="1" t="s">
        <v>2056</v>
      </c>
      <c r="BU89" s="1" t="str">
        <f>HYPERLINK("https://nconnect.nicmar.ac.in/storage/profile/6aa547e5e84e6.png","Download")</f>
        <v>0</v>
      </c>
      <c r="BV89" s="1" t="s">
        <v>116</v>
      </c>
      <c r="BW89" s="3"/>
      <c r="BX89" s="3"/>
    </row>
    <row r="90" spans="1:76">
      <c r="A90" s="1" t="s">
        <v>76</v>
      </c>
      <c r="B90" s="1" t="s">
        <v>77</v>
      </c>
      <c r="C90" s="1" t="s">
        <v>2057</v>
      </c>
      <c r="D90" s="1" t="s">
        <v>2058</v>
      </c>
      <c r="E90" s="1" t="s">
        <v>2059</v>
      </c>
      <c r="F90" s="1" t="s">
        <v>2060</v>
      </c>
      <c r="G90" s="1" t="s">
        <v>2061</v>
      </c>
      <c r="H90" s="1" t="s">
        <v>2062</v>
      </c>
      <c r="I90" s="1" t="s">
        <v>2063</v>
      </c>
      <c r="J90" s="1">
        <v>7028164866</v>
      </c>
      <c r="K90" s="1" t="s">
        <v>85</v>
      </c>
      <c r="L90" s="1" t="s">
        <v>2064</v>
      </c>
      <c r="M90" s="1" t="s">
        <v>475</v>
      </c>
      <c r="N90" s="1" t="s">
        <v>2065</v>
      </c>
      <c r="O90" s="1" t="s">
        <v>2066</v>
      </c>
      <c r="P90" s="1" t="s">
        <v>126</v>
      </c>
      <c r="Q90" s="1">
        <v>654781377249</v>
      </c>
      <c r="R90" s="1" t="s">
        <v>2067</v>
      </c>
      <c r="S90" s="1">
        <v>9860403469</v>
      </c>
      <c r="T90" s="1" t="s">
        <v>2068</v>
      </c>
      <c r="U90" s="1" t="s">
        <v>2069</v>
      </c>
      <c r="V90" s="1">
        <v>8411854525</v>
      </c>
      <c r="W90" s="1" t="s">
        <v>162</v>
      </c>
      <c r="X90" s="1" t="s">
        <v>2070</v>
      </c>
      <c r="Y90" s="1" t="s">
        <v>2071</v>
      </c>
      <c r="Z90" s="1" t="s">
        <v>348</v>
      </c>
      <c r="AA90" s="1" t="s">
        <v>2072</v>
      </c>
      <c r="AB90" s="1" t="s">
        <v>1776</v>
      </c>
      <c r="AC90" s="1" t="s">
        <v>348</v>
      </c>
      <c r="AD90" s="1" t="s">
        <v>98</v>
      </c>
      <c r="AE90" s="1" t="s">
        <v>98</v>
      </c>
      <c r="AF90" s="1" t="s">
        <v>2073</v>
      </c>
      <c r="AG90" s="1" t="s">
        <v>2074</v>
      </c>
      <c r="AH90" s="1" t="s">
        <v>407</v>
      </c>
      <c r="AI90" s="1" t="s">
        <v>301</v>
      </c>
      <c r="AJ90" s="1">
        <v>72.2</v>
      </c>
      <c r="AK90" s="1"/>
      <c r="AL90" s="1" t="s">
        <v>2075</v>
      </c>
      <c r="AM90" s="1" t="s">
        <v>2074</v>
      </c>
      <c r="AN90" s="1" t="s">
        <v>139</v>
      </c>
      <c r="AO90" s="1" t="s">
        <v>250</v>
      </c>
      <c r="AP90" s="1" t="s">
        <v>665</v>
      </c>
      <c r="AQ90" s="1">
        <v>70.15</v>
      </c>
      <c r="AR90" s="1"/>
      <c r="AS90" s="1"/>
      <c r="AT90" s="1"/>
      <c r="AU90" s="1"/>
      <c r="AV90" s="1"/>
      <c r="AW90" s="1"/>
      <c r="AX90" s="1"/>
      <c r="AY90" s="1" t="s">
        <v>2076</v>
      </c>
      <c r="AZ90" s="1" t="s">
        <v>2077</v>
      </c>
      <c r="BA90" s="1" t="s">
        <v>357</v>
      </c>
      <c r="BB90" s="1" t="s">
        <v>110</v>
      </c>
      <c r="BC90" s="1" t="s">
        <v>414</v>
      </c>
      <c r="BD90" s="1" t="s">
        <v>919</v>
      </c>
      <c r="BE90" s="1">
        <v>72.9</v>
      </c>
      <c r="BF90" s="1">
        <v>7.82</v>
      </c>
      <c r="BG90" s="1"/>
      <c r="BH90" s="1"/>
      <c r="BI90" s="1"/>
      <c r="BJ90" s="1"/>
      <c r="BK90" s="1"/>
      <c r="BL90" s="1"/>
      <c r="BM90" s="1"/>
      <c r="BN90" s="1"/>
      <c r="BO90" s="1" t="s">
        <v>2078</v>
      </c>
      <c r="BP90" s="1" t="s">
        <v>2079</v>
      </c>
      <c r="BQ90" s="1" t="s">
        <v>1866</v>
      </c>
      <c r="BR90" s="1" t="s">
        <v>2080</v>
      </c>
      <c r="BS90" s="1">
        <v>24</v>
      </c>
      <c r="BT90" s="1" t="s">
        <v>2081</v>
      </c>
      <c r="BU90" s="1" t="str">
        <f>HYPERLINK("https://nconnect.nicmar.ac.in/storage/profile/6aa6da2b01ad4.png","Download")</f>
        <v>0</v>
      </c>
      <c r="BV90" s="1" t="s">
        <v>116</v>
      </c>
      <c r="BW90" s="3"/>
      <c r="BX90" s="3"/>
    </row>
    <row r="91" spans="1:76">
      <c r="A91" s="1" t="s">
        <v>76</v>
      </c>
      <c r="B91" s="1" t="s">
        <v>77</v>
      </c>
      <c r="C91" s="1" t="s">
        <v>2082</v>
      </c>
      <c r="D91" s="1" t="s">
        <v>2083</v>
      </c>
      <c r="E91" s="1" t="s">
        <v>2084</v>
      </c>
      <c r="F91" s="1" t="s">
        <v>2085</v>
      </c>
      <c r="G91" s="1" t="s">
        <v>2086</v>
      </c>
      <c r="H91" s="1" t="s">
        <v>2087</v>
      </c>
      <c r="I91" s="1" t="s">
        <v>2088</v>
      </c>
      <c r="J91" s="1">
        <v>7601039315</v>
      </c>
      <c r="K91" s="1" t="s">
        <v>85</v>
      </c>
      <c r="L91" s="1" t="s">
        <v>2089</v>
      </c>
      <c r="M91" s="1" t="s">
        <v>87</v>
      </c>
      <c r="N91" s="1" t="s">
        <v>88</v>
      </c>
      <c r="O91" s="1" t="s">
        <v>2090</v>
      </c>
      <c r="P91" s="1" t="s">
        <v>373</v>
      </c>
      <c r="Q91" s="1">
        <v>413595331235</v>
      </c>
      <c r="R91" s="1" t="s">
        <v>2091</v>
      </c>
      <c r="S91" s="1">
        <v>9704314678</v>
      </c>
      <c r="T91" s="1" t="s">
        <v>2092</v>
      </c>
      <c r="U91" s="1" t="s">
        <v>2093</v>
      </c>
      <c r="V91" s="1">
        <v>9392932356</v>
      </c>
      <c r="W91" s="1" t="s">
        <v>682</v>
      </c>
      <c r="X91" s="1" t="s">
        <v>2094</v>
      </c>
      <c r="Y91" s="1" t="s">
        <v>1488</v>
      </c>
      <c r="Z91" s="1" t="s">
        <v>404</v>
      </c>
      <c r="AA91" s="1" t="s">
        <v>2094</v>
      </c>
      <c r="AB91" s="1" t="s">
        <v>1488</v>
      </c>
      <c r="AC91" s="1" t="s">
        <v>404</v>
      </c>
      <c r="AD91" s="1" t="s">
        <v>98</v>
      </c>
      <c r="AE91" s="1" t="s">
        <v>98</v>
      </c>
      <c r="AF91" s="1" t="s">
        <v>2095</v>
      </c>
      <c r="AG91" s="1" t="s">
        <v>2096</v>
      </c>
      <c r="AH91" s="1" t="s">
        <v>136</v>
      </c>
      <c r="AI91" s="1" t="s">
        <v>137</v>
      </c>
      <c r="AJ91" s="1">
        <v>92</v>
      </c>
      <c r="AK91" s="1">
        <v>9.2</v>
      </c>
      <c r="AL91" s="1" t="s">
        <v>1990</v>
      </c>
      <c r="AM91" s="1" t="s">
        <v>2097</v>
      </c>
      <c r="AN91" s="1" t="s">
        <v>196</v>
      </c>
      <c r="AO91" s="1" t="s">
        <v>101</v>
      </c>
      <c r="AP91" s="1" t="s">
        <v>140</v>
      </c>
      <c r="AQ91" s="1">
        <v>83.3</v>
      </c>
      <c r="AR91" s="1">
        <v>8.33</v>
      </c>
      <c r="AS91" s="1"/>
      <c r="AT91" s="1"/>
      <c r="AU91" s="1"/>
      <c r="AV91" s="1"/>
      <c r="AW91" s="1"/>
      <c r="AX91" s="1"/>
      <c r="AY91" s="1" t="s">
        <v>2098</v>
      </c>
      <c r="AZ91" s="1" t="s">
        <v>2099</v>
      </c>
      <c r="BA91" s="1" t="s">
        <v>357</v>
      </c>
      <c r="BB91" s="1" t="s">
        <v>110</v>
      </c>
      <c r="BC91" s="1" t="s">
        <v>1452</v>
      </c>
      <c r="BD91" s="1" t="s">
        <v>922</v>
      </c>
      <c r="BE91" s="1">
        <v>66.2</v>
      </c>
      <c r="BF91" s="1">
        <v>7.12</v>
      </c>
      <c r="BG91" s="1"/>
      <c r="BH91" s="1"/>
      <c r="BI91" s="1"/>
      <c r="BJ91" s="1"/>
      <c r="BK91" s="1"/>
      <c r="BL91" s="1"/>
      <c r="BM91" s="1"/>
      <c r="BN91" s="1"/>
      <c r="BO91" s="1" t="s">
        <v>2100</v>
      </c>
      <c r="BP91" s="1" t="s">
        <v>2101</v>
      </c>
      <c r="BQ91" s="1" t="s">
        <v>1866</v>
      </c>
      <c r="BR91" s="1" t="s">
        <v>2102</v>
      </c>
      <c r="BS91" s="1">
        <v>25</v>
      </c>
      <c r="BT91" s="1" t="s">
        <v>2103</v>
      </c>
      <c r="BU91" s="1" t="str">
        <f>HYPERLINK("https://nconnect.nicmar.ac.in/storage/profile/6abaa4d05ff9e.png","Download")</f>
        <v>0</v>
      </c>
      <c r="BV91" s="1" t="s">
        <v>116</v>
      </c>
      <c r="BW91" s="3"/>
      <c r="BX91" s="3"/>
    </row>
    <row r="92" spans="1:76">
      <c r="A92" s="1" t="s">
        <v>76</v>
      </c>
      <c r="B92" s="1" t="s">
        <v>77</v>
      </c>
      <c r="C92" s="1" t="s">
        <v>2104</v>
      </c>
      <c r="D92" s="1" t="s">
        <v>2105</v>
      </c>
      <c r="E92" s="1"/>
      <c r="F92" s="1" t="s">
        <v>2106</v>
      </c>
      <c r="G92" s="1" t="s">
        <v>2107</v>
      </c>
      <c r="H92" s="1" t="s">
        <v>2108</v>
      </c>
      <c r="I92" s="1" t="s">
        <v>2109</v>
      </c>
      <c r="J92" s="1">
        <v>7337280875</v>
      </c>
      <c r="K92" s="1" t="s">
        <v>85</v>
      </c>
      <c r="L92" s="1" t="s">
        <v>2110</v>
      </c>
      <c r="M92" s="1" t="s">
        <v>87</v>
      </c>
      <c r="N92" s="1" t="s">
        <v>2111</v>
      </c>
      <c r="O92" s="1" t="s">
        <v>2112</v>
      </c>
      <c r="P92" s="1" t="s">
        <v>216</v>
      </c>
      <c r="Q92" s="1">
        <v>543215407403</v>
      </c>
      <c r="R92" s="1" t="s">
        <v>2113</v>
      </c>
      <c r="S92" s="1">
        <v>9703238347</v>
      </c>
      <c r="T92" s="1" t="s">
        <v>92</v>
      </c>
      <c r="U92" s="1" t="s">
        <v>2114</v>
      </c>
      <c r="V92" s="1">
        <v>8897394493</v>
      </c>
      <c r="W92" s="1" t="s">
        <v>189</v>
      </c>
      <c r="X92" s="1" t="s">
        <v>2115</v>
      </c>
      <c r="Y92" s="1" t="s">
        <v>1355</v>
      </c>
      <c r="Z92" s="1" t="s">
        <v>404</v>
      </c>
      <c r="AA92" s="1" t="s">
        <v>2115</v>
      </c>
      <c r="AB92" s="1" t="s">
        <v>1355</v>
      </c>
      <c r="AC92" s="1" t="s">
        <v>404</v>
      </c>
      <c r="AD92" s="1" t="s">
        <v>98</v>
      </c>
      <c r="AE92" s="1" t="s">
        <v>98</v>
      </c>
      <c r="AF92" s="1" t="s">
        <v>2116</v>
      </c>
      <c r="AG92" s="1" t="s">
        <v>2117</v>
      </c>
      <c r="AH92" s="1" t="s">
        <v>301</v>
      </c>
      <c r="AI92" s="1" t="s">
        <v>495</v>
      </c>
      <c r="AJ92" s="1">
        <v>82</v>
      </c>
      <c r="AK92" s="1">
        <v>8.2</v>
      </c>
      <c r="AL92" s="1"/>
      <c r="AM92" s="1"/>
      <c r="AN92" s="1"/>
      <c r="AO92" s="1"/>
      <c r="AP92" s="1"/>
      <c r="AQ92" s="1"/>
      <c r="AR92" s="1"/>
      <c r="AS92" s="1" t="s">
        <v>590</v>
      </c>
      <c r="AT92" s="1" t="s">
        <v>2118</v>
      </c>
      <c r="AU92" s="1" t="s">
        <v>250</v>
      </c>
      <c r="AV92" s="1" t="s">
        <v>167</v>
      </c>
      <c r="AW92" s="1">
        <v>87</v>
      </c>
      <c r="AX92" s="1"/>
      <c r="AY92" s="1" t="s">
        <v>412</v>
      </c>
      <c r="AZ92" s="1" t="s">
        <v>2119</v>
      </c>
      <c r="BA92" s="1" t="s">
        <v>109</v>
      </c>
      <c r="BB92" s="1" t="s">
        <v>110</v>
      </c>
      <c r="BC92" s="1" t="s">
        <v>198</v>
      </c>
      <c r="BD92" s="1" t="s">
        <v>644</v>
      </c>
      <c r="BE92" s="1">
        <v>74.3</v>
      </c>
      <c r="BF92" s="1">
        <v>7.93</v>
      </c>
      <c r="BG92" s="1"/>
      <c r="BH92" s="1"/>
      <c r="BI92" s="1"/>
      <c r="BJ92" s="1"/>
      <c r="BK92" s="1"/>
      <c r="BL92" s="1"/>
      <c r="BM92" s="1"/>
      <c r="BN92" s="1"/>
      <c r="BO92" s="1" t="s">
        <v>2120</v>
      </c>
      <c r="BP92" s="1" t="s">
        <v>2121</v>
      </c>
      <c r="BQ92" s="1" t="s">
        <v>1319</v>
      </c>
      <c r="BR92" s="1" t="s">
        <v>2122</v>
      </c>
      <c r="BS92" s="1">
        <v>56</v>
      </c>
      <c r="BT92" s="1" t="s">
        <v>2123</v>
      </c>
      <c r="BU92" s="1" t="str">
        <f>HYPERLINK("https://nconnect.nicmar.ac.in/storage/profile/6aa587d170567.png","Download")</f>
        <v>0</v>
      </c>
      <c r="BV92" s="1" t="s">
        <v>116</v>
      </c>
      <c r="BW92" s="3"/>
      <c r="BX92" s="3"/>
    </row>
    <row r="93" spans="1:76">
      <c r="A93" s="1" t="s">
        <v>76</v>
      </c>
      <c r="B93" s="1" t="s">
        <v>77</v>
      </c>
      <c r="C93" s="1" t="s">
        <v>2124</v>
      </c>
      <c r="D93" s="1" t="s">
        <v>2125</v>
      </c>
      <c r="E93" s="1" t="s">
        <v>81</v>
      </c>
      <c r="F93" s="1" t="s">
        <v>2126</v>
      </c>
      <c r="G93" s="1" t="s">
        <v>2127</v>
      </c>
      <c r="H93" s="1" t="s">
        <v>2128</v>
      </c>
      <c r="I93" s="1" t="s">
        <v>2129</v>
      </c>
      <c r="J93" s="1">
        <v>9000802717</v>
      </c>
      <c r="K93" s="1" t="s">
        <v>85</v>
      </c>
      <c r="L93" s="1" t="s">
        <v>2130</v>
      </c>
      <c r="M93" s="1" t="s">
        <v>87</v>
      </c>
      <c r="N93" s="1" t="s">
        <v>88</v>
      </c>
      <c r="O93" s="1" t="s">
        <v>2131</v>
      </c>
      <c r="P93" s="1" t="s">
        <v>90</v>
      </c>
      <c r="Q93" s="1">
        <v>386596800506</v>
      </c>
      <c r="R93" s="1" t="s">
        <v>2132</v>
      </c>
      <c r="S93" s="1">
        <v>9949124094</v>
      </c>
      <c r="T93" s="1" t="s">
        <v>92</v>
      </c>
      <c r="U93" s="1" t="s">
        <v>2133</v>
      </c>
      <c r="V93" s="1">
        <v>7702445805</v>
      </c>
      <c r="W93" s="1" t="s">
        <v>219</v>
      </c>
      <c r="X93" s="1" t="s">
        <v>2134</v>
      </c>
      <c r="Y93" s="1" t="s">
        <v>451</v>
      </c>
      <c r="Z93" s="1" t="s">
        <v>97</v>
      </c>
      <c r="AA93" s="1" t="s">
        <v>2134</v>
      </c>
      <c r="AB93" s="1" t="s">
        <v>451</v>
      </c>
      <c r="AC93" s="1" t="s">
        <v>97</v>
      </c>
      <c r="AD93" s="1" t="s">
        <v>98</v>
      </c>
      <c r="AE93" s="1" t="s">
        <v>98</v>
      </c>
      <c r="AF93" s="1" t="s">
        <v>2135</v>
      </c>
      <c r="AG93" s="1" t="s">
        <v>2136</v>
      </c>
      <c r="AH93" s="1" t="s">
        <v>251</v>
      </c>
      <c r="AI93" s="1" t="s">
        <v>137</v>
      </c>
      <c r="AJ93" s="1">
        <v>95</v>
      </c>
      <c r="AK93" s="1">
        <v>10</v>
      </c>
      <c r="AL93" s="1" t="s">
        <v>2137</v>
      </c>
      <c r="AM93" s="1" t="s">
        <v>2138</v>
      </c>
      <c r="AN93" s="1" t="s">
        <v>196</v>
      </c>
      <c r="AO93" s="1" t="s">
        <v>194</v>
      </c>
      <c r="AP93" s="1" t="s">
        <v>140</v>
      </c>
      <c r="AQ93" s="1">
        <v>92.5</v>
      </c>
      <c r="AR93" s="1">
        <v>9.54</v>
      </c>
      <c r="AS93" s="1"/>
      <c r="AT93" s="1"/>
      <c r="AU93" s="1"/>
      <c r="AV93" s="1"/>
      <c r="AW93" s="1"/>
      <c r="AX93" s="1"/>
      <c r="AY93" s="1" t="s">
        <v>254</v>
      </c>
      <c r="AZ93" s="1" t="s">
        <v>2139</v>
      </c>
      <c r="BA93" s="1" t="s">
        <v>109</v>
      </c>
      <c r="BB93" s="1" t="s">
        <v>110</v>
      </c>
      <c r="BC93" s="1" t="s">
        <v>1525</v>
      </c>
      <c r="BD93" s="1" t="s">
        <v>1116</v>
      </c>
      <c r="BE93" s="1">
        <v>76.8</v>
      </c>
      <c r="BF93" s="1">
        <v>8.18</v>
      </c>
      <c r="BG93" s="1"/>
      <c r="BH93" s="1"/>
      <c r="BI93" s="1"/>
      <c r="BJ93" s="1"/>
      <c r="BK93" s="1"/>
      <c r="BL93" s="1"/>
      <c r="BM93" s="1"/>
      <c r="BN93" s="1"/>
      <c r="BO93" s="1" t="s">
        <v>2140</v>
      </c>
      <c r="BP93" s="1" t="s">
        <v>2141</v>
      </c>
      <c r="BQ93" s="1" t="s">
        <v>230</v>
      </c>
      <c r="BR93" s="1" t="s">
        <v>2142</v>
      </c>
      <c r="BS93" s="1">
        <v>71</v>
      </c>
      <c r="BT93" s="1"/>
      <c r="BU93" s="1" t="str">
        <f>HYPERLINK("https://nconnect.nicmar.ac.in/storage/profile/6a9938957cd9b.png","Download")</f>
        <v>0</v>
      </c>
      <c r="BV93" s="1" t="s">
        <v>116</v>
      </c>
      <c r="BW93" s="3"/>
      <c r="BX93" s="3"/>
    </row>
    <row r="94" spans="1:76">
      <c r="A94" s="1" t="s">
        <v>76</v>
      </c>
      <c r="B94" s="1" t="s">
        <v>77</v>
      </c>
      <c r="C94" s="1" t="s">
        <v>2143</v>
      </c>
      <c r="D94" s="1" t="s">
        <v>2144</v>
      </c>
      <c r="E94" s="1" t="s">
        <v>2145</v>
      </c>
      <c r="F94" s="1" t="s">
        <v>2146</v>
      </c>
      <c r="G94" s="1" t="s">
        <v>2147</v>
      </c>
      <c r="H94" s="1" t="s">
        <v>2148</v>
      </c>
      <c r="I94" s="1" t="s">
        <v>2149</v>
      </c>
      <c r="J94" s="1">
        <v>6301788285</v>
      </c>
      <c r="K94" s="1" t="s">
        <v>85</v>
      </c>
      <c r="L94" s="1" t="s">
        <v>2150</v>
      </c>
      <c r="M94" s="1" t="s">
        <v>87</v>
      </c>
      <c r="N94" s="1" t="s">
        <v>241</v>
      </c>
      <c r="O94" s="1" t="s">
        <v>2151</v>
      </c>
      <c r="P94" s="1" t="s">
        <v>126</v>
      </c>
      <c r="Q94" s="1">
        <v>788338307970</v>
      </c>
      <c r="R94" s="1" t="s">
        <v>2152</v>
      </c>
      <c r="S94" s="1">
        <v>9866807672</v>
      </c>
      <c r="T94" s="1" t="s">
        <v>2153</v>
      </c>
      <c r="U94" s="1" t="s">
        <v>2154</v>
      </c>
      <c r="V94" s="1">
        <v>9866807672</v>
      </c>
      <c r="W94" s="1" t="s">
        <v>94</v>
      </c>
      <c r="X94" s="1" t="s">
        <v>2155</v>
      </c>
      <c r="Y94" s="1" t="s">
        <v>299</v>
      </c>
      <c r="Z94" s="1" t="s">
        <v>97</v>
      </c>
      <c r="AA94" s="1" t="s">
        <v>2155</v>
      </c>
      <c r="AB94" s="1" t="s">
        <v>299</v>
      </c>
      <c r="AC94" s="1" t="s">
        <v>97</v>
      </c>
      <c r="AD94" s="1" t="s">
        <v>98</v>
      </c>
      <c r="AE94" s="1" t="s">
        <v>98</v>
      </c>
      <c r="AF94" s="1" t="s">
        <v>2156</v>
      </c>
      <c r="AG94" s="1" t="s">
        <v>822</v>
      </c>
      <c r="AH94" s="1" t="s">
        <v>251</v>
      </c>
      <c r="AI94" s="1" t="s">
        <v>137</v>
      </c>
      <c r="AJ94" s="1">
        <v>95</v>
      </c>
      <c r="AK94" s="1">
        <v>9.5</v>
      </c>
      <c r="AL94" s="1" t="s">
        <v>441</v>
      </c>
      <c r="AM94" s="1" t="s">
        <v>824</v>
      </c>
      <c r="AN94" s="1" t="s">
        <v>196</v>
      </c>
      <c r="AO94" s="1" t="s">
        <v>137</v>
      </c>
      <c r="AP94" s="1" t="s">
        <v>140</v>
      </c>
      <c r="AQ94" s="1">
        <v>89.8</v>
      </c>
      <c r="AR94" s="1">
        <v>9.34</v>
      </c>
      <c r="AS94" s="1"/>
      <c r="AT94" s="1"/>
      <c r="AU94" s="1"/>
      <c r="AV94" s="1"/>
      <c r="AW94" s="1"/>
      <c r="AX94" s="1"/>
      <c r="AY94" s="1" t="s">
        <v>226</v>
      </c>
      <c r="AZ94" s="1" t="s">
        <v>2157</v>
      </c>
      <c r="BA94" s="1" t="s">
        <v>109</v>
      </c>
      <c r="BB94" s="1" t="s">
        <v>110</v>
      </c>
      <c r="BC94" s="1" t="s">
        <v>1525</v>
      </c>
      <c r="BD94" s="1" t="s">
        <v>1116</v>
      </c>
      <c r="BE94" s="1">
        <v>75.2</v>
      </c>
      <c r="BF94" s="1">
        <v>8.27</v>
      </c>
      <c r="BG94" s="1"/>
      <c r="BH94" s="1"/>
      <c r="BI94" s="1"/>
      <c r="BJ94" s="1"/>
      <c r="BK94" s="1"/>
      <c r="BL94" s="1"/>
      <c r="BM94" s="1"/>
      <c r="BN94" s="1"/>
      <c r="BO94" s="1" t="s">
        <v>2158</v>
      </c>
      <c r="BP94" s="1" t="s">
        <v>2159</v>
      </c>
      <c r="BQ94" s="1" t="s">
        <v>1493</v>
      </c>
      <c r="BR94" s="1" t="s">
        <v>2160</v>
      </c>
      <c r="BS94" s="1">
        <v>24</v>
      </c>
      <c r="BT94" s="1" t="s">
        <v>2161</v>
      </c>
      <c r="BU94" s="1" t="str">
        <f>HYPERLINK("https://nconnect.nicmar.ac.in/storage/profile/6aa8eac0db4a1.png","Download")</f>
        <v>0</v>
      </c>
      <c r="BV94" s="1" t="s">
        <v>116</v>
      </c>
      <c r="BW94" s="3"/>
      <c r="BX94" s="3"/>
    </row>
    <row r="95" spans="1:76">
      <c r="A95" s="1" t="s">
        <v>76</v>
      </c>
      <c r="B95" s="1" t="s">
        <v>77</v>
      </c>
      <c r="C95" s="1" t="s">
        <v>2162</v>
      </c>
      <c r="D95" s="1" t="s">
        <v>2163</v>
      </c>
      <c r="E95" s="1"/>
      <c r="F95" s="1" t="s">
        <v>552</v>
      </c>
      <c r="G95" s="1" t="s">
        <v>2164</v>
      </c>
      <c r="H95" s="1" t="s">
        <v>2165</v>
      </c>
      <c r="I95" s="1" t="s">
        <v>2166</v>
      </c>
      <c r="J95" s="1">
        <v>8341926344</v>
      </c>
      <c r="K95" s="1" t="s">
        <v>85</v>
      </c>
      <c r="L95" s="1" t="s">
        <v>2167</v>
      </c>
      <c r="M95" s="1" t="s">
        <v>87</v>
      </c>
      <c r="N95" s="1" t="s">
        <v>815</v>
      </c>
      <c r="O95" s="1" t="s">
        <v>2168</v>
      </c>
      <c r="P95" s="1" t="s">
        <v>90</v>
      </c>
      <c r="Q95" s="1">
        <v>716109346321</v>
      </c>
      <c r="R95" s="1" t="s">
        <v>2169</v>
      </c>
      <c r="S95" s="1">
        <v>9704125103</v>
      </c>
      <c r="T95" s="1" t="s">
        <v>536</v>
      </c>
      <c r="U95" s="1" t="s">
        <v>2170</v>
      </c>
      <c r="V95" s="1">
        <v>6304727106</v>
      </c>
      <c r="W95" s="1" t="s">
        <v>482</v>
      </c>
      <c r="X95" s="1" t="s">
        <v>2171</v>
      </c>
      <c r="Y95" s="1" t="s">
        <v>1815</v>
      </c>
      <c r="Z95" s="1" t="s">
        <v>404</v>
      </c>
      <c r="AA95" s="1" t="s">
        <v>2171</v>
      </c>
      <c r="AB95" s="1" t="s">
        <v>1815</v>
      </c>
      <c r="AC95" s="1" t="s">
        <v>404</v>
      </c>
      <c r="AD95" s="1" t="s">
        <v>98</v>
      </c>
      <c r="AE95" s="1" t="s">
        <v>98</v>
      </c>
      <c r="AF95" s="1" t="s">
        <v>2172</v>
      </c>
      <c r="AG95" s="1" t="s">
        <v>2173</v>
      </c>
      <c r="AH95" s="1" t="s">
        <v>136</v>
      </c>
      <c r="AI95" s="1" t="s">
        <v>194</v>
      </c>
      <c r="AJ95" s="1">
        <v>82</v>
      </c>
      <c r="AK95" s="1">
        <v>8.2</v>
      </c>
      <c r="AL95" s="1"/>
      <c r="AM95" s="1"/>
      <c r="AN95" s="1"/>
      <c r="AO95" s="1"/>
      <c r="AP95" s="1"/>
      <c r="AQ95" s="1"/>
      <c r="AR95" s="1"/>
      <c r="AS95" s="1" t="s">
        <v>110</v>
      </c>
      <c r="AT95" s="1" t="s">
        <v>2174</v>
      </c>
      <c r="AU95" s="1" t="s">
        <v>101</v>
      </c>
      <c r="AV95" s="1" t="s">
        <v>846</v>
      </c>
      <c r="AW95" s="1">
        <v>78.8</v>
      </c>
      <c r="AX95" s="1">
        <v>8.38</v>
      </c>
      <c r="AY95" s="1" t="s">
        <v>412</v>
      </c>
      <c r="AZ95" s="1" t="s">
        <v>2175</v>
      </c>
      <c r="BA95" s="1" t="s">
        <v>109</v>
      </c>
      <c r="BB95" s="1" t="s">
        <v>110</v>
      </c>
      <c r="BC95" s="1" t="s">
        <v>415</v>
      </c>
      <c r="BD95" s="1" t="s">
        <v>144</v>
      </c>
      <c r="BE95" s="1">
        <v>74.6</v>
      </c>
      <c r="BF95" s="1">
        <v>7.96</v>
      </c>
      <c r="BG95" s="1"/>
      <c r="BH95" s="1"/>
      <c r="BI95" s="1"/>
      <c r="BJ95" s="1"/>
      <c r="BK95" s="1"/>
      <c r="BL95" s="1"/>
      <c r="BM95" s="1"/>
      <c r="BN95" s="1"/>
      <c r="BO95" s="1" t="s">
        <v>2176</v>
      </c>
      <c r="BP95" s="1" t="s">
        <v>2177</v>
      </c>
      <c r="BQ95" s="1" t="s">
        <v>877</v>
      </c>
      <c r="BR95" s="1" t="s">
        <v>2178</v>
      </c>
      <c r="BS95" s="1">
        <v>43</v>
      </c>
      <c r="BT95" s="1" t="s">
        <v>2179</v>
      </c>
      <c r="BU95" s="1" t="str">
        <f>HYPERLINK("https://nconnect.nicmar.ac.in/storage/profile/6ab3d548086b0.png","Download")</f>
        <v>0</v>
      </c>
      <c r="BV95" s="1" t="s">
        <v>116</v>
      </c>
      <c r="BW95" s="3"/>
      <c r="BX95" s="3"/>
    </row>
    <row r="96" spans="1:76">
      <c r="A96" s="1" t="s">
        <v>76</v>
      </c>
      <c r="B96" s="1" t="s">
        <v>77</v>
      </c>
      <c r="C96" s="1" t="s">
        <v>2180</v>
      </c>
      <c r="D96" s="1" t="s">
        <v>2181</v>
      </c>
      <c r="E96" s="1"/>
      <c r="F96" s="1" t="s">
        <v>2182</v>
      </c>
      <c r="G96" s="1" t="s">
        <v>2183</v>
      </c>
      <c r="H96" s="1" t="s">
        <v>2184</v>
      </c>
      <c r="I96" s="1" t="s">
        <v>2185</v>
      </c>
      <c r="J96" s="1">
        <v>7893214897</v>
      </c>
      <c r="K96" s="1" t="s">
        <v>85</v>
      </c>
      <c r="L96" s="1" t="s">
        <v>2186</v>
      </c>
      <c r="M96" s="1" t="s">
        <v>87</v>
      </c>
      <c r="N96" s="1" t="s">
        <v>815</v>
      </c>
      <c r="O96" s="1" t="s">
        <v>2187</v>
      </c>
      <c r="P96" s="1" t="s">
        <v>90</v>
      </c>
      <c r="Q96" s="1">
        <v>840360720272</v>
      </c>
      <c r="R96" s="1" t="s">
        <v>2188</v>
      </c>
      <c r="S96" s="1">
        <v>8000275165</v>
      </c>
      <c r="T96" s="1" t="s">
        <v>2189</v>
      </c>
      <c r="U96" s="1" t="s">
        <v>2190</v>
      </c>
      <c r="V96" s="1">
        <v>6353905645</v>
      </c>
      <c r="W96" s="1" t="s">
        <v>321</v>
      </c>
      <c r="X96" s="1" t="s">
        <v>2191</v>
      </c>
      <c r="Y96" s="1" t="s">
        <v>1486</v>
      </c>
      <c r="Z96" s="1" t="s">
        <v>404</v>
      </c>
      <c r="AA96" s="1" t="s">
        <v>2191</v>
      </c>
      <c r="AB96" s="1" t="s">
        <v>1486</v>
      </c>
      <c r="AC96" s="1" t="s">
        <v>404</v>
      </c>
      <c r="AD96" s="1" t="s">
        <v>98</v>
      </c>
      <c r="AE96" s="1" t="s">
        <v>98</v>
      </c>
      <c r="AF96" s="1" t="s">
        <v>2192</v>
      </c>
      <c r="AG96" s="1" t="s">
        <v>2193</v>
      </c>
      <c r="AH96" s="1" t="s">
        <v>101</v>
      </c>
      <c r="AI96" s="1" t="s">
        <v>167</v>
      </c>
      <c r="AJ96" s="1">
        <v>95</v>
      </c>
      <c r="AK96" s="1">
        <v>10</v>
      </c>
      <c r="AL96" s="1" t="s">
        <v>2194</v>
      </c>
      <c r="AM96" s="1" t="s">
        <v>2195</v>
      </c>
      <c r="AN96" s="1" t="s">
        <v>196</v>
      </c>
      <c r="AO96" s="1" t="s">
        <v>169</v>
      </c>
      <c r="AP96" s="1" t="s">
        <v>846</v>
      </c>
      <c r="AQ96" s="1">
        <v>76.9</v>
      </c>
      <c r="AR96" s="1">
        <v>7.69</v>
      </c>
      <c r="AS96" s="1"/>
      <c r="AT96" s="1"/>
      <c r="AU96" s="1"/>
      <c r="AV96" s="1"/>
      <c r="AW96" s="1"/>
      <c r="AX96" s="1"/>
      <c r="AY96" s="1" t="s">
        <v>2194</v>
      </c>
      <c r="AZ96" s="1" t="s">
        <v>2196</v>
      </c>
      <c r="BA96" s="1" t="s">
        <v>109</v>
      </c>
      <c r="BB96" s="1" t="s">
        <v>110</v>
      </c>
      <c r="BC96" s="1" t="s">
        <v>846</v>
      </c>
      <c r="BD96" s="1" t="s">
        <v>329</v>
      </c>
      <c r="BE96" s="1">
        <v>73.5</v>
      </c>
      <c r="BF96" s="1">
        <v>7.35</v>
      </c>
      <c r="BG96" s="1"/>
      <c r="BH96" s="1"/>
      <c r="BI96" s="1"/>
      <c r="BJ96" s="1"/>
      <c r="BK96" s="1"/>
      <c r="BL96" s="1"/>
      <c r="BM96" s="1"/>
      <c r="BN96" s="1"/>
      <c r="BO96" s="1" t="s">
        <v>1908</v>
      </c>
      <c r="BP96" s="1"/>
      <c r="BQ96" s="1"/>
      <c r="BR96" s="1" t="s">
        <v>2197</v>
      </c>
      <c r="BS96" s="1">
        <v>88</v>
      </c>
      <c r="BT96" s="1"/>
      <c r="BU96" s="1" t="str">
        <f>HYPERLINK("https://nconnect.nicmar.ac.in/storage/profile/6aa2e00fcd4e8.png","Download")</f>
        <v>0</v>
      </c>
      <c r="BV96" s="1" t="s">
        <v>116</v>
      </c>
      <c r="BW96" s="3"/>
      <c r="BX96" s="3"/>
    </row>
    <row r="97" spans="1:76">
      <c r="A97" s="1" t="s">
        <v>76</v>
      </c>
      <c r="B97" s="1" t="s">
        <v>77</v>
      </c>
      <c r="C97" s="1" t="s">
        <v>2198</v>
      </c>
      <c r="D97" s="1" t="s">
        <v>2199</v>
      </c>
      <c r="E97" s="1"/>
      <c r="F97" s="1" t="s">
        <v>2200</v>
      </c>
      <c r="G97" s="1" t="s">
        <v>2201</v>
      </c>
      <c r="H97" s="1" t="s">
        <v>2202</v>
      </c>
      <c r="I97" s="1" t="s">
        <v>2203</v>
      </c>
      <c r="J97" s="1">
        <v>7036301175</v>
      </c>
      <c r="K97" s="1" t="s">
        <v>430</v>
      </c>
      <c r="L97" s="1" t="s">
        <v>2204</v>
      </c>
      <c r="M97" s="1" t="s">
        <v>87</v>
      </c>
      <c r="N97" s="1" t="s">
        <v>2205</v>
      </c>
      <c r="O97" s="1" t="s">
        <v>2206</v>
      </c>
      <c r="P97" s="1" t="s">
        <v>90</v>
      </c>
      <c r="Q97" s="1">
        <v>981153501353</v>
      </c>
      <c r="R97" s="1" t="s">
        <v>2207</v>
      </c>
      <c r="S97" s="1">
        <v>9440454640</v>
      </c>
      <c r="T97" s="1" t="s">
        <v>92</v>
      </c>
      <c r="U97" s="1" t="s">
        <v>2208</v>
      </c>
      <c r="V97" s="1">
        <v>9705343067</v>
      </c>
      <c r="W97" s="1" t="s">
        <v>219</v>
      </c>
      <c r="X97" s="1" t="s">
        <v>2209</v>
      </c>
      <c r="Y97" s="1" t="s">
        <v>2210</v>
      </c>
      <c r="Z97" s="1" t="s">
        <v>404</v>
      </c>
      <c r="AA97" s="1" t="s">
        <v>2209</v>
      </c>
      <c r="AB97" s="1" t="s">
        <v>2210</v>
      </c>
      <c r="AC97" s="1" t="s">
        <v>404</v>
      </c>
      <c r="AD97" s="1" t="s">
        <v>98</v>
      </c>
      <c r="AE97" s="1" t="s">
        <v>98</v>
      </c>
      <c r="AF97" s="1" t="s">
        <v>2211</v>
      </c>
      <c r="AG97" s="1" t="s">
        <v>610</v>
      </c>
      <c r="AH97" s="1" t="s">
        <v>301</v>
      </c>
      <c r="AI97" s="1" t="s">
        <v>302</v>
      </c>
      <c r="AJ97" s="1">
        <v>97</v>
      </c>
      <c r="AK97" s="1">
        <v>9.7</v>
      </c>
      <c r="AL97" s="1" t="s">
        <v>2212</v>
      </c>
      <c r="AM97" s="1" t="s">
        <v>2213</v>
      </c>
      <c r="AN97" s="1" t="s">
        <v>196</v>
      </c>
      <c r="AO97" s="1" t="s">
        <v>250</v>
      </c>
      <c r="AP97" s="1" t="s">
        <v>194</v>
      </c>
      <c r="AQ97" s="1">
        <v>94.2</v>
      </c>
      <c r="AR97" s="1">
        <v>9.42</v>
      </c>
      <c r="AS97" s="1"/>
      <c r="AT97" s="1"/>
      <c r="AU97" s="1"/>
      <c r="AV97" s="1"/>
      <c r="AW97" s="1"/>
      <c r="AX97" s="1"/>
      <c r="AY97" s="1" t="s">
        <v>2212</v>
      </c>
      <c r="AZ97" s="1" t="s">
        <v>2214</v>
      </c>
      <c r="BA97" s="1" t="s">
        <v>109</v>
      </c>
      <c r="BB97" s="1" t="s">
        <v>110</v>
      </c>
      <c r="BC97" s="1" t="s">
        <v>101</v>
      </c>
      <c r="BD97" s="1" t="s">
        <v>170</v>
      </c>
      <c r="BE97" s="1">
        <v>82.4</v>
      </c>
      <c r="BF97" s="1">
        <v>8.24</v>
      </c>
      <c r="BG97" s="1"/>
      <c r="BH97" s="1"/>
      <c r="BI97" s="1"/>
      <c r="BJ97" s="1"/>
      <c r="BK97" s="1"/>
      <c r="BL97" s="1"/>
      <c r="BM97" s="1"/>
      <c r="BN97" s="1"/>
      <c r="BO97" s="1" t="s">
        <v>2215</v>
      </c>
      <c r="BP97" s="1" t="s">
        <v>2216</v>
      </c>
      <c r="BQ97" s="1" t="s">
        <v>1363</v>
      </c>
      <c r="BR97" s="1" t="s">
        <v>2217</v>
      </c>
      <c r="BS97" s="1">
        <v>21</v>
      </c>
      <c r="BT97" s="1"/>
      <c r="BU97" s="1" t="str">
        <f>HYPERLINK("https://nconnect.nicmar.ac.in/storage/profile/6aa417b9cf6c7.png","Download")</f>
        <v>0</v>
      </c>
      <c r="BV97" s="1" t="s">
        <v>116</v>
      </c>
      <c r="BW97" s="3"/>
      <c r="BX97" s="3"/>
    </row>
    <row r="98" spans="1:76">
      <c r="A98" s="1" t="s">
        <v>76</v>
      </c>
      <c r="B98" s="1" t="s">
        <v>77</v>
      </c>
      <c r="C98" s="1" t="s">
        <v>2218</v>
      </c>
      <c r="D98" s="1" t="s">
        <v>2219</v>
      </c>
      <c r="E98" s="1"/>
      <c r="F98" s="1" t="s">
        <v>2220</v>
      </c>
      <c r="G98" s="1" t="s">
        <v>2221</v>
      </c>
      <c r="H98" s="1" t="s">
        <v>2222</v>
      </c>
      <c r="I98" s="1" t="s">
        <v>2223</v>
      </c>
      <c r="J98" s="1">
        <v>8374092759</v>
      </c>
      <c r="K98" s="1" t="s">
        <v>85</v>
      </c>
      <c r="L98" s="1" t="s">
        <v>2224</v>
      </c>
      <c r="M98" s="1" t="s">
        <v>87</v>
      </c>
      <c r="N98" s="1" t="s">
        <v>2225</v>
      </c>
      <c r="O98" s="1" t="s">
        <v>2226</v>
      </c>
      <c r="P98" s="1" t="s">
        <v>90</v>
      </c>
      <c r="Q98" s="1">
        <v>320074075267</v>
      </c>
      <c r="R98" s="1" t="s">
        <v>2227</v>
      </c>
      <c r="S98" s="1">
        <v>9182363213</v>
      </c>
      <c r="T98" s="1" t="s">
        <v>92</v>
      </c>
      <c r="U98" s="1" t="s">
        <v>2228</v>
      </c>
      <c r="V98" s="1">
        <v>9849087905</v>
      </c>
      <c r="W98" s="1" t="s">
        <v>482</v>
      </c>
      <c r="X98" s="1" t="s">
        <v>2229</v>
      </c>
      <c r="Y98" s="1" t="s">
        <v>1030</v>
      </c>
      <c r="Z98" s="1" t="s">
        <v>404</v>
      </c>
      <c r="AA98" s="1" t="s">
        <v>2230</v>
      </c>
      <c r="AB98" s="1" t="s">
        <v>1201</v>
      </c>
      <c r="AC98" s="1" t="s">
        <v>404</v>
      </c>
      <c r="AD98" s="1" t="s">
        <v>98</v>
      </c>
      <c r="AE98" s="1" t="s">
        <v>98</v>
      </c>
      <c r="AF98" s="1" t="s">
        <v>2231</v>
      </c>
      <c r="AG98" s="1" t="s">
        <v>2232</v>
      </c>
      <c r="AH98" s="1" t="s">
        <v>136</v>
      </c>
      <c r="AI98" s="1" t="s">
        <v>137</v>
      </c>
      <c r="AJ98" s="1">
        <v>95</v>
      </c>
      <c r="AK98" s="1">
        <v>9.5</v>
      </c>
      <c r="AL98" s="1" t="s">
        <v>2233</v>
      </c>
      <c r="AM98" s="1" t="s">
        <v>2234</v>
      </c>
      <c r="AN98" s="1" t="s">
        <v>196</v>
      </c>
      <c r="AO98" s="1" t="s">
        <v>101</v>
      </c>
      <c r="AP98" s="1" t="s">
        <v>140</v>
      </c>
      <c r="AQ98" s="1">
        <v>90.6</v>
      </c>
      <c r="AR98" s="1"/>
      <c r="AS98" s="1"/>
      <c r="AT98" s="1"/>
      <c r="AU98" s="1"/>
      <c r="AV98" s="1"/>
      <c r="AW98" s="1"/>
      <c r="AX98" s="1"/>
      <c r="AY98" s="1" t="s">
        <v>1594</v>
      </c>
      <c r="AZ98" s="1" t="s">
        <v>2235</v>
      </c>
      <c r="BA98" s="1" t="s">
        <v>109</v>
      </c>
      <c r="BB98" s="1" t="s">
        <v>110</v>
      </c>
      <c r="BC98" s="1" t="s">
        <v>1452</v>
      </c>
      <c r="BD98" s="1" t="s">
        <v>922</v>
      </c>
      <c r="BE98" s="1">
        <v>59.3</v>
      </c>
      <c r="BF98" s="1">
        <v>6.43</v>
      </c>
      <c r="BG98" s="1"/>
      <c r="BH98" s="1"/>
      <c r="BI98" s="1"/>
      <c r="BJ98" s="1"/>
      <c r="BK98" s="1"/>
      <c r="BL98" s="1"/>
      <c r="BM98" s="1"/>
      <c r="BN98" s="1"/>
      <c r="BO98" s="1" t="s">
        <v>2236</v>
      </c>
      <c r="BP98" s="1" t="s">
        <v>2237</v>
      </c>
      <c r="BQ98" s="1" t="s">
        <v>2238</v>
      </c>
      <c r="BR98" s="1" t="s">
        <v>2239</v>
      </c>
      <c r="BS98" s="1">
        <v>16</v>
      </c>
      <c r="BT98" s="1" t="s">
        <v>2240</v>
      </c>
      <c r="BU98" s="1" t="str">
        <f>HYPERLINK("https://nconnect.nicmar.ac.in/storage/profile/6aa8e605edcaf.png","Download")</f>
        <v>0</v>
      </c>
      <c r="BV98" s="1" t="s">
        <v>116</v>
      </c>
      <c r="BW98" s="3"/>
      <c r="BX98" s="3"/>
    </row>
    <row r="99" spans="1:76">
      <c r="A99" s="1" t="s">
        <v>76</v>
      </c>
      <c r="B99" s="1" t="s">
        <v>77</v>
      </c>
      <c r="C99" s="1" t="s">
        <v>2241</v>
      </c>
      <c r="D99" s="1" t="s">
        <v>2242</v>
      </c>
      <c r="E99" s="1"/>
      <c r="F99" s="1" t="s">
        <v>1532</v>
      </c>
      <c r="G99" s="1" t="s">
        <v>2243</v>
      </c>
      <c r="H99" s="1" t="s">
        <v>2244</v>
      </c>
      <c r="I99" s="1" t="s">
        <v>2245</v>
      </c>
      <c r="J99" s="1">
        <v>8179454581</v>
      </c>
      <c r="K99" s="1" t="s">
        <v>85</v>
      </c>
      <c r="L99" s="1" t="s">
        <v>2246</v>
      </c>
      <c r="M99" s="1" t="s">
        <v>87</v>
      </c>
      <c r="N99" s="1" t="s">
        <v>185</v>
      </c>
      <c r="O99" s="1" t="s">
        <v>2247</v>
      </c>
      <c r="P99" s="1" t="s">
        <v>216</v>
      </c>
      <c r="Q99" s="1">
        <v>631444135118</v>
      </c>
      <c r="R99" s="1" t="s">
        <v>2248</v>
      </c>
      <c r="S99" s="1">
        <v>9701819512</v>
      </c>
      <c r="T99" s="1" t="s">
        <v>92</v>
      </c>
      <c r="U99" s="1" t="s">
        <v>2249</v>
      </c>
      <c r="V99" s="1">
        <v>7382666995</v>
      </c>
      <c r="W99" s="1" t="s">
        <v>219</v>
      </c>
      <c r="X99" s="1" t="s">
        <v>2250</v>
      </c>
      <c r="Y99" s="1" t="s">
        <v>2210</v>
      </c>
      <c r="Z99" s="1" t="s">
        <v>404</v>
      </c>
      <c r="AA99" s="1" t="s">
        <v>2250</v>
      </c>
      <c r="AB99" s="1" t="s">
        <v>2210</v>
      </c>
      <c r="AC99" s="1" t="s">
        <v>404</v>
      </c>
      <c r="AD99" s="1" t="s">
        <v>98</v>
      </c>
      <c r="AE99" s="1" t="s">
        <v>98</v>
      </c>
      <c r="AF99" s="1" t="s">
        <v>2251</v>
      </c>
      <c r="AG99" s="1" t="s">
        <v>1203</v>
      </c>
      <c r="AH99" s="1" t="s">
        <v>101</v>
      </c>
      <c r="AI99" s="1" t="s">
        <v>167</v>
      </c>
      <c r="AJ99" s="1">
        <v>80.75</v>
      </c>
      <c r="AK99" s="1">
        <v>8.5</v>
      </c>
      <c r="AL99" s="1"/>
      <c r="AM99" s="1"/>
      <c r="AN99" s="1"/>
      <c r="AO99" s="1"/>
      <c r="AP99" s="1"/>
      <c r="AQ99" s="1"/>
      <c r="AR99" s="1"/>
      <c r="AS99" s="1" t="s">
        <v>110</v>
      </c>
      <c r="AT99" s="1" t="s">
        <v>2252</v>
      </c>
      <c r="AU99" s="1" t="s">
        <v>105</v>
      </c>
      <c r="AV99" s="1" t="s">
        <v>170</v>
      </c>
      <c r="AW99" s="1">
        <v>84</v>
      </c>
      <c r="AX99" s="1">
        <v>8.9</v>
      </c>
      <c r="AY99" s="1" t="s">
        <v>412</v>
      </c>
      <c r="AZ99" s="1" t="s">
        <v>2253</v>
      </c>
      <c r="BA99" s="1" t="s">
        <v>109</v>
      </c>
      <c r="BB99" s="1" t="s">
        <v>110</v>
      </c>
      <c r="BC99" s="1" t="s">
        <v>710</v>
      </c>
      <c r="BD99" s="1" t="s">
        <v>329</v>
      </c>
      <c r="BE99" s="1">
        <v>82.2</v>
      </c>
      <c r="BF99" s="1">
        <v>8.72</v>
      </c>
      <c r="BG99" s="1"/>
      <c r="BH99" s="1"/>
      <c r="BI99" s="1"/>
      <c r="BJ99" s="1"/>
      <c r="BK99" s="1"/>
      <c r="BL99" s="1"/>
      <c r="BM99" s="1"/>
      <c r="BN99" s="1"/>
      <c r="BO99" s="1" t="s">
        <v>2254</v>
      </c>
      <c r="BP99" s="1" t="s">
        <v>2255</v>
      </c>
      <c r="BQ99" s="1" t="s">
        <v>1387</v>
      </c>
      <c r="BR99" s="1" t="s">
        <v>2256</v>
      </c>
      <c r="BS99" s="1">
        <v>26</v>
      </c>
      <c r="BT99" s="1" t="s">
        <v>2257</v>
      </c>
      <c r="BU99" s="1" t="str">
        <f>HYPERLINK("https://nconnect.nicmar.ac.in/storage/profile/6aa95ecbcc100.png","Download")</f>
        <v>0</v>
      </c>
      <c r="BV99" s="1" t="s">
        <v>116</v>
      </c>
      <c r="BW99" s="3"/>
      <c r="BX99" s="3"/>
    </row>
    <row r="100" spans="1:76">
      <c r="A100" s="1" t="s">
        <v>76</v>
      </c>
      <c r="B100" s="1" t="s">
        <v>77</v>
      </c>
      <c r="C100" s="1" t="s">
        <v>2258</v>
      </c>
      <c r="D100" s="1" t="s">
        <v>2259</v>
      </c>
      <c r="E100" s="1"/>
      <c r="F100" s="1" t="s">
        <v>2260</v>
      </c>
      <c r="G100" s="1" t="s">
        <v>2261</v>
      </c>
      <c r="H100" s="1" t="s">
        <v>2262</v>
      </c>
      <c r="I100" s="1" t="s">
        <v>2263</v>
      </c>
      <c r="J100" s="1">
        <v>8333029827</v>
      </c>
      <c r="K100" s="1" t="s">
        <v>85</v>
      </c>
      <c r="L100" s="1" t="s">
        <v>2264</v>
      </c>
      <c r="M100" s="1" t="s">
        <v>87</v>
      </c>
      <c r="N100" s="1" t="s">
        <v>2265</v>
      </c>
      <c r="O100" s="1" t="s">
        <v>2266</v>
      </c>
      <c r="P100" s="1" t="s">
        <v>216</v>
      </c>
      <c r="Q100" s="1">
        <v>799615577781</v>
      </c>
      <c r="R100" s="1" t="s">
        <v>2267</v>
      </c>
      <c r="S100" s="1">
        <v>7416700837</v>
      </c>
      <c r="T100" s="1" t="s">
        <v>2268</v>
      </c>
      <c r="U100" s="1" t="s">
        <v>2269</v>
      </c>
      <c r="V100" s="1">
        <v>8500406027</v>
      </c>
      <c r="W100" s="1" t="s">
        <v>219</v>
      </c>
      <c r="X100" s="1" t="s">
        <v>2270</v>
      </c>
      <c r="Y100" s="1" t="s">
        <v>1817</v>
      </c>
      <c r="Z100" s="1" t="s">
        <v>404</v>
      </c>
      <c r="AA100" s="1" t="s">
        <v>2270</v>
      </c>
      <c r="AB100" s="1" t="s">
        <v>1817</v>
      </c>
      <c r="AC100" s="1" t="s">
        <v>404</v>
      </c>
      <c r="AD100" s="1" t="s">
        <v>98</v>
      </c>
      <c r="AE100" s="1" t="s">
        <v>98</v>
      </c>
      <c r="AF100" s="1" t="s">
        <v>2271</v>
      </c>
      <c r="AG100" s="1" t="s">
        <v>222</v>
      </c>
      <c r="AH100" s="1" t="s">
        <v>730</v>
      </c>
      <c r="AI100" s="1" t="s">
        <v>1037</v>
      </c>
      <c r="AJ100" s="1">
        <v>88</v>
      </c>
      <c r="AK100" s="1">
        <v>8.8</v>
      </c>
      <c r="AL100" s="1" t="s">
        <v>2272</v>
      </c>
      <c r="AM100" s="1" t="s">
        <v>2273</v>
      </c>
      <c r="AN100" s="1" t="s">
        <v>196</v>
      </c>
      <c r="AO100" s="1" t="s">
        <v>407</v>
      </c>
      <c r="AP100" s="1" t="s">
        <v>1181</v>
      </c>
      <c r="AQ100" s="1">
        <v>79.6</v>
      </c>
      <c r="AR100" s="1"/>
      <c r="AS100" s="1"/>
      <c r="AT100" s="1"/>
      <c r="AU100" s="1"/>
      <c r="AV100" s="1"/>
      <c r="AW100" s="1"/>
      <c r="AX100" s="1"/>
      <c r="AY100" s="1" t="s">
        <v>412</v>
      </c>
      <c r="AZ100" s="1" t="s">
        <v>2274</v>
      </c>
      <c r="BA100" s="1" t="s">
        <v>109</v>
      </c>
      <c r="BB100" s="1" t="s">
        <v>110</v>
      </c>
      <c r="BC100" s="1" t="s">
        <v>640</v>
      </c>
      <c r="BD100" s="1" t="s">
        <v>736</v>
      </c>
      <c r="BE100" s="1">
        <v>77</v>
      </c>
      <c r="BF100" s="1">
        <v>8.2</v>
      </c>
      <c r="BG100" s="1" t="s">
        <v>412</v>
      </c>
      <c r="BH100" s="1" t="s">
        <v>2274</v>
      </c>
      <c r="BI100" s="1" t="s">
        <v>417</v>
      </c>
      <c r="BJ100" s="1" t="s">
        <v>418</v>
      </c>
      <c r="BK100" s="1" t="s">
        <v>640</v>
      </c>
      <c r="BL100" s="1" t="s">
        <v>736</v>
      </c>
      <c r="BM100" s="1">
        <v>89.5</v>
      </c>
      <c r="BN100" s="1">
        <v>9.45</v>
      </c>
      <c r="BO100" s="1" t="s">
        <v>2275</v>
      </c>
      <c r="BP100" s="1" t="s">
        <v>2276</v>
      </c>
      <c r="BQ100" s="1" t="s">
        <v>230</v>
      </c>
      <c r="BR100" s="1" t="s">
        <v>2277</v>
      </c>
      <c r="BS100" s="1">
        <v>38</v>
      </c>
      <c r="BT100" s="1" t="s">
        <v>2278</v>
      </c>
      <c r="BU100" s="1" t="str">
        <f>HYPERLINK("https://nconnect.nicmar.ac.in/storage/profile/6aa584e27f5a9.png","Download")</f>
        <v>0</v>
      </c>
      <c r="BV100" s="1" t="s">
        <v>116</v>
      </c>
      <c r="BW100" s="3"/>
      <c r="BX100" s="3"/>
    </row>
    <row r="101" spans="1:76">
      <c r="A101" s="1" t="s">
        <v>76</v>
      </c>
      <c r="B101" s="1" t="s">
        <v>77</v>
      </c>
      <c r="C101" s="1" t="s">
        <v>2279</v>
      </c>
      <c r="D101" s="1" t="s">
        <v>2280</v>
      </c>
      <c r="E101" s="1"/>
      <c r="F101" s="1" t="s">
        <v>2281</v>
      </c>
      <c r="G101" s="1" t="s">
        <v>2282</v>
      </c>
      <c r="H101" s="1" t="s">
        <v>2283</v>
      </c>
      <c r="I101" s="1" t="s">
        <v>2284</v>
      </c>
      <c r="J101" s="1">
        <v>8328577739</v>
      </c>
      <c r="K101" s="1" t="s">
        <v>85</v>
      </c>
      <c r="L101" s="1" t="s">
        <v>2285</v>
      </c>
      <c r="M101" s="1" t="s">
        <v>87</v>
      </c>
      <c r="N101" s="1" t="s">
        <v>2286</v>
      </c>
      <c r="O101" s="1" t="s">
        <v>2287</v>
      </c>
      <c r="P101" s="1" t="s">
        <v>90</v>
      </c>
      <c r="Q101" s="1">
        <v>819355020063</v>
      </c>
      <c r="R101" s="1" t="s">
        <v>2288</v>
      </c>
      <c r="S101" s="1">
        <v>7036537779</v>
      </c>
      <c r="T101" s="1" t="s">
        <v>1220</v>
      </c>
      <c r="U101" s="1" t="s">
        <v>2289</v>
      </c>
      <c r="V101" s="1">
        <v>6303315077</v>
      </c>
      <c r="W101" s="1" t="s">
        <v>94</v>
      </c>
      <c r="X101" s="1" t="s">
        <v>2290</v>
      </c>
      <c r="Y101" s="1" t="s">
        <v>246</v>
      </c>
      <c r="Z101" s="1" t="s">
        <v>97</v>
      </c>
      <c r="AA101" s="1" t="s">
        <v>2290</v>
      </c>
      <c r="AB101" s="1" t="s">
        <v>246</v>
      </c>
      <c r="AC101" s="1" t="s">
        <v>97</v>
      </c>
      <c r="AD101" s="1" t="s">
        <v>98</v>
      </c>
      <c r="AE101" s="1" t="s">
        <v>98</v>
      </c>
      <c r="AF101" s="1" t="s">
        <v>2291</v>
      </c>
      <c r="AG101" s="1" t="s">
        <v>2292</v>
      </c>
      <c r="AH101" s="1" t="s">
        <v>136</v>
      </c>
      <c r="AI101" s="1" t="s">
        <v>137</v>
      </c>
      <c r="AJ101" s="1">
        <v>85</v>
      </c>
      <c r="AK101" s="1">
        <v>8.5</v>
      </c>
      <c r="AL101" s="1" t="s">
        <v>2293</v>
      </c>
      <c r="AM101" s="1" t="s">
        <v>2294</v>
      </c>
      <c r="AN101" s="1" t="s">
        <v>196</v>
      </c>
      <c r="AO101" s="1" t="s">
        <v>101</v>
      </c>
      <c r="AP101" s="1" t="s">
        <v>140</v>
      </c>
      <c r="AQ101" s="1">
        <v>83.4</v>
      </c>
      <c r="AR101" s="1">
        <v>8.65</v>
      </c>
      <c r="AS101" s="1"/>
      <c r="AT101" s="1"/>
      <c r="AU101" s="1"/>
      <c r="AV101" s="1"/>
      <c r="AW101" s="1"/>
      <c r="AX101" s="1"/>
      <c r="AY101" s="1" t="s">
        <v>2295</v>
      </c>
      <c r="AZ101" s="1" t="s">
        <v>2296</v>
      </c>
      <c r="BA101" s="1" t="s">
        <v>109</v>
      </c>
      <c r="BB101" s="1" t="s">
        <v>110</v>
      </c>
      <c r="BC101" s="1" t="s">
        <v>2297</v>
      </c>
      <c r="BD101" s="1" t="s">
        <v>2298</v>
      </c>
      <c r="BE101" s="1">
        <v>67.3</v>
      </c>
      <c r="BF101" s="1">
        <v>7.48</v>
      </c>
      <c r="BG101" s="1"/>
      <c r="BH101" s="1"/>
      <c r="BI101" s="1"/>
      <c r="BJ101" s="1"/>
      <c r="BK101" s="1"/>
      <c r="BL101" s="1"/>
      <c r="BM101" s="1"/>
      <c r="BN101" s="1"/>
      <c r="BO101" s="1" t="s">
        <v>2299</v>
      </c>
      <c r="BP101" s="1" t="s">
        <v>2300</v>
      </c>
      <c r="BQ101" s="1"/>
      <c r="BR101" s="1" t="s">
        <v>2301</v>
      </c>
      <c r="BS101" s="1">
        <v>26</v>
      </c>
      <c r="BT101" s="1" t="s">
        <v>2302</v>
      </c>
      <c r="BU101" s="1" t="str">
        <f>HYPERLINK("https://nconnect.nicmar.ac.in/storage/profile/6aa4c1fff0a99.png","Download")</f>
        <v>0</v>
      </c>
      <c r="BV101" s="1" t="s">
        <v>116</v>
      </c>
      <c r="BW101" s="3"/>
      <c r="BX101" s="3"/>
    </row>
    <row r="102" spans="1:76">
      <c r="A102" s="1" t="s">
        <v>76</v>
      </c>
      <c r="B102" s="1" t="s">
        <v>77</v>
      </c>
      <c r="C102" s="1" t="s">
        <v>2303</v>
      </c>
      <c r="D102" s="1" t="s">
        <v>2304</v>
      </c>
      <c r="E102" s="1"/>
      <c r="F102" s="1" t="s">
        <v>2305</v>
      </c>
      <c r="G102" s="1" t="s">
        <v>2306</v>
      </c>
      <c r="H102" s="1" t="s">
        <v>2307</v>
      </c>
      <c r="I102" s="1" t="s">
        <v>2308</v>
      </c>
      <c r="J102" s="1">
        <v>8106394863</v>
      </c>
      <c r="K102" s="1" t="s">
        <v>85</v>
      </c>
      <c r="L102" s="1" t="s">
        <v>2309</v>
      </c>
      <c r="M102" s="1" t="s">
        <v>87</v>
      </c>
      <c r="N102" s="1" t="s">
        <v>185</v>
      </c>
      <c r="O102" s="1" t="s">
        <v>2310</v>
      </c>
      <c r="P102" s="1" t="s">
        <v>2311</v>
      </c>
      <c r="Q102" s="1">
        <v>798729668279</v>
      </c>
      <c r="R102" s="1" t="s">
        <v>2312</v>
      </c>
      <c r="S102" s="1">
        <v>9542990136</v>
      </c>
      <c r="T102" s="1" t="s">
        <v>2313</v>
      </c>
      <c r="U102" s="1" t="s">
        <v>2314</v>
      </c>
      <c r="V102" s="1">
        <v>9948730136</v>
      </c>
      <c r="W102" s="1" t="s">
        <v>2315</v>
      </c>
      <c r="X102" s="1" t="s">
        <v>2316</v>
      </c>
      <c r="Y102" s="1" t="s">
        <v>2317</v>
      </c>
      <c r="Z102" s="1" t="s">
        <v>404</v>
      </c>
      <c r="AA102" s="1" t="s">
        <v>2318</v>
      </c>
      <c r="AB102" s="1" t="s">
        <v>2317</v>
      </c>
      <c r="AC102" s="1" t="s">
        <v>404</v>
      </c>
      <c r="AD102" s="1" t="s">
        <v>98</v>
      </c>
      <c r="AE102" s="1" t="s">
        <v>98</v>
      </c>
      <c r="AF102" s="1" t="s">
        <v>2319</v>
      </c>
      <c r="AG102" s="1" t="s">
        <v>2320</v>
      </c>
      <c r="AH102" s="1" t="s">
        <v>136</v>
      </c>
      <c r="AI102" s="1" t="s">
        <v>1593</v>
      </c>
      <c r="AJ102" s="1">
        <v>87.4</v>
      </c>
      <c r="AK102" s="1">
        <v>9.2</v>
      </c>
      <c r="AL102" s="1" t="s">
        <v>2321</v>
      </c>
      <c r="AM102" s="1" t="s">
        <v>2322</v>
      </c>
      <c r="AN102" s="1" t="s">
        <v>196</v>
      </c>
      <c r="AO102" s="1" t="s">
        <v>105</v>
      </c>
      <c r="AP102" s="1" t="s">
        <v>733</v>
      </c>
      <c r="AQ102" s="1">
        <v>70.3</v>
      </c>
      <c r="AR102" s="1">
        <v>7.4</v>
      </c>
      <c r="AS102" s="1"/>
      <c r="AT102" s="1"/>
      <c r="AU102" s="1"/>
      <c r="AV102" s="1"/>
      <c r="AW102" s="1"/>
      <c r="AX102" s="1"/>
      <c r="AY102" s="1" t="s">
        <v>2323</v>
      </c>
      <c r="AZ102" s="1" t="s">
        <v>2324</v>
      </c>
      <c r="BA102" s="1" t="s">
        <v>109</v>
      </c>
      <c r="BB102" s="1" t="s">
        <v>110</v>
      </c>
      <c r="BC102" s="1" t="s">
        <v>198</v>
      </c>
      <c r="BD102" s="1" t="s">
        <v>2325</v>
      </c>
      <c r="BE102" s="1">
        <v>55.81</v>
      </c>
      <c r="BF102" s="1">
        <v>6.33</v>
      </c>
      <c r="BG102" s="1"/>
      <c r="BH102" s="1"/>
      <c r="BI102" s="1"/>
      <c r="BJ102" s="1"/>
      <c r="BK102" s="1"/>
      <c r="BL102" s="1"/>
      <c r="BM102" s="1"/>
      <c r="BN102" s="1"/>
      <c r="BO102" s="1" t="s">
        <v>2326</v>
      </c>
      <c r="BP102" s="1"/>
      <c r="BQ102" s="1"/>
      <c r="BR102" s="1" t="s">
        <v>2327</v>
      </c>
      <c r="BS102" s="1">
        <v>63</v>
      </c>
      <c r="BT102" s="1" t="s">
        <v>2328</v>
      </c>
      <c r="BU102" s="1" t="str">
        <f>HYPERLINK("https://nconnect.nicmar.ac.in/storage/profile/6ab974592eb1d.png","Download")</f>
        <v>0</v>
      </c>
      <c r="BV102" s="1" t="s">
        <v>116</v>
      </c>
      <c r="BW102" s="3"/>
      <c r="BX102" s="3"/>
    </row>
    <row r="103" spans="1:76">
      <c r="A103" s="1" t="s">
        <v>76</v>
      </c>
      <c r="B103" s="1" t="s">
        <v>77</v>
      </c>
      <c r="C103" s="1" t="s">
        <v>2329</v>
      </c>
      <c r="D103" s="1" t="s">
        <v>2330</v>
      </c>
      <c r="E103" s="1"/>
      <c r="F103" s="1" t="s">
        <v>2331</v>
      </c>
      <c r="G103" s="1" t="s">
        <v>2332</v>
      </c>
      <c r="H103" s="1" t="s">
        <v>2333</v>
      </c>
      <c r="I103" s="1" t="s">
        <v>2334</v>
      </c>
      <c r="J103" s="1">
        <v>7995392138</v>
      </c>
      <c r="K103" s="1" t="s">
        <v>85</v>
      </c>
      <c r="L103" s="1" t="s">
        <v>2335</v>
      </c>
      <c r="M103" s="1" t="s">
        <v>87</v>
      </c>
      <c r="N103" s="1" t="s">
        <v>815</v>
      </c>
      <c r="O103" s="1" t="s">
        <v>2336</v>
      </c>
      <c r="P103" s="1" t="s">
        <v>216</v>
      </c>
      <c r="Q103" s="1">
        <v>418872212854</v>
      </c>
      <c r="R103" s="1" t="s">
        <v>2337</v>
      </c>
      <c r="S103" s="1">
        <v>9014028090</v>
      </c>
      <c r="T103" s="1" t="s">
        <v>98</v>
      </c>
      <c r="U103" s="1" t="s">
        <v>2338</v>
      </c>
      <c r="V103" s="1">
        <v>8465045995</v>
      </c>
      <c r="W103" s="1" t="s">
        <v>2339</v>
      </c>
      <c r="X103" s="1" t="s">
        <v>2340</v>
      </c>
      <c r="Y103" s="1" t="s">
        <v>246</v>
      </c>
      <c r="Z103" s="1" t="s">
        <v>97</v>
      </c>
      <c r="AA103" s="1" t="s">
        <v>2341</v>
      </c>
      <c r="AB103" s="1" t="s">
        <v>438</v>
      </c>
      <c r="AC103" s="1" t="s">
        <v>404</v>
      </c>
      <c r="AD103" s="1" t="s">
        <v>98</v>
      </c>
      <c r="AE103" s="1" t="s">
        <v>98</v>
      </c>
      <c r="AF103" s="1" t="s">
        <v>2342</v>
      </c>
      <c r="AG103" s="1" t="s">
        <v>1543</v>
      </c>
      <c r="AH103" s="1" t="s">
        <v>640</v>
      </c>
      <c r="AI103" s="1" t="s">
        <v>251</v>
      </c>
      <c r="AJ103" s="1">
        <v>72</v>
      </c>
      <c r="AK103" s="1">
        <v>7.2</v>
      </c>
      <c r="AL103" s="1" t="s">
        <v>2343</v>
      </c>
      <c r="AM103" s="1" t="s">
        <v>2344</v>
      </c>
      <c r="AN103" s="1" t="s">
        <v>196</v>
      </c>
      <c r="AO103" s="1" t="s">
        <v>668</v>
      </c>
      <c r="AP103" s="1" t="s">
        <v>102</v>
      </c>
      <c r="AQ103" s="1">
        <v>62.41</v>
      </c>
      <c r="AR103" s="1">
        <v>6.57</v>
      </c>
      <c r="AS103" s="1"/>
      <c r="AT103" s="1"/>
      <c r="AU103" s="1"/>
      <c r="AV103" s="1"/>
      <c r="AW103" s="1"/>
      <c r="AX103" s="1"/>
      <c r="AY103" s="1" t="s">
        <v>2345</v>
      </c>
      <c r="AZ103" s="1" t="s">
        <v>2346</v>
      </c>
      <c r="BA103" s="1" t="s">
        <v>109</v>
      </c>
      <c r="BB103" s="1" t="s">
        <v>110</v>
      </c>
      <c r="BC103" s="1" t="s">
        <v>256</v>
      </c>
      <c r="BD103" s="1" t="s">
        <v>761</v>
      </c>
      <c r="BE103" s="1">
        <v>67.2</v>
      </c>
      <c r="BF103" s="1">
        <v>6.72</v>
      </c>
      <c r="BG103" s="1"/>
      <c r="BH103" s="1"/>
      <c r="BI103" s="1"/>
      <c r="BJ103" s="1"/>
      <c r="BK103" s="1"/>
      <c r="BL103" s="1"/>
      <c r="BM103" s="1"/>
      <c r="BN103" s="1"/>
      <c r="BO103" s="1" t="s">
        <v>2347</v>
      </c>
      <c r="BP103" s="1" t="s">
        <v>2348</v>
      </c>
      <c r="BQ103" s="1" t="s">
        <v>877</v>
      </c>
      <c r="BR103" s="1"/>
      <c r="BS103" s="1"/>
      <c r="BT103" s="1"/>
      <c r="BU103" s="1" t="str">
        <f>HYPERLINK("https://nconnect.nicmar.ac.in/storage/profile/6aa975f3b4bf2.png","Download")</f>
        <v>0</v>
      </c>
      <c r="BV103" s="1" t="s">
        <v>116</v>
      </c>
      <c r="BW103" s="3"/>
      <c r="BX103" s="3"/>
    </row>
    <row r="104" spans="1:76">
      <c r="A104" s="1" t="s">
        <v>76</v>
      </c>
      <c r="B104" s="1" t="s">
        <v>77</v>
      </c>
      <c r="C104" s="1" t="s">
        <v>2349</v>
      </c>
      <c r="D104" s="1" t="s">
        <v>2350</v>
      </c>
      <c r="E104" s="1"/>
      <c r="F104" s="1" t="s">
        <v>2351</v>
      </c>
      <c r="G104" s="1" t="s">
        <v>2352</v>
      </c>
      <c r="H104" s="1" t="s">
        <v>2353</v>
      </c>
      <c r="I104" s="1" t="s">
        <v>2354</v>
      </c>
      <c r="J104" s="1">
        <v>9700344640</v>
      </c>
      <c r="K104" s="1" t="s">
        <v>85</v>
      </c>
      <c r="L104" s="1" t="s">
        <v>2355</v>
      </c>
      <c r="M104" s="1" t="s">
        <v>87</v>
      </c>
      <c r="N104" s="1" t="s">
        <v>1104</v>
      </c>
      <c r="O104" s="1" t="s">
        <v>2356</v>
      </c>
      <c r="P104" s="1" t="s">
        <v>126</v>
      </c>
      <c r="Q104" s="1">
        <v>903146714084</v>
      </c>
      <c r="R104" s="1" t="s">
        <v>2357</v>
      </c>
      <c r="S104" s="1">
        <v>9866777816</v>
      </c>
      <c r="T104" s="1" t="s">
        <v>2358</v>
      </c>
      <c r="U104" s="1" t="s">
        <v>2359</v>
      </c>
      <c r="V104" s="1">
        <v>9000800784</v>
      </c>
      <c r="W104" s="1" t="s">
        <v>2360</v>
      </c>
      <c r="X104" s="1" t="s">
        <v>2361</v>
      </c>
      <c r="Y104" s="1" t="s">
        <v>438</v>
      </c>
      <c r="Z104" s="1" t="s">
        <v>404</v>
      </c>
      <c r="AA104" s="1" t="s">
        <v>2361</v>
      </c>
      <c r="AB104" s="1" t="s">
        <v>438</v>
      </c>
      <c r="AC104" s="1" t="s">
        <v>404</v>
      </c>
      <c r="AD104" s="1" t="s">
        <v>98</v>
      </c>
      <c r="AE104" s="1" t="s">
        <v>98</v>
      </c>
      <c r="AF104" s="1" t="s">
        <v>2362</v>
      </c>
      <c r="AG104" s="1" t="s">
        <v>2363</v>
      </c>
      <c r="AH104" s="1" t="s">
        <v>302</v>
      </c>
      <c r="AI104" s="1" t="s">
        <v>251</v>
      </c>
      <c r="AJ104" s="1">
        <v>85</v>
      </c>
      <c r="AK104" s="1">
        <v>8.5</v>
      </c>
      <c r="AL104" s="1" t="s">
        <v>2364</v>
      </c>
      <c r="AM104" s="1" t="s">
        <v>2365</v>
      </c>
      <c r="AN104" s="1" t="s">
        <v>442</v>
      </c>
      <c r="AO104" s="1" t="s">
        <v>136</v>
      </c>
      <c r="AP104" s="1" t="s">
        <v>140</v>
      </c>
      <c r="AQ104" s="1">
        <v>68.3</v>
      </c>
      <c r="AR104" s="1">
        <v>6.83</v>
      </c>
      <c r="AS104" s="1"/>
      <c r="AT104" s="1"/>
      <c r="AU104" s="1"/>
      <c r="AV104" s="1"/>
      <c r="AW104" s="1"/>
      <c r="AX104" s="1"/>
      <c r="AY104" s="1" t="s">
        <v>412</v>
      </c>
      <c r="AZ104" s="1" t="s">
        <v>2366</v>
      </c>
      <c r="BA104" s="1" t="s">
        <v>109</v>
      </c>
      <c r="BB104" s="1" t="s">
        <v>110</v>
      </c>
      <c r="BC104" s="1" t="s">
        <v>1452</v>
      </c>
      <c r="BD104" s="1" t="s">
        <v>144</v>
      </c>
      <c r="BE104" s="1">
        <v>58.3</v>
      </c>
      <c r="BF104" s="1">
        <v>6.38</v>
      </c>
      <c r="BG104" s="1"/>
      <c r="BH104" s="1"/>
      <c r="BI104" s="1"/>
      <c r="BJ104" s="1"/>
      <c r="BK104" s="1"/>
      <c r="BL104" s="1"/>
      <c r="BM104" s="1"/>
      <c r="BN104" s="1"/>
      <c r="BO104" s="1" t="s">
        <v>990</v>
      </c>
      <c r="BP104" s="1"/>
      <c r="BQ104" s="1"/>
      <c r="BR104" s="1"/>
      <c r="BS104" s="1"/>
      <c r="BT104" s="1"/>
      <c r="BU104" s="1" t="str">
        <f>HYPERLINK("https://nconnect.nicmar.ac.in/storage/profile/6ad0be89a9823.png","Download")</f>
        <v>0</v>
      </c>
      <c r="BV104" s="1" t="s">
        <v>116</v>
      </c>
      <c r="BW104" s="3"/>
      <c r="BX104" s="3"/>
    </row>
    <row r="105" spans="1:76">
      <c r="A105" s="1" t="s">
        <v>76</v>
      </c>
      <c r="B105" s="1" t="s">
        <v>77</v>
      </c>
      <c r="C105" s="1" t="s">
        <v>2367</v>
      </c>
      <c r="D105" s="1" t="s">
        <v>2368</v>
      </c>
      <c r="E105" s="1" t="s">
        <v>2369</v>
      </c>
      <c r="F105" s="1" t="s">
        <v>574</v>
      </c>
      <c r="G105" s="1" t="s">
        <v>2370</v>
      </c>
      <c r="H105" s="1" t="s">
        <v>2371</v>
      </c>
      <c r="I105" s="1" t="s">
        <v>2372</v>
      </c>
      <c r="J105" s="1">
        <v>7093172123</v>
      </c>
      <c r="K105" s="1" t="s">
        <v>85</v>
      </c>
      <c r="L105" s="1" t="s">
        <v>2373</v>
      </c>
      <c r="M105" s="1" t="s">
        <v>87</v>
      </c>
      <c r="N105" s="1" t="s">
        <v>2374</v>
      </c>
      <c r="O105" s="1" t="s">
        <v>2375</v>
      </c>
      <c r="P105" s="1" t="s">
        <v>373</v>
      </c>
      <c r="Q105" s="1">
        <v>325715838299</v>
      </c>
      <c r="R105" s="1" t="s">
        <v>2376</v>
      </c>
      <c r="S105" s="1">
        <v>6309515346</v>
      </c>
      <c r="T105" s="1" t="s">
        <v>890</v>
      </c>
      <c r="U105" s="1" t="s">
        <v>2377</v>
      </c>
      <c r="V105" s="1">
        <v>9550292549</v>
      </c>
      <c r="W105" s="1" t="s">
        <v>219</v>
      </c>
      <c r="X105" s="1" t="s">
        <v>2378</v>
      </c>
      <c r="Y105" s="1" t="s">
        <v>1132</v>
      </c>
      <c r="Z105" s="1" t="s">
        <v>97</v>
      </c>
      <c r="AA105" s="1" t="s">
        <v>2378</v>
      </c>
      <c r="AB105" s="1" t="s">
        <v>1132</v>
      </c>
      <c r="AC105" s="1" t="s">
        <v>97</v>
      </c>
      <c r="AD105" s="1" t="s">
        <v>98</v>
      </c>
      <c r="AE105" s="1" t="s">
        <v>98</v>
      </c>
      <c r="AF105" s="1" t="s">
        <v>2379</v>
      </c>
      <c r="AG105" s="1" t="s">
        <v>2380</v>
      </c>
      <c r="AH105" s="1" t="s">
        <v>136</v>
      </c>
      <c r="AI105" s="1" t="s">
        <v>137</v>
      </c>
      <c r="AJ105" s="1">
        <v>77</v>
      </c>
      <c r="AK105" s="1">
        <v>7.7</v>
      </c>
      <c r="AL105" s="1" t="s">
        <v>2381</v>
      </c>
      <c r="AM105" s="1" t="s">
        <v>2382</v>
      </c>
      <c r="AN105" s="1" t="s">
        <v>196</v>
      </c>
      <c r="AO105" s="1" t="s">
        <v>1593</v>
      </c>
      <c r="AP105" s="1" t="s">
        <v>140</v>
      </c>
      <c r="AQ105" s="1">
        <v>62.3</v>
      </c>
      <c r="AR105" s="1">
        <v>6.23</v>
      </c>
      <c r="AS105" s="1"/>
      <c r="AT105" s="1"/>
      <c r="AU105" s="1"/>
      <c r="AV105" s="1"/>
      <c r="AW105" s="1"/>
      <c r="AX105" s="1"/>
      <c r="AY105" s="1" t="s">
        <v>463</v>
      </c>
      <c r="AZ105" s="1" t="s">
        <v>2383</v>
      </c>
      <c r="BA105" s="1" t="s">
        <v>109</v>
      </c>
      <c r="BB105" s="1" t="s">
        <v>110</v>
      </c>
      <c r="BC105" s="1" t="s">
        <v>2297</v>
      </c>
      <c r="BD105" s="1" t="s">
        <v>2298</v>
      </c>
      <c r="BE105" s="1">
        <v>61.3</v>
      </c>
      <c r="BF105" s="1">
        <v>6.88</v>
      </c>
      <c r="BG105" s="1"/>
      <c r="BH105" s="1"/>
      <c r="BI105" s="1"/>
      <c r="BJ105" s="1"/>
      <c r="BK105" s="1"/>
      <c r="BL105" s="1"/>
      <c r="BM105" s="1"/>
      <c r="BN105" s="1"/>
      <c r="BO105" s="1" t="s">
        <v>2384</v>
      </c>
      <c r="BP105" s="1" t="s">
        <v>2385</v>
      </c>
      <c r="BQ105" s="1" t="s">
        <v>1761</v>
      </c>
      <c r="BR105" s="1" t="s">
        <v>2386</v>
      </c>
      <c r="BS105" s="1">
        <v>27</v>
      </c>
      <c r="BT105" s="1" t="s">
        <v>2387</v>
      </c>
      <c r="BU105" s="1" t="str">
        <f>HYPERLINK("https://nconnect.nicmar.ac.in/storage/profile/6aa9491f02b4e.png","Download")</f>
        <v>0</v>
      </c>
      <c r="BV105" s="1" t="s">
        <v>116</v>
      </c>
      <c r="BW105" s="3"/>
      <c r="BX105" s="3"/>
    </row>
    <row r="106" spans="1:76">
      <c r="A106" s="1" t="s">
        <v>76</v>
      </c>
      <c r="B106" s="1" t="s">
        <v>77</v>
      </c>
      <c r="C106" s="1" t="s">
        <v>2388</v>
      </c>
      <c r="D106" s="1" t="s">
        <v>2389</v>
      </c>
      <c r="E106" s="1" t="s">
        <v>2390</v>
      </c>
      <c r="F106" s="1" t="s">
        <v>2391</v>
      </c>
      <c r="G106" s="1" t="s">
        <v>2392</v>
      </c>
      <c r="H106" s="1" t="s">
        <v>2393</v>
      </c>
      <c r="I106" s="1" t="s">
        <v>2394</v>
      </c>
      <c r="J106" s="1">
        <v>7350543334</v>
      </c>
      <c r="K106" s="1" t="s">
        <v>85</v>
      </c>
      <c r="L106" s="1" t="s">
        <v>2395</v>
      </c>
      <c r="M106" s="1" t="s">
        <v>87</v>
      </c>
      <c r="N106" s="1" t="s">
        <v>2396</v>
      </c>
      <c r="O106" s="1" t="s">
        <v>2397</v>
      </c>
      <c r="P106" s="1" t="s">
        <v>126</v>
      </c>
      <c r="Q106" s="1">
        <v>960188365464</v>
      </c>
      <c r="R106" s="1" t="s">
        <v>2398</v>
      </c>
      <c r="S106" s="1">
        <v>9860422742</v>
      </c>
      <c r="T106" s="1" t="s">
        <v>480</v>
      </c>
      <c r="U106" s="1" t="s">
        <v>2399</v>
      </c>
      <c r="V106" s="1">
        <v>8149509823</v>
      </c>
      <c r="W106" s="1" t="s">
        <v>162</v>
      </c>
      <c r="X106" s="1" t="s">
        <v>2400</v>
      </c>
      <c r="Y106" s="1" t="s">
        <v>2401</v>
      </c>
      <c r="Z106" s="1" t="s">
        <v>348</v>
      </c>
      <c r="AA106" s="1" t="s">
        <v>2400</v>
      </c>
      <c r="AB106" s="1" t="s">
        <v>2401</v>
      </c>
      <c r="AC106" s="1" t="s">
        <v>348</v>
      </c>
      <c r="AD106" s="1" t="s">
        <v>98</v>
      </c>
      <c r="AE106" s="1" t="s">
        <v>98</v>
      </c>
      <c r="AF106" s="1" t="s">
        <v>2402</v>
      </c>
      <c r="AG106" s="1" t="s">
        <v>348</v>
      </c>
      <c r="AH106" s="1" t="s">
        <v>517</v>
      </c>
      <c r="AI106" s="1" t="s">
        <v>757</v>
      </c>
      <c r="AJ106" s="1">
        <v>79.64</v>
      </c>
      <c r="AK106" s="1">
        <v>8.38</v>
      </c>
      <c r="AL106" s="1" t="s">
        <v>2403</v>
      </c>
      <c r="AM106" s="1" t="s">
        <v>348</v>
      </c>
      <c r="AN106" s="1" t="s">
        <v>196</v>
      </c>
      <c r="AO106" s="1" t="s">
        <v>2404</v>
      </c>
      <c r="AP106" s="1" t="s">
        <v>2405</v>
      </c>
      <c r="AQ106" s="1">
        <v>54</v>
      </c>
      <c r="AR106" s="1">
        <v>5.68</v>
      </c>
      <c r="AS106" s="1" t="s">
        <v>590</v>
      </c>
      <c r="AT106" s="1" t="s">
        <v>2406</v>
      </c>
      <c r="AU106" s="1" t="s">
        <v>640</v>
      </c>
      <c r="AV106" s="1" t="s">
        <v>589</v>
      </c>
      <c r="AW106" s="1">
        <v>73.03</v>
      </c>
      <c r="AX106" s="1">
        <v>7.69</v>
      </c>
      <c r="AY106" s="1" t="s">
        <v>2407</v>
      </c>
      <c r="AZ106" s="1" t="s">
        <v>2408</v>
      </c>
      <c r="BA106" s="1" t="s">
        <v>109</v>
      </c>
      <c r="BB106" s="1" t="s">
        <v>110</v>
      </c>
      <c r="BC106" s="1" t="s">
        <v>846</v>
      </c>
      <c r="BD106" s="1" t="s">
        <v>922</v>
      </c>
      <c r="BE106" s="1">
        <v>64.3</v>
      </c>
      <c r="BF106" s="1">
        <v>6.77</v>
      </c>
      <c r="BG106" s="1"/>
      <c r="BH106" s="1"/>
      <c r="BI106" s="1"/>
      <c r="BJ106" s="1"/>
      <c r="BK106" s="1"/>
      <c r="BL106" s="1"/>
      <c r="BM106" s="1"/>
      <c r="BN106" s="1"/>
      <c r="BO106" s="1" t="s">
        <v>2409</v>
      </c>
      <c r="BP106" s="1" t="s">
        <v>2410</v>
      </c>
      <c r="BQ106" s="1" t="s">
        <v>2411</v>
      </c>
      <c r="BR106" s="1"/>
      <c r="BS106" s="1"/>
      <c r="BT106" s="1"/>
      <c r="BU106" s="1" t="str">
        <f>HYPERLINK("https://nconnect.nicmar.ac.in/storage/profile/6aa972301b95e.png","Download")</f>
        <v>0</v>
      </c>
      <c r="BV106" s="1" t="s">
        <v>116</v>
      </c>
      <c r="BW106" s="3"/>
      <c r="BX106" s="3"/>
    </row>
    <row r="107" spans="1:76">
      <c r="A107" s="1" t="s">
        <v>76</v>
      </c>
      <c r="B107" s="1" t="s">
        <v>77</v>
      </c>
      <c r="C107" s="1" t="s">
        <v>2412</v>
      </c>
      <c r="D107" s="1" t="s">
        <v>2413</v>
      </c>
      <c r="E107" s="1"/>
      <c r="F107" s="1" t="s">
        <v>2414</v>
      </c>
      <c r="G107" s="1" t="s">
        <v>2415</v>
      </c>
      <c r="H107" s="1" t="s">
        <v>2416</v>
      </c>
      <c r="I107" s="1" t="s">
        <v>2417</v>
      </c>
      <c r="J107" s="1">
        <v>9880119199</v>
      </c>
      <c r="K107" s="1" t="s">
        <v>85</v>
      </c>
      <c r="L107" s="1" t="s">
        <v>2418</v>
      </c>
      <c r="M107" s="1" t="s">
        <v>475</v>
      </c>
      <c r="N107" s="1" t="s">
        <v>2419</v>
      </c>
      <c r="O107" s="1" t="s">
        <v>2420</v>
      </c>
      <c r="P107" s="1" t="s">
        <v>216</v>
      </c>
      <c r="Q107" s="1">
        <v>467197097913</v>
      </c>
      <c r="R107" s="1" t="s">
        <v>2421</v>
      </c>
      <c r="S107" s="1">
        <v>9620947277</v>
      </c>
      <c r="T107" s="1" t="s">
        <v>480</v>
      </c>
      <c r="U107" s="1" t="s">
        <v>2422</v>
      </c>
      <c r="V107" s="1">
        <v>9844744054</v>
      </c>
      <c r="W107" s="1" t="s">
        <v>94</v>
      </c>
      <c r="X107" s="1" t="s">
        <v>2423</v>
      </c>
      <c r="Y107" s="1" t="s">
        <v>1058</v>
      </c>
      <c r="Z107" s="1" t="s">
        <v>868</v>
      </c>
      <c r="AA107" s="1" t="s">
        <v>2423</v>
      </c>
      <c r="AB107" s="1" t="s">
        <v>1058</v>
      </c>
      <c r="AC107" s="1" t="s">
        <v>868</v>
      </c>
      <c r="AD107" s="1" t="s">
        <v>98</v>
      </c>
      <c r="AE107" s="1" t="s">
        <v>98</v>
      </c>
      <c r="AF107" s="1" t="s">
        <v>2424</v>
      </c>
      <c r="AG107" s="1" t="s">
        <v>2425</v>
      </c>
      <c r="AH107" s="1" t="s">
        <v>2426</v>
      </c>
      <c r="AI107" s="1" t="s">
        <v>1225</v>
      </c>
      <c r="AJ107" s="1">
        <v>51.52</v>
      </c>
      <c r="AK107" s="1"/>
      <c r="AL107" s="1"/>
      <c r="AM107" s="1"/>
      <c r="AN107" s="1"/>
      <c r="AO107" s="1"/>
      <c r="AP107" s="1"/>
      <c r="AQ107" s="1"/>
      <c r="AR107" s="1"/>
      <c r="AS107" s="1" t="s">
        <v>2427</v>
      </c>
      <c r="AT107" s="1" t="s">
        <v>2428</v>
      </c>
      <c r="AU107" s="1" t="s">
        <v>2429</v>
      </c>
      <c r="AV107" s="1" t="s">
        <v>1548</v>
      </c>
      <c r="AW107" s="1">
        <v>60.58</v>
      </c>
      <c r="AX107" s="1"/>
      <c r="AY107" s="1" t="s">
        <v>2430</v>
      </c>
      <c r="AZ107" s="1" t="s">
        <v>2431</v>
      </c>
      <c r="BA107" s="1" t="s">
        <v>357</v>
      </c>
      <c r="BB107" s="1" t="s">
        <v>110</v>
      </c>
      <c r="BC107" s="1" t="s">
        <v>2432</v>
      </c>
      <c r="BD107" s="1" t="s">
        <v>411</v>
      </c>
      <c r="BE107" s="1">
        <v>54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 t="s">
        <v>2433</v>
      </c>
      <c r="BP107" s="1" t="s">
        <v>2434</v>
      </c>
      <c r="BQ107" s="1" t="s">
        <v>1511</v>
      </c>
      <c r="BR107" s="1"/>
      <c r="BS107" s="1"/>
      <c r="BT107" s="1"/>
      <c r="BU107" s="1" t="str">
        <f>HYPERLINK("https://nconnect.nicmar.ac.in/storage/profile/6aabe8061a6f2.png","Download")</f>
        <v>0</v>
      </c>
      <c r="BV107" s="1" t="s">
        <v>116</v>
      </c>
      <c r="BW107" s="3"/>
      <c r="BX107" s="3"/>
    </row>
    <row r="108" spans="1:76">
      <c r="A108" s="1" t="s">
        <v>76</v>
      </c>
      <c r="B108" s="1" t="s">
        <v>77</v>
      </c>
      <c r="C108" s="1" t="s">
        <v>2435</v>
      </c>
      <c r="D108" s="1" t="s">
        <v>2436</v>
      </c>
      <c r="E108" s="1"/>
      <c r="F108" s="1" t="s">
        <v>2437</v>
      </c>
      <c r="G108" s="1" t="s">
        <v>2438</v>
      </c>
      <c r="H108" s="1" t="s">
        <v>2439</v>
      </c>
      <c r="I108" s="1" t="s">
        <v>2440</v>
      </c>
      <c r="J108" s="1">
        <v>9347542396</v>
      </c>
      <c r="K108" s="1" t="s">
        <v>85</v>
      </c>
      <c r="L108" s="1" t="s">
        <v>2441</v>
      </c>
      <c r="M108" s="1" t="s">
        <v>87</v>
      </c>
      <c r="N108" s="1" t="s">
        <v>2442</v>
      </c>
      <c r="O108" s="1" t="s">
        <v>2443</v>
      </c>
      <c r="P108" s="1" t="s">
        <v>90</v>
      </c>
      <c r="Q108" s="1">
        <v>240856510141</v>
      </c>
      <c r="R108" s="1" t="s">
        <v>2444</v>
      </c>
      <c r="S108" s="1">
        <v>8179463990</v>
      </c>
      <c r="T108" s="1" t="s">
        <v>1220</v>
      </c>
      <c r="U108" s="1" t="s">
        <v>2445</v>
      </c>
      <c r="V108" s="1">
        <v>8179463990</v>
      </c>
      <c r="W108" s="1" t="s">
        <v>1220</v>
      </c>
      <c r="X108" s="1" t="s">
        <v>2446</v>
      </c>
      <c r="Y108" s="1" t="s">
        <v>2447</v>
      </c>
      <c r="Z108" s="1" t="s">
        <v>404</v>
      </c>
      <c r="AA108" s="1" t="s">
        <v>2446</v>
      </c>
      <c r="AB108" s="1" t="s">
        <v>2447</v>
      </c>
      <c r="AC108" s="1" t="s">
        <v>404</v>
      </c>
      <c r="AD108" s="1" t="s">
        <v>98</v>
      </c>
      <c r="AE108" s="1" t="s">
        <v>98</v>
      </c>
      <c r="AF108" s="1" t="s">
        <v>2448</v>
      </c>
      <c r="AG108" s="1" t="s">
        <v>2449</v>
      </c>
      <c r="AH108" s="1" t="s">
        <v>101</v>
      </c>
      <c r="AI108" s="1" t="s">
        <v>167</v>
      </c>
      <c r="AJ108" s="1">
        <v>92</v>
      </c>
      <c r="AK108" s="1">
        <v>9.2</v>
      </c>
      <c r="AL108" s="1"/>
      <c r="AM108" s="1"/>
      <c r="AN108" s="1"/>
      <c r="AO108" s="1"/>
      <c r="AP108" s="1"/>
      <c r="AQ108" s="1"/>
      <c r="AR108" s="1"/>
      <c r="AS108" s="1" t="s">
        <v>1337</v>
      </c>
      <c r="AT108" s="1" t="s">
        <v>2450</v>
      </c>
      <c r="AU108" s="1" t="s">
        <v>256</v>
      </c>
      <c r="AV108" s="1" t="s">
        <v>106</v>
      </c>
      <c r="AW108" s="1">
        <v>85</v>
      </c>
      <c r="AX108" s="1">
        <v>9.0</v>
      </c>
      <c r="AY108" s="1" t="s">
        <v>2451</v>
      </c>
      <c r="AZ108" s="1" t="s">
        <v>2452</v>
      </c>
      <c r="BA108" s="1" t="s">
        <v>109</v>
      </c>
      <c r="BB108" s="1" t="s">
        <v>110</v>
      </c>
      <c r="BC108" s="1" t="s">
        <v>111</v>
      </c>
      <c r="BD108" s="1" t="s">
        <v>174</v>
      </c>
      <c r="BE108" s="1">
        <v>77.8</v>
      </c>
      <c r="BF108" s="1">
        <v>8.28</v>
      </c>
      <c r="BG108" s="1"/>
      <c r="BH108" s="1"/>
      <c r="BI108" s="1"/>
      <c r="BJ108" s="1"/>
      <c r="BK108" s="1"/>
      <c r="BL108" s="1"/>
      <c r="BM108" s="1"/>
      <c r="BN108" s="1"/>
      <c r="BO108" s="1" t="s">
        <v>2453</v>
      </c>
      <c r="BP108" s="1"/>
      <c r="BQ108" s="1"/>
      <c r="BR108" s="1"/>
      <c r="BS108" s="1"/>
      <c r="BT108" s="1" t="s">
        <v>2454</v>
      </c>
      <c r="BU108" s="1" t="str">
        <f>HYPERLINK("https://nconnect.nicmar.ac.in/storage/profile/6aba060453290.png","Download")</f>
        <v>0</v>
      </c>
      <c r="BV108" s="1" t="s">
        <v>116</v>
      </c>
      <c r="BW108" s="3"/>
      <c r="BX108" s="3"/>
    </row>
    <row r="109" spans="1:76">
      <c r="A109" s="1" t="s">
        <v>76</v>
      </c>
      <c r="B109" s="1" t="s">
        <v>77</v>
      </c>
      <c r="C109" s="1" t="s">
        <v>2455</v>
      </c>
      <c r="D109" s="1" t="s">
        <v>2456</v>
      </c>
      <c r="E109" s="1" t="s">
        <v>2457</v>
      </c>
      <c r="F109" s="1" t="s">
        <v>2458</v>
      </c>
      <c r="G109" s="1" t="s">
        <v>2459</v>
      </c>
      <c r="H109" s="1" t="s">
        <v>2460</v>
      </c>
      <c r="I109" s="1" t="s">
        <v>2461</v>
      </c>
      <c r="J109" s="1">
        <v>9373416994</v>
      </c>
      <c r="K109" s="1" t="s">
        <v>85</v>
      </c>
      <c r="L109" s="1" t="s">
        <v>2462</v>
      </c>
      <c r="M109" s="1" t="s">
        <v>87</v>
      </c>
      <c r="N109" s="1" t="s">
        <v>2463</v>
      </c>
      <c r="O109" s="1" t="s">
        <v>2464</v>
      </c>
      <c r="P109" s="1" t="s">
        <v>373</v>
      </c>
      <c r="Q109" s="1">
        <v>386696715207</v>
      </c>
      <c r="R109" s="1" t="s">
        <v>2457</v>
      </c>
      <c r="S109" s="1">
        <v>9881163880</v>
      </c>
      <c r="T109" s="1" t="s">
        <v>912</v>
      </c>
      <c r="U109" s="1" t="s">
        <v>2465</v>
      </c>
      <c r="V109" s="1">
        <v>8767178522</v>
      </c>
      <c r="W109" s="1" t="s">
        <v>162</v>
      </c>
      <c r="X109" s="1" t="s">
        <v>2466</v>
      </c>
      <c r="Y109" s="1" t="s">
        <v>660</v>
      </c>
      <c r="Z109" s="1" t="s">
        <v>348</v>
      </c>
      <c r="AA109" s="1" t="s">
        <v>2466</v>
      </c>
      <c r="AB109" s="1" t="s">
        <v>660</v>
      </c>
      <c r="AC109" s="1" t="s">
        <v>348</v>
      </c>
      <c r="AD109" s="1" t="s">
        <v>98</v>
      </c>
      <c r="AE109" s="1" t="s">
        <v>98</v>
      </c>
      <c r="AF109" s="1" t="s">
        <v>2467</v>
      </c>
      <c r="AG109" s="1" t="s">
        <v>2468</v>
      </c>
      <c r="AH109" s="1" t="s">
        <v>730</v>
      </c>
      <c r="AI109" s="1" t="s">
        <v>223</v>
      </c>
      <c r="AJ109" s="1">
        <v>94</v>
      </c>
      <c r="AK109" s="1"/>
      <c r="AL109" s="1" t="s">
        <v>2469</v>
      </c>
      <c r="AM109" s="1" t="s">
        <v>2468</v>
      </c>
      <c r="AN109" s="1" t="s">
        <v>196</v>
      </c>
      <c r="AO109" s="1" t="s">
        <v>169</v>
      </c>
      <c r="AP109" s="1" t="s">
        <v>565</v>
      </c>
      <c r="AQ109" s="1">
        <v>90.5</v>
      </c>
      <c r="AR109" s="1"/>
      <c r="AS109" s="1"/>
      <c r="AT109" s="1"/>
      <c r="AU109" s="1"/>
      <c r="AV109" s="1"/>
      <c r="AW109" s="1"/>
      <c r="AX109" s="1"/>
      <c r="AY109" s="1" t="s">
        <v>2470</v>
      </c>
      <c r="AZ109" s="1" t="s">
        <v>2471</v>
      </c>
      <c r="BA109" s="1" t="s">
        <v>109</v>
      </c>
      <c r="BB109" s="1" t="s">
        <v>110</v>
      </c>
      <c r="BC109" s="1" t="s">
        <v>415</v>
      </c>
      <c r="BD109" s="1" t="s">
        <v>329</v>
      </c>
      <c r="BE109" s="1">
        <v>66.3</v>
      </c>
      <c r="BF109" s="1">
        <v>6.63</v>
      </c>
      <c r="BG109" s="1"/>
      <c r="BH109" s="1"/>
      <c r="BI109" s="1"/>
      <c r="BJ109" s="1"/>
      <c r="BK109" s="1"/>
      <c r="BL109" s="1"/>
      <c r="BM109" s="1"/>
      <c r="BN109" s="1"/>
      <c r="BO109" s="1" t="s">
        <v>2472</v>
      </c>
      <c r="BP109" s="1"/>
      <c r="BQ109" s="1"/>
      <c r="BR109" s="1"/>
      <c r="BS109" s="1"/>
      <c r="BT109" s="1"/>
      <c r="BU109" s="1" t="str">
        <f>HYPERLINK("https://nconnect.nicmar.ac.in/storage/profile/6ad10c608f791.png","Download")</f>
        <v>0</v>
      </c>
      <c r="BV109" s="1" t="s">
        <v>116</v>
      </c>
      <c r="BW109" s="3"/>
      <c r="BX109" s="3"/>
    </row>
    <row r="110" spans="1:76">
      <c r="A110" s="1" t="s">
        <v>76</v>
      </c>
      <c r="B110" s="1" t="s">
        <v>77</v>
      </c>
      <c r="C110" s="1" t="s">
        <v>2473</v>
      </c>
      <c r="D110" s="1" t="s">
        <v>2474</v>
      </c>
      <c r="E110" s="1"/>
      <c r="F110" s="1" t="s">
        <v>451</v>
      </c>
      <c r="G110" s="1" t="s">
        <v>2475</v>
      </c>
      <c r="H110" s="1" t="s">
        <v>2476</v>
      </c>
      <c r="I110" s="1" t="s">
        <v>2477</v>
      </c>
      <c r="J110" s="1">
        <v>9080424762</v>
      </c>
      <c r="K110" s="1" t="s">
        <v>85</v>
      </c>
      <c r="L110" s="1" t="s">
        <v>2478</v>
      </c>
      <c r="M110" s="1" t="s">
        <v>87</v>
      </c>
      <c r="N110" s="1" t="s">
        <v>2479</v>
      </c>
      <c r="O110" s="1" t="s">
        <v>2480</v>
      </c>
      <c r="P110" s="1" t="s">
        <v>216</v>
      </c>
      <c r="Q110" s="1">
        <v>946307177491</v>
      </c>
      <c r="R110" s="1" t="s">
        <v>2481</v>
      </c>
      <c r="S110" s="1">
        <v>9488031040</v>
      </c>
      <c r="T110" s="1" t="s">
        <v>2482</v>
      </c>
      <c r="U110" s="1" t="s">
        <v>2483</v>
      </c>
      <c r="V110" s="1">
        <v>9442511331</v>
      </c>
      <c r="W110" s="1" t="s">
        <v>2484</v>
      </c>
      <c r="X110" s="1" t="s">
        <v>2485</v>
      </c>
      <c r="Y110" s="1" t="s">
        <v>2486</v>
      </c>
      <c r="Z110" s="1" t="s">
        <v>938</v>
      </c>
      <c r="AA110" s="1" t="s">
        <v>2487</v>
      </c>
      <c r="AB110" s="1" t="s">
        <v>438</v>
      </c>
      <c r="AC110" s="1" t="s">
        <v>404</v>
      </c>
      <c r="AD110" s="1" t="s">
        <v>98</v>
      </c>
      <c r="AE110" s="1" t="s">
        <v>98</v>
      </c>
      <c r="AF110" s="1" t="s">
        <v>2488</v>
      </c>
      <c r="AG110" s="1" t="s">
        <v>2489</v>
      </c>
      <c r="AH110" s="1" t="s">
        <v>411</v>
      </c>
      <c r="AI110" s="1" t="s">
        <v>2490</v>
      </c>
      <c r="AJ110" s="1">
        <v>87.8</v>
      </c>
      <c r="AK110" s="1"/>
      <c r="AL110" s="1" t="s">
        <v>2491</v>
      </c>
      <c r="AM110" s="1" t="s">
        <v>2489</v>
      </c>
      <c r="AN110" s="1" t="s">
        <v>196</v>
      </c>
      <c r="AO110" s="1" t="s">
        <v>2492</v>
      </c>
      <c r="AP110" s="1" t="s">
        <v>2493</v>
      </c>
      <c r="AQ110" s="1">
        <v>69.9</v>
      </c>
      <c r="AR110" s="1"/>
      <c r="AS110" s="1"/>
      <c r="AT110" s="1"/>
      <c r="AU110" s="1"/>
      <c r="AV110" s="1"/>
      <c r="AW110" s="1"/>
      <c r="AX110" s="1"/>
      <c r="AY110" s="1" t="s">
        <v>2494</v>
      </c>
      <c r="AZ110" s="1" t="s">
        <v>2495</v>
      </c>
      <c r="BA110" s="1" t="s">
        <v>357</v>
      </c>
      <c r="BB110" s="1" t="s">
        <v>110</v>
      </c>
      <c r="BC110" s="1" t="s">
        <v>783</v>
      </c>
      <c r="BD110" s="1" t="s">
        <v>415</v>
      </c>
      <c r="BE110" s="1">
        <v>71.7</v>
      </c>
      <c r="BF110" s="1">
        <v>7.17</v>
      </c>
      <c r="BG110" s="1"/>
      <c r="BH110" s="1"/>
      <c r="BI110" s="1"/>
      <c r="BJ110" s="1"/>
      <c r="BK110" s="1"/>
      <c r="BL110" s="1"/>
      <c r="BM110" s="1"/>
      <c r="BN110" s="1"/>
      <c r="BO110" s="1" t="s">
        <v>2496</v>
      </c>
      <c r="BP110" s="1"/>
      <c r="BQ110" s="1"/>
      <c r="BR110" s="1" t="s">
        <v>2497</v>
      </c>
      <c r="BS110" s="1">
        <v>36</v>
      </c>
      <c r="BT110" s="1"/>
      <c r="BU110" s="1" t="str">
        <f>HYPERLINK("https://nconnect.nicmar.ac.in/storage/profile/6abbeed58d435.png","Download")</f>
        <v>0</v>
      </c>
      <c r="BV110" s="1" t="s">
        <v>116</v>
      </c>
      <c r="BW110" s="3"/>
      <c r="BX110" s="3"/>
    </row>
    <row r="111" spans="1:76">
      <c r="A111" s="1" t="s">
        <v>76</v>
      </c>
      <c r="B111" s="1" t="s">
        <v>77</v>
      </c>
      <c r="C111" s="1" t="s">
        <v>2498</v>
      </c>
      <c r="D111" s="1" t="s">
        <v>2499</v>
      </c>
      <c r="E111" s="1"/>
      <c r="F111" s="1" t="s">
        <v>2500</v>
      </c>
      <c r="G111" s="1" t="s">
        <v>2501</v>
      </c>
      <c r="H111" s="1" t="s">
        <v>2502</v>
      </c>
      <c r="I111" s="1" t="s">
        <v>2503</v>
      </c>
      <c r="J111" s="1">
        <v>7989955081</v>
      </c>
      <c r="K111" s="1" t="s">
        <v>430</v>
      </c>
      <c r="L111" s="1" t="s">
        <v>2504</v>
      </c>
      <c r="M111" s="1" t="s">
        <v>87</v>
      </c>
      <c r="N111" s="1" t="s">
        <v>1748</v>
      </c>
      <c r="O111" s="1" t="s">
        <v>2505</v>
      </c>
      <c r="P111" s="1" t="s">
        <v>90</v>
      </c>
      <c r="Q111" s="1">
        <v>212694367325</v>
      </c>
      <c r="R111" s="1" t="s">
        <v>2506</v>
      </c>
      <c r="S111" s="1">
        <v>9985301909</v>
      </c>
      <c r="T111" s="1" t="s">
        <v>480</v>
      </c>
      <c r="U111" s="1" t="s">
        <v>2507</v>
      </c>
      <c r="V111" s="1">
        <v>9985477610</v>
      </c>
      <c r="W111" s="1" t="s">
        <v>219</v>
      </c>
      <c r="X111" s="1" t="s">
        <v>2508</v>
      </c>
      <c r="Y111" s="1" t="s">
        <v>378</v>
      </c>
      <c r="Z111" s="1" t="s">
        <v>97</v>
      </c>
      <c r="AA111" s="1" t="s">
        <v>2508</v>
      </c>
      <c r="AB111" s="1" t="s">
        <v>378</v>
      </c>
      <c r="AC111" s="1" t="s">
        <v>97</v>
      </c>
      <c r="AD111" s="1" t="s">
        <v>98</v>
      </c>
      <c r="AE111" s="1" t="s">
        <v>98</v>
      </c>
      <c r="AF111" s="1" t="s">
        <v>1735</v>
      </c>
      <c r="AG111" s="1" t="s">
        <v>706</v>
      </c>
      <c r="AH111" s="1" t="s">
        <v>136</v>
      </c>
      <c r="AI111" s="1" t="s">
        <v>197</v>
      </c>
      <c r="AJ111" s="1">
        <v>93</v>
      </c>
      <c r="AK111" s="1">
        <v>9.3</v>
      </c>
      <c r="AL111" s="1" t="s">
        <v>195</v>
      </c>
      <c r="AM111" s="1" t="s">
        <v>2509</v>
      </c>
      <c r="AN111" s="1" t="s">
        <v>196</v>
      </c>
      <c r="AO111" s="1" t="s">
        <v>101</v>
      </c>
      <c r="AP111" s="1" t="s">
        <v>198</v>
      </c>
      <c r="AQ111" s="1">
        <v>87.9</v>
      </c>
      <c r="AR111" s="1">
        <v>8.79</v>
      </c>
      <c r="AS111" s="1"/>
      <c r="AT111" s="1"/>
      <c r="AU111" s="1"/>
      <c r="AV111" s="1"/>
      <c r="AW111" s="1"/>
      <c r="AX111" s="1"/>
      <c r="AY111" s="1" t="s">
        <v>2510</v>
      </c>
      <c r="AZ111" s="1" t="s">
        <v>2511</v>
      </c>
      <c r="BA111" s="1" t="s">
        <v>109</v>
      </c>
      <c r="BB111" s="1" t="s">
        <v>110</v>
      </c>
      <c r="BC111" s="1" t="s">
        <v>198</v>
      </c>
      <c r="BD111" s="1" t="s">
        <v>144</v>
      </c>
      <c r="BE111" s="1">
        <v>62.9</v>
      </c>
      <c r="BF111" s="1">
        <v>6.79</v>
      </c>
      <c r="BG111" s="1"/>
      <c r="BH111" s="1"/>
      <c r="BI111" s="1"/>
      <c r="BJ111" s="1"/>
      <c r="BK111" s="1"/>
      <c r="BL111" s="1"/>
      <c r="BM111" s="1"/>
      <c r="BN111" s="1"/>
      <c r="BO111" s="1" t="s">
        <v>2512</v>
      </c>
      <c r="BP111" s="1"/>
      <c r="BQ111" s="1"/>
      <c r="BR111" s="1" t="s">
        <v>2513</v>
      </c>
      <c r="BS111" s="1">
        <v>84</v>
      </c>
      <c r="BT111" s="1" t="s">
        <v>2514</v>
      </c>
      <c r="BU111" s="1" t="str">
        <f>HYPERLINK("https://nconnect.nicmar.ac.in/storage/profile/6ab7720bc916c.png","Download")</f>
        <v>0</v>
      </c>
      <c r="BV111" s="1" t="s">
        <v>116</v>
      </c>
      <c r="BW111" s="3"/>
      <c r="BX111" s="3"/>
    </row>
    <row r="112" spans="1:76">
      <c r="A112" s="1" t="s">
        <v>76</v>
      </c>
      <c r="B112" s="1" t="s">
        <v>77</v>
      </c>
      <c r="C112" s="1" t="s">
        <v>2515</v>
      </c>
      <c r="D112" s="1" t="s">
        <v>2516</v>
      </c>
      <c r="E112" s="1"/>
      <c r="F112" s="1" t="s">
        <v>2517</v>
      </c>
      <c r="G112" s="1" t="s">
        <v>2518</v>
      </c>
      <c r="H112" s="1" t="s">
        <v>2519</v>
      </c>
      <c r="I112" s="1" t="s">
        <v>2520</v>
      </c>
      <c r="J112" s="1">
        <v>9390098727</v>
      </c>
      <c r="K112" s="1" t="s">
        <v>85</v>
      </c>
      <c r="L112" s="1" t="s">
        <v>2521</v>
      </c>
      <c r="M112" s="1" t="s">
        <v>87</v>
      </c>
      <c r="N112" s="1" t="s">
        <v>2522</v>
      </c>
      <c r="O112" s="1" t="s">
        <v>2523</v>
      </c>
      <c r="P112" s="1" t="s">
        <v>90</v>
      </c>
      <c r="Q112" s="1">
        <v>280876573601</v>
      </c>
      <c r="R112" s="1" t="s">
        <v>2524</v>
      </c>
      <c r="S112" s="1">
        <v>9866559542</v>
      </c>
      <c r="T112" s="1" t="s">
        <v>2525</v>
      </c>
      <c r="U112" s="1" t="s">
        <v>2526</v>
      </c>
      <c r="V112" s="1">
        <v>9866559542</v>
      </c>
      <c r="W112" s="1" t="s">
        <v>2525</v>
      </c>
      <c r="X112" s="1" t="s">
        <v>2527</v>
      </c>
      <c r="Y112" s="1" t="s">
        <v>1964</v>
      </c>
      <c r="Z112" s="1" t="s">
        <v>97</v>
      </c>
      <c r="AA112" s="1" t="s">
        <v>2527</v>
      </c>
      <c r="AB112" s="1" t="s">
        <v>1964</v>
      </c>
      <c r="AC112" s="1" t="s">
        <v>97</v>
      </c>
      <c r="AD112" s="1" t="s">
        <v>98</v>
      </c>
      <c r="AE112" s="1" t="s">
        <v>98</v>
      </c>
      <c r="AF112" s="1" t="s">
        <v>2528</v>
      </c>
      <c r="AG112" s="1" t="s">
        <v>822</v>
      </c>
      <c r="AH112" s="1" t="s">
        <v>101</v>
      </c>
      <c r="AI112" s="1" t="s">
        <v>167</v>
      </c>
      <c r="AJ112" s="1">
        <v>82</v>
      </c>
      <c r="AK112" s="1">
        <v>8.2</v>
      </c>
      <c r="AL112" s="1"/>
      <c r="AM112" s="1"/>
      <c r="AN112" s="1"/>
      <c r="AO112" s="1"/>
      <c r="AP112" s="1"/>
      <c r="AQ112" s="1"/>
      <c r="AR112" s="1"/>
      <c r="AS112" s="1" t="s">
        <v>110</v>
      </c>
      <c r="AT112" s="1" t="s">
        <v>2529</v>
      </c>
      <c r="AU112" s="1" t="s">
        <v>105</v>
      </c>
      <c r="AV112" s="1" t="s">
        <v>225</v>
      </c>
      <c r="AW112" s="1">
        <v>92.15</v>
      </c>
      <c r="AX112" s="1"/>
      <c r="AY112" s="1" t="s">
        <v>226</v>
      </c>
      <c r="AZ112" s="1" t="s">
        <v>2530</v>
      </c>
      <c r="BA112" s="1" t="s">
        <v>109</v>
      </c>
      <c r="BB112" s="1" t="s">
        <v>110</v>
      </c>
      <c r="BC112" s="1" t="s">
        <v>383</v>
      </c>
      <c r="BD112" s="1" t="s">
        <v>174</v>
      </c>
      <c r="BE112" s="1">
        <v>76.8</v>
      </c>
      <c r="BF112" s="1">
        <v>8.43</v>
      </c>
      <c r="BG112" s="1"/>
      <c r="BH112" s="1"/>
      <c r="BI112" s="1"/>
      <c r="BJ112" s="1"/>
      <c r="BK112" s="1"/>
      <c r="BL112" s="1"/>
      <c r="BM112" s="1"/>
      <c r="BN112" s="1"/>
      <c r="BO112" s="1" t="s">
        <v>2531</v>
      </c>
      <c r="BP112" s="1"/>
      <c r="BQ112" s="1"/>
      <c r="BR112" s="1" t="s">
        <v>2532</v>
      </c>
      <c r="BS112" s="1">
        <v>66</v>
      </c>
      <c r="BT112" s="1" t="s">
        <v>2533</v>
      </c>
      <c r="BU112" s="1" t="str">
        <f>HYPERLINK("https://nconnect.nicmar.ac.in/storage/profile/6aa15af7b4da4.png","Download")</f>
        <v>0</v>
      </c>
      <c r="BV112" s="1" t="s">
        <v>116</v>
      </c>
      <c r="BW112" s="3"/>
      <c r="BX112" s="3"/>
    </row>
    <row r="113" spans="1:76">
      <c r="A113" s="1" t="s">
        <v>76</v>
      </c>
      <c r="B113" s="1" t="s">
        <v>77</v>
      </c>
      <c r="C113" s="1" t="s">
        <v>2534</v>
      </c>
      <c r="D113" s="1" t="s">
        <v>2535</v>
      </c>
      <c r="E113" s="1"/>
      <c r="F113" s="1" t="s">
        <v>2536</v>
      </c>
      <c r="G113" s="1" t="s">
        <v>2537</v>
      </c>
      <c r="H113" s="1" t="s">
        <v>2538</v>
      </c>
      <c r="I113" s="1" t="s">
        <v>2539</v>
      </c>
      <c r="J113" s="1">
        <v>9704003632</v>
      </c>
      <c r="K113" s="1" t="s">
        <v>85</v>
      </c>
      <c r="L113" s="1" t="s">
        <v>2540</v>
      </c>
      <c r="M113" s="1" t="s">
        <v>87</v>
      </c>
      <c r="N113" s="1" t="s">
        <v>185</v>
      </c>
      <c r="O113" s="1" t="s">
        <v>2541</v>
      </c>
      <c r="P113" s="1" t="s">
        <v>90</v>
      </c>
      <c r="Q113" s="1">
        <v>475496891994</v>
      </c>
      <c r="R113" s="1" t="s">
        <v>2542</v>
      </c>
      <c r="S113" s="1">
        <v>9662692455</v>
      </c>
      <c r="T113" s="1" t="s">
        <v>582</v>
      </c>
      <c r="U113" s="1" t="s">
        <v>2543</v>
      </c>
      <c r="V113" s="1">
        <v>8897625889</v>
      </c>
      <c r="W113" s="1" t="s">
        <v>582</v>
      </c>
      <c r="X113" s="1" t="s">
        <v>2544</v>
      </c>
      <c r="Y113" s="1" t="s">
        <v>191</v>
      </c>
      <c r="Z113" s="1" t="s">
        <v>97</v>
      </c>
      <c r="AA113" s="1" t="s">
        <v>2544</v>
      </c>
      <c r="AB113" s="1" t="s">
        <v>191</v>
      </c>
      <c r="AC113" s="1" t="s">
        <v>97</v>
      </c>
      <c r="AD113" s="1" t="s">
        <v>98</v>
      </c>
      <c r="AE113" s="1" t="s">
        <v>98</v>
      </c>
      <c r="AF113" s="1" t="s">
        <v>2545</v>
      </c>
      <c r="AG113" s="1" t="s">
        <v>2546</v>
      </c>
      <c r="AH113" s="1" t="s">
        <v>136</v>
      </c>
      <c r="AI113" s="1" t="s">
        <v>137</v>
      </c>
      <c r="AJ113" s="1">
        <v>92</v>
      </c>
      <c r="AK113" s="1">
        <v>9.2</v>
      </c>
      <c r="AL113" s="1"/>
      <c r="AM113" s="1"/>
      <c r="AN113" s="1"/>
      <c r="AO113" s="1"/>
      <c r="AP113" s="1"/>
      <c r="AQ113" s="1"/>
      <c r="AR113" s="1"/>
      <c r="AS113" s="1" t="s">
        <v>1250</v>
      </c>
      <c r="AT113" s="1" t="s">
        <v>2547</v>
      </c>
      <c r="AU113" s="1" t="s">
        <v>1593</v>
      </c>
      <c r="AV113" s="1" t="s">
        <v>2548</v>
      </c>
      <c r="AW113" s="1">
        <v>67.08</v>
      </c>
      <c r="AX113" s="1"/>
      <c r="AY113" s="1" t="s">
        <v>254</v>
      </c>
      <c r="AZ113" s="1" t="s">
        <v>2549</v>
      </c>
      <c r="BA113" s="1" t="s">
        <v>109</v>
      </c>
      <c r="BB113" s="1" t="s">
        <v>110</v>
      </c>
      <c r="BC113" s="1" t="s">
        <v>568</v>
      </c>
      <c r="BD113" s="1" t="s">
        <v>1116</v>
      </c>
      <c r="BE113" s="1">
        <v>73.7</v>
      </c>
      <c r="BF113" s="1"/>
      <c r="BG113" s="1"/>
      <c r="BH113" s="1"/>
      <c r="BI113" s="1"/>
      <c r="BJ113" s="1"/>
      <c r="BK113" s="1"/>
      <c r="BL113" s="1"/>
      <c r="BM113" s="1"/>
      <c r="BN113" s="1"/>
      <c r="BO113" s="1" t="s">
        <v>2550</v>
      </c>
      <c r="BP113" s="1" t="s">
        <v>2551</v>
      </c>
      <c r="BQ113" s="1" t="s">
        <v>2411</v>
      </c>
      <c r="BR113" s="1" t="s">
        <v>2552</v>
      </c>
      <c r="BS113" s="1">
        <v>43</v>
      </c>
      <c r="BT113" s="1" t="s">
        <v>2553</v>
      </c>
      <c r="BU113" s="1" t="str">
        <f>HYPERLINK("https://nconnect.nicmar.ac.in/storage/profile/6aa82199a3c87.png","Download")</f>
        <v>0</v>
      </c>
      <c r="BV113" s="1" t="s">
        <v>116</v>
      </c>
      <c r="BW113" s="3"/>
      <c r="BX113" s="3"/>
    </row>
    <row r="114" spans="1:76">
      <c r="A114" s="1" t="s">
        <v>76</v>
      </c>
      <c r="B114" s="1" t="s">
        <v>77</v>
      </c>
      <c r="C114" s="1" t="s">
        <v>2554</v>
      </c>
      <c r="D114" s="1" t="s">
        <v>2555</v>
      </c>
      <c r="E114" s="1" t="s">
        <v>2556</v>
      </c>
      <c r="F114" s="1" t="s">
        <v>2557</v>
      </c>
      <c r="G114" s="1" t="s">
        <v>2558</v>
      </c>
      <c r="H114" s="1" t="s">
        <v>2559</v>
      </c>
      <c r="I114" s="1" t="s">
        <v>2560</v>
      </c>
      <c r="J114" s="1">
        <v>8341684819</v>
      </c>
      <c r="K114" s="1" t="s">
        <v>85</v>
      </c>
      <c r="L114" s="1" t="s">
        <v>2561</v>
      </c>
      <c r="M114" s="1" t="s">
        <v>87</v>
      </c>
      <c r="N114" s="1" t="s">
        <v>2562</v>
      </c>
      <c r="O114" s="1" t="s">
        <v>2563</v>
      </c>
      <c r="P114" s="1" t="s">
        <v>90</v>
      </c>
      <c r="Q114" s="1">
        <v>650257182577</v>
      </c>
      <c r="R114" s="1" t="s">
        <v>2564</v>
      </c>
      <c r="S114" s="1">
        <v>9121177151</v>
      </c>
      <c r="T114" s="1" t="s">
        <v>1879</v>
      </c>
      <c r="U114" s="1" t="s">
        <v>2565</v>
      </c>
      <c r="V114" s="1">
        <v>9949705782</v>
      </c>
      <c r="W114" s="1" t="s">
        <v>1082</v>
      </c>
      <c r="X114" s="1" t="s">
        <v>2566</v>
      </c>
      <c r="Y114" s="1" t="s">
        <v>820</v>
      </c>
      <c r="Z114" s="1" t="s">
        <v>97</v>
      </c>
      <c r="AA114" s="1" t="s">
        <v>2566</v>
      </c>
      <c r="AB114" s="1" t="s">
        <v>820</v>
      </c>
      <c r="AC114" s="1" t="s">
        <v>97</v>
      </c>
      <c r="AD114" s="1" t="s">
        <v>98</v>
      </c>
      <c r="AE114" s="1" t="s">
        <v>98</v>
      </c>
      <c r="AF114" s="1" t="s">
        <v>2567</v>
      </c>
      <c r="AG114" s="1" t="s">
        <v>2568</v>
      </c>
      <c r="AH114" s="1" t="s">
        <v>105</v>
      </c>
      <c r="AI114" s="1" t="s">
        <v>143</v>
      </c>
      <c r="AJ114" s="1">
        <v>92.6</v>
      </c>
      <c r="AK114" s="1">
        <v>10</v>
      </c>
      <c r="AL114" s="1"/>
      <c r="AM114" s="1"/>
      <c r="AN114" s="1"/>
      <c r="AO114" s="1"/>
      <c r="AP114" s="1"/>
      <c r="AQ114" s="1"/>
      <c r="AR114" s="1"/>
      <c r="AS114" s="1" t="s">
        <v>1337</v>
      </c>
      <c r="AT114" s="1" t="s">
        <v>2569</v>
      </c>
      <c r="AU114" s="1" t="s">
        <v>686</v>
      </c>
      <c r="AV114" s="1" t="s">
        <v>761</v>
      </c>
      <c r="AW114" s="1">
        <v>77.7</v>
      </c>
      <c r="AX114" s="1">
        <v>8.17</v>
      </c>
      <c r="AY114" s="1" t="s">
        <v>2570</v>
      </c>
      <c r="AZ114" s="1" t="s">
        <v>2569</v>
      </c>
      <c r="BA114" s="1" t="s">
        <v>109</v>
      </c>
      <c r="BB114" s="1" t="s">
        <v>110</v>
      </c>
      <c r="BC114" s="1" t="s">
        <v>644</v>
      </c>
      <c r="BD114" s="1" t="s">
        <v>420</v>
      </c>
      <c r="BE114" s="1">
        <v>75.49</v>
      </c>
      <c r="BF114" s="1">
        <v>7.9</v>
      </c>
      <c r="BG114" s="1"/>
      <c r="BH114" s="1"/>
      <c r="BI114" s="1"/>
      <c r="BJ114" s="1"/>
      <c r="BK114" s="1"/>
      <c r="BL114" s="1"/>
      <c r="BM114" s="1"/>
      <c r="BN114" s="1"/>
      <c r="BO114" s="1" t="s">
        <v>2571</v>
      </c>
      <c r="BP114" s="1"/>
      <c r="BQ114" s="1"/>
      <c r="BR114" s="1" t="s">
        <v>2572</v>
      </c>
      <c r="BS114" s="1">
        <v>71</v>
      </c>
      <c r="BT114" s="1"/>
      <c r="BU114" s="1" t="str">
        <f>HYPERLINK("https://nconnect.nicmar.ac.in/storage/profile/6a9d535cebef0.png","Download")</f>
        <v>0</v>
      </c>
      <c r="BV114" s="1" t="s">
        <v>116</v>
      </c>
      <c r="BW114" s="3"/>
      <c r="BX114" s="3"/>
    </row>
    <row r="115" spans="1:76">
      <c r="A115" s="1" t="s">
        <v>76</v>
      </c>
      <c r="B115" s="1" t="s">
        <v>77</v>
      </c>
      <c r="C115" s="1" t="s">
        <v>2573</v>
      </c>
      <c r="D115" s="1" t="s">
        <v>2574</v>
      </c>
      <c r="E115" s="1" t="s">
        <v>2575</v>
      </c>
      <c r="F115" s="1" t="s">
        <v>2576</v>
      </c>
      <c r="G115" s="1" t="s">
        <v>2577</v>
      </c>
      <c r="H115" s="1" t="s">
        <v>2578</v>
      </c>
      <c r="I115" s="1" t="s">
        <v>2579</v>
      </c>
      <c r="J115" s="1">
        <v>7093234044</v>
      </c>
      <c r="K115" s="1" t="s">
        <v>85</v>
      </c>
      <c r="L115" s="1" t="s">
        <v>2580</v>
      </c>
      <c r="M115" s="1" t="s">
        <v>87</v>
      </c>
      <c r="N115" s="1" t="s">
        <v>2581</v>
      </c>
      <c r="O115" s="1" t="s">
        <v>2582</v>
      </c>
      <c r="P115" s="1" t="s">
        <v>90</v>
      </c>
      <c r="Q115" s="1" t="s">
        <v>2583</v>
      </c>
      <c r="R115" s="1" t="s">
        <v>2584</v>
      </c>
      <c r="S115" s="1">
        <v>9030008568</v>
      </c>
      <c r="T115" s="1" t="s">
        <v>2585</v>
      </c>
      <c r="U115" s="1" t="s">
        <v>2586</v>
      </c>
      <c r="V115" s="1">
        <v>7569133837</v>
      </c>
      <c r="W115" s="1" t="s">
        <v>219</v>
      </c>
      <c r="X115" s="1" t="s">
        <v>2587</v>
      </c>
      <c r="Y115" s="1" t="s">
        <v>451</v>
      </c>
      <c r="Z115" s="1" t="s">
        <v>97</v>
      </c>
      <c r="AA115" s="1" t="s">
        <v>2587</v>
      </c>
      <c r="AB115" s="1" t="s">
        <v>451</v>
      </c>
      <c r="AC115" s="1" t="s">
        <v>97</v>
      </c>
      <c r="AD115" s="1" t="s">
        <v>98</v>
      </c>
      <c r="AE115" s="1" t="s">
        <v>98</v>
      </c>
      <c r="AF115" s="1" t="s">
        <v>2588</v>
      </c>
      <c r="AG115" s="1" t="s">
        <v>2589</v>
      </c>
      <c r="AH115" s="1" t="s">
        <v>411</v>
      </c>
      <c r="AI115" s="1" t="s">
        <v>495</v>
      </c>
      <c r="AJ115" s="1">
        <v>87</v>
      </c>
      <c r="AK115" s="1">
        <v>8.7</v>
      </c>
      <c r="AL115" s="1" t="s">
        <v>195</v>
      </c>
      <c r="AM115" s="1" t="s">
        <v>2590</v>
      </c>
      <c r="AN115" s="1" t="s">
        <v>196</v>
      </c>
      <c r="AO115" s="1" t="s">
        <v>136</v>
      </c>
      <c r="AP115" s="1" t="s">
        <v>137</v>
      </c>
      <c r="AQ115" s="1">
        <v>63.5</v>
      </c>
      <c r="AR115" s="1">
        <v>6.68</v>
      </c>
      <c r="AS115" s="1"/>
      <c r="AT115" s="1"/>
      <c r="AU115" s="1"/>
      <c r="AV115" s="1"/>
      <c r="AW115" s="1"/>
      <c r="AX115" s="1"/>
      <c r="AY115" s="1" t="s">
        <v>2591</v>
      </c>
      <c r="AZ115" s="1" t="s">
        <v>2590</v>
      </c>
      <c r="BA115" s="1" t="s">
        <v>357</v>
      </c>
      <c r="BB115" s="1" t="s">
        <v>110</v>
      </c>
      <c r="BC115" s="1" t="s">
        <v>101</v>
      </c>
      <c r="BD115" s="1" t="s">
        <v>2592</v>
      </c>
      <c r="BE115" s="1">
        <v>66.4</v>
      </c>
      <c r="BF115" s="1">
        <v>6.64</v>
      </c>
      <c r="BG115" s="1"/>
      <c r="BH115" s="1"/>
      <c r="BI115" s="1"/>
      <c r="BJ115" s="1"/>
      <c r="BK115" s="1"/>
      <c r="BL115" s="1"/>
      <c r="BM115" s="1"/>
      <c r="BN115" s="1"/>
      <c r="BO115" s="1" t="s">
        <v>2593</v>
      </c>
      <c r="BP115" s="1" t="s">
        <v>2594</v>
      </c>
      <c r="BQ115" s="1" t="s">
        <v>1387</v>
      </c>
      <c r="BR115" s="1"/>
      <c r="BS115" s="1"/>
      <c r="BT115" s="1"/>
      <c r="BU115" s="1" t="str">
        <f>HYPERLINK("https://nconnect.nicmar.ac.in/storage/profile/6ab3bb5c250e2.png","Download")</f>
        <v>0</v>
      </c>
      <c r="BV115" s="1" t="s">
        <v>116</v>
      </c>
      <c r="BW115" s="3"/>
      <c r="BX115" s="3"/>
    </row>
    <row r="116" spans="1:76">
      <c r="A116" s="1" t="s">
        <v>76</v>
      </c>
      <c r="B116" s="1" t="s">
        <v>77</v>
      </c>
      <c r="C116" s="1" t="s">
        <v>2595</v>
      </c>
      <c r="D116" s="1" t="s">
        <v>2596</v>
      </c>
      <c r="E116" s="1" t="s">
        <v>832</v>
      </c>
      <c r="F116" s="1" t="s">
        <v>1122</v>
      </c>
      <c r="G116" s="1" t="s">
        <v>2597</v>
      </c>
      <c r="H116" s="1" t="s">
        <v>2598</v>
      </c>
      <c r="I116" s="1" t="s">
        <v>2599</v>
      </c>
      <c r="J116" s="1">
        <v>8897749357</v>
      </c>
      <c r="K116" s="1" t="s">
        <v>85</v>
      </c>
      <c r="L116" s="1" t="s">
        <v>2600</v>
      </c>
      <c r="M116" s="1" t="s">
        <v>87</v>
      </c>
      <c r="N116" s="1" t="s">
        <v>214</v>
      </c>
      <c r="O116" s="1" t="s">
        <v>2601</v>
      </c>
      <c r="P116" s="1" t="s">
        <v>126</v>
      </c>
      <c r="Q116" s="1">
        <v>973414370533</v>
      </c>
      <c r="R116" s="1" t="s">
        <v>2602</v>
      </c>
      <c r="S116" s="1">
        <v>9030605357</v>
      </c>
      <c r="T116" s="1" t="s">
        <v>2603</v>
      </c>
      <c r="U116" s="1" t="s">
        <v>2604</v>
      </c>
      <c r="V116" s="1">
        <v>7396715216</v>
      </c>
      <c r="W116" s="1" t="s">
        <v>321</v>
      </c>
      <c r="X116" s="1" t="s">
        <v>2605</v>
      </c>
      <c r="Y116" s="1" t="s">
        <v>1132</v>
      </c>
      <c r="Z116" s="1" t="s">
        <v>97</v>
      </c>
      <c r="AA116" s="1" t="s">
        <v>2605</v>
      </c>
      <c r="AB116" s="1" t="s">
        <v>1132</v>
      </c>
      <c r="AC116" s="1" t="s">
        <v>97</v>
      </c>
      <c r="AD116" s="1" t="s">
        <v>98</v>
      </c>
      <c r="AE116" s="1" t="s">
        <v>98</v>
      </c>
      <c r="AF116" s="1" t="s">
        <v>1567</v>
      </c>
      <c r="AG116" s="1" t="s">
        <v>2606</v>
      </c>
      <c r="AH116" s="1" t="s">
        <v>136</v>
      </c>
      <c r="AI116" s="1" t="s">
        <v>194</v>
      </c>
      <c r="AJ116" s="1">
        <v>98</v>
      </c>
      <c r="AK116" s="1">
        <v>9.8</v>
      </c>
      <c r="AL116" s="1" t="s">
        <v>2607</v>
      </c>
      <c r="AM116" s="1" t="s">
        <v>2608</v>
      </c>
      <c r="AN116" s="1" t="s">
        <v>442</v>
      </c>
      <c r="AO116" s="1" t="s">
        <v>101</v>
      </c>
      <c r="AP116" s="1" t="s">
        <v>198</v>
      </c>
      <c r="AQ116" s="1">
        <v>83.8</v>
      </c>
      <c r="AR116" s="1">
        <v>8.38</v>
      </c>
      <c r="AS116" s="1"/>
      <c r="AT116" s="1"/>
      <c r="AU116" s="1"/>
      <c r="AV116" s="1"/>
      <c r="AW116" s="1"/>
      <c r="AX116" s="1"/>
      <c r="AY116" s="1" t="s">
        <v>2609</v>
      </c>
      <c r="AZ116" s="1" t="s">
        <v>2610</v>
      </c>
      <c r="BA116" s="1" t="s">
        <v>109</v>
      </c>
      <c r="BB116" s="1" t="s">
        <v>110</v>
      </c>
      <c r="BC116" s="1" t="s">
        <v>279</v>
      </c>
      <c r="BD116" s="1" t="s">
        <v>922</v>
      </c>
      <c r="BE116" s="1">
        <v>73.1</v>
      </c>
      <c r="BF116" s="1">
        <v>8.06</v>
      </c>
      <c r="BG116" s="1"/>
      <c r="BH116" s="1"/>
      <c r="BI116" s="1"/>
      <c r="BJ116" s="1"/>
      <c r="BK116" s="1"/>
      <c r="BL116" s="1"/>
      <c r="BM116" s="1"/>
      <c r="BN116" s="1"/>
      <c r="BO116" s="1" t="s">
        <v>2611</v>
      </c>
      <c r="BP116" s="1"/>
      <c r="BQ116" s="1"/>
      <c r="BR116" s="1" t="s">
        <v>2612</v>
      </c>
      <c r="BS116" s="1">
        <v>40</v>
      </c>
      <c r="BT116" s="1" t="s">
        <v>2613</v>
      </c>
      <c r="BU116" s="1" t="str">
        <f>HYPERLINK("https://nconnect.nicmar.ac.in/storage/profile/6ab8afbc9e014.png","Download")</f>
        <v>0</v>
      </c>
      <c r="BV116" s="1" t="s">
        <v>116</v>
      </c>
      <c r="BW116" s="3"/>
      <c r="BX116" s="3"/>
    </row>
    <row r="117" spans="1:76">
      <c r="A117" s="1" t="s">
        <v>76</v>
      </c>
      <c r="B117" s="1" t="s">
        <v>77</v>
      </c>
      <c r="C117" s="1" t="s">
        <v>2614</v>
      </c>
      <c r="D117" s="1" t="s">
        <v>2615</v>
      </c>
      <c r="E117" s="1"/>
      <c r="F117" s="1" t="s">
        <v>1237</v>
      </c>
      <c r="G117" s="1" t="s">
        <v>2616</v>
      </c>
      <c r="H117" s="1" t="s">
        <v>2617</v>
      </c>
      <c r="I117" s="1" t="s">
        <v>2618</v>
      </c>
      <c r="J117" s="1">
        <v>9398408658</v>
      </c>
      <c r="K117" s="1" t="s">
        <v>85</v>
      </c>
      <c r="L117" s="1" t="s">
        <v>2619</v>
      </c>
      <c r="M117" s="1" t="s">
        <v>87</v>
      </c>
      <c r="N117" s="1" t="s">
        <v>214</v>
      </c>
      <c r="O117" s="1" t="s">
        <v>2620</v>
      </c>
      <c r="P117" s="1" t="s">
        <v>90</v>
      </c>
      <c r="Q117" s="1">
        <v>674154409467</v>
      </c>
      <c r="R117" s="1" t="s">
        <v>2621</v>
      </c>
      <c r="S117" s="1">
        <v>7702743325</v>
      </c>
      <c r="T117" s="1" t="s">
        <v>92</v>
      </c>
      <c r="U117" s="1" t="s">
        <v>2622</v>
      </c>
      <c r="V117" s="1">
        <v>9398757902</v>
      </c>
      <c r="W117" s="1" t="s">
        <v>219</v>
      </c>
      <c r="X117" s="1" t="s">
        <v>2623</v>
      </c>
      <c r="Y117" s="1" t="s">
        <v>191</v>
      </c>
      <c r="Z117" s="1" t="s">
        <v>97</v>
      </c>
      <c r="AA117" s="1" t="s">
        <v>2623</v>
      </c>
      <c r="AB117" s="1" t="s">
        <v>191</v>
      </c>
      <c r="AC117" s="1" t="s">
        <v>97</v>
      </c>
      <c r="AD117" s="1" t="s">
        <v>98</v>
      </c>
      <c r="AE117" s="1" t="s">
        <v>98</v>
      </c>
      <c r="AF117" s="1" t="s">
        <v>2624</v>
      </c>
      <c r="AG117" s="1" t="s">
        <v>2625</v>
      </c>
      <c r="AH117" s="1" t="s">
        <v>105</v>
      </c>
      <c r="AI117" s="1" t="s">
        <v>1525</v>
      </c>
      <c r="AJ117" s="1">
        <v>83</v>
      </c>
      <c r="AK117" s="1"/>
      <c r="AL117" s="1"/>
      <c r="AM117" s="1"/>
      <c r="AN117" s="1"/>
      <c r="AO117" s="1"/>
      <c r="AP117" s="1"/>
      <c r="AQ117" s="1"/>
      <c r="AR117" s="1"/>
      <c r="AS117" s="1" t="s">
        <v>110</v>
      </c>
      <c r="AT117" s="1" t="s">
        <v>2626</v>
      </c>
      <c r="AU117" s="1" t="s">
        <v>198</v>
      </c>
      <c r="AV117" s="1" t="s">
        <v>257</v>
      </c>
      <c r="AW117" s="1">
        <v>87.21</v>
      </c>
      <c r="AX117" s="1"/>
      <c r="AY117" s="1" t="s">
        <v>2627</v>
      </c>
      <c r="AZ117" s="1" t="s">
        <v>2628</v>
      </c>
      <c r="BA117" s="1" t="s">
        <v>109</v>
      </c>
      <c r="BB117" s="1" t="s">
        <v>110</v>
      </c>
      <c r="BC117" s="1" t="s">
        <v>615</v>
      </c>
      <c r="BD117" s="1" t="s">
        <v>283</v>
      </c>
      <c r="BE117" s="1">
        <v>82</v>
      </c>
      <c r="BF117" s="1">
        <v>8.7</v>
      </c>
      <c r="BG117" s="1"/>
      <c r="BH117" s="1"/>
      <c r="BI117" s="1"/>
      <c r="BJ117" s="1"/>
      <c r="BK117" s="1"/>
      <c r="BL117" s="1"/>
      <c r="BM117" s="1"/>
      <c r="BN117" s="1"/>
      <c r="BO117" s="1" t="s">
        <v>2629</v>
      </c>
      <c r="BP117" s="1"/>
      <c r="BQ117" s="1"/>
      <c r="BR117" s="1" t="s">
        <v>2630</v>
      </c>
      <c r="BS117" s="1">
        <v>153</v>
      </c>
      <c r="BT117" s="1" t="s">
        <v>2631</v>
      </c>
      <c r="BU117" s="1" t="str">
        <f>HYPERLINK("https://nconnect.nicmar.ac.in/storage/profile/6a9d7889de5de.png","Download")</f>
        <v>0</v>
      </c>
      <c r="BV117" s="1" t="s">
        <v>116</v>
      </c>
      <c r="BW117" s="3"/>
      <c r="BX117" s="3"/>
    </row>
    <row r="118" spans="1:76">
      <c r="A118" s="1" t="s">
        <v>76</v>
      </c>
      <c r="B118" s="1" t="s">
        <v>77</v>
      </c>
      <c r="C118" s="1" t="s">
        <v>2632</v>
      </c>
      <c r="D118" s="1" t="s">
        <v>2633</v>
      </c>
      <c r="E118" s="1"/>
      <c r="F118" s="1" t="s">
        <v>2634</v>
      </c>
      <c r="G118" s="1" t="s">
        <v>2635</v>
      </c>
      <c r="H118" s="1" t="s">
        <v>2636</v>
      </c>
      <c r="I118" s="1" t="s">
        <v>2637</v>
      </c>
      <c r="J118" s="1">
        <v>7816006946</v>
      </c>
      <c r="K118" s="1" t="s">
        <v>430</v>
      </c>
      <c r="L118" s="1" t="s">
        <v>2638</v>
      </c>
      <c r="M118" s="1" t="s">
        <v>87</v>
      </c>
      <c r="N118" s="1" t="s">
        <v>2639</v>
      </c>
      <c r="O118" s="1" t="s">
        <v>2640</v>
      </c>
      <c r="P118" s="1" t="s">
        <v>126</v>
      </c>
      <c r="Q118" s="1">
        <v>982989776537</v>
      </c>
      <c r="R118" s="1" t="s">
        <v>2641</v>
      </c>
      <c r="S118" s="1">
        <v>7013742430</v>
      </c>
      <c r="T118" s="1" t="s">
        <v>2642</v>
      </c>
      <c r="U118" s="1" t="s">
        <v>2643</v>
      </c>
      <c r="V118" s="1">
        <v>8985779385</v>
      </c>
      <c r="W118" s="1" t="s">
        <v>1375</v>
      </c>
      <c r="X118" s="1" t="s">
        <v>2644</v>
      </c>
      <c r="Y118" s="1" t="s">
        <v>191</v>
      </c>
      <c r="Z118" s="1" t="s">
        <v>97</v>
      </c>
      <c r="AA118" s="1" t="s">
        <v>2644</v>
      </c>
      <c r="AB118" s="1" t="s">
        <v>191</v>
      </c>
      <c r="AC118" s="1" t="s">
        <v>97</v>
      </c>
      <c r="AD118" s="1" t="s">
        <v>98</v>
      </c>
      <c r="AE118" s="1" t="s">
        <v>98</v>
      </c>
      <c r="AF118" s="1" t="s">
        <v>2645</v>
      </c>
      <c r="AG118" s="1" t="s">
        <v>2646</v>
      </c>
      <c r="AH118" s="1" t="s">
        <v>137</v>
      </c>
      <c r="AI118" s="1" t="s">
        <v>223</v>
      </c>
      <c r="AJ118" s="1">
        <v>82</v>
      </c>
      <c r="AK118" s="1">
        <v>8.2</v>
      </c>
      <c r="AL118" s="1"/>
      <c r="AM118" s="1"/>
      <c r="AN118" s="1"/>
      <c r="AO118" s="1"/>
      <c r="AP118" s="1"/>
      <c r="AQ118" s="1"/>
      <c r="AR118" s="1"/>
      <c r="AS118" s="1" t="s">
        <v>103</v>
      </c>
      <c r="AT118" s="1" t="s">
        <v>2647</v>
      </c>
      <c r="AU118" s="1" t="s">
        <v>2648</v>
      </c>
      <c r="AV118" s="1" t="s">
        <v>225</v>
      </c>
      <c r="AW118" s="1">
        <v>80.06</v>
      </c>
      <c r="AX118" s="1"/>
      <c r="AY118" s="1" t="s">
        <v>2649</v>
      </c>
      <c r="AZ118" s="1" t="s">
        <v>2650</v>
      </c>
      <c r="BA118" s="1" t="s">
        <v>109</v>
      </c>
      <c r="BB118" s="1" t="s">
        <v>110</v>
      </c>
      <c r="BC118" s="1" t="s">
        <v>173</v>
      </c>
      <c r="BD118" s="1" t="s">
        <v>174</v>
      </c>
      <c r="BE118" s="1">
        <v>79</v>
      </c>
      <c r="BF118" s="1">
        <v>8.12</v>
      </c>
      <c r="BG118" s="1"/>
      <c r="BH118" s="1"/>
      <c r="BI118" s="1"/>
      <c r="BJ118" s="1"/>
      <c r="BK118" s="1"/>
      <c r="BL118" s="1"/>
      <c r="BM118" s="1"/>
      <c r="BN118" s="1"/>
      <c r="BO118" s="1" t="s">
        <v>2651</v>
      </c>
      <c r="BP118" s="1"/>
      <c r="BQ118" s="1"/>
      <c r="BR118" s="1" t="s">
        <v>2652</v>
      </c>
      <c r="BS118" s="1">
        <v>28</v>
      </c>
      <c r="BT118" s="1" t="s">
        <v>2653</v>
      </c>
      <c r="BU118" s="1" t="str">
        <f>HYPERLINK("https://nconnect.nicmar.ac.in/storage/profile/6aa00574ec741.png","Download")</f>
        <v>0</v>
      </c>
      <c r="BV118" s="1" t="s">
        <v>116</v>
      </c>
      <c r="BW118" s="3"/>
      <c r="BX118" s="3"/>
    </row>
    <row r="119" spans="1:76">
      <c r="A119" s="1" t="s">
        <v>76</v>
      </c>
      <c r="B119" s="1" t="s">
        <v>77</v>
      </c>
      <c r="C119" s="1" t="s">
        <v>2654</v>
      </c>
      <c r="D119" s="1" t="s">
        <v>2655</v>
      </c>
      <c r="E119" s="1" t="s">
        <v>2656</v>
      </c>
      <c r="F119" s="1" t="s">
        <v>2657</v>
      </c>
      <c r="G119" s="1" t="s">
        <v>2658</v>
      </c>
      <c r="H119" s="1" t="s">
        <v>2659</v>
      </c>
      <c r="I119" s="1" t="s">
        <v>2660</v>
      </c>
      <c r="J119" s="1">
        <v>8310368387</v>
      </c>
      <c r="K119" s="1" t="s">
        <v>85</v>
      </c>
      <c r="L119" s="1" t="s">
        <v>2661</v>
      </c>
      <c r="M119" s="1" t="s">
        <v>87</v>
      </c>
      <c r="N119" s="1" t="s">
        <v>2662</v>
      </c>
      <c r="O119" s="1" t="s">
        <v>2663</v>
      </c>
      <c r="P119" s="1" t="s">
        <v>216</v>
      </c>
      <c r="Q119" s="1">
        <v>546243242282</v>
      </c>
      <c r="R119" s="1" t="s">
        <v>2657</v>
      </c>
      <c r="S119" s="1">
        <v>9008130072</v>
      </c>
      <c r="T119" s="1" t="s">
        <v>92</v>
      </c>
      <c r="U119" s="1" t="s">
        <v>2664</v>
      </c>
      <c r="V119" s="1">
        <v>9972429621</v>
      </c>
      <c r="W119" s="1" t="s">
        <v>162</v>
      </c>
      <c r="X119" s="1" t="s">
        <v>2665</v>
      </c>
      <c r="Y119" s="1" t="s">
        <v>915</v>
      </c>
      <c r="Z119" s="1" t="s">
        <v>868</v>
      </c>
      <c r="AA119" s="1" t="s">
        <v>2665</v>
      </c>
      <c r="AB119" s="1" t="s">
        <v>915</v>
      </c>
      <c r="AC119" s="1" t="s">
        <v>868</v>
      </c>
      <c r="AD119" s="1" t="s">
        <v>98</v>
      </c>
      <c r="AE119" s="1" t="s">
        <v>98</v>
      </c>
      <c r="AF119" s="1" t="s">
        <v>2666</v>
      </c>
      <c r="AG119" s="1" t="s">
        <v>2667</v>
      </c>
      <c r="AH119" s="1" t="s">
        <v>250</v>
      </c>
      <c r="AI119" s="1" t="s">
        <v>136</v>
      </c>
      <c r="AJ119" s="1">
        <v>86.4</v>
      </c>
      <c r="AK119" s="1"/>
      <c r="AL119" s="1" t="s">
        <v>2668</v>
      </c>
      <c r="AM119" s="1" t="s">
        <v>2669</v>
      </c>
      <c r="AN119" s="1" t="s">
        <v>139</v>
      </c>
      <c r="AO119" s="1" t="s">
        <v>668</v>
      </c>
      <c r="AP119" s="1" t="s">
        <v>105</v>
      </c>
      <c r="AQ119" s="1">
        <v>78.83</v>
      </c>
      <c r="AR119" s="1"/>
      <c r="AS119" s="1"/>
      <c r="AT119" s="1"/>
      <c r="AU119" s="1"/>
      <c r="AV119" s="1"/>
      <c r="AW119" s="1"/>
      <c r="AX119" s="1"/>
      <c r="AY119" s="1" t="s">
        <v>2670</v>
      </c>
      <c r="AZ119" s="1" t="s">
        <v>2671</v>
      </c>
      <c r="BA119" s="1" t="s">
        <v>357</v>
      </c>
      <c r="BB119" s="1" t="s">
        <v>110</v>
      </c>
      <c r="BC119" s="1" t="s">
        <v>169</v>
      </c>
      <c r="BD119" s="1" t="s">
        <v>615</v>
      </c>
      <c r="BE119" s="1">
        <v>55.6</v>
      </c>
      <c r="BF119" s="1">
        <v>6.31</v>
      </c>
      <c r="BG119" s="1"/>
      <c r="BH119" s="1"/>
      <c r="BI119" s="1"/>
      <c r="BJ119" s="1"/>
      <c r="BK119" s="1"/>
      <c r="BL119" s="1"/>
      <c r="BM119" s="1"/>
      <c r="BN119" s="1"/>
      <c r="BO119" s="1" t="s">
        <v>1528</v>
      </c>
      <c r="BP119" s="1" t="s">
        <v>2672</v>
      </c>
      <c r="BQ119" s="1" t="s">
        <v>2673</v>
      </c>
      <c r="BR119" s="1" t="s">
        <v>2674</v>
      </c>
      <c r="BS119" s="1">
        <v>30</v>
      </c>
      <c r="BT119" s="1"/>
      <c r="BU119" s="1" t="str">
        <f>HYPERLINK("https://nconnect.nicmar.ac.in/storage/profile/6aa977c06eb7c.png","Download")</f>
        <v>0</v>
      </c>
      <c r="BV119" s="1" t="s">
        <v>116</v>
      </c>
      <c r="BW119" s="3"/>
      <c r="BX119" s="3"/>
    </row>
    <row r="120" spans="1:76">
      <c r="A120" s="1" t="s">
        <v>76</v>
      </c>
      <c r="B120" s="1" t="s">
        <v>77</v>
      </c>
      <c r="C120" s="1" t="s">
        <v>2675</v>
      </c>
      <c r="D120" s="1" t="s">
        <v>2676</v>
      </c>
      <c r="E120" s="1" t="s">
        <v>2677</v>
      </c>
      <c r="F120" s="1" t="s">
        <v>2655</v>
      </c>
      <c r="G120" s="1" t="s">
        <v>2678</v>
      </c>
      <c r="H120" s="1" t="s">
        <v>2679</v>
      </c>
      <c r="I120" s="1" t="s">
        <v>2680</v>
      </c>
      <c r="J120" s="1">
        <v>8104950255</v>
      </c>
      <c r="K120" s="1" t="s">
        <v>85</v>
      </c>
      <c r="L120" s="1" t="s">
        <v>2681</v>
      </c>
      <c r="M120" s="1" t="s">
        <v>87</v>
      </c>
      <c r="N120" s="1" t="s">
        <v>629</v>
      </c>
      <c r="O120" s="1" t="s">
        <v>2682</v>
      </c>
      <c r="P120" s="1" t="s">
        <v>216</v>
      </c>
      <c r="Q120" s="1">
        <v>513525374260</v>
      </c>
      <c r="R120" s="1" t="s">
        <v>2683</v>
      </c>
      <c r="S120" s="1">
        <v>9029709676</v>
      </c>
      <c r="T120" s="1" t="s">
        <v>2684</v>
      </c>
      <c r="U120" s="1" t="s">
        <v>2685</v>
      </c>
      <c r="V120" s="1">
        <v>9029796956</v>
      </c>
      <c r="W120" s="1" t="s">
        <v>162</v>
      </c>
      <c r="X120" s="1" t="s">
        <v>2686</v>
      </c>
      <c r="Y120" s="1" t="s">
        <v>2687</v>
      </c>
      <c r="Z120" s="1" t="s">
        <v>348</v>
      </c>
      <c r="AA120" s="1" t="s">
        <v>2686</v>
      </c>
      <c r="AB120" s="1" t="s">
        <v>2687</v>
      </c>
      <c r="AC120" s="1" t="s">
        <v>348</v>
      </c>
      <c r="AD120" s="1" t="s">
        <v>98</v>
      </c>
      <c r="AE120" s="1" t="s">
        <v>98</v>
      </c>
      <c r="AF120" s="1" t="s">
        <v>2688</v>
      </c>
      <c r="AG120" s="1" t="s">
        <v>2689</v>
      </c>
      <c r="AH120" s="1" t="s">
        <v>136</v>
      </c>
      <c r="AI120" s="1" t="s">
        <v>101</v>
      </c>
      <c r="AJ120" s="1">
        <v>85</v>
      </c>
      <c r="AK120" s="1"/>
      <c r="AL120" s="1"/>
      <c r="AM120" s="1"/>
      <c r="AN120" s="1"/>
      <c r="AO120" s="1"/>
      <c r="AP120" s="1"/>
      <c r="AQ120" s="1"/>
      <c r="AR120" s="1"/>
      <c r="AS120" s="1" t="s">
        <v>1430</v>
      </c>
      <c r="AT120" s="1" t="s">
        <v>2690</v>
      </c>
      <c r="AU120" s="1" t="s">
        <v>445</v>
      </c>
      <c r="AV120" s="1" t="s">
        <v>846</v>
      </c>
      <c r="AW120" s="1">
        <v>85.26</v>
      </c>
      <c r="AX120" s="1"/>
      <c r="AY120" s="1" t="s">
        <v>2691</v>
      </c>
      <c r="AZ120" s="1" t="s">
        <v>2692</v>
      </c>
      <c r="BA120" s="1" t="s">
        <v>357</v>
      </c>
      <c r="BB120" s="1" t="s">
        <v>110</v>
      </c>
      <c r="BC120" s="1" t="s">
        <v>415</v>
      </c>
      <c r="BD120" s="1" t="s">
        <v>1888</v>
      </c>
      <c r="BE120" s="1">
        <v>59.05</v>
      </c>
      <c r="BF120" s="1">
        <v>6.5</v>
      </c>
      <c r="BG120" s="1"/>
      <c r="BH120" s="1"/>
      <c r="BI120" s="1"/>
      <c r="BJ120" s="1"/>
      <c r="BK120" s="1"/>
      <c r="BL120" s="1"/>
      <c r="BM120" s="1"/>
      <c r="BN120" s="1"/>
      <c r="BO120" s="1" t="s">
        <v>2693</v>
      </c>
      <c r="BP120" s="1" t="s">
        <v>2694</v>
      </c>
      <c r="BQ120" s="1" t="s">
        <v>203</v>
      </c>
      <c r="BR120" s="1"/>
      <c r="BS120" s="1"/>
      <c r="BT120" s="1"/>
      <c r="BU120" s="1" t="str">
        <f>HYPERLINK("https://nconnect.nicmar.ac.in/storage/profile/6aa904da1b03a.png","Download")</f>
        <v>0</v>
      </c>
      <c r="BV120" s="1" t="s">
        <v>116</v>
      </c>
      <c r="BW120" s="3"/>
      <c r="BX120" s="3"/>
    </row>
    <row r="121" spans="1:76">
      <c r="A121" s="1" t="s">
        <v>76</v>
      </c>
      <c r="B121" s="1" t="s">
        <v>77</v>
      </c>
      <c r="C121" s="1" t="s">
        <v>2695</v>
      </c>
      <c r="D121" s="1" t="s">
        <v>744</v>
      </c>
      <c r="E121" s="1" t="s">
        <v>2696</v>
      </c>
      <c r="F121" s="1" t="s">
        <v>2697</v>
      </c>
      <c r="G121" s="1" t="s">
        <v>2698</v>
      </c>
      <c r="H121" s="1" t="s">
        <v>2699</v>
      </c>
      <c r="I121" s="1" t="s">
        <v>2700</v>
      </c>
      <c r="J121" s="1">
        <v>9158742807</v>
      </c>
      <c r="K121" s="1" t="s">
        <v>85</v>
      </c>
      <c r="L121" s="1" t="s">
        <v>2701</v>
      </c>
      <c r="M121" s="1" t="s">
        <v>87</v>
      </c>
      <c r="N121" s="1" t="s">
        <v>2702</v>
      </c>
      <c r="O121" s="1" t="s">
        <v>2703</v>
      </c>
      <c r="P121" s="1" t="s">
        <v>126</v>
      </c>
      <c r="Q121" s="1">
        <v>423900630424</v>
      </c>
      <c r="R121" s="1" t="s">
        <v>2704</v>
      </c>
      <c r="S121" s="1">
        <v>7350496312</v>
      </c>
      <c r="T121" s="1" t="s">
        <v>2705</v>
      </c>
      <c r="U121" s="1" t="s">
        <v>2706</v>
      </c>
      <c r="V121" s="1">
        <v>9881783868</v>
      </c>
      <c r="W121" s="1" t="s">
        <v>1082</v>
      </c>
      <c r="X121" s="1" t="s">
        <v>2707</v>
      </c>
      <c r="Y121" s="1" t="s">
        <v>660</v>
      </c>
      <c r="Z121" s="1" t="s">
        <v>348</v>
      </c>
      <c r="AA121" s="1" t="s">
        <v>2707</v>
      </c>
      <c r="AB121" s="1" t="s">
        <v>660</v>
      </c>
      <c r="AC121" s="1" t="s">
        <v>348</v>
      </c>
      <c r="AD121" s="1" t="s">
        <v>98</v>
      </c>
      <c r="AE121" s="1" t="s">
        <v>98</v>
      </c>
      <c r="AF121" s="1" t="s">
        <v>2708</v>
      </c>
      <c r="AG121" s="1" t="s">
        <v>2709</v>
      </c>
      <c r="AH121" s="1" t="s">
        <v>101</v>
      </c>
      <c r="AI121" s="1" t="s">
        <v>223</v>
      </c>
      <c r="AJ121" s="1">
        <v>64</v>
      </c>
      <c r="AK121" s="1"/>
      <c r="AL121" s="1" t="s">
        <v>2708</v>
      </c>
      <c r="AM121" s="1" t="s">
        <v>2709</v>
      </c>
      <c r="AN121" s="1" t="s">
        <v>139</v>
      </c>
      <c r="AO121" s="1" t="s">
        <v>198</v>
      </c>
      <c r="AP121" s="1" t="s">
        <v>565</v>
      </c>
      <c r="AQ121" s="1">
        <v>74.33</v>
      </c>
      <c r="AR121" s="1"/>
      <c r="AS121" s="1"/>
      <c r="AT121" s="1"/>
      <c r="AU121" s="1"/>
      <c r="AV121" s="1"/>
      <c r="AW121" s="1"/>
      <c r="AX121" s="1"/>
      <c r="AY121" s="1" t="s">
        <v>2710</v>
      </c>
      <c r="AZ121" s="1" t="s">
        <v>2711</v>
      </c>
      <c r="BA121" s="1" t="s">
        <v>109</v>
      </c>
      <c r="BB121" s="1" t="s">
        <v>110</v>
      </c>
      <c r="BC121" s="1" t="s">
        <v>568</v>
      </c>
      <c r="BD121" s="1" t="s">
        <v>786</v>
      </c>
      <c r="BE121" s="1">
        <v>89.6</v>
      </c>
      <c r="BF121" s="1">
        <v>8.96</v>
      </c>
      <c r="BG121" s="1"/>
      <c r="BH121" s="1"/>
      <c r="BI121" s="1"/>
      <c r="BJ121" s="1"/>
      <c r="BK121" s="1"/>
      <c r="BL121" s="1"/>
      <c r="BM121" s="1"/>
      <c r="BN121" s="1"/>
      <c r="BO121" s="1" t="s">
        <v>2712</v>
      </c>
      <c r="BP121" s="1"/>
      <c r="BQ121" s="1"/>
      <c r="BR121" s="1" t="s">
        <v>2713</v>
      </c>
      <c r="BS121" s="1">
        <v>54</v>
      </c>
      <c r="BT121" s="1"/>
      <c r="BU121" s="1" t="s">
        <v>995</v>
      </c>
      <c r="BV121" s="1" t="s">
        <v>116</v>
      </c>
      <c r="BW121" s="3"/>
      <c r="BX121" s="3"/>
    </row>
    <row r="122" spans="1:76">
      <c r="A122" s="1" t="s">
        <v>76</v>
      </c>
      <c r="B122" s="1" t="s">
        <v>77</v>
      </c>
      <c r="C122" s="1" t="s">
        <v>2714</v>
      </c>
      <c r="D122" s="1" t="s">
        <v>2715</v>
      </c>
      <c r="E122" s="1" t="s">
        <v>2716</v>
      </c>
      <c r="F122" s="1" t="s">
        <v>2717</v>
      </c>
      <c r="G122" s="1" t="s">
        <v>2718</v>
      </c>
      <c r="H122" s="1" t="s">
        <v>2719</v>
      </c>
      <c r="I122" s="1" t="s">
        <v>2720</v>
      </c>
      <c r="J122" s="1">
        <v>6303245943</v>
      </c>
      <c r="K122" s="1" t="s">
        <v>430</v>
      </c>
      <c r="L122" s="1" t="s">
        <v>2721</v>
      </c>
      <c r="M122" s="1" t="s">
        <v>87</v>
      </c>
      <c r="N122" s="1" t="s">
        <v>88</v>
      </c>
      <c r="O122" s="1" t="s">
        <v>2722</v>
      </c>
      <c r="P122" s="1" t="s">
        <v>373</v>
      </c>
      <c r="Q122" s="1">
        <v>312086358046</v>
      </c>
      <c r="R122" s="1" t="s">
        <v>2723</v>
      </c>
      <c r="S122" s="1">
        <v>9963299590</v>
      </c>
      <c r="T122" s="1" t="s">
        <v>2724</v>
      </c>
      <c r="U122" s="1" t="s">
        <v>2725</v>
      </c>
      <c r="V122" s="1">
        <v>9492789590</v>
      </c>
      <c r="W122" s="1" t="s">
        <v>94</v>
      </c>
      <c r="X122" s="1" t="s">
        <v>2726</v>
      </c>
      <c r="Y122" s="1" t="s">
        <v>893</v>
      </c>
      <c r="Z122" s="1" t="s">
        <v>97</v>
      </c>
      <c r="AA122" s="1" t="s">
        <v>2726</v>
      </c>
      <c r="AB122" s="1" t="s">
        <v>893</v>
      </c>
      <c r="AC122" s="1" t="s">
        <v>97</v>
      </c>
      <c r="AD122" s="1" t="s">
        <v>98</v>
      </c>
      <c r="AE122" s="1" t="s">
        <v>98</v>
      </c>
      <c r="AF122" s="1" t="s">
        <v>2727</v>
      </c>
      <c r="AG122" s="1" t="s">
        <v>2728</v>
      </c>
      <c r="AH122" s="1" t="s">
        <v>730</v>
      </c>
      <c r="AI122" s="1" t="s">
        <v>2729</v>
      </c>
      <c r="AJ122" s="1">
        <v>83</v>
      </c>
      <c r="AK122" s="1">
        <v>8.8</v>
      </c>
      <c r="AL122" s="1"/>
      <c r="AM122" s="1"/>
      <c r="AN122" s="1"/>
      <c r="AO122" s="1"/>
      <c r="AP122" s="1"/>
      <c r="AQ122" s="1"/>
      <c r="AR122" s="1"/>
      <c r="AS122" s="1" t="s">
        <v>110</v>
      </c>
      <c r="AT122" s="1" t="s">
        <v>2730</v>
      </c>
      <c r="AU122" s="1" t="s">
        <v>2731</v>
      </c>
      <c r="AV122" s="1" t="s">
        <v>193</v>
      </c>
      <c r="AW122" s="1">
        <v>75.14</v>
      </c>
      <c r="AX122" s="1">
        <v>7.91</v>
      </c>
      <c r="AY122" s="1" t="s">
        <v>2730</v>
      </c>
      <c r="AZ122" s="1" t="s">
        <v>2730</v>
      </c>
      <c r="BA122" s="1" t="s">
        <v>109</v>
      </c>
      <c r="BB122" s="1" t="s">
        <v>110</v>
      </c>
      <c r="BC122" s="1" t="s">
        <v>136</v>
      </c>
      <c r="BD122" s="1" t="s">
        <v>1620</v>
      </c>
      <c r="BE122" s="1">
        <v>69</v>
      </c>
      <c r="BF122" s="1">
        <v>7.65</v>
      </c>
      <c r="BG122" s="1"/>
      <c r="BH122" s="1"/>
      <c r="BI122" s="1"/>
      <c r="BJ122" s="1"/>
      <c r="BK122" s="1"/>
      <c r="BL122" s="1"/>
      <c r="BM122" s="1"/>
      <c r="BN122" s="1"/>
      <c r="BO122" s="1" t="s">
        <v>2732</v>
      </c>
      <c r="BP122" s="1" t="s">
        <v>2733</v>
      </c>
      <c r="BQ122" s="1" t="s">
        <v>2734</v>
      </c>
      <c r="BR122" s="1" t="s">
        <v>2735</v>
      </c>
      <c r="BS122" s="1">
        <v>6</v>
      </c>
      <c r="BT122" s="1" t="s">
        <v>2736</v>
      </c>
      <c r="BU122" s="1" t="str">
        <f>HYPERLINK("https://nconnect.nicmar.ac.in/storage/profile/6aa7c35426b9e.png","Download")</f>
        <v>0</v>
      </c>
      <c r="BV122" s="1" t="s">
        <v>116</v>
      </c>
      <c r="BW122" s="3"/>
      <c r="BX122" s="3"/>
    </row>
    <row r="123" spans="1:76">
      <c r="A123" s="1" t="s">
        <v>76</v>
      </c>
      <c r="B123" s="1" t="s">
        <v>77</v>
      </c>
      <c r="C123" s="1" t="s">
        <v>2737</v>
      </c>
      <c r="D123" s="1" t="s">
        <v>2738</v>
      </c>
      <c r="E123" s="1"/>
      <c r="F123" s="1" t="s">
        <v>2739</v>
      </c>
      <c r="G123" s="1" t="s">
        <v>2740</v>
      </c>
      <c r="H123" s="1" t="s">
        <v>2741</v>
      </c>
      <c r="I123" s="1" t="s">
        <v>2742</v>
      </c>
      <c r="J123" s="1">
        <v>9550635656</v>
      </c>
      <c r="K123" s="1" t="s">
        <v>430</v>
      </c>
      <c r="L123" s="1" t="s">
        <v>2743</v>
      </c>
      <c r="M123" s="1" t="s">
        <v>87</v>
      </c>
      <c r="N123" s="1" t="s">
        <v>185</v>
      </c>
      <c r="O123" s="1" t="s">
        <v>2744</v>
      </c>
      <c r="P123" s="1" t="s">
        <v>90</v>
      </c>
      <c r="Q123" s="1">
        <v>776053110105</v>
      </c>
      <c r="R123" s="1" t="s">
        <v>2745</v>
      </c>
      <c r="S123" s="1">
        <v>8374684442</v>
      </c>
      <c r="T123" s="1" t="s">
        <v>2746</v>
      </c>
      <c r="U123" s="1" t="s">
        <v>2747</v>
      </c>
      <c r="V123" s="1">
        <v>9440151474</v>
      </c>
      <c r="W123" s="1" t="s">
        <v>162</v>
      </c>
      <c r="X123" s="1" t="s">
        <v>2748</v>
      </c>
      <c r="Y123" s="1" t="s">
        <v>299</v>
      </c>
      <c r="Z123" s="1" t="s">
        <v>97</v>
      </c>
      <c r="AA123" s="1" t="s">
        <v>2748</v>
      </c>
      <c r="AB123" s="1" t="s">
        <v>299</v>
      </c>
      <c r="AC123" s="1" t="s">
        <v>97</v>
      </c>
      <c r="AD123" s="1" t="s">
        <v>98</v>
      </c>
      <c r="AE123" s="1" t="s">
        <v>98</v>
      </c>
      <c r="AF123" s="1" t="s">
        <v>2749</v>
      </c>
      <c r="AG123" s="1" t="s">
        <v>2750</v>
      </c>
      <c r="AH123" s="1" t="s">
        <v>250</v>
      </c>
      <c r="AI123" s="1" t="s">
        <v>136</v>
      </c>
      <c r="AJ123" s="1">
        <v>85.5</v>
      </c>
      <c r="AK123" s="1">
        <v>9.0</v>
      </c>
      <c r="AL123" s="1" t="s">
        <v>1756</v>
      </c>
      <c r="AM123" s="1" t="s">
        <v>2751</v>
      </c>
      <c r="AN123" s="1" t="s">
        <v>196</v>
      </c>
      <c r="AO123" s="1" t="s">
        <v>136</v>
      </c>
      <c r="AP123" s="1" t="s">
        <v>105</v>
      </c>
      <c r="AQ123" s="1">
        <v>90.4</v>
      </c>
      <c r="AR123" s="1">
        <v>9.04</v>
      </c>
      <c r="AS123" s="1"/>
      <c r="AT123" s="1"/>
      <c r="AU123" s="1"/>
      <c r="AV123" s="1"/>
      <c r="AW123" s="1"/>
      <c r="AX123" s="1"/>
      <c r="AY123" s="1" t="s">
        <v>304</v>
      </c>
      <c r="AZ123" s="1" t="s">
        <v>2752</v>
      </c>
      <c r="BA123" s="1" t="s">
        <v>109</v>
      </c>
      <c r="BB123" s="1" t="s">
        <v>110</v>
      </c>
      <c r="BC123" s="1" t="s">
        <v>169</v>
      </c>
      <c r="BD123" s="1" t="s">
        <v>615</v>
      </c>
      <c r="BE123" s="1">
        <v>88.5</v>
      </c>
      <c r="BF123" s="1">
        <v>8.85</v>
      </c>
      <c r="BG123" s="1"/>
      <c r="BH123" s="1"/>
      <c r="BI123" s="1"/>
      <c r="BJ123" s="1"/>
      <c r="BK123" s="1"/>
      <c r="BL123" s="1"/>
      <c r="BM123" s="1"/>
      <c r="BN123" s="1"/>
      <c r="BO123" s="1" t="s">
        <v>2753</v>
      </c>
      <c r="BP123" s="1"/>
      <c r="BQ123" s="1"/>
      <c r="BR123" s="1" t="s">
        <v>2754</v>
      </c>
      <c r="BS123" s="1">
        <v>80</v>
      </c>
      <c r="BT123" s="1" t="s">
        <v>2755</v>
      </c>
      <c r="BU123" s="1" t="str">
        <f>HYPERLINK("https://nconnect.nicmar.ac.in/storage/profile/6aafbd9ca08ea.png","Download")</f>
        <v>0</v>
      </c>
      <c r="BV123" s="1" t="s">
        <v>116</v>
      </c>
      <c r="BW123" s="3"/>
      <c r="BX123" s="3"/>
    </row>
    <row r="124" spans="1:76">
      <c r="A124" s="1" t="s">
        <v>76</v>
      </c>
      <c r="B124" s="1" t="s">
        <v>77</v>
      </c>
      <c r="C124" s="1" t="s">
        <v>2756</v>
      </c>
      <c r="D124" s="1" t="s">
        <v>2757</v>
      </c>
      <c r="E124" s="1" t="s">
        <v>2758</v>
      </c>
      <c r="F124" s="1" t="s">
        <v>2759</v>
      </c>
      <c r="G124" s="1" t="s">
        <v>2760</v>
      </c>
      <c r="H124" s="1" t="s">
        <v>2761</v>
      </c>
      <c r="I124" s="1" t="s">
        <v>2762</v>
      </c>
      <c r="J124" s="1">
        <v>8897057985</v>
      </c>
      <c r="K124" s="1" t="s">
        <v>85</v>
      </c>
      <c r="L124" s="1" t="s">
        <v>2763</v>
      </c>
      <c r="M124" s="1" t="s">
        <v>87</v>
      </c>
      <c r="N124" s="1" t="s">
        <v>2764</v>
      </c>
      <c r="O124" s="1" t="s">
        <v>2765</v>
      </c>
      <c r="P124" s="1" t="s">
        <v>90</v>
      </c>
      <c r="Q124" s="1">
        <v>577902429274</v>
      </c>
      <c r="R124" s="1" t="s">
        <v>2766</v>
      </c>
      <c r="S124" s="1">
        <v>7997689565</v>
      </c>
      <c r="T124" s="1" t="s">
        <v>2268</v>
      </c>
      <c r="U124" s="1" t="s">
        <v>2767</v>
      </c>
      <c r="V124" s="1">
        <v>8978718338</v>
      </c>
      <c r="W124" s="1" t="s">
        <v>274</v>
      </c>
      <c r="X124" s="1" t="s">
        <v>2768</v>
      </c>
      <c r="Y124" s="1" t="s">
        <v>299</v>
      </c>
      <c r="Z124" s="1" t="s">
        <v>97</v>
      </c>
      <c r="AA124" s="1" t="s">
        <v>2768</v>
      </c>
      <c r="AB124" s="1" t="s">
        <v>299</v>
      </c>
      <c r="AC124" s="1" t="s">
        <v>97</v>
      </c>
      <c r="AD124" s="1" t="s">
        <v>98</v>
      </c>
      <c r="AE124" s="1" t="s">
        <v>98</v>
      </c>
      <c r="AF124" s="1" t="s">
        <v>2769</v>
      </c>
      <c r="AG124" s="1" t="s">
        <v>2770</v>
      </c>
      <c r="AH124" s="1" t="s">
        <v>301</v>
      </c>
      <c r="AI124" s="1" t="s">
        <v>495</v>
      </c>
      <c r="AJ124" s="1">
        <v>55</v>
      </c>
      <c r="AK124" s="1"/>
      <c r="AL124" s="1" t="s">
        <v>2771</v>
      </c>
      <c r="AM124" s="1" t="s">
        <v>2772</v>
      </c>
      <c r="AN124" s="1" t="s">
        <v>196</v>
      </c>
      <c r="AO124" s="1" t="s">
        <v>250</v>
      </c>
      <c r="AP124" s="1" t="s">
        <v>194</v>
      </c>
      <c r="AQ124" s="1">
        <v>67.8</v>
      </c>
      <c r="AR124" s="1"/>
      <c r="AS124" s="1"/>
      <c r="AT124" s="1"/>
      <c r="AU124" s="1"/>
      <c r="AV124" s="1"/>
      <c r="AW124" s="1"/>
      <c r="AX124" s="1"/>
      <c r="AY124" s="1" t="s">
        <v>2773</v>
      </c>
      <c r="AZ124" s="1" t="s">
        <v>2774</v>
      </c>
      <c r="BA124" s="1" t="s">
        <v>109</v>
      </c>
      <c r="BB124" s="1" t="s">
        <v>110</v>
      </c>
      <c r="BC124" s="1" t="s">
        <v>445</v>
      </c>
      <c r="BD124" s="1" t="s">
        <v>1067</v>
      </c>
      <c r="BE124" s="1">
        <v>59.9</v>
      </c>
      <c r="BF124" s="1">
        <v>5.99</v>
      </c>
      <c r="BG124" s="1"/>
      <c r="BH124" s="1"/>
      <c r="BI124" s="1"/>
      <c r="BJ124" s="1"/>
      <c r="BK124" s="1"/>
      <c r="BL124" s="1"/>
      <c r="BM124" s="1"/>
      <c r="BN124" s="1"/>
      <c r="BO124" s="1" t="s">
        <v>2775</v>
      </c>
      <c r="BP124" s="1"/>
      <c r="BQ124" s="1"/>
      <c r="BR124" s="1" t="s">
        <v>2776</v>
      </c>
      <c r="BS124" s="1">
        <v>130</v>
      </c>
      <c r="BT124" s="1" t="s">
        <v>2777</v>
      </c>
      <c r="BU124" s="1" t="str">
        <f>HYPERLINK("https://nconnect.nicmar.ac.in/storage/profile/6aa6671448f35.png","Download")</f>
        <v>0</v>
      </c>
      <c r="BV124" s="1" t="s">
        <v>116</v>
      </c>
      <c r="BW124" s="3"/>
      <c r="BX124" s="3"/>
    </row>
    <row r="125" spans="1:76">
      <c r="A125" s="1" t="s">
        <v>76</v>
      </c>
      <c r="B125" s="1" t="s">
        <v>77</v>
      </c>
      <c r="C125" s="1" t="s">
        <v>2778</v>
      </c>
      <c r="D125" s="1" t="s">
        <v>2779</v>
      </c>
      <c r="E125" s="1"/>
      <c r="F125" s="1" t="s">
        <v>81</v>
      </c>
      <c r="G125" s="1" t="s">
        <v>2780</v>
      </c>
      <c r="H125" s="1" t="s">
        <v>2781</v>
      </c>
      <c r="I125" s="1" t="s">
        <v>2782</v>
      </c>
      <c r="J125" s="1">
        <v>7763015699</v>
      </c>
      <c r="K125" s="1" t="s">
        <v>85</v>
      </c>
      <c r="L125" s="1" t="s">
        <v>2783</v>
      </c>
      <c r="M125" s="1" t="s">
        <v>87</v>
      </c>
      <c r="N125" s="1" t="s">
        <v>2784</v>
      </c>
      <c r="O125" s="1" t="s">
        <v>2785</v>
      </c>
      <c r="P125" s="1" t="s">
        <v>126</v>
      </c>
      <c r="Q125" s="1">
        <v>283794808275</v>
      </c>
      <c r="R125" s="1" t="s">
        <v>2786</v>
      </c>
      <c r="S125" s="1">
        <v>9431564598</v>
      </c>
      <c r="T125" s="1" t="s">
        <v>632</v>
      </c>
      <c r="U125" s="1" t="s">
        <v>2787</v>
      </c>
      <c r="V125" s="1">
        <v>9431940323</v>
      </c>
      <c r="W125" s="1" t="s">
        <v>219</v>
      </c>
      <c r="X125" s="1" t="s">
        <v>2788</v>
      </c>
      <c r="Y125" s="1" t="s">
        <v>2789</v>
      </c>
      <c r="Z125" s="1" t="s">
        <v>2790</v>
      </c>
      <c r="AA125" s="1" t="s">
        <v>2788</v>
      </c>
      <c r="AB125" s="1" t="s">
        <v>2789</v>
      </c>
      <c r="AC125" s="1" t="s">
        <v>2790</v>
      </c>
      <c r="AD125" s="1" t="s">
        <v>98</v>
      </c>
      <c r="AE125" s="1" t="s">
        <v>98</v>
      </c>
      <c r="AF125" s="1" t="s">
        <v>2791</v>
      </c>
      <c r="AG125" s="1" t="s">
        <v>2792</v>
      </c>
      <c r="AH125" s="1" t="s">
        <v>2793</v>
      </c>
      <c r="AI125" s="1" t="s">
        <v>2794</v>
      </c>
      <c r="AJ125" s="1">
        <v>61.4</v>
      </c>
      <c r="AK125" s="1"/>
      <c r="AL125" s="1" t="s">
        <v>2795</v>
      </c>
      <c r="AM125" s="1" t="s">
        <v>2792</v>
      </c>
      <c r="AN125" s="1" t="s">
        <v>196</v>
      </c>
      <c r="AO125" s="1" t="s">
        <v>2796</v>
      </c>
      <c r="AP125" s="1" t="s">
        <v>2797</v>
      </c>
      <c r="AQ125" s="1">
        <v>52.2</v>
      </c>
      <c r="AR125" s="1"/>
      <c r="AS125" s="1"/>
      <c r="AT125" s="1"/>
      <c r="AU125" s="1"/>
      <c r="AV125" s="1"/>
      <c r="AW125" s="1"/>
      <c r="AX125" s="1"/>
      <c r="AY125" s="1" t="s">
        <v>2798</v>
      </c>
      <c r="AZ125" s="1" t="s">
        <v>2799</v>
      </c>
      <c r="BA125" s="1" t="s">
        <v>109</v>
      </c>
      <c r="BB125" s="1" t="s">
        <v>110</v>
      </c>
      <c r="BC125" s="1" t="s">
        <v>2800</v>
      </c>
      <c r="BD125" s="1" t="s">
        <v>1229</v>
      </c>
      <c r="BE125" s="1">
        <v>66.6</v>
      </c>
      <c r="BF125" s="1">
        <v>6.66</v>
      </c>
      <c r="BG125" s="1"/>
      <c r="BH125" s="1"/>
      <c r="BI125" s="1"/>
      <c r="BJ125" s="1"/>
      <c r="BK125" s="1"/>
      <c r="BL125" s="1"/>
      <c r="BM125" s="1"/>
      <c r="BN125" s="1"/>
      <c r="BO125" s="1" t="s">
        <v>2801</v>
      </c>
      <c r="BP125" s="1" t="s">
        <v>2802</v>
      </c>
      <c r="BQ125" s="1" t="s">
        <v>2803</v>
      </c>
      <c r="BR125" s="1"/>
      <c r="BS125" s="1"/>
      <c r="BT125" s="1"/>
      <c r="BU125" s="1" t="str">
        <f>HYPERLINK("https://nconnect.nicmar.ac.in/storage/profile/6aa854af56aea.png","Download")</f>
        <v>0</v>
      </c>
      <c r="BV125" s="1" t="s">
        <v>116</v>
      </c>
      <c r="BW125" s="3"/>
      <c r="BX125" s="3"/>
    </row>
    <row r="126" spans="1:76">
      <c r="A126" s="1" t="s">
        <v>76</v>
      </c>
      <c r="B126" s="1" t="s">
        <v>77</v>
      </c>
      <c r="C126" s="1" t="s">
        <v>2804</v>
      </c>
      <c r="D126" s="1" t="s">
        <v>2805</v>
      </c>
      <c r="E126" s="1" t="s">
        <v>2806</v>
      </c>
      <c r="F126" s="1" t="s">
        <v>2807</v>
      </c>
      <c r="G126" s="1" t="s">
        <v>2808</v>
      </c>
      <c r="H126" s="1" t="s">
        <v>2809</v>
      </c>
      <c r="I126" s="1" t="s">
        <v>2810</v>
      </c>
      <c r="J126" s="1">
        <v>9491334794</v>
      </c>
      <c r="K126" s="1" t="s">
        <v>85</v>
      </c>
      <c r="L126" s="1" t="s">
        <v>2811</v>
      </c>
      <c r="M126" s="1" t="s">
        <v>87</v>
      </c>
      <c r="N126" s="1" t="s">
        <v>185</v>
      </c>
      <c r="O126" s="1" t="s">
        <v>2812</v>
      </c>
      <c r="P126" s="1" t="s">
        <v>126</v>
      </c>
      <c r="Q126" s="1">
        <v>422287083361</v>
      </c>
      <c r="R126" s="1" t="s">
        <v>2813</v>
      </c>
      <c r="S126" s="1">
        <v>9912514794</v>
      </c>
      <c r="T126" s="1" t="s">
        <v>2814</v>
      </c>
      <c r="U126" s="1" t="s">
        <v>2815</v>
      </c>
      <c r="V126" s="1">
        <v>9490768963</v>
      </c>
      <c r="W126" s="1" t="s">
        <v>2816</v>
      </c>
      <c r="X126" s="1" t="s">
        <v>2817</v>
      </c>
      <c r="Y126" s="1" t="s">
        <v>2818</v>
      </c>
      <c r="Z126" s="1" t="s">
        <v>97</v>
      </c>
      <c r="AA126" s="1" t="s">
        <v>2817</v>
      </c>
      <c r="AB126" s="1" t="s">
        <v>2818</v>
      </c>
      <c r="AC126" s="1" t="s">
        <v>97</v>
      </c>
      <c r="AD126" s="1" t="s">
        <v>98</v>
      </c>
      <c r="AE126" s="1" t="s">
        <v>98</v>
      </c>
      <c r="AF126" s="1" t="s">
        <v>2819</v>
      </c>
      <c r="AG126" s="1" t="s">
        <v>706</v>
      </c>
      <c r="AH126" s="1" t="s">
        <v>101</v>
      </c>
      <c r="AI126" s="1" t="s">
        <v>223</v>
      </c>
      <c r="AJ126" s="1">
        <v>95</v>
      </c>
      <c r="AK126" s="1">
        <v>9.5</v>
      </c>
      <c r="AL126" s="1"/>
      <c r="AM126" s="1"/>
      <c r="AN126" s="1"/>
      <c r="AO126" s="1"/>
      <c r="AP126" s="1"/>
      <c r="AQ126" s="1"/>
      <c r="AR126" s="1"/>
      <c r="AS126" s="1" t="s">
        <v>590</v>
      </c>
      <c r="AT126" s="1" t="s">
        <v>2820</v>
      </c>
      <c r="AU126" s="1" t="s">
        <v>105</v>
      </c>
      <c r="AV126" s="1" t="s">
        <v>225</v>
      </c>
      <c r="AW126" s="1">
        <v>82.98</v>
      </c>
      <c r="AX126" s="1">
        <v>8.29</v>
      </c>
      <c r="AY126" s="1" t="s">
        <v>254</v>
      </c>
      <c r="AZ126" s="1" t="s">
        <v>2821</v>
      </c>
      <c r="BA126" s="1" t="s">
        <v>109</v>
      </c>
      <c r="BB126" s="1" t="s">
        <v>110</v>
      </c>
      <c r="BC126" s="1" t="s">
        <v>111</v>
      </c>
      <c r="BD126" s="1" t="s">
        <v>786</v>
      </c>
      <c r="BE126" s="1">
        <v>76.3</v>
      </c>
      <c r="BF126" s="1">
        <v>8.38</v>
      </c>
      <c r="BG126" s="1"/>
      <c r="BH126" s="1"/>
      <c r="BI126" s="1"/>
      <c r="BJ126" s="1"/>
      <c r="BK126" s="1"/>
      <c r="BL126" s="1"/>
      <c r="BM126" s="1"/>
      <c r="BN126" s="1"/>
      <c r="BO126" s="1" t="s">
        <v>2822</v>
      </c>
      <c r="BP126" s="1"/>
      <c r="BQ126" s="1"/>
      <c r="BR126" s="1" t="s">
        <v>2823</v>
      </c>
      <c r="BS126" s="1">
        <v>125</v>
      </c>
      <c r="BT126" s="1" t="s">
        <v>2824</v>
      </c>
      <c r="BU126" s="1" t="str">
        <f>HYPERLINK("https://nconnect.nicmar.ac.in/storage/profile/6aa93b89578df.png","Download")</f>
        <v>0</v>
      </c>
      <c r="BV126" s="1" t="s">
        <v>116</v>
      </c>
      <c r="BW126" s="3"/>
      <c r="BX126" s="3"/>
    </row>
    <row r="127" spans="1:76">
      <c r="A127" s="1" t="s">
        <v>76</v>
      </c>
      <c r="B127" s="1" t="s">
        <v>77</v>
      </c>
      <c r="C127" s="1" t="s">
        <v>2825</v>
      </c>
      <c r="D127" s="1" t="s">
        <v>2826</v>
      </c>
      <c r="E127" s="1"/>
      <c r="F127" s="1" t="s">
        <v>2827</v>
      </c>
      <c r="G127" s="1" t="s">
        <v>2828</v>
      </c>
      <c r="H127" s="1" t="s">
        <v>2829</v>
      </c>
      <c r="I127" s="1" t="s">
        <v>2830</v>
      </c>
      <c r="J127" s="1">
        <v>9555677583</v>
      </c>
      <c r="K127" s="1" t="s">
        <v>85</v>
      </c>
      <c r="L127" s="1" t="s">
        <v>2831</v>
      </c>
      <c r="M127" s="1" t="s">
        <v>87</v>
      </c>
      <c r="N127" s="1" t="s">
        <v>2832</v>
      </c>
      <c r="O127" s="1" t="s">
        <v>2833</v>
      </c>
      <c r="P127" s="1" t="s">
        <v>126</v>
      </c>
      <c r="Q127" s="1">
        <v>532669799673</v>
      </c>
      <c r="R127" s="1" t="s">
        <v>2834</v>
      </c>
      <c r="S127" s="1">
        <v>8756022987</v>
      </c>
      <c r="T127" s="1" t="s">
        <v>2835</v>
      </c>
      <c r="U127" s="1" t="s">
        <v>2836</v>
      </c>
      <c r="V127" s="1">
        <v>9984245004</v>
      </c>
      <c r="W127" s="1" t="s">
        <v>1082</v>
      </c>
      <c r="X127" s="1" t="s">
        <v>2837</v>
      </c>
      <c r="Y127" s="1" t="s">
        <v>2838</v>
      </c>
      <c r="Z127" s="1" t="s">
        <v>2839</v>
      </c>
      <c r="AA127" s="1" t="s">
        <v>2837</v>
      </c>
      <c r="AB127" s="1" t="s">
        <v>2838</v>
      </c>
      <c r="AC127" s="1" t="s">
        <v>2839</v>
      </c>
      <c r="AD127" s="1" t="s">
        <v>98</v>
      </c>
      <c r="AE127" s="1" t="s">
        <v>98</v>
      </c>
      <c r="AF127" s="1" t="s">
        <v>2840</v>
      </c>
      <c r="AG127" s="1" t="s">
        <v>2841</v>
      </c>
      <c r="AH127" s="1" t="s">
        <v>193</v>
      </c>
      <c r="AI127" s="1" t="s">
        <v>137</v>
      </c>
      <c r="AJ127" s="1">
        <v>62.5</v>
      </c>
      <c r="AK127" s="1"/>
      <c r="AL127" s="1"/>
      <c r="AM127" s="1"/>
      <c r="AN127" s="1"/>
      <c r="AO127" s="1"/>
      <c r="AP127" s="1"/>
      <c r="AQ127" s="1"/>
      <c r="AR127" s="1"/>
      <c r="AS127" s="1" t="s">
        <v>2842</v>
      </c>
      <c r="AT127" s="1" t="s">
        <v>2843</v>
      </c>
      <c r="AU127" s="1" t="s">
        <v>1593</v>
      </c>
      <c r="AV127" s="1" t="s">
        <v>496</v>
      </c>
      <c r="AW127" s="1">
        <v>72.45</v>
      </c>
      <c r="AX127" s="1"/>
      <c r="AY127" s="1" t="s">
        <v>2844</v>
      </c>
      <c r="AZ127" s="1" t="s">
        <v>2845</v>
      </c>
      <c r="BA127" s="1" t="s">
        <v>109</v>
      </c>
      <c r="BB127" s="1" t="s">
        <v>110</v>
      </c>
      <c r="BC127" s="1" t="s">
        <v>415</v>
      </c>
      <c r="BD127" s="1" t="s">
        <v>922</v>
      </c>
      <c r="BE127" s="1">
        <v>59.3</v>
      </c>
      <c r="BF127" s="1">
        <v>5.93</v>
      </c>
      <c r="BG127" s="1"/>
      <c r="BH127" s="1"/>
      <c r="BI127" s="1"/>
      <c r="BJ127" s="1"/>
      <c r="BK127" s="1"/>
      <c r="BL127" s="1"/>
      <c r="BM127" s="1"/>
      <c r="BN127" s="1"/>
      <c r="BO127" s="1" t="s">
        <v>2846</v>
      </c>
      <c r="BP127" s="1" t="s">
        <v>2847</v>
      </c>
      <c r="BQ127" s="1" t="s">
        <v>1187</v>
      </c>
      <c r="BR127" s="1" t="s">
        <v>2848</v>
      </c>
      <c r="BS127" s="1">
        <v>33</v>
      </c>
      <c r="BT127" s="1"/>
      <c r="BU127" s="1" t="str">
        <f>HYPERLINK("https://nconnect.nicmar.ac.in/storage/profile/6aa83432a669e.png","Download")</f>
        <v>0</v>
      </c>
      <c r="BV127" s="1" t="s">
        <v>116</v>
      </c>
      <c r="BW127" s="3"/>
      <c r="BX127" s="3"/>
    </row>
    <row r="128" spans="1:76">
      <c r="A128" s="1" t="s">
        <v>76</v>
      </c>
      <c r="B128" s="1" t="s">
        <v>77</v>
      </c>
      <c r="C128" s="1" t="s">
        <v>2849</v>
      </c>
      <c r="D128" s="1" t="s">
        <v>2850</v>
      </c>
      <c r="E128" s="1" t="s">
        <v>2851</v>
      </c>
      <c r="F128" s="1" t="s">
        <v>81</v>
      </c>
      <c r="G128" s="1" t="s">
        <v>2852</v>
      </c>
      <c r="H128" s="1" t="s">
        <v>2853</v>
      </c>
      <c r="I128" s="1" t="s">
        <v>2854</v>
      </c>
      <c r="J128" s="1">
        <v>7659934273</v>
      </c>
      <c r="K128" s="1" t="s">
        <v>85</v>
      </c>
      <c r="L128" s="1" t="s">
        <v>2855</v>
      </c>
      <c r="M128" s="1" t="s">
        <v>87</v>
      </c>
      <c r="N128" s="1" t="s">
        <v>88</v>
      </c>
      <c r="O128" s="1" t="s">
        <v>2856</v>
      </c>
      <c r="P128" s="1" t="s">
        <v>126</v>
      </c>
      <c r="Q128" s="1">
        <v>993374963797</v>
      </c>
      <c r="R128" s="1" t="s">
        <v>2857</v>
      </c>
      <c r="S128" s="1">
        <v>9492850752</v>
      </c>
      <c r="T128" s="1" t="s">
        <v>92</v>
      </c>
      <c r="U128" s="1" t="s">
        <v>2858</v>
      </c>
      <c r="V128" s="1">
        <v>9492850752</v>
      </c>
      <c r="W128" s="1" t="s">
        <v>189</v>
      </c>
      <c r="X128" s="1" t="s">
        <v>2859</v>
      </c>
      <c r="Y128" s="1" t="s">
        <v>191</v>
      </c>
      <c r="Z128" s="1" t="s">
        <v>97</v>
      </c>
      <c r="AA128" s="1" t="s">
        <v>2859</v>
      </c>
      <c r="AB128" s="1" t="s">
        <v>191</v>
      </c>
      <c r="AC128" s="1" t="s">
        <v>97</v>
      </c>
      <c r="AD128" s="1" t="s">
        <v>98</v>
      </c>
      <c r="AE128" s="1" t="s">
        <v>98</v>
      </c>
      <c r="AF128" s="1" t="s">
        <v>2860</v>
      </c>
      <c r="AG128" s="1" t="s">
        <v>2861</v>
      </c>
      <c r="AH128" s="1" t="s">
        <v>301</v>
      </c>
      <c r="AI128" s="1" t="s">
        <v>302</v>
      </c>
      <c r="AJ128" s="1">
        <v>93.1</v>
      </c>
      <c r="AK128" s="1">
        <v>9.8</v>
      </c>
      <c r="AL128" s="1"/>
      <c r="AM128" s="1"/>
      <c r="AN128" s="1"/>
      <c r="AO128" s="1"/>
      <c r="AP128" s="1"/>
      <c r="AQ128" s="1"/>
      <c r="AR128" s="1"/>
      <c r="AS128" s="1" t="s">
        <v>1250</v>
      </c>
      <c r="AT128" s="1" t="s">
        <v>2862</v>
      </c>
      <c r="AU128" s="1" t="s">
        <v>250</v>
      </c>
      <c r="AV128" s="1" t="s">
        <v>102</v>
      </c>
      <c r="AW128" s="1">
        <v>88.8</v>
      </c>
      <c r="AX128" s="1"/>
      <c r="AY128" s="1" t="s">
        <v>254</v>
      </c>
      <c r="AZ128" s="1" t="s">
        <v>2863</v>
      </c>
      <c r="BA128" s="1" t="s">
        <v>109</v>
      </c>
      <c r="BB128" s="1" t="s">
        <v>110</v>
      </c>
      <c r="BC128" s="1" t="s">
        <v>105</v>
      </c>
      <c r="BD128" s="1" t="s">
        <v>710</v>
      </c>
      <c r="BE128" s="1">
        <v>67</v>
      </c>
      <c r="BF128" s="1">
        <v>7.45</v>
      </c>
      <c r="BG128" s="1"/>
      <c r="BH128" s="1"/>
      <c r="BI128" s="1"/>
      <c r="BJ128" s="1"/>
      <c r="BK128" s="1"/>
      <c r="BL128" s="1"/>
      <c r="BM128" s="1"/>
      <c r="BN128" s="1"/>
      <c r="BO128" s="1" t="s">
        <v>2864</v>
      </c>
      <c r="BP128" s="1"/>
      <c r="BQ128" s="1"/>
      <c r="BR128" s="1" t="s">
        <v>2865</v>
      </c>
      <c r="BS128" s="1">
        <v>70</v>
      </c>
      <c r="BT128" s="1" t="s">
        <v>2866</v>
      </c>
      <c r="BU128" s="1" t="str">
        <f>HYPERLINK("https://nconnect.nicmar.ac.in/storage/profile/6aa555be76d45.png","Download")</f>
        <v>0</v>
      </c>
      <c r="BV128" s="1" t="s">
        <v>116</v>
      </c>
      <c r="BW128" s="3"/>
      <c r="BX128" s="3"/>
    </row>
    <row r="129" spans="1:76">
      <c r="A129" s="1" t="s">
        <v>76</v>
      </c>
      <c r="B129" s="1" t="s">
        <v>77</v>
      </c>
      <c r="C129" s="1" t="s">
        <v>2867</v>
      </c>
      <c r="D129" s="1" t="s">
        <v>2868</v>
      </c>
      <c r="E129" s="1"/>
      <c r="F129" s="1" t="s">
        <v>2869</v>
      </c>
      <c r="G129" s="1" t="s">
        <v>2870</v>
      </c>
      <c r="H129" s="1" t="s">
        <v>2871</v>
      </c>
      <c r="I129" s="1" t="s">
        <v>2872</v>
      </c>
      <c r="J129" s="1">
        <v>8333941434</v>
      </c>
      <c r="K129" s="1" t="s">
        <v>85</v>
      </c>
      <c r="L129" s="1" t="s">
        <v>2873</v>
      </c>
      <c r="M129" s="1" t="s">
        <v>87</v>
      </c>
      <c r="N129" s="1" t="s">
        <v>88</v>
      </c>
      <c r="O129" s="1" t="s">
        <v>2874</v>
      </c>
      <c r="P129" s="1" t="s">
        <v>90</v>
      </c>
      <c r="Q129" s="1">
        <v>675141991863</v>
      </c>
      <c r="R129" s="1" t="s">
        <v>2875</v>
      </c>
      <c r="S129" s="1">
        <v>9059061434</v>
      </c>
      <c r="T129" s="1" t="s">
        <v>92</v>
      </c>
      <c r="U129" s="1" t="s">
        <v>2876</v>
      </c>
      <c r="V129" s="1">
        <v>9059061434</v>
      </c>
      <c r="W129" s="1" t="s">
        <v>162</v>
      </c>
      <c r="X129" s="1" t="s">
        <v>2877</v>
      </c>
      <c r="Y129" s="1" t="s">
        <v>893</v>
      </c>
      <c r="Z129" s="1" t="s">
        <v>97</v>
      </c>
      <c r="AA129" s="1" t="s">
        <v>2877</v>
      </c>
      <c r="AB129" s="1" t="s">
        <v>893</v>
      </c>
      <c r="AC129" s="1" t="s">
        <v>97</v>
      </c>
      <c r="AD129" s="1" t="s">
        <v>98</v>
      </c>
      <c r="AE129" s="1" t="s">
        <v>98</v>
      </c>
      <c r="AF129" s="1" t="s">
        <v>2878</v>
      </c>
      <c r="AG129" s="1" t="s">
        <v>2879</v>
      </c>
      <c r="AH129" s="1" t="s">
        <v>2880</v>
      </c>
      <c r="AI129" s="1" t="s">
        <v>2729</v>
      </c>
      <c r="AJ129" s="1">
        <v>80</v>
      </c>
      <c r="AK129" s="1"/>
      <c r="AL129" s="1"/>
      <c r="AM129" s="1"/>
      <c r="AN129" s="1"/>
      <c r="AO129" s="1"/>
      <c r="AP129" s="1"/>
      <c r="AQ129" s="1"/>
      <c r="AR129" s="1"/>
      <c r="AS129" s="1" t="s">
        <v>2881</v>
      </c>
      <c r="AT129" s="1" t="s">
        <v>2882</v>
      </c>
      <c r="AU129" s="1" t="s">
        <v>407</v>
      </c>
      <c r="AV129" s="1" t="s">
        <v>665</v>
      </c>
      <c r="AW129" s="1">
        <v>75.11</v>
      </c>
      <c r="AX129" s="1"/>
      <c r="AY129" s="1" t="s">
        <v>2883</v>
      </c>
      <c r="AZ129" s="1" t="s">
        <v>2884</v>
      </c>
      <c r="BA129" s="1" t="s">
        <v>109</v>
      </c>
      <c r="BB129" s="1" t="s">
        <v>110</v>
      </c>
      <c r="BC129" s="1" t="s">
        <v>136</v>
      </c>
      <c r="BD129" s="1" t="s">
        <v>989</v>
      </c>
      <c r="BE129" s="1">
        <v>72.5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 t="s">
        <v>2885</v>
      </c>
      <c r="BP129" s="1" t="s">
        <v>2886</v>
      </c>
      <c r="BQ129" s="1" t="s">
        <v>2673</v>
      </c>
      <c r="BR129" s="1" t="s">
        <v>2887</v>
      </c>
      <c r="BS129" s="1">
        <v>23</v>
      </c>
      <c r="BT129" s="1"/>
      <c r="BU129" s="1" t="str">
        <f>HYPERLINK("https://nconnect.nicmar.ac.in/storage/profile/6a9c2a235b79b.png","Download")</f>
        <v>0</v>
      </c>
      <c r="BV129" s="1" t="s">
        <v>116</v>
      </c>
      <c r="BW129" s="3"/>
      <c r="BX129" s="3"/>
    </row>
    <row r="130" spans="1:76">
      <c r="A130" s="1" t="s">
        <v>76</v>
      </c>
      <c r="B130" s="1" t="s">
        <v>77</v>
      </c>
      <c r="C130" s="1" t="s">
        <v>2888</v>
      </c>
      <c r="D130" s="1" t="s">
        <v>2889</v>
      </c>
      <c r="E130" s="1"/>
      <c r="F130" s="1" t="s">
        <v>2890</v>
      </c>
      <c r="G130" s="1" t="s">
        <v>2891</v>
      </c>
      <c r="H130" s="1" t="s">
        <v>2892</v>
      </c>
      <c r="I130" s="1" t="s">
        <v>2893</v>
      </c>
      <c r="J130" s="1">
        <v>6303513889</v>
      </c>
      <c r="K130" s="1" t="s">
        <v>85</v>
      </c>
      <c r="L130" s="1" t="s">
        <v>2894</v>
      </c>
      <c r="M130" s="1" t="s">
        <v>87</v>
      </c>
      <c r="N130" s="1" t="s">
        <v>241</v>
      </c>
      <c r="O130" s="1" t="s">
        <v>2895</v>
      </c>
      <c r="P130" s="1" t="s">
        <v>126</v>
      </c>
      <c r="Q130" s="1">
        <v>205658533782</v>
      </c>
      <c r="R130" s="1" t="s">
        <v>2896</v>
      </c>
      <c r="S130" s="1">
        <v>6281185245</v>
      </c>
      <c r="T130" s="1" t="s">
        <v>2897</v>
      </c>
      <c r="U130" s="1" t="s">
        <v>2898</v>
      </c>
      <c r="V130" s="1">
        <v>9182693116</v>
      </c>
      <c r="W130" s="1" t="s">
        <v>682</v>
      </c>
      <c r="X130" s="1" t="s">
        <v>2899</v>
      </c>
      <c r="Y130" s="1" t="s">
        <v>191</v>
      </c>
      <c r="Z130" s="1" t="s">
        <v>97</v>
      </c>
      <c r="AA130" s="1" t="s">
        <v>2900</v>
      </c>
      <c r="AB130" s="1" t="s">
        <v>438</v>
      </c>
      <c r="AC130" s="1" t="s">
        <v>404</v>
      </c>
      <c r="AD130" s="1" t="s">
        <v>98</v>
      </c>
      <c r="AE130" s="1" t="s">
        <v>98</v>
      </c>
      <c r="AF130" s="1" t="s">
        <v>2901</v>
      </c>
      <c r="AG130" s="1" t="s">
        <v>2902</v>
      </c>
      <c r="AH130" s="1" t="s">
        <v>101</v>
      </c>
      <c r="AI130" s="1" t="s">
        <v>105</v>
      </c>
      <c r="AJ130" s="1">
        <v>92.15</v>
      </c>
      <c r="AK130" s="1">
        <v>9.7</v>
      </c>
      <c r="AL130" s="1" t="s">
        <v>2903</v>
      </c>
      <c r="AM130" s="1" t="s">
        <v>2904</v>
      </c>
      <c r="AN130" s="1" t="s">
        <v>196</v>
      </c>
      <c r="AO130" s="1" t="s">
        <v>256</v>
      </c>
      <c r="AP130" s="1" t="s">
        <v>846</v>
      </c>
      <c r="AQ130" s="1">
        <v>95.2</v>
      </c>
      <c r="AR130" s="1"/>
      <c r="AS130" s="1"/>
      <c r="AT130" s="1"/>
      <c r="AU130" s="1"/>
      <c r="AV130" s="1"/>
      <c r="AW130" s="1"/>
      <c r="AX130" s="1"/>
      <c r="AY130" s="1" t="s">
        <v>226</v>
      </c>
      <c r="AZ130" s="1" t="s">
        <v>2905</v>
      </c>
      <c r="BA130" s="1" t="s">
        <v>109</v>
      </c>
      <c r="BB130" s="1" t="s">
        <v>110</v>
      </c>
      <c r="BC130" s="1" t="s">
        <v>589</v>
      </c>
      <c r="BD130" s="1" t="s">
        <v>329</v>
      </c>
      <c r="BE130" s="1">
        <v>76.4</v>
      </c>
      <c r="BF130" s="1">
        <v>8.39</v>
      </c>
      <c r="BG130" s="1"/>
      <c r="BH130" s="1"/>
      <c r="BI130" s="1"/>
      <c r="BJ130" s="1"/>
      <c r="BK130" s="1"/>
      <c r="BL130" s="1"/>
      <c r="BM130" s="1"/>
      <c r="BN130" s="1"/>
      <c r="BO130" s="1" t="s">
        <v>2906</v>
      </c>
      <c r="BP130" s="1" t="s">
        <v>2907</v>
      </c>
      <c r="BQ130" s="1" t="s">
        <v>308</v>
      </c>
      <c r="BR130" s="1" t="s">
        <v>2908</v>
      </c>
      <c r="BS130" s="1">
        <v>69</v>
      </c>
      <c r="BT130" s="1" t="s">
        <v>2909</v>
      </c>
      <c r="BU130" s="1" t="str">
        <f>HYPERLINK("https://nconnect.nicmar.ac.in/storage/profile/6aa171aab73e1.png","Download")</f>
        <v>0</v>
      </c>
      <c r="BV130" s="1" t="s">
        <v>116</v>
      </c>
      <c r="BW130" s="3"/>
      <c r="BX130" s="3"/>
    </row>
    <row r="131" spans="1:76">
      <c r="A131" s="1" t="s">
        <v>76</v>
      </c>
      <c r="B131" s="1" t="s">
        <v>77</v>
      </c>
      <c r="C131" s="1" t="s">
        <v>2910</v>
      </c>
      <c r="D131" s="1" t="s">
        <v>2911</v>
      </c>
      <c r="E131" s="1"/>
      <c r="F131" s="1" t="s">
        <v>2912</v>
      </c>
      <c r="G131" s="1" t="s">
        <v>2913</v>
      </c>
      <c r="H131" s="1" t="s">
        <v>2914</v>
      </c>
      <c r="I131" s="1" t="s">
        <v>2915</v>
      </c>
      <c r="J131" s="1">
        <v>8639301037</v>
      </c>
      <c r="K131" s="1" t="s">
        <v>85</v>
      </c>
      <c r="L131" s="1" t="s">
        <v>2916</v>
      </c>
      <c r="M131" s="1" t="s">
        <v>87</v>
      </c>
      <c r="N131" s="1" t="s">
        <v>2917</v>
      </c>
      <c r="O131" s="1" t="s">
        <v>2918</v>
      </c>
      <c r="P131" s="1" t="s">
        <v>216</v>
      </c>
      <c r="Q131" s="1">
        <v>855563248756</v>
      </c>
      <c r="R131" s="1" t="s">
        <v>2919</v>
      </c>
      <c r="S131" s="1">
        <v>7382916891</v>
      </c>
      <c r="T131" s="1" t="s">
        <v>2920</v>
      </c>
      <c r="U131" s="1" t="s">
        <v>2921</v>
      </c>
      <c r="V131" s="1">
        <v>9491873214</v>
      </c>
      <c r="W131" s="1" t="s">
        <v>753</v>
      </c>
      <c r="X131" s="1" t="s">
        <v>2922</v>
      </c>
      <c r="Y131" s="1" t="s">
        <v>299</v>
      </c>
      <c r="Z131" s="1" t="s">
        <v>97</v>
      </c>
      <c r="AA131" s="1" t="s">
        <v>2923</v>
      </c>
      <c r="AB131" s="1" t="s">
        <v>299</v>
      </c>
      <c r="AC131" s="1" t="s">
        <v>97</v>
      </c>
      <c r="AD131" s="1" t="s">
        <v>98</v>
      </c>
      <c r="AE131" s="1" t="s">
        <v>98</v>
      </c>
      <c r="AF131" s="1" t="s">
        <v>2924</v>
      </c>
      <c r="AG131" s="1" t="s">
        <v>2925</v>
      </c>
      <c r="AH131" s="1" t="s">
        <v>193</v>
      </c>
      <c r="AI131" s="1" t="s">
        <v>137</v>
      </c>
      <c r="AJ131" s="1">
        <v>92</v>
      </c>
      <c r="AK131" s="1">
        <v>9.2</v>
      </c>
      <c r="AL131" s="1"/>
      <c r="AM131" s="1"/>
      <c r="AN131" s="1"/>
      <c r="AO131" s="1"/>
      <c r="AP131" s="1"/>
      <c r="AQ131" s="1"/>
      <c r="AR131" s="1"/>
      <c r="AS131" s="1" t="s">
        <v>110</v>
      </c>
      <c r="AT131" s="1" t="s">
        <v>2926</v>
      </c>
      <c r="AU131" s="1" t="s">
        <v>101</v>
      </c>
      <c r="AV131" s="1" t="s">
        <v>565</v>
      </c>
      <c r="AW131" s="1">
        <v>70.6</v>
      </c>
      <c r="AX131" s="1"/>
      <c r="AY131" s="1" t="s">
        <v>2927</v>
      </c>
      <c r="AZ131" s="1" t="s">
        <v>2157</v>
      </c>
      <c r="BA131" s="1" t="s">
        <v>109</v>
      </c>
      <c r="BB131" s="1" t="s">
        <v>110</v>
      </c>
      <c r="BC131" s="1" t="s">
        <v>496</v>
      </c>
      <c r="BD131" s="1" t="s">
        <v>1116</v>
      </c>
      <c r="BE131" s="1">
        <v>70.1</v>
      </c>
      <c r="BF131" s="1">
        <v>7.76</v>
      </c>
      <c r="BG131" s="1"/>
      <c r="BH131" s="1"/>
      <c r="BI131" s="1"/>
      <c r="BJ131" s="1"/>
      <c r="BK131" s="1"/>
      <c r="BL131" s="1"/>
      <c r="BM131" s="1"/>
      <c r="BN131" s="1"/>
      <c r="BO131" s="1" t="s">
        <v>2928</v>
      </c>
      <c r="BP131" s="1" t="s">
        <v>2929</v>
      </c>
      <c r="BQ131" s="1" t="s">
        <v>203</v>
      </c>
      <c r="BR131" s="1" t="s">
        <v>2930</v>
      </c>
      <c r="BS131" s="1">
        <v>42</v>
      </c>
      <c r="BT131" s="1" t="s">
        <v>2931</v>
      </c>
      <c r="BU131" s="1" t="str">
        <f>HYPERLINK("https://nconnect.nicmar.ac.in/storage/profile/6aab56db33875.png","Download")</f>
        <v>0</v>
      </c>
      <c r="BV131" s="1" t="s">
        <v>116</v>
      </c>
      <c r="BW131" s="3"/>
      <c r="BX131" s="3"/>
    </row>
    <row r="132" spans="1:76">
      <c r="A132" s="1" t="s">
        <v>76</v>
      </c>
      <c r="B132" s="1" t="s">
        <v>77</v>
      </c>
      <c r="C132" s="1" t="s">
        <v>2932</v>
      </c>
      <c r="D132" s="1" t="s">
        <v>2933</v>
      </c>
      <c r="E132" s="1" t="s">
        <v>2934</v>
      </c>
      <c r="F132" s="1" t="s">
        <v>2935</v>
      </c>
      <c r="G132" s="1" t="s">
        <v>2936</v>
      </c>
      <c r="H132" s="1" t="s">
        <v>2937</v>
      </c>
      <c r="I132" s="1" t="s">
        <v>2938</v>
      </c>
      <c r="J132" s="1">
        <v>9392538358</v>
      </c>
      <c r="K132" s="1" t="s">
        <v>430</v>
      </c>
      <c r="L132" s="1" t="s">
        <v>2939</v>
      </c>
      <c r="M132" s="1" t="s">
        <v>87</v>
      </c>
      <c r="N132" s="1" t="s">
        <v>2374</v>
      </c>
      <c r="O132" s="1" t="s">
        <v>2940</v>
      </c>
      <c r="P132" s="1" t="s">
        <v>216</v>
      </c>
      <c r="Q132" s="1">
        <v>295844780981</v>
      </c>
      <c r="R132" s="1" t="s">
        <v>2941</v>
      </c>
      <c r="S132" s="1">
        <v>8919252620</v>
      </c>
      <c r="T132" s="1" t="s">
        <v>912</v>
      </c>
      <c r="U132" s="1" t="s">
        <v>2942</v>
      </c>
      <c r="V132" s="1">
        <v>7569343723</v>
      </c>
      <c r="W132" s="1" t="s">
        <v>2943</v>
      </c>
      <c r="X132" s="1" t="s">
        <v>2944</v>
      </c>
      <c r="Y132" s="1" t="s">
        <v>164</v>
      </c>
      <c r="Z132" s="1" t="s">
        <v>97</v>
      </c>
      <c r="AA132" s="1" t="s">
        <v>2944</v>
      </c>
      <c r="AB132" s="1" t="s">
        <v>164</v>
      </c>
      <c r="AC132" s="1" t="s">
        <v>97</v>
      </c>
      <c r="AD132" s="1" t="s">
        <v>98</v>
      </c>
      <c r="AE132" s="1" t="s">
        <v>98</v>
      </c>
      <c r="AF132" s="1" t="s">
        <v>2945</v>
      </c>
      <c r="AG132" s="1" t="s">
        <v>2946</v>
      </c>
      <c r="AH132" s="1" t="s">
        <v>193</v>
      </c>
      <c r="AI132" s="1" t="s">
        <v>194</v>
      </c>
      <c r="AJ132" s="1">
        <v>92</v>
      </c>
      <c r="AK132" s="1">
        <v>9.2</v>
      </c>
      <c r="AL132" s="1" t="s">
        <v>2947</v>
      </c>
      <c r="AM132" s="1" t="s">
        <v>2948</v>
      </c>
      <c r="AN132" s="1" t="s">
        <v>196</v>
      </c>
      <c r="AO132" s="1" t="s">
        <v>167</v>
      </c>
      <c r="AP132" s="1" t="s">
        <v>140</v>
      </c>
      <c r="AQ132" s="1">
        <v>80.1</v>
      </c>
      <c r="AR132" s="1">
        <v>8.21</v>
      </c>
      <c r="AS132" s="1"/>
      <c r="AT132" s="1"/>
      <c r="AU132" s="1"/>
      <c r="AV132" s="1"/>
      <c r="AW132" s="1"/>
      <c r="AX132" s="1"/>
      <c r="AY132" s="1" t="s">
        <v>2949</v>
      </c>
      <c r="AZ132" s="1" t="s">
        <v>2950</v>
      </c>
      <c r="BA132" s="1" t="s">
        <v>109</v>
      </c>
      <c r="BB132" s="1" t="s">
        <v>110</v>
      </c>
      <c r="BC132" s="1" t="s">
        <v>143</v>
      </c>
      <c r="BD132" s="1" t="s">
        <v>144</v>
      </c>
      <c r="BE132" s="1">
        <v>77.9</v>
      </c>
      <c r="BF132" s="1">
        <v>8.11</v>
      </c>
      <c r="BG132" s="1"/>
      <c r="BH132" s="1"/>
      <c r="BI132" s="1"/>
      <c r="BJ132" s="1"/>
      <c r="BK132" s="1"/>
      <c r="BL132" s="1"/>
      <c r="BM132" s="1"/>
      <c r="BN132" s="1"/>
      <c r="BO132" s="1" t="s">
        <v>2951</v>
      </c>
      <c r="BP132" s="1"/>
      <c r="BQ132" s="1"/>
      <c r="BR132" s="1"/>
      <c r="BS132" s="1"/>
      <c r="BT132" s="1"/>
      <c r="BU132" s="1" t="str">
        <f>HYPERLINK("https://nconnect.nicmar.ac.in/storage/profile/6aa7ca3e39b2e.png","Download")</f>
        <v>0</v>
      </c>
      <c r="BV132" s="1" t="s">
        <v>116</v>
      </c>
      <c r="BW132" s="3"/>
      <c r="BX132" s="3"/>
    </row>
    <row r="133" spans="1:76">
      <c r="A133" s="1" t="s">
        <v>76</v>
      </c>
      <c r="B133" s="1" t="s">
        <v>77</v>
      </c>
      <c r="C133" s="1" t="s">
        <v>2952</v>
      </c>
      <c r="D133" s="1" t="s">
        <v>2953</v>
      </c>
      <c r="E133" s="1"/>
      <c r="F133" s="1" t="s">
        <v>2954</v>
      </c>
      <c r="G133" s="1" t="s">
        <v>2955</v>
      </c>
      <c r="H133" s="1" t="s">
        <v>2956</v>
      </c>
      <c r="I133" s="1" t="s">
        <v>2957</v>
      </c>
      <c r="J133" s="1">
        <v>7207809481</v>
      </c>
      <c r="K133" s="1" t="s">
        <v>85</v>
      </c>
      <c r="L133" s="1" t="s">
        <v>2958</v>
      </c>
      <c r="M133" s="1" t="s">
        <v>87</v>
      </c>
      <c r="N133" s="1" t="s">
        <v>2959</v>
      </c>
      <c r="O133" s="1" t="s">
        <v>2960</v>
      </c>
      <c r="P133" s="1" t="s">
        <v>90</v>
      </c>
      <c r="Q133" s="1">
        <v>549227407053</v>
      </c>
      <c r="R133" s="1" t="s">
        <v>2961</v>
      </c>
      <c r="S133" s="1">
        <v>9395531081</v>
      </c>
      <c r="T133" s="1" t="s">
        <v>981</v>
      </c>
      <c r="U133" s="1" t="s">
        <v>2962</v>
      </c>
      <c r="V133" s="1">
        <v>8985655081</v>
      </c>
      <c r="W133" s="1" t="s">
        <v>219</v>
      </c>
      <c r="X133" s="1" t="s">
        <v>2963</v>
      </c>
      <c r="Y133" s="1" t="s">
        <v>2818</v>
      </c>
      <c r="Z133" s="1" t="s">
        <v>97</v>
      </c>
      <c r="AA133" s="1" t="s">
        <v>2963</v>
      </c>
      <c r="AB133" s="1" t="s">
        <v>2818</v>
      </c>
      <c r="AC133" s="1" t="s">
        <v>97</v>
      </c>
      <c r="AD133" s="1" t="s">
        <v>98</v>
      </c>
      <c r="AE133" s="1" t="s">
        <v>98</v>
      </c>
      <c r="AF133" s="1" t="s">
        <v>2964</v>
      </c>
      <c r="AG133" s="1" t="s">
        <v>2965</v>
      </c>
      <c r="AH133" s="1" t="s">
        <v>136</v>
      </c>
      <c r="AI133" s="1" t="s">
        <v>194</v>
      </c>
      <c r="AJ133" s="1">
        <v>95</v>
      </c>
      <c r="AK133" s="1">
        <v>9.5</v>
      </c>
      <c r="AL133" s="1" t="s">
        <v>2966</v>
      </c>
      <c r="AM133" s="1" t="s">
        <v>2965</v>
      </c>
      <c r="AN133" s="1" t="s">
        <v>196</v>
      </c>
      <c r="AO133" s="1" t="s">
        <v>101</v>
      </c>
      <c r="AP133" s="1" t="s">
        <v>198</v>
      </c>
      <c r="AQ133" s="1">
        <v>86.73</v>
      </c>
      <c r="AR133" s="1">
        <v>9.13</v>
      </c>
      <c r="AS133" s="1"/>
      <c r="AT133" s="1"/>
      <c r="AU133" s="1"/>
      <c r="AV133" s="1"/>
      <c r="AW133" s="1"/>
      <c r="AX133" s="1"/>
      <c r="AY133" s="1" t="s">
        <v>463</v>
      </c>
      <c r="AZ133" s="1" t="s">
        <v>2967</v>
      </c>
      <c r="BA133" s="1" t="s">
        <v>109</v>
      </c>
      <c r="BB133" s="1" t="s">
        <v>110</v>
      </c>
      <c r="BC133" s="1" t="s">
        <v>198</v>
      </c>
      <c r="BD133" s="1" t="s">
        <v>922</v>
      </c>
      <c r="BE133" s="1">
        <v>72</v>
      </c>
      <c r="BF133" s="1">
        <v>7.95</v>
      </c>
      <c r="BG133" s="1"/>
      <c r="BH133" s="1"/>
      <c r="BI133" s="1"/>
      <c r="BJ133" s="1"/>
      <c r="BK133" s="1"/>
      <c r="BL133" s="1"/>
      <c r="BM133" s="1"/>
      <c r="BN133" s="1"/>
      <c r="BO133" s="1" t="s">
        <v>2968</v>
      </c>
      <c r="BP133" s="1" t="s">
        <v>2969</v>
      </c>
      <c r="BQ133" s="1" t="s">
        <v>1761</v>
      </c>
      <c r="BR133" s="1" t="s">
        <v>2970</v>
      </c>
      <c r="BS133" s="1">
        <v>23</v>
      </c>
      <c r="BT133" s="1" t="s">
        <v>2971</v>
      </c>
      <c r="BU133" s="1" t="str">
        <f>HYPERLINK("https://nconnect.nicmar.ac.in/storage/profile/6aa98d5a33fcb.png","Download")</f>
        <v>0</v>
      </c>
      <c r="BV133" s="1" t="s">
        <v>116</v>
      </c>
      <c r="BW133" s="3"/>
      <c r="BX133" s="3"/>
    </row>
    <row r="134" spans="1:76">
      <c r="A134" s="1" t="s">
        <v>76</v>
      </c>
      <c r="B134" s="1" t="s">
        <v>77</v>
      </c>
      <c r="C134" s="1" t="s">
        <v>2972</v>
      </c>
      <c r="D134" s="1" t="s">
        <v>2973</v>
      </c>
      <c r="E134" s="1"/>
      <c r="F134" s="1" t="s">
        <v>2974</v>
      </c>
      <c r="G134" s="1" t="s">
        <v>2975</v>
      </c>
      <c r="H134" s="1" t="s">
        <v>2976</v>
      </c>
      <c r="I134" s="1" t="s">
        <v>2977</v>
      </c>
      <c r="J134" s="1">
        <v>7204339472</v>
      </c>
      <c r="K134" s="1" t="s">
        <v>85</v>
      </c>
      <c r="L134" s="1" t="s">
        <v>2978</v>
      </c>
      <c r="M134" s="1" t="s">
        <v>87</v>
      </c>
      <c r="N134" s="1" t="s">
        <v>2979</v>
      </c>
      <c r="O134" s="1" t="s">
        <v>2980</v>
      </c>
      <c r="P134" s="1" t="s">
        <v>90</v>
      </c>
      <c r="Q134" s="1">
        <v>500885432648</v>
      </c>
      <c r="R134" s="1" t="s">
        <v>2981</v>
      </c>
      <c r="S134" s="1">
        <v>8919177663</v>
      </c>
      <c r="T134" s="1" t="s">
        <v>582</v>
      </c>
      <c r="U134" s="1" t="s">
        <v>2982</v>
      </c>
      <c r="V134" s="1">
        <v>7760561607</v>
      </c>
      <c r="W134" s="1" t="s">
        <v>2983</v>
      </c>
      <c r="X134" s="1" t="s">
        <v>2984</v>
      </c>
      <c r="Y134" s="1" t="s">
        <v>2985</v>
      </c>
      <c r="Z134" s="1" t="s">
        <v>868</v>
      </c>
      <c r="AA134" s="1" t="s">
        <v>2984</v>
      </c>
      <c r="AB134" s="1" t="s">
        <v>2985</v>
      </c>
      <c r="AC134" s="1" t="s">
        <v>868</v>
      </c>
      <c r="AD134" s="1" t="s">
        <v>98</v>
      </c>
      <c r="AE134" s="1" t="s">
        <v>98</v>
      </c>
      <c r="AF134" s="1" t="s">
        <v>2986</v>
      </c>
      <c r="AG134" s="1" t="s">
        <v>2987</v>
      </c>
      <c r="AH134" s="1" t="s">
        <v>136</v>
      </c>
      <c r="AI134" s="1" t="s">
        <v>197</v>
      </c>
      <c r="AJ134" s="1">
        <v>71.2</v>
      </c>
      <c r="AK134" s="1">
        <v>7.12</v>
      </c>
      <c r="AL134" s="1" t="s">
        <v>2988</v>
      </c>
      <c r="AM134" s="1" t="s">
        <v>2989</v>
      </c>
      <c r="AN134" s="1" t="s">
        <v>139</v>
      </c>
      <c r="AO134" s="1" t="s">
        <v>105</v>
      </c>
      <c r="AP134" s="1" t="s">
        <v>733</v>
      </c>
      <c r="AQ134" s="1">
        <v>80</v>
      </c>
      <c r="AR134" s="1">
        <v>8.0</v>
      </c>
      <c r="AS134" s="1"/>
      <c r="AT134" s="1"/>
      <c r="AU134" s="1"/>
      <c r="AV134" s="1"/>
      <c r="AW134" s="1"/>
      <c r="AX134" s="1"/>
      <c r="AY134" s="1" t="s">
        <v>2990</v>
      </c>
      <c r="AZ134" s="1" t="s">
        <v>2991</v>
      </c>
      <c r="BA134" s="1" t="s">
        <v>357</v>
      </c>
      <c r="BB134" s="1" t="s">
        <v>110</v>
      </c>
      <c r="BC134" s="1" t="s">
        <v>1452</v>
      </c>
      <c r="BD134" s="1" t="s">
        <v>1888</v>
      </c>
      <c r="BE134" s="1">
        <v>74</v>
      </c>
      <c r="BF134" s="1">
        <v>7.4</v>
      </c>
      <c r="BG134" s="1"/>
      <c r="BH134" s="1"/>
      <c r="BI134" s="1"/>
      <c r="BJ134" s="1"/>
      <c r="BK134" s="1"/>
      <c r="BL134" s="1"/>
      <c r="BM134" s="1"/>
      <c r="BN134" s="1"/>
      <c r="BO134" s="1" t="s">
        <v>2992</v>
      </c>
      <c r="BP134" s="1"/>
      <c r="BQ134" s="1"/>
      <c r="BR134" s="1" t="s">
        <v>2993</v>
      </c>
      <c r="BS134" s="1">
        <v>2</v>
      </c>
      <c r="BT134" s="1"/>
      <c r="BU134" s="1" t="str">
        <f>HYPERLINK("https://nconnect.nicmar.ac.in/storage/profile/6aa90d6684137.png","Download")</f>
        <v>0</v>
      </c>
      <c r="BV134" s="1" t="s">
        <v>116</v>
      </c>
      <c r="BW134" s="3"/>
      <c r="BX134" s="3"/>
    </row>
    <row r="135" spans="1:76">
      <c r="A135" s="1" t="s">
        <v>76</v>
      </c>
      <c r="B135" s="1" t="s">
        <v>77</v>
      </c>
      <c r="C135" s="1" t="s">
        <v>2994</v>
      </c>
      <c r="D135" s="1" t="s">
        <v>2995</v>
      </c>
      <c r="E135" s="1" t="s">
        <v>2996</v>
      </c>
      <c r="F135" s="1" t="s">
        <v>2085</v>
      </c>
      <c r="G135" s="1" t="s">
        <v>2997</v>
      </c>
      <c r="H135" s="1" t="s">
        <v>2998</v>
      </c>
      <c r="I135" s="1" t="s">
        <v>2999</v>
      </c>
      <c r="J135" s="1">
        <v>7386507138</v>
      </c>
      <c r="K135" s="1" t="s">
        <v>85</v>
      </c>
      <c r="L135" s="1" t="s">
        <v>3000</v>
      </c>
      <c r="M135" s="1" t="s">
        <v>87</v>
      </c>
      <c r="N135" s="1" t="s">
        <v>185</v>
      </c>
      <c r="O135" s="1" t="s">
        <v>3001</v>
      </c>
      <c r="P135" s="1" t="s">
        <v>126</v>
      </c>
      <c r="Q135" s="1">
        <v>788015504764</v>
      </c>
      <c r="R135" s="1" t="s">
        <v>3002</v>
      </c>
      <c r="S135" s="1">
        <v>9866543383</v>
      </c>
      <c r="T135" s="1" t="s">
        <v>3003</v>
      </c>
      <c r="U135" s="1" t="s">
        <v>3004</v>
      </c>
      <c r="V135" s="1">
        <v>9704441159</v>
      </c>
      <c r="W135" s="1" t="s">
        <v>3005</v>
      </c>
      <c r="X135" s="1" t="s">
        <v>3006</v>
      </c>
      <c r="Y135" s="1" t="s">
        <v>438</v>
      </c>
      <c r="Z135" s="1" t="s">
        <v>404</v>
      </c>
      <c r="AA135" s="1" t="s">
        <v>3006</v>
      </c>
      <c r="AB135" s="1" t="s">
        <v>438</v>
      </c>
      <c r="AC135" s="1" t="s">
        <v>404</v>
      </c>
      <c r="AD135" s="1" t="s">
        <v>98</v>
      </c>
      <c r="AE135" s="1" t="s">
        <v>98</v>
      </c>
      <c r="AF135" s="1" t="s">
        <v>3007</v>
      </c>
      <c r="AG135" s="1" t="s">
        <v>3008</v>
      </c>
      <c r="AH135" s="1" t="s">
        <v>250</v>
      </c>
      <c r="AI135" s="1" t="s">
        <v>193</v>
      </c>
      <c r="AJ135" s="1">
        <v>83.6</v>
      </c>
      <c r="AK135" s="1">
        <v>8.8</v>
      </c>
      <c r="AL135" s="1" t="s">
        <v>3009</v>
      </c>
      <c r="AM135" s="1" t="s">
        <v>3010</v>
      </c>
      <c r="AN135" s="1" t="s">
        <v>196</v>
      </c>
      <c r="AO135" s="1" t="s">
        <v>136</v>
      </c>
      <c r="AP135" s="1" t="s">
        <v>102</v>
      </c>
      <c r="AQ135" s="1">
        <v>91</v>
      </c>
      <c r="AR135" s="1"/>
      <c r="AS135" s="1"/>
      <c r="AT135" s="1"/>
      <c r="AU135" s="1"/>
      <c r="AV135" s="1"/>
      <c r="AW135" s="1"/>
      <c r="AX135" s="1"/>
      <c r="AY135" s="1" t="s">
        <v>3011</v>
      </c>
      <c r="AZ135" s="1" t="s">
        <v>3012</v>
      </c>
      <c r="BA135" s="1" t="s">
        <v>109</v>
      </c>
      <c r="BB135" s="1" t="s">
        <v>110</v>
      </c>
      <c r="BC135" s="1" t="s">
        <v>256</v>
      </c>
      <c r="BD135" s="1" t="s">
        <v>257</v>
      </c>
      <c r="BE135" s="1">
        <v>68.6</v>
      </c>
      <c r="BF135" s="1">
        <v>7.36</v>
      </c>
      <c r="BG135" s="1"/>
      <c r="BH135" s="1"/>
      <c r="BI135" s="1"/>
      <c r="BJ135" s="1"/>
      <c r="BK135" s="1"/>
      <c r="BL135" s="1"/>
      <c r="BM135" s="1"/>
      <c r="BN135" s="1"/>
      <c r="BO135" s="1" t="s">
        <v>3013</v>
      </c>
      <c r="BP135" s="1" t="s">
        <v>3014</v>
      </c>
      <c r="BQ135" s="1" t="s">
        <v>764</v>
      </c>
      <c r="BR135" s="1" t="s">
        <v>3015</v>
      </c>
      <c r="BS135" s="1">
        <v>23</v>
      </c>
      <c r="BT135" s="1" t="s">
        <v>3016</v>
      </c>
      <c r="BU135" s="1" t="str">
        <f>HYPERLINK("https://nconnect.nicmar.ac.in/storage/profile/6aa786c60f734.png","Download")</f>
        <v>0</v>
      </c>
      <c r="BV135" s="1" t="s">
        <v>116</v>
      </c>
      <c r="BW135" s="3"/>
      <c r="BX135" s="3"/>
    </row>
    <row r="136" spans="1:76">
      <c r="A136" s="1" t="s">
        <v>76</v>
      </c>
      <c r="B136" s="1" t="s">
        <v>77</v>
      </c>
      <c r="C136" s="1" t="s">
        <v>3017</v>
      </c>
      <c r="D136" s="1" t="s">
        <v>3018</v>
      </c>
      <c r="E136" s="1" t="s">
        <v>1192</v>
      </c>
      <c r="F136" s="1" t="s">
        <v>600</v>
      </c>
      <c r="G136" s="1" t="s">
        <v>3019</v>
      </c>
      <c r="H136" s="1" t="s">
        <v>3020</v>
      </c>
      <c r="I136" s="1" t="s">
        <v>3021</v>
      </c>
      <c r="J136" s="1">
        <v>9133116362</v>
      </c>
      <c r="K136" s="1" t="s">
        <v>85</v>
      </c>
      <c r="L136" s="1" t="s">
        <v>3022</v>
      </c>
      <c r="M136" s="1" t="s">
        <v>87</v>
      </c>
      <c r="N136" s="1" t="s">
        <v>241</v>
      </c>
      <c r="O136" s="1" t="s">
        <v>3023</v>
      </c>
      <c r="P136" s="1" t="s">
        <v>90</v>
      </c>
      <c r="Q136" s="1">
        <v>582716498200</v>
      </c>
      <c r="R136" s="1" t="s">
        <v>3024</v>
      </c>
      <c r="S136" s="1">
        <v>9849577278</v>
      </c>
      <c r="T136" s="1" t="s">
        <v>92</v>
      </c>
      <c r="U136" s="1" t="s">
        <v>3025</v>
      </c>
      <c r="V136" s="1">
        <v>7036245146</v>
      </c>
      <c r="W136" s="1" t="s">
        <v>162</v>
      </c>
      <c r="X136" s="1" t="s">
        <v>3026</v>
      </c>
      <c r="Y136" s="1" t="s">
        <v>1817</v>
      </c>
      <c r="Z136" s="1" t="s">
        <v>404</v>
      </c>
      <c r="AA136" s="1" t="s">
        <v>3027</v>
      </c>
      <c r="AB136" s="1" t="s">
        <v>1488</v>
      </c>
      <c r="AC136" s="1" t="s">
        <v>404</v>
      </c>
      <c r="AD136" s="1" t="s">
        <v>98</v>
      </c>
      <c r="AE136" s="1" t="s">
        <v>98</v>
      </c>
      <c r="AF136" s="1" t="s">
        <v>3028</v>
      </c>
      <c r="AG136" s="1" t="s">
        <v>2449</v>
      </c>
      <c r="AH136" s="1" t="s">
        <v>407</v>
      </c>
      <c r="AI136" s="1" t="s">
        <v>1308</v>
      </c>
      <c r="AJ136" s="1">
        <v>80</v>
      </c>
      <c r="AK136" s="1">
        <v>8.0</v>
      </c>
      <c r="AL136" s="1" t="s">
        <v>1309</v>
      </c>
      <c r="AM136" s="1" t="s">
        <v>3029</v>
      </c>
      <c r="AN136" s="1" t="s">
        <v>196</v>
      </c>
      <c r="AO136" s="1" t="s">
        <v>301</v>
      </c>
      <c r="AP136" s="1" t="s">
        <v>251</v>
      </c>
      <c r="AQ136" s="1">
        <v>83.8</v>
      </c>
      <c r="AR136" s="1"/>
      <c r="AS136" s="1"/>
      <c r="AT136" s="1"/>
      <c r="AU136" s="1"/>
      <c r="AV136" s="1"/>
      <c r="AW136" s="1"/>
      <c r="AX136" s="1"/>
      <c r="AY136" s="1" t="s">
        <v>412</v>
      </c>
      <c r="AZ136" s="1" t="s">
        <v>3030</v>
      </c>
      <c r="BA136" s="1" t="s">
        <v>109</v>
      </c>
      <c r="BB136" s="1" t="s">
        <v>110</v>
      </c>
      <c r="BC136" s="1" t="s">
        <v>414</v>
      </c>
      <c r="BD136" s="1" t="s">
        <v>415</v>
      </c>
      <c r="BE136" s="1">
        <v>59.9</v>
      </c>
      <c r="BF136" s="1">
        <v>6.49</v>
      </c>
      <c r="BG136" s="1"/>
      <c r="BH136" s="1"/>
      <c r="BI136" s="1"/>
      <c r="BJ136" s="1"/>
      <c r="BK136" s="1"/>
      <c r="BL136" s="1"/>
      <c r="BM136" s="1"/>
      <c r="BN136" s="1"/>
      <c r="BO136" s="1" t="s">
        <v>3031</v>
      </c>
      <c r="BP136" s="1" t="s">
        <v>3032</v>
      </c>
      <c r="BQ136" s="1" t="s">
        <v>3033</v>
      </c>
      <c r="BR136" s="1" t="s">
        <v>3034</v>
      </c>
      <c r="BS136" s="1">
        <v>31</v>
      </c>
      <c r="BT136" s="1" t="s">
        <v>3035</v>
      </c>
      <c r="BU136" s="1" t="str">
        <f>HYPERLINK("https://nconnect.nicmar.ac.in/storage/profile/6aa51edf9cb82.png","Download")</f>
        <v>0</v>
      </c>
      <c r="BV136" s="1" t="s">
        <v>116</v>
      </c>
      <c r="BW136" s="3"/>
      <c r="BX136" s="3"/>
    </row>
    <row r="137" spans="1:76">
      <c r="A137" s="1" t="s">
        <v>76</v>
      </c>
      <c r="B137" s="1" t="s">
        <v>77</v>
      </c>
      <c r="C137" s="1" t="s">
        <v>3036</v>
      </c>
      <c r="D137" s="1" t="s">
        <v>3037</v>
      </c>
      <c r="E137" s="1"/>
      <c r="F137" s="1" t="s">
        <v>3038</v>
      </c>
      <c r="G137" s="1" t="s">
        <v>3039</v>
      </c>
      <c r="H137" s="1" t="s">
        <v>3040</v>
      </c>
      <c r="I137" s="1" t="s">
        <v>3041</v>
      </c>
      <c r="J137" s="1">
        <v>9340903472</v>
      </c>
      <c r="K137" s="1" t="s">
        <v>85</v>
      </c>
      <c r="L137" s="1" t="s">
        <v>3042</v>
      </c>
      <c r="M137" s="1" t="s">
        <v>87</v>
      </c>
      <c r="N137" s="1" t="s">
        <v>1171</v>
      </c>
      <c r="O137" s="1" t="s">
        <v>3043</v>
      </c>
      <c r="P137" s="1" t="s">
        <v>90</v>
      </c>
      <c r="Q137" s="1">
        <v>277574134839</v>
      </c>
      <c r="R137" s="1" t="s">
        <v>3044</v>
      </c>
      <c r="S137" s="1">
        <v>8120508691</v>
      </c>
      <c r="T137" s="1" t="s">
        <v>3045</v>
      </c>
      <c r="U137" s="1" t="s">
        <v>3046</v>
      </c>
      <c r="V137" s="1">
        <v>9340903400</v>
      </c>
      <c r="W137" s="1" t="s">
        <v>94</v>
      </c>
      <c r="X137" s="1" t="s">
        <v>3047</v>
      </c>
      <c r="Y137" s="1" t="s">
        <v>3048</v>
      </c>
      <c r="Z137" s="1" t="s">
        <v>3049</v>
      </c>
      <c r="AA137" s="1" t="s">
        <v>3047</v>
      </c>
      <c r="AB137" s="1" t="s">
        <v>3048</v>
      </c>
      <c r="AC137" s="1" t="s">
        <v>3049</v>
      </c>
      <c r="AD137" s="1" t="s">
        <v>98</v>
      </c>
      <c r="AE137" s="1" t="s">
        <v>98</v>
      </c>
      <c r="AF137" s="1" t="s">
        <v>3050</v>
      </c>
      <c r="AG137" s="1" t="s">
        <v>3051</v>
      </c>
      <c r="AH137" s="1" t="s">
        <v>1225</v>
      </c>
      <c r="AI137" s="1" t="s">
        <v>1226</v>
      </c>
      <c r="AJ137" s="1">
        <v>58</v>
      </c>
      <c r="AK137" s="1">
        <v>5.8</v>
      </c>
      <c r="AL137" s="1" t="s">
        <v>3050</v>
      </c>
      <c r="AM137" s="1" t="s">
        <v>3051</v>
      </c>
      <c r="AN137" s="1" t="s">
        <v>196</v>
      </c>
      <c r="AO137" s="1" t="s">
        <v>488</v>
      </c>
      <c r="AP137" s="1" t="s">
        <v>516</v>
      </c>
      <c r="AQ137" s="1">
        <v>69.6</v>
      </c>
      <c r="AR137" s="1">
        <v>6.96</v>
      </c>
      <c r="AS137" s="1"/>
      <c r="AT137" s="1"/>
      <c r="AU137" s="1"/>
      <c r="AV137" s="1"/>
      <c r="AW137" s="1"/>
      <c r="AX137" s="1"/>
      <c r="AY137" s="1" t="s">
        <v>3052</v>
      </c>
      <c r="AZ137" s="1" t="s">
        <v>3053</v>
      </c>
      <c r="BA137" s="1" t="s">
        <v>357</v>
      </c>
      <c r="BB137" s="1" t="s">
        <v>110</v>
      </c>
      <c r="BC137" s="1" t="s">
        <v>3054</v>
      </c>
      <c r="BD137" s="1" t="s">
        <v>3055</v>
      </c>
      <c r="BE137" s="1">
        <v>67.9</v>
      </c>
      <c r="BF137" s="1">
        <v>6.79</v>
      </c>
      <c r="BG137" s="1"/>
      <c r="BH137" s="1"/>
      <c r="BI137" s="1"/>
      <c r="BJ137" s="1"/>
      <c r="BK137" s="1"/>
      <c r="BL137" s="1"/>
      <c r="BM137" s="1"/>
      <c r="BN137" s="1"/>
      <c r="BO137" s="1" t="s">
        <v>990</v>
      </c>
      <c r="BP137" s="1" t="s">
        <v>3056</v>
      </c>
      <c r="BQ137" s="1" t="s">
        <v>3057</v>
      </c>
      <c r="BR137" s="1"/>
      <c r="BS137" s="1"/>
      <c r="BT137" s="1" t="s">
        <v>3058</v>
      </c>
      <c r="BU137" s="1" t="str">
        <f>HYPERLINK("https://nconnect.nicmar.ac.in/storage/profile/6a9f014706f9b.png","Download")</f>
        <v>0</v>
      </c>
      <c r="BV137" s="1" t="s">
        <v>116</v>
      </c>
      <c r="BW137" s="3"/>
      <c r="BX137" s="3"/>
    </row>
    <row r="138" spans="1:76">
      <c r="A138" s="1" t="s">
        <v>76</v>
      </c>
      <c r="B138" s="1" t="s">
        <v>77</v>
      </c>
      <c r="C138" s="1" t="s">
        <v>3059</v>
      </c>
      <c r="D138" s="1" t="s">
        <v>3060</v>
      </c>
      <c r="E138" s="1"/>
      <c r="F138" s="1" t="s">
        <v>3061</v>
      </c>
      <c r="G138" s="1" t="s">
        <v>3062</v>
      </c>
      <c r="H138" s="1" t="s">
        <v>3063</v>
      </c>
      <c r="I138" s="1" t="s">
        <v>3064</v>
      </c>
      <c r="J138" s="1">
        <v>9063912444</v>
      </c>
      <c r="K138" s="1" t="s">
        <v>85</v>
      </c>
      <c r="L138" s="1" t="s">
        <v>3065</v>
      </c>
      <c r="M138" s="1" t="s">
        <v>87</v>
      </c>
      <c r="N138" s="1" t="s">
        <v>3066</v>
      </c>
      <c r="O138" s="1" t="s">
        <v>3067</v>
      </c>
      <c r="P138" s="1" t="s">
        <v>126</v>
      </c>
      <c r="Q138" s="1">
        <v>720293304681</v>
      </c>
      <c r="R138" s="1" t="s">
        <v>3068</v>
      </c>
      <c r="S138" s="1">
        <v>9505538889</v>
      </c>
      <c r="T138" s="1" t="s">
        <v>480</v>
      </c>
      <c r="U138" s="1" t="s">
        <v>3069</v>
      </c>
      <c r="V138" s="1">
        <v>8985846527</v>
      </c>
      <c r="W138" s="1" t="s">
        <v>482</v>
      </c>
      <c r="X138" s="1" t="s">
        <v>3070</v>
      </c>
      <c r="Y138" s="1" t="s">
        <v>893</v>
      </c>
      <c r="Z138" s="1" t="s">
        <v>97</v>
      </c>
      <c r="AA138" s="1" t="s">
        <v>3070</v>
      </c>
      <c r="AB138" s="1" t="s">
        <v>893</v>
      </c>
      <c r="AC138" s="1" t="s">
        <v>97</v>
      </c>
      <c r="AD138" s="1" t="s">
        <v>98</v>
      </c>
      <c r="AE138" s="1" t="s">
        <v>98</v>
      </c>
      <c r="AF138" s="1" t="s">
        <v>3071</v>
      </c>
      <c r="AG138" s="1" t="s">
        <v>706</v>
      </c>
      <c r="AH138" s="1" t="s">
        <v>105</v>
      </c>
      <c r="AI138" s="1" t="s">
        <v>140</v>
      </c>
      <c r="AJ138" s="1">
        <v>96.1</v>
      </c>
      <c r="AK138" s="1"/>
      <c r="AL138" s="1" t="s">
        <v>441</v>
      </c>
      <c r="AM138" s="1" t="s">
        <v>2509</v>
      </c>
      <c r="AN138" s="1" t="s">
        <v>196</v>
      </c>
      <c r="AO138" s="1" t="s">
        <v>198</v>
      </c>
      <c r="AP138" s="1" t="s">
        <v>170</v>
      </c>
      <c r="AQ138" s="1">
        <v>87.1</v>
      </c>
      <c r="AR138" s="1"/>
      <c r="AS138" s="1"/>
      <c r="AT138" s="1"/>
      <c r="AU138" s="1"/>
      <c r="AV138" s="1"/>
      <c r="AW138" s="1"/>
      <c r="AX138" s="1"/>
      <c r="AY138" s="1" t="s">
        <v>226</v>
      </c>
      <c r="AZ138" s="1" t="s">
        <v>3072</v>
      </c>
      <c r="BA138" s="1" t="s">
        <v>109</v>
      </c>
      <c r="BB138" s="1" t="s">
        <v>110</v>
      </c>
      <c r="BC138" s="1" t="s">
        <v>173</v>
      </c>
      <c r="BD138" s="1" t="s">
        <v>283</v>
      </c>
      <c r="BE138" s="1">
        <v>76.1</v>
      </c>
      <c r="BF138" s="1">
        <v>8.36</v>
      </c>
      <c r="BG138" s="1"/>
      <c r="BH138" s="1"/>
      <c r="BI138" s="1"/>
      <c r="BJ138" s="1"/>
      <c r="BK138" s="1"/>
      <c r="BL138" s="1"/>
      <c r="BM138" s="1"/>
      <c r="BN138" s="1"/>
      <c r="BO138" s="1" t="s">
        <v>3073</v>
      </c>
      <c r="BP138" s="1"/>
      <c r="BQ138" s="1"/>
      <c r="BR138" s="1" t="s">
        <v>3074</v>
      </c>
      <c r="BS138" s="1">
        <v>35</v>
      </c>
      <c r="BT138" s="1" t="s">
        <v>990</v>
      </c>
      <c r="BU138" s="1" t="str">
        <f>HYPERLINK("https://nconnect.nicmar.ac.in/storage/profile/6aa00a81b1849.png","Download")</f>
        <v>0</v>
      </c>
      <c r="BV138" s="1" t="s">
        <v>116</v>
      </c>
      <c r="BW138" s="3"/>
      <c r="BX138" s="3"/>
    </row>
    <row r="139" spans="1:76">
      <c r="A139" s="1" t="s">
        <v>76</v>
      </c>
      <c r="B139" s="1" t="s">
        <v>77</v>
      </c>
      <c r="C139" s="1" t="s">
        <v>3075</v>
      </c>
      <c r="D139" s="1" t="s">
        <v>3076</v>
      </c>
      <c r="E139" s="1"/>
      <c r="F139" s="1" t="s">
        <v>3077</v>
      </c>
      <c r="G139" s="1" t="s">
        <v>3078</v>
      </c>
      <c r="H139" s="1" t="s">
        <v>3079</v>
      </c>
      <c r="I139" s="1" t="s">
        <v>3080</v>
      </c>
      <c r="J139" s="1">
        <v>8333844391</v>
      </c>
      <c r="K139" s="1" t="s">
        <v>85</v>
      </c>
      <c r="L139" s="1" t="s">
        <v>3081</v>
      </c>
      <c r="M139" s="1" t="s">
        <v>87</v>
      </c>
      <c r="N139" s="1" t="s">
        <v>815</v>
      </c>
      <c r="O139" s="1" t="s">
        <v>3082</v>
      </c>
      <c r="P139" s="1" t="s">
        <v>373</v>
      </c>
      <c r="Q139" s="1">
        <v>869741529458</v>
      </c>
      <c r="R139" s="1" t="s">
        <v>3083</v>
      </c>
      <c r="S139" s="1">
        <v>9505718347</v>
      </c>
      <c r="T139" s="1" t="s">
        <v>582</v>
      </c>
      <c r="U139" s="1" t="s">
        <v>3084</v>
      </c>
      <c r="V139" s="1">
        <v>8885614391</v>
      </c>
      <c r="W139" s="1" t="s">
        <v>2983</v>
      </c>
      <c r="X139" s="1" t="s">
        <v>3085</v>
      </c>
      <c r="Y139" s="1" t="s">
        <v>191</v>
      </c>
      <c r="Z139" s="1" t="s">
        <v>97</v>
      </c>
      <c r="AA139" s="1" t="s">
        <v>3085</v>
      </c>
      <c r="AB139" s="1" t="s">
        <v>191</v>
      </c>
      <c r="AC139" s="1" t="s">
        <v>97</v>
      </c>
      <c r="AD139" s="1" t="s">
        <v>98</v>
      </c>
      <c r="AE139" s="1" t="s">
        <v>98</v>
      </c>
      <c r="AF139" s="1" t="s">
        <v>3086</v>
      </c>
      <c r="AG139" s="1" t="s">
        <v>486</v>
      </c>
      <c r="AH139" s="1" t="s">
        <v>301</v>
      </c>
      <c r="AI139" s="1" t="s">
        <v>420</v>
      </c>
      <c r="AJ139" s="1">
        <v>90</v>
      </c>
      <c r="AK139" s="1" t="s">
        <v>3087</v>
      </c>
      <c r="AL139" s="1"/>
      <c r="AM139" s="1"/>
      <c r="AN139" s="1"/>
      <c r="AO139" s="1"/>
      <c r="AP139" s="1"/>
      <c r="AQ139" s="1"/>
      <c r="AR139" s="1"/>
      <c r="AS139" s="1" t="s">
        <v>1860</v>
      </c>
      <c r="AT139" s="1" t="s">
        <v>3088</v>
      </c>
      <c r="AU139" s="1" t="s">
        <v>250</v>
      </c>
      <c r="AV139" s="1" t="s">
        <v>102</v>
      </c>
      <c r="AW139" s="1">
        <v>75.35</v>
      </c>
      <c r="AX139" s="1"/>
      <c r="AY139" s="1" t="s">
        <v>2773</v>
      </c>
      <c r="AZ139" s="1" t="s">
        <v>3089</v>
      </c>
      <c r="BA139" s="1" t="s">
        <v>109</v>
      </c>
      <c r="BB139" s="1" t="s">
        <v>110</v>
      </c>
      <c r="BC139" s="1" t="s">
        <v>105</v>
      </c>
      <c r="BD139" s="1" t="s">
        <v>710</v>
      </c>
      <c r="BE139" s="1">
        <v>70.9</v>
      </c>
      <c r="BF139" s="1">
        <v>7.09</v>
      </c>
      <c r="BG139" s="1"/>
      <c r="BH139" s="1"/>
      <c r="BI139" s="1"/>
      <c r="BJ139" s="1"/>
      <c r="BK139" s="1"/>
      <c r="BL139" s="1"/>
      <c r="BM139" s="1"/>
      <c r="BN139" s="1"/>
      <c r="BO139" s="1" t="s">
        <v>3090</v>
      </c>
      <c r="BP139" s="1"/>
      <c r="BQ139" s="1"/>
      <c r="BR139" s="1"/>
      <c r="BS139" s="1"/>
      <c r="BT139" s="1"/>
      <c r="BU139" s="1" t="s">
        <v>995</v>
      </c>
      <c r="BV139" s="1" t="s">
        <v>116</v>
      </c>
      <c r="BW139" s="3"/>
      <c r="BX139" s="3"/>
    </row>
    <row r="140" spans="1:76">
      <c r="A140" s="1" t="s">
        <v>76</v>
      </c>
      <c r="B140" s="1" t="s">
        <v>77</v>
      </c>
      <c r="C140" s="1" t="s">
        <v>3091</v>
      </c>
      <c r="D140" s="1" t="s">
        <v>3092</v>
      </c>
      <c r="E140" s="1" t="s">
        <v>3093</v>
      </c>
      <c r="F140" s="1" t="s">
        <v>902</v>
      </c>
      <c r="G140" s="1" t="s">
        <v>3094</v>
      </c>
      <c r="H140" s="1" t="s">
        <v>3095</v>
      </c>
      <c r="I140" s="1" t="s">
        <v>3096</v>
      </c>
      <c r="J140" s="1">
        <v>9850250474</v>
      </c>
      <c r="K140" s="1" t="s">
        <v>85</v>
      </c>
      <c r="L140" s="1" t="s">
        <v>3097</v>
      </c>
      <c r="M140" s="1" t="s">
        <v>87</v>
      </c>
      <c r="N140" s="1" t="s">
        <v>3098</v>
      </c>
      <c r="O140" s="1" t="s">
        <v>3099</v>
      </c>
      <c r="P140" s="1" t="s">
        <v>126</v>
      </c>
      <c r="Q140" s="1">
        <v>200057169535</v>
      </c>
      <c r="R140" s="1" t="s">
        <v>3100</v>
      </c>
      <c r="S140" s="1">
        <v>9763730838</v>
      </c>
      <c r="T140" s="1" t="s">
        <v>3101</v>
      </c>
      <c r="U140" s="1" t="s">
        <v>3102</v>
      </c>
      <c r="V140" s="1">
        <v>9370638351</v>
      </c>
      <c r="W140" s="1" t="s">
        <v>3103</v>
      </c>
      <c r="X140" s="1" t="s">
        <v>3104</v>
      </c>
      <c r="Y140" s="1" t="s">
        <v>3105</v>
      </c>
      <c r="Z140" s="1" t="s">
        <v>348</v>
      </c>
      <c r="AA140" s="1" t="s">
        <v>3104</v>
      </c>
      <c r="AB140" s="1" t="s">
        <v>3105</v>
      </c>
      <c r="AC140" s="1" t="s">
        <v>348</v>
      </c>
      <c r="AD140" s="1" t="s">
        <v>98</v>
      </c>
      <c r="AE140" s="1" t="s">
        <v>98</v>
      </c>
      <c r="AF140" s="1" t="s">
        <v>3106</v>
      </c>
      <c r="AG140" s="1" t="s">
        <v>3107</v>
      </c>
      <c r="AH140" s="1" t="s">
        <v>1033</v>
      </c>
      <c r="AI140" s="1" t="s">
        <v>517</v>
      </c>
      <c r="AJ140" s="1">
        <v>65.8</v>
      </c>
      <c r="AK140" s="1"/>
      <c r="AL140" s="1" t="s">
        <v>3108</v>
      </c>
      <c r="AM140" s="1" t="s">
        <v>3107</v>
      </c>
      <c r="AN140" s="1" t="s">
        <v>139</v>
      </c>
      <c r="AO140" s="1" t="s">
        <v>730</v>
      </c>
      <c r="AP140" s="1" t="s">
        <v>2404</v>
      </c>
      <c r="AQ140" s="1">
        <v>50</v>
      </c>
      <c r="AR140" s="1"/>
      <c r="AS140" s="1" t="s">
        <v>110</v>
      </c>
      <c r="AT140" s="1" t="s">
        <v>3109</v>
      </c>
      <c r="AU140" s="1" t="s">
        <v>2731</v>
      </c>
      <c r="AV140" s="1" t="s">
        <v>101</v>
      </c>
      <c r="AW140" s="1">
        <v>64.24</v>
      </c>
      <c r="AX140" s="1"/>
      <c r="AY140" s="1" t="s">
        <v>3110</v>
      </c>
      <c r="AZ140" s="1" t="s">
        <v>3111</v>
      </c>
      <c r="BA140" s="1" t="s">
        <v>109</v>
      </c>
      <c r="BB140" s="1" t="s">
        <v>110</v>
      </c>
      <c r="BC140" s="1" t="s">
        <v>445</v>
      </c>
      <c r="BD140" s="1" t="s">
        <v>589</v>
      </c>
      <c r="BE140" s="1">
        <v>79.3</v>
      </c>
      <c r="BF140" s="1">
        <v>8.43</v>
      </c>
      <c r="BG140" s="1"/>
      <c r="BH140" s="1"/>
      <c r="BI140" s="1"/>
      <c r="BJ140" s="1"/>
      <c r="BK140" s="1"/>
      <c r="BL140" s="1"/>
      <c r="BM140" s="1"/>
      <c r="BN140" s="1"/>
      <c r="BO140" s="1" t="s">
        <v>3112</v>
      </c>
      <c r="BP140" s="1" t="s">
        <v>3113</v>
      </c>
      <c r="BQ140" s="1" t="s">
        <v>2734</v>
      </c>
      <c r="BR140" s="1"/>
      <c r="BS140" s="1"/>
      <c r="BT140" s="1"/>
      <c r="BU140" s="1" t="str">
        <f>HYPERLINK("https://nconnect.nicmar.ac.in/storage/profile/6aa90e58e7e4d.png","Download")</f>
        <v>0</v>
      </c>
      <c r="BV140" s="1" t="s">
        <v>116</v>
      </c>
      <c r="BW140" s="3"/>
      <c r="BX140" s="3"/>
    </row>
    <row r="141" spans="1:76">
      <c r="A141" s="1" t="s">
        <v>76</v>
      </c>
      <c r="B141" s="1" t="s">
        <v>77</v>
      </c>
      <c r="C141" s="1" t="s">
        <v>3114</v>
      </c>
      <c r="D141" s="1" t="s">
        <v>3115</v>
      </c>
      <c r="E141" s="1" t="s">
        <v>673</v>
      </c>
      <c r="F141" s="1" t="s">
        <v>3116</v>
      </c>
      <c r="G141" s="1" t="s">
        <v>3117</v>
      </c>
      <c r="H141" s="1" t="s">
        <v>3118</v>
      </c>
      <c r="I141" s="1" t="s">
        <v>3119</v>
      </c>
      <c r="J141" s="1">
        <v>9392788511</v>
      </c>
      <c r="K141" s="1" t="s">
        <v>85</v>
      </c>
      <c r="L141" s="1" t="s">
        <v>3120</v>
      </c>
      <c r="M141" s="1" t="s">
        <v>87</v>
      </c>
      <c r="N141" s="1" t="s">
        <v>3121</v>
      </c>
      <c r="O141" s="1" t="s">
        <v>3122</v>
      </c>
      <c r="P141" s="1" t="s">
        <v>90</v>
      </c>
      <c r="Q141" s="1">
        <v>906498190874</v>
      </c>
      <c r="R141" s="1" t="s">
        <v>3123</v>
      </c>
      <c r="S141" s="1">
        <v>9542651465</v>
      </c>
      <c r="T141" s="1" t="s">
        <v>92</v>
      </c>
      <c r="U141" s="1" t="s">
        <v>3124</v>
      </c>
      <c r="V141" s="1">
        <v>9542651465</v>
      </c>
      <c r="W141" s="1" t="s">
        <v>682</v>
      </c>
      <c r="X141" s="1" t="s">
        <v>3125</v>
      </c>
      <c r="Y141" s="1" t="s">
        <v>96</v>
      </c>
      <c r="Z141" s="1" t="s">
        <v>97</v>
      </c>
      <c r="AA141" s="1" t="s">
        <v>3125</v>
      </c>
      <c r="AB141" s="1" t="s">
        <v>96</v>
      </c>
      <c r="AC141" s="1" t="s">
        <v>97</v>
      </c>
      <c r="AD141" s="1" t="s">
        <v>98</v>
      </c>
      <c r="AE141" s="1" t="s">
        <v>98</v>
      </c>
      <c r="AF141" s="1" t="s">
        <v>3126</v>
      </c>
      <c r="AG141" s="1" t="s">
        <v>706</v>
      </c>
      <c r="AH141" s="1" t="s">
        <v>101</v>
      </c>
      <c r="AI141" s="1" t="s">
        <v>102</v>
      </c>
      <c r="AJ141" s="1">
        <v>95</v>
      </c>
      <c r="AK141" s="1">
        <v>9.5</v>
      </c>
      <c r="AL141" s="1"/>
      <c r="AM141" s="1"/>
      <c r="AN141" s="1"/>
      <c r="AO141" s="1"/>
      <c r="AP141" s="1"/>
      <c r="AQ141" s="1"/>
      <c r="AR141" s="1"/>
      <c r="AS141" s="1" t="s">
        <v>590</v>
      </c>
      <c r="AT141" s="1" t="s">
        <v>3127</v>
      </c>
      <c r="AU141" s="1" t="s">
        <v>105</v>
      </c>
      <c r="AV141" s="1" t="s">
        <v>225</v>
      </c>
      <c r="AW141" s="1">
        <v>70.43</v>
      </c>
      <c r="AX141" s="1"/>
      <c r="AY141" s="1" t="s">
        <v>3128</v>
      </c>
      <c r="AZ141" s="1" t="s">
        <v>464</v>
      </c>
      <c r="BA141" s="1" t="s">
        <v>109</v>
      </c>
      <c r="BB141" s="1" t="s">
        <v>110</v>
      </c>
      <c r="BC141" s="1" t="s">
        <v>111</v>
      </c>
      <c r="BD141" s="1" t="s">
        <v>174</v>
      </c>
      <c r="BE141" s="1">
        <v>69.9</v>
      </c>
      <c r="BF141" s="1">
        <v>7.74</v>
      </c>
      <c r="BG141" s="1"/>
      <c r="BH141" s="1"/>
      <c r="BI141" s="1"/>
      <c r="BJ141" s="1"/>
      <c r="BK141" s="1"/>
      <c r="BL141" s="1"/>
      <c r="BM141" s="1"/>
      <c r="BN141" s="1"/>
      <c r="BO141" s="1" t="s">
        <v>3129</v>
      </c>
      <c r="BP141" s="1" t="s">
        <v>3130</v>
      </c>
      <c r="BQ141" s="1" t="s">
        <v>230</v>
      </c>
      <c r="BR141" s="1" t="s">
        <v>3131</v>
      </c>
      <c r="BS141" s="1">
        <v>59</v>
      </c>
      <c r="BT141" s="1" t="s">
        <v>3132</v>
      </c>
      <c r="BU141" s="1" t="str">
        <f>HYPERLINK("https://nconnect.nicmar.ac.in/storage/profile/6a9cfb3b7e7c1.png","Download")</f>
        <v>0</v>
      </c>
      <c r="BV141" s="1" t="s">
        <v>116</v>
      </c>
      <c r="BW141" s="3"/>
      <c r="BX141" s="3"/>
    </row>
    <row r="142" spans="1:76">
      <c r="A142" s="1" t="s">
        <v>76</v>
      </c>
      <c r="B142" s="1" t="s">
        <v>77</v>
      </c>
      <c r="C142" s="1" t="s">
        <v>3133</v>
      </c>
      <c r="D142" s="1" t="s">
        <v>3134</v>
      </c>
      <c r="E142" s="1"/>
      <c r="F142" s="1" t="s">
        <v>3135</v>
      </c>
      <c r="G142" s="1" t="s">
        <v>3136</v>
      </c>
      <c r="H142" s="1" t="s">
        <v>3137</v>
      </c>
      <c r="I142" s="1" t="s">
        <v>3138</v>
      </c>
      <c r="J142" s="1">
        <v>9160113153</v>
      </c>
      <c r="K142" s="1" t="s">
        <v>85</v>
      </c>
      <c r="L142" s="1" t="s">
        <v>370</v>
      </c>
      <c r="M142" s="1" t="s">
        <v>87</v>
      </c>
      <c r="N142" s="1" t="s">
        <v>88</v>
      </c>
      <c r="O142" s="1" t="s">
        <v>3139</v>
      </c>
      <c r="P142" s="1" t="s">
        <v>90</v>
      </c>
      <c r="Q142" s="1">
        <v>328031237096</v>
      </c>
      <c r="R142" s="1" t="s">
        <v>3140</v>
      </c>
      <c r="S142" s="1">
        <v>9640305256</v>
      </c>
      <c r="T142" s="1" t="s">
        <v>3141</v>
      </c>
      <c r="U142" s="1" t="s">
        <v>3142</v>
      </c>
      <c r="V142" s="1">
        <v>8184833238</v>
      </c>
      <c r="W142" s="1" t="s">
        <v>3143</v>
      </c>
      <c r="X142" s="1" t="s">
        <v>3144</v>
      </c>
      <c r="Y142" s="1" t="s">
        <v>276</v>
      </c>
      <c r="Z142" s="1" t="s">
        <v>97</v>
      </c>
      <c r="AA142" s="1" t="s">
        <v>3144</v>
      </c>
      <c r="AB142" s="1" t="s">
        <v>276</v>
      </c>
      <c r="AC142" s="1" t="s">
        <v>97</v>
      </c>
      <c r="AD142" s="1" t="s">
        <v>98</v>
      </c>
      <c r="AE142" s="1" t="s">
        <v>98</v>
      </c>
      <c r="AF142" s="1" t="s">
        <v>3145</v>
      </c>
      <c r="AG142" s="1" t="s">
        <v>3146</v>
      </c>
      <c r="AH142" s="1" t="s">
        <v>136</v>
      </c>
      <c r="AI142" s="1" t="s">
        <v>137</v>
      </c>
      <c r="AJ142" s="1">
        <v>93</v>
      </c>
      <c r="AK142" s="1">
        <v>9.3</v>
      </c>
      <c r="AL142" s="1"/>
      <c r="AM142" s="1"/>
      <c r="AN142" s="1"/>
      <c r="AO142" s="1"/>
      <c r="AP142" s="1"/>
      <c r="AQ142" s="1"/>
      <c r="AR142" s="1"/>
      <c r="AS142" s="1" t="s">
        <v>3147</v>
      </c>
      <c r="AT142" s="1" t="s">
        <v>3148</v>
      </c>
      <c r="AU142" s="1" t="s">
        <v>101</v>
      </c>
      <c r="AV142" s="1" t="s">
        <v>2548</v>
      </c>
      <c r="AW142" s="1">
        <v>90.15</v>
      </c>
      <c r="AX142" s="1"/>
      <c r="AY142" s="1" t="s">
        <v>3149</v>
      </c>
      <c r="AZ142" s="1" t="s">
        <v>3150</v>
      </c>
      <c r="BA142" s="1" t="s">
        <v>109</v>
      </c>
      <c r="BB142" s="1" t="s">
        <v>110</v>
      </c>
      <c r="BC142" s="1" t="s">
        <v>496</v>
      </c>
      <c r="BD142" s="1" t="s">
        <v>1116</v>
      </c>
      <c r="BE142" s="1">
        <v>83.7</v>
      </c>
      <c r="BF142" s="1">
        <v>8.87</v>
      </c>
      <c r="BG142" s="1"/>
      <c r="BH142" s="1"/>
      <c r="BI142" s="1"/>
      <c r="BJ142" s="1"/>
      <c r="BK142" s="1"/>
      <c r="BL142" s="1"/>
      <c r="BM142" s="1"/>
      <c r="BN142" s="1"/>
      <c r="BO142" s="1" t="s">
        <v>3151</v>
      </c>
      <c r="BP142" s="1" t="s">
        <v>3152</v>
      </c>
      <c r="BQ142" s="1" t="s">
        <v>308</v>
      </c>
      <c r="BR142" s="1" t="s">
        <v>3153</v>
      </c>
      <c r="BS142" s="1">
        <v>38</v>
      </c>
      <c r="BT142" s="1" t="s">
        <v>3154</v>
      </c>
      <c r="BU142" s="1" t="str">
        <f>HYPERLINK("https://nconnect.nicmar.ac.in/storage/profile/6aa92161be35f.png","Download")</f>
        <v>0</v>
      </c>
      <c r="BV142" s="1" t="s">
        <v>116</v>
      </c>
      <c r="BW142" s="3"/>
      <c r="BX142" s="3"/>
    </row>
    <row r="143" spans="1:76">
      <c r="A143" s="1" t="s">
        <v>76</v>
      </c>
      <c r="B143" s="1" t="s">
        <v>77</v>
      </c>
      <c r="C143" s="1" t="s">
        <v>3155</v>
      </c>
      <c r="D143" s="1" t="s">
        <v>3156</v>
      </c>
      <c r="E143" s="1"/>
      <c r="F143" s="1" t="s">
        <v>3157</v>
      </c>
      <c r="G143" s="1" t="s">
        <v>3158</v>
      </c>
      <c r="H143" s="1" t="s">
        <v>3159</v>
      </c>
      <c r="I143" s="1" t="s">
        <v>3160</v>
      </c>
      <c r="J143" s="1">
        <v>8619449687</v>
      </c>
      <c r="K143" s="1" t="s">
        <v>85</v>
      </c>
      <c r="L143" s="1" t="s">
        <v>3161</v>
      </c>
      <c r="M143" s="1" t="s">
        <v>87</v>
      </c>
      <c r="N143" s="1" t="s">
        <v>2917</v>
      </c>
      <c r="O143" s="1" t="s">
        <v>3162</v>
      </c>
      <c r="P143" s="1" t="s">
        <v>126</v>
      </c>
      <c r="Q143" s="1">
        <v>333346457607</v>
      </c>
      <c r="R143" s="1" t="s">
        <v>3163</v>
      </c>
      <c r="S143" s="1">
        <v>9041047036</v>
      </c>
      <c r="T143" s="1" t="s">
        <v>3164</v>
      </c>
      <c r="U143" s="1" t="s">
        <v>3165</v>
      </c>
      <c r="V143" s="1">
        <v>9056447036</v>
      </c>
      <c r="W143" s="1" t="s">
        <v>482</v>
      </c>
      <c r="X143" s="1" t="s">
        <v>3166</v>
      </c>
      <c r="Y143" s="1" t="s">
        <v>3167</v>
      </c>
      <c r="Z143" s="1" t="s">
        <v>3168</v>
      </c>
      <c r="AA143" s="1" t="s">
        <v>3169</v>
      </c>
      <c r="AB143" s="1" t="s">
        <v>438</v>
      </c>
      <c r="AC143" s="1" t="s">
        <v>404</v>
      </c>
      <c r="AD143" s="1" t="s">
        <v>98</v>
      </c>
      <c r="AE143" s="1" t="s">
        <v>98</v>
      </c>
      <c r="AF143" s="1" t="s">
        <v>3170</v>
      </c>
      <c r="AG143" s="1" t="s">
        <v>1840</v>
      </c>
      <c r="AH143" s="1" t="s">
        <v>3171</v>
      </c>
      <c r="AI143" s="1" t="s">
        <v>3172</v>
      </c>
      <c r="AJ143" s="1">
        <v>81.6</v>
      </c>
      <c r="AK143" s="1"/>
      <c r="AL143" s="1" t="s">
        <v>3170</v>
      </c>
      <c r="AM143" s="1" t="s">
        <v>1840</v>
      </c>
      <c r="AN143" s="1" t="s">
        <v>196</v>
      </c>
      <c r="AO143" s="1" t="s">
        <v>3173</v>
      </c>
      <c r="AP143" s="1" t="s">
        <v>3174</v>
      </c>
      <c r="AQ143" s="1">
        <v>68.4</v>
      </c>
      <c r="AR143" s="1"/>
      <c r="AS143" s="1"/>
      <c r="AT143" s="1"/>
      <c r="AU143" s="1"/>
      <c r="AV143" s="1"/>
      <c r="AW143" s="1"/>
      <c r="AX143" s="1"/>
      <c r="AY143" s="1" t="s">
        <v>3175</v>
      </c>
      <c r="AZ143" s="1" t="s">
        <v>3175</v>
      </c>
      <c r="BA143" s="1" t="s">
        <v>109</v>
      </c>
      <c r="BB143" s="1" t="s">
        <v>110</v>
      </c>
      <c r="BC143" s="1" t="s">
        <v>1544</v>
      </c>
      <c r="BD143" s="1" t="s">
        <v>1040</v>
      </c>
      <c r="BE143" s="1">
        <v>61.0</v>
      </c>
      <c r="BF143" s="1">
        <v>6.1</v>
      </c>
      <c r="BG143" s="1" t="s">
        <v>3176</v>
      </c>
      <c r="BH143" s="1" t="s">
        <v>3177</v>
      </c>
      <c r="BI143" s="1" t="s">
        <v>442</v>
      </c>
      <c r="BJ143" s="1" t="s">
        <v>3178</v>
      </c>
      <c r="BK143" s="1" t="s">
        <v>136</v>
      </c>
      <c r="BL143" s="1" t="s">
        <v>846</v>
      </c>
      <c r="BM143" s="1">
        <v>53.9</v>
      </c>
      <c r="BN143" s="1"/>
      <c r="BO143" s="1" t="s">
        <v>3179</v>
      </c>
      <c r="BP143" s="1"/>
      <c r="BQ143" s="1"/>
      <c r="BR143" s="1"/>
      <c r="BS143" s="1"/>
      <c r="BT143" s="1"/>
      <c r="BU143" s="1" t="str">
        <f>HYPERLINK("https://nconnect.nicmar.ac.in/storage/profile/6aa945a8d74f3.png","Download")</f>
        <v>0</v>
      </c>
      <c r="BV143" s="1" t="s">
        <v>116</v>
      </c>
      <c r="BW143" s="3"/>
      <c r="BX143" s="3"/>
    </row>
    <row r="144" spans="1:76">
      <c r="A144" s="1" t="s">
        <v>76</v>
      </c>
      <c r="B144" s="1" t="s">
        <v>77</v>
      </c>
      <c r="C144" s="1" t="s">
        <v>3180</v>
      </c>
      <c r="D144" s="1" t="s">
        <v>3181</v>
      </c>
      <c r="E144" s="1"/>
      <c r="F144" s="1" t="s">
        <v>3182</v>
      </c>
      <c r="G144" s="1" t="s">
        <v>3183</v>
      </c>
      <c r="H144" s="1" t="s">
        <v>3184</v>
      </c>
      <c r="I144" s="1" t="s">
        <v>3185</v>
      </c>
      <c r="J144" s="1">
        <v>7396267807</v>
      </c>
      <c r="K144" s="1" t="s">
        <v>85</v>
      </c>
      <c r="L144" s="1" t="s">
        <v>3186</v>
      </c>
      <c r="M144" s="1" t="s">
        <v>87</v>
      </c>
      <c r="N144" s="1" t="s">
        <v>3187</v>
      </c>
      <c r="O144" s="1" t="s">
        <v>3188</v>
      </c>
      <c r="P144" s="1" t="s">
        <v>216</v>
      </c>
      <c r="Q144" s="1">
        <v>680260769707</v>
      </c>
      <c r="R144" s="1" t="s">
        <v>3189</v>
      </c>
      <c r="S144" s="1">
        <v>7095663646</v>
      </c>
      <c r="T144" s="1" t="s">
        <v>1220</v>
      </c>
      <c r="U144" s="1" t="s">
        <v>3190</v>
      </c>
      <c r="V144" s="1">
        <v>7893499716</v>
      </c>
      <c r="W144" s="1" t="s">
        <v>3191</v>
      </c>
      <c r="X144" s="1" t="s">
        <v>3192</v>
      </c>
      <c r="Y144" s="1" t="s">
        <v>96</v>
      </c>
      <c r="Z144" s="1" t="s">
        <v>97</v>
      </c>
      <c r="AA144" s="1" t="s">
        <v>3192</v>
      </c>
      <c r="AB144" s="1" t="s">
        <v>96</v>
      </c>
      <c r="AC144" s="1" t="s">
        <v>97</v>
      </c>
      <c r="AD144" s="1" t="s">
        <v>98</v>
      </c>
      <c r="AE144" s="1" t="s">
        <v>98</v>
      </c>
      <c r="AF144" s="1" t="s">
        <v>3193</v>
      </c>
      <c r="AG144" s="1" t="s">
        <v>3194</v>
      </c>
      <c r="AH144" s="1" t="s">
        <v>3195</v>
      </c>
      <c r="AI144" s="1" t="s">
        <v>1452</v>
      </c>
      <c r="AJ144" s="1">
        <v>98.3</v>
      </c>
      <c r="AK144" s="1"/>
      <c r="AL144" s="1"/>
      <c r="AM144" s="1"/>
      <c r="AN144" s="1"/>
      <c r="AO144" s="1"/>
      <c r="AP144" s="1"/>
      <c r="AQ144" s="1"/>
      <c r="AR144" s="1"/>
      <c r="AS144" s="1" t="s">
        <v>103</v>
      </c>
      <c r="AT144" s="1" t="s">
        <v>3196</v>
      </c>
      <c r="AU144" s="1" t="s">
        <v>1525</v>
      </c>
      <c r="AV144" s="1" t="s">
        <v>257</v>
      </c>
      <c r="AW144" s="1">
        <v>81.46</v>
      </c>
      <c r="AX144" s="1"/>
      <c r="AY144" s="1" t="s">
        <v>3197</v>
      </c>
      <c r="AZ144" s="1" t="s">
        <v>3198</v>
      </c>
      <c r="BA144" s="1" t="s">
        <v>109</v>
      </c>
      <c r="BB144" s="1" t="s">
        <v>110</v>
      </c>
      <c r="BC144" s="1" t="s">
        <v>282</v>
      </c>
      <c r="BD144" s="1" t="s">
        <v>283</v>
      </c>
      <c r="BE144" s="1">
        <v>71.3</v>
      </c>
      <c r="BF144" s="1">
        <v>7.88</v>
      </c>
      <c r="BG144" s="1"/>
      <c r="BH144" s="1"/>
      <c r="BI144" s="1"/>
      <c r="BJ144" s="1"/>
      <c r="BK144" s="1"/>
      <c r="BL144" s="1"/>
      <c r="BM144" s="1"/>
      <c r="BN144" s="1"/>
      <c r="BO144" s="1" t="s">
        <v>3199</v>
      </c>
      <c r="BP144" s="1"/>
      <c r="BQ144" s="1"/>
      <c r="BR144" s="1" t="s">
        <v>3200</v>
      </c>
      <c r="BS144" s="1">
        <v>76</v>
      </c>
      <c r="BT144" s="1" t="s">
        <v>3201</v>
      </c>
      <c r="BU144" s="1" t="str">
        <f>HYPERLINK("https://nconnect.nicmar.ac.in/storage/profile/6aa53b2060205.png","Download")</f>
        <v>0</v>
      </c>
      <c r="BV144" s="1" t="s">
        <v>116</v>
      </c>
      <c r="BW144" s="3"/>
      <c r="BX144" s="3"/>
    </row>
    <row r="145" spans="1:76">
      <c r="A145" s="1" t="s">
        <v>76</v>
      </c>
      <c r="B145" s="1" t="s">
        <v>77</v>
      </c>
      <c r="C145" s="1" t="s">
        <v>3202</v>
      </c>
      <c r="D145" s="1" t="s">
        <v>3203</v>
      </c>
      <c r="E145" s="1"/>
      <c r="F145" s="1" t="s">
        <v>264</v>
      </c>
      <c r="G145" s="1" t="s">
        <v>3204</v>
      </c>
      <c r="H145" s="1" t="s">
        <v>3205</v>
      </c>
      <c r="I145" s="1" t="s">
        <v>3206</v>
      </c>
      <c r="J145" s="1">
        <v>7660051006</v>
      </c>
      <c r="K145" s="1" t="s">
        <v>85</v>
      </c>
      <c r="L145" s="1" t="s">
        <v>3207</v>
      </c>
      <c r="M145" s="1" t="s">
        <v>87</v>
      </c>
      <c r="N145" s="1" t="s">
        <v>185</v>
      </c>
      <c r="O145" s="1" t="s">
        <v>3208</v>
      </c>
      <c r="P145" s="1" t="s">
        <v>216</v>
      </c>
      <c r="Q145" s="1">
        <v>738338615312</v>
      </c>
      <c r="R145" s="1" t="s">
        <v>3209</v>
      </c>
      <c r="S145" s="1">
        <v>9951734341</v>
      </c>
      <c r="T145" s="1" t="s">
        <v>582</v>
      </c>
      <c r="U145" s="1" t="s">
        <v>3210</v>
      </c>
      <c r="V145" s="1">
        <v>9014180083</v>
      </c>
      <c r="W145" s="1" t="s">
        <v>584</v>
      </c>
      <c r="X145" s="1" t="s">
        <v>3211</v>
      </c>
      <c r="Y145" s="1" t="s">
        <v>3212</v>
      </c>
      <c r="Z145" s="1" t="s">
        <v>97</v>
      </c>
      <c r="AA145" s="1" t="s">
        <v>3211</v>
      </c>
      <c r="AB145" s="1" t="s">
        <v>3212</v>
      </c>
      <c r="AC145" s="1" t="s">
        <v>97</v>
      </c>
      <c r="AD145" s="1" t="s">
        <v>98</v>
      </c>
      <c r="AE145" s="1" t="s">
        <v>98</v>
      </c>
      <c r="AF145" s="1" t="s">
        <v>3213</v>
      </c>
      <c r="AG145" s="1" t="s">
        <v>249</v>
      </c>
      <c r="AH145" s="1" t="s">
        <v>136</v>
      </c>
      <c r="AI145" s="1" t="s">
        <v>194</v>
      </c>
      <c r="AJ145" s="1">
        <v>97</v>
      </c>
      <c r="AK145" s="1">
        <v>9.7</v>
      </c>
      <c r="AL145" s="1"/>
      <c r="AM145" s="1"/>
      <c r="AN145" s="1"/>
      <c r="AO145" s="1"/>
      <c r="AP145" s="1"/>
      <c r="AQ145" s="1"/>
      <c r="AR145" s="1"/>
      <c r="AS145" s="1" t="s">
        <v>1250</v>
      </c>
      <c r="AT145" s="1" t="s">
        <v>3214</v>
      </c>
      <c r="AU145" s="1" t="s">
        <v>101</v>
      </c>
      <c r="AV145" s="1" t="s">
        <v>111</v>
      </c>
      <c r="AW145" s="1">
        <v>64.89</v>
      </c>
      <c r="AX145" s="1"/>
      <c r="AY145" s="1" t="s">
        <v>171</v>
      </c>
      <c r="AZ145" s="1" t="s">
        <v>3214</v>
      </c>
      <c r="BA145" s="1" t="s">
        <v>109</v>
      </c>
      <c r="BB145" s="1" t="s">
        <v>110</v>
      </c>
      <c r="BC145" s="1" t="s">
        <v>111</v>
      </c>
      <c r="BD145" s="1" t="s">
        <v>786</v>
      </c>
      <c r="BE145" s="1">
        <v>73.3</v>
      </c>
      <c r="BF145" s="1">
        <v>7.83</v>
      </c>
      <c r="BG145" s="1"/>
      <c r="BH145" s="1"/>
      <c r="BI145" s="1"/>
      <c r="BJ145" s="1"/>
      <c r="BK145" s="1"/>
      <c r="BL145" s="1"/>
      <c r="BM145" s="1"/>
      <c r="BN145" s="1"/>
      <c r="BO145" s="1" t="s">
        <v>3215</v>
      </c>
      <c r="BP145" s="1"/>
      <c r="BQ145" s="1"/>
      <c r="BR145" s="1" t="s">
        <v>3216</v>
      </c>
      <c r="BS145" s="1"/>
      <c r="BT145" s="1"/>
      <c r="BU145" s="1" t="str">
        <f>HYPERLINK("https://nconnect.nicmar.ac.in/storage/profile/6aa979c5db748.png","Download")</f>
        <v>0</v>
      </c>
      <c r="BV145" s="1" t="s">
        <v>116</v>
      </c>
      <c r="BW145" s="3"/>
      <c r="BX145" s="3"/>
    </row>
    <row r="146" spans="1:76">
      <c r="A146" s="1" t="s">
        <v>76</v>
      </c>
      <c r="B146" s="1" t="s">
        <v>77</v>
      </c>
      <c r="C146" s="1" t="s">
        <v>3217</v>
      </c>
      <c r="D146" s="1" t="s">
        <v>3218</v>
      </c>
      <c r="E146" s="1"/>
      <c r="F146" s="1" t="s">
        <v>3219</v>
      </c>
      <c r="G146" s="1" t="s">
        <v>3220</v>
      </c>
      <c r="H146" s="1" t="s">
        <v>3221</v>
      </c>
      <c r="I146" s="1" t="s">
        <v>3222</v>
      </c>
      <c r="J146" s="1">
        <v>7893190909</v>
      </c>
      <c r="K146" s="1" t="s">
        <v>430</v>
      </c>
      <c r="L146" s="1" t="s">
        <v>3223</v>
      </c>
      <c r="M146" s="1" t="s">
        <v>87</v>
      </c>
      <c r="N146" s="1" t="s">
        <v>241</v>
      </c>
      <c r="O146" s="1" t="s">
        <v>3224</v>
      </c>
      <c r="P146" s="1" t="s">
        <v>126</v>
      </c>
      <c r="Q146" s="1">
        <v>538777888428</v>
      </c>
      <c r="R146" s="1" t="s">
        <v>3225</v>
      </c>
      <c r="S146" s="1">
        <v>9866010909</v>
      </c>
      <c r="T146" s="1" t="s">
        <v>1564</v>
      </c>
      <c r="U146" s="1" t="s">
        <v>3226</v>
      </c>
      <c r="V146" s="1">
        <v>9949540004</v>
      </c>
      <c r="W146" s="1" t="s">
        <v>162</v>
      </c>
      <c r="X146" s="1" t="s">
        <v>3227</v>
      </c>
      <c r="Y146" s="1" t="s">
        <v>438</v>
      </c>
      <c r="Z146" s="1" t="s">
        <v>404</v>
      </c>
      <c r="AA146" s="1" t="s">
        <v>3227</v>
      </c>
      <c r="AB146" s="1" t="s">
        <v>438</v>
      </c>
      <c r="AC146" s="1" t="s">
        <v>404</v>
      </c>
      <c r="AD146" s="1" t="s">
        <v>98</v>
      </c>
      <c r="AE146" s="1" t="s">
        <v>98</v>
      </c>
      <c r="AF146" s="1" t="s">
        <v>1589</v>
      </c>
      <c r="AG146" s="1" t="s">
        <v>3228</v>
      </c>
      <c r="AH146" s="1" t="s">
        <v>1308</v>
      </c>
      <c r="AI146" s="1" t="s">
        <v>302</v>
      </c>
      <c r="AJ146" s="1">
        <v>93</v>
      </c>
      <c r="AK146" s="1">
        <v>9.3</v>
      </c>
      <c r="AL146" s="1"/>
      <c r="AM146" s="1"/>
      <c r="AN146" s="1"/>
      <c r="AO146" s="1"/>
      <c r="AP146" s="1"/>
      <c r="AQ146" s="1"/>
      <c r="AR146" s="1"/>
      <c r="AS146" s="1" t="s">
        <v>1112</v>
      </c>
      <c r="AT146" s="1" t="s">
        <v>3229</v>
      </c>
      <c r="AU146" s="1" t="s">
        <v>250</v>
      </c>
      <c r="AV146" s="1" t="s">
        <v>223</v>
      </c>
      <c r="AW146" s="1">
        <v>78</v>
      </c>
      <c r="AX146" s="1">
        <v>8.15</v>
      </c>
      <c r="AY146" s="1" t="s">
        <v>3230</v>
      </c>
      <c r="AZ146" s="1" t="s">
        <v>3231</v>
      </c>
      <c r="BA146" s="1" t="s">
        <v>109</v>
      </c>
      <c r="BB146" s="1" t="s">
        <v>110</v>
      </c>
      <c r="BC146" s="1" t="s">
        <v>223</v>
      </c>
      <c r="BD146" s="1" t="s">
        <v>383</v>
      </c>
      <c r="BE146" s="1">
        <v>59.5</v>
      </c>
      <c r="BF146" s="1">
        <v>6.45</v>
      </c>
      <c r="BG146" s="1"/>
      <c r="BH146" s="1"/>
      <c r="BI146" s="1"/>
      <c r="BJ146" s="1"/>
      <c r="BK146" s="1"/>
      <c r="BL146" s="1"/>
      <c r="BM146" s="1"/>
      <c r="BN146" s="1"/>
      <c r="BO146" s="1" t="s">
        <v>3232</v>
      </c>
      <c r="BP146" s="1" t="s">
        <v>3233</v>
      </c>
      <c r="BQ146" s="1" t="s">
        <v>2238</v>
      </c>
      <c r="BR146" s="1" t="s">
        <v>3234</v>
      </c>
      <c r="BS146" s="1">
        <v>51</v>
      </c>
      <c r="BT146" s="1"/>
      <c r="BU146" s="1" t="str">
        <f>HYPERLINK("https://nconnect.nicmar.ac.in/storage/profile/6aa57b788066c.png","Download")</f>
        <v>0</v>
      </c>
      <c r="BV146" s="1" t="s">
        <v>116</v>
      </c>
      <c r="BW146" s="3"/>
      <c r="BX146" s="3"/>
    </row>
    <row r="147" spans="1:76">
      <c r="A147" s="1" t="s">
        <v>76</v>
      </c>
      <c r="B147" s="1" t="s">
        <v>77</v>
      </c>
      <c r="C147" s="1" t="s">
        <v>3235</v>
      </c>
      <c r="D147" s="1" t="s">
        <v>3236</v>
      </c>
      <c r="E147" s="1"/>
      <c r="F147" s="1" t="s">
        <v>3237</v>
      </c>
      <c r="G147" s="1" t="s">
        <v>3238</v>
      </c>
      <c r="H147" s="1" t="s">
        <v>3239</v>
      </c>
      <c r="I147" s="1" t="s">
        <v>3240</v>
      </c>
      <c r="J147" s="1">
        <v>9951084561</v>
      </c>
      <c r="K147" s="1" t="s">
        <v>85</v>
      </c>
      <c r="L147" s="1" t="s">
        <v>3241</v>
      </c>
      <c r="M147" s="1" t="s">
        <v>87</v>
      </c>
      <c r="N147" s="1" t="s">
        <v>185</v>
      </c>
      <c r="O147" s="1" t="s">
        <v>3242</v>
      </c>
      <c r="P147" s="1" t="s">
        <v>216</v>
      </c>
      <c r="Q147" s="1">
        <v>429571287876</v>
      </c>
      <c r="R147" s="1" t="s">
        <v>3243</v>
      </c>
      <c r="S147" s="1">
        <v>8886099456</v>
      </c>
      <c r="T147" s="1" t="s">
        <v>3244</v>
      </c>
      <c r="U147" s="1" t="s">
        <v>3245</v>
      </c>
      <c r="V147" s="1">
        <v>9395322063</v>
      </c>
      <c r="W147" s="1" t="s">
        <v>189</v>
      </c>
      <c r="X147" s="1" t="s">
        <v>3246</v>
      </c>
      <c r="Y147" s="1" t="s">
        <v>438</v>
      </c>
      <c r="Z147" s="1" t="s">
        <v>404</v>
      </c>
      <c r="AA147" s="1" t="s">
        <v>3246</v>
      </c>
      <c r="AB147" s="1" t="s">
        <v>438</v>
      </c>
      <c r="AC147" s="1" t="s">
        <v>404</v>
      </c>
      <c r="AD147" s="1" t="s">
        <v>98</v>
      </c>
      <c r="AE147" s="1" t="s">
        <v>98</v>
      </c>
      <c r="AF147" s="1" t="s">
        <v>3247</v>
      </c>
      <c r="AG147" s="1" t="s">
        <v>3248</v>
      </c>
      <c r="AH147" s="1" t="s">
        <v>1033</v>
      </c>
      <c r="AI147" s="1" t="s">
        <v>194</v>
      </c>
      <c r="AJ147" s="1">
        <v>82</v>
      </c>
      <c r="AK147" s="1">
        <v>8.2</v>
      </c>
      <c r="AL147" s="1" t="s">
        <v>195</v>
      </c>
      <c r="AM147" s="1" t="s">
        <v>3249</v>
      </c>
      <c r="AN147" s="1" t="s">
        <v>196</v>
      </c>
      <c r="AO147" s="1" t="s">
        <v>101</v>
      </c>
      <c r="AP147" s="1" t="s">
        <v>1525</v>
      </c>
      <c r="AQ147" s="1">
        <v>78.1</v>
      </c>
      <c r="AR147" s="1"/>
      <c r="AS147" s="1"/>
      <c r="AT147" s="1"/>
      <c r="AU147" s="1"/>
      <c r="AV147" s="1"/>
      <c r="AW147" s="1"/>
      <c r="AX147" s="1"/>
      <c r="AY147" s="1" t="s">
        <v>3250</v>
      </c>
      <c r="AZ147" s="1" t="s">
        <v>3250</v>
      </c>
      <c r="BA147" s="1" t="s">
        <v>109</v>
      </c>
      <c r="BB147" s="1" t="s">
        <v>110</v>
      </c>
      <c r="BC147" s="1" t="s">
        <v>686</v>
      </c>
      <c r="BD147" s="1" t="s">
        <v>1093</v>
      </c>
      <c r="BE147" s="1">
        <v>60.8</v>
      </c>
      <c r="BF147" s="1">
        <v>6.58</v>
      </c>
      <c r="BG147" s="1"/>
      <c r="BH147" s="1"/>
      <c r="BI147" s="1"/>
      <c r="BJ147" s="1"/>
      <c r="BK147" s="1"/>
      <c r="BL147" s="1"/>
      <c r="BM147" s="1"/>
      <c r="BN147" s="1"/>
      <c r="BO147" s="1" t="s">
        <v>3251</v>
      </c>
      <c r="BP147" s="1" t="s">
        <v>3252</v>
      </c>
      <c r="BQ147" s="1" t="s">
        <v>260</v>
      </c>
      <c r="BR147" s="1" t="s">
        <v>3253</v>
      </c>
      <c r="BS147" s="1">
        <v>15</v>
      </c>
      <c r="BT147" s="1"/>
      <c r="BU147" s="1" t="str">
        <f>HYPERLINK("https://nconnect.nicmar.ac.in/storage/profile/6aa95b351770b.png","Download")</f>
        <v>0</v>
      </c>
      <c r="BV147" s="1" t="s">
        <v>116</v>
      </c>
      <c r="BW147" s="3"/>
      <c r="BX147" s="3"/>
    </row>
    <row r="148" spans="1:76">
      <c r="A148" s="1" t="s">
        <v>76</v>
      </c>
      <c r="B148" s="1" t="s">
        <v>77</v>
      </c>
      <c r="C148" s="1" t="s">
        <v>3254</v>
      </c>
      <c r="D148" s="1" t="s">
        <v>3255</v>
      </c>
      <c r="E148" s="1" t="s">
        <v>3256</v>
      </c>
      <c r="F148" s="1" t="s">
        <v>3257</v>
      </c>
      <c r="G148" s="1" t="s">
        <v>3258</v>
      </c>
      <c r="H148" s="1" t="s">
        <v>3259</v>
      </c>
      <c r="I148" s="1" t="s">
        <v>3260</v>
      </c>
      <c r="J148" s="1">
        <v>8886504764</v>
      </c>
      <c r="K148" s="1" t="s">
        <v>85</v>
      </c>
      <c r="L148" s="1" t="s">
        <v>3261</v>
      </c>
      <c r="M148" s="1" t="s">
        <v>87</v>
      </c>
      <c r="N148" s="1" t="s">
        <v>3262</v>
      </c>
      <c r="O148" s="1" t="s">
        <v>3263</v>
      </c>
      <c r="P148" s="1" t="s">
        <v>373</v>
      </c>
      <c r="Q148" s="1">
        <v>568939626030</v>
      </c>
      <c r="R148" s="1" t="s">
        <v>3264</v>
      </c>
      <c r="S148" s="1">
        <v>8520962126</v>
      </c>
      <c r="T148" s="1" t="s">
        <v>1961</v>
      </c>
      <c r="U148" s="1" t="s">
        <v>3265</v>
      </c>
      <c r="V148" s="1">
        <v>9182926958</v>
      </c>
      <c r="W148" s="1" t="s">
        <v>321</v>
      </c>
      <c r="X148" s="1" t="s">
        <v>3266</v>
      </c>
      <c r="Y148" s="1" t="s">
        <v>3267</v>
      </c>
      <c r="Z148" s="1" t="s">
        <v>868</v>
      </c>
      <c r="AA148" s="1" t="s">
        <v>3268</v>
      </c>
      <c r="AB148" s="1" t="s">
        <v>1817</v>
      </c>
      <c r="AC148" s="1" t="s">
        <v>404</v>
      </c>
      <c r="AD148" s="1" t="s">
        <v>98</v>
      </c>
      <c r="AE148" s="1" t="s">
        <v>98</v>
      </c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 t="s">
        <v>995</v>
      </c>
      <c r="BV148" s="1" t="s">
        <v>116</v>
      </c>
      <c r="BW148" s="3"/>
      <c r="BX148" s="3"/>
    </row>
    <row r="149" spans="1:76">
      <c r="A149" s="1" t="s">
        <v>76</v>
      </c>
      <c r="B149" s="1" t="s">
        <v>77</v>
      </c>
      <c r="C149" s="1" t="s">
        <v>3269</v>
      </c>
      <c r="D149" s="1" t="s">
        <v>3270</v>
      </c>
      <c r="E149" s="1" t="s">
        <v>3271</v>
      </c>
      <c r="F149" s="1" t="s">
        <v>600</v>
      </c>
      <c r="G149" s="1" t="s">
        <v>3272</v>
      </c>
      <c r="H149" s="1" t="s">
        <v>3273</v>
      </c>
      <c r="I149" s="1" t="s">
        <v>3274</v>
      </c>
      <c r="J149" s="1">
        <v>9100293659</v>
      </c>
      <c r="K149" s="1" t="s">
        <v>85</v>
      </c>
      <c r="L149" s="1" t="s">
        <v>3275</v>
      </c>
      <c r="M149" s="1" t="s">
        <v>87</v>
      </c>
      <c r="N149" s="1" t="s">
        <v>815</v>
      </c>
      <c r="O149" s="1" t="s">
        <v>3276</v>
      </c>
      <c r="P149" s="1" t="s">
        <v>90</v>
      </c>
      <c r="Q149" s="1">
        <v>441056792433</v>
      </c>
      <c r="R149" s="1" t="s">
        <v>3277</v>
      </c>
      <c r="S149" s="1">
        <v>9493265480</v>
      </c>
      <c r="T149" s="1" t="s">
        <v>92</v>
      </c>
      <c r="U149" s="1" t="s">
        <v>3278</v>
      </c>
      <c r="V149" s="1">
        <v>7013897398</v>
      </c>
      <c r="W149" s="1" t="s">
        <v>219</v>
      </c>
      <c r="X149" s="1" t="s">
        <v>3279</v>
      </c>
      <c r="Y149" s="1" t="s">
        <v>1201</v>
      </c>
      <c r="Z149" s="1" t="s">
        <v>404</v>
      </c>
      <c r="AA149" s="1" t="s">
        <v>3280</v>
      </c>
      <c r="AB149" s="1" t="s">
        <v>438</v>
      </c>
      <c r="AC149" s="1" t="s">
        <v>404</v>
      </c>
      <c r="AD149" s="1" t="s">
        <v>98</v>
      </c>
      <c r="AE149" s="1" t="s">
        <v>98</v>
      </c>
      <c r="AF149" s="1" t="s">
        <v>3281</v>
      </c>
      <c r="AG149" s="1" t="s">
        <v>2449</v>
      </c>
      <c r="AH149" s="1" t="s">
        <v>250</v>
      </c>
      <c r="AI149" s="1" t="s">
        <v>251</v>
      </c>
      <c r="AJ149" s="1">
        <v>95</v>
      </c>
      <c r="AK149" s="1">
        <v>9.5</v>
      </c>
      <c r="AL149" s="1" t="s">
        <v>195</v>
      </c>
      <c r="AM149" s="1" t="s">
        <v>1309</v>
      </c>
      <c r="AN149" s="1" t="s">
        <v>196</v>
      </c>
      <c r="AO149" s="1" t="s">
        <v>136</v>
      </c>
      <c r="AP149" s="1" t="s">
        <v>223</v>
      </c>
      <c r="AQ149" s="1">
        <v>93.6</v>
      </c>
      <c r="AR149" s="1"/>
      <c r="AS149" s="1"/>
      <c r="AT149" s="1"/>
      <c r="AU149" s="1"/>
      <c r="AV149" s="1"/>
      <c r="AW149" s="1"/>
      <c r="AX149" s="1"/>
      <c r="AY149" s="1" t="s">
        <v>412</v>
      </c>
      <c r="AZ149" s="1" t="s">
        <v>3282</v>
      </c>
      <c r="BA149" s="1" t="s">
        <v>109</v>
      </c>
      <c r="BB149" s="1" t="s">
        <v>110</v>
      </c>
      <c r="BC149" s="1" t="s">
        <v>256</v>
      </c>
      <c r="BD149" s="1" t="s">
        <v>615</v>
      </c>
      <c r="BE149" s="1">
        <v>62.1</v>
      </c>
      <c r="BF149" s="1">
        <v>6.71</v>
      </c>
      <c r="BG149" s="1"/>
      <c r="BH149" s="1"/>
      <c r="BI149" s="1"/>
      <c r="BJ149" s="1"/>
      <c r="BK149" s="1"/>
      <c r="BL149" s="1"/>
      <c r="BM149" s="1"/>
      <c r="BN149" s="1"/>
      <c r="BO149" s="1" t="s">
        <v>3283</v>
      </c>
      <c r="BP149" s="1" t="s">
        <v>3284</v>
      </c>
      <c r="BQ149" s="1" t="s">
        <v>1493</v>
      </c>
      <c r="BR149" s="1" t="s">
        <v>3285</v>
      </c>
      <c r="BS149" s="1">
        <v>36</v>
      </c>
      <c r="BT149" s="1" t="s">
        <v>3286</v>
      </c>
      <c r="BU149" s="1" t="str">
        <f>HYPERLINK("https://nconnect.nicmar.ac.in/storage/profile/6aa6734f29ccc.png","Download")</f>
        <v>0</v>
      </c>
      <c r="BV149" s="1" t="s">
        <v>116</v>
      </c>
      <c r="BW149" s="3"/>
      <c r="BX149" s="3"/>
    </row>
    <row r="150" spans="1:76">
      <c r="A150" s="1" t="s">
        <v>76</v>
      </c>
      <c r="B150" s="1" t="s">
        <v>77</v>
      </c>
      <c r="C150" s="1" t="s">
        <v>3287</v>
      </c>
      <c r="D150" s="1" t="s">
        <v>3288</v>
      </c>
      <c r="E150" s="1" t="s">
        <v>3289</v>
      </c>
      <c r="F150" s="1" t="s">
        <v>3290</v>
      </c>
      <c r="G150" s="1" t="s">
        <v>3291</v>
      </c>
      <c r="H150" s="1" t="s">
        <v>3292</v>
      </c>
      <c r="I150" s="1" t="s">
        <v>3293</v>
      </c>
      <c r="J150" s="1">
        <v>8374219338</v>
      </c>
      <c r="K150" s="1" t="s">
        <v>85</v>
      </c>
      <c r="L150" s="1" t="s">
        <v>3294</v>
      </c>
      <c r="M150" s="1" t="s">
        <v>87</v>
      </c>
      <c r="N150" s="1" t="s">
        <v>3295</v>
      </c>
      <c r="O150" s="1" t="s">
        <v>3296</v>
      </c>
      <c r="P150" s="1" t="s">
        <v>159</v>
      </c>
      <c r="Q150" s="1">
        <v>572259295103</v>
      </c>
      <c r="R150" s="1" t="s">
        <v>3297</v>
      </c>
      <c r="S150" s="1">
        <v>9493601973</v>
      </c>
      <c r="T150" s="1" t="s">
        <v>3298</v>
      </c>
      <c r="U150" s="1" t="s">
        <v>3299</v>
      </c>
      <c r="V150" s="1">
        <v>8897912351</v>
      </c>
      <c r="W150" s="1" t="s">
        <v>703</v>
      </c>
      <c r="X150" s="1" t="s">
        <v>3300</v>
      </c>
      <c r="Y150" s="1" t="s">
        <v>438</v>
      </c>
      <c r="Z150" s="1" t="s">
        <v>404</v>
      </c>
      <c r="AA150" s="1" t="s">
        <v>3300</v>
      </c>
      <c r="AB150" s="1" t="s">
        <v>438</v>
      </c>
      <c r="AC150" s="1" t="s">
        <v>404</v>
      </c>
      <c r="AD150" s="1" t="s">
        <v>98</v>
      </c>
      <c r="AE150" s="1" t="s">
        <v>98</v>
      </c>
      <c r="AF150" s="1" t="s">
        <v>3301</v>
      </c>
      <c r="AG150" s="1" t="s">
        <v>3302</v>
      </c>
      <c r="AH150" s="1" t="s">
        <v>101</v>
      </c>
      <c r="AI150" s="1" t="s">
        <v>102</v>
      </c>
      <c r="AJ150" s="1">
        <v>77</v>
      </c>
      <c r="AK150" s="1">
        <v>7.6</v>
      </c>
      <c r="AL150" s="1" t="s">
        <v>3303</v>
      </c>
      <c r="AM150" s="1" t="s">
        <v>404</v>
      </c>
      <c r="AN150" s="1" t="s">
        <v>196</v>
      </c>
      <c r="AO150" s="1" t="s">
        <v>169</v>
      </c>
      <c r="AP150" s="1" t="s">
        <v>2548</v>
      </c>
      <c r="AQ150" s="1">
        <v>61.4</v>
      </c>
      <c r="AR150" s="1">
        <v>6.1</v>
      </c>
      <c r="AS150" s="1"/>
      <c r="AT150" s="1"/>
      <c r="AU150" s="1"/>
      <c r="AV150" s="1"/>
      <c r="AW150" s="1"/>
      <c r="AX150" s="1"/>
      <c r="AY150" s="1" t="s">
        <v>412</v>
      </c>
      <c r="AZ150" s="1" t="s">
        <v>3304</v>
      </c>
      <c r="BA150" s="1" t="s">
        <v>109</v>
      </c>
      <c r="BB150" s="1" t="s">
        <v>110</v>
      </c>
      <c r="BC150" s="1" t="s">
        <v>1887</v>
      </c>
      <c r="BD150" s="1" t="s">
        <v>174</v>
      </c>
      <c r="BE150" s="1">
        <v>6.44</v>
      </c>
      <c r="BF150" s="1">
        <v>5.76</v>
      </c>
      <c r="BG150" s="1"/>
      <c r="BH150" s="1"/>
      <c r="BI150" s="1"/>
      <c r="BJ150" s="1"/>
      <c r="BK150" s="1"/>
      <c r="BL150" s="1"/>
      <c r="BM150" s="1"/>
      <c r="BN150" s="1"/>
      <c r="BO150" s="1" t="s">
        <v>3305</v>
      </c>
      <c r="BP150" s="1"/>
      <c r="BQ150" s="1"/>
      <c r="BR150" s="1" t="s">
        <v>3306</v>
      </c>
      <c r="BS150" s="1">
        <v>49</v>
      </c>
      <c r="BT150" s="1"/>
      <c r="BU150" s="1" t="str">
        <f>HYPERLINK("https://nconnect.nicmar.ac.in/storage/profile/6aa95fabf2fef.png","Download")</f>
        <v>0</v>
      </c>
      <c r="BV150" s="1" t="s">
        <v>116</v>
      </c>
      <c r="BW150" s="3"/>
      <c r="BX150" s="3"/>
    </row>
    <row r="151" spans="1:76">
      <c r="A151" s="1" t="s">
        <v>76</v>
      </c>
      <c r="B151" s="1" t="s">
        <v>77</v>
      </c>
      <c r="C151" s="1" t="s">
        <v>3307</v>
      </c>
      <c r="D151" s="1" t="s">
        <v>3308</v>
      </c>
      <c r="E151" s="1"/>
      <c r="F151" s="1" t="s">
        <v>3309</v>
      </c>
      <c r="G151" s="1" t="s">
        <v>3310</v>
      </c>
      <c r="H151" s="1" t="s">
        <v>3311</v>
      </c>
      <c r="I151" s="1" t="s">
        <v>3312</v>
      </c>
      <c r="J151" s="1">
        <v>7077354192</v>
      </c>
      <c r="K151" s="1" t="s">
        <v>85</v>
      </c>
      <c r="L151" s="1" t="s">
        <v>3313</v>
      </c>
      <c r="M151" s="1" t="s">
        <v>87</v>
      </c>
      <c r="N151" s="1" t="s">
        <v>3314</v>
      </c>
      <c r="O151" s="1" t="s">
        <v>3315</v>
      </c>
      <c r="P151" s="1" t="s">
        <v>159</v>
      </c>
      <c r="Q151" s="1">
        <v>950640252849</v>
      </c>
      <c r="R151" s="1" t="s">
        <v>3316</v>
      </c>
      <c r="S151" s="1">
        <v>8114655249</v>
      </c>
      <c r="T151" s="1" t="s">
        <v>480</v>
      </c>
      <c r="U151" s="1" t="s">
        <v>3317</v>
      </c>
      <c r="V151" s="1">
        <v>8114655249</v>
      </c>
      <c r="W151" s="1" t="s">
        <v>321</v>
      </c>
      <c r="X151" s="1" t="s">
        <v>3318</v>
      </c>
      <c r="Y151" s="1" t="s">
        <v>3319</v>
      </c>
      <c r="Z151" s="1" t="s">
        <v>3320</v>
      </c>
      <c r="AA151" s="1" t="s">
        <v>3318</v>
      </c>
      <c r="AB151" s="1" t="s">
        <v>3319</v>
      </c>
      <c r="AC151" s="1" t="s">
        <v>3320</v>
      </c>
      <c r="AD151" s="1" t="s">
        <v>98</v>
      </c>
      <c r="AE151" s="1" t="s">
        <v>98</v>
      </c>
      <c r="AF151" s="1" t="s">
        <v>3321</v>
      </c>
      <c r="AG151" s="1" t="s">
        <v>3322</v>
      </c>
      <c r="AH151" s="1" t="s">
        <v>250</v>
      </c>
      <c r="AI151" s="1" t="s">
        <v>136</v>
      </c>
      <c r="AJ151" s="1">
        <v>62.7</v>
      </c>
      <c r="AK151" s="1">
        <v>6.6</v>
      </c>
      <c r="AL151" s="1" t="s">
        <v>3323</v>
      </c>
      <c r="AM151" s="1" t="s">
        <v>3324</v>
      </c>
      <c r="AN151" s="1" t="s">
        <v>196</v>
      </c>
      <c r="AO151" s="1" t="s">
        <v>193</v>
      </c>
      <c r="AP151" s="1" t="s">
        <v>102</v>
      </c>
      <c r="AQ151" s="1">
        <v>65.4</v>
      </c>
      <c r="AR151" s="1">
        <v>6.54</v>
      </c>
      <c r="AS151" s="1"/>
      <c r="AT151" s="1"/>
      <c r="AU151" s="1"/>
      <c r="AV151" s="1"/>
      <c r="AW151" s="1"/>
      <c r="AX151" s="1"/>
      <c r="AY151" s="1" t="s">
        <v>3325</v>
      </c>
      <c r="AZ151" s="1" t="s">
        <v>3326</v>
      </c>
      <c r="BA151" s="1" t="s">
        <v>109</v>
      </c>
      <c r="BB151" s="1" t="s">
        <v>110</v>
      </c>
      <c r="BC151" s="1" t="s">
        <v>105</v>
      </c>
      <c r="BD151" s="1" t="s">
        <v>615</v>
      </c>
      <c r="BE151" s="1">
        <v>66.69</v>
      </c>
      <c r="BF151" s="1">
        <v>7.02</v>
      </c>
      <c r="BG151" s="1"/>
      <c r="BH151" s="1"/>
      <c r="BI151" s="1"/>
      <c r="BJ151" s="1"/>
      <c r="BK151" s="1"/>
      <c r="BL151" s="1"/>
      <c r="BM151" s="1"/>
      <c r="BN151" s="1"/>
      <c r="BO151" s="1" t="s">
        <v>3327</v>
      </c>
      <c r="BP151" s="1"/>
      <c r="BQ151" s="1"/>
      <c r="BR151" s="1" t="s">
        <v>3328</v>
      </c>
      <c r="BS151" s="1">
        <v>88</v>
      </c>
      <c r="BT151" s="1" t="s">
        <v>3329</v>
      </c>
      <c r="BU151" s="1" t="str">
        <f>HYPERLINK("https://nconnect.nicmar.ac.in/storage/profile/6aa1838264442.png","Download")</f>
        <v>0</v>
      </c>
      <c r="BV151" s="1" t="s">
        <v>116</v>
      </c>
      <c r="BW151" s="3"/>
      <c r="BX151" s="3"/>
    </row>
    <row r="152" spans="1:76">
      <c r="A152" s="1" t="s">
        <v>76</v>
      </c>
      <c r="B152" s="1" t="s">
        <v>77</v>
      </c>
      <c r="C152" s="1" t="s">
        <v>3330</v>
      </c>
      <c r="D152" s="1" t="s">
        <v>3331</v>
      </c>
      <c r="E152" s="1"/>
      <c r="F152" s="1" t="s">
        <v>2827</v>
      </c>
      <c r="G152" s="1" t="s">
        <v>3332</v>
      </c>
      <c r="H152" s="1" t="s">
        <v>3333</v>
      </c>
      <c r="I152" s="1" t="s">
        <v>3334</v>
      </c>
      <c r="J152" s="1">
        <v>9305400254</v>
      </c>
      <c r="K152" s="1" t="s">
        <v>430</v>
      </c>
      <c r="L152" s="1" t="s">
        <v>3335</v>
      </c>
      <c r="M152" s="1" t="s">
        <v>87</v>
      </c>
      <c r="N152" s="1" t="s">
        <v>1171</v>
      </c>
      <c r="O152" s="1" t="s">
        <v>3336</v>
      </c>
      <c r="P152" s="1" t="s">
        <v>126</v>
      </c>
      <c r="Q152" s="1">
        <v>804497712457</v>
      </c>
      <c r="R152" s="1" t="s">
        <v>3337</v>
      </c>
      <c r="S152" s="1">
        <v>9569260733</v>
      </c>
      <c r="T152" s="1" t="s">
        <v>3338</v>
      </c>
      <c r="U152" s="1" t="s">
        <v>3339</v>
      </c>
      <c r="V152" s="1">
        <v>8303809527</v>
      </c>
      <c r="W152" s="1" t="s">
        <v>162</v>
      </c>
      <c r="X152" s="1" t="s">
        <v>3340</v>
      </c>
      <c r="Y152" s="1" t="s">
        <v>3341</v>
      </c>
      <c r="Z152" s="1" t="s">
        <v>2839</v>
      </c>
      <c r="AA152" s="1" t="s">
        <v>3340</v>
      </c>
      <c r="AB152" s="1" t="s">
        <v>3341</v>
      </c>
      <c r="AC152" s="1" t="s">
        <v>2839</v>
      </c>
      <c r="AD152" s="1" t="s">
        <v>98</v>
      </c>
      <c r="AE152" s="1" t="s">
        <v>98</v>
      </c>
      <c r="AF152" s="1" t="s">
        <v>3342</v>
      </c>
      <c r="AG152" s="1" t="s">
        <v>3343</v>
      </c>
      <c r="AH152" s="1" t="s">
        <v>640</v>
      </c>
      <c r="AI152" s="1" t="s">
        <v>136</v>
      </c>
      <c r="AJ152" s="1">
        <v>84.6</v>
      </c>
      <c r="AK152" s="1"/>
      <c r="AL152" s="1" t="s">
        <v>3344</v>
      </c>
      <c r="AM152" s="1" t="s">
        <v>3343</v>
      </c>
      <c r="AN152" s="1" t="s">
        <v>196</v>
      </c>
      <c r="AO152" s="1" t="s">
        <v>1593</v>
      </c>
      <c r="AP152" s="1" t="s">
        <v>102</v>
      </c>
      <c r="AQ152" s="1">
        <v>69.2</v>
      </c>
      <c r="AR152" s="1"/>
      <c r="AS152" s="1" t="s">
        <v>3345</v>
      </c>
      <c r="AT152" s="1" t="s">
        <v>3346</v>
      </c>
      <c r="AU152" s="1" t="s">
        <v>169</v>
      </c>
      <c r="AV152" s="1" t="s">
        <v>710</v>
      </c>
      <c r="AW152" s="1">
        <v>76.3</v>
      </c>
      <c r="AX152" s="1"/>
      <c r="AY152" s="1" t="s">
        <v>3347</v>
      </c>
      <c r="AZ152" s="1" t="s">
        <v>3348</v>
      </c>
      <c r="BA152" s="1" t="s">
        <v>109</v>
      </c>
      <c r="BB152" s="1" t="s">
        <v>110</v>
      </c>
      <c r="BC152" s="1" t="s">
        <v>282</v>
      </c>
      <c r="BD152" s="1" t="s">
        <v>1093</v>
      </c>
      <c r="BE152" s="1">
        <v>74.2</v>
      </c>
      <c r="BF152" s="1">
        <v>7.42</v>
      </c>
      <c r="BG152" s="1"/>
      <c r="BH152" s="1"/>
      <c r="BI152" s="1"/>
      <c r="BJ152" s="1"/>
      <c r="BK152" s="1"/>
      <c r="BL152" s="1"/>
      <c r="BM152" s="1"/>
      <c r="BN152" s="1"/>
      <c r="BO152" s="1" t="s">
        <v>1207</v>
      </c>
      <c r="BP152" s="1"/>
      <c r="BQ152" s="1"/>
      <c r="BR152" s="1" t="s">
        <v>3349</v>
      </c>
      <c r="BS152" s="1">
        <v>15</v>
      </c>
      <c r="BT152" s="1" t="s">
        <v>3350</v>
      </c>
      <c r="BU152" s="1" t="str">
        <f>HYPERLINK("https://nconnect.nicmar.ac.in/storage/profile/6aa01c2902db3.png","Download")</f>
        <v>0</v>
      </c>
      <c r="BV152" s="1" t="s">
        <v>116</v>
      </c>
      <c r="BW152" s="3"/>
      <c r="BX152" s="3"/>
    </row>
    <row r="153" spans="1:76">
      <c r="A153" s="1" t="s">
        <v>76</v>
      </c>
      <c r="B153" s="1" t="s">
        <v>77</v>
      </c>
      <c r="C153" s="1" t="s">
        <v>3351</v>
      </c>
      <c r="D153" s="1" t="s">
        <v>3352</v>
      </c>
      <c r="E153" s="1" t="s">
        <v>3353</v>
      </c>
      <c r="F153" s="1" t="s">
        <v>3354</v>
      </c>
      <c r="G153" s="1" t="s">
        <v>3355</v>
      </c>
      <c r="H153" s="1" t="s">
        <v>3356</v>
      </c>
      <c r="I153" s="1" t="s">
        <v>3357</v>
      </c>
      <c r="J153" s="1">
        <v>9177068241</v>
      </c>
      <c r="K153" s="1" t="s">
        <v>85</v>
      </c>
      <c r="L153" s="1" t="s">
        <v>1103</v>
      </c>
      <c r="M153" s="1" t="s">
        <v>87</v>
      </c>
      <c r="N153" s="1" t="s">
        <v>3358</v>
      </c>
      <c r="O153" s="1" t="s">
        <v>3359</v>
      </c>
      <c r="P153" s="1" t="s">
        <v>126</v>
      </c>
      <c r="Q153" s="1">
        <v>235197068126</v>
      </c>
      <c r="R153" s="1" t="s">
        <v>3360</v>
      </c>
      <c r="S153" s="1">
        <v>7799506757</v>
      </c>
      <c r="T153" s="1" t="s">
        <v>3361</v>
      </c>
      <c r="U153" s="1" t="s">
        <v>3362</v>
      </c>
      <c r="V153" s="1">
        <v>8019966959</v>
      </c>
      <c r="W153" s="1" t="s">
        <v>3363</v>
      </c>
      <c r="X153" s="1" t="s">
        <v>3364</v>
      </c>
      <c r="Y153" s="1" t="s">
        <v>164</v>
      </c>
      <c r="Z153" s="1" t="s">
        <v>97</v>
      </c>
      <c r="AA153" s="1" t="s">
        <v>3364</v>
      </c>
      <c r="AB153" s="1" t="s">
        <v>164</v>
      </c>
      <c r="AC153" s="1" t="s">
        <v>97</v>
      </c>
      <c r="AD153" s="1" t="s">
        <v>98</v>
      </c>
      <c r="AE153" s="1" t="s">
        <v>98</v>
      </c>
      <c r="AF153" s="1" t="s">
        <v>3365</v>
      </c>
      <c r="AG153" s="1" t="s">
        <v>3366</v>
      </c>
      <c r="AH153" s="1" t="s">
        <v>101</v>
      </c>
      <c r="AI153" s="1" t="s">
        <v>102</v>
      </c>
      <c r="AJ153" s="1">
        <v>88</v>
      </c>
      <c r="AK153" s="1">
        <v>8.8</v>
      </c>
      <c r="AL153" s="1"/>
      <c r="AM153" s="1"/>
      <c r="AN153" s="1"/>
      <c r="AO153" s="1"/>
      <c r="AP153" s="1"/>
      <c r="AQ153" s="1"/>
      <c r="AR153" s="1"/>
      <c r="AS153" s="1" t="s">
        <v>1337</v>
      </c>
      <c r="AT153" s="1" t="s">
        <v>3367</v>
      </c>
      <c r="AU153" s="1" t="s">
        <v>105</v>
      </c>
      <c r="AV153" s="1" t="s">
        <v>710</v>
      </c>
      <c r="AW153" s="1">
        <v>74.95</v>
      </c>
      <c r="AX153" s="1"/>
      <c r="AY153" s="1" t="s">
        <v>3368</v>
      </c>
      <c r="AZ153" s="1" t="s">
        <v>3369</v>
      </c>
      <c r="BA153" s="1" t="s">
        <v>109</v>
      </c>
      <c r="BB153" s="1" t="s">
        <v>110</v>
      </c>
      <c r="BC153" s="1" t="s">
        <v>173</v>
      </c>
      <c r="BD153" s="1" t="s">
        <v>174</v>
      </c>
      <c r="BE153" s="1">
        <v>77</v>
      </c>
      <c r="BF153" s="1">
        <v>8.2</v>
      </c>
      <c r="BG153" s="1"/>
      <c r="BH153" s="1"/>
      <c r="BI153" s="1"/>
      <c r="BJ153" s="1"/>
      <c r="BK153" s="1"/>
      <c r="BL153" s="1"/>
      <c r="BM153" s="1"/>
      <c r="BN153" s="1"/>
      <c r="BO153" s="1" t="s">
        <v>3370</v>
      </c>
      <c r="BP153" s="1"/>
      <c r="BQ153" s="1"/>
      <c r="BR153" s="1" t="s">
        <v>3371</v>
      </c>
      <c r="BS153" s="1">
        <v>79</v>
      </c>
      <c r="BT153" s="1" t="s">
        <v>3372</v>
      </c>
      <c r="BU153" s="1" t="str">
        <f>HYPERLINK("https://nconnect.nicmar.ac.in/storage/profile/6aa833c866b9b.png","Download")</f>
        <v>0</v>
      </c>
      <c r="BV153" s="1" t="s">
        <v>116</v>
      </c>
      <c r="BW153" s="3"/>
      <c r="BX153" s="3"/>
    </row>
    <row r="154" spans="1:76">
      <c r="A154" s="1" t="s">
        <v>76</v>
      </c>
      <c r="B154" s="1" t="s">
        <v>77</v>
      </c>
      <c r="C154" s="1" t="s">
        <v>3373</v>
      </c>
      <c r="D154" s="1" t="s">
        <v>3374</v>
      </c>
      <c r="E154" s="1" t="s">
        <v>3375</v>
      </c>
      <c r="F154" s="1" t="s">
        <v>3376</v>
      </c>
      <c r="G154" s="1" t="s">
        <v>3377</v>
      </c>
      <c r="H154" s="1" t="s">
        <v>3378</v>
      </c>
      <c r="I154" s="1" t="s">
        <v>3379</v>
      </c>
      <c r="J154" s="1">
        <v>9908712842</v>
      </c>
      <c r="K154" s="1" t="s">
        <v>85</v>
      </c>
      <c r="L154" s="1" t="s">
        <v>3380</v>
      </c>
      <c r="M154" s="1" t="s">
        <v>87</v>
      </c>
      <c r="N154" s="1" t="s">
        <v>3381</v>
      </c>
      <c r="O154" s="1" t="s">
        <v>3382</v>
      </c>
      <c r="P154" s="1" t="s">
        <v>90</v>
      </c>
      <c r="Q154" s="1">
        <v>257054642114</v>
      </c>
      <c r="R154" s="1" t="s">
        <v>3383</v>
      </c>
      <c r="S154" s="1">
        <v>9491261963</v>
      </c>
      <c r="T154" s="1" t="s">
        <v>3384</v>
      </c>
      <c r="U154" s="1" t="s">
        <v>3385</v>
      </c>
      <c r="V154" s="1">
        <v>9391888963</v>
      </c>
      <c r="W154" s="1" t="s">
        <v>94</v>
      </c>
      <c r="X154" s="1" t="s">
        <v>3386</v>
      </c>
      <c r="Y154" s="1" t="s">
        <v>3387</v>
      </c>
      <c r="Z154" s="1" t="s">
        <v>97</v>
      </c>
      <c r="AA154" s="1" t="s">
        <v>3386</v>
      </c>
      <c r="AB154" s="1" t="s">
        <v>3387</v>
      </c>
      <c r="AC154" s="1" t="s">
        <v>97</v>
      </c>
      <c r="AD154" s="1" t="s">
        <v>98</v>
      </c>
      <c r="AE154" s="1" t="s">
        <v>98</v>
      </c>
      <c r="AF154" s="1" t="s">
        <v>3388</v>
      </c>
      <c r="AG154" s="1" t="s">
        <v>3389</v>
      </c>
      <c r="AH154" s="1" t="s">
        <v>193</v>
      </c>
      <c r="AI154" s="1" t="s">
        <v>194</v>
      </c>
      <c r="AJ154" s="1">
        <v>93</v>
      </c>
      <c r="AK154" s="1">
        <v>9.3</v>
      </c>
      <c r="AL154" s="1" t="s">
        <v>3390</v>
      </c>
      <c r="AM154" s="1" t="s">
        <v>1507</v>
      </c>
      <c r="AN154" s="1" t="s">
        <v>196</v>
      </c>
      <c r="AO154" s="1" t="s">
        <v>194</v>
      </c>
      <c r="AP154" s="1" t="s">
        <v>733</v>
      </c>
      <c r="AQ154" s="1">
        <v>69.2</v>
      </c>
      <c r="AR154" s="1">
        <v>6.92</v>
      </c>
      <c r="AS154" s="1"/>
      <c r="AT154" s="1"/>
      <c r="AU154" s="1"/>
      <c r="AV154" s="1"/>
      <c r="AW154" s="1"/>
      <c r="AX154" s="1"/>
      <c r="AY154" s="1" t="s">
        <v>3391</v>
      </c>
      <c r="AZ154" s="1" t="s">
        <v>3392</v>
      </c>
      <c r="BA154" s="1" t="s">
        <v>109</v>
      </c>
      <c r="BB154" s="1" t="s">
        <v>110</v>
      </c>
      <c r="BC154" s="1" t="s">
        <v>198</v>
      </c>
      <c r="BD154" s="1" t="s">
        <v>1888</v>
      </c>
      <c r="BE154" s="1">
        <v>61</v>
      </c>
      <c r="BF154" s="1">
        <v>6.6</v>
      </c>
      <c r="BG154" s="1"/>
      <c r="BH154" s="1"/>
      <c r="BI154" s="1"/>
      <c r="BJ154" s="1"/>
      <c r="BK154" s="1"/>
      <c r="BL154" s="1"/>
      <c r="BM154" s="1"/>
      <c r="BN154" s="1"/>
      <c r="BO154" s="1" t="s">
        <v>3393</v>
      </c>
      <c r="BP154" s="1" t="s">
        <v>3394</v>
      </c>
      <c r="BQ154" s="1" t="s">
        <v>308</v>
      </c>
      <c r="BR154" s="1" t="s">
        <v>3395</v>
      </c>
      <c r="BS154" s="1">
        <v>51</v>
      </c>
      <c r="BT154" s="1" t="s">
        <v>3396</v>
      </c>
      <c r="BU154" s="1" t="str">
        <f>HYPERLINK("https://nconnect.nicmar.ac.in/storage/profile/6aa79ea3a03fa.png","Download")</f>
        <v>0</v>
      </c>
      <c r="BV154" s="1" t="s">
        <v>116</v>
      </c>
      <c r="BW154" s="3"/>
      <c r="BX154" s="3"/>
    </row>
    <row r="155" spans="1:76">
      <c r="A155" s="1" t="s">
        <v>76</v>
      </c>
      <c r="B155" s="1" t="s">
        <v>77</v>
      </c>
      <c r="C155" s="1" t="s">
        <v>3397</v>
      </c>
      <c r="D155" s="1" t="s">
        <v>3398</v>
      </c>
      <c r="E155" s="1"/>
      <c r="F155" s="1" t="s">
        <v>3399</v>
      </c>
      <c r="G155" s="1" t="s">
        <v>3400</v>
      </c>
      <c r="H155" s="1" t="s">
        <v>3401</v>
      </c>
      <c r="I155" s="1" t="s">
        <v>3402</v>
      </c>
      <c r="J155" s="1">
        <v>6305680141</v>
      </c>
      <c r="K155" s="1" t="s">
        <v>430</v>
      </c>
      <c r="L155" s="1" t="s">
        <v>3403</v>
      </c>
      <c r="M155" s="1" t="s">
        <v>87</v>
      </c>
      <c r="N155" s="1" t="s">
        <v>88</v>
      </c>
      <c r="O155" s="1" t="s">
        <v>3404</v>
      </c>
      <c r="P155" s="1" t="s">
        <v>90</v>
      </c>
      <c r="Q155" s="1">
        <v>881901399862</v>
      </c>
      <c r="R155" s="1" t="s">
        <v>3405</v>
      </c>
      <c r="S155" s="1">
        <v>7382098391</v>
      </c>
      <c r="T155" s="1" t="s">
        <v>480</v>
      </c>
      <c r="U155" s="1" t="s">
        <v>3406</v>
      </c>
      <c r="V155" s="1">
        <v>9491277182</v>
      </c>
      <c r="W155" s="1" t="s">
        <v>189</v>
      </c>
      <c r="X155" s="1" t="s">
        <v>3407</v>
      </c>
      <c r="Y155" s="1" t="s">
        <v>2210</v>
      </c>
      <c r="Z155" s="1" t="s">
        <v>404</v>
      </c>
      <c r="AA155" s="1" t="s">
        <v>3407</v>
      </c>
      <c r="AB155" s="1" t="s">
        <v>2210</v>
      </c>
      <c r="AC155" s="1" t="s">
        <v>404</v>
      </c>
      <c r="AD155" s="1" t="s">
        <v>98</v>
      </c>
      <c r="AE155" s="1" t="s">
        <v>98</v>
      </c>
      <c r="AF155" s="1" t="s">
        <v>3408</v>
      </c>
      <c r="AG155" s="1" t="s">
        <v>1819</v>
      </c>
      <c r="AH155" s="1" t="s">
        <v>136</v>
      </c>
      <c r="AI155" s="1" t="s">
        <v>137</v>
      </c>
      <c r="AJ155" s="1">
        <v>83</v>
      </c>
      <c r="AK155" s="1">
        <v>8.3</v>
      </c>
      <c r="AL155" s="1"/>
      <c r="AM155" s="1"/>
      <c r="AN155" s="1"/>
      <c r="AO155" s="1"/>
      <c r="AP155" s="1"/>
      <c r="AQ155" s="1"/>
      <c r="AR155" s="1"/>
      <c r="AS155" s="1" t="s">
        <v>110</v>
      </c>
      <c r="AT155" s="1" t="s">
        <v>3409</v>
      </c>
      <c r="AU155" s="1" t="s">
        <v>101</v>
      </c>
      <c r="AV155" s="1" t="s">
        <v>846</v>
      </c>
      <c r="AW155" s="1">
        <v>87.7</v>
      </c>
      <c r="AX155" s="1">
        <v>9.27</v>
      </c>
      <c r="AY155" s="1" t="s">
        <v>412</v>
      </c>
      <c r="AZ155" s="1" t="s">
        <v>3410</v>
      </c>
      <c r="BA155" s="1" t="s">
        <v>109</v>
      </c>
      <c r="BB155" s="1" t="s">
        <v>110</v>
      </c>
      <c r="BC155" s="1" t="s">
        <v>1887</v>
      </c>
      <c r="BD155" s="1" t="s">
        <v>1888</v>
      </c>
      <c r="BE155" s="1">
        <v>71</v>
      </c>
      <c r="BF155" s="1">
        <v>7.6</v>
      </c>
      <c r="BG155" s="1"/>
      <c r="BH155" s="1"/>
      <c r="BI155" s="1"/>
      <c r="BJ155" s="1"/>
      <c r="BK155" s="1"/>
      <c r="BL155" s="1"/>
      <c r="BM155" s="1"/>
      <c r="BN155" s="1"/>
      <c r="BO155" s="1" t="s">
        <v>3411</v>
      </c>
      <c r="BP155" s="1"/>
      <c r="BQ155" s="1"/>
      <c r="BR155" s="1" t="s">
        <v>3412</v>
      </c>
      <c r="BS155" s="1">
        <v>71</v>
      </c>
      <c r="BT155" s="1" t="s">
        <v>3413</v>
      </c>
      <c r="BU155" s="1" t="str">
        <f>HYPERLINK("https://nconnect.nicmar.ac.in/storage/profile/6aa62a2487675.png","Download")</f>
        <v>0</v>
      </c>
      <c r="BV155" s="1" t="s">
        <v>116</v>
      </c>
      <c r="BW155" s="3"/>
      <c r="BX155" s="3"/>
    </row>
    <row r="156" spans="1:76">
      <c r="A156" s="1" t="s">
        <v>76</v>
      </c>
      <c r="B156" s="1" t="s">
        <v>77</v>
      </c>
      <c r="C156" s="1" t="s">
        <v>3414</v>
      </c>
      <c r="D156" s="1" t="s">
        <v>3415</v>
      </c>
      <c r="E156" s="1"/>
      <c r="F156" s="1" t="s">
        <v>3416</v>
      </c>
      <c r="G156" s="1" t="s">
        <v>3417</v>
      </c>
      <c r="H156" s="1" t="s">
        <v>3418</v>
      </c>
      <c r="I156" s="1" t="s">
        <v>3419</v>
      </c>
      <c r="J156" s="1">
        <v>9515754390</v>
      </c>
      <c r="K156" s="1" t="s">
        <v>85</v>
      </c>
      <c r="L156" s="1" t="s">
        <v>3420</v>
      </c>
      <c r="M156" s="1" t="s">
        <v>87</v>
      </c>
      <c r="N156" s="1" t="s">
        <v>241</v>
      </c>
      <c r="O156" s="1" t="s">
        <v>3421</v>
      </c>
      <c r="P156" s="1" t="s">
        <v>126</v>
      </c>
      <c r="Q156" s="1">
        <v>740263980422</v>
      </c>
      <c r="R156" s="1" t="s">
        <v>3422</v>
      </c>
      <c r="S156" s="1">
        <v>8985256929</v>
      </c>
      <c r="T156" s="1" t="s">
        <v>480</v>
      </c>
      <c r="U156" s="1" t="s">
        <v>3423</v>
      </c>
      <c r="V156" s="1">
        <v>9491430792</v>
      </c>
      <c r="W156" s="1" t="s">
        <v>3424</v>
      </c>
      <c r="X156" s="1" t="s">
        <v>3425</v>
      </c>
      <c r="Y156" s="1" t="s">
        <v>1132</v>
      </c>
      <c r="Z156" s="1" t="s">
        <v>97</v>
      </c>
      <c r="AA156" s="1" t="s">
        <v>3425</v>
      </c>
      <c r="AB156" s="1" t="s">
        <v>1132</v>
      </c>
      <c r="AC156" s="1" t="s">
        <v>97</v>
      </c>
      <c r="AD156" s="1" t="s">
        <v>98</v>
      </c>
      <c r="AE156" s="1" t="s">
        <v>98</v>
      </c>
      <c r="AF156" s="1" t="s">
        <v>3426</v>
      </c>
      <c r="AG156" s="1" t="s">
        <v>3427</v>
      </c>
      <c r="AH156" s="1" t="s">
        <v>414</v>
      </c>
      <c r="AI156" s="1" t="s">
        <v>197</v>
      </c>
      <c r="AJ156" s="1">
        <v>82</v>
      </c>
      <c r="AK156" s="1">
        <v>8.2</v>
      </c>
      <c r="AL156" s="1"/>
      <c r="AM156" s="1"/>
      <c r="AN156" s="1"/>
      <c r="AO156" s="1"/>
      <c r="AP156" s="1"/>
      <c r="AQ156" s="1"/>
      <c r="AR156" s="1"/>
      <c r="AS156" s="1" t="s">
        <v>3428</v>
      </c>
      <c r="AT156" s="1" t="s">
        <v>3429</v>
      </c>
      <c r="AU156" s="1" t="s">
        <v>1593</v>
      </c>
      <c r="AV156" s="1" t="s">
        <v>919</v>
      </c>
      <c r="AW156" s="1">
        <v>84.43</v>
      </c>
      <c r="AX156" s="1"/>
      <c r="AY156" s="1" t="s">
        <v>3430</v>
      </c>
      <c r="AZ156" s="1" t="s">
        <v>3431</v>
      </c>
      <c r="BA156" s="1" t="s">
        <v>357</v>
      </c>
      <c r="BB156" s="1" t="s">
        <v>110</v>
      </c>
      <c r="BC156" s="1" t="s">
        <v>846</v>
      </c>
      <c r="BD156" s="1" t="s">
        <v>144</v>
      </c>
      <c r="BE156" s="1">
        <v>78.5</v>
      </c>
      <c r="BF156" s="1">
        <v>8.35</v>
      </c>
      <c r="BG156" s="1"/>
      <c r="BH156" s="1"/>
      <c r="BI156" s="1"/>
      <c r="BJ156" s="1"/>
      <c r="BK156" s="1"/>
      <c r="BL156" s="1"/>
      <c r="BM156" s="1"/>
      <c r="BN156" s="1"/>
      <c r="BO156" s="1" t="s">
        <v>3432</v>
      </c>
      <c r="BP156" s="1" t="s">
        <v>3433</v>
      </c>
      <c r="BQ156" s="1" t="s">
        <v>1761</v>
      </c>
      <c r="BR156" s="1" t="s">
        <v>3434</v>
      </c>
      <c r="BS156" s="1">
        <v>33</v>
      </c>
      <c r="BT156" s="1"/>
      <c r="BU156" s="1" t="str">
        <f>HYPERLINK("https://nconnect.nicmar.ac.in/storage/profile/6aa18fb1d40cd.png","Download")</f>
        <v>0</v>
      </c>
      <c r="BV156" s="1" t="s">
        <v>116</v>
      </c>
      <c r="BW156" s="3"/>
      <c r="BX156" s="3"/>
    </row>
    <row r="157" spans="1:76">
      <c r="A157" s="1" t="s">
        <v>76</v>
      </c>
      <c r="B157" s="1" t="s">
        <v>77</v>
      </c>
      <c r="C157" s="1" t="s">
        <v>3435</v>
      </c>
      <c r="D157" s="1" t="s">
        <v>3436</v>
      </c>
      <c r="E157" s="1"/>
      <c r="F157" s="1" t="s">
        <v>3437</v>
      </c>
      <c r="G157" s="1" t="s">
        <v>3438</v>
      </c>
      <c r="H157" s="1" t="s">
        <v>3439</v>
      </c>
      <c r="I157" s="1" t="s">
        <v>3440</v>
      </c>
      <c r="J157" s="1">
        <v>9010852290</v>
      </c>
      <c r="K157" s="1" t="s">
        <v>85</v>
      </c>
      <c r="L157" s="1" t="s">
        <v>3441</v>
      </c>
      <c r="M157" s="1" t="s">
        <v>87</v>
      </c>
      <c r="N157" s="1" t="s">
        <v>3358</v>
      </c>
      <c r="O157" s="1" t="s">
        <v>3442</v>
      </c>
      <c r="P157" s="1" t="s">
        <v>90</v>
      </c>
      <c r="Q157" s="1">
        <v>308526802342</v>
      </c>
      <c r="R157" s="1" t="s">
        <v>3443</v>
      </c>
      <c r="S157" s="1">
        <v>9908807210</v>
      </c>
      <c r="T157" s="1" t="s">
        <v>1220</v>
      </c>
      <c r="U157" s="1" t="s">
        <v>3444</v>
      </c>
      <c r="V157" s="1">
        <v>7095519329</v>
      </c>
      <c r="W157" s="1" t="s">
        <v>1222</v>
      </c>
      <c r="X157" s="1" t="s">
        <v>3445</v>
      </c>
      <c r="Y157" s="1" t="s">
        <v>164</v>
      </c>
      <c r="Z157" s="1" t="s">
        <v>97</v>
      </c>
      <c r="AA157" s="1" t="s">
        <v>3445</v>
      </c>
      <c r="AB157" s="1" t="s">
        <v>164</v>
      </c>
      <c r="AC157" s="1" t="s">
        <v>97</v>
      </c>
      <c r="AD157" s="1" t="s">
        <v>98</v>
      </c>
      <c r="AE157" s="1" t="s">
        <v>98</v>
      </c>
      <c r="AF157" s="1" t="s">
        <v>3446</v>
      </c>
      <c r="AG157" s="1" t="s">
        <v>3447</v>
      </c>
      <c r="AH157" s="1" t="s">
        <v>105</v>
      </c>
      <c r="AI157" s="1" t="s">
        <v>140</v>
      </c>
      <c r="AJ157" s="1">
        <v>97.1</v>
      </c>
      <c r="AK157" s="1"/>
      <c r="AL157" s="1"/>
      <c r="AM157" s="1"/>
      <c r="AN157" s="1"/>
      <c r="AO157" s="1"/>
      <c r="AP157" s="1"/>
      <c r="AQ157" s="1"/>
      <c r="AR157" s="1"/>
      <c r="AS157" s="1" t="s">
        <v>3448</v>
      </c>
      <c r="AT157" s="1" t="s">
        <v>3449</v>
      </c>
      <c r="AU157" s="1" t="s">
        <v>1620</v>
      </c>
      <c r="AV157" s="1" t="s">
        <v>615</v>
      </c>
      <c r="AW157" s="1">
        <v>76.1</v>
      </c>
      <c r="AX157" s="1"/>
      <c r="AY157" s="1" t="s">
        <v>3450</v>
      </c>
      <c r="AZ157" s="1" t="s">
        <v>3451</v>
      </c>
      <c r="BA157" s="1" t="s">
        <v>109</v>
      </c>
      <c r="BB157" s="1" t="s">
        <v>110</v>
      </c>
      <c r="BC157" s="1" t="s">
        <v>282</v>
      </c>
      <c r="BD157" s="1" t="s">
        <v>283</v>
      </c>
      <c r="BE157" s="1">
        <v>78.9</v>
      </c>
      <c r="BF157" s="1">
        <v>8.39</v>
      </c>
      <c r="BG157" s="1"/>
      <c r="BH157" s="1"/>
      <c r="BI157" s="1"/>
      <c r="BJ157" s="1"/>
      <c r="BK157" s="1"/>
      <c r="BL157" s="1"/>
      <c r="BM157" s="1"/>
      <c r="BN157" s="1"/>
      <c r="BO157" s="1" t="s">
        <v>3452</v>
      </c>
      <c r="BP157" s="1"/>
      <c r="BQ157" s="1"/>
      <c r="BR157" s="1" t="s">
        <v>3453</v>
      </c>
      <c r="BS157" s="1">
        <v>37</v>
      </c>
      <c r="BT157" s="1" t="s">
        <v>3454</v>
      </c>
      <c r="BU157" s="1" t="str">
        <f>HYPERLINK("https://nconnect.nicmar.ac.in/storage/profile/6aa63cda6a068.png","Download")</f>
        <v>0</v>
      </c>
      <c r="BV157" s="1" t="s">
        <v>116</v>
      </c>
      <c r="BW157" s="3"/>
      <c r="BX157" s="3"/>
    </row>
    <row r="158" spans="1:76">
      <c r="A158" s="1" t="s">
        <v>76</v>
      </c>
      <c r="B158" s="1" t="s">
        <v>77</v>
      </c>
      <c r="C158" s="1" t="s">
        <v>3455</v>
      </c>
      <c r="D158" s="1" t="s">
        <v>3456</v>
      </c>
      <c r="E158" s="1"/>
      <c r="F158" s="1" t="s">
        <v>3457</v>
      </c>
      <c r="G158" s="1" t="s">
        <v>3458</v>
      </c>
      <c r="H158" s="1" t="s">
        <v>3459</v>
      </c>
      <c r="I158" s="1" t="s">
        <v>3460</v>
      </c>
      <c r="J158" s="1">
        <v>8886371329</v>
      </c>
      <c r="K158" s="1" t="s">
        <v>85</v>
      </c>
      <c r="L158" s="1" t="s">
        <v>3461</v>
      </c>
      <c r="M158" s="1" t="s">
        <v>87</v>
      </c>
      <c r="N158" s="1" t="s">
        <v>3066</v>
      </c>
      <c r="O158" s="1" t="s">
        <v>3462</v>
      </c>
      <c r="P158" s="1" t="s">
        <v>126</v>
      </c>
      <c r="Q158" s="1">
        <v>723706318343</v>
      </c>
      <c r="R158" s="1" t="s">
        <v>3463</v>
      </c>
      <c r="S158" s="1">
        <v>8465030983</v>
      </c>
      <c r="T158" s="1" t="s">
        <v>538</v>
      </c>
      <c r="U158" s="1" t="s">
        <v>3464</v>
      </c>
      <c r="V158" s="1">
        <v>7674992660</v>
      </c>
      <c r="W158" s="1" t="s">
        <v>3465</v>
      </c>
      <c r="X158" s="1" t="s">
        <v>3466</v>
      </c>
      <c r="Y158" s="1" t="s">
        <v>164</v>
      </c>
      <c r="Z158" s="1" t="s">
        <v>97</v>
      </c>
      <c r="AA158" s="1" t="s">
        <v>3466</v>
      </c>
      <c r="AB158" s="1" t="s">
        <v>164</v>
      </c>
      <c r="AC158" s="1" t="s">
        <v>97</v>
      </c>
      <c r="AD158" s="1" t="s">
        <v>98</v>
      </c>
      <c r="AE158" s="1" t="s">
        <v>98</v>
      </c>
      <c r="AF158" s="1" t="s">
        <v>3467</v>
      </c>
      <c r="AG158" s="1" t="s">
        <v>1922</v>
      </c>
      <c r="AH158" s="1" t="s">
        <v>105</v>
      </c>
      <c r="AI158" s="1" t="s">
        <v>143</v>
      </c>
      <c r="AJ158" s="1">
        <v>91.16</v>
      </c>
      <c r="AK158" s="1"/>
      <c r="AL158" s="1"/>
      <c r="AM158" s="1"/>
      <c r="AN158" s="1"/>
      <c r="AO158" s="1"/>
      <c r="AP158" s="1"/>
      <c r="AQ158" s="1"/>
      <c r="AR158" s="1"/>
      <c r="AS158" s="1" t="s">
        <v>590</v>
      </c>
      <c r="AT158" s="1" t="s">
        <v>3468</v>
      </c>
      <c r="AU158" s="1" t="s">
        <v>1620</v>
      </c>
      <c r="AV158" s="1" t="s">
        <v>615</v>
      </c>
      <c r="AW158" s="1">
        <v>80.23</v>
      </c>
      <c r="AX158" s="1"/>
      <c r="AY158" s="1" t="s">
        <v>3469</v>
      </c>
      <c r="AZ158" s="1" t="s">
        <v>1925</v>
      </c>
      <c r="BA158" s="1" t="s">
        <v>109</v>
      </c>
      <c r="BB158" s="1" t="s">
        <v>110</v>
      </c>
      <c r="BC158" s="1" t="s">
        <v>282</v>
      </c>
      <c r="BD158" s="1" t="s">
        <v>420</v>
      </c>
      <c r="BE158" s="1">
        <v>78.1</v>
      </c>
      <c r="BF158" s="1">
        <v>8.31</v>
      </c>
      <c r="BG158" s="1"/>
      <c r="BH158" s="1"/>
      <c r="BI158" s="1"/>
      <c r="BJ158" s="1"/>
      <c r="BK158" s="1"/>
      <c r="BL158" s="1"/>
      <c r="BM158" s="1"/>
      <c r="BN158" s="1"/>
      <c r="BO158" s="1" t="s">
        <v>3470</v>
      </c>
      <c r="BP158" s="1"/>
      <c r="BQ158" s="1"/>
      <c r="BR158" s="1" t="s">
        <v>3471</v>
      </c>
      <c r="BS158" s="1">
        <v>33</v>
      </c>
      <c r="BT158" s="1" t="s">
        <v>3472</v>
      </c>
      <c r="BU158" s="1" t="str">
        <f>HYPERLINK("https://nconnect.nicmar.ac.in/storage/profile/6aa81ba26b3e8.png","Download")</f>
        <v>0</v>
      </c>
      <c r="BV158" s="1" t="s">
        <v>116</v>
      </c>
      <c r="BW158" s="3"/>
      <c r="BX158" s="3"/>
    </row>
    <row r="159" spans="1:76">
      <c r="A159" s="1" t="s">
        <v>76</v>
      </c>
      <c r="B159" s="1" t="s">
        <v>77</v>
      </c>
      <c r="C159" s="1" t="s">
        <v>3473</v>
      </c>
      <c r="D159" s="1" t="s">
        <v>3474</v>
      </c>
      <c r="E159" s="1"/>
      <c r="F159" s="1" t="s">
        <v>3475</v>
      </c>
      <c r="G159" s="1" t="s">
        <v>3476</v>
      </c>
      <c r="H159" s="1" t="s">
        <v>3477</v>
      </c>
      <c r="I159" s="1" t="s">
        <v>3478</v>
      </c>
      <c r="J159" s="1">
        <v>7981689626</v>
      </c>
      <c r="K159" s="1" t="s">
        <v>85</v>
      </c>
      <c r="L159" s="1" t="s">
        <v>3479</v>
      </c>
      <c r="M159" s="1" t="s">
        <v>87</v>
      </c>
      <c r="N159" s="1" t="s">
        <v>88</v>
      </c>
      <c r="O159" s="1" t="s">
        <v>3480</v>
      </c>
      <c r="P159" s="1" t="s">
        <v>3481</v>
      </c>
      <c r="Q159" s="1">
        <v>221751156070</v>
      </c>
      <c r="R159" s="1" t="s">
        <v>3482</v>
      </c>
      <c r="S159" s="1">
        <v>9849294669</v>
      </c>
      <c r="T159" s="1" t="s">
        <v>92</v>
      </c>
      <c r="U159" s="1" t="s">
        <v>3483</v>
      </c>
      <c r="V159" s="1">
        <v>9182227803</v>
      </c>
      <c r="W159" s="1" t="s">
        <v>321</v>
      </c>
      <c r="X159" s="1" t="s">
        <v>3484</v>
      </c>
      <c r="Y159" s="1" t="s">
        <v>164</v>
      </c>
      <c r="Z159" s="1" t="s">
        <v>97</v>
      </c>
      <c r="AA159" s="1" t="s">
        <v>3484</v>
      </c>
      <c r="AB159" s="1" t="s">
        <v>164</v>
      </c>
      <c r="AC159" s="1" t="s">
        <v>97</v>
      </c>
      <c r="AD159" s="1" t="s">
        <v>98</v>
      </c>
      <c r="AE159" s="1" t="s">
        <v>98</v>
      </c>
      <c r="AF159" s="1" t="s">
        <v>3485</v>
      </c>
      <c r="AG159" s="1" t="s">
        <v>3486</v>
      </c>
      <c r="AH159" s="1" t="s">
        <v>136</v>
      </c>
      <c r="AI159" s="1" t="s">
        <v>194</v>
      </c>
      <c r="AJ159" s="1">
        <v>97</v>
      </c>
      <c r="AK159" s="1">
        <v>9.7</v>
      </c>
      <c r="AL159" s="1"/>
      <c r="AM159" s="1"/>
      <c r="AN159" s="1"/>
      <c r="AO159" s="1"/>
      <c r="AP159" s="1"/>
      <c r="AQ159" s="1"/>
      <c r="AR159" s="1"/>
      <c r="AS159" s="1" t="s">
        <v>110</v>
      </c>
      <c r="AT159" s="1" t="s">
        <v>3487</v>
      </c>
      <c r="AU159" s="1" t="s">
        <v>101</v>
      </c>
      <c r="AV159" s="1" t="s">
        <v>846</v>
      </c>
      <c r="AW159" s="1">
        <v>82.49</v>
      </c>
      <c r="AX159" s="1"/>
      <c r="AY159" s="1" t="s">
        <v>3488</v>
      </c>
      <c r="AZ159" s="1" t="s">
        <v>3489</v>
      </c>
      <c r="BA159" s="1" t="s">
        <v>109</v>
      </c>
      <c r="BB159" s="1" t="s">
        <v>110</v>
      </c>
      <c r="BC159" s="1" t="s">
        <v>736</v>
      </c>
      <c r="BD159" s="1" t="s">
        <v>922</v>
      </c>
      <c r="BE159" s="1">
        <v>79</v>
      </c>
      <c r="BF159" s="1">
        <v>8.4</v>
      </c>
      <c r="BG159" s="1"/>
      <c r="BH159" s="1"/>
      <c r="BI159" s="1"/>
      <c r="BJ159" s="1"/>
      <c r="BK159" s="1"/>
      <c r="BL159" s="1"/>
      <c r="BM159" s="1"/>
      <c r="BN159" s="1"/>
      <c r="BO159" s="1" t="s">
        <v>3490</v>
      </c>
      <c r="BP159" s="1" t="s">
        <v>3491</v>
      </c>
      <c r="BQ159" s="1" t="s">
        <v>1387</v>
      </c>
      <c r="BR159" s="1" t="s">
        <v>3492</v>
      </c>
      <c r="BS159" s="1">
        <v>25</v>
      </c>
      <c r="BT159" s="1" t="s">
        <v>3493</v>
      </c>
      <c r="BU159" s="1" t="str">
        <f>HYPERLINK("https://nconnect.nicmar.ac.in/storage/profile/6aa62c744688f.png","Download")</f>
        <v>0</v>
      </c>
      <c r="BV159" s="1" t="s">
        <v>116</v>
      </c>
      <c r="BW159" s="3"/>
      <c r="BX159" s="3"/>
    </row>
    <row r="160" spans="1:76">
      <c r="A160" s="1" t="s">
        <v>76</v>
      </c>
      <c r="B160" s="1" t="s">
        <v>77</v>
      </c>
      <c r="C160" s="1" t="s">
        <v>3494</v>
      </c>
      <c r="D160" s="1" t="s">
        <v>3495</v>
      </c>
      <c r="E160" s="1"/>
      <c r="F160" s="1" t="s">
        <v>3496</v>
      </c>
      <c r="G160" s="1" t="s">
        <v>3497</v>
      </c>
      <c r="H160" s="1" t="s">
        <v>3498</v>
      </c>
      <c r="I160" s="1" t="s">
        <v>3499</v>
      </c>
      <c r="J160" s="1">
        <v>6372934150</v>
      </c>
      <c r="K160" s="1" t="s">
        <v>85</v>
      </c>
      <c r="L160" s="1" t="s">
        <v>3500</v>
      </c>
      <c r="M160" s="1" t="s">
        <v>87</v>
      </c>
      <c r="N160" s="1" t="s">
        <v>2286</v>
      </c>
      <c r="O160" s="1" t="s">
        <v>3501</v>
      </c>
      <c r="P160" s="1" t="s">
        <v>126</v>
      </c>
      <c r="Q160" s="1">
        <v>635862603635</v>
      </c>
      <c r="R160" s="1" t="s">
        <v>3502</v>
      </c>
      <c r="S160" s="1">
        <v>9437859527</v>
      </c>
      <c r="T160" s="1" t="s">
        <v>1220</v>
      </c>
      <c r="U160" s="1" t="s">
        <v>3503</v>
      </c>
      <c r="V160" s="1" t="s">
        <v>3504</v>
      </c>
      <c r="W160" s="1" t="s">
        <v>1222</v>
      </c>
      <c r="X160" s="1" t="s">
        <v>3505</v>
      </c>
      <c r="Y160" s="1" t="s">
        <v>191</v>
      </c>
      <c r="Z160" s="1" t="s">
        <v>97</v>
      </c>
      <c r="AA160" s="1"/>
      <c r="AB160" s="1" t="s">
        <v>191</v>
      </c>
      <c r="AC160" s="1" t="s">
        <v>97</v>
      </c>
      <c r="AD160" s="1" t="s">
        <v>98</v>
      </c>
      <c r="AE160" s="1" t="s">
        <v>98</v>
      </c>
      <c r="AF160" s="1" t="s">
        <v>3506</v>
      </c>
      <c r="AG160" s="1" t="s">
        <v>3507</v>
      </c>
      <c r="AH160" s="1" t="s">
        <v>137</v>
      </c>
      <c r="AI160" s="1" t="s">
        <v>223</v>
      </c>
      <c r="AJ160" s="1">
        <v>85</v>
      </c>
      <c r="AK160" s="1">
        <v>8.5</v>
      </c>
      <c r="AL160" s="1" t="s">
        <v>3508</v>
      </c>
      <c r="AM160" s="1" t="s">
        <v>3507</v>
      </c>
      <c r="AN160" s="1" t="s">
        <v>196</v>
      </c>
      <c r="AO160" s="1" t="s">
        <v>223</v>
      </c>
      <c r="AP160" s="1" t="s">
        <v>565</v>
      </c>
      <c r="AQ160" s="1">
        <v>65.8</v>
      </c>
      <c r="AR160" s="1">
        <v>6.58</v>
      </c>
      <c r="AS160" s="1"/>
      <c r="AT160" s="1"/>
      <c r="AU160" s="1"/>
      <c r="AV160" s="1"/>
      <c r="AW160" s="1"/>
      <c r="AX160" s="1"/>
      <c r="AY160" s="1" t="s">
        <v>3509</v>
      </c>
      <c r="AZ160" s="1" t="s">
        <v>3510</v>
      </c>
      <c r="BA160" s="1" t="s">
        <v>357</v>
      </c>
      <c r="BB160" s="1" t="s">
        <v>110</v>
      </c>
      <c r="BC160" s="1" t="s">
        <v>565</v>
      </c>
      <c r="BD160" s="1" t="s">
        <v>283</v>
      </c>
      <c r="BE160" s="1">
        <v>54.8</v>
      </c>
      <c r="BF160" s="1">
        <v>6.23</v>
      </c>
      <c r="BG160" s="1"/>
      <c r="BH160" s="1"/>
      <c r="BI160" s="1"/>
      <c r="BJ160" s="1"/>
      <c r="BK160" s="1"/>
      <c r="BL160" s="1"/>
      <c r="BM160" s="1"/>
      <c r="BN160" s="1"/>
      <c r="BO160" s="1" t="s">
        <v>3511</v>
      </c>
      <c r="BP160" s="1"/>
      <c r="BQ160" s="1"/>
      <c r="BR160" s="1"/>
      <c r="BS160" s="1"/>
      <c r="BT160" s="1"/>
      <c r="BU160" s="1" t="str">
        <f>HYPERLINK("https://nconnect.nicmar.ac.in/storage/profile/6aa9749fcfa93.png","Download")</f>
        <v>0</v>
      </c>
      <c r="BV160" s="1" t="s">
        <v>116</v>
      </c>
      <c r="BW160" s="3"/>
      <c r="BX160" s="3"/>
    </row>
    <row r="161" spans="1:76">
      <c r="A161" s="1" t="s">
        <v>76</v>
      </c>
      <c r="B161" s="1" t="s">
        <v>77</v>
      </c>
      <c r="C161" s="1" t="s">
        <v>3512</v>
      </c>
      <c r="D161" s="1" t="s">
        <v>2954</v>
      </c>
      <c r="E161" s="1"/>
      <c r="F161" s="1" t="s">
        <v>3513</v>
      </c>
      <c r="G161" s="1" t="s">
        <v>3514</v>
      </c>
      <c r="H161" s="1" t="s">
        <v>3515</v>
      </c>
      <c r="I161" s="1" t="s">
        <v>3516</v>
      </c>
      <c r="J161" s="1">
        <v>9640848377</v>
      </c>
      <c r="K161" s="1" t="s">
        <v>85</v>
      </c>
      <c r="L161" s="1" t="s">
        <v>2939</v>
      </c>
      <c r="M161" s="1" t="s">
        <v>87</v>
      </c>
      <c r="N161" s="1" t="s">
        <v>241</v>
      </c>
      <c r="O161" s="1" t="s">
        <v>3517</v>
      </c>
      <c r="P161" s="1" t="s">
        <v>126</v>
      </c>
      <c r="Q161" s="1">
        <v>609392115441</v>
      </c>
      <c r="R161" s="1" t="s">
        <v>3518</v>
      </c>
      <c r="S161" s="1">
        <v>9704625775</v>
      </c>
      <c r="T161" s="1" t="s">
        <v>3519</v>
      </c>
      <c r="U161" s="1" t="s">
        <v>3520</v>
      </c>
      <c r="V161" s="1">
        <v>8317558873</v>
      </c>
      <c r="W161" s="1" t="s">
        <v>482</v>
      </c>
      <c r="X161" s="1" t="s">
        <v>3521</v>
      </c>
      <c r="Y161" s="1" t="s">
        <v>164</v>
      </c>
      <c r="Z161" s="1" t="s">
        <v>97</v>
      </c>
      <c r="AA161" s="1" t="s">
        <v>3522</v>
      </c>
      <c r="AB161" s="1" t="s">
        <v>164</v>
      </c>
      <c r="AC161" s="1" t="s">
        <v>97</v>
      </c>
      <c r="AD161" s="1" t="s">
        <v>98</v>
      </c>
      <c r="AE161" s="1" t="s">
        <v>98</v>
      </c>
      <c r="AF161" s="1" t="s">
        <v>3523</v>
      </c>
      <c r="AG161" s="1" t="s">
        <v>3524</v>
      </c>
      <c r="AH161" s="1" t="s">
        <v>251</v>
      </c>
      <c r="AI161" s="1" t="s">
        <v>194</v>
      </c>
      <c r="AJ161" s="1">
        <v>87</v>
      </c>
      <c r="AK161" s="1"/>
      <c r="AL161" s="1"/>
      <c r="AM161" s="1"/>
      <c r="AN161" s="1"/>
      <c r="AO161" s="1"/>
      <c r="AP161" s="1"/>
      <c r="AQ161" s="1"/>
      <c r="AR161" s="1"/>
      <c r="AS161" s="1" t="s">
        <v>590</v>
      </c>
      <c r="AT161" s="1" t="s">
        <v>3525</v>
      </c>
      <c r="AU161" s="1" t="s">
        <v>101</v>
      </c>
      <c r="AV161" s="1" t="s">
        <v>2548</v>
      </c>
      <c r="AW161" s="1">
        <v>71.35</v>
      </c>
      <c r="AX161" s="1"/>
      <c r="AY161" s="1" t="s">
        <v>3526</v>
      </c>
      <c r="AZ161" s="1" t="s">
        <v>3527</v>
      </c>
      <c r="BA161" s="1" t="s">
        <v>109</v>
      </c>
      <c r="BB161" s="1" t="s">
        <v>110</v>
      </c>
      <c r="BC161" s="1" t="s">
        <v>568</v>
      </c>
      <c r="BD161" s="1" t="s">
        <v>569</v>
      </c>
      <c r="BE161" s="1">
        <v>64.6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 t="s">
        <v>3528</v>
      </c>
      <c r="BP161" s="1" t="s">
        <v>3529</v>
      </c>
      <c r="BQ161" s="1" t="s">
        <v>203</v>
      </c>
      <c r="BR161" s="1" t="s">
        <v>3530</v>
      </c>
      <c r="BS161" s="1">
        <v>29</v>
      </c>
      <c r="BT161" s="1" t="s">
        <v>3531</v>
      </c>
      <c r="BU161" s="1" t="str">
        <f>HYPERLINK("https://nconnect.nicmar.ac.in/storage/profile/6aa4f986b7547.png","Download")</f>
        <v>0</v>
      </c>
      <c r="BV161" s="1" t="s">
        <v>116</v>
      </c>
      <c r="BW161" s="3"/>
      <c r="BX161" s="3"/>
    </row>
    <row r="162" spans="1:76">
      <c r="A162" s="1" t="s">
        <v>76</v>
      </c>
      <c r="B162" s="1" t="s">
        <v>77</v>
      </c>
      <c r="C162" s="1" t="s">
        <v>3532</v>
      </c>
      <c r="D162" s="1" t="s">
        <v>179</v>
      </c>
      <c r="E162" s="1"/>
      <c r="F162" s="1" t="s">
        <v>855</v>
      </c>
      <c r="G162" s="1" t="s">
        <v>3533</v>
      </c>
      <c r="H162" s="1" t="s">
        <v>3534</v>
      </c>
      <c r="I162" s="1" t="s">
        <v>3535</v>
      </c>
      <c r="J162" s="1">
        <v>7483753533</v>
      </c>
      <c r="K162" s="1" t="s">
        <v>85</v>
      </c>
      <c r="L162" s="1" t="s">
        <v>3536</v>
      </c>
      <c r="M162" s="1" t="s">
        <v>87</v>
      </c>
      <c r="N162" s="1" t="s">
        <v>3537</v>
      </c>
      <c r="O162" s="1" t="s">
        <v>3538</v>
      </c>
      <c r="P162" s="1" t="s">
        <v>159</v>
      </c>
      <c r="Q162" s="1">
        <v>219388621988</v>
      </c>
      <c r="R162" s="1" t="s">
        <v>3539</v>
      </c>
      <c r="S162" s="1">
        <v>7892936705</v>
      </c>
      <c r="T162" s="1" t="s">
        <v>3164</v>
      </c>
      <c r="U162" s="1" t="s">
        <v>3540</v>
      </c>
      <c r="V162" s="1">
        <v>9964189664</v>
      </c>
      <c r="W162" s="1" t="s">
        <v>3541</v>
      </c>
      <c r="X162" s="1" t="s">
        <v>3542</v>
      </c>
      <c r="Y162" s="1" t="s">
        <v>3543</v>
      </c>
      <c r="Z162" s="1" t="s">
        <v>868</v>
      </c>
      <c r="AA162" s="1" t="s">
        <v>3542</v>
      </c>
      <c r="AB162" s="1" t="s">
        <v>3543</v>
      </c>
      <c r="AC162" s="1" t="s">
        <v>868</v>
      </c>
      <c r="AD162" s="1" t="s">
        <v>98</v>
      </c>
      <c r="AE162" s="1" t="s">
        <v>98</v>
      </c>
      <c r="AF162" s="1" t="s">
        <v>3544</v>
      </c>
      <c r="AG162" s="1" t="s">
        <v>3545</v>
      </c>
      <c r="AH162" s="1" t="s">
        <v>250</v>
      </c>
      <c r="AI162" s="1" t="s">
        <v>193</v>
      </c>
      <c r="AJ162" s="1">
        <v>84.64</v>
      </c>
      <c r="AK162" s="1"/>
      <c r="AL162" s="1"/>
      <c r="AM162" s="1"/>
      <c r="AN162" s="1"/>
      <c r="AO162" s="1"/>
      <c r="AP162" s="1"/>
      <c r="AQ162" s="1"/>
      <c r="AR162" s="1"/>
      <c r="AS162" s="1" t="s">
        <v>1337</v>
      </c>
      <c r="AT162" s="1" t="s">
        <v>3545</v>
      </c>
      <c r="AU162" s="1" t="s">
        <v>665</v>
      </c>
      <c r="AV162" s="1" t="s">
        <v>2297</v>
      </c>
      <c r="AW162" s="1">
        <v>60.94</v>
      </c>
      <c r="AX162" s="1"/>
      <c r="AY162" s="1" t="s">
        <v>1063</v>
      </c>
      <c r="AZ162" s="1" t="s">
        <v>868</v>
      </c>
      <c r="BA162" s="1" t="s">
        <v>109</v>
      </c>
      <c r="BB162" s="1" t="s">
        <v>110</v>
      </c>
      <c r="BC162" s="1" t="s">
        <v>641</v>
      </c>
      <c r="BD162" s="1" t="s">
        <v>419</v>
      </c>
      <c r="BE162" s="1">
        <v>70.38</v>
      </c>
      <c r="BF162" s="1">
        <v>7.7</v>
      </c>
      <c r="BG162" s="1"/>
      <c r="BH162" s="1"/>
      <c r="BI162" s="1"/>
      <c r="BJ162" s="1"/>
      <c r="BK162" s="1"/>
      <c r="BL162" s="1"/>
      <c r="BM162" s="1"/>
      <c r="BN162" s="1"/>
      <c r="BO162" s="1" t="s">
        <v>3546</v>
      </c>
      <c r="BP162" s="1"/>
      <c r="BQ162" s="1"/>
      <c r="BR162" s="1" t="s">
        <v>3547</v>
      </c>
      <c r="BS162" s="1">
        <v>41</v>
      </c>
      <c r="BT162" s="1" t="s">
        <v>3548</v>
      </c>
      <c r="BU162" s="1" t="str">
        <f>HYPERLINK("https://nconnect.nicmar.ac.in/storage/profile/6aa2e7b121f41.png","Download")</f>
        <v>0</v>
      </c>
      <c r="BV162" s="1" t="s">
        <v>116</v>
      </c>
      <c r="BW162" s="3"/>
      <c r="BX162" s="3"/>
    </row>
    <row r="163" spans="1:76">
      <c r="A163" s="1" t="s">
        <v>76</v>
      </c>
      <c r="B163" s="1" t="s">
        <v>77</v>
      </c>
      <c r="C163" s="1" t="s">
        <v>3549</v>
      </c>
      <c r="D163" s="1" t="s">
        <v>3550</v>
      </c>
      <c r="E163" s="1" t="s">
        <v>3551</v>
      </c>
      <c r="F163" s="1" t="s">
        <v>3552</v>
      </c>
      <c r="G163" s="1" t="s">
        <v>3553</v>
      </c>
      <c r="H163" s="1" t="s">
        <v>3554</v>
      </c>
      <c r="I163" s="1" t="s">
        <v>3555</v>
      </c>
      <c r="J163" s="1">
        <v>7993581426</v>
      </c>
      <c r="K163" s="1" t="s">
        <v>85</v>
      </c>
      <c r="L163" s="1" t="s">
        <v>3556</v>
      </c>
      <c r="M163" s="1" t="s">
        <v>87</v>
      </c>
      <c r="N163" s="1" t="s">
        <v>3557</v>
      </c>
      <c r="O163" s="1" t="s">
        <v>3558</v>
      </c>
      <c r="P163" s="1" t="s">
        <v>373</v>
      </c>
      <c r="Q163" s="1">
        <v>731746807250</v>
      </c>
      <c r="R163" s="1" t="s">
        <v>3559</v>
      </c>
      <c r="S163" s="1">
        <v>9989155268</v>
      </c>
      <c r="T163" s="1" t="s">
        <v>92</v>
      </c>
      <c r="U163" s="1" t="s">
        <v>3560</v>
      </c>
      <c r="V163" s="1">
        <v>7731034505</v>
      </c>
      <c r="W163" s="1" t="s">
        <v>482</v>
      </c>
      <c r="X163" s="1" t="s">
        <v>3561</v>
      </c>
      <c r="Y163" s="1" t="s">
        <v>246</v>
      </c>
      <c r="Z163" s="1" t="s">
        <v>97</v>
      </c>
      <c r="AA163" s="1" t="s">
        <v>3561</v>
      </c>
      <c r="AB163" s="1" t="s">
        <v>246</v>
      </c>
      <c r="AC163" s="1" t="s">
        <v>97</v>
      </c>
      <c r="AD163" s="1" t="s">
        <v>98</v>
      </c>
      <c r="AE163" s="1" t="s">
        <v>98</v>
      </c>
      <c r="AF163" s="1" t="s">
        <v>3562</v>
      </c>
      <c r="AG163" s="1" t="s">
        <v>249</v>
      </c>
      <c r="AH163" s="1" t="s">
        <v>136</v>
      </c>
      <c r="AI163" s="1" t="s">
        <v>137</v>
      </c>
      <c r="AJ163" s="1">
        <v>88</v>
      </c>
      <c r="AK163" s="1">
        <v>8.8</v>
      </c>
      <c r="AL163" s="1" t="s">
        <v>3563</v>
      </c>
      <c r="AM163" s="1" t="s">
        <v>253</v>
      </c>
      <c r="AN163" s="1" t="s">
        <v>196</v>
      </c>
      <c r="AO163" s="1" t="s">
        <v>101</v>
      </c>
      <c r="AP163" s="1" t="s">
        <v>140</v>
      </c>
      <c r="AQ163" s="1">
        <v>95.3</v>
      </c>
      <c r="AR163" s="1">
        <v>9.53</v>
      </c>
      <c r="AS163" s="1"/>
      <c r="AT163" s="1"/>
      <c r="AU163" s="1"/>
      <c r="AV163" s="1"/>
      <c r="AW163" s="1"/>
      <c r="AX163" s="1"/>
      <c r="AY163" s="1" t="s">
        <v>3564</v>
      </c>
      <c r="AZ163" s="1" t="s">
        <v>3565</v>
      </c>
      <c r="BA163" s="1" t="s">
        <v>109</v>
      </c>
      <c r="BB163" s="1" t="s">
        <v>110</v>
      </c>
      <c r="BC163" s="1" t="s">
        <v>989</v>
      </c>
      <c r="BD163" s="1" t="s">
        <v>1116</v>
      </c>
      <c r="BE163" s="1">
        <v>78</v>
      </c>
      <c r="BF163" s="1">
        <v>8.55</v>
      </c>
      <c r="BG163" s="1"/>
      <c r="BH163" s="1"/>
      <c r="BI163" s="1"/>
      <c r="BJ163" s="1"/>
      <c r="BK163" s="1"/>
      <c r="BL163" s="1"/>
      <c r="BM163" s="1"/>
      <c r="BN163" s="1"/>
      <c r="BO163" s="1" t="s">
        <v>3566</v>
      </c>
      <c r="BP163" s="1" t="s">
        <v>3567</v>
      </c>
      <c r="BQ163" s="1" t="s">
        <v>877</v>
      </c>
      <c r="BR163" s="1" t="s">
        <v>3568</v>
      </c>
      <c r="BS163" s="1">
        <v>25</v>
      </c>
      <c r="BT163" s="1" t="s">
        <v>3569</v>
      </c>
      <c r="BU163" s="1" t="str">
        <f>HYPERLINK("https://nconnect.nicmar.ac.in/storage/profile/6aa59e93050ac.png","Download")</f>
        <v>0</v>
      </c>
      <c r="BV163" s="1" t="s">
        <v>116</v>
      </c>
      <c r="BW163" s="3"/>
      <c r="BX163" s="3"/>
    </row>
    <row r="164" spans="1:76">
      <c r="A164" s="1" t="s">
        <v>76</v>
      </c>
      <c r="B164" s="1" t="s">
        <v>77</v>
      </c>
      <c r="C164" s="1" t="s">
        <v>3570</v>
      </c>
      <c r="D164" s="1" t="s">
        <v>3571</v>
      </c>
      <c r="E164" s="1"/>
      <c r="F164" s="1" t="s">
        <v>3572</v>
      </c>
      <c r="G164" s="1" t="s">
        <v>3573</v>
      </c>
      <c r="H164" s="1" t="s">
        <v>3574</v>
      </c>
      <c r="I164" s="1" t="s">
        <v>3575</v>
      </c>
      <c r="J164" s="1">
        <v>8330850177</v>
      </c>
      <c r="K164" s="1" t="s">
        <v>85</v>
      </c>
      <c r="L164" s="1" t="s">
        <v>3576</v>
      </c>
      <c r="M164" s="1" t="s">
        <v>87</v>
      </c>
      <c r="N164" s="1" t="s">
        <v>3577</v>
      </c>
      <c r="O164" s="1" t="s">
        <v>3578</v>
      </c>
      <c r="P164" s="1" t="s">
        <v>90</v>
      </c>
      <c r="Q164" s="1">
        <v>626119765884</v>
      </c>
      <c r="R164" s="1" t="s">
        <v>3579</v>
      </c>
      <c r="S164" s="1">
        <v>9446907460</v>
      </c>
      <c r="T164" s="1" t="s">
        <v>3580</v>
      </c>
      <c r="U164" s="1" t="s">
        <v>3581</v>
      </c>
      <c r="V164" s="1">
        <v>9400013055</v>
      </c>
      <c r="W164" s="1" t="s">
        <v>162</v>
      </c>
      <c r="X164" s="1" t="s">
        <v>3582</v>
      </c>
      <c r="Y164" s="1" t="s">
        <v>132</v>
      </c>
      <c r="Z164" s="1" t="s">
        <v>133</v>
      </c>
      <c r="AA164" s="1" t="s">
        <v>3582</v>
      </c>
      <c r="AB164" s="1" t="s">
        <v>132</v>
      </c>
      <c r="AC164" s="1" t="s">
        <v>133</v>
      </c>
      <c r="AD164" s="1" t="s">
        <v>98</v>
      </c>
      <c r="AE164" s="1" t="s">
        <v>98</v>
      </c>
      <c r="AF164" s="1" t="s">
        <v>3583</v>
      </c>
      <c r="AG164" s="1" t="s">
        <v>3584</v>
      </c>
      <c r="AH164" s="1" t="s">
        <v>302</v>
      </c>
      <c r="AI164" s="1" t="s">
        <v>251</v>
      </c>
      <c r="AJ164" s="1">
        <v>76</v>
      </c>
      <c r="AK164" s="1"/>
      <c r="AL164" s="1" t="s">
        <v>3585</v>
      </c>
      <c r="AM164" s="1" t="s">
        <v>3586</v>
      </c>
      <c r="AN164" s="1" t="s">
        <v>872</v>
      </c>
      <c r="AO164" s="1" t="s">
        <v>136</v>
      </c>
      <c r="AP164" s="1" t="s">
        <v>223</v>
      </c>
      <c r="AQ164" s="1">
        <v>65.67</v>
      </c>
      <c r="AR164" s="1"/>
      <c r="AS164" s="1"/>
      <c r="AT164" s="1"/>
      <c r="AU164" s="1"/>
      <c r="AV164" s="1"/>
      <c r="AW164" s="1"/>
      <c r="AX164" s="1"/>
      <c r="AY164" s="1" t="s">
        <v>1158</v>
      </c>
      <c r="AZ164" s="1" t="s">
        <v>3587</v>
      </c>
      <c r="BA164" s="1" t="s">
        <v>109</v>
      </c>
      <c r="BB164" s="1" t="s">
        <v>110</v>
      </c>
      <c r="BC164" s="1" t="s">
        <v>105</v>
      </c>
      <c r="BD164" s="1" t="s">
        <v>1067</v>
      </c>
      <c r="BE164" s="1">
        <v>69.5</v>
      </c>
      <c r="BF164" s="1">
        <v>6.95</v>
      </c>
      <c r="BG164" s="1"/>
      <c r="BH164" s="1"/>
      <c r="BI164" s="1"/>
      <c r="BJ164" s="1"/>
      <c r="BK164" s="1"/>
      <c r="BL164" s="1"/>
      <c r="BM164" s="1"/>
      <c r="BN164" s="1"/>
      <c r="BO164" s="1" t="s">
        <v>3588</v>
      </c>
      <c r="BP164" s="1" t="s">
        <v>3589</v>
      </c>
      <c r="BQ164" s="1" t="s">
        <v>3590</v>
      </c>
      <c r="BR164" s="1" t="s">
        <v>3591</v>
      </c>
      <c r="BS164" s="1">
        <v>39</v>
      </c>
      <c r="BT164" s="1" t="s">
        <v>3592</v>
      </c>
      <c r="BU164" s="1" t="str">
        <f>HYPERLINK("https://nconnect.nicmar.ac.in/storage/profile/6ab24cb1901d7.png","Download")</f>
        <v>0</v>
      </c>
      <c r="BV164" s="1" t="s">
        <v>116</v>
      </c>
      <c r="BW164" s="3"/>
      <c r="BX164" s="3"/>
    </row>
    <row r="165" spans="1:76">
      <c r="A165" s="1" t="s">
        <v>76</v>
      </c>
      <c r="B165" s="1" t="s">
        <v>77</v>
      </c>
      <c r="C165" s="1" t="s">
        <v>3593</v>
      </c>
      <c r="D165" s="1" t="s">
        <v>3594</v>
      </c>
      <c r="E165" s="1" t="s">
        <v>3595</v>
      </c>
      <c r="F165" s="1" t="s">
        <v>3596</v>
      </c>
      <c r="G165" s="1" t="s">
        <v>3597</v>
      </c>
      <c r="H165" s="1" t="s">
        <v>3598</v>
      </c>
      <c r="I165" s="1" t="s">
        <v>3599</v>
      </c>
      <c r="J165" s="1">
        <v>7902907480</v>
      </c>
      <c r="K165" s="1" t="s">
        <v>85</v>
      </c>
      <c r="L165" s="1" t="s">
        <v>3600</v>
      </c>
      <c r="M165" s="1" t="s">
        <v>87</v>
      </c>
      <c r="N165" s="1" t="s">
        <v>3601</v>
      </c>
      <c r="O165" s="1" t="s">
        <v>3602</v>
      </c>
      <c r="P165" s="1" t="s">
        <v>159</v>
      </c>
      <c r="Q165" s="1">
        <v>539270637086</v>
      </c>
      <c r="R165" s="1" t="s">
        <v>3603</v>
      </c>
      <c r="S165" s="1">
        <v>8075223834</v>
      </c>
      <c r="T165" s="1" t="s">
        <v>3164</v>
      </c>
      <c r="U165" s="1" t="s">
        <v>3604</v>
      </c>
      <c r="V165" s="1">
        <v>9947127357</v>
      </c>
      <c r="W165" s="1" t="s">
        <v>94</v>
      </c>
      <c r="X165" s="1" t="s">
        <v>3605</v>
      </c>
      <c r="Y165" s="1" t="s">
        <v>132</v>
      </c>
      <c r="Z165" s="1" t="s">
        <v>133</v>
      </c>
      <c r="AA165" s="1" t="s">
        <v>3605</v>
      </c>
      <c r="AB165" s="1" t="s">
        <v>132</v>
      </c>
      <c r="AC165" s="1" t="s">
        <v>133</v>
      </c>
      <c r="AD165" s="1" t="s">
        <v>98</v>
      </c>
      <c r="AE165" s="1" t="s">
        <v>98</v>
      </c>
      <c r="AF165" s="1" t="s">
        <v>3606</v>
      </c>
      <c r="AG165" s="1" t="s">
        <v>3607</v>
      </c>
      <c r="AH165" s="1" t="s">
        <v>302</v>
      </c>
      <c r="AI165" s="1" t="s">
        <v>251</v>
      </c>
      <c r="AJ165" s="1">
        <v>93.1</v>
      </c>
      <c r="AK165" s="1">
        <v>9.8</v>
      </c>
      <c r="AL165" s="1" t="s">
        <v>3608</v>
      </c>
      <c r="AM165" s="1" t="s">
        <v>3609</v>
      </c>
      <c r="AN165" s="1" t="s">
        <v>139</v>
      </c>
      <c r="AO165" s="1" t="s">
        <v>136</v>
      </c>
      <c r="AP165" s="1" t="s">
        <v>223</v>
      </c>
      <c r="AQ165" s="1">
        <v>86.92</v>
      </c>
      <c r="AR165" s="1"/>
      <c r="AS165" s="1"/>
      <c r="AT165" s="1"/>
      <c r="AU165" s="1"/>
      <c r="AV165" s="1"/>
      <c r="AW165" s="1"/>
      <c r="AX165" s="1"/>
      <c r="AY165" s="1" t="s">
        <v>1158</v>
      </c>
      <c r="AZ165" s="1" t="s">
        <v>3610</v>
      </c>
      <c r="BA165" s="1" t="s">
        <v>109</v>
      </c>
      <c r="BB165" s="1" t="s">
        <v>110</v>
      </c>
      <c r="BC165" s="1" t="s">
        <v>105</v>
      </c>
      <c r="BD165" s="1" t="s">
        <v>615</v>
      </c>
      <c r="BE165" s="1">
        <v>74.4</v>
      </c>
      <c r="BF165" s="1">
        <v>7.44</v>
      </c>
      <c r="BG165" s="1"/>
      <c r="BH165" s="1"/>
      <c r="BI165" s="1"/>
      <c r="BJ165" s="1"/>
      <c r="BK165" s="1"/>
      <c r="BL165" s="1"/>
      <c r="BM165" s="1"/>
      <c r="BN165" s="1"/>
      <c r="BO165" s="1" t="s">
        <v>3611</v>
      </c>
      <c r="BP165" s="1" t="s">
        <v>3612</v>
      </c>
      <c r="BQ165" s="1" t="s">
        <v>1866</v>
      </c>
      <c r="BR165" s="1" t="s">
        <v>3613</v>
      </c>
      <c r="BS165" s="1">
        <v>42</v>
      </c>
      <c r="BT165" s="1" t="s">
        <v>3614</v>
      </c>
      <c r="BU165" s="1" t="str">
        <f>HYPERLINK("https://nconnect.nicmar.ac.in/storage/profile/6ab27099b07dc.png","Download")</f>
        <v>0</v>
      </c>
      <c r="BV165" s="1" t="s">
        <v>116</v>
      </c>
      <c r="BW165" s="3"/>
      <c r="BX165" s="3"/>
    </row>
    <row r="166" spans="1:76">
      <c r="A166" s="1" t="s">
        <v>76</v>
      </c>
      <c r="B166" s="1" t="s">
        <v>77</v>
      </c>
      <c r="C166" s="1" t="s">
        <v>3615</v>
      </c>
      <c r="D166" s="1" t="s">
        <v>3616</v>
      </c>
      <c r="E166" s="1"/>
      <c r="F166" s="1" t="s">
        <v>3617</v>
      </c>
      <c r="G166" s="1" t="s">
        <v>3618</v>
      </c>
      <c r="H166" s="1" t="s">
        <v>3619</v>
      </c>
      <c r="I166" s="1" t="s">
        <v>3620</v>
      </c>
      <c r="J166" s="1">
        <v>8142056897</v>
      </c>
      <c r="K166" s="1" t="s">
        <v>85</v>
      </c>
      <c r="L166" s="1" t="s">
        <v>3380</v>
      </c>
      <c r="M166" s="1" t="s">
        <v>87</v>
      </c>
      <c r="N166" s="1" t="s">
        <v>815</v>
      </c>
      <c r="O166" s="1" t="s">
        <v>3621</v>
      </c>
      <c r="P166" s="1" t="s">
        <v>90</v>
      </c>
      <c r="Q166" s="1">
        <v>585751600490</v>
      </c>
      <c r="R166" s="1" t="s">
        <v>3622</v>
      </c>
      <c r="S166" s="1">
        <v>9290843370</v>
      </c>
      <c r="T166" s="1" t="s">
        <v>480</v>
      </c>
      <c r="U166" s="1" t="s">
        <v>3623</v>
      </c>
      <c r="V166" s="1">
        <v>7032773779</v>
      </c>
      <c r="W166" s="1" t="s">
        <v>3624</v>
      </c>
      <c r="X166" s="1" t="s">
        <v>3625</v>
      </c>
      <c r="Y166" s="1" t="s">
        <v>191</v>
      </c>
      <c r="Z166" s="1" t="s">
        <v>97</v>
      </c>
      <c r="AA166" s="1" t="s">
        <v>3625</v>
      </c>
      <c r="AB166" s="1" t="s">
        <v>191</v>
      </c>
      <c r="AC166" s="1" t="s">
        <v>97</v>
      </c>
      <c r="AD166" s="1" t="s">
        <v>98</v>
      </c>
      <c r="AE166" s="1" t="s">
        <v>98</v>
      </c>
      <c r="AF166" s="1" t="s">
        <v>3626</v>
      </c>
      <c r="AG166" s="1" t="s">
        <v>3627</v>
      </c>
      <c r="AH166" s="1" t="s">
        <v>136</v>
      </c>
      <c r="AI166" s="1" t="s">
        <v>197</v>
      </c>
      <c r="AJ166" s="1">
        <v>47.6</v>
      </c>
      <c r="AK166" s="1"/>
      <c r="AL166" s="1" t="s">
        <v>3628</v>
      </c>
      <c r="AM166" s="1" t="s">
        <v>3629</v>
      </c>
      <c r="AN166" s="1" t="s">
        <v>442</v>
      </c>
      <c r="AO166" s="1" t="s">
        <v>101</v>
      </c>
      <c r="AP166" s="1" t="s">
        <v>733</v>
      </c>
      <c r="AQ166" s="1">
        <v>63.3</v>
      </c>
      <c r="AR166" s="1">
        <v>6.75</v>
      </c>
      <c r="AS166" s="1"/>
      <c r="AT166" s="1"/>
      <c r="AU166" s="1"/>
      <c r="AV166" s="1"/>
      <c r="AW166" s="1"/>
      <c r="AX166" s="1"/>
      <c r="AY166" s="1" t="s">
        <v>226</v>
      </c>
      <c r="AZ166" s="1" t="s">
        <v>3630</v>
      </c>
      <c r="BA166" s="1" t="s">
        <v>109</v>
      </c>
      <c r="BB166" s="1" t="s">
        <v>110</v>
      </c>
      <c r="BC166" s="1" t="s">
        <v>279</v>
      </c>
      <c r="BD166" s="1" t="s">
        <v>922</v>
      </c>
      <c r="BE166" s="1">
        <v>63.6</v>
      </c>
      <c r="BF166" s="1">
        <v>7.11</v>
      </c>
      <c r="BG166" s="1"/>
      <c r="BH166" s="1"/>
      <c r="BI166" s="1"/>
      <c r="BJ166" s="1"/>
      <c r="BK166" s="1"/>
      <c r="BL166" s="1"/>
      <c r="BM166" s="1"/>
      <c r="BN166" s="1"/>
      <c r="BO166" s="1" t="s">
        <v>3631</v>
      </c>
      <c r="BP166" s="1" t="s">
        <v>3632</v>
      </c>
      <c r="BQ166" s="1" t="s">
        <v>1493</v>
      </c>
      <c r="BR166" s="1" t="s">
        <v>3633</v>
      </c>
      <c r="BS166" s="1">
        <v>24</v>
      </c>
      <c r="BT166" s="1" t="s">
        <v>3634</v>
      </c>
      <c r="BU166" s="1" t="str">
        <f>HYPERLINK("https://nconnect.nicmar.ac.in/storage/profile/6aa91a7d10a81.png","Download")</f>
        <v>0</v>
      </c>
      <c r="BV166" s="1" t="s">
        <v>116</v>
      </c>
      <c r="BW166" s="3"/>
      <c r="BX166" s="3"/>
    </row>
    <row r="167" spans="1:76">
      <c r="A167" s="1" t="s">
        <v>76</v>
      </c>
      <c r="B167" s="1" t="s">
        <v>77</v>
      </c>
      <c r="C167" s="1" t="s">
        <v>3635</v>
      </c>
      <c r="D167" s="1" t="s">
        <v>3636</v>
      </c>
      <c r="E167" s="1" t="s">
        <v>3637</v>
      </c>
      <c r="F167" s="1" t="s">
        <v>3638</v>
      </c>
      <c r="G167" s="1" t="s">
        <v>3639</v>
      </c>
      <c r="H167" s="1" t="s">
        <v>3640</v>
      </c>
      <c r="I167" s="1" t="s">
        <v>3641</v>
      </c>
      <c r="J167" s="1">
        <v>7543074732</v>
      </c>
      <c r="K167" s="1" t="s">
        <v>85</v>
      </c>
      <c r="L167" s="1" t="s">
        <v>3642</v>
      </c>
      <c r="M167" s="1" t="s">
        <v>475</v>
      </c>
      <c r="N167" s="1" t="s">
        <v>1171</v>
      </c>
      <c r="O167" s="1" t="s">
        <v>3643</v>
      </c>
      <c r="P167" s="1" t="s">
        <v>126</v>
      </c>
      <c r="Q167" s="1">
        <v>910677143763</v>
      </c>
      <c r="R167" s="1" t="s">
        <v>3644</v>
      </c>
      <c r="S167" s="1">
        <v>7546023939</v>
      </c>
      <c r="T167" s="1" t="s">
        <v>480</v>
      </c>
      <c r="U167" s="1" t="s">
        <v>3645</v>
      </c>
      <c r="V167" s="1">
        <v>7250528584</v>
      </c>
      <c r="W167" s="1" t="s">
        <v>3646</v>
      </c>
      <c r="X167" s="1" t="s">
        <v>3647</v>
      </c>
      <c r="Y167" s="1" t="s">
        <v>3648</v>
      </c>
      <c r="Z167" s="1" t="s">
        <v>3649</v>
      </c>
      <c r="AA167" s="1" t="s">
        <v>3650</v>
      </c>
      <c r="AB167" s="1" t="s">
        <v>438</v>
      </c>
      <c r="AC167" s="1" t="s">
        <v>404</v>
      </c>
      <c r="AD167" s="1" t="s">
        <v>98</v>
      </c>
      <c r="AE167" s="1" t="s">
        <v>98</v>
      </c>
      <c r="AF167" s="1" t="s">
        <v>3651</v>
      </c>
      <c r="AG167" s="1" t="s">
        <v>3652</v>
      </c>
      <c r="AH167" s="1" t="s">
        <v>2880</v>
      </c>
      <c r="AI167" s="1" t="s">
        <v>2729</v>
      </c>
      <c r="AJ167" s="1">
        <v>70.3</v>
      </c>
      <c r="AK167" s="1">
        <v>7.4</v>
      </c>
      <c r="AL167" s="1" t="s">
        <v>3653</v>
      </c>
      <c r="AM167" s="1" t="s">
        <v>3652</v>
      </c>
      <c r="AN167" s="1" t="s">
        <v>196</v>
      </c>
      <c r="AO167" s="1" t="s">
        <v>408</v>
      </c>
      <c r="AP167" s="1" t="s">
        <v>495</v>
      </c>
      <c r="AQ167" s="1">
        <v>57.6</v>
      </c>
      <c r="AR167" s="1"/>
      <c r="AS167" s="1"/>
      <c r="AT167" s="1"/>
      <c r="AU167" s="1"/>
      <c r="AV167" s="1"/>
      <c r="AW167" s="1"/>
      <c r="AX167" s="1"/>
      <c r="AY167" s="1" t="s">
        <v>3654</v>
      </c>
      <c r="AZ167" s="1" t="s">
        <v>3655</v>
      </c>
      <c r="BA167" s="1" t="s">
        <v>109</v>
      </c>
      <c r="BB167" s="1" t="s">
        <v>110</v>
      </c>
      <c r="BC167" s="1" t="s">
        <v>640</v>
      </c>
      <c r="BD167" s="1" t="s">
        <v>686</v>
      </c>
      <c r="BE167" s="1">
        <v>63.33</v>
      </c>
      <c r="BF167" s="1"/>
      <c r="BG167" s="1" t="s">
        <v>3656</v>
      </c>
      <c r="BH167" s="1" t="s">
        <v>3657</v>
      </c>
      <c r="BI167" s="1" t="s">
        <v>417</v>
      </c>
      <c r="BJ167" s="1" t="s">
        <v>3658</v>
      </c>
      <c r="BK167" s="1" t="s">
        <v>106</v>
      </c>
      <c r="BL167" s="1" t="s">
        <v>1888</v>
      </c>
      <c r="BM167" s="1">
        <v>73.27</v>
      </c>
      <c r="BN167" s="1">
        <v>7.32</v>
      </c>
      <c r="BO167" s="1" t="s">
        <v>3659</v>
      </c>
      <c r="BP167" s="1" t="s">
        <v>3660</v>
      </c>
      <c r="BQ167" s="1" t="s">
        <v>308</v>
      </c>
      <c r="BR167" s="1" t="s">
        <v>3661</v>
      </c>
      <c r="BS167" s="1">
        <v>52</v>
      </c>
      <c r="BT167" s="1" t="s">
        <v>3662</v>
      </c>
      <c r="BU167" s="1" t="str">
        <f>HYPERLINK("https://nconnect.nicmar.ac.in/storage/profile/6aa7967d4ee8a.png","Download")</f>
        <v>0</v>
      </c>
      <c r="BV167" s="1" t="s">
        <v>116</v>
      </c>
      <c r="BW167" s="3"/>
      <c r="BX167" s="3"/>
    </row>
    <row r="168" spans="1:76">
      <c r="A168" s="1" t="s">
        <v>76</v>
      </c>
      <c r="B168" s="1" t="s">
        <v>77</v>
      </c>
      <c r="C168" s="1" t="s">
        <v>3663</v>
      </c>
      <c r="D168" s="1" t="s">
        <v>3664</v>
      </c>
      <c r="E168" s="1" t="s">
        <v>3116</v>
      </c>
      <c r="F168" s="1" t="s">
        <v>3665</v>
      </c>
      <c r="G168" s="1" t="s">
        <v>3666</v>
      </c>
      <c r="H168" s="1" t="s">
        <v>3667</v>
      </c>
      <c r="I168" s="1" t="s">
        <v>3668</v>
      </c>
      <c r="J168" s="1">
        <v>6303673070</v>
      </c>
      <c r="K168" s="1" t="s">
        <v>85</v>
      </c>
      <c r="L168" s="1" t="s">
        <v>3669</v>
      </c>
      <c r="M168" s="1" t="s">
        <v>87</v>
      </c>
      <c r="N168" s="1" t="s">
        <v>3670</v>
      </c>
      <c r="O168" s="1" t="s">
        <v>3671</v>
      </c>
      <c r="P168" s="1" t="s">
        <v>90</v>
      </c>
      <c r="Q168" s="1">
        <v>407878172230</v>
      </c>
      <c r="R168" s="1" t="s">
        <v>3672</v>
      </c>
      <c r="S168" s="1" t="s">
        <v>3673</v>
      </c>
      <c r="T168" s="1" t="s">
        <v>3674</v>
      </c>
      <c r="U168" s="1" t="s">
        <v>3675</v>
      </c>
      <c r="V168" s="1">
        <v>9908598414</v>
      </c>
      <c r="W168" s="1" t="s">
        <v>94</v>
      </c>
      <c r="X168" s="1" t="s">
        <v>3676</v>
      </c>
      <c r="Y168" s="1" t="s">
        <v>438</v>
      </c>
      <c r="Z168" s="1" t="s">
        <v>404</v>
      </c>
      <c r="AA168" s="1" t="s">
        <v>3677</v>
      </c>
      <c r="AB168" s="1" t="s">
        <v>438</v>
      </c>
      <c r="AC168" s="1" t="s">
        <v>404</v>
      </c>
      <c r="AD168" s="1" t="s">
        <v>98</v>
      </c>
      <c r="AE168" s="1" t="s">
        <v>98</v>
      </c>
      <c r="AF168" s="1" t="s">
        <v>843</v>
      </c>
      <c r="AG168" s="1" t="s">
        <v>610</v>
      </c>
      <c r="AH168" s="1" t="s">
        <v>136</v>
      </c>
      <c r="AI168" s="1" t="s">
        <v>137</v>
      </c>
      <c r="AJ168" s="1">
        <v>78</v>
      </c>
      <c r="AK168" s="1">
        <v>7.8</v>
      </c>
      <c r="AL168" s="1"/>
      <c r="AM168" s="1"/>
      <c r="AN168" s="1"/>
      <c r="AO168" s="1"/>
      <c r="AP168" s="1"/>
      <c r="AQ168" s="1"/>
      <c r="AR168" s="1"/>
      <c r="AS168" s="1" t="s">
        <v>110</v>
      </c>
      <c r="AT168" s="1" t="s">
        <v>3678</v>
      </c>
      <c r="AU168" s="1" t="s">
        <v>101</v>
      </c>
      <c r="AV168" s="1" t="s">
        <v>919</v>
      </c>
      <c r="AW168" s="1">
        <v>65</v>
      </c>
      <c r="AX168" s="1">
        <v>7.0</v>
      </c>
      <c r="AY168" s="1" t="s">
        <v>3679</v>
      </c>
      <c r="AZ168" s="1" t="s">
        <v>3680</v>
      </c>
      <c r="BA168" s="1" t="s">
        <v>109</v>
      </c>
      <c r="BB168" s="1" t="s">
        <v>110</v>
      </c>
      <c r="BC168" s="1" t="s">
        <v>496</v>
      </c>
      <c r="BD168" s="1" t="s">
        <v>922</v>
      </c>
      <c r="BE168" s="1">
        <v>63.3</v>
      </c>
      <c r="BF168" s="1">
        <v>6.83</v>
      </c>
      <c r="BG168" s="1"/>
      <c r="BH168" s="1"/>
      <c r="BI168" s="1"/>
      <c r="BJ168" s="1"/>
      <c r="BK168" s="1"/>
      <c r="BL168" s="1"/>
      <c r="BM168" s="1"/>
      <c r="BN168" s="1"/>
      <c r="BO168" s="1" t="s">
        <v>3681</v>
      </c>
      <c r="BP168" s="1" t="s">
        <v>3682</v>
      </c>
      <c r="BQ168" s="1" t="s">
        <v>1761</v>
      </c>
      <c r="BR168" s="1" t="s">
        <v>3683</v>
      </c>
      <c r="BS168" s="1">
        <v>66</v>
      </c>
      <c r="BT168" s="1"/>
      <c r="BU168" s="1" t="str">
        <f>HYPERLINK("https://nconnect.nicmar.ac.in/storage/profile/6aa2c239413b7.png","Download")</f>
        <v>0</v>
      </c>
      <c r="BV168" s="1" t="s">
        <v>116</v>
      </c>
      <c r="BW168" s="3"/>
      <c r="BX168" s="3"/>
    </row>
    <row r="169" spans="1:76">
      <c r="A169" s="1" t="s">
        <v>76</v>
      </c>
      <c r="B169" s="1" t="s">
        <v>77</v>
      </c>
      <c r="C169" s="1" t="s">
        <v>3684</v>
      </c>
      <c r="D169" s="1" t="s">
        <v>3685</v>
      </c>
      <c r="E169" s="1" t="s">
        <v>3686</v>
      </c>
      <c r="F169" s="1" t="s">
        <v>3687</v>
      </c>
      <c r="G169" s="1" t="s">
        <v>3688</v>
      </c>
      <c r="H169" s="1" t="s">
        <v>3689</v>
      </c>
      <c r="I169" s="1" t="s">
        <v>3690</v>
      </c>
      <c r="J169" s="1">
        <v>9986247669</v>
      </c>
      <c r="K169" s="1" t="s">
        <v>85</v>
      </c>
      <c r="L169" s="1" t="s">
        <v>3691</v>
      </c>
      <c r="M169" s="1" t="s">
        <v>87</v>
      </c>
      <c r="N169" s="1" t="s">
        <v>3692</v>
      </c>
      <c r="O169" s="1" t="s">
        <v>3693</v>
      </c>
      <c r="P169" s="1" t="s">
        <v>90</v>
      </c>
      <c r="Q169" s="1">
        <v>764271824047</v>
      </c>
      <c r="R169" s="1" t="s">
        <v>3686</v>
      </c>
      <c r="S169" s="1">
        <v>8095675660</v>
      </c>
      <c r="T169" s="1" t="s">
        <v>92</v>
      </c>
      <c r="U169" s="1" t="s">
        <v>3694</v>
      </c>
      <c r="V169" s="1">
        <v>9945585983</v>
      </c>
      <c r="W169" s="1" t="s">
        <v>94</v>
      </c>
      <c r="X169" s="1" t="s">
        <v>3695</v>
      </c>
      <c r="Y169" s="1" t="s">
        <v>3696</v>
      </c>
      <c r="Z169" s="1" t="s">
        <v>868</v>
      </c>
      <c r="AA169" s="1" t="s">
        <v>3695</v>
      </c>
      <c r="AB169" s="1" t="s">
        <v>3696</v>
      </c>
      <c r="AC169" s="1" t="s">
        <v>868</v>
      </c>
      <c r="AD169" s="1" t="s">
        <v>98</v>
      </c>
      <c r="AE169" s="1" t="s">
        <v>98</v>
      </c>
      <c r="AF169" s="1" t="s">
        <v>3697</v>
      </c>
      <c r="AG169" s="1" t="s">
        <v>3698</v>
      </c>
      <c r="AH169" s="1" t="s">
        <v>250</v>
      </c>
      <c r="AI169" s="1" t="s">
        <v>193</v>
      </c>
      <c r="AJ169" s="1">
        <v>82.24</v>
      </c>
      <c r="AK169" s="1">
        <v>8.65</v>
      </c>
      <c r="AL169" s="1" t="s">
        <v>3699</v>
      </c>
      <c r="AM169" s="1" t="s">
        <v>3700</v>
      </c>
      <c r="AN169" s="1" t="s">
        <v>139</v>
      </c>
      <c r="AO169" s="1" t="s">
        <v>136</v>
      </c>
      <c r="AP169" s="1" t="s">
        <v>223</v>
      </c>
      <c r="AQ169" s="1">
        <v>78.33</v>
      </c>
      <c r="AR169" s="1">
        <v>8.24</v>
      </c>
      <c r="AS169" s="1"/>
      <c r="AT169" s="1"/>
      <c r="AU169" s="1"/>
      <c r="AV169" s="1"/>
      <c r="AW169" s="1"/>
      <c r="AX169" s="1"/>
      <c r="AY169" s="1" t="s">
        <v>3701</v>
      </c>
      <c r="AZ169" s="1" t="s">
        <v>3702</v>
      </c>
      <c r="BA169" s="1" t="s">
        <v>357</v>
      </c>
      <c r="BB169" s="1" t="s">
        <v>110</v>
      </c>
      <c r="BC169" s="1" t="s">
        <v>546</v>
      </c>
      <c r="BD169" s="1" t="s">
        <v>644</v>
      </c>
      <c r="BE169" s="1">
        <v>72.48</v>
      </c>
      <c r="BF169" s="1">
        <v>7.63</v>
      </c>
      <c r="BG169" s="1"/>
      <c r="BH169" s="1"/>
      <c r="BI169" s="1"/>
      <c r="BJ169" s="1"/>
      <c r="BK169" s="1"/>
      <c r="BL169" s="1"/>
      <c r="BM169" s="1"/>
      <c r="BN169" s="1"/>
      <c r="BO169" s="1" t="s">
        <v>3703</v>
      </c>
      <c r="BP169" s="1" t="s">
        <v>3704</v>
      </c>
      <c r="BQ169" s="1" t="s">
        <v>147</v>
      </c>
      <c r="BR169" s="1" t="s">
        <v>3705</v>
      </c>
      <c r="BS169" s="1">
        <v>6</v>
      </c>
      <c r="BT169" s="1" t="s">
        <v>3706</v>
      </c>
      <c r="BU169" s="1" t="str">
        <f>HYPERLINK("https://nconnect.nicmar.ac.in/storage/profile/6aaa7a33439dc.png","Download")</f>
        <v>0</v>
      </c>
      <c r="BV169" s="1" t="s">
        <v>116</v>
      </c>
      <c r="BW169" s="3"/>
      <c r="BX169" s="3"/>
    </row>
    <row r="170" spans="1:76">
      <c r="A170" s="1" t="s">
        <v>76</v>
      </c>
      <c r="B170" s="1" t="s">
        <v>77</v>
      </c>
      <c r="C170" s="1" t="s">
        <v>3707</v>
      </c>
      <c r="D170" s="1" t="s">
        <v>3708</v>
      </c>
      <c r="E170" s="1"/>
      <c r="F170" s="1" t="s">
        <v>3709</v>
      </c>
      <c r="G170" s="1" t="s">
        <v>3710</v>
      </c>
      <c r="H170" s="1" t="s">
        <v>3711</v>
      </c>
      <c r="I170" s="1" t="s">
        <v>3712</v>
      </c>
      <c r="J170" s="1">
        <v>7093477376</v>
      </c>
      <c r="K170" s="1" t="s">
        <v>85</v>
      </c>
      <c r="L170" s="1" t="s">
        <v>3713</v>
      </c>
      <c r="M170" s="1" t="s">
        <v>87</v>
      </c>
      <c r="N170" s="1" t="s">
        <v>185</v>
      </c>
      <c r="O170" s="1" t="s">
        <v>3714</v>
      </c>
      <c r="P170" s="1" t="s">
        <v>90</v>
      </c>
      <c r="Q170" s="1">
        <v>264212553971</v>
      </c>
      <c r="R170" s="1" t="s">
        <v>3715</v>
      </c>
      <c r="S170" s="1">
        <v>9849691181</v>
      </c>
      <c r="T170" s="1" t="s">
        <v>3716</v>
      </c>
      <c r="U170" s="1" t="s">
        <v>3717</v>
      </c>
      <c r="V170" s="1">
        <v>9133391181</v>
      </c>
      <c r="W170" s="1" t="s">
        <v>2943</v>
      </c>
      <c r="X170" s="1" t="s">
        <v>3718</v>
      </c>
      <c r="Y170" s="1" t="s">
        <v>299</v>
      </c>
      <c r="Z170" s="1" t="s">
        <v>97</v>
      </c>
      <c r="AA170" s="1" t="s">
        <v>3718</v>
      </c>
      <c r="AB170" s="1" t="s">
        <v>299</v>
      </c>
      <c r="AC170" s="1" t="s">
        <v>97</v>
      </c>
      <c r="AD170" s="1" t="s">
        <v>98</v>
      </c>
      <c r="AE170" s="1" t="s">
        <v>98</v>
      </c>
      <c r="AF170" s="1" t="s">
        <v>3719</v>
      </c>
      <c r="AG170" s="1" t="s">
        <v>3720</v>
      </c>
      <c r="AH170" s="1" t="s">
        <v>301</v>
      </c>
      <c r="AI170" s="1" t="s">
        <v>302</v>
      </c>
      <c r="AJ170" s="1">
        <v>82</v>
      </c>
      <c r="AK170" s="1">
        <v>8.2</v>
      </c>
      <c r="AL170" s="1" t="s">
        <v>3721</v>
      </c>
      <c r="AM170" s="1" t="s">
        <v>3722</v>
      </c>
      <c r="AN170" s="1" t="s">
        <v>196</v>
      </c>
      <c r="AO170" s="1" t="s">
        <v>250</v>
      </c>
      <c r="AP170" s="1" t="s">
        <v>137</v>
      </c>
      <c r="AQ170" s="1">
        <v>86.6</v>
      </c>
      <c r="AR170" s="1"/>
      <c r="AS170" s="1"/>
      <c r="AT170" s="1"/>
      <c r="AU170" s="1"/>
      <c r="AV170" s="1"/>
      <c r="AW170" s="1"/>
      <c r="AX170" s="1"/>
      <c r="AY170" s="1" t="s">
        <v>463</v>
      </c>
      <c r="AZ170" s="1" t="s">
        <v>3509</v>
      </c>
      <c r="BA170" s="1" t="s">
        <v>109</v>
      </c>
      <c r="BB170" s="1" t="s">
        <v>110</v>
      </c>
      <c r="BC170" s="1" t="s">
        <v>445</v>
      </c>
      <c r="BD170" s="1" t="s">
        <v>710</v>
      </c>
      <c r="BE170" s="1">
        <v>58.3</v>
      </c>
      <c r="BF170" s="1">
        <v>6.33</v>
      </c>
      <c r="BG170" s="1"/>
      <c r="BH170" s="1"/>
      <c r="BI170" s="1"/>
      <c r="BJ170" s="1"/>
      <c r="BK170" s="1"/>
      <c r="BL170" s="1"/>
      <c r="BM170" s="1"/>
      <c r="BN170" s="1"/>
      <c r="BO170" s="1" t="s">
        <v>3723</v>
      </c>
      <c r="BP170" s="1" t="s">
        <v>3724</v>
      </c>
      <c r="BQ170" s="1" t="s">
        <v>2411</v>
      </c>
      <c r="BR170" s="1" t="s">
        <v>3725</v>
      </c>
      <c r="BS170" s="1">
        <v>15</v>
      </c>
      <c r="BT170" s="1"/>
      <c r="BU170" s="1" t="str">
        <f>HYPERLINK("https://nconnect.nicmar.ac.in/storage/profile/6aba9730acb4c.png","Download")</f>
        <v>0</v>
      </c>
      <c r="BV170" s="1" t="s">
        <v>116</v>
      </c>
      <c r="BW170" s="3"/>
      <c r="BX170" s="3"/>
    </row>
    <row r="171" spans="1:76">
      <c r="A171" s="1" t="s">
        <v>76</v>
      </c>
      <c r="B171" s="1" t="s">
        <v>77</v>
      </c>
      <c r="C171" s="1" t="s">
        <v>3726</v>
      </c>
      <c r="D171" s="1" t="s">
        <v>3727</v>
      </c>
      <c r="E171" s="1" t="s">
        <v>2474</v>
      </c>
      <c r="F171" s="1" t="s">
        <v>3728</v>
      </c>
      <c r="G171" s="1" t="s">
        <v>3729</v>
      </c>
      <c r="H171" s="1" t="s">
        <v>3730</v>
      </c>
      <c r="I171" s="1" t="s">
        <v>3731</v>
      </c>
      <c r="J171" s="1">
        <v>9553585477</v>
      </c>
      <c r="K171" s="1" t="s">
        <v>85</v>
      </c>
      <c r="L171" s="1" t="s">
        <v>3732</v>
      </c>
      <c r="M171" s="1" t="s">
        <v>87</v>
      </c>
      <c r="N171" s="1" t="s">
        <v>815</v>
      </c>
      <c r="O171" s="1" t="s">
        <v>3733</v>
      </c>
      <c r="P171" s="1" t="s">
        <v>90</v>
      </c>
      <c r="Q171" s="1">
        <v>582371927568</v>
      </c>
      <c r="R171" s="1" t="s">
        <v>3734</v>
      </c>
      <c r="S171" s="1">
        <v>7396685308</v>
      </c>
      <c r="T171" s="1" t="s">
        <v>92</v>
      </c>
      <c r="U171" s="1" t="s">
        <v>3735</v>
      </c>
      <c r="V171" s="1">
        <v>8985927201</v>
      </c>
      <c r="W171" s="1" t="s">
        <v>94</v>
      </c>
      <c r="X171" s="1" t="s">
        <v>3736</v>
      </c>
      <c r="Y171" s="1" t="s">
        <v>893</v>
      </c>
      <c r="Z171" s="1" t="s">
        <v>97</v>
      </c>
      <c r="AA171" s="1" t="s">
        <v>3736</v>
      </c>
      <c r="AB171" s="1" t="s">
        <v>893</v>
      </c>
      <c r="AC171" s="1" t="s">
        <v>97</v>
      </c>
      <c r="AD171" s="1" t="s">
        <v>98</v>
      </c>
      <c r="AE171" s="1" t="s">
        <v>98</v>
      </c>
      <c r="AF171" s="1" t="s">
        <v>3737</v>
      </c>
      <c r="AG171" s="1" t="s">
        <v>3738</v>
      </c>
      <c r="AH171" s="1" t="s">
        <v>301</v>
      </c>
      <c r="AI171" s="1" t="s">
        <v>495</v>
      </c>
      <c r="AJ171" s="1">
        <v>92</v>
      </c>
      <c r="AK171" s="1">
        <v>9.2</v>
      </c>
      <c r="AL171" s="1" t="s">
        <v>195</v>
      </c>
      <c r="AM171" s="1" t="s">
        <v>3739</v>
      </c>
      <c r="AN171" s="1" t="s">
        <v>196</v>
      </c>
      <c r="AO171" s="1" t="s">
        <v>640</v>
      </c>
      <c r="AP171" s="1" t="s">
        <v>194</v>
      </c>
      <c r="AQ171" s="1">
        <v>93.7</v>
      </c>
      <c r="AR171" s="1">
        <v>9.37</v>
      </c>
      <c r="AS171" s="1"/>
      <c r="AT171" s="1"/>
      <c r="AU171" s="1"/>
      <c r="AV171" s="1"/>
      <c r="AW171" s="1"/>
      <c r="AX171" s="1"/>
      <c r="AY171" s="1" t="s">
        <v>327</v>
      </c>
      <c r="AZ171" s="1" t="s">
        <v>3740</v>
      </c>
      <c r="BA171" s="1" t="s">
        <v>357</v>
      </c>
      <c r="BB171" s="1" t="s">
        <v>110</v>
      </c>
      <c r="BC171" s="1" t="s">
        <v>445</v>
      </c>
      <c r="BD171" s="1" t="s">
        <v>710</v>
      </c>
      <c r="BE171" s="1">
        <v>66.3</v>
      </c>
      <c r="BF171" s="1">
        <v>7.13</v>
      </c>
      <c r="BG171" s="1"/>
      <c r="BH171" s="1"/>
      <c r="BI171" s="1"/>
      <c r="BJ171" s="1"/>
      <c r="BK171" s="1"/>
      <c r="BL171" s="1"/>
      <c r="BM171" s="1"/>
      <c r="BN171" s="1"/>
      <c r="BO171" s="1" t="s">
        <v>1207</v>
      </c>
      <c r="BP171" s="1" t="s">
        <v>3741</v>
      </c>
      <c r="BQ171" s="1" t="s">
        <v>1387</v>
      </c>
      <c r="BR171" s="1" t="s">
        <v>3742</v>
      </c>
      <c r="BS171" s="1">
        <v>16</v>
      </c>
      <c r="BT171" s="1"/>
      <c r="BU171" s="1" t="str">
        <f>HYPERLINK("https://nconnect.nicmar.ac.in/storage/profile/6aa7be19a309b.png","Download")</f>
        <v>0</v>
      </c>
      <c r="BV171" s="1" t="s">
        <v>116</v>
      </c>
      <c r="BW171" s="3"/>
      <c r="BX171" s="3"/>
    </row>
    <row r="172" spans="1:76">
      <c r="A172" s="1" t="s">
        <v>76</v>
      </c>
      <c r="B172" s="1" t="s">
        <v>77</v>
      </c>
      <c r="C172" s="1" t="s">
        <v>3743</v>
      </c>
      <c r="D172" s="1" t="s">
        <v>3744</v>
      </c>
      <c r="E172" s="1" t="s">
        <v>3745</v>
      </c>
      <c r="F172" s="1" t="s">
        <v>3746</v>
      </c>
      <c r="G172" s="1" t="s">
        <v>3747</v>
      </c>
      <c r="H172" s="1" t="s">
        <v>3748</v>
      </c>
      <c r="I172" s="1" t="s">
        <v>3749</v>
      </c>
      <c r="J172" s="1">
        <v>7989818897</v>
      </c>
      <c r="K172" s="1" t="s">
        <v>85</v>
      </c>
      <c r="L172" s="1" t="s">
        <v>3750</v>
      </c>
      <c r="M172" s="1" t="s">
        <v>87</v>
      </c>
      <c r="N172" s="1" t="s">
        <v>3751</v>
      </c>
      <c r="O172" s="1" t="s">
        <v>3752</v>
      </c>
      <c r="P172" s="1" t="s">
        <v>2311</v>
      </c>
      <c r="Q172" s="1">
        <v>570984088736</v>
      </c>
      <c r="R172" s="1" t="s">
        <v>3753</v>
      </c>
      <c r="S172" s="1">
        <v>7382676039</v>
      </c>
      <c r="T172" s="1" t="s">
        <v>3338</v>
      </c>
      <c r="U172" s="1" t="s">
        <v>3754</v>
      </c>
      <c r="V172" s="1">
        <v>7095423611</v>
      </c>
      <c r="W172" s="1" t="s">
        <v>162</v>
      </c>
      <c r="X172" s="1" t="s">
        <v>3755</v>
      </c>
      <c r="Y172" s="1" t="s">
        <v>299</v>
      </c>
      <c r="Z172" s="1" t="s">
        <v>97</v>
      </c>
      <c r="AA172" s="1" t="s">
        <v>3756</v>
      </c>
      <c r="AB172" s="1" t="s">
        <v>299</v>
      </c>
      <c r="AC172" s="1" t="s">
        <v>97</v>
      </c>
      <c r="AD172" s="1" t="s">
        <v>98</v>
      </c>
      <c r="AE172" s="1" t="s">
        <v>98</v>
      </c>
      <c r="AF172" s="1" t="s">
        <v>3757</v>
      </c>
      <c r="AG172" s="1" t="s">
        <v>222</v>
      </c>
      <c r="AH172" s="1" t="s">
        <v>730</v>
      </c>
      <c r="AI172" s="1" t="s">
        <v>1037</v>
      </c>
      <c r="AJ172" s="1">
        <v>87</v>
      </c>
      <c r="AK172" s="1"/>
      <c r="AL172" s="1" t="s">
        <v>3758</v>
      </c>
      <c r="AM172" s="1" t="s">
        <v>2273</v>
      </c>
      <c r="AN172" s="1" t="s">
        <v>196</v>
      </c>
      <c r="AO172" s="1" t="s">
        <v>407</v>
      </c>
      <c r="AP172" s="1" t="s">
        <v>302</v>
      </c>
      <c r="AQ172" s="1">
        <v>8.36</v>
      </c>
      <c r="AR172" s="1"/>
      <c r="AS172" s="1"/>
      <c r="AT172" s="1"/>
      <c r="AU172" s="1"/>
      <c r="AV172" s="1"/>
      <c r="AW172" s="1"/>
      <c r="AX172" s="1"/>
      <c r="AY172" s="1" t="s">
        <v>327</v>
      </c>
      <c r="AZ172" s="1" t="s">
        <v>3759</v>
      </c>
      <c r="BA172" s="1" t="s">
        <v>109</v>
      </c>
      <c r="BB172" s="1" t="s">
        <v>110</v>
      </c>
      <c r="BC172" s="1" t="s">
        <v>250</v>
      </c>
      <c r="BD172" s="1" t="s">
        <v>1620</v>
      </c>
      <c r="BE172" s="1">
        <v>58.2</v>
      </c>
      <c r="BF172" s="1">
        <v>6.57</v>
      </c>
      <c r="BG172" s="1"/>
      <c r="BH172" s="1"/>
      <c r="BI172" s="1"/>
      <c r="BJ172" s="1"/>
      <c r="BK172" s="1"/>
      <c r="BL172" s="1"/>
      <c r="BM172" s="1"/>
      <c r="BN172" s="1"/>
      <c r="BO172" s="1" t="s">
        <v>3760</v>
      </c>
      <c r="BP172" s="1" t="s">
        <v>3761</v>
      </c>
      <c r="BQ172" s="1" t="s">
        <v>1387</v>
      </c>
      <c r="BR172" s="1" t="s">
        <v>3762</v>
      </c>
      <c r="BS172" s="1">
        <v>92</v>
      </c>
      <c r="BT172" s="1" t="s">
        <v>3763</v>
      </c>
      <c r="BU172" s="1" t="str">
        <f>HYPERLINK("https://nconnect.nicmar.ac.in/storage/profile/6aa7c70bbd73c.png","Download")</f>
        <v>0</v>
      </c>
      <c r="BV172" s="1" t="s">
        <v>116</v>
      </c>
      <c r="BW172" s="3"/>
      <c r="BX172" s="3"/>
    </row>
    <row r="173" spans="1:76">
      <c r="A173" s="1" t="s">
        <v>76</v>
      </c>
      <c r="B173" s="1" t="s">
        <v>77</v>
      </c>
      <c r="C173" s="1" t="s">
        <v>3764</v>
      </c>
      <c r="D173" s="1" t="s">
        <v>3765</v>
      </c>
      <c r="E173" s="1"/>
      <c r="F173" s="1" t="s">
        <v>3766</v>
      </c>
      <c r="G173" s="1" t="s">
        <v>3767</v>
      </c>
      <c r="H173" s="1" t="s">
        <v>3768</v>
      </c>
      <c r="I173" s="1" t="s">
        <v>3769</v>
      </c>
      <c r="J173" s="1">
        <v>9912634029</v>
      </c>
      <c r="K173" s="1" t="s">
        <v>85</v>
      </c>
      <c r="L173" s="1" t="s">
        <v>3770</v>
      </c>
      <c r="M173" s="1" t="s">
        <v>87</v>
      </c>
      <c r="N173" s="1" t="s">
        <v>3771</v>
      </c>
      <c r="O173" s="1" t="s">
        <v>3772</v>
      </c>
      <c r="P173" s="1" t="s">
        <v>216</v>
      </c>
      <c r="Q173" s="1">
        <v>615609836713</v>
      </c>
      <c r="R173" s="1" t="s">
        <v>3773</v>
      </c>
      <c r="S173" s="1">
        <v>9440265489</v>
      </c>
      <c r="T173" s="1" t="s">
        <v>92</v>
      </c>
      <c r="U173" s="1" t="s">
        <v>3774</v>
      </c>
      <c r="V173" s="1">
        <v>7981120861</v>
      </c>
      <c r="W173" s="1" t="s">
        <v>219</v>
      </c>
      <c r="X173" s="1" t="s">
        <v>3775</v>
      </c>
      <c r="Y173" s="1" t="s">
        <v>1815</v>
      </c>
      <c r="Z173" s="1" t="s">
        <v>404</v>
      </c>
      <c r="AA173" s="1" t="s">
        <v>3775</v>
      </c>
      <c r="AB173" s="1" t="s">
        <v>1815</v>
      </c>
      <c r="AC173" s="1" t="s">
        <v>404</v>
      </c>
      <c r="AD173" s="1" t="s">
        <v>98</v>
      </c>
      <c r="AE173" s="1" t="s">
        <v>98</v>
      </c>
      <c r="AF173" s="1" t="s">
        <v>3776</v>
      </c>
      <c r="AG173" s="1" t="s">
        <v>3777</v>
      </c>
      <c r="AH173" s="1" t="s">
        <v>136</v>
      </c>
      <c r="AI173" s="1" t="s">
        <v>194</v>
      </c>
      <c r="AJ173" s="1">
        <v>77</v>
      </c>
      <c r="AK173" s="1">
        <v>7.7</v>
      </c>
      <c r="AL173" s="1"/>
      <c r="AM173" s="1"/>
      <c r="AN173" s="1"/>
      <c r="AO173" s="1"/>
      <c r="AP173" s="1"/>
      <c r="AQ173" s="1"/>
      <c r="AR173" s="1"/>
      <c r="AS173" s="1" t="s">
        <v>110</v>
      </c>
      <c r="AT173" s="1" t="s">
        <v>3778</v>
      </c>
      <c r="AU173" s="1" t="s">
        <v>101</v>
      </c>
      <c r="AV173" s="1" t="s">
        <v>415</v>
      </c>
      <c r="AW173" s="1">
        <v>77.3</v>
      </c>
      <c r="AX173" s="1">
        <v>8.23</v>
      </c>
      <c r="AY173" s="1" t="s">
        <v>412</v>
      </c>
      <c r="AZ173" s="1" t="s">
        <v>3779</v>
      </c>
      <c r="BA173" s="1" t="s">
        <v>109</v>
      </c>
      <c r="BB173" s="1" t="s">
        <v>110</v>
      </c>
      <c r="BC173" s="1" t="s">
        <v>496</v>
      </c>
      <c r="BD173" s="1" t="s">
        <v>1888</v>
      </c>
      <c r="BE173" s="1">
        <v>64.4</v>
      </c>
      <c r="BF173" s="1">
        <v>6.94</v>
      </c>
      <c r="BG173" s="1"/>
      <c r="BH173" s="1"/>
      <c r="BI173" s="1"/>
      <c r="BJ173" s="1"/>
      <c r="BK173" s="1"/>
      <c r="BL173" s="1"/>
      <c r="BM173" s="1"/>
      <c r="BN173" s="1"/>
      <c r="BO173" s="1" t="s">
        <v>3780</v>
      </c>
      <c r="BP173" s="1" t="s">
        <v>3781</v>
      </c>
      <c r="BQ173" s="1" t="s">
        <v>230</v>
      </c>
      <c r="BR173" s="1" t="s">
        <v>3782</v>
      </c>
      <c r="BS173" s="1">
        <v>20</v>
      </c>
      <c r="BT173" s="1" t="s">
        <v>3783</v>
      </c>
      <c r="BU173" s="1" t="str">
        <f>HYPERLINK("https://nconnect.nicmar.ac.in/storage/profile/6ab8af872f96f.png","Download")</f>
        <v>0</v>
      </c>
      <c r="BV173" s="1" t="s">
        <v>116</v>
      </c>
      <c r="BW173" s="3"/>
      <c r="BX173" s="3"/>
    </row>
    <row r="174" spans="1:76">
      <c r="A174" s="1" t="s">
        <v>76</v>
      </c>
      <c r="B174" s="1" t="s">
        <v>77</v>
      </c>
      <c r="C174" s="1" t="s">
        <v>3784</v>
      </c>
      <c r="D174" s="1" t="s">
        <v>3785</v>
      </c>
      <c r="E174" s="1"/>
      <c r="F174" s="1" t="s">
        <v>3786</v>
      </c>
      <c r="G174" s="1" t="s">
        <v>3787</v>
      </c>
      <c r="H174" s="1" t="s">
        <v>3788</v>
      </c>
      <c r="I174" s="1" t="s">
        <v>3789</v>
      </c>
      <c r="J174" s="1">
        <v>9392628084</v>
      </c>
      <c r="K174" s="1" t="s">
        <v>85</v>
      </c>
      <c r="L174" s="1" t="s">
        <v>3790</v>
      </c>
      <c r="M174" s="1" t="s">
        <v>87</v>
      </c>
      <c r="N174" s="1" t="s">
        <v>1004</v>
      </c>
      <c r="O174" s="1" t="s">
        <v>3791</v>
      </c>
      <c r="P174" s="1" t="s">
        <v>126</v>
      </c>
      <c r="Q174" s="1">
        <v>786387904486</v>
      </c>
      <c r="R174" s="1" t="s">
        <v>3792</v>
      </c>
      <c r="S174" s="1">
        <v>9000741008</v>
      </c>
      <c r="T174" s="1" t="s">
        <v>92</v>
      </c>
      <c r="U174" s="1" t="s">
        <v>3793</v>
      </c>
      <c r="V174" s="1">
        <v>6301712388</v>
      </c>
      <c r="W174" s="1" t="s">
        <v>94</v>
      </c>
      <c r="X174" s="1" t="s">
        <v>3794</v>
      </c>
      <c r="Y174" s="1" t="s">
        <v>3795</v>
      </c>
      <c r="Z174" s="1" t="s">
        <v>404</v>
      </c>
      <c r="AA174" s="1" t="s">
        <v>3794</v>
      </c>
      <c r="AB174" s="1" t="s">
        <v>3795</v>
      </c>
      <c r="AC174" s="1" t="s">
        <v>404</v>
      </c>
      <c r="AD174" s="1" t="s">
        <v>98</v>
      </c>
      <c r="AE174" s="1" t="s">
        <v>98</v>
      </c>
      <c r="AF174" s="1" t="s">
        <v>3796</v>
      </c>
      <c r="AG174" s="1" t="s">
        <v>3797</v>
      </c>
      <c r="AH174" s="1" t="s">
        <v>301</v>
      </c>
      <c r="AI174" s="1" t="s">
        <v>302</v>
      </c>
      <c r="AJ174" s="1">
        <v>90</v>
      </c>
      <c r="AK174" s="1">
        <v>9.0</v>
      </c>
      <c r="AL174" s="1" t="s">
        <v>3798</v>
      </c>
      <c r="AM174" s="1" t="s">
        <v>3799</v>
      </c>
      <c r="AN174" s="1" t="s">
        <v>196</v>
      </c>
      <c r="AO174" s="1" t="s">
        <v>640</v>
      </c>
      <c r="AP174" s="1" t="s">
        <v>137</v>
      </c>
      <c r="AQ174" s="1">
        <v>97.7</v>
      </c>
      <c r="AR174" s="1">
        <v>9.77</v>
      </c>
      <c r="AS174" s="1"/>
      <c r="AT174" s="1"/>
      <c r="AU174" s="1"/>
      <c r="AV174" s="1"/>
      <c r="AW174" s="1"/>
      <c r="AX174" s="1"/>
      <c r="AY174" s="1" t="s">
        <v>3800</v>
      </c>
      <c r="AZ174" s="1" t="s">
        <v>3801</v>
      </c>
      <c r="BA174" s="1" t="s">
        <v>357</v>
      </c>
      <c r="BB174" s="1" t="s">
        <v>110</v>
      </c>
      <c r="BC174" s="1" t="s">
        <v>445</v>
      </c>
      <c r="BD174" s="1" t="s">
        <v>106</v>
      </c>
      <c r="BE174" s="1">
        <v>65.9</v>
      </c>
      <c r="BF174" s="1">
        <v>7.09</v>
      </c>
      <c r="BG174" s="1"/>
      <c r="BH174" s="1"/>
      <c r="BI174" s="1"/>
      <c r="BJ174" s="1"/>
      <c r="BK174" s="1"/>
      <c r="BL174" s="1"/>
      <c r="BM174" s="1"/>
      <c r="BN174" s="1"/>
      <c r="BO174" s="1" t="s">
        <v>3802</v>
      </c>
      <c r="BP174" s="1"/>
      <c r="BQ174" s="1"/>
      <c r="BR174" s="1" t="s">
        <v>3803</v>
      </c>
      <c r="BS174" s="1">
        <v>24</v>
      </c>
      <c r="BT174" s="1"/>
      <c r="BU174" s="1" t="str">
        <f>HYPERLINK("https://nconnect.nicmar.ac.in/storage/profile/6aba0c4a3267b.png","Download")</f>
        <v>0</v>
      </c>
      <c r="BV174" s="1" t="s">
        <v>116</v>
      </c>
      <c r="BW174" s="3"/>
      <c r="BX174" s="3"/>
    </row>
    <row r="175" spans="1:76">
      <c r="A175" s="1" t="s">
        <v>76</v>
      </c>
      <c r="B175" s="1" t="s">
        <v>77</v>
      </c>
      <c r="C175" s="1" t="s">
        <v>3804</v>
      </c>
      <c r="D175" s="1" t="s">
        <v>3805</v>
      </c>
      <c r="E175" s="1"/>
      <c r="F175" s="1" t="s">
        <v>902</v>
      </c>
      <c r="G175" s="1" t="s">
        <v>3806</v>
      </c>
      <c r="H175" s="1" t="s">
        <v>3807</v>
      </c>
      <c r="I175" s="1" t="s">
        <v>3808</v>
      </c>
      <c r="J175" s="1">
        <v>6305861832</v>
      </c>
      <c r="K175" s="1" t="s">
        <v>85</v>
      </c>
      <c r="L175" s="1" t="s">
        <v>3809</v>
      </c>
      <c r="M175" s="1" t="s">
        <v>87</v>
      </c>
      <c r="N175" s="1" t="s">
        <v>3810</v>
      </c>
      <c r="O175" s="1" t="s">
        <v>3811</v>
      </c>
      <c r="P175" s="1" t="s">
        <v>90</v>
      </c>
      <c r="Q175" s="1">
        <v>926949996510</v>
      </c>
      <c r="R175" s="1" t="s">
        <v>3812</v>
      </c>
      <c r="S175" s="1">
        <v>9177307728</v>
      </c>
      <c r="T175" s="1" t="s">
        <v>534</v>
      </c>
      <c r="U175" s="1" t="s">
        <v>3813</v>
      </c>
      <c r="V175" s="1">
        <v>9177307728</v>
      </c>
      <c r="W175" s="1" t="s">
        <v>1375</v>
      </c>
      <c r="X175" s="1" t="s">
        <v>3814</v>
      </c>
      <c r="Y175" s="1" t="s">
        <v>438</v>
      </c>
      <c r="Z175" s="1" t="s">
        <v>404</v>
      </c>
      <c r="AA175" s="1" t="s">
        <v>3814</v>
      </c>
      <c r="AB175" s="1" t="s">
        <v>438</v>
      </c>
      <c r="AC175" s="1" t="s">
        <v>404</v>
      </c>
      <c r="AD175" s="1" t="s">
        <v>98</v>
      </c>
      <c r="AE175" s="1" t="s">
        <v>98</v>
      </c>
      <c r="AF175" s="1" t="s">
        <v>3815</v>
      </c>
      <c r="AG175" s="1" t="s">
        <v>3816</v>
      </c>
      <c r="AH175" s="1" t="s">
        <v>136</v>
      </c>
      <c r="AI175" s="1" t="s">
        <v>137</v>
      </c>
      <c r="AJ175" s="1">
        <v>68.4</v>
      </c>
      <c r="AK175" s="1">
        <v>7.2</v>
      </c>
      <c r="AL175" s="1" t="s">
        <v>3817</v>
      </c>
      <c r="AM175" s="1" t="s">
        <v>3818</v>
      </c>
      <c r="AN175" s="1" t="s">
        <v>196</v>
      </c>
      <c r="AO175" s="1" t="s">
        <v>101</v>
      </c>
      <c r="AP175" s="1" t="s">
        <v>140</v>
      </c>
      <c r="AQ175" s="1">
        <v>69.2</v>
      </c>
      <c r="AR175" s="1">
        <v>6.92</v>
      </c>
      <c r="AS175" s="1"/>
      <c r="AT175" s="1"/>
      <c r="AU175" s="1"/>
      <c r="AV175" s="1"/>
      <c r="AW175" s="1"/>
      <c r="AX175" s="1"/>
      <c r="AY175" s="1" t="s">
        <v>3819</v>
      </c>
      <c r="AZ175" s="1" t="s">
        <v>3820</v>
      </c>
      <c r="BA175" s="1" t="s">
        <v>109</v>
      </c>
      <c r="BB175" s="1" t="s">
        <v>110</v>
      </c>
      <c r="BC175" s="1" t="s">
        <v>198</v>
      </c>
      <c r="BD175" s="1" t="s">
        <v>1315</v>
      </c>
      <c r="BE175" s="1">
        <v>60.5</v>
      </c>
      <c r="BF175" s="1">
        <v>6.55</v>
      </c>
      <c r="BG175" s="1" t="s">
        <v>3821</v>
      </c>
      <c r="BH175" s="1" t="s">
        <v>3822</v>
      </c>
      <c r="BI175" s="1" t="s">
        <v>3823</v>
      </c>
      <c r="BJ175" s="1" t="s">
        <v>3824</v>
      </c>
      <c r="BK175" s="1" t="s">
        <v>1315</v>
      </c>
      <c r="BL175" s="1" t="s">
        <v>3825</v>
      </c>
      <c r="BM175" s="1">
        <v>7.88</v>
      </c>
      <c r="BN175" s="1">
        <v>7.88</v>
      </c>
      <c r="BO175" s="1" t="s">
        <v>3826</v>
      </c>
      <c r="BP175" s="1"/>
      <c r="BQ175" s="1"/>
      <c r="BR175" s="1" t="s">
        <v>3827</v>
      </c>
      <c r="BS175" s="1">
        <v>20</v>
      </c>
      <c r="BT175" s="1" t="s">
        <v>3828</v>
      </c>
      <c r="BU175" s="1" t="str">
        <f>HYPERLINK("https://nconnect.nicmar.ac.in/storage/profile/6ab8d9f8cb103.png","Download")</f>
        <v>0</v>
      </c>
      <c r="BV175" s="1" t="s">
        <v>116</v>
      </c>
      <c r="BW175" s="3"/>
      <c r="BX175" s="3"/>
    </row>
    <row r="176" spans="1:76">
      <c r="A176" s="1" t="s">
        <v>76</v>
      </c>
      <c r="B176" s="1" t="s">
        <v>77</v>
      </c>
      <c r="C176" s="1" t="s">
        <v>3829</v>
      </c>
      <c r="D176" s="1" t="s">
        <v>3830</v>
      </c>
      <c r="E176" s="1" t="s">
        <v>3831</v>
      </c>
      <c r="F176" s="1" t="s">
        <v>3832</v>
      </c>
      <c r="G176" s="1" t="s">
        <v>3833</v>
      </c>
      <c r="H176" s="1" t="s">
        <v>3834</v>
      </c>
      <c r="I176" s="1" t="s">
        <v>3835</v>
      </c>
      <c r="J176" s="1">
        <v>9182626300</v>
      </c>
      <c r="K176" s="1" t="s">
        <v>85</v>
      </c>
      <c r="L176" s="1" t="s">
        <v>3836</v>
      </c>
      <c r="M176" s="1" t="s">
        <v>87</v>
      </c>
      <c r="N176" s="1" t="s">
        <v>507</v>
      </c>
      <c r="O176" s="1" t="s">
        <v>318</v>
      </c>
      <c r="P176" s="1" t="s">
        <v>90</v>
      </c>
      <c r="Q176" s="1">
        <v>292328751384</v>
      </c>
      <c r="R176" s="1" t="s">
        <v>3837</v>
      </c>
      <c r="S176" s="1">
        <v>9959557549</v>
      </c>
      <c r="T176" s="1" t="s">
        <v>3838</v>
      </c>
      <c r="U176" s="1" t="s">
        <v>3839</v>
      </c>
      <c r="V176" s="1">
        <v>9381999319</v>
      </c>
      <c r="W176" s="1" t="s">
        <v>1082</v>
      </c>
      <c r="X176" s="1" t="s">
        <v>3840</v>
      </c>
      <c r="Y176" s="1" t="s">
        <v>191</v>
      </c>
      <c r="Z176" s="1" t="s">
        <v>97</v>
      </c>
      <c r="AA176" s="1" t="s">
        <v>3840</v>
      </c>
      <c r="AB176" s="1" t="s">
        <v>191</v>
      </c>
      <c r="AC176" s="1" t="s">
        <v>97</v>
      </c>
      <c r="AD176" s="1" t="s">
        <v>98</v>
      </c>
      <c r="AE176" s="1" t="s">
        <v>98</v>
      </c>
      <c r="AF176" s="1" t="s">
        <v>3841</v>
      </c>
      <c r="AG176" s="1" t="s">
        <v>166</v>
      </c>
      <c r="AH176" s="1" t="s">
        <v>3842</v>
      </c>
      <c r="AI176" s="1" t="s">
        <v>301</v>
      </c>
      <c r="AJ176" s="1">
        <v>89.24</v>
      </c>
      <c r="AK176" s="1">
        <v>9</v>
      </c>
      <c r="AL176" s="1"/>
      <c r="AM176" s="1"/>
      <c r="AN176" s="1"/>
      <c r="AO176" s="1"/>
      <c r="AP176" s="1"/>
      <c r="AQ176" s="1"/>
      <c r="AR176" s="1"/>
      <c r="AS176" s="1" t="s">
        <v>110</v>
      </c>
      <c r="AT176" s="1" t="s">
        <v>3843</v>
      </c>
      <c r="AU176" s="1" t="s">
        <v>2490</v>
      </c>
      <c r="AV176" s="1" t="s">
        <v>101</v>
      </c>
      <c r="AW176" s="1">
        <v>60.73</v>
      </c>
      <c r="AX176" s="1"/>
      <c r="AY176" s="1" t="s">
        <v>327</v>
      </c>
      <c r="AZ176" s="1" t="s">
        <v>3844</v>
      </c>
      <c r="BA176" s="1" t="s">
        <v>109</v>
      </c>
      <c r="BB176" s="1" t="s">
        <v>110</v>
      </c>
      <c r="BC176" s="1" t="s">
        <v>1593</v>
      </c>
      <c r="BD176" s="1" t="s">
        <v>1887</v>
      </c>
      <c r="BE176" s="1">
        <v>50</v>
      </c>
      <c r="BF176" s="1">
        <v>5.75</v>
      </c>
      <c r="BG176" s="1"/>
      <c r="BH176" s="1"/>
      <c r="BI176" s="1"/>
      <c r="BJ176" s="1"/>
      <c r="BK176" s="1"/>
      <c r="BL176" s="1"/>
      <c r="BM176" s="1"/>
      <c r="BN176" s="1"/>
      <c r="BO176" s="1" t="s">
        <v>3845</v>
      </c>
      <c r="BP176" s="1" t="s">
        <v>3846</v>
      </c>
      <c r="BQ176" s="1" t="s">
        <v>764</v>
      </c>
      <c r="BR176" s="1"/>
      <c r="BS176" s="1"/>
      <c r="BT176" s="1"/>
      <c r="BU176" s="1" t="str">
        <f>HYPERLINK("https://nconnect.nicmar.ac.in/storage/profile/6aba8be9ec21d.png","Download")</f>
        <v>0</v>
      </c>
      <c r="BV176" s="1" t="s">
        <v>116</v>
      </c>
      <c r="BW176" s="3"/>
      <c r="BX176" s="3"/>
    </row>
    <row r="177" spans="1:76">
      <c r="A177" s="1" t="s">
        <v>76</v>
      </c>
      <c r="B177" s="1" t="s">
        <v>77</v>
      </c>
      <c r="C177" s="1" t="s">
        <v>3847</v>
      </c>
      <c r="D177" s="1" t="s">
        <v>3848</v>
      </c>
      <c r="E177" s="1" t="s">
        <v>574</v>
      </c>
      <c r="F177" s="1" t="s">
        <v>3849</v>
      </c>
      <c r="G177" s="1" t="s">
        <v>3850</v>
      </c>
      <c r="H177" s="1" t="s">
        <v>3851</v>
      </c>
      <c r="I177" s="1" t="s">
        <v>3852</v>
      </c>
      <c r="J177" s="1">
        <v>7702406770</v>
      </c>
      <c r="K177" s="1" t="s">
        <v>85</v>
      </c>
      <c r="L177" s="1" t="s">
        <v>3853</v>
      </c>
      <c r="M177" s="1" t="s">
        <v>87</v>
      </c>
      <c r="N177" s="1" t="s">
        <v>3854</v>
      </c>
      <c r="O177" s="1" t="s">
        <v>3855</v>
      </c>
      <c r="P177" s="1" t="s">
        <v>373</v>
      </c>
      <c r="Q177" s="1" t="s">
        <v>3856</v>
      </c>
      <c r="R177" s="1" t="s">
        <v>3857</v>
      </c>
      <c r="S177" s="1">
        <v>9440597465</v>
      </c>
      <c r="T177" s="1" t="s">
        <v>3858</v>
      </c>
      <c r="U177" s="1" t="s">
        <v>3859</v>
      </c>
      <c r="V177" s="1">
        <v>8074502448</v>
      </c>
      <c r="W177" s="1" t="s">
        <v>703</v>
      </c>
      <c r="X177" s="1" t="s">
        <v>3860</v>
      </c>
      <c r="Y177" s="1" t="s">
        <v>1030</v>
      </c>
      <c r="Z177" s="1" t="s">
        <v>404</v>
      </c>
      <c r="AA177" s="1" t="s">
        <v>3861</v>
      </c>
      <c r="AB177" s="1" t="s">
        <v>2317</v>
      </c>
      <c r="AC177" s="1" t="s">
        <v>404</v>
      </c>
      <c r="AD177" s="1" t="s">
        <v>98</v>
      </c>
      <c r="AE177" s="1" t="s">
        <v>98</v>
      </c>
      <c r="AF177" s="1" t="s">
        <v>3862</v>
      </c>
      <c r="AG177" s="1" t="s">
        <v>2096</v>
      </c>
      <c r="AH177" s="1" t="s">
        <v>301</v>
      </c>
      <c r="AI177" s="1" t="s">
        <v>420</v>
      </c>
      <c r="AJ177" s="1">
        <v>85</v>
      </c>
      <c r="AK177" s="1">
        <v>8.5</v>
      </c>
      <c r="AL177" s="1" t="s">
        <v>3863</v>
      </c>
      <c r="AM177" s="1" t="s">
        <v>3864</v>
      </c>
      <c r="AN177" s="1" t="s">
        <v>196</v>
      </c>
      <c r="AO177" s="1" t="s">
        <v>250</v>
      </c>
      <c r="AP177" s="1" t="s">
        <v>102</v>
      </c>
      <c r="AQ177" s="1">
        <v>51.2</v>
      </c>
      <c r="AR177" s="1">
        <v>5.12</v>
      </c>
      <c r="AS177" s="1"/>
      <c r="AT177" s="1"/>
      <c r="AU177" s="1"/>
      <c r="AV177" s="1"/>
      <c r="AW177" s="1"/>
      <c r="AX177" s="1"/>
      <c r="AY177" s="1" t="s">
        <v>412</v>
      </c>
      <c r="AZ177" s="1" t="s">
        <v>3865</v>
      </c>
      <c r="BA177" s="1" t="s">
        <v>109</v>
      </c>
      <c r="BB177" s="1" t="s">
        <v>110</v>
      </c>
      <c r="BC177" s="1" t="s">
        <v>256</v>
      </c>
      <c r="BD177" s="1" t="s">
        <v>1315</v>
      </c>
      <c r="BE177" s="1">
        <v>54.9</v>
      </c>
      <c r="BF177" s="1">
        <v>5.97</v>
      </c>
      <c r="BG177" s="1"/>
      <c r="BH177" s="1"/>
      <c r="BI177" s="1"/>
      <c r="BJ177" s="1"/>
      <c r="BK177" s="1"/>
      <c r="BL177" s="1"/>
      <c r="BM177" s="1"/>
      <c r="BN177" s="1"/>
      <c r="BO177" s="1" t="s">
        <v>3866</v>
      </c>
      <c r="BP177" s="1"/>
      <c r="BQ177" s="1"/>
      <c r="BR177" s="1" t="s">
        <v>3867</v>
      </c>
      <c r="BS177" s="1">
        <v>52</v>
      </c>
      <c r="BT177" s="1"/>
      <c r="BU177" s="1" t="str">
        <f>HYPERLINK("https://nconnect.nicmar.ac.in/storage/profile/6abd3a4165169.png","Download")</f>
        <v>0</v>
      </c>
      <c r="BV177" s="1" t="s">
        <v>116</v>
      </c>
      <c r="BW177" s="3"/>
      <c r="BX177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  <hyperlink ref="BU11" r:id="rId_hyperlink_10" tooltip="Download" display="Download"/>
    <hyperlink ref="BU12" r:id="rId_hyperlink_11" tooltip="Download" display="Download"/>
    <hyperlink ref="BU13" r:id="rId_hyperlink_12" tooltip="Download" display="Download"/>
    <hyperlink ref="BU14" r:id="rId_hyperlink_13" tooltip="Download" display="Download"/>
    <hyperlink ref="BU15" r:id="rId_hyperlink_14" tooltip="Download" display="Download"/>
    <hyperlink ref="BU16" r:id="rId_hyperlink_15" tooltip="Download" display="Download"/>
    <hyperlink ref="BU17" r:id="rId_hyperlink_16" tooltip="Download" display="Download"/>
    <hyperlink ref="BU18" r:id="rId_hyperlink_17" tooltip="Download" display="Download"/>
    <hyperlink ref="BU19" r:id="rId_hyperlink_18" tooltip="Download" display="Download"/>
    <hyperlink ref="BU20" r:id="rId_hyperlink_19" tooltip="Download" display="Download"/>
    <hyperlink ref="BU21" r:id="rId_hyperlink_20" tooltip="Download" display="Download"/>
    <hyperlink ref="BU22" r:id="rId_hyperlink_21" tooltip="Download" display="Download"/>
    <hyperlink ref="BU23" r:id="rId_hyperlink_22" tooltip="Download" display="Download"/>
    <hyperlink ref="BU24" r:id="rId_hyperlink_23" tooltip="Download" display="Download"/>
    <hyperlink ref="BU25" r:id="rId_hyperlink_24" tooltip="Download" display="Download"/>
    <hyperlink ref="BU26" r:id="rId_hyperlink_25" tooltip="Download" display="Download"/>
    <hyperlink ref="BU27" r:id="rId_hyperlink_26" tooltip="Download" display="Download"/>
    <hyperlink ref="BU28" r:id="rId_hyperlink_27" tooltip="Download" display="Download"/>
    <hyperlink ref="BU29" r:id="rId_hyperlink_28" tooltip="Download" display="Download"/>
    <hyperlink ref="BU30" r:id="rId_hyperlink_29" tooltip="Download" display="Download"/>
    <hyperlink ref="BU31" r:id="rId_hyperlink_30" tooltip="Download" display="Download"/>
    <hyperlink ref="BU32" r:id="rId_hyperlink_31" tooltip="Download" display="Download"/>
    <hyperlink ref="BU33" r:id="rId_hyperlink_32" tooltip="Download" display="Download"/>
    <hyperlink ref="BU34" r:id="rId_hyperlink_33" tooltip="Download" display="Download"/>
    <hyperlink ref="BU35" r:id="rId_hyperlink_34" tooltip="Download" display="Download"/>
    <hyperlink ref="BU36" r:id="rId_hyperlink_35" tooltip="Download" display="Download"/>
    <hyperlink ref="BU37" r:id="rId_hyperlink_36" tooltip="Download" display="Download"/>
    <hyperlink ref="BU39" r:id="rId_hyperlink_37" tooltip="Download" display="Download"/>
    <hyperlink ref="BU40" r:id="rId_hyperlink_38" tooltip="Download" display="Download"/>
    <hyperlink ref="BU42" r:id="rId_hyperlink_39" tooltip="Download" display="Download"/>
    <hyperlink ref="BU43" r:id="rId_hyperlink_40" tooltip="Download" display="Download"/>
    <hyperlink ref="BU44" r:id="rId_hyperlink_41" tooltip="Download" display="Download"/>
    <hyperlink ref="BU45" r:id="rId_hyperlink_42" tooltip="Download" display="Download"/>
    <hyperlink ref="BU46" r:id="rId_hyperlink_43" tooltip="Download" display="Download"/>
    <hyperlink ref="BU47" r:id="rId_hyperlink_44" tooltip="Download" display="Download"/>
    <hyperlink ref="BU48" r:id="rId_hyperlink_45" tooltip="Download" display="Download"/>
    <hyperlink ref="BU49" r:id="rId_hyperlink_46" tooltip="Download" display="Download"/>
    <hyperlink ref="BU50" r:id="rId_hyperlink_47" tooltip="Download" display="Download"/>
    <hyperlink ref="BU51" r:id="rId_hyperlink_48" tooltip="Download" display="Download"/>
    <hyperlink ref="BU52" r:id="rId_hyperlink_49" tooltip="Download" display="Download"/>
    <hyperlink ref="BU53" r:id="rId_hyperlink_50" tooltip="Download" display="Download"/>
    <hyperlink ref="BU54" r:id="rId_hyperlink_51" tooltip="Download" display="Download"/>
    <hyperlink ref="BU55" r:id="rId_hyperlink_52" tooltip="Download" display="Download"/>
    <hyperlink ref="BU56" r:id="rId_hyperlink_53" tooltip="Download" display="Download"/>
    <hyperlink ref="BU57" r:id="rId_hyperlink_54" tooltip="Download" display="Download"/>
    <hyperlink ref="BU58" r:id="rId_hyperlink_55" tooltip="Download" display="Download"/>
    <hyperlink ref="BU59" r:id="rId_hyperlink_56" tooltip="Download" display="Download"/>
    <hyperlink ref="BU60" r:id="rId_hyperlink_57" tooltip="Download" display="Download"/>
    <hyperlink ref="BU61" r:id="rId_hyperlink_58" tooltip="Download" display="Download"/>
    <hyperlink ref="BU62" r:id="rId_hyperlink_59" tooltip="Download" display="Download"/>
    <hyperlink ref="BU63" r:id="rId_hyperlink_60" tooltip="Download" display="Download"/>
    <hyperlink ref="BU64" r:id="rId_hyperlink_61" tooltip="Download" display="Download"/>
    <hyperlink ref="BU65" r:id="rId_hyperlink_62" tooltip="Download" display="Download"/>
    <hyperlink ref="BU67" r:id="rId_hyperlink_63" tooltip="Download" display="Download"/>
    <hyperlink ref="BU68" r:id="rId_hyperlink_64" tooltip="Download" display="Download"/>
    <hyperlink ref="BU69" r:id="rId_hyperlink_65" tooltip="Download" display="Download"/>
    <hyperlink ref="BU70" r:id="rId_hyperlink_66" tooltip="Download" display="Download"/>
    <hyperlink ref="BU72" r:id="rId_hyperlink_67" tooltip="Download" display="Download"/>
    <hyperlink ref="BU73" r:id="rId_hyperlink_68" tooltip="Download" display="Download"/>
    <hyperlink ref="BU74" r:id="rId_hyperlink_69" tooltip="Download" display="Download"/>
    <hyperlink ref="BU75" r:id="rId_hyperlink_70" tooltip="Download" display="Download"/>
    <hyperlink ref="BU76" r:id="rId_hyperlink_71" tooltip="Download" display="Download"/>
    <hyperlink ref="BU77" r:id="rId_hyperlink_72" tooltip="Download" display="Download"/>
    <hyperlink ref="BU78" r:id="rId_hyperlink_73" tooltip="Download" display="Download"/>
    <hyperlink ref="BU79" r:id="rId_hyperlink_74" tooltip="Download" display="Download"/>
    <hyperlink ref="BU80" r:id="rId_hyperlink_75" tooltip="Download" display="Download"/>
    <hyperlink ref="BU81" r:id="rId_hyperlink_76" tooltip="Download" display="Download"/>
    <hyperlink ref="BU82" r:id="rId_hyperlink_77" tooltip="Download" display="Download"/>
    <hyperlink ref="BU83" r:id="rId_hyperlink_78" tooltip="Download" display="Download"/>
    <hyperlink ref="BU84" r:id="rId_hyperlink_79" tooltip="Download" display="Download"/>
    <hyperlink ref="BU85" r:id="rId_hyperlink_80" tooltip="Download" display="Download"/>
    <hyperlink ref="BU86" r:id="rId_hyperlink_81" tooltip="Download" display="Download"/>
    <hyperlink ref="BU87" r:id="rId_hyperlink_82" tooltip="Download" display="Download"/>
    <hyperlink ref="BU88" r:id="rId_hyperlink_83" tooltip="Download" display="Download"/>
    <hyperlink ref="BU89" r:id="rId_hyperlink_84" tooltip="Download" display="Download"/>
    <hyperlink ref="BU90" r:id="rId_hyperlink_85" tooltip="Download" display="Download"/>
    <hyperlink ref="BU91" r:id="rId_hyperlink_86" tooltip="Download" display="Download"/>
    <hyperlink ref="BU92" r:id="rId_hyperlink_87" tooltip="Download" display="Download"/>
    <hyperlink ref="BU93" r:id="rId_hyperlink_88" tooltip="Download" display="Download"/>
    <hyperlink ref="BU94" r:id="rId_hyperlink_89" tooltip="Download" display="Download"/>
    <hyperlink ref="BU95" r:id="rId_hyperlink_90" tooltip="Download" display="Download"/>
    <hyperlink ref="BU96" r:id="rId_hyperlink_91" tooltip="Download" display="Download"/>
    <hyperlink ref="BU97" r:id="rId_hyperlink_92" tooltip="Download" display="Download"/>
    <hyperlink ref="BU98" r:id="rId_hyperlink_93" tooltip="Download" display="Download"/>
    <hyperlink ref="BU99" r:id="rId_hyperlink_94" tooltip="Download" display="Download"/>
    <hyperlink ref="BU100" r:id="rId_hyperlink_95" tooltip="Download" display="Download"/>
    <hyperlink ref="BU101" r:id="rId_hyperlink_96" tooltip="Download" display="Download"/>
    <hyperlink ref="BU102" r:id="rId_hyperlink_97" tooltip="Download" display="Download"/>
    <hyperlink ref="BU103" r:id="rId_hyperlink_98" tooltip="Download" display="Download"/>
    <hyperlink ref="BU104" r:id="rId_hyperlink_99" tooltip="Download" display="Download"/>
    <hyperlink ref="BU105" r:id="rId_hyperlink_100" tooltip="Download" display="Download"/>
    <hyperlink ref="BU106" r:id="rId_hyperlink_101" tooltip="Download" display="Download"/>
    <hyperlink ref="BU107" r:id="rId_hyperlink_102" tooltip="Download" display="Download"/>
    <hyperlink ref="BU108" r:id="rId_hyperlink_103" tooltip="Download" display="Download"/>
    <hyperlink ref="BU109" r:id="rId_hyperlink_104" tooltip="Download" display="Download"/>
    <hyperlink ref="BU110" r:id="rId_hyperlink_105" tooltip="Download" display="Download"/>
    <hyperlink ref="BU111" r:id="rId_hyperlink_106" tooltip="Download" display="Download"/>
    <hyperlink ref="BU112" r:id="rId_hyperlink_107" tooltip="Download" display="Download"/>
    <hyperlink ref="BU113" r:id="rId_hyperlink_108" tooltip="Download" display="Download"/>
    <hyperlink ref="BU114" r:id="rId_hyperlink_109" tooltip="Download" display="Download"/>
    <hyperlink ref="BU115" r:id="rId_hyperlink_110" tooltip="Download" display="Download"/>
    <hyperlink ref="BU116" r:id="rId_hyperlink_111" tooltip="Download" display="Download"/>
    <hyperlink ref="BU117" r:id="rId_hyperlink_112" tooltip="Download" display="Download"/>
    <hyperlink ref="BU118" r:id="rId_hyperlink_113" tooltip="Download" display="Download"/>
    <hyperlink ref="BU119" r:id="rId_hyperlink_114" tooltip="Download" display="Download"/>
    <hyperlink ref="BU120" r:id="rId_hyperlink_115" tooltip="Download" display="Download"/>
    <hyperlink ref="BU122" r:id="rId_hyperlink_116" tooltip="Download" display="Download"/>
    <hyperlink ref="BU123" r:id="rId_hyperlink_117" tooltip="Download" display="Download"/>
    <hyperlink ref="BU124" r:id="rId_hyperlink_118" tooltip="Download" display="Download"/>
    <hyperlink ref="BU125" r:id="rId_hyperlink_119" tooltip="Download" display="Download"/>
    <hyperlink ref="BU126" r:id="rId_hyperlink_120" tooltip="Download" display="Download"/>
    <hyperlink ref="BU127" r:id="rId_hyperlink_121" tooltip="Download" display="Download"/>
    <hyperlink ref="BU128" r:id="rId_hyperlink_122" tooltip="Download" display="Download"/>
    <hyperlink ref="BU129" r:id="rId_hyperlink_123" tooltip="Download" display="Download"/>
    <hyperlink ref="BU130" r:id="rId_hyperlink_124" tooltip="Download" display="Download"/>
    <hyperlink ref="BU131" r:id="rId_hyperlink_125" tooltip="Download" display="Download"/>
    <hyperlink ref="BU132" r:id="rId_hyperlink_126" tooltip="Download" display="Download"/>
    <hyperlink ref="BU133" r:id="rId_hyperlink_127" tooltip="Download" display="Download"/>
    <hyperlink ref="BU134" r:id="rId_hyperlink_128" tooltip="Download" display="Download"/>
    <hyperlink ref="BU135" r:id="rId_hyperlink_129" tooltip="Download" display="Download"/>
    <hyperlink ref="BU136" r:id="rId_hyperlink_130" tooltip="Download" display="Download"/>
    <hyperlink ref="BU137" r:id="rId_hyperlink_131" tooltip="Download" display="Download"/>
    <hyperlink ref="BU138" r:id="rId_hyperlink_132" tooltip="Download" display="Download"/>
    <hyperlink ref="BU140" r:id="rId_hyperlink_133" tooltip="Download" display="Download"/>
    <hyperlink ref="BU141" r:id="rId_hyperlink_134" tooltip="Download" display="Download"/>
    <hyperlink ref="BU142" r:id="rId_hyperlink_135" tooltip="Download" display="Download"/>
    <hyperlink ref="BU143" r:id="rId_hyperlink_136" tooltip="Download" display="Download"/>
    <hyperlink ref="BU144" r:id="rId_hyperlink_137" tooltip="Download" display="Download"/>
    <hyperlink ref="BU145" r:id="rId_hyperlink_138" tooltip="Download" display="Download"/>
    <hyperlink ref="BU146" r:id="rId_hyperlink_139" tooltip="Download" display="Download"/>
    <hyperlink ref="BU147" r:id="rId_hyperlink_140" tooltip="Download" display="Download"/>
    <hyperlink ref="BU149" r:id="rId_hyperlink_141" tooltip="Download" display="Download"/>
    <hyperlink ref="BU150" r:id="rId_hyperlink_142" tooltip="Download" display="Download"/>
    <hyperlink ref="BU151" r:id="rId_hyperlink_143" tooltip="Download" display="Download"/>
    <hyperlink ref="BU152" r:id="rId_hyperlink_144" tooltip="Download" display="Download"/>
    <hyperlink ref="BU153" r:id="rId_hyperlink_145" tooltip="Download" display="Download"/>
    <hyperlink ref="BU154" r:id="rId_hyperlink_146" tooltip="Download" display="Download"/>
    <hyperlink ref="BU155" r:id="rId_hyperlink_147" tooltip="Download" display="Download"/>
    <hyperlink ref="BU156" r:id="rId_hyperlink_148" tooltip="Download" display="Download"/>
    <hyperlink ref="BU157" r:id="rId_hyperlink_149" tooltip="Download" display="Download"/>
    <hyperlink ref="BU158" r:id="rId_hyperlink_150" tooltip="Download" display="Download"/>
    <hyperlink ref="BU159" r:id="rId_hyperlink_151" tooltip="Download" display="Download"/>
    <hyperlink ref="BU160" r:id="rId_hyperlink_152" tooltip="Download" display="Download"/>
    <hyperlink ref="BU161" r:id="rId_hyperlink_153" tooltip="Download" display="Download"/>
    <hyperlink ref="BU162" r:id="rId_hyperlink_154" tooltip="Download" display="Download"/>
    <hyperlink ref="BU163" r:id="rId_hyperlink_155" tooltip="Download" display="Download"/>
    <hyperlink ref="BU164" r:id="rId_hyperlink_156" tooltip="Download" display="Download"/>
    <hyperlink ref="BU165" r:id="rId_hyperlink_157" tooltip="Download" display="Download"/>
    <hyperlink ref="BU166" r:id="rId_hyperlink_158" tooltip="Download" display="Download"/>
    <hyperlink ref="BU167" r:id="rId_hyperlink_159" tooltip="Download" display="Download"/>
    <hyperlink ref="BU168" r:id="rId_hyperlink_160" tooltip="Download" display="Download"/>
    <hyperlink ref="BU169" r:id="rId_hyperlink_161" tooltip="Download" display="Download"/>
    <hyperlink ref="BU170" r:id="rId_hyperlink_162" tooltip="Download" display="Download"/>
    <hyperlink ref="BU171" r:id="rId_hyperlink_163" tooltip="Download" display="Download"/>
    <hyperlink ref="BU172" r:id="rId_hyperlink_164" tooltip="Download" display="Download"/>
    <hyperlink ref="BU173" r:id="rId_hyperlink_165" tooltip="Download" display="Download"/>
    <hyperlink ref="BU174" r:id="rId_hyperlink_166" tooltip="Download" display="Download"/>
    <hyperlink ref="BU175" r:id="rId_hyperlink_167" tooltip="Download" display="Download"/>
    <hyperlink ref="BU176" r:id="rId_hyperlink_168" tooltip="Download" display="Download"/>
    <hyperlink ref="BU177" r:id="rId_hyperlink_169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2026-10-16T15:25:02+05:30</dcterms:created>
  <dcterms:modified xsi:type="dcterms:W3CDTF">2026-10-16T15:25:02+05:30</dcterms:modified>
  <dc:title>Untitled Spreadsheet</dc:title>
  <dc:description/>
  <dc:subject/>
  <cp:keywords/>
  <cp:category/>
</cp:coreProperties>
</file>