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<sst xmlns="http://schemas.openxmlformats.org/spreadsheetml/2006/main" uniqueCount="3663">
  <si>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</si>
  <si>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</si>
  <si>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</si>
  <si>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</si>
  <si>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</si>
  <si>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</si>
  <si>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</si>
  <si>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</si>
  <si>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</si>
  <si>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</si>
  <si>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</si>
  <si>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</si>
  <si>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</si>
  <si>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</si>
  <si>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</si>
  <si>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</si>
  <si>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</si>
  <si>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</si>
  <si>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</si>
  <si>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</si>
  <si>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</si>
  <si>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</si>
  <si>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</si>
  <si>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</si>
  <si>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</si>
  <si>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</si>
  <si>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</si>
  <si>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</si>
  <si>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</si>
  <si>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</si>
  <si>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</si>
  <si>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</si>
  <si>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</si>
  <si>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</si>
  <si>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</si>
  <si>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</si>
  <si>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</si>
  <si>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</si>
  <si>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</si>
  <si>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</si>
  <si>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</si>
  <si>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</si>
  <si>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</si>
  <si>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</si>
  <si>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</si>
  <si>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</si>
  <si>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</si>
  <si>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</si>
  <si>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</si>
  <si>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</si>
  <si>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</si>
  <si>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</si>
  <si>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</si>
  <si>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</si>
  <si>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</si>
  <si>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</si>
  <si>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</si>
  <si>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</si>
  <si>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</si>
  <si>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</si>
  <si>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</si>
  <si>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</si>
  <si>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</si>
  <si>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</si>
  <si>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</si>
  <si>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</si>
  <si>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</si>
  <si>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</si>
  <si>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</si>
  <si>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</si>
  <si>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</si>
  <si>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</si>
  <si>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</si>
  <si>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</si>
  <si>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</si>
  <si>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</si>
  <si>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</si>
  <si>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2025-2027</t>
  </si>
  <si>
    <t>H2570001</t>
  </si>
  <si>
    <t>ABDUL RAFEH</t>
  </si>
  <si>
    <t>CHOUHAN</t>
  </si>
  <si>
    <t>Abdul Rafeh Chouhan</t>
  </si>
  <si>
    <t>rafeh2003abdul@gmail.com</t>
  </si>
  <si>
    <t>h2570001@student.nicmar.ac.in</t>
  </si>
  <si>
    <t>Male</t>
  </si>
  <si>
    <t>17-May-2003</t>
  </si>
  <si>
    <t>Single</t>
  </si>
  <si>
    <t>ENGLISH, HINDI, URDU, MARVADI</t>
  </si>
  <si>
    <t>O+ve</t>
  </si>
  <si>
    <t>9165 5911 9542</t>
  </si>
  <si>
    <t>ABDUL HAMEED CHOUHAN</t>
  </si>
  <si>
    <t>BUSINESS</t>
  </si>
  <si>
    <t>REHANA CHOUHAN</t>
  </si>
  <si>
    <t>HOUSEWIFE</t>
  </si>
  <si>
    <t>Flat No201, GM Galaxy, Fatima Nagar Colony, Tolichowki,Hyderabad</t>
  </si>
  <si>
    <t>Hyderabad</t>
  </si>
  <si>
    <t>Telangana</t>
  </si>
  <si>
    <t>NA</t>
  </si>
  <si>
    <t>MARICA HIGH SCHOOL</t>
  </si>
  <si>
    <t>CBSE(HYDERABAD/TELANGANA)</t>
  </si>
  <si>
    <t>2014-Jul</t>
  </si>
  <si>
    <t>2019-May</t>
  </si>
  <si>
    <t>SRI CHAITANYA JUNIOR COLLEGE</t>
  </si>
  <si>
    <t>TSBIE</t>
  </si>
  <si>
    <t>Science (PCM)</t>
  </si>
  <si>
    <t>2020-Jun</t>
  </si>
  <si>
    <t>2021-Jun</t>
  </si>
  <si>
    <t>OSMANIA UNIVERSITY</t>
  </si>
  <si>
    <t>CHAITANYA BHARATHI INSTITUTE OF TECHNOLOGY</t>
  </si>
  <si>
    <t>Bachelor of Engineering (B.E.)</t>
  </si>
  <si>
    <t>Civil Engineering</t>
  </si>
  <si>
    <t>2021-Dec</t>
  </si>
  <si>
    <t>2025-May</t>
  </si>
  <si>
    <t>AutoCAD,MS Office,MS Project,ETABS,STAAD.PRO,ANSYS Fluent,EPANET,HEC-RAS,QGIS,Geo5,Adobe Photoshop</t>
  </si>
  <si>
    <t>APCRDA | Intern | Amaravati, Andhra Pradesh | May 2026 | Jul 2026 | 10 Weeks | Campus Internship
DOYEN CONSTRUCTIONS PRIVATE LIMITED | SITE MANAGEMENT, SCHEDULING | HYDERABAD | May 2025 | Aug 2025 | 13 Weeks
Chaitanya Bharathi Institute of Technology | ANSYS Fluent, High Rise Structures Modelling | Hyderabad | Aug 2024 | May 2025 | 38 Weeks
New Asia Group | Structural Analysis, Site Management | Chennai, Tamil Nadu | Jun 2024 | Jul 2024 | 4 Weeks</t>
  </si>
  <si>
    <t>Data Science Foundation Certification
The Joy of Computing Using Python</t>
  </si>
  <si>
    <t>Verified</t>
  </si>
  <si>
    <t>H2570002</t>
  </si>
  <si>
    <t>ABHINAV</t>
  </si>
  <si>
    <t>BARIK</t>
  </si>
  <si>
    <t>Abhinav Barik</t>
  </si>
  <si>
    <t>abhinavbarik678@gmail.com</t>
  </si>
  <si>
    <t>h2570002@student.nicmar.ac.in</t>
  </si>
  <si>
    <t>14-Feb-2003</t>
  </si>
  <si>
    <t>English ,Hindi &amp; Odia</t>
  </si>
  <si>
    <t>9235 8886 8947</t>
  </si>
  <si>
    <t>DADHI BAMAN BARIK</t>
  </si>
  <si>
    <t>ADMINISTRATIVE OFFICER</t>
  </si>
  <si>
    <t>AKANKSHYA PRADHAN</t>
  </si>
  <si>
    <t>ML/01 MAHABIRPADA, DHANUPALI, SAMBALPUR</t>
  </si>
  <si>
    <t>Sambalpur</t>
  </si>
  <si>
    <t>Odisha</t>
  </si>
  <si>
    <t>KENDRIYA VIDYALAYA NO:1 SAMBALPUR</t>
  </si>
  <si>
    <t>CBSE, SAMBALPUR</t>
  </si>
  <si>
    <t>2017-Apr</t>
  </si>
  <si>
    <t>2018-May</t>
  </si>
  <si>
    <t>VIKASH THE CONCEPT SCHOOL</t>
  </si>
  <si>
    <t>Science (PCMB)</t>
  </si>
  <si>
    <t>2020-Apr</t>
  </si>
  <si>
    <t>2021-Aug</t>
  </si>
  <si>
    <t>SIKSHA 'O' ANUSANDHAN</t>
  </si>
  <si>
    <t>INSTITUTE OF TECHNICAL EDUCATION AND RESEARCH, BHUBANESWAR</t>
  </si>
  <si>
    <t>Bachelor of Technology (B.Tech)</t>
  </si>
  <si>
    <t>2021-Sep</t>
  </si>
  <si>
    <t>2025-Jun</t>
  </si>
  <si>
    <t>AutoCAD,STAAD PRO</t>
  </si>
  <si>
    <t>Shapoorji Pallonji | Intern | Hyderabad | May 2026 | Jul 2026 | 8 Weeks | Campus Internship
INSTITUTE OF TECHNICAL EDUCATION AND RESEARCH,SOA | STUDENT | BHUBANESWAR | Jan 2025 | Jun 2025 | 21 Weeks</t>
  </si>
  <si>
    <t>H2570003</t>
  </si>
  <si>
    <t>ADETI</t>
  </si>
  <si>
    <t>AVINASH</t>
  </si>
  <si>
    <t>Adeti Avinash</t>
  </si>
  <si>
    <t>adetiavinash8@gmail.com</t>
  </si>
  <si>
    <t>h2570003@student.nicmar.ac.in</t>
  </si>
  <si>
    <t>24-Sep-2003</t>
  </si>
  <si>
    <t>TELUGU,HINDI,ENGLISH</t>
  </si>
  <si>
    <t>6514 1461 3497</t>
  </si>
  <si>
    <t>ADETI DURGAIAH</t>
  </si>
  <si>
    <t>ADETI NEELA</t>
  </si>
  <si>
    <t>HOUSE WIFE</t>
  </si>
  <si>
    <t>18-32 KOTABOGUDA,NEAR SHIVALAYAM TEMPLE,CHENNUR</t>
  </si>
  <si>
    <t>Mancherial</t>
  </si>
  <si>
    <t>TRINITY MODEL SECONDARY SCHOOL</t>
  </si>
  <si>
    <t>SSC/TELANGANA</t>
  </si>
  <si>
    <t>2018-Jun</t>
  </si>
  <si>
    <t>DIPLOMA IN CIVIL ENGINEERING</t>
  </si>
  <si>
    <t>JAWAHARLAL NEHRU GOVT POLYTECHNIC/TELANGANA</t>
  </si>
  <si>
    <t>2019-Jun</t>
  </si>
  <si>
    <t>2022-May</t>
  </si>
  <si>
    <t>JAWAHARLAL NEHRU TECHNOLOGICAL UNIVERSITY HYDERABAD</t>
  </si>
  <si>
    <t>VALLURUPALLI NAGESHWAR RAO VIGNANA JYOTHI INSTITUTE OF ENGINEERING AND TECHNOLOGY</t>
  </si>
  <si>
    <t>2022-Nov</t>
  </si>
  <si>
    <t>2025-Jul</t>
  </si>
  <si>
    <t>AutoCAD,MS Office,MS Project,Revit,ETABS,STAADPRO,Primavera,Synchro,Navisworks,Candy</t>
  </si>
  <si>
    <t>BSR Infratech Ltd | Project Management Intern | Bengaluru, Karnataka | May 2026 | Jul 2026 | 7 Weeks | Campus Internship
VNR VJIET | TURNING WASTE WATER INTO WEALTH | HYDERABAD | Oct 2024 | Apr 2025 | 30 Weeks</t>
  </si>
  <si>
    <t xml:space="preserve">ETABS
Applications of Geo Syntheisis in Road Infrastructure
IGBC Accredited Professional - Associate </t>
  </si>
  <si>
    <t>H2570004</t>
  </si>
  <si>
    <t>ADHIP</t>
  </si>
  <si>
    <t>KUMAR</t>
  </si>
  <si>
    <t>Adhip Kumar</t>
  </si>
  <si>
    <t>kumaradhip31@gmail.com</t>
  </si>
  <si>
    <t>h2570004@student.nicmar.ac.in</t>
  </si>
  <si>
    <t>31-Jul-2002</t>
  </si>
  <si>
    <t>English, Hindi, Bengali</t>
  </si>
  <si>
    <t>A+ve</t>
  </si>
  <si>
    <t>2568 6033 1679</t>
  </si>
  <si>
    <t>DHANANJAY KUMAR</t>
  </si>
  <si>
    <t>RAILWAY SERVICE</t>
  </si>
  <si>
    <t>RITA KUMARI</t>
  </si>
  <si>
    <t>J.C.Bose Lane, South Dhadka, Asansol</t>
  </si>
  <si>
    <t>Paschim Bardhaman</t>
  </si>
  <si>
    <t>West Bengal</t>
  </si>
  <si>
    <t>DAV PUBLIC SCHOOL, ASANSOL</t>
  </si>
  <si>
    <t>CENTRAL BOARD OF SECONDARY EDUCATION</t>
  </si>
  <si>
    <t>2017-Jun</t>
  </si>
  <si>
    <t>INDIA INTERNATIONAL SCHOOL,ASANSOL</t>
  </si>
  <si>
    <t>2020-Jul</t>
  </si>
  <si>
    <t>MAULANA ABUL KALAM AZAD UNIVERSITY OF TECHNOLOGY, WEST BENGAL</t>
  </si>
  <si>
    <t>ASANSOL ENGINEERING COLLEGE,ASANSOL</t>
  </si>
  <si>
    <t>2020-Sep</t>
  </si>
  <si>
    <t>2024-Jul</t>
  </si>
  <si>
    <t>AutoCAD,MS Office,MS Project,Primavera</t>
  </si>
  <si>
    <t>Bihar State Road Development Corporation Limited | Project Manager Intern | Patna, Bihar | May 2026 | Jul 2026 | 8 Weeks | Campus Internship
ASANSOL ENGINEERING COLLEGE,ASANSOL | B-Tech Project | ASANSOL, West Bengal | Jan 2024 | Jun 2024 | 21 Weeks
M/S S.D.-S. D &amp; P. Pvt Ltd., Patna, Bihar | Site Supervisor | Patna, Bihar | Jul 2024 | Dec 2024 | 26 Weeks
EKAIVA Consulting LLP, Kolkata, West Bengal | Project Manager | Kolkata, West Bengal | Jan 2025 | Mar 2025 | 12 Weeks</t>
  </si>
  <si>
    <t>IGBC Accredited Professional - Associate</t>
  </si>
  <si>
    <t>H2570005</t>
  </si>
  <si>
    <t>ADITI</t>
  </si>
  <si>
    <t>SHARMA</t>
  </si>
  <si>
    <t>Aditi Sharma</t>
  </si>
  <si>
    <t>kiranaditi30@gmail.com</t>
  </si>
  <si>
    <t>h2570005@student.nicmar.ac.in</t>
  </si>
  <si>
    <t>Female</t>
  </si>
  <si>
    <t>30-Jan-2003</t>
  </si>
  <si>
    <t>English, Hindi, dogri</t>
  </si>
  <si>
    <t>6255 7050 2842</t>
  </si>
  <si>
    <t>DEEPAK SHARMA</t>
  </si>
  <si>
    <t>GOVERNMENT EMPLOYEE</t>
  </si>
  <si>
    <t>KIRAN SHARMA</t>
  </si>
  <si>
    <t>HOME MAKER</t>
  </si>
  <si>
    <t>60/A Last Morh Gandhi Nagar</t>
  </si>
  <si>
    <t>Jammu</t>
  </si>
  <si>
    <t>Jammu Kashmir</t>
  </si>
  <si>
    <t>JODAMAL PUBLIC SCHOOL</t>
  </si>
  <si>
    <t>CBSE, JAMMU</t>
  </si>
  <si>
    <t>CIVIL ENGINEERING</t>
  </si>
  <si>
    <t>GRAPHIC ERA HILL UNIVERSITY, UTTARAKHAND</t>
  </si>
  <si>
    <t>2018-Aug</t>
  </si>
  <si>
    <t>2021-Oct</t>
  </si>
  <si>
    <t>GURU NANAK DEV UNIVERSITY</t>
  </si>
  <si>
    <t>GURU NANAK DEV UNIVERSITY, PUNJAB</t>
  </si>
  <si>
    <t>2024-Jun</t>
  </si>
  <si>
    <t>R- Sum Technology | Specification and Business Development | Delhi | May 2026 | Jul 2026 | 10 Weeks | Campus Internship
CPWD | Intern | Chandigarh | Jan 2024 | May 2024 | 17 Weeks
Public Works Department, Roads and Building | intern | udhampur, Jammu | Dec 2020 | Jan 2021 | 4 Weeks</t>
  </si>
  <si>
    <t xml:space="preserve">NPTEL Ethics in engineering
NPTEL Design Technology
CAD </t>
  </si>
  <si>
    <t>H2570006</t>
  </si>
  <si>
    <t>ADITYA</t>
  </si>
  <si>
    <t>SAMANTARAY</t>
  </si>
  <si>
    <t>Aditya Samantaray</t>
  </si>
  <si>
    <t>samantarayaditya14@gmail.com</t>
  </si>
  <si>
    <t>h2570006@student.nicmar.ac.in</t>
  </si>
  <si>
    <t>25-Jun-2003</t>
  </si>
  <si>
    <t>English, Hindi, Odia</t>
  </si>
  <si>
    <t>6075 5638 4561</t>
  </si>
  <si>
    <t>SUBASH CHANDRA SAMANTARAY</t>
  </si>
  <si>
    <t>BUILDER</t>
  </si>
  <si>
    <t>SUMAN SAMANTARAY</t>
  </si>
  <si>
    <t>HIG C-55 HB Colony , Baramunda , Bhubaneswar</t>
  </si>
  <si>
    <t>Khordha</t>
  </si>
  <si>
    <t>DAV PUBLIC SCHOOL, KALINGANAGAR</t>
  </si>
  <si>
    <t>CBSE , BHUBANESWAR</t>
  </si>
  <si>
    <t>2018-Apr</t>
  </si>
  <si>
    <t>2021-Jul</t>
  </si>
  <si>
    <t>SIKSHA 'O' ANUSANDHAN UNIVERSITY</t>
  </si>
  <si>
    <t>INSTITUTE OF TECHNICAL EDUCATION AND RESEARCH</t>
  </si>
  <si>
    <t>AutoCAD, STAAD Pro, Primavera, MSP, Revit</t>
  </si>
  <si>
    <t>HG INFRA ENGINEERING LTD | INTERN | CHENNAI-TIRUPATI PKG 2 | May 2026 | Jul 2026 | 8 Weeks | Campus Internship
Institute of Technical Education and Research , SOA | Student | Bhubaneswar | Feb 2025 | Jun 2025 | 16 Weeks</t>
  </si>
  <si>
    <t>H2570007</t>
  </si>
  <si>
    <t>AISHA</t>
  </si>
  <si>
    <t>NUHA</t>
  </si>
  <si>
    <t>Aisha Nuha</t>
  </si>
  <si>
    <t>aishanuhacm@gmail.com</t>
  </si>
  <si>
    <t>h2570007@student.nicmar.ac.in</t>
  </si>
  <si>
    <t>31-Jan-2003</t>
  </si>
  <si>
    <t>English, Hindi, Malayalam</t>
  </si>
  <si>
    <t>Reading Books,Music,Dancing</t>
  </si>
  <si>
    <t>AB+ve</t>
  </si>
  <si>
    <t>6767 0497 2273</t>
  </si>
  <si>
    <t>MUHAMMAD SIHAS V C</t>
  </si>
  <si>
    <t>HAIRUNIZHA C M</t>
  </si>
  <si>
    <t>ASSISTANT PROFESSOR</t>
  </si>
  <si>
    <t>10D PVS Fortune Apartment, Kannothumchal</t>
  </si>
  <si>
    <t>Kannur</t>
  </si>
  <si>
    <t>Kerala</t>
  </si>
  <si>
    <t>MOUNT GUIDE INTERNATIONAL SCHOOL</t>
  </si>
  <si>
    <t>CBSE, KERALA</t>
  </si>
  <si>
    <t>URSULINE SENIOR SECONDARY SCHOOL</t>
  </si>
  <si>
    <t>2019-Jul</t>
  </si>
  <si>
    <t>2020-May</t>
  </si>
  <si>
    <t>APJ ABDUL KALAM TECHNOLOGICAL UNIVERSITY</t>
  </si>
  <si>
    <t>VIMAL JYOTHI ENGINEERING COLLEGE</t>
  </si>
  <si>
    <t>2020-Aug</t>
  </si>
  <si>
    <t>AutoCAD, MS Office, MS Project, Primavera, Staad Pro, BIM</t>
  </si>
  <si>
    <t>Mesco Builders | Site Engineer | Kozhikode | Jul 2024 | Jun 2025 | 0 Years, 11 Months, 26 Days | 1.8</t>
  </si>
  <si>
    <t>12 month(s)</t>
  </si>
  <si>
    <t>APCRDA | Intern | Amaravati, Andhra Pradesh | May 2026 | Jul 2026 | 10 Weeks | Campus Internship
Arif Associates | AutoCAD Intern | Kozhikode | May 2023 | May 2023 | 0 Weeks
VIMAL JYOTHI ENGINEERING COLLEGE | ENVIRONMENTAL ENGINEERING - DEFLUORIDATION OF WATER | KANNUR | Aug 2023 | Jun 2024 | 43 Weeks</t>
  </si>
  <si>
    <t>IGBC AP
NPTEL - Design, Technology and Innovation
NPTEL - Ethics in Engineering Practice
AutoCAD Essential
Structural Analysis and BIM
Engineering Workshop</t>
  </si>
  <si>
    <t>H2570008</t>
  </si>
  <si>
    <t>AKASH</t>
  </si>
  <si>
    <t>MOHANTY</t>
  </si>
  <si>
    <t>Akash Kumar Mohanty</t>
  </si>
  <si>
    <t>akash90mohanty@gmail.com</t>
  </si>
  <si>
    <t>h2570008@student.nicmar.ac.in</t>
  </si>
  <si>
    <t>26-Jan-2003</t>
  </si>
  <si>
    <t>English,Hindi,Odia</t>
  </si>
  <si>
    <t>9409 1664 9563</t>
  </si>
  <si>
    <t>MANOJ KUMAR MOHANTY</t>
  </si>
  <si>
    <t>BUSINESSMAN</t>
  </si>
  <si>
    <t>PADMESWARI MOHANTY</t>
  </si>
  <si>
    <t>Baidaposi,Rairangpur,Mayurbhanj</t>
  </si>
  <si>
    <t>Mayurbhanj</t>
  </si>
  <si>
    <t>SARASWATI SISU VIDYA MANDIR, RAIRANGPUR</t>
  </si>
  <si>
    <t>BOARD OF SECONDARY EDUCATION, ODISHA</t>
  </si>
  <si>
    <t>2013-Apr</t>
  </si>
  <si>
    <t>MAYURBHANJ SCHOOL OF ENGINEERING, BARIPADA</t>
  </si>
  <si>
    <t>2022-Jul</t>
  </si>
  <si>
    <t>SIKSHA â€˜Oâ€™ ANUSANDHAN UNIVERSITY</t>
  </si>
  <si>
    <t>2022-Oct</t>
  </si>
  <si>
    <t>AutoCAD,MS Project,STAAD.Pro,Microsoft Project,Primevera P6,Revit,Navisworks</t>
  </si>
  <si>
    <t>Shapoorji Pallonji And Co. Pvt Ltd | Intern | Hyderabad | May 2026 | Jul 2026 | 7 Weeks | Campus Internship
Institute of Technical Education and Research | Student  | Bhubaneswar  | Feb 2025 | Jun 2025 | 16 Weeks</t>
  </si>
  <si>
    <t>H2570009</t>
  </si>
  <si>
    <t>ALAPATI</t>
  </si>
  <si>
    <t>ABHIRAM</t>
  </si>
  <si>
    <t>SAI VENKATA SUBHASH</t>
  </si>
  <si>
    <t>Alapati Abhiram Sai Venkata Subhash</t>
  </si>
  <si>
    <t>abhiramchowdary571@gmail.com</t>
  </si>
  <si>
    <t>h2570009@student.nicmar.ac.in</t>
  </si>
  <si>
    <t>23-Dec-2002</t>
  </si>
  <si>
    <t>ENGLISH,HINDI,TELUGU</t>
  </si>
  <si>
    <t>Playing Cricket,Travelling,Movies</t>
  </si>
  <si>
    <t>A+</t>
  </si>
  <si>
    <t>9529 9290 1149</t>
  </si>
  <si>
    <t>ALAPATI SIVARAMA KRISHNA</t>
  </si>
  <si>
    <t>ALAPATI SOWBHAGYA LAKSHMI</t>
  </si>
  <si>
    <t>2-14,Main Road, Pasivedala,Kovvuru Mandalam.</t>
  </si>
  <si>
    <t>East Godavari</t>
  </si>
  <si>
    <t>Andhra Pradesh</t>
  </si>
  <si>
    <t>BARADWAJ BUILDING_x000D_
OPPOSITE ASCENT CANCER HOSPITAL, SYAMALA NAGAR</t>
  </si>
  <si>
    <t>SRI GOWTHAMI (EM) H SCHOOL</t>
  </si>
  <si>
    <t>BOARD OF SECONDARY EDUCATION, ANDHRA PRADESH</t>
  </si>
  <si>
    <t>2018-Mar</t>
  </si>
  <si>
    <t>PRATHIBA JUNIOR COLLEGE</t>
  </si>
  <si>
    <t>BOARD OF INTERMEDIATE EDUCATION, ANDHRA PRADESH</t>
  </si>
  <si>
    <t>2020-Mar</t>
  </si>
  <si>
    <t>SRM UNIVERSITY AP</t>
  </si>
  <si>
    <t>Primavera P6 ,MSP,FIDIC,MS Office, Power BI</t>
  </si>
  <si>
    <t>EVIDENTIS CONSULTING PVT LTD  | Contracts &amp; Claims (Delay Analysis) | Gurugram | May 2026 | Jul 2026 | 8 Weeks | Campus Internship
MEGHA ENGINEERING &amp; INFRASTRUCTURES LIMITED | INTERN | RAJAHMUNDRY | Jun 2023 | Aug 2023 | 7 Weeks
SRM University AP | Research Intern | Amaravati | Aug 2023 | Oct 2024 | 65 Weeks
SRM University AP | Final year Project | Amaravati | Jan 2025 | Apr 2025 | 16 Weeks</t>
  </si>
  <si>
    <t>Construction Project Management  Columbia University (via Coursera)
Construction Scheduling Columbia University (via Coursera)
AUTOCAD</t>
  </si>
  <si>
    <t>H2570010</t>
  </si>
  <si>
    <t>ANJANA</t>
  </si>
  <si>
    <t>P B</t>
  </si>
  <si>
    <t>Anjana P B</t>
  </si>
  <si>
    <t>anjanaprasadvengeri24@gmail.com</t>
  </si>
  <si>
    <t>h2570010@student.nicmar.ac.in</t>
  </si>
  <si>
    <t>24-Oct-2001</t>
  </si>
  <si>
    <t>MALAYALAM, ENGLISH, HINDI,TAMIL</t>
  </si>
  <si>
    <t>Drawing,Crafting,Singing,Sewing</t>
  </si>
  <si>
    <t>B+</t>
  </si>
  <si>
    <t>4699 8780 3072</t>
  </si>
  <si>
    <t>PRASAD K</t>
  </si>
  <si>
    <t>RETIRED FROM KSEB</t>
  </si>
  <si>
    <t>BINSI BS</t>
  </si>
  <si>
    <t>TEACHER</t>
  </si>
  <si>
    <t>CHITHIRA (H)
KORACHAN KUZHIYIL PARAMBA
VENGERI PO, KOZHIKODE</t>
  </si>
  <si>
    <t>Kozhikode</t>
  </si>
  <si>
    <t>PROVIDENCE GIRLS HIGHER SECONDARY SCHOOL</t>
  </si>
  <si>
    <t>KERALA BOARD OF PUBLIC EXAMINATIONS</t>
  </si>
  <si>
    <t>2016-Jun</t>
  </si>
  <si>
    <t>2017-May</t>
  </si>
  <si>
    <t>KERALA BOARD OF HIGHER SECONDARY EXAMINATIONS</t>
  </si>
  <si>
    <t>Computer Science (CS)</t>
  </si>
  <si>
    <t>COLLEGE OF ENGINEERING TRIVANDRUM</t>
  </si>
  <si>
    <t>2023-Jun</t>
  </si>
  <si>
    <t>AutoCAD,MS Office,MS Project,Primavera,STAAD Pro,BIM</t>
  </si>
  <si>
    <t>Godrej Properties Ltd | Intern - Contracts and Procurement | Bangalore | May 2026 | Jul 2026 | 8 Weeks | Campus Internship
COLLEGE OF ENGINEERING TRIVANDRUM | STUDENT | TRIVANDRUM | Jun 2018 | Jun 2019 | 56 Weeks
Centre for Water Resources Development and Management (CWRDM) | GRADUATE TECHNICIAN APPRENTICE | KOZHIKODE, KERALA | Mar 2024 | Mar 2025 | 52 Weeks</t>
  </si>
  <si>
    <t>ENGINEERS LICENCE
COURSERA
2nd in CREATRIX conducted as a part of PANTHEON 7.0 organized by ICI CET Student's chapter
5 days Internship on Geo mapping
3 Day AUTOCAD Workshop
DESIGN HEAD for PANTHEON tech fest conducted by ICI
INDIAN CONCRETE INSTITUTE
IGBC</t>
  </si>
  <si>
    <t>H2570011</t>
  </si>
  <si>
    <t>ARAVIND</t>
  </si>
  <si>
    <t>G</t>
  </si>
  <si>
    <t>Aravind G</t>
  </si>
  <si>
    <t>aravindg8608@gmail.com</t>
  </si>
  <si>
    <t>h2570011@student.nicmar.ac.in</t>
  </si>
  <si>
    <t>14-Aug-2001</t>
  </si>
  <si>
    <t>English, Malayalam, Tamil, Hindi</t>
  </si>
  <si>
    <t xml:space="preserve">Music, football </t>
  </si>
  <si>
    <t>AB+</t>
  </si>
  <si>
    <t>9608 6848 5158</t>
  </si>
  <si>
    <t>K GOPALAKRISHNA PILLAI</t>
  </si>
  <si>
    <t>CONTRACTOR</t>
  </si>
  <si>
    <t>MINI R</t>
  </si>
  <si>
    <t>VRINDAVANAM, MUTHUPILAKADU P.O, SASTHAMKOTTA, KOLLAM</t>
  </si>
  <si>
    <t>Kollam</t>
  </si>
  <si>
    <t>BROOK INTERNATIONAL SCHOOL</t>
  </si>
  <si>
    <t>CBSE (KOLLAM/KERALA)</t>
  </si>
  <si>
    <t>2019-Apr</t>
  </si>
  <si>
    <t>VALIA KOONAMBAIKULATHAMMA COLLEGE OF ENGINEERING &amp; TECHNOLOGY (TRIVANDRUM/KERALA)</t>
  </si>
  <si>
    <t>2020-Nov</t>
  </si>
  <si>
    <t>2024-May</t>
  </si>
  <si>
    <t>AutoCAD,MS Office,MS Project,Primavera,Advanced Excel,Microsoft Power BI</t>
  </si>
  <si>
    <t>Craft Builders and developers | Site Engineer  | Kollam | Jul 2024 | Jul 2025 | 0 Years, 11 Months, 28 Days | 1.8</t>
  </si>
  <si>
    <t>Shapoorji Pallonji &amp; Company Private Limited | Project trainee | Siemens Healthineers Development Center, Bommasandra, Bengaluru | May 2026 | Jul 2026 | 8 Weeks | Campus Internship
Public Work Department | Civil Engineering Intern | Special Buildings Section No: VI, Thiruvananthapuram | Feb 2024 | Feb 2024 | 0 Weeks
Valia Koonambaikulathamma College of Engineering &amp; Technology | Geotechnical engineering | Parippally | Aug 2023 | Jun 2024 | 43 Weeks</t>
  </si>
  <si>
    <t>Design, Technology and Innovation
Ethics in Engineering Practice
IGBC AP</t>
  </si>
  <si>
    <t>H2570012</t>
  </si>
  <si>
    <t>aravind99doc@gmail.com</t>
  </si>
  <si>
    <t>h2570012@student.nicmar.ac.in</t>
  </si>
  <si>
    <t>03-Oct-1999</t>
  </si>
  <si>
    <t>English,Tamil</t>
  </si>
  <si>
    <t xml:space="preserve">Cooking,Playing football </t>
  </si>
  <si>
    <t>O+</t>
  </si>
  <si>
    <t>9648 6762 2762</t>
  </si>
  <si>
    <t>GANESAN C</t>
  </si>
  <si>
    <t>FARMER</t>
  </si>
  <si>
    <t>DHANA LAKSHMI G</t>
  </si>
  <si>
    <t>4/104,Vadakala Thottam, Segudanthali, Karumathampatti</t>
  </si>
  <si>
    <t>Coimbatore</t>
  </si>
  <si>
    <t>Tamil Nadu</t>
  </si>
  <si>
    <t>NAVA BHARATH NATIONAL SCHOOL</t>
  </si>
  <si>
    <t>CBSE TAMILNADU</t>
  </si>
  <si>
    <t>2014-Jun</t>
  </si>
  <si>
    <t>2015-May</t>
  </si>
  <si>
    <t>NAVA BHARATH MATRICULATION HIGHER SECONDARY SCHOOL</t>
  </si>
  <si>
    <t>STATE BOARD OF SCHOOL EXAMINATIONS, TAMIL NADU</t>
  </si>
  <si>
    <t>2017-Mar</t>
  </si>
  <si>
    <t>ANNA UNIVERSITY</t>
  </si>
  <si>
    <t>KONGU ENGINEERING COLLEGE, TAMIL NADU</t>
  </si>
  <si>
    <t>2017-Aug</t>
  </si>
  <si>
    <t>M.E.</t>
  </si>
  <si>
    <t>Master of Engineering (M.E.)</t>
  </si>
  <si>
    <t>Structural Engineering</t>
  </si>
  <si>
    <t>Prestige Group | Intern | Chennai | May 2026 | Jul 2026 | 8 Weeks | Campus Internship
B.E project | Civil Engineering | Erode | Jan 2021 | Apr 2021 | 16 Weeks</t>
  </si>
  <si>
    <t>IGBC Certification</t>
  </si>
  <si>
    <t>H2570013</t>
  </si>
  <si>
    <t>ARCHIT</t>
  </si>
  <si>
    <t>MISHRA</t>
  </si>
  <si>
    <t>Archit Mishra</t>
  </si>
  <si>
    <t>mishraarchit846@gmail.com</t>
  </si>
  <si>
    <t>h2570013@student.nicmar.ac.in</t>
  </si>
  <si>
    <t>27-Jul-1999</t>
  </si>
  <si>
    <t>Hindi, English, Punjabi</t>
  </si>
  <si>
    <t>Travelling &amp; exploring new places,Web Surfing,Playing Brainstorming Games</t>
  </si>
  <si>
    <t>3208 8351 1559</t>
  </si>
  <si>
    <t>MAHESH KUMAR MISHRA</t>
  </si>
  <si>
    <t>PRIVATE JOB</t>
  </si>
  <si>
    <t>SUNITA MISHRA</t>
  </si>
  <si>
    <t>106/166 A Gandhi Nagar</t>
  </si>
  <si>
    <t>Kanpur Nagar</t>
  </si>
  <si>
    <t>Uttar Pradesh</t>
  </si>
  <si>
    <t>OMKARESHWAR S V N I C J. NAGAR KANPUR</t>
  </si>
  <si>
    <t>BOARD OF HIGH SCHOOL AND INTERMEDIATE EDUCATION U.P.</t>
  </si>
  <si>
    <t>2013-Jul</t>
  </si>
  <si>
    <t>2014-May</t>
  </si>
  <si>
    <t>2015-Jul</t>
  </si>
  <si>
    <t>2016-May</t>
  </si>
  <si>
    <t>DR. A.P.J. ABDUL KALAM TECHNICAL UNIVERSITY, UP</t>
  </si>
  <si>
    <t>SUNRISE INSTITUTE OF ENGINEERING TECHNOLOGY &amp; MANAGEMENT, UNNAO</t>
  </si>
  <si>
    <t>2016-Aug</t>
  </si>
  <si>
    <t>AutoCAD,MS Office,MS Project,PrimaveraP6,MSP,PowerBI,ERP,Reconciliation,Subcontractor Billing</t>
  </si>
  <si>
    <t>Enviro Infra Engineers Ltd | Execution Engineer  | Jaipur Rajasthan  | Dec 2024 | Aug 2025 | 0 Years, 8 Months, 6 Days | 3.25
Merit Technologies India Ltd. | Site Engineer  | Surguja Chhattisgarh  | Jul 2022 | Nov 2024 | 2 Years, 4 Months, 9 Days | 3.12
M/s Sameer Enterprises | Site Engineer  | Kanpur Uttar Pradesh  | Sep 2020 | Sep 2021 | 1 Years, 0 Months, 10 Days | 1.2</t>
  </si>
  <si>
    <t>49 month(s)</t>
  </si>
  <si>
    <t>Prakash Asphaltings &amp; Toll Highways (India) Limited | Intern | Bengaluru  | May 2026 | Jul 2026 | 10 Weeks | Campus Internship
Sunrise Institute of Engineering Technology &amp; Management | B.Tech Project | Unnao | Jan 2020 | May 2020 | 20 Weeks
JALANDHAR SMART CITY LTD. | SITE ENGINEER INTERN  | JALANDHAR, PUNJAB | Sep 2021 | Jul 2022 | 41 Weeks</t>
  </si>
  <si>
    <t>Certificate Of Appreciation
Advanced Construction Technology
Certificate Of Appreciation</t>
  </si>
  <si>
    <t>H2570014</t>
  </si>
  <si>
    <t>ATHOTA</t>
  </si>
  <si>
    <t>SUBHUSHAN</t>
  </si>
  <si>
    <t>Athota Subhushan</t>
  </si>
  <si>
    <t>athotasubhushan@gmail.com</t>
  </si>
  <si>
    <t>h2570014@student.nicmar.ac.in</t>
  </si>
  <si>
    <t>15-Dec-2003</t>
  </si>
  <si>
    <t>English,Hindi,Telugu</t>
  </si>
  <si>
    <t>8747 1459 1152</t>
  </si>
  <si>
    <t>ATHOTA BHAGYA RAJU</t>
  </si>
  <si>
    <t>ATHOTA ROJA RANI</t>
  </si>
  <si>
    <t>303 Dblock Sai Mitra Towers_x000D_
Kushaiguda Ecil</t>
  </si>
  <si>
    <t>SRI CHAITANYA TECHNO SCHOOL</t>
  </si>
  <si>
    <t>BOARD OF SECONDARY EDUCATION TELANGANA STATE</t>
  </si>
  <si>
    <t>2019-Mar</t>
  </si>
  <si>
    <t>SRI CHAITANYA JR. KALASALA</t>
  </si>
  <si>
    <t>TELANGANA STATE BOARD OF INTERMEDIATE EDUCATION</t>
  </si>
  <si>
    <t>2021-Apr</t>
  </si>
  <si>
    <t>CHAITANYA BHARATHI INSTITUTE OF TECHNOLOGY HYDERABAD TELANGANA</t>
  </si>
  <si>
    <t>2025-Apr</t>
  </si>
  <si>
    <t>AutoCAD,MS Office,MS Project,STAAD PRO,ansys</t>
  </si>
  <si>
    <t>Rajapushpa properties pvt. Ltd. | intern - Quantity Surveying&amp;Planning Dept. | Narsingi | Feb 2025 | Apr 2025 | 8 Weeks
CHAITANYA BHARATHI INSTITUTE OF TECHNOLOGY | PROJECT LEAD / CIVIL ENGINEERING STUDENT RESEARCHER | GANDIPET | Aug 2024 | May 2025 | 40 Weeks</t>
  </si>
  <si>
    <t>APPLICATIONS OF REMOTE SENSING &amp; GIS
SOFTWARE APPLICATIONS FOR SUSTAINABLE WATER RESOURCE MANAGEMENT</t>
  </si>
  <si>
    <t>H2570015</t>
  </si>
  <si>
    <t>BALANAGU</t>
  </si>
  <si>
    <t>NOMULA AMARNADH</t>
  </si>
  <si>
    <t>Balanagu Nomula Amarnadh</t>
  </si>
  <si>
    <t>nomulaamarnadh@gmail.com</t>
  </si>
  <si>
    <t>h2570015@student.nicmar.ac.in</t>
  </si>
  <si>
    <t>11-Jul-2003</t>
  </si>
  <si>
    <t>English,Telugu,Hindi</t>
  </si>
  <si>
    <t>Reading,Painting,Making crafts</t>
  </si>
  <si>
    <t>7083 3210 5870</t>
  </si>
  <si>
    <t>BALANAGU JWALA SRINIVASA RAO</t>
  </si>
  <si>
    <t>PASSED AWAY</t>
  </si>
  <si>
    <t>BALANAGU PARVATHI DEVI</t>
  </si>
  <si>
    <t>12-93/1,Main Road, Near Amaralingeswara Swamy Temple, Amaravathi.</t>
  </si>
  <si>
    <t>Palnadu</t>
  </si>
  <si>
    <t>ST AUGUSTINE ENGLISH MEDIUM SCHOOL</t>
  </si>
  <si>
    <t>BOARD OF SECONDARY EDUCATION ANDHRA PRADESH</t>
  </si>
  <si>
    <t>CHALAPATHI INSTITUTE OF TECHNOLOGY, MOTHADAKA, ANDHRA PRADESH</t>
  </si>
  <si>
    <t>VIGNAN FOUNDATION FOR SCIENCE TECHNOLOGY AND RESEARCH</t>
  </si>
  <si>
    <t>VIGNAN FOUNDATION FOR SCIENCE TECHNOLOGY AND RESEARCH,VADLAMUDI,ANDHRA PRADESH</t>
  </si>
  <si>
    <t>BIM,AutoCAD,Revit,Navisworks,Synchro,Microsoft Project (MSP),Primavera (P6),Candy,MS Office,Power BI</t>
  </si>
  <si>
    <t>PRESTIGE ESTATES PROJECTS LIMITED | Site Execution &amp; Project Planning | Hyderabad | May 2026 | Jul 2026 | 8 Weeks | Campus Internship
VISHWA SAMUDRA ENGINEERING PRIVATE LIMITED | GRADUATE TRAINEE ENGINEER | MULAPETA, SRIKAKULAM | Dec 2023 | Apr 2024 | 18 Weeks
VIGNAN FOUNDATION FOR SCIENCE TECHNOLOGY AND RESEARCH | ESTIMATION &amp; QUALITY CONTROL | VADLAMUDI, GUNTUR | Jul 2023 | Nov 2023 | 20 Weeks</t>
  </si>
  <si>
    <t>Building Information Modeling (BIM)
IGBC Accredited Professional - Associate
Basic Construction Materials
Introduction to Internet of Things
Joy of Computing using Python</t>
  </si>
  <si>
    <t>H2570016</t>
  </si>
  <si>
    <t>HASMITHA</t>
  </si>
  <si>
    <t>BALLA</t>
  </si>
  <si>
    <t>Hasmitha Balla</t>
  </si>
  <si>
    <t>ballahasmitha19@gmail.com</t>
  </si>
  <si>
    <t>h2570016@student.nicmar.ac.in</t>
  </si>
  <si>
    <t>21-Dec-2002</t>
  </si>
  <si>
    <t>ENGLISH, TELUGU, HINDI</t>
  </si>
  <si>
    <t>Reading books, dancing, painting</t>
  </si>
  <si>
    <t>B+ve</t>
  </si>
  <si>
    <t>8870 5974 7041</t>
  </si>
  <si>
    <t>BALLA VEERRAJU</t>
  </si>
  <si>
    <t>PRIVATE EMPLOYEE</t>
  </si>
  <si>
    <t>BALLA VANISRI</t>
  </si>
  <si>
    <t>ROAD NO.6, BHAVANIPURAM COLONY_x000D_
H. NO 1-52/1/363</t>
  </si>
  <si>
    <t>VOXPOP HIGH SCHOOL</t>
  </si>
  <si>
    <t>BOARD OF SECONDARY EDUCATION TELANGANA</t>
  </si>
  <si>
    <t>SRI GAYATRI COLLEGE</t>
  </si>
  <si>
    <t>2018-Jul</t>
  </si>
  <si>
    <t>ICFAI UNIVERSITY</t>
  </si>
  <si>
    <t>ICFAI SCHOOL OF ARCHITECTURE</t>
  </si>
  <si>
    <t>2020-Oct</t>
  </si>
  <si>
    <t>AutoCAD,MS Office,MS Project,Primavera, Candy, Synchro, Naviswork, ERP, Sketchup,Revit,Photoshop, Rhino, Escape.</t>
  </si>
  <si>
    <t>RamTeja Constructions (Urbanrise) | Intern | Hyderabad | May 2026 | Jul 2026 | 7 Weeks | Campus Internship
B Design Studios | Internship | Hyderabad | Jan 2024 | May 2024 | 18 Weeks
ICFAI School of Architecture | Final Project | Hyderabad  | Jan 2025 | Jun 2026 | 73 Weeks</t>
  </si>
  <si>
    <t>Basics of Photography
Overview and Perspectives of Values
Apparel Designing
Socio Psychological Basis
Basics of Event Management
IGBC Accredited Professional - Associate</t>
  </si>
  <si>
    <t>H2570017</t>
  </si>
  <si>
    <t>BARATAM</t>
  </si>
  <si>
    <t>SIVA</t>
  </si>
  <si>
    <t>KISHORE</t>
  </si>
  <si>
    <t>Baratam Siva Kishore</t>
  </si>
  <si>
    <t>sivakishore662@gmail.com</t>
  </si>
  <si>
    <t>h2570017@student.nicmar.ac.in</t>
  </si>
  <si>
    <t>06-Jul-2002</t>
  </si>
  <si>
    <t>ENGLISH,TELUGU,HINDI</t>
  </si>
  <si>
    <t>cricket,kabaddi,cooking</t>
  </si>
  <si>
    <t>9777 7536 9670</t>
  </si>
  <si>
    <t>BARATAM SREERAMA MURTY</t>
  </si>
  <si>
    <t>SMALL SCALE BUSINESS</t>
  </si>
  <si>
    <t>BARATAM PARVATHI</t>
  </si>
  <si>
    <t>1-10B, Gunduvalasa, Jalumuru Mandal, Srikakulam Dist</t>
  </si>
  <si>
    <t>Srikakulam</t>
  </si>
  <si>
    <t>KESHAVA REDDY HIGH SCHOOL</t>
  </si>
  <si>
    <t>BOARD OF SECONDARY EDUCATION (SRIKAKULAM / ANDHRA PRADESH)</t>
  </si>
  <si>
    <t>AMARAVATI INTERNATIONAL INSTITUTE OF MATHEMATICS AND SCIENCE (AIIMS) JUNIOR COLLEGE</t>
  </si>
  <si>
    <t>BOARD OF INTERMEDIATE EDUCATION (SRIKAKULAM / ANDHRA PRADESH)</t>
  </si>
  <si>
    <t>JAWAHARLAL NEHRU TECHNOLOGICAL UNIVERSITY KAKINADA</t>
  </si>
  <si>
    <t>SAGI RAMA KRISHNAM RAJU ENGINEERING COLLEGE (BHIMAVARAM / ANDHRA PRADESH)</t>
  </si>
  <si>
    <t>2019-Aug</t>
  </si>
  <si>
    <t>AutoCAD,MS Office,MS Project,Primavera,Excel ,Basics in BIM</t>
  </si>
  <si>
    <t>R-ONE INFRAVISION LLP | Site Execution &amp; Construction Management Intern | Financial District, Nanakramguda , Hyderabad | May 2026 | Jul 2026 | 10 Weeks | Campus Internship
SAGI RAMA KRISHNAM RAJU ENGINEERING COLLEGE | WATER RESOURCE | BHIMAVARAM | Aug 2022 | Apr 2023 | 32 Weeks
MEGHA ENGINEERING &amp; INFRASTRUCTURE LTD | Graduate engineer trainee (GET) | SATTUR,TAMIL NADU | Sep 2023 | Sep 2024 | 52 Weeks</t>
  </si>
  <si>
    <t>IGBC Accredited Professional Associate</t>
  </si>
  <si>
    <t>H2570018</t>
  </si>
  <si>
    <t>BARUN</t>
  </si>
  <si>
    <t>MAHATO</t>
  </si>
  <si>
    <t>Barun Mahato</t>
  </si>
  <si>
    <t>mahatobarun2002@gmail.com</t>
  </si>
  <si>
    <t>h2570018@student.nicmar.ac.in</t>
  </si>
  <si>
    <t>01-Dec-2002</t>
  </si>
  <si>
    <t>English, Hindi, Bengali, Odia, Bhojpuri</t>
  </si>
  <si>
    <t>Filmmaking,Music,Drawing</t>
  </si>
  <si>
    <t>3350 9839 4509</t>
  </si>
  <si>
    <t>NALIN MAHATO</t>
  </si>
  <si>
    <t>CIVIL CONTRACTOR</t>
  </si>
  <si>
    <t>CHANCHALA MAHATO</t>
  </si>
  <si>
    <t>H.no-100,Near Hanuman Mandir, Ghorabandha, Telco, Jamshedpur</t>
  </si>
  <si>
    <t>East Singhbhum</t>
  </si>
  <si>
    <t>Jharkhand</t>
  </si>
  <si>
    <t>VIKASH VIDYALAYA JAMSHEDPUR</t>
  </si>
  <si>
    <t>CBSE-JAMSHEDPUR/JHARKHAND</t>
  </si>
  <si>
    <t>K.K POLYTECHNIC -DHANBAD/JHARKHAND</t>
  </si>
  <si>
    <t>SIKSHA O ANUSANDHAN DEEMED UNIVERSITY</t>
  </si>
  <si>
    <t>INSTITUTE OF TECHNICAL EDUCATION AND RESEARCH (ITER)-BHUBANESWAR/ODISHA</t>
  </si>
  <si>
    <t>2022-Aug</t>
  </si>
  <si>
    <t>AutoCAD,MS Office,MS Project,STAAD Pro,Revit,Power BI,MS EXEL,Primavera,SPSS,Naviswork,SYNCHRO,CANDY,Adobe Photoshop,Adobe Premiere Pro,Davinci Resolve,Highrise ERP,Calquan</t>
  </si>
  <si>
    <t>Vestian Global Workplace Services Pvt Ltd | Project Manager Co-Ordinator Intern  | Navi Mumbai | May 2026 | Jul 2026 | 8 Weeks | Campus Internship
IIT Bhubaneswar | Trainee Engineer | Bhubaneswar | Jun 2024 | Aug 2024 | 6 Weeks
TATA STEEL Ltd. | Site Surveyor- Intern | Noamundi Iron Mines | Jul 2023 | Aug 2023 | 4 Weeks
Geotechnical Investigation and Foundation Design for a Building | Student | Bhubaneswar | Jan 2025 | Jun 2025 | 21 Weeks</t>
  </si>
  <si>
    <t>H2570019</t>
  </si>
  <si>
    <t>BETHIREDDY</t>
  </si>
  <si>
    <t>SAI</t>
  </si>
  <si>
    <t>VIGNESH</t>
  </si>
  <si>
    <t>Bethireddy Sai Vignesh</t>
  </si>
  <si>
    <t>vickyworkspace.07@gmail.com</t>
  </si>
  <si>
    <t>h2570019@student.nicmar.ac.in</t>
  </si>
  <si>
    <t>22-Aug-2001</t>
  </si>
  <si>
    <t>English, Hindi &amp; Telugu</t>
  </si>
  <si>
    <t>Dancing,Sketching,Music,Anime,Watching movies,Travelling</t>
  </si>
  <si>
    <t>5840 3842 8057</t>
  </si>
  <si>
    <t>BETHIREDDY SATYANARAYANA</t>
  </si>
  <si>
    <t>BUSSINESS</t>
  </si>
  <si>
    <t>BETHIREDDY SUBHASHINI</t>
  </si>
  <si>
    <t>6-50, EAST STREET, GUDUR, NELLORE DIST., ANDHRAPRADESH.</t>
  </si>
  <si>
    <t>Nellore</t>
  </si>
  <si>
    <t>BETHIREDDY SAI VIGNESH</t>
  </si>
  <si>
    <t>BOARD OF SECONDARY EDUCATION, ANDHRA PRADESH, INDIA</t>
  </si>
  <si>
    <t>NARAYANA JUNIOUR COLLEGE</t>
  </si>
  <si>
    <t>BOARD OF INTERMEDIATE EDUCATION, ANDHRA PRADESH, INDIA</t>
  </si>
  <si>
    <t>ACHARYA NAGARJUNA UNIVERSITY</t>
  </si>
  <si>
    <t>ACHARYA NAGARJUNA UNIVERSITY COLLEGE OF ARCHITECTURE AND PLANNING, NAGARJUNA NAGAR, GUNTUR, ANDHRA PRADESH</t>
  </si>
  <si>
    <t>Bachelor of Architecture (B.Arch.)</t>
  </si>
  <si>
    <t>Architecture</t>
  </si>
  <si>
    <t>2019-Oct</t>
  </si>
  <si>
    <t>2024-Apr</t>
  </si>
  <si>
    <t>AutoCAD,MS Office,MS Project,SKETCHUP,D5,ENSCAPE,Primavera,Revit,Candy</t>
  </si>
  <si>
    <t>JYO CONSULTANTS | Junior Architech | Shamshabad, satamarai | Jul 2024 | Jul 2025 | 1 Years, 0 Months, 6 Days | 3</t>
  </si>
  <si>
    <t>parivartan design studio architecture &amp; interior design | Ar. Ashish Chouhan | Bengaluru | Jul 2023 | Dec 2023 | 24 Weeks
JYO Consultants | Intern as jr.project manager | Hyderabad,nanakramaguda | May 2026 | Jul 2026 | 7 Weeks</t>
  </si>
  <si>
    <t>H2570020</t>
  </si>
  <si>
    <t>BHAVANI RANJITH</t>
  </si>
  <si>
    <t>KUMAR REDDY</t>
  </si>
  <si>
    <t>Bhavani Ranjith Kumar Reddy</t>
  </si>
  <si>
    <t>bhavaniranjithreddy@gmail.com</t>
  </si>
  <si>
    <t>h2570020@student.nicmar.ac.in</t>
  </si>
  <si>
    <t>02-Jul-2003</t>
  </si>
  <si>
    <t>English, Telugu, Hindi</t>
  </si>
  <si>
    <t>Riding,Gardening</t>
  </si>
  <si>
    <t>5610 7356 0978</t>
  </si>
  <si>
    <t>BHAVANI BUCHI REDDY</t>
  </si>
  <si>
    <t>PRIVATE MANAGER</t>
  </si>
  <si>
    <t>BHAVANI JYOTHI</t>
  </si>
  <si>
    <t>HOMEMAKER</t>
  </si>
  <si>
    <t>7-154, Bhavani Nagar Colony, Thukkuguda, Maheswaram Mandal</t>
  </si>
  <si>
    <t>Ranga Reddy</t>
  </si>
  <si>
    <t>SPARK HIGH SCHOOL</t>
  </si>
  <si>
    <t>TELANGANA STATE BOARD OF SECONDARY EDUCATION</t>
  </si>
  <si>
    <t>2006-Jul</t>
  </si>
  <si>
    <t>NARAYANA JUNIOR COLLEGE</t>
  </si>
  <si>
    <t>MVSR ENGINEERING COLLEGE (HYDERABAD/TELANGANA)</t>
  </si>
  <si>
    <t>AutoCAD,MS Office,MS Project,Primavera,Revit,STAAD.Pro</t>
  </si>
  <si>
    <t>Andhra Pradesh Capital Region Development Authority (APCRDA) | Project Management Intern | Amaravati, Andhra Pradesh | May 2026 | Jul 2026 | 10 Weeks | Campus Internship
MVSR ENGINEERING COLLEGE | CONSTRUCTION MANAGEMENT | HYDERABAD | Oct 2024 | Apr 2025 | 28 Weeks
VELTECH CONSTRUCTIONS | Transportation Engineering  | Ranga Reddy | Apr 2024 | May 2024 | 4 Weeks
ARKALA REALTY &amp; INFRASTRUCTURE LTD. | Quantity Surveying and Planning | Ranga Reddy | May 2023 | Jun 2023 | 3 Weeks</t>
  </si>
  <si>
    <t>Infrastructure Entrepreneurship
Minor Degree in Innovation &amp; Entrepreneurship
Foundations of Project Management (GOOGLE)
Primavera P6
IGBC Accredited Professional - Associate</t>
  </si>
  <si>
    <t>H2570021</t>
  </si>
  <si>
    <t>BODDEPALLI</t>
  </si>
  <si>
    <t>MAHESH BABU</t>
  </si>
  <si>
    <t>Boddepalli Mahesh Babu</t>
  </si>
  <si>
    <t>maheshboddepalli68@gmail.com</t>
  </si>
  <si>
    <t>h2570021@student.nicmar.ac.in</t>
  </si>
  <si>
    <t>18-Apr-2004</t>
  </si>
  <si>
    <t>TELUGU,ENGLISH,HINDI</t>
  </si>
  <si>
    <t>7464 6779 5933</t>
  </si>
  <si>
    <t>BODDEPALLI SRI RAMA MURTHY</t>
  </si>
  <si>
    <t>BODDEPALLI HEMALATHA</t>
  </si>
  <si>
    <t>House No. - 137/220, Opposite To Apollo Pharmacy, Rythubazar Junction</t>
  </si>
  <si>
    <t>GAYATRI SCHOOL</t>
  </si>
  <si>
    <t>Other</t>
  </si>
  <si>
    <t>2021-Mar</t>
  </si>
  <si>
    <t>JNTU KAKINADA</t>
  </si>
  <si>
    <t>GAYATRI VIDYA PARISHAD, VISAKHAPATNAM</t>
  </si>
  <si>
    <t>2025-Mar</t>
  </si>
  <si>
    <t>MS office,MS project, Primavera, AutoCAD,STAAD Pro</t>
  </si>
  <si>
    <t>Afcons Infrastructure Limited  | Site execution and planning  | Thane - 400603, Maharashtra. | May 2026 | Jul 2026 | 7 Weeks | Campus Internship
GAYATRI VIDYA PARISHAD COLL OF ENGINEERING | STRUCTURAL ENGINEERING  | VISAKHAPATNAM | Oct 2024 | Mar 2025 | 19 Weeks
COLLIERS | INTERN | HYDERABAD | May 2024 | Jun 2024 | 3 Weeks
AARVEE DESIGN STUDIO | INTERN | VISAKHAPATNAM | May 2023 | Jun 2023 | 2 Weeks</t>
  </si>
  <si>
    <t>Modeling Structures with Analytical Modeler
Revit Architecture Training
IGBC Accredited Professional - Associate</t>
  </si>
  <si>
    <t>H2570022</t>
  </si>
  <si>
    <t>BODDUPELLI</t>
  </si>
  <si>
    <t>RAJU</t>
  </si>
  <si>
    <t>Boddupelli Raju</t>
  </si>
  <si>
    <t>boddupelliraju18@gmail.com</t>
  </si>
  <si>
    <t>h2570022@student.nicmar.ac.in</t>
  </si>
  <si>
    <t>04-Aug-2003</t>
  </si>
  <si>
    <t>Chess and Badminton,Team coordination and Leadership</t>
  </si>
  <si>
    <t>7151 8400 5496</t>
  </si>
  <si>
    <t>BODDUPELLI YAKAIAH</t>
  </si>
  <si>
    <t>BODDUPELLI NAGAMMA</t>
  </si>
  <si>
    <t>1-74 PEDDAKORPOLE, NEKKONDA, WARANGAL RURAL</t>
  </si>
  <si>
    <t>Warangal</t>
  </si>
  <si>
    <t>MONTESSORI HIGH SCHOOL</t>
  </si>
  <si>
    <t>BOARD OF SECONDARY EDUCATION</t>
  </si>
  <si>
    <t>2006-Jun</t>
  </si>
  <si>
    <t>GOVERNMENT  POLYTECHNIC,WARANGAL</t>
  </si>
  <si>
    <t>JAWAHARLAL NEHRU TECHNOLOGICAL UNIVERSITY HYDERBAD</t>
  </si>
  <si>
    <t>TEEGALA KRISHNA REDDY ENGINEERING COLLEGE</t>
  </si>
  <si>
    <t>2022-Sep</t>
  </si>
  <si>
    <t>MS Project,MS Office,Primavera P6,BIM,Power BI,AutoCAD</t>
  </si>
  <si>
    <t>ADCL - (AMARAVATI CAPITAL REGION DEVELOPMENT CORPORATION LIMITED) | INTERN  | AMARAVTHI | May 2026 | Jul 2026 | 10 Weeks | Campus Internship
TEEGALA KRISHNA REDDY ENGINEERING COLLEGE | Major Project ( In house ) | HYDERBAD | Dec 2024 | May 2025 | 21 Weeks</t>
  </si>
  <si>
    <t xml:space="preserve">IGBC Accredited Professional - Associate </t>
  </si>
  <si>
    <t>H2570023</t>
  </si>
  <si>
    <t>MOHAN KRISHNA</t>
  </si>
  <si>
    <t>YADAV</t>
  </si>
  <si>
    <t>BOLLABOINA</t>
  </si>
  <si>
    <t>Mohan Krishna Yadav Bollaboina</t>
  </si>
  <si>
    <t>mohankrishnayadav1431@gmail.com</t>
  </si>
  <si>
    <t>h2570023@student.nicmar.ac.in</t>
  </si>
  <si>
    <t>03-May-2001</t>
  </si>
  <si>
    <t>ENGLISH , TELUGU , HINDI</t>
  </si>
  <si>
    <t>5927 0513 5642</t>
  </si>
  <si>
    <t>MALLIKARJUN</t>
  </si>
  <si>
    <t>CONSTRUCTION BUSSINESS</t>
  </si>
  <si>
    <t>KAVITHA</t>
  </si>
  <si>
    <t>Ragashaipet SRI SAI NAGAR COLONY 19-10-35/A/1</t>
  </si>
  <si>
    <t>LEAD INDIA SCHOOL</t>
  </si>
  <si>
    <t>HUNTER ROAD, HANAMKONDA</t>
  </si>
  <si>
    <t>SRI CHANITANYA JUNIOR KALASALA</t>
  </si>
  <si>
    <t>LIC COLONY , MEHIDIPATNAM, HYDERABAD</t>
  </si>
  <si>
    <t>MAHINDRA UNIVERSITY</t>
  </si>
  <si>
    <t>MAHINDRA UNIVERSITY HYDERABAD, TELANGANA</t>
  </si>
  <si>
    <t>2024-Aug</t>
  </si>
  <si>
    <t>AutoCAD,MS Office,MS Project,Primavera,Revit,Excel</t>
  </si>
  <si>
    <t>Bondada Engineering Limited | SCM Intern – Procurement &amp; Project Coordination | Hyderabad, Telangana | May 2026 | Jul 2026 | 8 Weeks
Mahindra University (Ecole Centrale School of Engineering) | Natural Pozzolans for High Performance Concreteâ€. | Hyderabad  | Jan 2023 | Jun 2024 | 75 Weeks</t>
  </si>
  <si>
    <t>H2570024</t>
  </si>
  <si>
    <t>BRAVITH</t>
  </si>
  <si>
    <t>SS</t>
  </si>
  <si>
    <t>Bravith Ss</t>
  </si>
  <si>
    <t>bravithselvams@gmail.com</t>
  </si>
  <si>
    <t>h2570024@student.nicmar.ac.in</t>
  </si>
  <si>
    <t>01-Jul-2004</t>
  </si>
  <si>
    <t>ENGLISH, TAMIL,</t>
  </si>
  <si>
    <t xml:space="preserve">Driving,playing cricket, football </t>
  </si>
  <si>
    <t>5362 7387 5674</t>
  </si>
  <si>
    <t>SELVAM</t>
  </si>
  <si>
    <t>EMPLOYEE IN SOUTHERN RAILWAYS</t>
  </si>
  <si>
    <t>SARAVANA KUMARI S</t>
  </si>
  <si>
    <t>Plot No.11, Premier Garden, Thirumanjana Street, Koorainadu, Mayiladuthurai, 609001</t>
  </si>
  <si>
    <t>Mayiladuthurai</t>
  </si>
  <si>
    <t xml:space="preserve">Mayiladuthurai </t>
  </si>
  <si>
    <t>MEKANA INTERNATIONAL MATRIC HIGH SCHOOL</t>
  </si>
  <si>
    <t>STATE BOARD OF SCHOOL EXAMINATIONS, TAMILNADU</t>
  </si>
  <si>
    <t>GOOD SAMARITAN MATRIC HR SCHOOL</t>
  </si>
  <si>
    <t>ST. JOSEPH'S COLLEGE OF ENGINEERING, CHENNAI</t>
  </si>
  <si>
    <t>AutoCAD,MS Office,MS Project,Primavera,TEKLA STRUCTURES,SKETCHUP,STAAD PRO,QGIS,REVIT,ADVANCE EXCEL,POWER BI</t>
  </si>
  <si>
    <t>Shapoorji Pallonji Company  | Construction Management Intern- Cost, Planning and execution. | Amaravati | May 2026 | Jul 2026 | 10 Weeks | Campus Internship
J&amp;F | INTERN  | CHENNAI | Apr 2025 | Jul 2025 | 15 Weeks
St. JOSEPH'S COLLEGE OF ENGINEERING | FINAL YEAR PROJECT  | CHENNAI | Dec 2024 | Apr 2025 | 19 Weeks</t>
  </si>
  <si>
    <t>Ethics in Engineering Practice (NPTEL)
Remote Sensing And GIS (NPTEL).
Construction methods and equipment management (NPTEL).
PLASTIC WASTE MANAGEMENT
IGBC Accredited Professional Associate</t>
  </si>
  <si>
    <t>H2570025</t>
  </si>
  <si>
    <t>CHALLAPUDI</t>
  </si>
  <si>
    <t>AJITH</t>
  </si>
  <si>
    <t>RAJ</t>
  </si>
  <si>
    <t>Challapudi Ajith Raj</t>
  </si>
  <si>
    <t>chajithraj@gmail.com</t>
  </si>
  <si>
    <t>h2570025@student.nicmar.ac.in</t>
  </si>
  <si>
    <t>22-Oct-2001</t>
  </si>
  <si>
    <t>9884 5641 4469</t>
  </si>
  <si>
    <t>CHALLAPUDI ARUNAKUMAR</t>
  </si>
  <si>
    <t>CULTIVATION</t>
  </si>
  <si>
    <t>CHALLAPUDI NAGALAKSHMI</t>
  </si>
  <si>
    <t>Mallayyahpeta 3rd Street Near Katheru</t>
  </si>
  <si>
    <t>NARAYANA OLYMPIAD</t>
  </si>
  <si>
    <t>BOARD OF INTERMEDIATE EDUCATION ANDHRA PRADESH</t>
  </si>
  <si>
    <t>2017-Jul</t>
  </si>
  <si>
    <t>VELLORE INSTITUTE OF TECHNOLOGY</t>
  </si>
  <si>
    <t>VELLORE INSTITUTE OF TECHNOLOGY,TAMIL NADU</t>
  </si>
  <si>
    <t>2023-Apr</t>
  </si>
  <si>
    <t>GKC Projects Limited | Intern-Contracts&amp;Project management | Hyderabad | May 2026 | Jul 2026 | 8 Weeks | Campus Internship
VELLORE INSTITUTE OF TECHNOLOGY | FINAL YEAR PROJECT  | VELLORE | Apr 2023 | Jun 2023 | 8 Weeks
ROADS AND BUILDINGS,ANDHRA PRADESH | Project Trainee | Gokavaram Village | Jul 2021 | Jul 2021 | 3 Weeks</t>
  </si>
  <si>
    <t>The Indian Green Building Council</t>
  </si>
  <si>
    <t>H2570026</t>
  </si>
  <si>
    <t>CHARCHIL</t>
  </si>
  <si>
    <t>SETHY</t>
  </si>
  <si>
    <t>Charchil Kumar Sethy</t>
  </si>
  <si>
    <t>abcharchildgh@gmail.com</t>
  </si>
  <si>
    <t>h2570026@student.nicmar.ac.in</t>
  </si>
  <si>
    <t>17-Jun-2002</t>
  </si>
  <si>
    <t>Cricket,Reading books,Painting</t>
  </si>
  <si>
    <t>7109 2057 4093</t>
  </si>
  <si>
    <t>PARAMESWAR SETHY</t>
  </si>
  <si>
    <t>OPHTHALMIC OFFICER</t>
  </si>
  <si>
    <t>REBATI SETHI</t>
  </si>
  <si>
    <t>Hospital Colony, Deogarh</t>
  </si>
  <si>
    <t>Debagarh</t>
  </si>
  <si>
    <t>KENDRIYA VIDYALAYA, DEOGARH</t>
  </si>
  <si>
    <t>POST GRADUATE DIPLOMA IN COMPUTER APPLICATION</t>
  </si>
  <si>
    <t>NIAT COMPUTER EDUCATION</t>
  </si>
  <si>
    <t>BIJU PATNAIK UNIVERSITY OF TECHNOLOGY ROURKELA ODISHA</t>
  </si>
  <si>
    <t>PARALA MAHARAJA ENGINEERING COLLEGE BERHAMPUR</t>
  </si>
  <si>
    <t>2020-Dec</t>
  </si>
  <si>
    <t>Vestian Global workplace services pvt.Ltd | project Coordinator intern - project management and Coordination ( PMC) | Vashi ,Navi Mumbai, Maharashtra | May 2026 | Jul 2026 | 8 Weeks | Campus Internship</t>
  </si>
  <si>
    <t>Complete AutoCAD
POST GRADUATE DIPLOMA IN COMPUTER APPLICATION</t>
  </si>
  <si>
    <t>H2570027</t>
  </si>
  <si>
    <t>CHETHAN</t>
  </si>
  <si>
    <t>N</t>
  </si>
  <si>
    <t>Chethan N</t>
  </si>
  <si>
    <t>cheths0530@gmail.com</t>
  </si>
  <si>
    <t>h2570027@student.nicmar.ac.in</t>
  </si>
  <si>
    <t>30-May-2000</t>
  </si>
  <si>
    <t>English, Kannada, Telugu, Hindi, Tamil</t>
  </si>
  <si>
    <t>5637 9451 9486</t>
  </si>
  <si>
    <t>NAGARAJ M</t>
  </si>
  <si>
    <t>REAL ESTATE DEVELOPER</t>
  </si>
  <si>
    <t>VEDAVATHI R</t>
  </si>
  <si>
    <t>#26, 9th Main, R K Layout, BSk 2nd Stage, Padmanabhanagar, Bengaluru</t>
  </si>
  <si>
    <t>Bangalore Urban</t>
  </si>
  <si>
    <t>Karnataka</t>
  </si>
  <si>
    <t>ST.DOMINIC'S SCHOOL</t>
  </si>
  <si>
    <t>INDIAN CERTIFICATE OF SECONDARY EDUCATION EXAMINATION - NEW DELHI</t>
  </si>
  <si>
    <t>RNS PU COL CHANNASANDRA</t>
  </si>
  <si>
    <t>DEPARTMENT OF PRE-UNIVERSITY EDUCATION - KARNATAKA</t>
  </si>
  <si>
    <t>VISVESVARAYA TECHNOLOGICAL UNIVERSITY, BELAGAVI, KARNATAKA, INDIA</t>
  </si>
  <si>
    <t>RNS SCHOOL OF ARCHITECTURE - KARNATAKA</t>
  </si>
  <si>
    <t>AutoCAD,MS Office,Sketch up,Revit,Lumion,v-ray,D5,Rhino,adobe photoshop,3ds max,Enscape</t>
  </si>
  <si>
    <t>Studio Vowel | Junior Architect | Bengaluru | Jun 2023 | Sep 2024 | 1 Years, 3 Months, 22 Days | 2.4</t>
  </si>
  <si>
    <t>15 month(s)</t>
  </si>
  <si>
    <t>Sobha limited  | Planning Intern  | Bengaluru  | May 2026 | Jul 2026 | 8 Weeks | Campus Internship
Architectural Thesis | Architectural Student | Bengaluru | Dec 2022 | May 2023 | 20 Weeks
Suprem Design Association | Junior Architect | Bengaluru | Oct 2024 | Jul 2025 | 41 Weeks</t>
  </si>
  <si>
    <t>Architectural License</t>
  </si>
  <si>
    <t>H2570028</t>
  </si>
  <si>
    <t>CHINNI</t>
  </si>
  <si>
    <t>TARUN</t>
  </si>
  <si>
    <t>Chinni Tarun Kumar</t>
  </si>
  <si>
    <t>chinnitarunkumar0@gmail.com</t>
  </si>
  <si>
    <t>h2570028@student.nicmar.ac.in</t>
  </si>
  <si>
    <t>28-Apr-2002</t>
  </si>
  <si>
    <t>playing badmintion,writing small stories,drawing,cooking</t>
  </si>
  <si>
    <t>AB-</t>
  </si>
  <si>
    <t>9686 5353 1387</t>
  </si>
  <si>
    <t>CHINNI RAMARAO</t>
  </si>
  <si>
    <t>CHINNI LALITHA KUMARI</t>
  </si>
  <si>
    <t>NAGARJUNA SAGAR, RIGHT BANK, BESIDE SAI RAM TEMPLE, OPPOSITE TO NEW POLICE STATION, MACHERLA MANDAL</t>
  </si>
  <si>
    <t>OXFORD ENGLISH MEDIUM HIGH SCHOOL GUNTUR</t>
  </si>
  <si>
    <t>BOARD OF SECONDARY EDUCATION/ANDHRA PRADESH</t>
  </si>
  <si>
    <t>2005-Jun</t>
  </si>
  <si>
    <t>BOARD OF INTERMEDIATE EDUCATION/ANDHRA PRADESH</t>
  </si>
  <si>
    <t>SATHYABAMA INSTITUTE OF SCIENCE AND TECHNOLOGY</t>
  </si>
  <si>
    <t>SATHYABAMA INSTITUTE OF SCIENCE AND TECHNOLOGY/CHENNAI</t>
  </si>
  <si>
    <t>2023-May</t>
  </si>
  <si>
    <t>AutoCAD,MS Office,MS Project,staad pro,PRIMAVERA</t>
  </si>
  <si>
    <t>APCRDA | project managememt planning and execution trainee | APCRDA Project Office, Rayapudi Post, Tulluru Mandal, Amaravati, Guntur District, Andhra Pradesh, 522237 | May 2026 | Jul 2026 | 10 Weeks | Campus Internship
skilll vertex | construction planning program | Bangalore | Jul 2021 | Aug 2021 | 4 Weeks</t>
  </si>
  <si>
    <t>CADD course
international conference
project completion certificate
UG rank certificate</t>
  </si>
  <si>
    <t>H2570029</t>
  </si>
  <si>
    <t>CHINTHA</t>
  </si>
  <si>
    <t>VENKATA</t>
  </si>
  <si>
    <t>SAI VISHNU</t>
  </si>
  <si>
    <t>Chintha Venkata Sai Vishnu</t>
  </si>
  <si>
    <t>chinthavishnu302@gmail.com</t>
  </si>
  <si>
    <t>h2570029@student.nicmar.ac.in</t>
  </si>
  <si>
    <t>02-Dec-2001</t>
  </si>
  <si>
    <t>Telugu,English,Hindi</t>
  </si>
  <si>
    <t>Listening Music,Playing Games</t>
  </si>
  <si>
    <t>9254 1625 2496</t>
  </si>
  <si>
    <t>CHINTHA VENKATA SATYA PRAKASH</t>
  </si>
  <si>
    <t>CHINTHA VASAVI</t>
  </si>
  <si>
    <t>H.No.1-1-1210/1, Pochamma Street, Korutla, Dist.Jagtial, T.G.</t>
  </si>
  <si>
    <t>Jagtial</t>
  </si>
  <si>
    <t>BOARD OF SECONDARY EDUCATION, TELANGANA</t>
  </si>
  <si>
    <t>VALLURUPALLI NAGESWARA RAO VIGNANA JYOTHI INSTITUTE OF ENGINEERING &amp; TECHNOLOGY, HYDERABAD</t>
  </si>
  <si>
    <t>AutoCAD,MS Office,MS Project,Primavera,Revit,Navisworks,Advanced Excel,Power BI</t>
  </si>
  <si>
    <t>Task Force Interiors Private Limited | Intern (Site Execution) | Hyderabad | May 2026 | Jul 2026 | 8 Weeks | Campus Internship
VALLURUPALLI NAGESWARA RAO VIGNANA JYOTHI INSTITUTE OF ENGINEERING &amp; TECHNOLOGY | PROJECT INTERN - GEOTECHNICAL ENGINEERING | HYDERABAD | Sep 2022 | Mar 2023 | 30 Weeks</t>
  </si>
  <si>
    <t>IGBC Accredited Professional - Associate
PRIMAVERA
Digital Land Surveying and Mapping
Ethics in Engineering Practice
Design, Technology and Innovation</t>
  </si>
  <si>
    <t>H2570030</t>
  </si>
  <si>
    <t>CHUNCHANAKOTA</t>
  </si>
  <si>
    <t>SHASHIVARDHAN</t>
  </si>
  <si>
    <t>GOUD</t>
  </si>
  <si>
    <t>Chunchanakota Shashivardhan Goud</t>
  </si>
  <si>
    <t>shashi10112003@gmail.com</t>
  </si>
  <si>
    <t>h2570030@student.nicmar.ac.in</t>
  </si>
  <si>
    <t>10-Nov-2003</t>
  </si>
  <si>
    <t>Telugu,Hindi,English</t>
  </si>
  <si>
    <t>Watching movies,Listening Music,Playing Volleyball</t>
  </si>
  <si>
    <t>5604 5253 5297</t>
  </si>
  <si>
    <t>CHUNCHANAKOTA LAXMAN GOUD</t>
  </si>
  <si>
    <t>BUSINESS AND FARMER</t>
  </si>
  <si>
    <t>CHUNCHANAKOTA MEERA</t>
  </si>
  <si>
    <t>TAILOR</t>
  </si>
  <si>
    <t>Tirmalapur Village, Doulthabad Mandal, Siddipet District.</t>
  </si>
  <si>
    <t>Siddipet</t>
  </si>
  <si>
    <t>GEETHA HIGH SCHOOL</t>
  </si>
  <si>
    <t>TELANGANA STATE BOARD OF INTERMEDIATE EDUCATION ( HYDERABAD)</t>
  </si>
  <si>
    <t>MAHATMA GANDHI INSTITUTE OF TECHNOLOGY (AUTONOMOUS) HYDERABAD/TELANGANA</t>
  </si>
  <si>
    <t>MS Office, AutoCAD, MS Project, Primavera, PowerBI, Basics in STAAD.Pro,Revit, Navisworks, Synchro 4d, Candy</t>
  </si>
  <si>
    <t>R-ONE INFRAVISION LLP | INTERN  | NANAKRAMGUDA,HYDERABAD. | May 2026 | Jul 2026 | 10 Weeks | Campus Internship
MAHATMA GANDHI INSTITUTE OF TECHNOLOGY | CONCRETE TECHNOLOGY  | KOKAPET | Aug 2024 | May 2025 | 42 Weeks</t>
  </si>
  <si>
    <t xml:space="preserve">The Indian Green Building Council  (IGBC) </t>
  </si>
  <si>
    <t>H2570031</t>
  </si>
  <si>
    <t>DALIBANI</t>
  </si>
  <si>
    <t>HEMANTH</t>
  </si>
  <si>
    <t>Dalibani Hemanth</t>
  </si>
  <si>
    <t>hemanthramleela418@gmail.com</t>
  </si>
  <si>
    <t>h2570031@student.nicmar.ac.in</t>
  </si>
  <si>
    <t>27-Aug-2000</t>
  </si>
  <si>
    <t>English, Hindi and Telugu</t>
  </si>
  <si>
    <t xml:space="preserve">Playing Cricket, Music </t>
  </si>
  <si>
    <t>3180 8422 1148</t>
  </si>
  <si>
    <t>DALIBANI GOURI SANKAR</t>
  </si>
  <si>
    <t>RAILWAY EMPLOYEE</t>
  </si>
  <si>
    <t>DALIBANI LATHA</t>
  </si>
  <si>
    <t>Railway Quatres 612/3, Type -II, Dondaparthi, Jail Area, Visakhapatnam,</t>
  </si>
  <si>
    <t>Visakhapatnam</t>
  </si>
  <si>
    <t>KENDRIYA VIDYALAYA NO.1</t>
  </si>
  <si>
    <t>CENTRAL BOARD OF SECONDARY EDUCATION, VISAKHAPATNAM</t>
  </si>
  <si>
    <t>2015-Apr</t>
  </si>
  <si>
    <t>SRI GAYATRI JUNIOR COLLEGE</t>
  </si>
  <si>
    <t>BOARD OF INTERMEDIATE EDUCATION, VISAKHAPATNAM</t>
  </si>
  <si>
    <t>RAGHU ENGINEERING COLLEGE , VISAKHAPATNAM</t>
  </si>
  <si>
    <t>AutoCAD,MS Office,MS Project ,Primavera</t>
  </si>
  <si>
    <t>FIVE S MANPOWER SERVICES PVT. LTD. | Jr. Site Engineer | Mumbai | Feb 2023 | Nov 2024 | 1 Years, 8 Months, 27 Days | 2.64</t>
  </si>
  <si>
    <t>21 month(s)</t>
  </si>
  <si>
    <t>EVIDENTIS CONSULTING PVT. LTD. | INTERN | WORK FROM HOME | May 2026 | Jul 2026 | 8 Weeks | Campus Internship
RAGHU ENGINEERING COLLEGE | THE STUDY OF STRENGTH BEHAVIOUR OF GEOPOLYMER CONCRETE WITH PARTIAL REPLACEMENT OF CRUSHER DUST IN FINE AGGREGATE AND RECYCLED AGGREGATE IN COARSE AGGREGATE | VISAKHAPATNAM | Feb 2022 | Jun 2022 | 19 Weeks</t>
  </si>
  <si>
    <t>H2570032</t>
  </si>
  <si>
    <t>DANDU</t>
  </si>
  <si>
    <t>SHASHANK</t>
  </si>
  <si>
    <t>Dandu Shashank</t>
  </si>
  <si>
    <t>shashankdandu21@gmail.com</t>
  </si>
  <si>
    <t>h2570032@student.nicmar.ac.in</t>
  </si>
  <si>
    <t>21-Jun-2003</t>
  </si>
  <si>
    <t>6407 8306 5408</t>
  </si>
  <si>
    <t>RAMBABU</t>
  </si>
  <si>
    <t>MADHAVI</t>
  </si>
  <si>
    <t>9-5-7/2,BHAGAVANTHARAO NAGAR,VEMULAWADA</t>
  </si>
  <si>
    <t>Rajanna Sircilla</t>
  </si>
  <si>
    <t>VANI VIDYALAYAM HIGH SCHOOL</t>
  </si>
  <si>
    <t>SRRS GOVT POLYTECHNIC COLLEGE</t>
  </si>
  <si>
    <t>MVSR ENGINEERING COLLEGE</t>
  </si>
  <si>
    <t>AutoCAD,MS Office,MS Project,Primavera,REVIT,STAAD PRO</t>
  </si>
  <si>
    <t>APCRDA | Project Management Intern | Amaravati, Andhra pradesh | May 2026 | Jul 2026 | 10 Weeks | Campus Internship
LUMINOUS ENGINEERING &amp; CONSTRUCTION | STRUCTURAL DESIGNING | LB NAGAR ,HYDERABAD | Mar 2025 | Apr 2025 | 4 Weeks
ROADS AND BULDINGS DEPARTMENT OF TELANGANA | TRANSPORTATION ENGINEERING | SIRICILLA | Jan 2022 | Jul 2022 | 25 Weeks
MVSR ENGINEERING COLLEGE | STRUCTURAL DESIGN AND VISUALIZATION | HYDERABAD | Oct 2024 | Apr 2025 | 28 Weeks</t>
  </si>
  <si>
    <t>H2570033</t>
  </si>
  <si>
    <t>YOGESH RATHAN</t>
  </si>
  <si>
    <t>DASARI</t>
  </si>
  <si>
    <t>Yogesh Rathan Dasari</t>
  </si>
  <si>
    <t>yogeshrathan@gmail.com</t>
  </si>
  <si>
    <t>h2570033@student.nicmar.ac.in</t>
  </si>
  <si>
    <t>01-Oct-1999</t>
  </si>
  <si>
    <t>English, Hindi, Telugu</t>
  </si>
  <si>
    <t xml:space="preserve">Travelling,Playing badminton ,photography </t>
  </si>
  <si>
    <t>4927 8750 9507</t>
  </si>
  <si>
    <t>JOSEPH</t>
  </si>
  <si>
    <t>GOVERNMENT TEACHER</t>
  </si>
  <si>
    <t>GRACE VICTORIA RANI</t>
  </si>
  <si>
    <t>D/no: 5-15-25, Pallekonda Vari Street, Itha Nagar, Tenali</t>
  </si>
  <si>
    <t>Guntur</t>
  </si>
  <si>
    <t>MOTHER THERESA HIGH SCHOOL</t>
  </si>
  <si>
    <t>NRI JUNIOR COLLEGE</t>
  </si>
  <si>
    <t>RVR &amp; JC COLLEGE OF ENGINEERING, GUNTUR</t>
  </si>
  <si>
    <t>AutoCAD,MS Project,Revit,Excel,Power BI,primavera P6</t>
  </si>
  <si>
    <t>TATA CONSULTANCY SERVICES  | System Engineer  | Hyderabad  | May 2022 | Sep 2025 | 3 Years, 4 Months, 21 Days | 4.18</t>
  </si>
  <si>
    <t>40 month(s)</t>
  </si>
  <si>
    <t>Starworth Infrastructure and construction limited  | Project Planning and Execution Trainee | Bangalore  | May 2026 | Jul 2026 | 8 Weeks | Campus Internship
RVR PROJECTS PRIVATE LIMITED | ASSISTANT SITE ENGINEER â€“ INFRASTRUCTURE EXECUTION &amp;Â MONITORING | AMARAVATHI  | May 2019 | Jul 2019 | 10 Weeks
RVR &amp; JC COLLEGE OF ENGINEERING | EXPERIMENTAL STUDY ON BEHAVIOUR OF HIGH  STRENGTH CONCRETE CONTAINING MARBLE DUST  AS PARTIAL REPLACEMENT OF CEMENT  | GUNTUR  | Nov 2020 | Apr 2021 | 23 Weeks</t>
  </si>
  <si>
    <t>Project Management Assessment</t>
  </si>
  <si>
    <t>H2570034</t>
  </si>
  <si>
    <t>DEVARABHOTLA</t>
  </si>
  <si>
    <t>SRI SATHYA CHARAN</t>
  </si>
  <si>
    <t>Devarabhotla Sri Sathya Charan</t>
  </si>
  <si>
    <t>dsscharan27@gmail.com</t>
  </si>
  <si>
    <t>h2570034@student.nicmar.ac.in</t>
  </si>
  <si>
    <t>27-Sep-2001</t>
  </si>
  <si>
    <t>ENGLISH TELUGU</t>
  </si>
  <si>
    <t>Editing</t>
  </si>
  <si>
    <t>8056 9522 5255</t>
  </si>
  <si>
    <t>DEVARABHOTLA VENKATA SUBBA RAYUDU</t>
  </si>
  <si>
    <t>PUROHIT</t>
  </si>
  <si>
    <t>DEVARABHOTLA LALITHA</t>
  </si>
  <si>
    <t>Subbaraipuram, Bendapudi, Annavaram</t>
  </si>
  <si>
    <t xml:space="preserve">Kakinada </t>
  </si>
  <si>
    <t>S P V N HIGH SCHOOL (EM)</t>
  </si>
  <si>
    <t>ADITYA ENGINEERING COLLEGE SURAMPALEM</t>
  </si>
  <si>
    <t>JNTUK</t>
  </si>
  <si>
    <t>GAYATRI VIDYA PARISHAD COLLEGE OF ENGINEERING (AUTONOMOUS)</t>
  </si>
  <si>
    <t>AutoCAD, MS Office, MS Project, Primavera, STAAD PRO, BIM (Revit Navisworks synchro )</t>
  </si>
  <si>
    <t>STARWORTH INFRASTRUCTURE &amp; CONSTRUCTION LTD | PLANNING &amp; EXECUTION | Bangalore | May 2026 | Jul 2026 | 8 Weeks | Campus Internship
GAYATRI VIDYA PARISHAD COLLEGE OF ENGINEERING (AUTONOMOUS) | CONSTRUCTION MATERIALS | VISAKHAPATNAM | Nov 2023 | Apr 2024 | 19 Weeks
SRISHAILA CONSTRUCTIONS | MARINE CONSTRUCTION &amp; PILE FOUNDATION | GREEN FIELD PORT, KAKINADA | Jun 2024 | Oct 2024 | 19 Weeks
SKML INDUSTRIES | HIGHWAY | KAKINADA | Aug 2022 | Aug 2022 | 2 Weeks</t>
  </si>
  <si>
    <t>IGBC
Contracts, Delays and Claims with Primavera P6 (2.5 PDUs)
GIS Basics - Esri
STAAD Pro Training - Certificate of Completion from INTERNSHALA</t>
  </si>
  <si>
    <t>H2570035</t>
  </si>
  <si>
    <t>DEVIKA</t>
  </si>
  <si>
    <t>D S</t>
  </si>
  <si>
    <t>Devika D S</t>
  </si>
  <si>
    <t>devikads157@gmail.com</t>
  </si>
  <si>
    <t>h2570035@student.nicmar.ac.in</t>
  </si>
  <si>
    <t>01-Jun-2002</t>
  </si>
  <si>
    <t>ENGLISH MALAYALAM,HINDI,TAMIL</t>
  </si>
  <si>
    <t>Dancing,Batminton,Writing poetry</t>
  </si>
  <si>
    <t>4353 1278 2800</t>
  </si>
  <si>
    <t>SURALAL G</t>
  </si>
  <si>
    <t>DEEPA S</t>
  </si>
  <si>
    <t>VILAYILAZHIKATHU VEEDU PERUMON PO PANAYAM KOLLAM KERALA 691601</t>
  </si>
  <si>
    <t>NAVDEEP PUBLIC SCHOOL</t>
  </si>
  <si>
    <t>TKM CENTENARY PUBLIC SCHOOL</t>
  </si>
  <si>
    <t>BISHOP JEROME ENGINEERING COLLEGE</t>
  </si>
  <si>
    <t>2024-Sep</t>
  </si>
  <si>
    <t>AutoCAD,MS Office,MS Project,Primavera,BIM,candy</t>
  </si>
  <si>
    <t>PLANNERS GROUP | Trainee Engineer | Kottarakkara | Jul 2024 | Dec 2024 | 21 Weeks | Campus Internship
Manipal Health Enterprises Corporate Office  | Project Intern | bangalore | May 2026 | Jul 2026 | 8 Weeks | Campus Internship
BISHOP JEROME ENGINEERING COLLEGE | SELF CURING CONCRETE USING BIO ADMIXTURES AND SUPERABSORBENT POLYMERS | KOLLAM, KERALA | Aug 2023 | May 2024 | 39 Weeks
PERFECT ENGINEERING AND CONSTRUCTION | CIVIL ENGINEER  | KOLLAM KERALA | Jan 2025 | Jul 2025 | 26 Weeks</t>
  </si>
  <si>
    <t>AUTOCAD
3DS  MAX
REVIT ARCHITECTURE
Engineer A License Local Self Government Department Kerala
IGBC Certificate</t>
  </si>
  <si>
    <t>H2570036</t>
  </si>
  <si>
    <t>DODDI</t>
  </si>
  <si>
    <t>TAVYA</t>
  </si>
  <si>
    <t>Doddi Tavya</t>
  </si>
  <si>
    <t>tavyadoddi@gmail.com</t>
  </si>
  <si>
    <t>h2570036@student.nicmar.ac.in</t>
  </si>
  <si>
    <t>17-Aug-2004</t>
  </si>
  <si>
    <t>English, Telugu</t>
  </si>
  <si>
    <t>Photography,cooking,video editing,singing</t>
  </si>
  <si>
    <t>9716 6830 9725</t>
  </si>
  <si>
    <t>DODDI NAGA BHOGESWARA RAO</t>
  </si>
  <si>
    <t>DODDI REVATHI NAGA LAKSHMI</t>
  </si>
  <si>
    <t>20-7-44, Dasari Gedda Road, Near Cambridge School, Gavarapallem</t>
  </si>
  <si>
    <t>Anakapalli</t>
  </si>
  <si>
    <t>IDEAL EM HIGH SCHOOL</t>
  </si>
  <si>
    <t>DR. HIMASEKHAR JUNIOR COLLEGE</t>
  </si>
  <si>
    <t>JNTU, KAKINADA</t>
  </si>
  <si>
    <t>GAYATRI VIDYA PARISHAD COLLEGE OF ENGINEERING VISAKHAPATNAM</t>
  </si>
  <si>
    <t>2021-Nov</t>
  </si>
  <si>
    <t>AutoCAD,MS Office,MS Project,Primavera,Advanced Excel ,Revit,Navisworks</t>
  </si>
  <si>
    <t>Shapoorji Pallonji And Company Private Limited  | Intern | Amaravati, Andhra pradesh  | May 2026 | Jul 2026 | 7 Weeks | Campus Internship
GAYATRI VIDYA PARISHAD COLLEGE OF ENGINEERING | ENVIRONMENTAL ENGINEER | VISAKHAPATNAM, ANDHRA PRADESH, IND | Oct 2024 | Mar 2025 | 19 Weeks
HONEYY CONSTRUCTIONS | INTERN | VISAKHAPATNAM, ANDHRA PRADESH, IND | Apr 2024 | Jun 2024 | 5 Weeks
Kyra &amp; Kalathmika Pvt. Ltd | Intern | Visakhapatnam, Andhra Pradesh, IND | May 2023 | Jun 2023 | 2 Weeks</t>
  </si>
  <si>
    <t>BIM using Revit Architecture
NPTEL Online Certification on Subsurface Exploration : Importance and Techniques Involved
Structural analysis with STAAD.Pro
8-week online training on AutoCAD
IGBC Accredited Professional - Associate</t>
  </si>
  <si>
    <t>H2570037</t>
  </si>
  <si>
    <t>DUKANAM</t>
  </si>
  <si>
    <t>MANJUNATH</t>
  </si>
  <si>
    <t>Dukanam Manjunath</t>
  </si>
  <si>
    <t>dukanammanjunath8533@gmail.com</t>
  </si>
  <si>
    <t>h2570037@student.nicmar.ac.in</t>
  </si>
  <si>
    <t>29-Jan-2002</t>
  </si>
  <si>
    <t>Telugu,Hindi,English,kannada</t>
  </si>
  <si>
    <t>Traveling,Playing Cricket,Watching Movies,Playing indoor games</t>
  </si>
  <si>
    <t>9673 7312 5164</t>
  </si>
  <si>
    <t>DUKANAM MALLIKARJUN</t>
  </si>
  <si>
    <t>AGRICULTURE</t>
  </si>
  <si>
    <t>DUKANAM KRISHNAVENI</t>
  </si>
  <si>
    <t>H.NO 1-51,
IBRAHIMPUR VILLAGE 
NYALKAL MANDAL
SANGAREDDY DISTRICT</t>
  </si>
  <si>
    <t>Sangareddy</t>
  </si>
  <si>
    <t>DR.R.L.R SCHOOL</t>
  </si>
  <si>
    <t>STATE BOARD OF SECONDARY EDUCATION, TELANGANA</t>
  </si>
  <si>
    <t>TEEGALA KRISHNA REDDY ENGINEERING COLLEGE, HYDERABAD, TELANGANA</t>
  </si>
  <si>
    <t>CHAITANYA BHARATI INSTITUTE OF TECHNILOGY, HYDERABAD,TELANGANA</t>
  </si>
  <si>
    <t>AutoCAD, MS Office, MS Project, Primavera, Basic Skills of STAAD PRO, Revit, Naviswork, Synchro 4D, Power BI, Candy.</t>
  </si>
  <si>
    <t>VAJRAM CONSTRUCTIONS PVT.LTD | junior site engineer | Gopanpally,Hyderabad | Jul 2024 | Jul 2025 | 1 Years, 0 Months, 24 Days | 2.5</t>
  </si>
  <si>
    <t>AMARAVATI DEVELOPMENT CORPORATION LIMITED (ADCL) | Intern | AMARAVATI  | May 2026 | Jul 2026 | 10 Weeks | Campus Internship
CHAITANYA BHARATHI INSTITUTE OF TECHNOLOGY | STUDENT | GANDIPET | Jul 2023 | May 2024 | 41 Weeks
ROADS AND BUILDINGS DEPARTMENT | INTERN | JAGITYAL | Jun 2023 | Jul 2023 | 4 Weeks
Panchayat Raj department | INTERN | Zaheerabad   | Aug 2022 | Aug 2022 | 2 Weeks</t>
  </si>
  <si>
    <t xml:space="preserve">IGBC  Accredited Professional </t>
  </si>
  <si>
    <t>H2570038</t>
  </si>
  <si>
    <t>DULLA</t>
  </si>
  <si>
    <t>HARISH</t>
  </si>
  <si>
    <t>Dulla Harish</t>
  </si>
  <si>
    <t>harishdulla19@gmail.com</t>
  </si>
  <si>
    <t>h2570038@student.nicmar.ac.in</t>
  </si>
  <si>
    <t>19-Jul-2000</t>
  </si>
  <si>
    <t>READING BOOKS,WATCHING NEWS,SURFING INTERNET,PLAYING CRICKET,LISTENING MUSIC</t>
  </si>
  <si>
    <t>6319 0001 5777</t>
  </si>
  <si>
    <t>SRINIVASA RAO</t>
  </si>
  <si>
    <t>AGRICULTURIST</t>
  </si>
  <si>
    <t>RATNA KUMARI</t>
  </si>
  <si>
    <t>3-130 PERAKALAPUDI DUGGIRALA GUNTUR</t>
  </si>
  <si>
    <t>ZILLA PARISHAD HIGH SCHOOL VALLABHAPURAM</t>
  </si>
  <si>
    <t>SCHOOL OF SECONDARY EDUCATION, ANDHRA PRADESH</t>
  </si>
  <si>
    <t>2015-Jun</t>
  </si>
  <si>
    <t>GOVERNMENT POLYTECHNIC KROSURU, ANDHRA PRADESH</t>
  </si>
  <si>
    <t>2016-Jul</t>
  </si>
  <si>
    <t>ACHARYA NAGARJUNA UNIVERSITY, GUNTUR</t>
  </si>
  <si>
    <t>R.V.R &amp; J.C COLLEGE OF ENGINEERING</t>
  </si>
  <si>
    <t>AutoCAD, MS Office, MS Project, Primavera, Candy, Power BI, Revit, STAAD Pro, SQL, Python</t>
  </si>
  <si>
    <t>Starworth Infrastructure &amp; Construction Ltd | Planning &amp; Execution | Bengaluru | May 2026 | Jul 2026 | 8 Weeks | Campus Internship
R.V.R &amp; J. C COLLEGE OF ENGINEERING, GUNTUR | TEAM LEADER | GUNTUR | Nov 2021 | Apr 2022 | 23 Weeks
VENKATA SAI INFRA | INTERN | GUNTUR | May 2018 | Nov 2018 | 27 Weeks
Cognizant Technology Solutions | Programmer Analyst Trainee | Hyderabad | Jun 2022 | Jan 2023 | 27 Weeks</t>
  </si>
  <si>
    <t>IGBC Accredited Professional - Associate
Ethics in  Engineering Practice
Quantity Surveying and Billing
Analysis, Design and Detailing of Structures using STAAD PRO
SQL for Beginners
PMI CERTIFIED MEMBER</t>
  </si>
  <si>
    <t>H2570039</t>
  </si>
  <si>
    <t>GAJAWADA</t>
  </si>
  <si>
    <t>CHANDRA</t>
  </si>
  <si>
    <t>KIRAN</t>
  </si>
  <si>
    <t>Gajawada Chandra Kiran</t>
  </si>
  <si>
    <t>chandugajawada7@gmail.com</t>
  </si>
  <si>
    <t>h2570039@student.nicmar.ac.in</t>
  </si>
  <si>
    <t>25-May-2002</t>
  </si>
  <si>
    <t>Telugu, English, Hindi</t>
  </si>
  <si>
    <t>Cooking,Editing videos</t>
  </si>
  <si>
    <t>7191 6610 1381</t>
  </si>
  <si>
    <t>GAJAWADA NAGARAJU</t>
  </si>
  <si>
    <t>GAJAWADA MANASA</t>
  </si>
  <si>
    <t>12-11-66, Venkampet Near Margam Function Hall, Rajanna Sircilla, 505301, Telangana</t>
  </si>
  <si>
    <t>PARADISE HIGH SCHOOL</t>
  </si>
  <si>
    <t>SR JUNIOR COLLEGE</t>
  </si>
  <si>
    <t>ANURAG UNIVERSITY</t>
  </si>
  <si>
    <t>ANURAG UNIVERSITY, HYDERABAD</t>
  </si>
  <si>
    <t>AutoCAD, MS Project, Primavera P6, Power BI, Advanced Excel, BIM</t>
  </si>
  <si>
    <t>Kintech GreenUrja Private Limited | Construction activity engineer intern | Uttarpradesh, Pawa | May 2026 | Jul 2026 | 8 Weeks | Campus Internship
Anurag University | Major Project | Hyderabad | Nov 2023 | Apr 2024 | 23 Weeks
Space Designs | Internship | Hyderabad | Jun 2023 | Jun 2023 | 2 Weeks</t>
  </si>
  <si>
    <t>MATLAB Training Course Completion Certificate
NPTEL - Ethics in Engineering Practice
NPTEL - Design, Technology and Innovation
EXCEL Using AI
PMI Member Certificate</t>
  </si>
  <si>
    <t>H2570040</t>
  </si>
  <si>
    <t>GAUTHAM</t>
  </si>
  <si>
    <t>Gautham Ajith</t>
  </si>
  <si>
    <t>gauthamajith464@gmail.com</t>
  </si>
  <si>
    <t>h2570040@student.nicmar.ac.in</t>
  </si>
  <si>
    <t>23-Mar-2002</t>
  </si>
  <si>
    <t>ENGLISH,HINDI,MALAYALAM,TAMIL</t>
  </si>
  <si>
    <t>TRAVELLING,LEADERSHIP ROLES,COOKING</t>
  </si>
  <si>
    <t>B-</t>
  </si>
  <si>
    <t>7406 8415 3014</t>
  </si>
  <si>
    <t>AJITHAKUMAR C N</t>
  </si>
  <si>
    <t>RETIRED GOVERNMENT EMPLOYEE</t>
  </si>
  <si>
    <t>SREEDEVI K J</t>
  </si>
  <si>
    <t>THANIYELIL (H)_x000D_
SOUTH MARADY_x000D_
MUVATTUPUZHA_x000D_
ERNAKULAM</t>
  </si>
  <si>
    <t>Ernakulam</t>
  </si>
  <si>
    <t>NIRMALA PUBLIC SCHOOL</t>
  </si>
  <si>
    <t>CENTRAL BOARD OF SECONDARY EDUCATION /KERALA</t>
  </si>
  <si>
    <t>MAR ATHANASIUS COLLEGE OF ENGINEERING / KERALA</t>
  </si>
  <si>
    <t>AutoCAD,MS Office,MS Project,Primavera,sketchup,LUMION</t>
  </si>
  <si>
    <t>SHAPOORJI PALLONJI | PLANNING INTERN | BANGALORE | May 2026 | Jul 2026 | 8 Weeks | Campus Internship
SWATHY CONSTRUCTIONS | CIVIL ENGINEERING INTERN | MUVATTUPUZHA | May 2023 | May 2023 | 4 Weeks
Mar Athanasius College Of Engineering | B.Tech Project Student | KOTHAMANGALAM | Jun 2023 | May 2024 | 49 Weeks
THANIYELIL ASSOCIATES | SITE ENGINEER  | Muvattupuzha  | Jul 2024 | Jul 2025 | 53 Weeks</t>
  </si>
  <si>
    <t>LUMION
REVIT FOR ARCHITECTURE
PRIMAVERA P6
AutoCAD
IGBC ASSOCIATE PROFESSIONAL</t>
  </si>
  <si>
    <t>H2570041</t>
  </si>
  <si>
    <t>GAVARA</t>
  </si>
  <si>
    <t>HARINI</t>
  </si>
  <si>
    <t>Gavara Harini</t>
  </si>
  <si>
    <t>harinigavara@gmail.com</t>
  </si>
  <si>
    <t>h2570041@student.nicmar.ac.in</t>
  </si>
  <si>
    <t>17-Oct-2003</t>
  </si>
  <si>
    <t>Informative Podcasts,Drawing and Sketching,Exploring Places &amp; Temples,Learning Guitar,Crafting &amp; DIY</t>
  </si>
  <si>
    <t>5665 2178 0148</t>
  </si>
  <si>
    <t>GAVARA SRINIVASA RAO</t>
  </si>
  <si>
    <t>SELF EMPLOYEE</t>
  </si>
  <si>
    <t>GAVARA LATHA</t>
  </si>
  <si>
    <t>8-12, Ramalayam Street, Near SBI ATM, Pedha Narava, Pendurthi Mandal</t>
  </si>
  <si>
    <t>BHASHYAM HIGH SCHOOL</t>
  </si>
  <si>
    <t>BOARD OF SECONDARY EDUCATION, VISAKHAPATNAM, ANDHRA PRADESH, INDIA</t>
  </si>
  <si>
    <t>BOARD OF INTERMEDIATE EDUCATION, VISKHAPATNAM, ANDHRA PRADESH, INDIA</t>
  </si>
  <si>
    <t>JAWAHARLAL NEHRU TECHNOLOGICAL UNIVERSITY, GURAJADA VIZIANAGARAM</t>
  </si>
  <si>
    <t>RAGHU ENGINEERING COLLEGE, VISAKHAPATNAM, ANDHRA PRADESH</t>
  </si>
  <si>
    <t>AutoCAD, MS Excel, MS Project, Primavera P6, Power BI</t>
  </si>
  <si>
    <t>Chamberz International (India) Pvt. Ltd., | Claims &amp; Delay Analysis Intern | Chennai, Tamilnadu | May 2026 | Jul 2026 | 8 Weeks | Campus Internship
RAGHU ENGINEERING COLLEGE | GEO TECHNICAL ENGINEERING | VISKHAPATNAM | Dec 2024 | Mar 2025 | 12 Weeks
Greater Visakhapatnam Municipal Corporation | Construction of Storm Water Drains | Viskhapatnam | Dec 2024 | Feb 2025 | 8 Weeks
Rastriya Ispat Nigam Limited (Visakhapatnam Steel Plant) | Construction and Maintenance of Roads | Viskhapatnam | Jul 2024 | Jul 2024 | 3 Weeks</t>
  </si>
  <si>
    <t>Construction Methods and Equipment Management
Design of Reinforced Concrete Structures
Ethics in Engineering Practice
Design Technology and Innovation
SKETCHUP COURSE
IGBC</t>
  </si>
  <si>
    <t>H2570042</t>
  </si>
  <si>
    <t>GAYATRI</t>
  </si>
  <si>
    <t>AKURATHI</t>
  </si>
  <si>
    <t>Gayatri Akurathi</t>
  </si>
  <si>
    <t>gayatriaakurathi@gmail.com</t>
  </si>
  <si>
    <t>h2570042@student.nicmar.ac.in</t>
  </si>
  <si>
    <t>28-Mar-2003</t>
  </si>
  <si>
    <t>English, Telugu,Hindi</t>
  </si>
  <si>
    <t>Pencil Sketching,Cooking,Gardening</t>
  </si>
  <si>
    <t>3022 8432 6210</t>
  </si>
  <si>
    <t>AKURATHI VENKATA SIVA KUMAR</t>
  </si>
  <si>
    <t>AKURATHI LAKSHMI SOUJANYA</t>
  </si>
  <si>
    <t>D No 20-716, GK Towers, Shaik Sattar Saheb Colony, Yanamalakuduru, Vijayawada</t>
  </si>
  <si>
    <t>Krishna</t>
  </si>
  <si>
    <t>ATKINSON HIGH SCHOOL</t>
  </si>
  <si>
    <t>CENTRAL BOARD OF SECOUNDARY EDUCATION (VIJAYAWADA, ANDHRA PRADESH)</t>
  </si>
  <si>
    <t>2012-Apr</t>
  </si>
  <si>
    <t>AMARAVATHI JUNIOR COLLEGE</t>
  </si>
  <si>
    <t>BOARD OF INTERMEDIATE EDUCATION (VIJAYAWADA, ANDHRA PRADESH)</t>
  </si>
  <si>
    <t>JAWAHARLAL NEHRU TECHNOLOGICAL UNIVERSITY, KAKINADA</t>
  </si>
  <si>
    <t>VELAGAPUDI RAMAKRISHNA SIDDARTHATHA ENGINEERING COLLEGE VIJAYAWADA, ANDHRA PRADESH</t>
  </si>
  <si>
    <t>AutoCAD, MS Office, MS Project, Primavera P6, Power BI ,REVIT (Basic),Advance Excel</t>
  </si>
  <si>
    <t>APCRDA | Contract Administration, Procurement &amp; Site Engineering | Vijayawada, Andhra Pradesh | May 2026 | Jul 2026 | 10 Weeks | Campus Internship
ISHA FOUNDATION | INTERN - CIVIL ENGINEERING | COIMBATORE | Jul 2024 | May 2025 | 41 Weeks
SOUTH CENTRAL RAILWAY | INTERN- CIVIL ENGINEER  | VIJAYAWADA | May 2023 | Jun 2023 | 4 Weeks</t>
  </si>
  <si>
    <t>IGBC</t>
  </si>
  <si>
    <t>H2570043</t>
  </si>
  <si>
    <t>GONTHINA</t>
  </si>
  <si>
    <t>Gonthina Hemanth</t>
  </si>
  <si>
    <t>hgonthina@gmail.com</t>
  </si>
  <si>
    <t>h2570043@student.nicmar.ac.in</t>
  </si>
  <si>
    <t>PLAYING VOLLEYBALL,WATCHING MOVIES</t>
  </si>
  <si>
    <t>O-</t>
  </si>
  <si>
    <t>6668 0580 7501</t>
  </si>
  <si>
    <t>GONTHINA NOOKA RAJU</t>
  </si>
  <si>
    <t>RAILYWAY EMPLOYEE</t>
  </si>
  <si>
    <t>GONTHINA VIJAYA LAKSHMI</t>
  </si>
  <si>
    <t>Near Fire Station Thummikapalli Gate Kothavalsa, Vizianagram Dist</t>
  </si>
  <si>
    <t>Vizianagaram</t>
  </si>
  <si>
    <t>RAVINDRA BHARATHI SCHOOL</t>
  </si>
  <si>
    <t>GODAVARI INSTITUTE OF ENGINEERING AND TECHNOLOGY  RAJAMUNDRY</t>
  </si>
  <si>
    <t>2021-Jan</t>
  </si>
  <si>
    <t>MS Office,MS Project,Primavera,REVIT,MS Excel,candy</t>
  </si>
  <si>
    <t>Starwort infrastructure and construction LTD  | Planning and execution trainee  | Bengaluru  | May 2026 | Jul 2026 | 7 Weeks | Campus Internship
Godavari institute of engineering and technology  | Project researcher-civil engineering  | Rajamundry  | Nov 2023 | Apr 2024 | 23 Weeks | Campus Internship</t>
  </si>
  <si>
    <t>H2570044</t>
  </si>
  <si>
    <t>GOURI</t>
  </si>
  <si>
    <t>CHANDANA</t>
  </si>
  <si>
    <t>H</t>
  </si>
  <si>
    <t>Gouri Chandana H</t>
  </si>
  <si>
    <t>gourichandanaheeralal@gmail.com</t>
  </si>
  <si>
    <t>h2570044@student.nicmar.ac.in</t>
  </si>
  <si>
    <t>09-Feb-2002</t>
  </si>
  <si>
    <t>Volleyball, Throwball</t>
  </si>
  <si>
    <t>2091 8535 3339</t>
  </si>
  <si>
    <t>S HEERALAL</t>
  </si>
  <si>
    <t>DIVISIONAL FOREST OFFICER</t>
  </si>
  <si>
    <t>SUDHI D</t>
  </si>
  <si>
    <t>NEKKALLIL ,PUTHENSANKETHAM ,KOIVILA.P.O.KOLLAM .</t>
  </si>
  <si>
    <t>KENDRIYA VIDYALAYA KOLLAM</t>
  </si>
  <si>
    <t>CBSE , KOLLAM , KERALA</t>
  </si>
  <si>
    <t>CUSAT</t>
  </si>
  <si>
    <t>SCHOOL OF ENGINEERING , CUSAT ,KOCHI , KERALA</t>
  </si>
  <si>
    <t>2025-Aug</t>
  </si>
  <si>
    <t>AutoCAD,MS Office,MS Project,VISSIM SOFTWARE,GOOGLE EXCEL,STAAD.PRO</t>
  </si>
  <si>
    <t>Manipal Health Enterprise Pvt Ltd | Project Management Intern - Projects Department | Old Airport Road, Bangalore | May 2026 | Jul 2026 | 8 Weeks | Campus Internship
NATIONAL TRANSPORTATION AND RESEARCH CENTRE | TRASPORTATION ENGINEERGING | ERNAKULAM | Sep 2024 | Apr 2025 | 34 Weeks
KERALA HIGHWAY RESEARCH INSTITUTE | LAB INTERN | THIRUVANANTHAPURAM , KERALA | Jun 2024 | Jun 2024 | 2 Weeks
INDIAN RAILWAYS | SITE INTERN | ERNAKULAM | May 2023 | May 2023 | 2 Weeks</t>
  </si>
  <si>
    <t xml:space="preserve">IGBC ASSOCIATE PROFESIONAL </t>
  </si>
  <si>
    <t>H2570045</t>
  </si>
  <si>
    <t>GUDALA</t>
  </si>
  <si>
    <t>MUKESH</t>
  </si>
  <si>
    <t>Gudala Mukesh</t>
  </si>
  <si>
    <t>mukeshgudala26@gmail.com</t>
  </si>
  <si>
    <t>h2570045@student.nicmar.ac.in</t>
  </si>
  <si>
    <t>26-Aug-2002</t>
  </si>
  <si>
    <t>Listening Music, Watching Anime, Reading Manga</t>
  </si>
  <si>
    <t>7131 6996 0430</t>
  </si>
  <si>
    <t>GUDALA JANAIAH</t>
  </si>
  <si>
    <t>SELF EMPLOYED</t>
  </si>
  <si>
    <t>GUDALA UMA</t>
  </si>
  <si>
    <t>H.NO:-1-31-2/6 Ramaraj Nagar Colony, Near St. Andrews High School, MDF Road, Old Bowenpally, Secunderabad</t>
  </si>
  <si>
    <t>ST. PETERS GRAMMER SCHOOL</t>
  </si>
  <si>
    <t>2005-Jul</t>
  </si>
  <si>
    <t>SWATHI INSTITUTE OF TECHNOLOGY AND SCIENCES (HYDERABAD)</t>
  </si>
  <si>
    <t>JAWAHARLAL NEHRU TECHNOLOGICAL UNIVERSITY (HYDERABAD)</t>
  </si>
  <si>
    <t>ST. MARTIN'S ENGINEERING COLLEGE (HYDERABAD)</t>
  </si>
  <si>
    <t>AutoCAD,MS Office,MS Project,Primavera,MS Excel,Autodesk Revit</t>
  </si>
  <si>
    <t>GOWRA ESTATES PRIVATE LIMITED | ASST. PROJECT ENGINEER | HYDERABAD | Jul 2024 | Jul 2025 | 1 Years, 0 Months, 16 Days | 1.73</t>
  </si>
  <si>
    <t>Amaravati Development Corporation Limited (ADCL) | Planning &amp; Site Engineer | Nekkallu Village, Amaravati, AP | May 2026 | Jul 2026 | 10 Weeks | Campus Internship
Aparna Constructions And Estates Pvt. Ltd. | SITE ENGINEER TRANIEE | HYDERABAD | Feb 2024 | May 2024 | 12 Weeks
MARK INFRASTRUCTURE PVT. LTD. | SITE ENGINEER TRANIEE | HYDERABAD | Jun 2020 | Dec 2020 | 25 Weeks
ST. MARTIN'S ENGINEERING COLLEGE | CONCRETE TECHNOLOGY | HYDERABAD | Nov 2023 | Apr 2024 | 20 Weeks</t>
  </si>
  <si>
    <t>National Cadet Corps (NCC)</t>
  </si>
  <si>
    <t>H2570046</t>
  </si>
  <si>
    <t>HRIDHYA</t>
  </si>
  <si>
    <t>HARIKUMAR</t>
  </si>
  <si>
    <t>Hridhya Harikumar</t>
  </si>
  <si>
    <t>hridhyaharikumar40@gmail.com</t>
  </si>
  <si>
    <t>h2570046@student.nicmar.ac.in</t>
  </si>
  <si>
    <t>12-Aug-2002</t>
  </si>
  <si>
    <t>English, Malayalam, Hindi, Tamil</t>
  </si>
  <si>
    <t>DANCING,COOKING,ACTING</t>
  </si>
  <si>
    <t>7855 0594 1875</t>
  </si>
  <si>
    <t>HARIKUMAR A</t>
  </si>
  <si>
    <t>NIL</t>
  </si>
  <si>
    <t>DEEPA S V</t>
  </si>
  <si>
    <t>GOVT. EMPLOYEE</t>
  </si>
  <si>
    <t>SREEVIJAYAM_x000D_
DHANUVACHAPURAM_x000D_
NEYYATTINKARA</t>
  </si>
  <si>
    <t>Thiruvananthapuram</t>
  </si>
  <si>
    <t>VISWABHARATHY PUBLIC SCHOOL ,NEYYATTINKARA</t>
  </si>
  <si>
    <t>CBSE THIRUVANANTHAPURAM/KERALA</t>
  </si>
  <si>
    <t>VISWABHARATHY PUBLIC SCHOOL,NEYYATTINKARA</t>
  </si>
  <si>
    <t>COCHIN UNIVERSITY OF SCIENCE AND TECHNOLOGY,ERNAKULAM</t>
  </si>
  <si>
    <t>SCHOOL OF ENGINEERING,CUSAT ERNAKULAM/KERALA</t>
  </si>
  <si>
    <t>AutoCAD,MS Project,MS Excel,MS Powerpoint,MS Word,Basic BIM Tools</t>
  </si>
  <si>
    <t>Manipal Health Enterprise Pvt Ltd | Project Management Intern - Projects Department | Old Airport Road, Bangalore | May 2026 | Jul 2026 | 8 Weeks | Campus Internship
KERALA HIGHWAY RESEARCH INSTITUTE | LAB INTERN | KARYAVATTOM,THIRUVANANTHAPURAM | Jun 2024 | Jun 2024 | 2 Weeks
INDIAN RAILWAYS | SITE INTERN | ERNAKULAM | May 2023 | May 2023 | 2 Weeks
NATIONAL  TRANSPORTATION PLANNING AND RESEARCH INSTITUTE (NATPAC) [PROJECT] | TRANSPORTATION ANALYSIS | ERNAKULAM | Sep 2024 | Apr 2025 | 34 Weeks</t>
  </si>
  <si>
    <t xml:space="preserve">AI TOOLS WORKSHOP
IGBC ASSOCIATE PROFESSIONAL </t>
  </si>
  <si>
    <t>H2570047</t>
  </si>
  <si>
    <t>JAGANNATH</t>
  </si>
  <si>
    <t>CHOUDHURY</t>
  </si>
  <si>
    <t>Jagannath Choudhury</t>
  </si>
  <si>
    <t>jagannathchoudhury0705@gmail.com</t>
  </si>
  <si>
    <t>h2570047@student.nicmar.ac.in</t>
  </si>
  <si>
    <t>07-May-1999</t>
  </si>
  <si>
    <t>playing video games.,Swimming</t>
  </si>
  <si>
    <t>6849 0031 7620</t>
  </si>
  <si>
    <t>SUBASH CHANDRA CHOUDHURY</t>
  </si>
  <si>
    <t>SWARNAPRAVA CHOUDHURY</t>
  </si>
  <si>
    <t>AT/PO-Jadupur,BLOCK-Mahakalapada,DIST-Kendrapara</t>
  </si>
  <si>
    <t>Kendrapara</t>
  </si>
  <si>
    <t>GOPINATHPUR SASAN HIGH SCHOOL,GOPINATHPUR SASAN</t>
  </si>
  <si>
    <t>BOARD OF SECONDARY EDUCATION,ODISHA</t>
  </si>
  <si>
    <t>2014-Feb</t>
  </si>
  <si>
    <t>2015-Feb</t>
  </si>
  <si>
    <t>ALFA BEST COL. OF SC &amp; TECH DUHURIA ROAD</t>
  </si>
  <si>
    <t>COUNCIL OF HIGHER SECONDARY EDUCATION BHUBANESWAR,ODISHA</t>
  </si>
  <si>
    <t>2015-Aug</t>
  </si>
  <si>
    <t>BIJU PATNAIK UNIVERSITY OF TECHNOLOGY,ODISHA</t>
  </si>
  <si>
    <t>TRIDENT ACADEMY OF TECHNOLOGY,BHUBANESWAR</t>
  </si>
  <si>
    <t>AutoCAD,MS Office,MS Project,Primavera,Civil 3D,Staad Pro,Revit,Power BI,Advance Excel</t>
  </si>
  <si>
    <t>AANKHE ENGINEERS LLP | CIVIL ENGINEER | CUTTACK | Jan 2023 | May 2025 | 2 Years, 4 Months, 25 Days | 2.4</t>
  </si>
  <si>
    <t>29 month(s)</t>
  </si>
  <si>
    <t>HG INFRA ENGINEERING LIMITED  | Planning Intern | Ayodhya | May 2026 | Jul 2026 | 9 Weeks | Campus Internship</t>
  </si>
  <si>
    <t>NSQF-LEVEL-6/ADVANCE DIPLOMA IN STRUCTURAL DESIGN AND ANALYSIS</t>
  </si>
  <si>
    <t>H2570048</t>
  </si>
  <si>
    <t>JALAGAM</t>
  </si>
  <si>
    <t>RAGHAVENDAR RAO</t>
  </si>
  <si>
    <t>Jalagam Raghavendar Rao</t>
  </si>
  <si>
    <t>raghavendar5439@gmail.com</t>
  </si>
  <si>
    <t>h2570048@student.nicmar.ac.in</t>
  </si>
  <si>
    <t>05-May-2004</t>
  </si>
  <si>
    <t>7479 4711 6505</t>
  </si>
  <si>
    <t>JALAGAM RANGA RAO</t>
  </si>
  <si>
    <t>JALAGAM MANJULA</t>
  </si>
  <si>
    <t>HOUSE MAKER</t>
  </si>
  <si>
    <t>1-88,kudali, Mothey , Suryapet District, Telangana</t>
  </si>
  <si>
    <t>Suryapet</t>
  </si>
  <si>
    <t>KENDRIYA VIDYALAYA OF EDDUMAILARAM MEDAK</t>
  </si>
  <si>
    <t>CBSE TELANGANA</t>
  </si>
  <si>
    <t>T.R.R COLLEGE OF TECHNOLOGY. HYDERABAD</t>
  </si>
  <si>
    <t>2025-Oct</t>
  </si>
  <si>
    <t>AutoCAD,Advanced Excel,MS Project,Primavera,Revit, Navisworks,CANDY,Power BI,SYNCHRO 4d</t>
  </si>
  <si>
    <t>H. G Infra Engineering Limited  | Contracts and Claims Management  | Kanpur, Uttar Pradesh | May 2026 | Jul 2026 | 10 Weeks | Campus Internship
ULTRATECH CEMENT LIMITED | QUALITY CONTROL CHEMIST | MANKAL IDA,MAHESHWARAM, HYDERABAD. | Jun 2023 | Jun 2024 | 51 Weeks
MVSR ENGINEERING COLLEGE | STRUCTURAL DESIGN AND VISUALIZATION  | HYDERABAD  | Oct 2024 | Apr 2025 | 28 Weeks</t>
  </si>
  <si>
    <t>H2570049</t>
  </si>
  <si>
    <t>JAMMULA</t>
  </si>
  <si>
    <t>KAUSHIK</t>
  </si>
  <si>
    <t>Jammula Kaushik</t>
  </si>
  <si>
    <t>kaushikjammula03@gmail.com</t>
  </si>
  <si>
    <t>h2570049@student.nicmar.ac.in</t>
  </si>
  <si>
    <t>English,Telegu,Hindi,Odia</t>
  </si>
  <si>
    <t>8278 5126 2167</t>
  </si>
  <si>
    <t>JAMMULA VENKATA KUMAR SWAMY</t>
  </si>
  <si>
    <t>JAMMULA GAYATRI RANI</t>
  </si>
  <si>
    <t>Houshing Board</t>
  </si>
  <si>
    <t>Ganjam</t>
  </si>
  <si>
    <t>VIKASH RESIDENTIAL SCHOOL</t>
  </si>
  <si>
    <t>CBSE, BHUBANESWAR, ODISHA</t>
  </si>
  <si>
    <t>CBSE, BHUBANESWAR ,ODISHA</t>
  </si>
  <si>
    <t>SIKSHA O ANUSANDHAN</t>
  </si>
  <si>
    <t>INSTITUTE OF TECHNICAL EDUCATION AND RESEARCH, BHUBANESWAR,ODISHA</t>
  </si>
  <si>
    <t>AutoCAD,STAADPRO</t>
  </si>
  <si>
    <t>Shapoorji pallonji | Site execution intern | Amravati  | May 2026 | Jul 2026 | 7 Weeks | Campus Internship
INSTITUTE OF TECHNICAL EDUCATION AND RESEARCH , SOA | Final year project | Bhubaneswar | Jan 2025 | Jun 2025 | 21 Weeks | Campus Internship</t>
  </si>
  <si>
    <t>H2570050</t>
  </si>
  <si>
    <t>JATLING</t>
  </si>
  <si>
    <t>ESHA</t>
  </si>
  <si>
    <t>Jatling Esha</t>
  </si>
  <si>
    <t>eshajatling@gmail.com</t>
  </si>
  <si>
    <t>h2570050@student.nicmar.ac.in</t>
  </si>
  <si>
    <t>02-May-2003</t>
  </si>
  <si>
    <t>Cooking and Culinary exploration,Reading Novels,Listening music,Travelling and Cultural exploration</t>
  </si>
  <si>
    <t>9106 2878 8723</t>
  </si>
  <si>
    <t>JATLING PRABHAKAR</t>
  </si>
  <si>
    <t>JATLING MADHURI</t>
  </si>
  <si>
    <t>H.no: 9-2-84, Girmajipet, Warangal</t>
  </si>
  <si>
    <t>ST. GABRIEL'S HIGH SCHOOL</t>
  </si>
  <si>
    <t>BOARD OF SECONDARY EDUCATION, TELANGANA STATE, INDIA</t>
  </si>
  <si>
    <t>WINNER'S JUNIOR COLLEGE</t>
  </si>
  <si>
    <t>AutoCAD,MS Office,MS Project,Primavera,ETABS,HEC-RAS,QGIS,MATLAB,REVIT</t>
  </si>
  <si>
    <t>APCRDA | Construction Planning &amp; Project Management Intern | Amaravati | May 2026 | Jul 2026 | 10 Weeks | Campus Internship
IDEA LAB, AICTE, CBIT | Student Intern | Hyderabad | May 2023 | Jun 2023 | 2 Weeks
PROMARG CONSULTANTS PRIVATE LIMITED | ROAD SAFETY AUDITOR | HYDERABAD | Jun 2024 | Jul 2024 | 3 Weeks
CHAITANYA BHARATHI INSTITUTE OF TECHNOLOGY | STRUCTURAL ENGINEERING | ETABS | SEISMIC PERFORMANCE OF BUILDINGS | HYDERABAD | Aug 2024 | May 2025 | 38 Weeks</t>
  </si>
  <si>
    <t>Data Science Foundation Certification
IGBC</t>
  </si>
  <si>
    <t>H2570051</t>
  </si>
  <si>
    <t>KAKARLA</t>
  </si>
  <si>
    <t>JAYANTH</t>
  </si>
  <si>
    <t>CHOWDARY</t>
  </si>
  <si>
    <t>Kakarla Jayanth Chowdary</t>
  </si>
  <si>
    <t>jayanthkakarla21@gmail.com</t>
  </si>
  <si>
    <t>h2570051@student.nicmar.ac.in</t>
  </si>
  <si>
    <t>06-May-2003</t>
  </si>
  <si>
    <t>4179 5912 1100</t>
  </si>
  <si>
    <t>KAKARLA SRINIVAS CHOWDARY</t>
  </si>
  <si>
    <t>KAKARLA KOMALA DEVI</t>
  </si>
  <si>
    <t>5-125, RAMALAYAM STREET, PRAKASARAOPALEM, NALLAJERLA</t>
  </si>
  <si>
    <t>West Godavari</t>
  </si>
  <si>
    <t>E-101, APARNA CYBER COMMUNE, NALLAGANDLA</t>
  </si>
  <si>
    <t>SASI (EM) HIGH SCHOOL</t>
  </si>
  <si>
    <t>SRI CHAITANYA JUNIOR KALASALA</t>
  </si>
  <si>
    <t>JNTU HYDERABAD</t>
  </si>
  <si>
    <t>VNR VIGNANA JYOTHI INSTITUTE OF ENGINEERING AND TECHNOLOGY (HYDERABAD, TELANGANA)</t>
  </si>
  <si>
    <t xml:space="preserve">MS Projects, Primavera, Candy, AutoCAD, MS Office, </t>
  </si>
  <si>
    <t>Amaravati Development Corporation Limited | Intern  | Amaravati | May 2026 | Jul 2026 | 10 Weeks | Campus Internship
VNR VIGNANA JYOTHI INSTITUTE OF ENGINEERING AND TECHNOLOGY | IRRIGATION | HYDERABAD | Nov 2023 | Apr 2024 | 21 Weeks</t>
  </si>
  <si>
    <t>Plastic Waste Management</t>
  </si>
  <si>
    <t>H2570052</t>
  </si>
  <si>
    <t>SURYA</t>
  </si>
  <si>
    <t>VENKATAHARIRAMA C P</t>
  </si>
  <si>
    <t>KALAGA</t>
  </si>
  <si>
    <t>Surya Venkataharirama C P Kalaga</t>
  </si>
  <si>
    <t>suryahari4587@gmail.com</t>
  </si>
  <si>
    <t>h2570052@student.nicmar.ac.in</t>
  </si>
  <si>
    <t>10-Sep-2003</t>
  </si>
  <si>
    <t>Reading Books,Exploring New Places and Cultures,Trying Out Different Cuisines and Food Experiences,Traveling and Discovering Hidden Destinations,Watching Documentaries and Movies,Listening To Music</t>
  </si>
  <si>
    <t>5421 3031 8360</t>
  </si>
  <si>
    <t>K VEERA VENKATA SIREESH KUMAR</t>
  </si>
  <si>
    <t>KALAGA NAGA SUNEETHA</t>
  </si>
  <si>
    <t>30-20/3-15/1 Geethmandiram, Seetharam Puram
Vijayawada, Buckinghampet_x000D_
Krishna, Andhra Pradesh - 520002</t>
  </si>
  <si>
    <t>N T Rama Rao</t>
  </si>
  <si>
    <t>1-4-179/84, SATYAGOWRI APARTMENT, SECOND FLOOR, STREET 8, GANDHI NAGAR, HYDERABAD, TELANGANA</t>
  </si>
  <si>
    <t>NALANDA VIDYA NIKETAN VIJAYAWADA ANDHRA PRADESH</t>
  </si>
  <si>
    <t>CENTRAL BOARD OF SECONDARY EDUCATION (VIJAYAWADA/ANDHRA PRADESH)</t>
  </si>
  <si>
    <t>2008-Jun</t>
  </si>
  <si>
    <t>SRI SARADA JUNIOR COLLEGE</t>
  </si>
  <si>
    <t>BOARD OF INTERMEDIATE EDUCATION ANDHRA PRADESH, INDIA</t>
  </si>
  <si>
    <t>JAWAHARLAL NEHRU ARCHITECTURE AND FINE ARTS UNIVERSITY</t>
  </si>
  <si>
    <t>SRI VENKATESHWARA COLLEGE OF ARCHITECTURE(HYDERABAD/TELANGANA)</t>
  </si>
  <si>
    <t>AutoCAD,MS Office,MS Project,Primavera,Revit,Sketchup,Enscape,D5,Photoshop,Illustrator</t>
  </si>
  <si>
    <t>Urbanrise(Ramteja Constructions) | Project Manager Intern | Hyderabad | May 2026 | Jul 2026 | 7 Weeks | Campus Internship
Sri Venkateshwara College Of Architecture | Thesis Project | Hyderabad | Jan 2025 | Jul 2025 | 23 Weeks
Deepak Mehta Architect | Intern Architect | Mumbai | Sep 2024 | Jan 2025 | 20 Weeks</t>
  </si>
  <si>
    <t>Diploma In Architecture CADD(Revit And Sketchup)</t>
  </si>
  <si>
    <t>H2570053</t>
  </si>
  <si>
    <t>RAGHAVENDRA</t>
  </si>
  <si>
    <t>KANCHARLA</t>
  </si>
  <si>
    <t>Raghavendra Kancharla</t>
  </si>
  <si>
    <t>kancharlaraghavendra0406@gmail.com</t>
  </si>
  <si>
    <t>h2570053@student.nicmar.ac.in</t>
  </si>
  <si>
    <t>04-Jun-2003</t>
  </si>
  <si>
    <t>7272 2955 9772</t>
  </si>
  <si>
    <t>KANCHARLA LINGAM</t>
  </si>
  <si>
    <t>KANCHARLA KAVITHA</t>
  </si>
  <si>
    <t>H NO 5-8-999/4/4, SRIRAM NAGAR COLONY, ASHOK NAGAR, KAMAREDDY</t>
  </si>
  <si>
    <t>Kamareddy</t>
  </si>
  <si>
    <t>H NO 16-2-701/1, FLAT NO 302, MJR CLASSIC, MALKPET ,HYDERABAD</t>
  </si>
  <si>
    <t>SPR SCHOOL PF EXCELLENCE KAMAREDDY</t>
  </si>
  <si>
    <t>KAMAREDDY/TELANGANA</t>
  </si>
  <si>
    <t>2011-Jun</t>
  </si>
  <si>
    <t>JEEKSHA JUNIOR COLLEGE</t>
  </si>
  <si>
    <t>HYDERABAD/TELANGANA</t>
  </si>
  <si>
    <t>VELLORE/TAMILNADU</t>
  </si>
  <si>
    <t>VELLORE INSTITUTE OF TECHNOLOGY  | MAJOR PROJECT  (STUDY ON THE EFFECT OF RECYCLED FINE &amp; COARSE AGGREGATES IN CONCRETE ) | VELLORE  | Dec 2024 | Apr 2025 | 17 Weeks | Campus Internship
MY HOME GROUP  | INTERN  | KOKAPET  | May 2026 | Jul 2026 | 9 Weeks | Campus Internship
E INFRA ELEGANT INFRA DEVELOPERS  | INTERN  | La Casa Adibatla - Premium Villas by E-Infra | Nov 2023 | Dec 2023 | 4 Weeks | Campus Internship
SRI APOORVA CMC LLP | INTERN  | La Casa Adibatla - Premium Villas by E-Infra | Aug 2023 | Sep 2023 | 8 Weeks
M/S DEEPIKA CONSTRUCTION  | INTERN  | Chittoor District  | Sep 2024 | Oct 2024 | 8 Weeks</t>
  </si>
  <si>
    <t>Adoption of AI/ML Tools for Cost and Schedule Risk Prediction in Residential Construction  Projects: A Study of Hyderabad</t>
  </si>
  <si>
    <t>H2570054</t>
  </si>
  <si>
    <t>KARUNA</t>
  </si>
  <si>
    <t>KANNAN</t>
  </si>
  <si>
    <t>Karuna Kannan</t>
  </si>
  <si>
    <t>karuna.kannan@gmail.com</t>
  </si>
  <si>
    <t>h2570054@student.nicmar.ac.in</t>
  </si>
  <si>
    <t>15-Nov-2001</t>
  </si>
  <si>
    <t>English, Tamil, Hindi,Malayalam</t>
  </si>
  <si>
    <t>Reading</t>
  </si>
  <si>
    <t>3312 4090 7070</t>
  </si>
  <si>
    <t>KANNAN KRISHNAN</t>
  </si>
  <si>
    <t>COO</t>
  </si>
  <si>
    <t>KAVITHA KANNAN</t>
  </si>
  <si>
    <t>STAY AT HOME</t>
  </si>
  <si>
    <t>SFB, Poornapuskhkala, 132, Silapathikaram St., Ganesh Nagar, Selaiyur</t>
  </si>
  <si>
    <t>Chennai</t>
  </si>
  <si>
    <t>SRI SANKARA GLOBAL ACADEMY</t>
  </si>
  <si>
    <t>CAMBRIDGE INTERNATIONAL EXAMINATIONS</t>
  </si>
  <si>
    <t>2016-Mar</t>
  </si>
  <si>
    <t>NARSEE MONJEE INSTITUTE OF MANAGEMENT STUDIES</t>
  </si>
  <si>
    <t>BALWANT SHETH SCHOOL OF ARCHITECTURE</t>
  </si>
  <si>
    <t>AutoCAD,MS Office,MS Project</t>
  </si>
  <si>
    <t>The Purple Ink Studio | Project Architect | Bengaluru | Aug 2024 | Jul 2025 | 0 Years, 11 Months, 23 Days | 3.48</t>
  </si>
  <si>
    <t>11 month(s)</t>
  </si>
  <si>
    <t>Starworth Infrastructure and Construction Ltd. | Intern | Bengaluru  | May 2026 | Jul 2026 | 7 Weeks | Campus Internship
The Purple Ink Studio | Architecture Intern | Bengaluru | Mar 2024 | Jul 2024 | 16 Weeks</t>
  </si>
  <si>
    <t>H2570055</t>
  </si>
  <si>
    <t>VARA PRASAD</t>
  </si>
  <si>
    <t>VENKATA SIVA SAI</t>
  </si>
  <si>
    <t>KASALA</t>
  </si>
  <si>
    <t>Vara Prasad Venkata Siva Sai Kasala</t>
  </si>
  <si>
    <t>kasalavaraprasad@gmail.com</t>
  </si>
  <si>
    <t>h2570055@student.nicmar.ac.in</t>
  </si>
  <si>
    <t>22-Aug-2002</t>
  </si>
  <si>
    <t>English, Hindi ,Telugu.</t>
  </si>
  <si>
    <t>Volunteering,Sports,Cooking,Traveling</t>
  </si>
  <si>
    <t>2268 5994 5337</t>
  </si>
  <si>
    <t>KASALA RAMACHANDRAIAH</t>
  </si>
  <si>
    <t>KASALA LAKSHMI</t>
  </si>
  <si>
    <t>55/19/11LIG46B, HB Colony, Seethamadhara, Visakhapatnam, Andhrapradesh</t>
  </si>
  <si>
    <t>NARAYANA E-TECHNO</t>
  </si>
  <si>
    <t>SASI NEW GEN JR COLLAGE</t>
  </si>
  <si>
    <t>GITAM UNIVERSITY</t>
  </si>
  <si>
    <t>GITAM UNIVERSITY VISAKHAPATNAM</t>
  </si>
  <si>
    <t>AutoCAD,MS Project,Primavera P6,GIS,Google Suite,Canva,Proficient in Ms Office Suite,CANDY,BIM</t>
  </si>
  <si>
    <t>Vestian Global Workplace Services Pvt Ltd | Cost/Procurement Team | Bangalore | May 2026 | Jul 2026 | 8 Weeks | Campus Internship
SIMEON INFRA &amp; AGENCIES | GRADUATE ENGINEER TRAINEE  | VISAKHAPATNAM | Nov 2024 | May 2025 | 26 Weeks
CHENNAI METRO RAIL LIMITED | SITE ADMINISTRATOR | CHENNAI | May 2023 | Jun 2023 | 4 Weeks</t>
  </si>
  <si>
    <t>H2570056</t>
  </si>
  <si>
    <t>KASIREDDI</t>
  </si>
  <si>
    <t>MADHU KRISHNA</t>
  </si>
  <si>
    <t>Kasireddi Madhu Krishna</t>
  </si>
  <si>
    <t>kasireddimk@gmail.com</t>
  </si>
  <si>
    <t>h2570056@student.nicmar.ac.in</t>
  </si>
  <si>
    <t>06-Dec-2001</t>
  </si>
  <si>
    <t>Listening to music,Volunteering</t>
  </si>
  <si>
    <t>8690 1513 6380</t>
  </si>
  <si>
    <t>KASIREDDI NARASIMHA MURTHY</t>
  </si>
  <si>
    <t>DAILY WAGES LABOUR</t>
  </si>
  <si>
    <t>KASIREDDI MALLESWARI</t>
  </si>
  <si>
    <t>36-93-231/54, Indiranagar-4, Kancharapalem</t>
  </si>
  <si>
    <t>RAVINDRA BHARATHI EM HIGH SCHOOL</t>
  </si>
  <si>
    <t>ANDHRA UNIVERSITY</t>
  </si>
  <si>
    <t>ANIL NEERUKONDA INSTITUTE OF TECHNOLOGY AND SCIENCES</t>
  </si>
  <si>
    <t>MS Project,Primavera P6,PowerBI,BIM,MS Office,Advanced Excel</t>
  </si>
  <si>
    <t>Megha Engineering &amp; Infrastructure Ltd. | Engineer - Cons Cord | Atchuthapuram | Nov 2023 | Apr 2025 | 1 Years, 4 Months, 23 Days | 3.48</t>
  </si>
  <si>
    <t>16 month(s)</t>
  </si>
  <si>
    <t>Prestige Estates Projects Limited | Project Planning &amp; Site Execution  | Hyderabad | May 2026 | Jul 2026 | 8 Weeks | Campus Internship
ANIL NEERUKONDA INSTITUTE OF TECHNOLOGY &amp; SCIENCES | PROJECT INTERNSHIP | VISAKHAPATNAM | Oct 2022 | Mar 2023 | 24 Weeks
SK DESIGNERS | INDUSTRIAL TRAINING INTERNSHIP | VISAKHAPATNAM | Jun 2022 | Jul 2022 | 1 Weeks</t>
  </si>
  <si>
    <t xml:space="preserve">Safety in Construction - NPTEL
Microsoft Office
NEBOSH - IGC </t>
  </si>
  <si>
    <t>H2570057</t>
  </si>
  <si>
    <t>SUNIL KUMAR</t>
  </si>
  <si>
    <t>KATIGANDLA</t>
  </si>
  <si>
    <t>Sunil Kumar Katigandla</t>
  </si>
  <si>
    <t>katigandlasunilkumar@gmail.com</t>
  </si>
  <si>
    <t>h2570057@student.nicmar.ac.in</t>
  </si>
  <si>
    <t>15-Aug-2000</t>
  </si>
  <si>
    <t>9594 1819 2581</t>
  </si>
  <si>
    <t>KATIGANDLA SUBBARAYUDU</t>
  </si>
  <si>
    <t>KATIGANDLA SUBBALAKSHUMMA</t>
  </si>
  <si>
    <t>2/8 Thummaluru (village), Pendlimarri Mandal,_x000D_
Kadapa.</t>
  </si>
  <si>
    <t>Kadapa</t>
  </si>
  <si>
    <t>SRI SATHYA SAI HIGH SCHOOL</t>
  </si>
  <si>
    <t>BOARD OF SECONDARY EDUCATION ANDHRA PRADESH, INDIA</t>
  </si>
  <si>
    <t>2014-Apr</t>
  </si>
  <si>
    <t>SREE VIDYANIKETHAN ENGINEERING COLLEGE / A.RANGAMPET</t>
  </si>
  <si>
    <t>ANNAMACHARYA INSTUTE OF TECHNOLOGY AND SCIENCES</t>
  </si>
  <si>
    <t>ANNAMACHARYA INSTUTE OF TECHNOLOGY AND SCIENCES, RAJAMPET/ ANDHRA PRADESH</t>
  </si>
  <si>
    <t>H2570058</t>
  </si>
  <si>
    <t>KATRAVATH</t>
  </si>
  <si>
    <t>SANTHOSH</t>
  </si>
  <si>
    <t>Katravath Santhosh Kumar</t>
  </si>
  <si>
    <t>santhoshnayakc17@gmail.com</t>
  </si>
  <si>
    <t>h2570058@student.nicmar.ac.in</t>
  </si>
  <si>
    <t>17-Nov-1997</t>
  </si>
  <si>
    <t>English, Hindi, Telugu, Lambadi</t>
  </si>
  <si>
    <t>Watching Movies,Playing cricket</t>
  </si>
  <si>
    <t>8374 4516 5451</t>
  </si>
  <si>
    <t>KATRAVATH CHANDER NAIK</t>
  </si>
  <si>
    <t>MASON</t>
  </si>
  <si>
    <t>KATRAVATH MANEMMA</t>
  </si>
  <si>
    <t>Homemaker</t>
  </si>
  <si>
    <t>15-61/2, Marwadi Lane, Balaji Nagar, Kapra, Medchal-Malkajgiri</t>
  </si>
  <si>
    <t>ST JOSEPH'S MISSIONARY SCHOOL</t>
  </si>
  <si>
    <t>SSC (HYDERABAD/TELANGANA)</t>
  </si>
  <si>
    <t>2003-Jun</t>
  </si>
  <si>
    <t>2015-Mar</t>
  </si>
  <si>
    <t>TELANGANA STATE BOARD OF INTERMEDIATE EDUCATION (HYDERABAD/TELANGANA)</t>
  </si>
  <si>
    <t>INSTITUTE OF AERONAUTICAL ENGINEERING (HYDERABAD/TELANGANA)</t>
  </si>
  <si>
    <t>AutoCAD,MS Project,Primavera,MS Excel,QS,Revit</t>
  </si>
  <si>
    <t>VENKATA PRANEETH DEVELOPERS PVT.LTD | SITE ENGINEER | ANNOJIGUDA, GHATKESAR, TELANGANA | Feb 2022 | Sep 2024 | 2 Years, 7 Months, 4 Days | 2.64</t>
  </si>
  <si>
    <t>31 month(s)</t>
  </si>
  <si>
    <t>Chamberz International (India) Pvt. Ltd., | Contracts &amp; Claims | Chennai | May 2026 | Jul 2026 | 8 Weeks | Campus Internship
INSTITUTE OF AERONAUTICAL ENGINEERING |  DECREASE THE SELF WEIGHT OF SLAB BY USING U-BOOT TECHNOLOGY | DUNDIGAL,HYDERABAD | Jan 2021 | Jun 2021 | 22 Weeks</t>
  </si>
  <si>
    <t>Quantity Surveying
AUTOCAD</t>
  </si>
  <si>
    <t>H2570059</t>
  </si>
  <si>
    <t>KATTA</t>
  </si>
  <si>
    <t>BHARATH</t>
  </si>
  <si>
    <t>TEJA GOUD</t>
  </si>
  <si>
    <t>Katta Bharath Teja Goud</t>
  </si>
  <si>
    <t>bgoud201@gmail.com</t>
  </si>
  <si>
    <t>h2570059@student.nicmar.ac.in</t>
  </si>
  <si>
    <t>03-Sep-2000</t>
  </si>
  <si>
    <t>ENGLISH, TELUGU ,HINDI</t>
  </si>
  <si>
    <t xml:space="preserve">Listening Music  ,Reading Books </t>
  </si>
  <si>
    <t>6493 3738 6054</t>
  </si>
  <si>
    <t>KATTA RAJU GOUD</t>
  </si>
  <si>
    <t>DRIVER</t>
  </si>
  <si>
    <t>KATTA PADMA</t>
  </si>
  <si>
    <t>1-91, VENKATAPUR, GHATKESAR, KORREMUL</t>
  </si>
  <si>
    <t>Medchal</t>
  </si>
  <si>
    <t>SRI CHAITANYA HIGH SCHOOL</t>
  </si>
  <si>
    <t>2011-Jul</t>
  </si>
  <si>
    <t>TEEGALA KRISHNA REDDY ENGINEERING COLLEGE - MEERPET, HYD</t>
  </si>
  <si>
    <t>JAWAHARLAL NEHRU TECHNOLOGICAL UNIVERSITY HYDERABAD KUKATPALLY, HYDERBAD - 500088</t>
  </si>
  <si>
    <t>SAMSKRUTI COLLEGE OF ENGINEERING &amp; TECHNOLOGY, GHATKESAR</t>
  </si>
  <si>
    <t>AutoCAD,MS Office,Primavera,Sketch Up,Ms Project,Qualcum,Revit architecture,Candy</t>
  </si>
  <si>
    <t>MB9 Architecture | Assistant  Civil Engineer | G-8 Archana Enclaves, East Marredpally, Rd Sechachala Colony, West MArredpally Sec., (T.S) 500026 | Feb 2023 | Jul 2025 | 2 Years, 5 Months, 18 Days | 1.2</t>
  </si>
  <si>
    <t>Rdx Architects  | Project management intern  | chennai  | May 2026 | Jul 2026 | 8 Weeks | Campus Internship
SAMSKRUTI COLLEGE OF ENGINEERING AND TECHNOLOGY | Team Leader | GHATKESAR | Apr 2022 | Jul 2022 | 14 Weeks</t>
  </si>
  <si>
    <t xml:space="preserve">Ethics in engineering practice
IGBC 
Design Technology And Innovation </t>
  </si>
  <si>
    <t>H2570060</t>
  </si>
  <si>
    <t>KEERTHANA</t>
  </si>
  <si>
    <t>RAJESH</t>
  </si>
  <si>
    <t>Keerthana Rajesh</t>
  </si>
  <si>
    <t>keerthanarajesh22@gmail.com</t>
  </si>
  <si>
    <t>h2570060@student.nicmar.ac.in</t>
  </si>
  <si>
    <t>22-Jul-2003</t>
  </si>
  <si>
    <t>ENGLISH,MALAYALAM,HINDI</t>
  </si>
  <si>
    <t>4281 7462 9702</t>
  </si>
  <si>
    <t>RAJESHKUMAR M</t>
  </si>
  <si>
    <t>SENIOR SUPERINTENDENT AT KSEB</t>
  </si>
  <si>
    <t>RAMYA K</t>
  </si>
  <si>
    <t>LIBRARIAN AT GMC KANNUR</t>
  </si>
  <si>
    <t>KUNNATHERU, RAMANTHALI PO_x000D_
KANNUR DIST</t>
  </si>
  <si>
    <t>KENDRIYA VIDYALAYA INS ZAMORIN KANNUR</t>
  </si>
  <si>
    <t>GOVERNMENT GIRL'S HIGHER SECONDARY SCHOOL PAYYANUR</t>
  </si>
  <si>
    <t>NSS COLLEGE OF ENGINEERING PALAKKAD</t>
  </si>
  <si>
    <t>AutoCAD,MS Office,MS Project,MS EXCEL,STAAD.Pro,Primavera P6</t>
  </si>
  <si>
    <t>R-ONE INFRAVISION LLP  | SITE EXECUTION AND CONTROL | Hyderabad | May 2026 | Jul 2026 | 10 Weeks | Campus Internship
SKOLAR | INTERN | ONLINE  | Feb 2024 | Apr 2024 | 12 Weeks
IIT PALAKKAD | UNDERGRADUATE RESEARCHER | PALAKKAD,KERALA | Aug 2024 | Apr 2025 | 34 Weeks</t>
  </si>
  <si>
    <t>H2570061</t>
  </si>
  <si>
    <t>KELLA</t>
  </si>
  <si>
    <t>Akash Kella</t>
  </si>
  <si>
    <t>akashkella@gmail.com</t>
  </si>
  <si>
    <t>h2570061@student.nicmar.ac.in</t>
  </si>
  <si>
    <t>02-Nov-2001</t>
  </si>
  <si>
    <t>TELUGU, HINDI, ENGLISH</t>
  </si>
  <si>
    <t>TRAVELLING,3D MODELLING,PLAYING CRICKET</t>
  </si>
  <si>
    <t>6811 4149 7905</t>
  </si>
  <si>
    <t>KELLA APPALA NARASIMHA RAO</t>
  </si>
  <si>
    <t xml:space="preserve">ELECTRITION </t>
  </si>
  <si>
    <t>KELLA SRIDEVI</t>
  </si>
  <si>
    <t xml:space="preserve">HOME MAKER </t>
  </si>
  <si>
    <t>2-153/A, BEHIND SBI, GOPALAPURAM</t>
  </si>
  <si>
    <t>7-60/1, SRI SAI NILAYAM, ANAND NAGAR, LALAGADI MALAKPET</t>
  </si>
  <si>
    <t>SARVANI HIGH SCHOOL</t>
  </si>
  <si>
    <t>SAGI RAMA KRISHNAM RAJU ENGINEERING COLLEGE, BHIMAVARAM, ANDHRA PRADESH</t>
  </si>
  <si>
    <t>AutoCAD,Primavera,SKETCHUP,REVIT,3dsMAX, MS Office, MS Project</t>
  </si>
  <si>
    <t>Chamber international (INDIA) Pvt Ltd | Contracts and claims | Chennai | May 2026 | Jul 2026 | 8 Weeks | Campus Internship
SAGI RAMA KRISHNAM RAJU ENGINEERING COLLEGE | ENVIRONMENTAL ENGINEERING | BHIMAVARAM | Aug 2022 | May 2023 | 40 Weeks
NAVALOK INTERIORS | Junior Designer  | Hyderabad  | Apr 2024 | May 2025 | 58 Weeks</t>
  </si>
  <si>
    <t xml:space="preserve">Design, Technology and Innovation </t>
  </si>
  <si>
    <t>H2570063</t>
  </si>
  <si>
    <t>KIRAN KUMAR NETA</t>
  </si>
  <si>
    <t>NEELI</t>
  </si>
  <si>
    <t>Kiran Kumar Neta Neeli</t>
  </si>
  <si>
    <t>kittunkkn@gmail.com</t>
  </si>
  <si>
    <t>h2570063@student.nicmar.ac.in</t>
  </si>
  <si>
    <t>05-Aug-2002</t>
  </si>
  <si>
    <t>Watching movies,singing,dancing</t>
  </si>
  <si>
    <t>3834 5203 8594</t>
  </si>
  <si>
    <t>RAMBABU NEELI</t>
  </si>
  <si>
    <t>VEERA RAGHAVAMMA NEELI</t>
  </si>
  <si>
    <t>31-36-25, Mig-2, 328, Rajiv Nagar, Kurmannapalem, Gajuwaka, Vishakapatnam</t>
  </si>
  <si>
    <t>DR. KKR'S GOWTHAM INTERNATIONAL SCHOOL</t>
  </si>
  <si>
    <t>CENTRAL BUREAU OF SECONDARY EDUCAITON</t>
  </si>
  <si>
    <t>SRI CHAITANYA BOYS JUNIOR COLLEGE</t>
  </si>
  <si>
    <t>ANDHRA PRADESH BOARD OF INTERMEDIATE</t>
  </si>
  <si>
    <t>ANDHRA UNIVERSITY COLLEGE OF ENGINEERING, VISAKHAPATNAM</t>
  </si>
  <si>
    <t>AutoCAD,MS Office,MS Project,Primavera,Revit,BIM,Navisworks</t>
  </si>
  <si>
    <t>AECOM | Engineer-1 | Hyderabad | May 2024 | Jul 2025 | 1 Years, 2 Months, 30 Days | 4.5
L&amp;T Limited | Graduate Engineer Trainee | Bangalore | Jul 2023 | Mar 2024 | 0 Years, 8 Months, 25 Days | 6.5</t>
  </si>
  <si>
    <t>24 month(s)</t>
  </si>
  <si>
    <t>Prestige Estates Projects Limited | Site Execution &amp; Control | Hyderabad | May 2026 | Jul 2026 | 7 Weeks | Campus Internship
Andhra University | Structural Design | Visakhapatnam | Jan 2023 | May 2023 | 18 Weeks</t>
  </si>
  <si>
    <t>IGBC AP Associate</t>
  </si>
  <si>
    <t>H2570064</t>
  </si>
  <si>
    <t>KOKKILIGADDA</t>
  </si>
  <si>
    <t>KRANTHI</t>
  </si>
  <si>
    <t>KOWSIK</t>
  </si>
  <si>
    <t>Kokkiligadda Kranthi Kowsik</t>
  </si>
  <si>
    <t>kranthikowshik2003@gmail.com</t>
  </si>
  <si>
    <t>h2570064@student.nicmar.ac.in</t>
  </si>
  <si>
    <t>11-Feb-2003</t>
  </si>
  <si>
    <t>English,Telugu</t>
  </si>
  <si>
    <t xml:space="preserve">Playing Badminton, volleyball </t>
  </si>
  <si>
    <t>2498 3845 9813</t>
  </si>
  <si>
    <t>KOKKILIGADDA SRINIVASA RAO</t>
  </si>
  <si>
    <t>KOKKILIGADDA SUVARNA LAKSHMI</t>
  </si>
  <si>
    <t>7-75, JULU, KOTHAPALEM, NIZAMPATNAM, BAPATLA</t>
  </si>
  <si>
    <t>Bapatla</t>
  </si>
  <si>
    <t>NAVA JEEVAN HIGH SCHOOL, KOTHAPALEM, GUNTUR DISTRICT</t>
  </si>
  <si>
    <t>NARAYANA JUNIOR COLLEGE, MACHLIPATNAM, ANDRA PRADESH</t>
  </si>
  <si>
    <t>PRASAD V POTLURI SIDDHARTHA INSTITUTE OF TECHNOLOGY, VIJAYAWADA, ANDHRA PRADESH</t>
  </si>
  <si>
    <t>MS Office,MS Project,Primavera,Excel,Power BI,Revit</t>
  </si>
  <si>
    <t>Amaravati Development Corporation Limited (ADCL) | Planning and site Execution | Amaravathi, Andhra Pradesh | May 2026 | Jul 2026 | 10 Weeks | Campus Internship
PRASAD V. POTLURI SIDDHARTHA INSTITUTE OF TECHNOLOGY | FINAL YEAR PROJECT | VIJAYAWADA, ANDHRA PRADESH | Jan 2024 | Apr 2024 | 16 Weeks
SOUTH CENTRAL RAILWAY | SITE EXECUTION | VIJAYAWADA, ANDHRA PRADESH | Jun 2023 | Jul 2023 | 4 Weeks
NATIONAL HIGHWAYS AUTHORITY OF INDIA | STUDENT INTERN | AMARAVATHI, ANDHRA PRADESH | Jul 2022 | Aug 2022 | 4 Weeks</t>
  </si>
  <si>
    <t>Building Drafting Using AUTOCAD
Architectural Modeling Using Revit
Primavera P6</t>
  </si>
  <si>
    <t>H2570065</t>
  </si>
  <si>
    <t>KOMANDLA</t>
  </si>
  <si>
    <t>SATVIK</t>
  </si>
  <si>
    <t>REDDY</t>
  </si>
  <si>
    <t>Komandla Satvik Reddy</t>
  </si>
  <si>
    <t>satvikkomandla24@gmail.com</t>
  </si>
  <si>
    <t>h2570065@student.nicmar.ac.in</t>
  </si>
  <si>
    <t>24-Aug-2003</t>
  </si>
  <si>
    <t>English , Hindi</t>
  </si>
  <si>
    <t>7860 0854 7160</t>
  </si>
  <si>
    <t>K PRABHAKAR REDDY</t>
  </si>
  <si>
    <t>K SRUJANA</t>
  </si>
  <si>
    <t>11-12-535, Road No : 11B, O-city Warangal</t>
  </si>
  <si>
    <t>GREENWOOD HIGH SCHOOL</t>
  </si>
  <si>
    <t>CENTRAL BOARD OF SECONDARY EDUCATION - WARANGAL</t>
  </si>
  <si>
    <t>2012-Jul</t>
  </si>
  <si>
    <t>EXCELLENCIA JUNIOR COLLEGE</t>
  </si>
  <si>
    <t>TELANGANA STATE BOARD OF INTERMEDIATE EDUCATION - HYDERABAD</t>
  </si>
  <si>
    <t>GANDHI INSTITUTE OF TECHNOLOGY AND MANAGEMENT - HYDERABAD</t>
  </si>
  <si>
    <t>MS Office,MS Project,Primavera,Blast Ware,Google Earth Engine,Primavera,Power BI, Candy</t>
  </si>
  <si>
    <t>Archinova Design Pvt. Ltd. | Construction Planning Intern | Hyderabad | May 2026 | Jul 2026 | 8 Weeks | Campus Internship
GITAM UNIVERSITY | Major Project | Hyderabad | Oct 2023 | Apr 2024 | 26 Weeks
NATIONAL INSTITUTE OF TECHNOLOGY WARANGAL | INTERN | WARANGAL | Apr 2023 | Jun 2023 | 8 Weeks</t>
  </si>
  <si>
    <t>Primavera P6 for Civil Engineers – Masterclass in Planning
Procurement &amp; Vendor Management Assessment
One Day Workshop on Reliability Engineering
Write Professional Emails in English
Create your first Chatbot with Rasa and Python</t>
  </si>
  <si>
    <t>H2570066</t>
  </si>
  <si>
    <t>SUMAVALI</t>
  </si>
  <si>
    <t>KOMMU</t>
  </si>
  <si>
    <t>Sumavali Kommu</t>
  </si>
  <si>
    <t>sumavalikmu@gmail.com</t>
  </si>
  <si>
    <t>h2570066@student.nicmar.ac.in</t>
  </si>
  <si>
    <t>21-May-2004</t>
  </si>
  <si>
    <t>Reading books, Listening to Music,Drawing</t>
  </si>
  <si>
    <t>8816 0254 1607</t>
  </si>
  <si>
    <t>K GANGADHAR</t>
  </si>
  <si>
    <t>RETIRED GOVERNMENT OFFICE</t>
  </si>
  <si>
    <t>LAVANYA KOMMU</t>
  </si>
  <si>
    <t>Flat No: 104, A-Block, Ashoka Elite Apartments, Yellamagutta, Nizamabad</t>
  </si>
  <si>
    <t>Nizamabad</t>
  </si>
  <si>
    <t>KAKATIYA OLYMPAID SCHOOL</t>
  </si>
  <si>
    <t>SCC, NIZAMABAD, TELANGANA #</t>
  </si>
  <si>
    <t xml:space="preserve">KAKATIYA JUNIOR COLLEGE </t>
  </si>
  <si>
    <t>TGBIE, NIZAMABAD, TELANGANA</t>
  </si>
  <si>
    <t>JNTUH</t>
  </si>
  <si>
    <t>VALLURUPALLI NAGESHWAR RAO VIGNANA JYOTHI INSITUTE OF ENGINEERING AND TECHNOLOGY, HYDERABAD, TELANGANA</t>
  </si>
  <si>
    <t>AutoCAD,MS Office,Q-GIS,STAAD Pro,PLAXIS-2D,Primavera,Power-BI,BIM,MS Project</t>
  </si>
  <si>
    <t>BSR Infratech India Limited | Project Management Intern | VCIWU, Koti, Hyderbad | May 2026 | Jul 2026 | 9 Weeks | Campus Internship
My Home Construction Pvt.Ltd | Intern- Civil Engineering | Kokapet, Hyderabad | May 2024 | Jun 2024 | 4 Weeks
National Institute of Technology, Warangal | Intern- Civil Engineering | Warangal | Jun 2023 | Jun 2023 | 3 Weeks
VNRVJIET | Team Leader | VNRVJIET | Aug 2024 | May 2025 | 39 Weeks</t>
  </si>
  <si>
    <t>Ethics in Engineering Practice
Plumbing Design and Fire Fighting
Plastic Waste Management</t>
  </si>
  <si>
    <t>H2570067</t>
  </si>
  <si>
    <t>KONGARI</t>
  </si>
  <si>
    <t>MADHURIMA</t>
  </si>
  <si>
    <t>Kongari Madhurima</t>
  </si>
  <si>
    <t>madhurimakongari17@gmail.com</t>
  </si>
  <si>
    <t>h2570067@student.nicmar.ac.in</t>
  </si>
  <si>
    <t>07-Feb-2004</t>
  </si>
  <si>
    <t>Married</t>
  </si>
  <si>
    <t>English, Telugu and Hindi</t>
  </si>
  <si>
    <t xml:space="preserve">Kuchipudi dance,Cooking,Reading short stories,Listening music,Watching TV Shows </t>
  </si>
  <si>
    <t>3126 3863 0290</t>
  </si>
  <si>
    <t>K SHYAM SUNDAR</t>
  </si>
  <si>
    <t>LECTURER</t>
  </si>
  <si>
    <t>K JAMUNA</t>
  </si>
  <si>
    <t>SELF-EMPLOYED</t>
  </si>
  <si>
    <t>#6-102/3, V G Colony, Beside Bhavita Apartments, Near Bachpan School, Medipally Po&amp;Mdl, Medipally, Medchal Dist</t>
  </si>
  <si>
    <t>#1-132/14, Balaji Nagar near Geeta mandir &amp; reddy shop, Ghatkesar.</t>
  </si>
  <si>
    <t>GOWTHAM MODEL SCHOOL, BODUPPAL</t>
  </si>
  <si>
    <t>TELANGANA BOARD OF SECONDARY EDUCATION</t>
  </si>
  <si>
    <t>ST. PIOUS X JUNIOR COLLEGE FOR GIRLS, RAMNAGAR</t>
  </si>
  <si>
    <t>KAKATIYA UNIVERSITY</t>
  </si>
  <si>
    <t>KU COLLEGE OF ENGINEERING AND TECHNOLOGY, WARANGAL, TELANGANA</t>
  </si>
  <si>
    <t>AutoCAD,MS Office,MS Project,Primavera, PowerBI, Advanced Excel, Revit, BIM360</t>
  </si>
  <si>
    <t>Pranava Group | Intern | Hyderabad | May 2026 | Jul 2026 | 8 Weeks | Campus Internship
KU COLLEGE OF ENGINEERING AND TECHNOLOGY | STUDENT | WARANGAL | Dec 2024 | Apr 2025 | 20 Weeks</t>
  </si>
  <si>
    <t>IGBC CII
AutoCAD training 45 days in 2025 from CITD, Karimnagar</t>
  </si>
  <si>
    <t>H2570068</t>
  </si>
  <si>
    <t>KOPPARTHI</t>
  </si>
  <si>
    <t>IMMANUYELU</t>
  </si>
  <si>
    <t>Kopparthi Immanuyelu</t>
  </si>
  <si>
    <t>immaneelukopparthi@gmail.com</t>
  </si>
  <si>
    <t>h2570068@student.nicmar.ac.in</t>
  </si>
  <si>
    <t>11-Feb-2002</t>
  </si>
  <si>
    <t>Gardening,Exploring modern construction techniques,Playing cricket</t>
  </si>
  <si>
    <t>5448 4285 5649</t>
  </si>
  <si>
    <t>VENKATESWARLU</t>
  </si>
  <si>
    <t>GOVT EMPLOYEE</t>
  </si>
  <si>
    <t>VIJAYA BHARATHI</t>
  </si>
  <si>
    <t xml:space="preserve">1-64,PAMIDIPADU,KORISAPADU MADAL,PRAKASAM DISTRICT </t>
  </si>
  <si>
    <t>Prakasam</t>
  </si>
  <si>
    <t>SRI RAMA KRISHNA ENGLISH MEDIUM HIGH SCHOOL</t>
  </si>
  <si>
    <t>SCHOOL OF SECONDARY EDUCATION ANDHRA PRADESH</t>
  </si>
  <si>
    <t>DAMACHERLA ANJANEYULU GOVT POLYTECHNIC COLLEGE</t>
  </si>
  <si>
    <t>PACE INSTITUTE OF TECHNOLOGY AND SCIENCES</t>
  </si>
  <si>
    <t>AutoCAD,MS Office,MS Project,Primavera,Sketchup,Basics of Revit Software,Basics of STAAD PRO</t>
  </si>
  <si>
    <t>Shapoorji Pallonji And Company Private Limited | Planning &amp; Commercial Intern | Guntur | May 2026 | Jul 2026 | 8 Weeks | Campus Internship
SRI MASTERS GROTECH CONSULTANTS | TECHNICAL ANALYST | ONGOLE | Jun 2024 | Apr 2025 | 42 Weeks
PACE INSTITUTE OF TECHNOLOGY AND SCIENCES | TEAM CO-ORDIANTOR | VALLUR | Nov 2023 | Apr 2024 | 22 Weeks
SRI MASTERS GROTECH CONSULTANTS | TECHNICAL ANALYST | ONGOLE | Nov 2020 | Apr 2021 | 20 Weeks</t>
  </si>
  <si>
    <t>NATIONAL SERVICE SCHEME
NPTL CERTIFICATION / Ethics in Engineering Practice
NPTL CERTIFICATION / Design, Technology and Innovation</t>
  </si>
  <si>
    <t>H2570069</t>
  </si>
  <si>
    <t>KOSANA</t>
  </si>
  <si>
    <t>JUGAN</t>
  </si>
  <si>
    <t>Kosana Jugan Jayanth</t>
  </si>
  <si>
    <t>jayanthkosana3439@gmail.com</t>
  </si>
  <si>
    <t>h2570069@student.nicmar.ac.in</t>
  </si>
  <si>
    <t>31-Aug-2003</t>
  </si>
  <si>
    <t>TELUGU, ENGLISH, HINDI</t>
  </si>
  <si>
    <t>Playing Cricket,Playing Volleyball,Listening Music,Watching Movies,Watching Cricket</t>
  </si>
  <si>
    <t>5167 0966 4776</t>
  </si>
  <si>
    <t>KOSANA NAGANJANEYULU</t>
  </si>
  <si>
    <t>LATE</t>
  </si>
  <si>
    <t>KOSANA ARUNA</t>
  </si>
  <si>
    <t>15-63-A/2, YAZALI, KARLAPALEM, BAPATLA, ANDHRA PRADESH 522111</t>
  </si>
  <si>
    <t>SRI CHAITANYA SCHOOL</t>
  </si>
  <si>
    <t>BOARD OF SECONDARY EDUCATION, ANDHRAÂ PRADESH</t>
  </si>
  <si>
    <t>BOARD OF INTERMEDIATE EDUCATION OF ANDHRA PRADESH</t>
  </si>
  <si>
    <t>BAPATLA ENGINEERING COLLEGE, BAPATLA</t>
  </si>
  <si>
    <t>AutoCAD,MS Office,MS Project,Primavera,Revit,Arc-GIS,Sketch-UP</t>
  </si>
  <si>
    <t>SHAPOORJI PALLONJI AND COMPANY PRIVATE LIMITED | Intern - Planning &amp; Execution | Hyderabad | May 2026 | Jul 2026 | 8 Weeks | Campus Internship
CONSTRUCTION INDUSTRY DEVELOPEMENT COUNCIL | BUILDING HEALTH ASSESSMENT AND RETROFITTING | BAPATLA | Feb 2024 | Mar 2024 | 6 Weeks
BAPATLA ENGINEERING COLLEGE | ASSESSMENT OF LAND USE &amp; LAND COVER CHANGES IN KADDAM WATERSHED USING GEO- INFORMATICÂ APPROACH | BAPATLA | Dec 2023 | Apr 2024 | 21 Weeks</t>
  </si>
  <si>
    <t>H2570070</t>
  </si>
  <si>
    <t>KOVOOR</t>
  </si>
  <si>
    <t>DHEERAJ</t>
  </si>
  <si>
    <t>KRISHNA</t>
  </si>
  <si>
    <t>Kovoor Dheeraj Krishna</t>
  </si>
  <si>
    <t>kovoordheerajkrishna@gmail.com</t>
  </si>
  <si>
    <t>h2570070@student.nicmar.ac.in</t>
  </si>
  <si>
    <t>07-Jul-2004</t>
  </si>
  <si>
    <t>8932 3823 5644</t>
  </si>
  <si>
    <t>KOVOOR SHIVA PRAVEEN</t>
  </si>
  <si>
    <t>KOVOOR KAVITHA</t>
  </si>
  <si>
    <t>Dr.no:12-2-139,Bhavani Shankar Complex,3rd Floor, Ashok Nagar, Anantapur,515001,</t>
  </si>
  <si>
    <t>Anantapur</t>
  </si>
  <si>
    <t>VISWABHARATI HIGH SCHOOL</t>
  </si>
  <si>
    <t>NIRAMALA JUNIOR COLLEGE</t>
  </si>
  <si>
    <t>JAWAHARLAL NEHRU TECHNOLOGICAL UNIVERSITY ANANATAPUR ,ANDHRA PRADESH</t>
  </si>
  <si>
    <t>SRINIVASA RAMANUJAN INSTITUTE OF TECHNOLOGY, ANANATAPUR ,ANDHRA PRADESH</t>
  </si>
  <si>
    <t>MS Project, Primavera(P6), Power BI, Advanced Excel, SPSS, Revit, AutoCAD, MS Office, STAAD Pro, Tekla.</t>
  </si>
  <si>
    <t>AFCONS INFRASTRUCTURE LIMITED  | Site and planning | To, AFCONS Infrastructure Ltd., Octroi Ground, Eastern Express Highway, Near Hariom Nagar, Damooji Patil Wadi, Thane - Maharashtra, Pin - 400603 | May 2026 | Jul 2026 | 10 Weeks | Campus Internship
EDUSKILLS (AICTE PORTAL) | STRUCTURAL ANALYSIS WITH STAAD . PRO VIRTUAL INTERNSHIP | DONE IN ONLINE | Jul 2024 | Sep 2024 | 8 Weeks
CAD UNIVERSE | CAD 2022 (2D &amp; 3D ) &amp; STAAD III PRO | ANANTAPUR | Aug 2023 | Nov 2023 | 13 Weeks
SRINIVASA RAMANUJAN INSTITUTE OF TECHNOLOGY | REINFORCEMENT OF SOIL ENHANCEMENT TECHNOLOGIES WITH TEA WASTAGE SAW DUST GLASS FIBER LIME | ANANTAPUR, ANDHRA PRADESH | Oct 2024 | Apr 2025 | 27 Weeks</t>
  </si>
  <si>
    <t>Structural Analysis With Staad.Pro
AUTO CAD 2022 (2D &amp; 3D) &amp; STAAD III &amp; PRO</t>
  </si>
  <si>
    <t>H2570071</t>
  </si>
  <si>
    <t>KURAPATI</t>
  </si>
  <si>
    <t>RAVI CHANDRA</t>
  </si>
  <si>
    <t>Kurapati Ravi Chandra</t>
  </si>
  <si>
    <t>ravichandra99512@gmail.com</t>
  </si>
  <si>
    <t>h2570071@student.nicmar.ac.in</t>
  </si>
  <si>
    <t>16-Oct-2002</t>
  </si>
  <si>
    <t>English, Hindi, Telugu, Kannada,Tamil</t>
  </si>
  <si>
    <t>Music,Learning new languages</t>
  </si>
  <si>
    <t>7568 7580 5695</t>
  </si>
  <si>
    <t>KURAPATI RAMESH</t>
  </si>
  <si>
    <t>EMPLOYEE AT SALES SHOP</t>
  </si>
  <si>
    <t>KURAPATI BINDHU</t>
  </si>
  <si>
    <t>H.no.1-1-648, Padma Nagar Rd No.2</t>
  </si>
  <si>
    <t>VIJAY HIGH SCHOOL</t>
  </si>
  <si>
    <t>SECONDARY SCHOOL CERTIFICATE TELANGANA</t>
  </si>
  <si>
    <t>2020-Feb</t>
  </si>
  <si>
    <t>VALLURUPALLI NAGESWARA RAO VIGNANA JYOTHI INSTITUTE OF ENGINEERING &amp;TECHNOLOGY</t>
  </si>
  <si>
    <t>AutoCAD,MS Office,MS Project,Revit,Staad pro,GIS</t>
  </si>
  <si>
    <t>BRIGADE ENTERPRISES LIMITED | Student Intern | Bangalore, Karnataka, India | May 2026 | Jul 2026 | 8 Weeks | Campus Internship
BRIGADE ENTERPRISES LIMITED | GRADUATE ENGINEER TRAINEE | BANGALORE, KARNATAKA, INDIA | Jun 2024 | Aug 2025 | 59 Weeks
VNR VJIET | Team Lead for the project : Experimental Investigation on Ternary Blended Fiber Reinforced Concrete. | Hyderabad | Mar 2023 | Apr 2024 | 58 Weeks</t>
  </si>
  <si>
    <t>Construction Methods and Equipment Management
Principles of Construction Management
GIS Certification Program
Courses under "Cyber Security"
IGBC Accredited Professional- Associate</t>
  </si>
  <si>
    <t>H2570072</t>
  </si>
  <si>
    <t>LAGUDU</t>
  </si>
  <si>
    <t>JOSHIKA</t>
  </si>
  <si>
    <t>Lagudu Venkata Joshika</t>
  </si>
  <si>
    <t>lvjoshika@gmail.com</t>
  </si>
  <si>
    <t>h2570072@student.nicmar.ac.in</t>
  </si>
  <si>
    <t>01-Nov-2003</t>
  </si>
  <si>
    <t>Reading personality development books,listening music,watching movies,poster designing,informal video editing</t>
  </si>
  <si>
    <t>8277 6804 0053</t>
  </si>
  <si>
    <t>L.V.PRASAD</t>
  </si>
  <si>
    <t>L.LALITHA DEVI</t>
  </si>
  <si>
    <t>Flat No.504, Sri Kartikeya Enclave, Pradeep Nagar, Vizianagaram</t>
  </si>
  <si>
    <t>NARAYANA HIGH SCHOOL</t>
  </si>
  <si>
    <t>CBSE, VISAKHAPATNAM, ANDHRA PRADESH</t>
  </si>
  <si>
    <t>GAYATRI VIDYA PARISHAD COLLEGE OF ENGINEERING (AUTONOMOUS), VISAKHAPATNAM, ANDHRA PRADESH</t>
  </si>
  <si>
    <t>MS Office, MS Project, REVIT ARCHITECTURE, PRIMAVERA, Power BI</t>
  </si>
  <si>
    <t>APCRDA | Planning and QA/QC | Amaravati | May 2026 | Jul 2026 | 10 Weeks | Campus Internship
GAYATRI VIDYA PARISHAD COLLEGE OF ENGINEERING | STUDENT | VISAKHAPATNAM | Oct 2024 | Mar 2025 | 19 Weeks
PANCHAYATI RAJ DEPARTMENT, SUB DIVISION BHOGHAPURAM | SITE INTERN | VIZIANAGARAM | May 2024 | Jun 2024 | 6 Weeks
COASTAL CONCRETE | QC/QA | VISAKHAPATNAM | May 2023 | Jun 2023 | 2 Weeks</t>
  </si>
  <si>
    <t>BIM REVIT ARCHITECTURE
IGBC Accredited Professional - Assoicate</t>
  </si>
  <si>
    <t>H2570073</t>
  </si>
  <si>
    <t>LAKUMARAPU</t>
  </si>
  <si>
    <t>MANISH</t>
  </si>
  <si>
    <t>Lakumarapu Manish Kumar</t>
  </si>
  <si>
    <t>manish.lakumarapu@gmail.com</t>
  </si>
  <si>
    <t>h2570073@student.nicmar.ac.in</t>
  </si>
  <si>
    <t>14-Jul-2003</t>
  </si>
  <si>
    <t>8953 2603 2613</t>
  </si>
  <si>
    <t>LAKUMARAPU NARSIMHA</t>
  </si>
  <si>
    <t>LAKUMARAPU SHOBHA RANI</t>
  </si>
  <si>
    <t>8-5-283/117/SP,PLOT NO-117,ROAD NO-3,MADHAVA NAGAR COLONY,BAIRAMALGUDA,KARMANGHAT</t>
  </si>
  <si>
    <t>BRILLIANT GRAMMAR HIGH SCHOOL</t>
  </si>
  <si>
    <t>SECONDARY SCHOOL CERTIFICATE, HYDERABAD/TELANGANA</t>
  </si>
  <si>
    <t>Telangana State Board of Intermediate Education (TSBIE)</t>
  </si>
  <si>
    <t>JAWAHARLAL NEHRU TECHNOLOGICAL UNIVERSITY HYDERABAD (JNTUH),HYDERABAD</t>
  </si>
  <si>
    <t>CVR COLLEGE OF ENGINEERING, MANGALPALLI(V),TELANGANA</t>
  </si>
  <si>
    <t>AutoCAD,MS Project,Primavera,CANDY,Revit architecture,QGIS,MS Excel</t>
  </si>
  <si>
    <t>APCRDA | Intern | Amaravati, Andhra Pradesh | May 2026 | Jul 2026 | 10 Weeks | Campus Internship
CVR COLLEGE OF ENGINEERING | STUDENT | MANGALPALLI,IBRAHIMPATNAM | Jun 2024 | Nov 2024 | 21 Weeks
CVR COLLEGE OF ENGINEERING | STUDENT | MANGALPALLI,IBRAHIMPATNAM | Dec 2024 | Apr 2025 | 15 Weeks</t>
  </si>
  <si>
    <t>Certification on Standard Penetration Test
Certificate in AUTOCAD Building Design</t>
  </si>
  <si>
    <t>H2570074</t>
  </si>
  <si>
    <t>LALITHAMBIGAI</t>
  </si>
  <si>
    <t>S</t>
  </si>
  <si>
    <t>Lalithambigai S</t>
  </si>
  <si>
    <t>lallliii24102003@gmail.com</t>
  </si>
  <si>
    <t>h2570074@student.nicmar.ac.in</t>
  </si>
  <si>
    <t>24-Oct-2003</t>
  </si>
  <si>
    <t>TAMIL,ENGLISH.</t>
  </si>
  <si>
    <t>Crocheting ,Reading books</t>
  </si>
  <si>
    <t>6839 4979 5560</t>
  </si>
  <si>
    <t>SENTHILKUMAR B</t>
  </si>
  <si>
    <t>KAVITHA M</t>
  </si>
  <si>
    <t>DOOR NO.44,INDHRA GANDHI STREET,PASUMPON NAGAR,PAZHANGANATHAM,MADURAI,TAMILNADU.</t>
  </si>
  <si>
    <t>Madurai</t>
  </si>
  <si>
    <t>PLOT NO.93,GOLDEN CITY 3RD STREET,NEAR FERACCA NAGAR,PASUMALAI,THIRUPARANKUNDRAM,MADURAI,TAMILNADU.</t>
  </si>
  <si>
    <t>EBG MATRICULATION HIGHER SECONDARY SCHOOL</t>
  </si>
  <si>
    <t>TAMILNADU STATE BOARD OF SECONDARY EDUCATION,MADURAI,TAMILNADU.</t>
  </si>
  <si>
    <t>MAHATMA MONTESSORI MATRICULATION HIGHER SECONDARY SCHOOL</t>
  </si>
  <si>
    <t>TAMILNADU STATE BOARD OF HIGHER SECONDARY EDUCATION,MADURAI,TAMILNADU</t>
  </si>
  <si>
    <t>2021-May</t>
  </si>
  <si>
    <t>RAJALAKSHMI ENGINEERING COLLEGE,CHENNAI,TAMILNADU.</t>
  </si>
  <si>
    <t>AutoCAD,MS Office,MS Project,Primavera,Autodesk Revit,Navisworks,STAAD Pro,Candy,Calquan</t>
  </si>
  <si>
    <t>Godrej Properties Limited | Operations Intern | Bangalore | May 2026 | Jul 2026 | 8 Weeks | Campus Internship
RAJALAKSHMI ENGINEERING COLLEGE | STUDENT | CHENNAI,TAMILNADU. | Jan 2025 | Apr 2025 | 14 Weeks
Dar Builders | INTERN | MADURAI,TAMILNADU. | Jun 2023 | Jun 2023 | 1 Weeks
RAJALAKSHMI ENGINEERING COLLEGE | STUDENT | CHENNAI,TAMILNADU. | Jul 2024 | Dec 2024 | 23 Weeks</t>
  </si>
  <si>
    <t>CERTIFICATE OF PARTICIPATION (WORKSHOP ON VR IN CIVIL ENGINEERING)
DESIGN THINKING CONTEST 2024
CERTIFICATE OF MERIT</t>
  </si>
  <si>
    <t>H2570075</t>
  </si>
  <si>
    <t>LEKSHMY</t>
  </si>
  <si>
    <t>B</t>
  </si>
  <si>
    <t>R</t>
  </si>
  <si>
    <t>Lekshmy B R</t>
  </si>
  <si>
    <t>brlekshmy02@gmail.com</t>
  </si>
  <si>
    <t>h2570075@student.nicmar.ac.in</t>
  </si>
  <si>
    <t>27-Feb-2002</t>
  </si>
  <si>
    <t>English, Hindi, Malayalam,Tamil</t>
  </si>
  <si>
    <t xml:space="preserve">Playing the Keyboard,Reading </t>
  </si>
  <si>
    <t>2852 9798 7316</t>
  </si>
  <si>
    <t>RAJAKUMAR.G</t>
  </si>
  <si>
    <t>PRIVATE SECTOR EMPLOYEE</t>
  </si>
  <si>
    <t>BEENA.S</t>
  </si>
  <si>
    <t>SCHOOL VIEW, TEMPLE ROAD,VARKALA
P.O,695141, THIRUVANANTHAPURAM</t>
  </si>
  <si>
    <t>SCHOOL VIEW, TEMPLE ROAD,VARKALA 
P.O,695141, THIRUVANANTHAPURAM</t>
  </si>
  <si>
    <t>LITTLE FLOWER ENGLISH MEDIUM HIGHER SECONDARY SCHOOL, EDAVA , THIRUVANANTHAPURAM.</t>
  </si>
  <si>
    <t>GOVERNMENT MODEL HIGHER SECONDARY SCHOOL, VARKALA , THIRUVANANTHAPURAM</t>
  </si>
  <si>
    <t>VALIA KOONAMBAIKULATHAMMA COLLEGE OF ENGINEERING &amp; TECHNOLOGY , PARIPPALLY, THIRUVANANTHAPURAM, KERALA</t>
  </si>
  <si>
    <t>AutoCAD,MS Office,MS Project,Primavera,Advanced Excel,Microsoft Power BI, BIM,Candy</t>
  </si>
  <si>
    <t>Amaravati Development Corporation Limited (ADCL) | Project Management Intern | Amaravati, Andhra Pradesh | May 2026 | Jul 2026 | 10 Weeks | Campus Internship
Rajadhani Finishing School | Draftsman Civil | Thiruvananthapuram, Kerala | Sep 2024 | Jul 2025 | 43 Weeks
Valia Koonambaikulathamma College of Engineering &amp; Technology, Parippally, Thiruvananthapuram | Geotechnical engineering | Parippally | Aug 2023 | Jun 2024 | 43 Weeks
Public Works Department | Civil Engineering Intern | Special Buildings Section No: VI, Thiruvananthapuram | Feb 2024 | Feb 2024 | 0 Weeks</t>
  </si>
  <si>
    <t xml:space="preserve">Civil Designing and Construction Course
NPTEL-ETHICS IN ENGINEERING PRACTICE
NPTEL -DESIGN TECHNOLOGY AND INNOVATION 
IGBC Associate </t>
  </si>
  <si>
    <t>H2570076</t>
  </si>
  <si>
    <t>M L</t>
  </si>
  <si>
    <t>ROHITH</t>
  </si>
  <si>
    <t>NAIK</t>
  </si>
  <si>
    <t>M L Rohith Naik</t>
  </si>
  <si>
    <t>mlrohithnaik@gmail.com</t>
  </si>
  <si>
    <t>h2570076@student.nicmar.ac.in</t>
  </si>
  <si>
    <t>15-Jul-2004</t>
  </si>
  <si>
    <t>Badminton,Cricket,Music</t>
  </si>
  <si>
    <t>8997 8835 4085</t>
  </si>
  <si>
    <t>M LOKYA NAYAK</t>
  </si>
  <si>
    <t>M ANUSHA</t>
  </si>
  <si>
    <t>6-88,Pedda Thanda,maddelabanda Thanda,maldakal Mandalm</t>
  </si>
  <si>
    <t>Jogulamba</t>
  </si>
  <si>
    <t>IDS MT Colony ,Opp Collectorate office,Gadwal</t>
  </si>
  <si>
    <t>SSC</t>
  </si>
  <si>
    <t>JAWARHARLAL NEHRU TECHNOLOGICAL UNIVERSITY HYDERABAD</t>
  </si>
  <si>
    <t>VNR VIGNANA JYOTHI INSTITUTE OF ENGINEERING AND TECHNOLOGY</t>
  </si>
  <si>
    <t>AutoCAD,MS Project,Revit,Primavera,CANDY,QGIS</t>
  </si>
  <si>
    <t>Pranava Group | Planning and Execution (Intern) | Attapur (HYD) | May 2026 | Jul 2026 | 8 Weeks | Campus Internship
NATIONAL COUNCIL FOR CEMENT &amp; BUILDING MATERIALS - NCB BHAVAN | INTERN | GACHIBOWI | May 2024 | May 2024 | 2 Weeks
Vallurupalli Nageswara Rao Vignana Jyothi Institute of Engineering &amp;Technology | Intern | Hyderabad  | Aug 2024 | May 2025 | 39 Weeks
CS Associates | Intern | Zaheerabad  | Jun 2023 | Jun 2023 | 3 Weeks</t>
  </si>
  <si>
    <t>THE APPLICATIONS O F GEOSYNTHETICS I N ROAD INFRASTRUCTURE PROJECTS
Plumbing Design and Fire Fighting</t>
  </si>
  <si>
    <t>H2570077</t>
  </si>
  <si>
    <t>GREESHMANTH</t>
  </si>
  <si>
    <t>V S P</t>
  </si>
  <si>
    <t>MUDRAGALLA</t>
  </si>
  <si>
    <t>Greeshmanth V S P Mudragalla</t>
  </si>
  <si>
    <t>mudragallagreeshmanth@gmail.com</t>
  </si>
  <si>
    <t>h2570077@student.nicmar.ac.in</t>
  </si>
  <si>
    <t>25-Apr-2003</t>
  </si>
  <si>
    <t>Telugu, English and Hindi</t>
  </si>
  <si>
    <t>Cricket,Volleyball</t>
  </si>
  <si>
    <t>3150 1594 7549</t>
  </si>
  <si>
    <t>M R PRASAD</t>
  </si>
  <si>
    <t>M GEETHA BHARATHI</t>
  </si>
  <si>
    <t xml:space="preserve">Flat No-401, Plot No-692,692/A, Silver Springs,
People Hospital Lane, Three Monkeys Circle,
Pragathi Nagar, VTC: Nizampet,
PO: Nizampet,
District: Medchal-malkajgiri,
State: Telangana,
</t>
  </si>
  <si>
    <t>PRAGATHI CENTRAL SCHOOL</t>
  </si>
  <si>
    <t>2007-Jul</t>
  </si>
  <si>
    <t>TSBIE TELANGANA</t>
  </si>
  <si>
    <t>JNTU</t>
  </si>
  <si>
    <t>VNRVJIET TELANGANA</t>
  </si>
  <si>
    <t>AutoCAD, MS Office, MS Project, Primavera, BIM, Power BI, Excel, CANDY</t>
  </si>
  <si>
    <t>Bondada Engineering Limited  | Planning  | Hyderabad  | May 2026 | Jul 2026 | 8 Weeks | Campus Internship
VNRVJIET | Traffic engineering  | Hyderabad  | Aug 2024 | May 2025 | 40 Weeks
NATIONAL COUNCIL FOR CEMENT AND BUILDING MATERIALS | NCCB | HYDERABAD  | May 2024 | May 2024 | 2 Weeks</t>
  </si>
  <si>
    <t>H2570078</t>
  </si>
  <si>
    <t>MADDELA</t>
  </si>
  <si>
    <t>PRASAD</t>
  </si>
  <si>
    <t>Maddela Prasad</t>
  </si>
  <si>
    <t>sravanaprasad123@gmail.com</t>
  </si>
  <si>
    <t>h2570078@student.nicmar.ac.in</t>
  </si>
  <si>
    <t>06-Aug-2000</t>
  </si>
  <si>
    <t>4691 8332 3117</t>
  </si>
  <si>
    <t>MADDELA RAMACHANDRAIAH</t>
  </si>
  <si>
    <t>MADDELA RAJYALAXMI</t>
  </si>
  <si>
    <t>TELANGANA,SIDDIPET,MIRDODDI</t>
  </si>
  <si>
    <t>Adilabad</t>
  </si>
  <si>
    <t>SSC, (SIDDIPET/TELANGANA)</t>
  </si>
  <si>
    <t>2012-Jun</t>
  </si>
  <si>
    <t>RAO'S JUNIOR COLLEGE</t>
  </si>
  <si>
    <t>TELANGANA STATE OF INTERMEDIATE EDUCATION (HYDERABAD/TELANGANA)</t>
  </si>
  <si>
    <t>INSTITUTE OF AREONAUTICAL ENGINEERING (HYDERABAD/TELANGANA)</t>
  </si>
  <si>
    <t>AutoCAD,MS Office,MS Project,Primavera,SKETCH UP,ENSCAPE,PHOTOSHOP,Power BI,Candy</t>
  </si>
  <si>
    <t>CDB ARCHITECTS | JUNIOR ENGINEER | HYDERABAD , JUBLIEE GARDEN , HITECH CITY | Jan 2024 | Jan 2025 | 1 Years, 0 Months, 0 Days | 2
MEE ARCHITECTS | JUNIOR ENGINEER | HYDERABAD MIYAPUR | Mar 2022 | Mar 2023 | 1 Years, 0 Months, 0 Days | 2</t>
  </si>
  <si>
    <t>Shapoorji Pallonji and Company Private Limited | Formwork engineering and Site execution  | Chandanvelly industrial park near hyderabad  | May 2026 | Jul 2026 | 7 Weeks | Campus Internship
INSTITUTE OF AREONATICAL ENGINEERING | INTERN | HYDERABAD , DUNDIGAL | Dec 2020 | May 2021 | 21 Weeks</t>
  </si>
  <si>
    <t>H2570079</t>
  </si>
  <si>
    <t>MAKAM</t>
  </si>
  <si>
    <t>REVANTH</t>
  </si>
  <si>
    <t>Makam Revanth</t>
  </si>
  <si>
    <t>revanthmakam9@gmail.com</t>
  </si>
  <si>
    <t>h2570079@student.nicmar.ac.in</t>
  </si>
  <si>
    <t>03-Mar-2002</t>
  </si>
  <si>
    <t>Designing,Planning,Billing,Procurement,Structures</t>
  </si>
  <si>
    <t>3962 3066 9677</t>
  </si>
  <si>
    <t>MAKAM RAMANJANEYULU</t>
  </si>
  <si>
    <t>MAKAM ANITHA</t>
  </si>
  <si>
    <t>40/62, SN Colony, Rayachoti, Annamayya District, Andhra  Pradesh-516269</t>
  </si>
  <si>
    <t>SRI VENKATESWARA HIGH SCHOOL, RAMAPURAM</t>
  </si>
  <si>
    <t>SRI CHAITANYA BOYS JUNIOR COLLEGE, VIJAYAWADA</t>
  </si>
  <si>
    <t>VISVESVARAYA NATIONAL INSTITUTE OF TECHNOLOGY, NAGPUR</t>
  </si>
  <si>
    <t>AutoCAD,MS Office,MS Project,Primavera,StaadPRO,SAP-PS,SAP-MM,BIM,Advacnce Excel</t>
  </si>
  <si>
    <t>Megha Engineering &amp; Infrastructure Limited | Planning/QS Engineer | Kadapa | Apr 2024 | Jun 2025 | 1 Years, 2 Months, 13 Days | 4.76</t>
  </si>
  <si>
    <t>14 month(s)</t>
  </si>
  <si>
    <t>Chamberz International (India) Private Limited | Summer Internship | Chennai | May 2026 | Jul 2026 | 8 Weeks | Campus Internship
Rashtriya Ispat Nigam Limited (Visakhapatnam Steel Plant) | Internship | Visakhapatnam | Jun 2022 | Jul 2022 | 3 Weeks
Larsen &amp; Turbo (L&amp;T) Metro Rail, Hyderabad | Internship | Hyderabad | Dec 2021 | Jan 2022 | 4 Weeks
VISVESVARAYA NATIONAL INSTITUTE OF TECHNOLOGY, NAGPUR | FINAL YEAR PROJECT-ADSORPTIVE REMOVAL OF PHENOL FROM AQUEOUS SOLUTION USING COMMERCIAL ACTIVATED CARBON | NAGPUR | Jan 2023 | May 2023 | 17 Weeks</t>
  </si>
  <si>
    <t>Revit
STAAD PRO V8i
AUTO CAD 2D/3D
IGBC Accredited Professional - Associate</t>
  </si>
  <si>
    <t>H2570080</t>
  </si>
  <si>
    <t>TEJENDRA</t>
  </si>
  <si>
    <t>SWAMY NAIDU</t>
  </si>
  <si>
    <t>MAKIREDDY</t>
  </si>
  <si>
    <t>Tejendra Swamy Naidu Makireddy</t>
  </si>
  <si>
    <t>mtsnaidu9@gmail.com</t>
  </si>
  <si>
    <t>h2570080@student.nicmar.ac.in</t>
  </si>
  <si>
    <t>06-Nov-2002</t>
  </si>
  <si>
    <t>english,telugu,hindi</t>
  </si>
  <si>
    <t>8082 2373 2127</t>
  </si>
  <si>
    <t>SRINIVASRAO</t>
  </si>
  <si>
    <t>(LATE)</t>
  </si>
  <si>
    <t>1/130,_x000D_
KOTA VEDHI,_x000D_
Mulagapudi,_x000D_
Rowthulupudi Mandal</t>
  </si>
  <si>
    <t>Kakinada</t>
  </si>
  <si>
    <t>SRI CHAITANYA EM HIGH SCHOOL, TUNI</t>
  </si>
  <si>
    <t>BOARD OF SECONDARY EDUCATION,TUNI/ANDHRA PRADESH</t>
  </si>
  <si>
    <t>SASI JUNIOR COLLEGE</t>
  </si>
  <si>
    <t>BOARD OF INTERMEDIATE EDUCATION , VISAKAPATNAM/ANDHRA PRADESH</t>
  </si>
  <si>
    <t>JAWAHARLAL NEHRU TECHNOLOGICAL UNIVERSITY GURAJADA VIZIANAGARAM</t>
  </si>
  <si>
    <t>MAHARAJ VIJAYARAM GAJAPATHI RAJ COLLEGE OF ENGINEERING</t>
  </si>
  <si>
    <t>AutoCAD,MS Office,MS Project,Primavera,revit,staad pro,Power Bi</t>
  </si>
  <si>
    <t>Shapoorji pallonji | Intenship  | Amaravathi  | May 2026 | Jul 2026 | 8 Weeks | Campus Internship
MANOJ ENTERPRISES | FOCUS ON STRUCTURAL FOUNDATION IN HPCL VISAKH REFINERY. | VISAKHAPATNAM | May 2024 | Jun 2024 | 8 Weeks</t>
  </si>
  <si>
    <t>H2570081</t>
  </si>
  <si>
    <t>MARUPADIGE</t>
  </si>
  <si>
    <t>SUCHIT</t>
  </si>
  <si>
    <t>Marupadige Suchit Kumar</t>
  </si>
  <si>
    <t>suchitkumar.marupadige@gmail.com</t>
  </si>
  <si>
    <t>h2570081@student.nicmar.ac.in</t>
  </si>
  <si>
    <t>06-May-2004</t>
  </si>
  <si>
    <t xml:space="preserve">Badminton, Drawing,Exploring about new things, cooking </t>
  </si>
  <si>
    <t>8095 8153 9391</t>
  </si>
  <si>
    <t>MARUPADIGE SRIDHAR</t>
  </si>
  <si>
    <t>IT EMPLOYEE</t>
  </si>
  <si>
    <t>MARUPADIGE HARITHA</t>
  </si>
  <si>
    <t>FLAT NO: 205, VIKRAMA, RV AVANEENDRA, PRAGATHI ENCLAVE, MIYAPUR</t>
  </si>
  <si>
    <t>MAHARISHI VIDYA MANDIR</t>
  </si>
  <si>
    <t>CBSE (HYDERABAD/TELANGANA)</t>
  </si>
  <si>
    <t>2009-Jun</t>
  </si>
  <si>
    <t>DEEKSHA JUNIOR COLLEGE</t>
  </si>
  <si>
    <t>TELANGANA STATE OF INTERMEDIATE EDUCATION</t>
  </si>
  <si>
    <t>VELLORE INSTITUTE OF TECHNOLOGY (VELLORE/TAMIL NADU)</t>
  </si>
  <si>
    <t>AutoCAD,MS Office,MS Project,Primavera,Revit,Bim 360,Navisworks, advance excel, Power BI</t>
  </si>
  <si>
    <t>My Home Group | Intern | My Home Grava Business Park, Neopolis, Kokapet, Hyderabad-500075 | May 2026 | Jul 2026 | 9 Weeks | Campus Internship
LARSEN &amp; TOUBRO | Project Intern | NANAKRAMGUDA, HYDERABAD | Aug 2023 | Sep 2023 | 4 Weeks
Vellore Institute Of Technology | PROJECT | Vellore, Tamil Nadu | Dec 2024 | Apr 2025 | 17 Weeks
ASBL | Site Engineer Intern (QA/QC) | Kukatpally, Landmark | May 2025 | Jul 2025 | 13 Weeks</t>
  </si>
  <si>
    <t>Ethics in Engineering Practcies
Design Technology and Innovation
IGBC</t>
  </si>
  <si>
    <t>H2570082</t>
  </si>
  <si>
    <t>MATTA</t>
  </si>
  <si>
    <t>GAYATHRI</t>
  </si>
  <si>
    <t>Matta Gayathri</t>
  </si>
  <si>
    <t>gayathrimatta567@gmail.com</t>
  </si>
  <si>
    <t>h2570082@student.nicmar.ac.in</t>
  </si>
  <si>
    <t>28-Sep-2001</t>
  </si>
  <si>
    <t>Sketching,painting,Dancing,journaling,exploring new things</t>
  </si>
  <si>
    <t>3359 3635 7265</t>
  </si>
  <si>
    <t>M.V. LEELA PRASAD (LATE)</t>
  </si>
  <si>
    <t>M.PRAMEELA RANI</t>
  </si>
  <si>
    <t>11-261 Power One Mall Backside Siri Nagar, Kanuru, Vijayawada-520007.</t>
  </si>
  <si>
    <t>NIRMALA HIGH SCHOOL</t>
  </si>
  <si>
    <t>BOARD OF SECONDARY SCHOOL EDUCATION OF ANDHRA PRADESH</t>
  </si>
  <si>
    <t>BOARD OF INTERMIDIATE EDUCATION OF ANDHRA PRADESH</t>
  </si>
  <si>
    <t>ACHARYA NAGARJUNA UNIVERSITY COLLEGE OF ARCHITECTURE AND PLANING</t>
  </si>
  <si>
    <t>Architecture Design &amp; Planning</t>
  </si>
  <si>
    <t>AutoCAD,MS Office,MS Project,SKETCHUP,PHOTOSHOP,D5,LUMION,Advanced excel,Msp,Primavera,BIM,PowerBI</t>
  </si>
  <si>
    <t>ANTZ DESIGN STUDIO | JR.ARCHITECT | HYDERABAD | Aug 2024 | Jul 2025 | 0 Years, 11 Months, 30 Days | 2.6</t>
  </si>
  <si>
    <t>Ernst And Young | Bussiness Risk Consultant | Pune | May 2026 | Aug 2026 | 11 Weeks | Campus Internship
B DESIGN STUDIO | INTERN ARCHITECT | HYDERABAD | Jul 2023 | Dec 2023 | 25 Weeks
ACHARYA NAGARJUNA UNIVERSITY | ARCHITECTURE | NAMBURU | Jan 2024 | Jul 2024 | 26 Weeks</t>
  </si>
  <si>
    <t xml:space="preserve">IGBC-Associate </t>
  </si>
  <si>
    <t>H2570083</t>
  </si>
  <si>
    <t>MEDISETTI</t>
  </si>
  <si>
    <t>Medisetti Santhosh</t>
  </si>
  <si>
    <t>santhosh.medisetti444@gmail.com</t>
  </si>
  <si>
    <t>h2570083@student.nicmar.ac.in</t>
  </si>
  <si>
    <t>26-Jun-2002</t>
  </si>
  <si>
    <t>playing cricket,playing badminton</t>
  </si>
  <si>
    <t>3928 7661 1072</t>
  </si>
  <si>
    <t>MEDISETTI SUBBARAO</t>
  </si>
  <si>
    <t>CAR DRIVER</t>
  </si>
  <si>
    <t>MEDISETTI KRISHNA KUMARI</t>
  </si>
  <si>
    <t>4-188/1, Kotha Colony, Kapileswara Puram Mandalam, Vedurumudi</t>
  </si>
  <si>
    <t>SREE VIDYANIKETAN EM HIGH SCHOOL</t>
  </si>
  <si>
    <t>VIDYA VIKAS JUNIOR COLLEGE</t>
  </si>
  <si>
    <t>BAPATLA ENGINEERING COLLEGE - BAPATLA</t>
  </si>
  <si>
    <t>AutoCAD, MS Excel, MS Project, Revit, Primavera P6</t>
  </si>
  <si>
    <t>KALPATARU PROJECTS INTERNATIONAL LIMITED | GET | vizag | Jul 2024 | Jul 2025 | 1 Years, 0 Months, 15 Days | 4.5</t>
  </si>
  <si>
    <t>APCRDA | Intern-Planning &amp; Execution  | Amaravati | May 2026 | Jul 2026 | 10 Weeks | Campus Internship
CONSTRUCTION INDUSTRY DEVELOPMENT COUNCIL | Building Health Assessment and Retrofitting  | BAPATLA | Feb 2024 | Mar 2024 | 6 Weeks
BAPATLA ENGINEERING COLLEGE | STIFFNESS REDUCTION METHOD IN THE BUCKLING ANALYSIS OF STEEL COLUMNS | BAPATLA | Dec 2023 | Apr 2024 | 21 Weeks</t>
  </si>
  <si>
    <t>3D PRINTING &amp; IOT APPLICATIONS
Building Information Modeling (BIM) for Better Design and coordination</t>
  </si>
  <si>
    <t>H2570084</t>
  </si>
  <si>
    <t>MEGHA</t>
  </si>
  <si>
    <t>JOMON</t>
  </si>
  <si>
    <t>Megha Jomon</t>
  </si>
  <si>
    <t>meghajomon2424@gmail.com</t>
  </si>
  <si>
    <t>h2570084@student.nicmar.ac.in</t>
  </si>
  <si>
    <t>24-May-2000</t>
  </si>
  <si>
    <t>ENGLISH ,MALAYALAM</t>
  </si>
  <si>
    <t>9416 1551 5768</t>
  </si>
  <si>
    <t>JOMON PHILIP</t>
  </si>
  <si>
    <t>JINCY JOMON</t>
  </si>
  <si>
    <t>MOOZHICHALIL HOUSE NEDIYASALA P.O THODUPUZHA 685605</t>
  </si>
  <si>
    <t>Idukki</t>
  </si>
  <si>
    <t>St. Sebastian's H S S Vazhithala</t>
  </si>
  <si>
    <t xml:space="preserve"> Government of Kerala General Education Department, Kerala</t>
  </si>
  <si>
    <t>2016-Apr</t>
  </si>
  <si>
    <t>Government of Kerala Board of Higher Secondary Examination Thiruvananthapuram</t>
  </si>
  <si>
    <t>Apj Abdul Kalam Technological University Thiruvananthapuram</t>
  </si>
  <si>
    <t>Viswajyothi  College Of Engineering &amp; Technology Vazhakulam</t>
  </si>
  <si>
    <t>2022-Dec</t>
  </si>
  <si>
    <t>UNITEC Institute of Technology New Zealand</t>
  </si>
  <si>
    <t>UNITEC ,Mt Albert Campus  Auckland  New Zealand</t>
  </si>
  <si>
    <t>Construction &amp; Project Management</t>
  </si>
  <si>
    <t>2024-Jan</t>
  </si>
  <si>
    <t>AutoCAD,MS Office,MS Project,Primavera p6 ,Power Bi,Civil 3 D</t>
  </si>
  <si>
    <t>ARTERIORS BUILD INDIA PVT.LTD | Procurement &amp; Project Coordination | Kochi , Kerala | May 2026 | Jul 2026 | 8 Weeks | Campus Internship
JK GROUP OF COMPANIES | TRAFFIC VOLUME SURVEYOR | KOCHI | Sep 2021 | Sep 2021 | 1 Weeks
MADATHIL ENTERPRISES | Trainee Engineer | THODUPUZHA | Jul 2019 | Jul 2019 | 0 Weeks
STAR CONSTRUCTIONS | Civil Engineering Intern | ALUVA | Dec 2021 | Dec 2021 | 0 Weeks</t>
  </si>
  <si>
    <t>MASTERS CERTIFICATE  IN BIM
CERTIFICATE IN CONSTRUCTION OFFICE MANAGEMENT</t>
  </si>
  <si>
    <t>H2570085</t>
  </si>
  <si>
    <t>MENDA</t>
  </si>
  <si>
    <t>SRI SAI</t>
  </si>
  <si>
    <t>PRIYA</t>
  </si>
  <si>
    <t>Menda Sri Sai Priya</t>
  </si>
  <si>
    <t>saipriya1813@gmail.com</t>
  </si>
  <si>
    <t>h2570085@student.nicmar.ac.in</t>
  </si>
  <si>
    <t>18-Nov-2003</t>
  </si>
  <si>
    <t>Reading non-fiction and self-development books ,  Singing ,  Volunteering for social causes and NGOs ,  Organizing charity and awareness drives</t>
  </si>
  <si>
    <t>4043 6195 1017</t>
  </si>
  <si>
    <t>MENDA AJAY KUMAR</t>
  </si>
  <si>
    <t>MENDA SUNITHA</t>
  </si>
  <si>
    <t>MAMIDI PALEM ,ONGOLE</t>
  </si>
  <si>
    <t>ANDHRA PRADESH ,INDIA</t>
  </si>
  <si>
    <t>PACE INSTITUTE OF TECHNOLOGY AND SECIENCES</t>
  </si>
  <si>
    <t xml:space="preserve">Design-AutoCAD Revit . Project Planning-Primavera ,STAAD Pro ,MS Office ,Advanced Excel ,Power BI, </t>
  </si>
  <si>
    <t>Rdx Architects | Project Management Intern  | Chennai  | May 2026 | Jul 2026 | 8 Weeks | Campus Internship
MEDIKONDA CONSTRUCTIONSPVT.LTD | INTERN | KARAVADI  | May 2024 | Jul 2024 | 8 Weeks
ONGOLE MUNICIPAL CORPORATION | INTERN | ONGOLE | Jun 2023 | Jul 2023 | 4 Weeks
PACE Institute of Technology and Sciences, Vallur, Prakasam (A.P.) | Civil Engineering Project Intern | Ongole  | Nov 2024 | May 2025 | 26 Weeks</t>
  </si>
  <si>
    <t>Ethics in Engineering Practice
Introduction to Internet of Things
Air Pollution and Control
UltraTech IndiaNext Stimulus event</t>
  </si>
  <si>
    <t>H2570086</t>
  </si>
  <si>
    <t>KRISHNA VAMSHI REDDY</t>
  </si>
  <si>
    <t>MIDDELA</t>
  </si>
  <si>
    <t>Krishna Vamshi Reddy Middela</t>
  </si>
  <si>
    <t>mkvr129@gmail.com</t>
  </si>
  <si>
    <t>h2570086@student.nicmar.ac.in</t>
  </si>
  <si>
    <t>17-Aug-2003</t>
  </si>
  <si>
    <t>ENGLISH, HINDI, TELUGU.</t>
  </si>
  <si>
    <t>Playing basketball, vollyball and other outdoor games,Travelling,Listening to music</t>
  </si>
  <si>
    <t>other</t>
  </si>
  <si>
    <t>5355 5925 5510</t>
  </si>
  <si>
    <t>MIDDELA YADI REDDY</t>
  </si>
  <si>
    <t>MIDDELA GEETHA</t>
  </si>
  <si>
    <t>H NO: 5-120/1, BOWRAMPET, GANDIMAISAMMA, MEDCHAL.</t>
  </si>
  <si>
    <t>MIDDELA KRISHNA VAMSHI REDDY</t>
  </si>
  <si>
    <t>CENTRAL BOARD OF SECONDARY EDUCATION HYDERABAD TELANGANA</t>
  </si>
  <si>
    <t>VIJETHA JUNIOR COLLEGE</t>
  </si>
  <si>
    <t>TELANGANA STATE BOARD OF INTERMEDIATE EDUCATION HYDERABAD</t>
  </si>
  <si>
    <t>AutoCAD,MS Office,MS Project,Primavera,Revit Architecture,Advance Excel</t>
  </si>
  <si>
    <t>ADCL  | Intern | Amaravati, Andhra Pradesh | May 2026 | Jul 2026 | 10 Weeks | Campus Internship
VNR VJIET | TRAFFIC VOLUME FORECASTING WITH MACHINE LEARNING FOR URBAN PLANNING  | Bachupally | Sep 2024 | May 2025 | 36 Weeks
National Council for Cement and Building Materials | Intern | Gachibowli  | May 2024 | May 2024 | 2 Weeks</t>
  </si>
  <si>
    <t>H2570087</t>
  </si>
  <si>
    <t>MOGALU</t>
  </si>
  <si>
    <t>DURGA</t>
  </si>
  <si>
    <t>Mogalu Durga Prasad</t>
  </si>
  <si>
    <t>mogaludurgaprasad@gmail.com</t>
  </si>
  <si>
    <t>h2570087@student.nicmar.ac.in</t>
  </si>
  <si>
    <t>10-Dec-2001</t>
  </si>
  <si>
    <t>TRAVELING,COOKING,PLYING CRICKET</t>
  </si>
  <si>
    <t>6120 5756 9028</t>
  </si>
  <si>
    <t>MOGALU SRINU</t>
  </si>
  <si>
    <t>MOGALU RAMA LAKSHMI</t>
  </si>
  <si>
    <t>9-134/1, MATTLA CHERUVU, CHALLAPPALLI, UPPALAGUPTAM.</t>
  </si>
  <si>
    <t>Konaseema</t>
  </si>
  <si>
    <t>7-60/1,SRI SAI NILAYAM,ANAND NAGAR, LALAGADI MALAKPET, SHAMEERPET</t>
  </si>
  <si>
    <t>Z P HIGH SCHOOL, CHALLAPALLI, EAST GODAVARI</t>
  </si>
  <si>
    <t>RAJIV GANDHI UNIVERSITY OF KNOWLEDGE TECHNOLOGIES, ANDHRA PRADESH</t>
  </si>
  <si>
    <t>RAJIV GANDHI UNIVERSITY OF KNOWLEDGE TECHNOLOGIES-NUZVID, ANDHRA PRADESH</t>
  </si>
  <si>
    <t>RAJIV GANDHI UNIVERSITY OF KNOWLEDGE TECHNOLOGIES-NUZVID</t>
  </si>
  <si>
    <t>AutoCAD,MS Office,MS Project,Primavera,Revit,Power BI</t>
  </si>
  <si>
    <t>RAMKY INFRASTRUCTURE LTD | SITE ENGINEER | NALLAGANDLA, HYDERABAD | Jan 2024 | Aug 2025 | 1 Years, 6 Months, 24 Days | 2.76</t>
  </si>
  <si>
    <t>18 month(s)</t>
  </si>
  <si>
    <t>PRAKASH ASPHALTINGS &amp; TOLL HIGHWAYS(INDIA)LTD | Internship trainee-Contracts Dept.. | Mhow,indore,Madhya Pradesh | May 2026 | Jul 2026 | 9 Weeks | Campus Internship
RAMKY INFRASTRUCTURE LTD | GRADUATE ENGINEER TRAINEE | NALLAGANDLA, HYDERABAD | Aug 2023 | Jan 2024 | 20 Weeks
RAJIV GANDHI UNIVERSITY OF KNOWLEDGE TECHNOLOGIES-NUZVID | ANALYSIS &amp; DESIGN OF G+3 RESIDENTIAL BUILDING USING ETABS | NUZVID | Aug 2022 | Dec 2022 | 16 Weeks
RAJIV GANDHI UNIVERSITY OF KNOWLEDGE TECHNOLOGIES-NUZVID | EXECUTION OF G+14 RESIDENTIAL BUILDING | NUZVID | Nov 2022 | Apr 2023 | 22 Weeks</t>
  </si>
  <si>
    <t>H2570088</t>
  </si>
  <si>
    <t>MOGILIREDDYGARI YERRABADU</t>
  </si>
  <si>
    <t>HARIKRUSHNAREDDY</t>
  </si>
  <si>
    <t>Mogilireddygari Yerrabadu Harikrushnareddy</t>
  </si>
  <si>
    <t>myharikrushnareddy9866@gmail.com</t>
  </si>
  <si>
    <t>h2570088@student.nicmar.ac.in</t>
  </si>
  <si>
    <t>01-May-2003</t>
  </si>
  <si>
    <t xml:space="preserve"> Telugu,English</t>
  </si>
  <si>
    <t>Playing cricket, Cooking, Singing</t>
  </si>
  <si>
    <t>9986 4976 7794</t>
  </si>
  <si>
    <t>M Y JANARDHANREDDY</t>
  </si>
  <si>
    <t>M Y PADMAVATHI</t>
  </si>
  <si>
    <t>3/31, BC Colony, Nandavaram Mandal, Joharapuram Village, Peddakothali Post, Kurnool District, Andhra Pradesh - 518360</t>
  </si>
  <si>
    <t>Kurnool</t>
  </si>
  <si>
    <t>A P MODEL SCHOOL</t>
  </si>
  <si>
    <t>A P MODEL SCHOOL &amp; JR. COLLEGE</t>
  </si>
  <si>
    <t>JAWAHARLAL NEHRU TECHNOLOGICAL UNIVERSITY ANANTAPUR</t>
  </si>
  <si>
    <t>BRINDAVAN INSTITUTE OF TECHNOLOGY &amp; SCIENCE (BITS-KNL), ANDHRA PRADESH</t>
  </si>
  <si>
    <t>2021-Feb</t>
  </si>
  <si>
    <t>AutoCAD,MS Office,MS Project,Primavera,Building Information Modeling (BIM),Navisworks,SketchUp,Quantity Surveying</t>
  </si>
  <si>
    <t>ANAROCK Property Consultants Pvt Ltd. | Construction and Project Management Intern | L.B. Nagar | May 2026 | Jul 2026 | 8 Weeks | Campus Internship
Skandhanshi Infra Projects India Pvt.Ltd. | DRAFTSMAN &amp; SITE ENGINEER | KURNOOL, ANDHRA PRADESH | Apr 2025 | Jul 2025 | 16 Weeks
Brindavan Institute of Technology &amp; Science - Kurnool | Final Year Project | KURNOOL, ANDHRA PRADESH | Jan 2024 | May 2024 | 15 Weeks
PSV Precast Pvt.Ltd. | Site Engineer  | YAWAPUR (V), SADASIVPET (M), SANGAREDDY (D), TELANGANA | Apr 2023 | Jun 2023 | 8 Weeks</t>
  </si>
  <si>
    <t>NPTL Online Certification in Environmental Impact Assessment
Certificate of Internship in Revit Architecture
MS OFFICE Course
Auto CAD COURSE
Advanced Diploma in Building Information Modeling &amp; Planning (BIM)</t>
  </si>
  <si>
    <t>H2570089</t>
  </si>
  <si>
    <t>MOHAMMED</t>
  </si>
  <si>
    <t>IZHAD FURQHAN</t>
  </si>
  <si>
    <t>Mohammed Izhad Furqhan</t>
  </si>
  <si>
    <t>izhadfurqhan@gmail.com</t>
  </si>
  <si>
    <t>h2570089@student.nicmar.ac.in</t>
  </si>
  <si>
    <t>07-Aug-2002</t>
  </si>
  <si>
    <t>English, Hindi, Urdu</t>
  </si>
  <si>
    <t>5379 7786 0571</t>
  </si>
  <si>
    <t>FARHATH ALI</t>
  </si>
  <si>
    <t>ASSOCIATE PROFESSOR</t>
  </si>
  <si>
    <t>MAIRAJ TAHSEEN</t>
  </si>
  <si>
    <t>9-4-87/85, Owaisi Colony, Shaikpet</t>
  </si>
  <si>
    <t>SULTAN-UL-ULOOM SCHOOL</t>
  </si>
  <si>
    <t>BOARD OF SECONDARY EDUCATION (HYDERABAD/TELANGANA)</t>
  </si>
  <si>
    <t>M.S. JUNIOR COLLEGE</t>
  </si>
  <si>
    <t>DECCAN COLLEGE OF ENGINEERING &amp; TECHNOLOGY</t>
  </si>
  <si>
    <t>AutoCAD,MS Office,STAAD.Pro,ETABS</t>
  </si>
  <si>
    <t>ARK CONSULTANTS | Site Engineer  | Hyderabad  | Jul 2023 | Jul 2025 | 2 Years, 0 Months, 28 Days | 3.42</t>
  </si>
  <si>
    <t>25 month(s)</t>
  </si>
  <si>
    <t>Vasavi Group  | Site Engineer  | Hyderabad | May 2026 | Jul 2026 | 8 Weeks | Campus Internship
Deccan College Of Engineering &amp; Technology | Structural Design and Analysis | Hyderabad  | Feb 2023 | Jun 2023 | 16 Weeks</t>
  </si>
  <si>
    <t>H2570090</t>
  </si>
  <si>
    <t>MUHAMMAD</t>
  </si>
  <si>
    <t>JAFAR</t>
  </si>
  <si>
    <t>ALI</t>
  </si>
  <si>
    <t>Muhammad Jafar Ali</t>
  </si>
  <si>
    <t>jafarmuhd123@gmail.com</t>
  </si>
  <si>
    <t>h2570090@student.nicmar.ac.in</t>
  </si>
  <si>
    <t>02-Oct-2000</t>
  </si>
  <si>
    <t>English, Hindi, Telugu, Urdu</t>
  </si>
  <si>
    <t>Writing,Photography,Playing cricket,Playing games,Traveling,Swimming,Fitness</t>
  </si>
  <si>
    <t>8705 6910 8798</t>
  </si>
  <si>
    <t>MD SHUJATH ALI</t>
  </si>
  <si>
    <t>AYESHA NAZERA</t>
  </si>
  <si>
    <t>10-1-255 Mangammathota Street Siddipet</t>
  </si>
  <si>
    <t>GAYATHRI VIDYALAYAM HIGH SCHOOL</t>
  </si>
  <si>
    <t>SSC (SIDDIPET/TELANGANA)</t>
  </si>
  <si>
    <t>PRATIBHA JUNIOR COLLEGE</t>
  </si>
  <si>
    <t>TELANGANA STATE BOARD OF INTERMEDIATE EDUCATION  (SIDDIPET/TELANGANA)</t>
  </si>
  <si>
    <t>J.B. INSTITUTE OF ENGINEERING AND TECHNOLOGY (HYDERABAD/TELANGANA)</t>
  </si>
  <si>
    <t>AutoCAD,MS Office,MS Project,Photoshop</t>
  </si>
  <si>
    <t>OSMANI ASSOCIATES | Site Engineer  | Karimnagar  | Jul 2023 | Feb 2025 | 1 Years, 7 Months, 7 Days | 3.7</t>
  </si>
  <si>
    <t>Taskforce Interiors Pvt Ltd | Intern | Hyderabad | May 2026 | Jul 2026 | 8 Weeks | Campus Internship
Hi- Rise ASSOCIATES | Cad operator | Hyderabad  | Nov 2022 | Jun 2023 | 33 Weeks
J.B. INSTITUTE OF ENGINEERING AND TECHNOLOGY | Intern | Hyderabad  | Aug 2021 | May 2022 | 42 Weeks</t>
  </si>
  <si>
    <t>H2570091</t>
  </si>
  <si>
    <t>MUHAMMED</t>
  </si>
  <si>
    <t>RISHAN</t>
  </si>
  <si>
    <t>Muhammed Rishan</t>
  </si>
  <si>
    <t>rrishan120@gmail.com</t>
  </si>
  <si>
    <t>h2570091@student.nicmar.ac.in</t>
  </si>
  <si>
    <t>18-Feb-2003</t>
  </si>
  <si>
    <t>English, Malayalam, Hindi</t>
  </si>
  <si>
    <t>6068 3102 8832</t>
  </si>
  <si>
    <t>AHAMMED KUTTY PK</t>
  </si>
  <si>
    <t>SHAMEEMA VP</t>
  </si>
  <si>
    <t>Poothankodan (H), Edappatta (po), Malappuram, Kerala</t>
  </si>
  <si>
    <t>Malappuram</t>
  </si>
  <si>
    <t>ASM HSS VELLIYANCHERY</t>
  </si>
  <si>
    <t>KBPE(MALAPPURAM/KERALA)</t>
  </si>
  <si>
    <t>RM HSS MELATTUR</t>
  </si>
  <si>
    <t>DHSE(MALAPPURAM/KERALA)</t>
  </si>
  <si>
    <t>CHRIST UNIVERSITY</t>
  </si>
  <si>
    <t>CHRIST UNIVERSITY (BANGALORE/KARNATAKA)</t>
  </si>
  <si>
    <t>AutoCAD,MS Office,MS Project,REVIT,QGIS,RGIS,NOTION,EXCEL</t>
  </si>
  <si>
    <t>VICM CONSULTANTS INDIA PVT LTD | Quantity Surveying | Chennai | May 2026 | Jul 2026 | 8 Weeks | Campus Internship
NIRMAN  CONSTRUCTIONS | SITE ENGINEER TRAINEE | MALAPURAM | May 2023 | Jun 2023 | 3 Weeks
NIRMAN  CONSTRUCTIONS | SITE ENGINEER TRAINEE | MALAPURAM | Apr 2024 | May 2024 | 4 Weeks
PROVIDENT HOUSING LTD | QC ENGINEER TRAINE | BANGALORE | Dec 2024 | Feb 2025 | 11 Weeks</t>
  </si>
  <si>
    <t>Alkali-Activated Bricks Incorporated With Processed Surgical Masks</t>
  </si>
  <si>
    <t>H2570092</t>
  </si>
  <si>
    <t>NAKKA</t>
  </si>
  <si>
    <t>DILIP</t>
  </si>
  <si>
    <t>Nakka Dilip</t>
  </si>
  <si>
    <t>nakkadlp@gmail.com</t>
  </si>
  <si>
    <t>h2570092@student.nicmar.ac.in</t>
  </si>
  <si>
    <t>20-Jan-2003</t>
  </si>
  <si>
    <t>Reading books, cooking, travelling</t>
  </si>
  <si>
    <t>4803 9941 1607</t>
  </si>
  <si>
    <t>NAKKA PRASAD</t>
  </si>
  <si>
    <t>CARPENTER</t>
  </si>
  <si>
    <t>NAKKA RATNAM</t>
  </si>
  <si>
    <t>D.no:58-28-20/5, Gandhi Nagar ,Butchirajupalem, NAD, Gopalapatnam(urban)</t>
  </si>
  <si>
    <t>SARASWATHI VIDYA VIHAR</t>
  </si>
  <si>
    <t>BOARD OF SECONDARY EDUCATION ,ANDHRA PRADESH</t>
  </si>
  <si>
    <t>GOVT . POLYTECHNIC-VISHAKHAPATNAM</t>
  </si>
  <si>
    <t>GAYATRI VIDYA PARISHAD COLLEGE FOR DEGREE AND P.G. COURSES</t>
  </si>
  <si>
    <t>AutoCAD,MS Office,MS Project,Primavera,Power Bi,Advance excel,BIM</t>
  </si>
  <si>
    <t>Shapoorji pallonji and company pvt.ltd. | Intern | Amaravathi, Andhra pradesh | May 2026 | Jul 2026 | 10 Weeks | Campus Internship
GAYATRI VIDYA PARISHAD COLLEGE FOR DEGREE AND P.G. COURSES | AN EXPERIMENTAL STUDY ON STRENGTH AND DURABILITY CHARACTERSTICS OF M40 GRADE CONCRETE USING COLLOIDAL SILICA AS PARTIAL REPLACEMENT OF CEMENT  | VISAKHAPATNAM | May 2023 | May 2024 | 51 Weeks</t>
  </si>
  <si>
    <t>Ethics in engineering practice
Design technology and innovation</t>
  </si>
  <si>
    <t>H2570093</t>
  </si>
  <si>
    <t>NAMACHIVAYAM</t>
  </si>
  <si>
    <t>L</t>
  </si>
  <si>
    <t>Namachivayam L</t>
  </si>
  <si>
    <t>namachivayam830@gmail.com</t>
  </si>
  <si>
    <t>h2570093@student.nicmar.ac.in</t>
  </si>
  <si>
    <t>30-Sep-2003</t>
  </si>
  <si>
    <t>English, Tamil</t>
  </si>
  <si>
    <t>Fitness &amp; Conditioning,Team Sports</t>
  </si>
  <si>
    <t>4509 8896 1118</t>
  </si>
  <si>
    <t>LAKSHMANASWAMY B</t>
  </si>
  <si>
    <t>RAMYA L</t>
  </si>
  <si>
    <t>No 99,BIg Street ,Thirukazukundram</t>
  </si>
  <si>
    <t>Chengalpattu</t>
  </si>
  <si>
    <t>BLESSINGS MATRICULATION HIGHER SECONDARY SCHOOL</t>
  </si>
  <si>
    <t>TAMIL NADU STATE BOARD - CHENGALPATTU</t>
  </si>
  <si>
    <t>SRI SIVASUBRAMANIYA NADAR COLLEGE OF ENGINEERING</t>
  </si>
  <si>
    <t>AutoCAD,Staad pro,MS Project, Primavera P6,Advanced Excel,BIM,Candy</t>
  </si>
  <si>
    <t>Prestige Groups | Internship Traninee | Pallavaram, chennai | May 2026 | Jul 2026 | 7 Weeks | Campus Internship
HINDUSTAN CONSTRUCTION COMPANY (HCC) | INTERN | KALPAKKAM | Jul 2024 | Aug 2024 | 4 Weeks
SRI SIVASUBRAMANIYA NADAR COLLEGE OF ENGINEERING | Final Year Project | Chennai | Jun 2024 | May 2025 | 48 Weeks</t>
  </si>
  <si>
    <t>H2570094</t>
  </si>
  <si>
    <t>NANDANA</t>
  </si>
  <si>
    <t>D</t>
  </si>
  <si>
    <t>Nandana D</t>
  </si>
  <si>
    <t>nandanadileep17@gmail.com</t>
  </si>
  <si>
    <t>h2570094@student.nicmar.ac.in</t>
  </si>
  <si>
    <t>26-Jul-2002</t>
  </si>
  <si>
    <t xml:space="preserve">Dancing, Travelling </t>
  </si>
  <si>
    <t>2509 6748 5498</t>
  </si>
  <si>
    <t>DILEEP N K</t>
  </si>
  <si>
    <t>SERVICE</t>
  </si>
  <si>
    <t>ROSHNI R</t>
  </si>
  <si>
    <t>PALAMUTTAM, THENGAMAM, ADOOR</t>
  </si>
  <si>
    <t>Pathanamthitta</t>
  </si>
  <si>
    <t>M-11 (544), ASHIANA AANGAN, BHIWADI, RAJASTHAN</t>
  </si>
  <si>
    <t>Alwar</t>
  </si>
  <si>
    <t>Rajasthan</t>
  </si>
  <si>
    <t>R.A.N PUBLIC SCHOOL, RUDRAPUR</t>
  </si>
  <si>
    <t>CBSE, UTTARAKHAND</t>
  </si>
  <si>
    <t>R.A.N PUBLIC SCHOOL, UTTARAKHAND</t>
  </si>
  <si>
    <t>APJ ABDUL KALAM UNIVERSITY</t>
  </si>
  <si>
    <t>LBS INSTITUTE OF TECHNOLOGY FOR WOMEN, TRIVANDRUM</t>
  </si>
  <si>
    <t>AutoCAD, MS Office, MS Project, Primavera, STAAD PRO, MS EXCEL, Candy</t>
  </si>
  <si>
    <t>Shapoorji Pallonji  | Intern | Amaravati, Andhra Pradesh | May 2026 | Jul 2026 | 10 Weeks | Campus Internship
Royal Construction | Intern | Delhi-NCR | Sep 2024 | Jul 2025 | 47 Weeks
Lbs Institue Of Technology For Women, Trivandrum | Project | Trivandrum, kerala | Sep 2023 | May 2024 | 34 Weeks
Airport Authority Of India | Intern | Tuticorin, Tamil Nadu | Jun 2023 | Jun 2023 | 0 Weeks</t>
  </si>
  <si>
    <t>Ethics in Engineering Practice
Design, Technology and Innovation</t>
  </si>
  <si>
    <t>H2570095</t>
  </si>
  <si>
    <t>K</t>
  </si>
  <si>
    <t>Nandana K</t>
  </si>
  <si>
    <t>nandanagopi789@gmail.com</t>
  </si>
  <si>
    <t>h2570095@student.nicmar.ac.in</t>
  </si>
  <si>
    <t>22-May-2002</t>
  </si>
  <si>
    <t>2753 2869 4190</t>
  </si>
  <si>
    <t>GOPI T V</t>
  </si>
  <si>
    <t>RETIRED ACCOUNTS OFFICER FROM AGRICULTURAL DEPARTMENT</t>
  </si>
  <si>
    <t>BINDU K</t>
  </si>
  <si>
    <t>TEACHER AT GUPS ADKATHBAIL KASARAGOD</t>
  </si>
  <si>
    <t>THEKKANDATHIL HOUSE, OLAVARA, SOUTH THRIKKARIPUR, KASARAGOD, KERALA,671311</t>
  </si>
  <si>
    <t>Kasaragod</t>
  </si>
  <si>
    <t>NSS COLLEGE OF ENGINEERING,PALAKKAD</t>
  </si>
  <si>
    <t>AutoCAD,MS Office,MS Project,MS Excel,STAAD Pro,Primavera P6</t>
  </si>
  <si>
    <t>MANIPAL HEALTH ENTERPRISES PRIVATE LIMITED | PROJECT COORDINATION INTERN | Bangalore | May 2026 | Jul 2026 | 8 Weeks | Campus Internship
SKOLAR | INTERN | ONLINE | Feb 2024 | Apr 2024 | 12 Weeks
NSS COLLEGE OF ENGINEERING,PALAKKAD | UNDERGRADUATE RESEARCHER | PALAKKAD | Aug 2024 | Apr 2025 | 34 Weeks</t>
  </si>
  <si>
    <t>H2570096</t>
  </si>
  <si>
    <t>NARALA</t>
  </si>
  <si>
    <t>SAI HARSHITH</t>
  </si>
  <si>
    <t>Narala Sai Harshith Reddy</t>
  </si>
  <si>
    <t>harshithnarala2003@gmail.com</t>
  </si>
  <si>
    <t>h2570096@student.nicmar.ac.in</t>
  </si>
  <si>
    <t>11-Dec-2003</t>
  </si>
  <si>
    <t>Travelling,playing cricket,listening music</t>
  </si>
  <si>
    <t>8500 4964 8129</t>
  </si>
  <si>
    <t>NARALA SANTHOSH REDDY</t>
  </si>
  <si>
    <t>NARALA DEEPA REDDY</t>
  </si>
  <si>
    <t>H.NO. 1-4-218/PS-2/86, Plot No.86, Panchasheel Enclave Phase-2, Yapral, Sainikpuri</t>
  </si>
  <si>
    <t>INDUS UNIVERSAL SCHOOL</t>
  </si>
  <si>
    <t>TRIVIDYAA JUNIOR COLLEGE</t>
  </si>
  <si>
    <t>VASAVI COLLEGE OF ENGINEERING (HYDERABAD/TELANGANA)</t>
  </si>
  <si>
    <t>AutoCAD,MS Office,MS Project,Primavera,Revit Architecture</t>
  </si>
  <si>
    <t>Colliers International (India) Property Services pvt. Ltd. | PMC Intern | Hyderabad | May 2026 | Jul 2026 | 10 Weeks | Campus Internship
VASAVI COLLEGE OF ENGINEERING | MECHANICAL PROPERTIES OF TRIPLE-BLENDED RECYCLED AGGREGATE CONCRETE WITH PP FIBERS | HYDERABAD | Aug 2024 | May 2025 | 40 Weeks</t>
  </si>
  <si>
    <t>Introduction to Civil Engineering Profession
BIM Structure Advanced
BIM Essentials
Professional Practice in Construction
IGBC Associate</t>
  </si>
  <si>
    <t>H2570099</t>
  </si>
  <si>
    <t>NEHA</t>
  </si>
  <si>
    <t>PRAMOD</t>
  </si>
  <si>
    <t>Neha Pramod</t>
  </si>
  <si>
    <t>nehaapramod@gmail.com</t>
  </si>
  <si>
    <t>h2570099@student.nicmar.ac.in</t>
  </si>
  <si>
    <t>28-Jun-2003</t>
  </si>
  <si>
    <t>Solving sudoku,Travelling,Adventure activities,Play throwball</t>
  </si>
  <si>
    <t>3648 8080 9789</t>
  </si>
  <si>
    <t>PRAMOD R G</t>
  </si>
  <si>
    <t>REGIONAL MANAGER</t>
  </si>
  <si>
    <t>PARVATHY KRISHNAN V</t>
  </si>
  <si>
    <t>Shivakripa ,TC23/1191(2), Melaranoor, Karamana PO TVM</t>
  </si>
  <si>
    <t>SHANTHINIKETAN SCHOOL</t>
  </si>
  <si>
    <t>CBSE</t>
  </si>
  <si>
    <t>BHARATHIYA VIDYA BHAVAN</t>
  </si>
  <si>
    <t>LBS INSTITUTE OF TECHNOLOGY FOR WOMEN</t>
  </si>
  <si>
    <t>AutoCAD, MS Project,MS Excel, Primavera, STAADPro, Revit, CANDY, CalQuan</t>
  </si>
  <si>
    <t>Shapoorji Pallonji | Intern | Amaravati  | May 2026 | Jul 2026 | 10 Weeks | Campus Internship
LBS Institute of technology for Women | Project | Trivandrum,Kerala | Jul 2024 | Apr 2025 | 41 Weeks
Public Works Department | Civil Intern | Trivandrum,Kerala | Feb 2024 | Feb 2024 | 0 Weeks</t>
  </si>
  <si>
    <t>H2570100</t>
  </si>
  <si>
    <t>NIHAL</t>
  </si>
  <si>
    <t>Nihal N</t>
  </si>
  <si>
    <t>nihalknm2002@gmail.com</t>
  </si>
  <si>
    <t>h2570100@student.nicmar.ac.in</t>
  </si>
  <si>
    <t>06-May-2002</t>
  </si>
  <si>
    <t>English,Malayalam,Tamil,Hindi</t>
  </si>
  <si>
    <t>6277 1151 8619</t>
  </si>
  <si>
    <t>K NOORMUHAMMED</t>
  </si>
  <si>
    <t>SHALEEMA B</t>
  </si>
  <si>
    <t>Abu Swa Mill, Palayilkulambu, Karippod  P O , Peruvemba, Palakkad, Kerala</t>
  </si>
  <si>
    <t>Palakkad</t>
  </si>
  <si>
    <t>CHINMAYA VIDYALAYA</t>
  </si>
  <si>
    <t>CBSE(PALAKKAD/KERALA)</t>
  </si>
  <si>
    <t>VIJAYAMATHA CONVENT HIGHER SECONDARY SCHOOL</t>
  </si>
  <si>
    <t>DHSE(PALAKKAD/KERALA)</t>
  </si>
  <si>
    <t>A.P.J. ABDUL KALAM TECHNOLOGICAL UNIVERSITY</t>
  </si>
  <si>
    <t>SCMS SCHOOL OF ENGINEERING AND TECHNOLOGY(KOCHI,KERALA)</t>
  </si>
  <si>
    <t>2024-Dec</t>
  </si>
  <si>
    <t>AutoCAD, Revit Architecture, BIM, Microsoft Excel, Power BI, MS Project (MSP), Primavera P6, Autodesk 3ds Max, V-Ray, SketchUp, CALQUAN, Candy</t>
  </si>
  <si>
    <t>STARWORTH INFRASTRUCTURE &amp; CONSTRUCTION | PLANNING | BANGALORE | May 2026 | Jul 2026 | 8 Weeks | Campus Internship
BHAGYALAKSHMI BUILDERS TCR LLP | SITE ENGINEER | PALAKKAD | Aug 2024 | Jul 2025 | 51 Weeks
SCMS School of Engineering and Technology | APPLICATION OF GIS ON URBAN SPRAWL | Ernakulam | Jun 2023 | Jun 2024 | 52 Weeks</t>
  </si>
  <si>
    <t>IGBC Accredited Professional – Associate</t>
  </si>
  <si>
    <t>H2570101</t>
  </si>
  <si>
    <t>NIKHIL</t>
  </si>
  <si>
    <t>D RAJ</t>
  </si>
  <si>
    <t>Nikhil D Raj</t>
  </si>
  <si>
    <t>nikhildraj000@gmail.com</t>
  </si>
  <si>
    <t>h2570101@student.nicmar.ac.in</t>
  </si>
  <si>
    <t>03-Jan-2000</t>
  </si>
  <si>
    <t>English, kannada ,hindi</t>
  </si>
  <si>
    <t>8658 9481 5347</t>
  </si>
  <si>
    <t>DEVARAJU N S</t>
  </si>
  <si>
    <t>RETIRED</t>
  </si>
  <si>
    <t>PUSHPALATHA G R</t>
  </si>
  <si>
    <t>PRIVATE SECTOR</t>
  </si>
  <si>
    <t>#445, Sri Skanda ,2nd Stage ,2nd Main ,9th Block, Nagarabhavi</t>
  </si>
  <si>
    <t>SRI VANI EDUCATION CENTRE SCHOOL</t>
  </si>
  <si>
    <t>CENTRAL BOARD OF SECONDARY EDUCATION ,DELHI</t>
  </si>
  <si>
    <t>SRI VANI PU COLLEGE</t>
  </si>
  <si>
    <t>DEPARTMENT OF PRE-UNIVERSITY EDUCATION,KARNATAKA</t>
  </si>
  <si>
    <t>VISVESVARAYA TECHNOLOGICAL UNIVERSITY, BELAGAVI, KARNATAKA STATE, INDIA</t>
  </si>
  <si>
    <t>RNS SCHOOL OF ARCHITECTURE , KARNATAKA</t>
  </si>
  <si>
    <t>Bachelor of Architecture</t>
  </si>
  <si>
    <t>AutoCAD,MS Office,SKETCHUP,D5 RENDERS,LUMION,ADOBE,PHOTOSHOP,3DS MAX,ENSCAPE</t>
  </si>
  <si>
    <t>ESTILO DESIGNS | JUNIOR ARCHITECT | BENGALURU | May 2023 | May 2024 | 1 Years, 0 Months, 23 Days | 3
SPACEDECODE | JUNIOR ARCHITECT | BENGALURU | Jun 2024 | Jul 2025 | 1 Years, 1 Months, 30 Days | 3.36</t>
  </si>
  <si>
    <t>26 month(s)</t>
  </si>
  <si>
    <t>SOBHA LIMITED | Planning and execution intern | BENGALURU | May 2026 | Jul 2026 | 8 Weeks | Campus Internship
ARCHITECTURAL THESIS | ARCHITECTURE STUDENT | BENGALURU | Dec 2022 | May 2023 | 20 Weeks
SECANT ARCHITECTS LLP | INTERN ARCHITECT | BENGALURU | Aug 2022 | Dec 2022 | 15 Weeks</t>
  </si>
  <si>
    <t>H2570102</t>
  </si>
  <si>
    <t>PATEL</t>
  </si>
  <si>
    <t>KAMAKSHIBEN</t>
  </si>
  <si>
    <t>MUKESHKUMAR</t>
  </si>
  <si>
    <t>Patel Kamakshiben Mukeshkumar</t>
  </si>
  <si>
    <t>kamakshi1605@gmail.com</t>
  </si>
  <si>
    <t>h2570102@student.nicmar.ac.in</t>
  </si>
  <si>
    <t>16-May-2002</t>
  </si>
  <si>
    <t>English, Hindi, Gujarati</t>
  </si>
  <si>
    <t>Listening to music,Photography,Traveling,Badminton</t>
  </si>
  <si>
    <t>4144 1261 7655</t>
  </si>
  <si>
    <t>PATEL MUKESHKUMAR KESHAVLAL</t>
  </si>
  <si>
    <t>PATEL SAROJBEN MUKESHKUMAR</t>
  </si>
  <si>
    <t>1, Ishvara Krupa Society,_x000D_
Somnath Chowk, Biladibag, Mehsana, PO: Mehsana,_x000D_
Gujarat - 384001</t>
  </si>
  <si>
    <t>Mehsana</t>
  </si>
  <si>
    <t>Gujarat</t>
  </si>
  <si>
    <t>MEHSANA URBAN BANK GIRL'S HIGH SCHOOL, MEHSANA</t>
  </si>
  <si>
    <t>GUJARAT SECONDARY &amp; HIGH SECONDARY EDUCATION, BOARD (GSHSE), MEHSANA , GUJARAT</t>
  </si>
  <si>
    <t>SHRI V.R. KARVE PROGRESSIVE HIGHSCHOOL, MEHSANA</t>
  </si>
  <si>
    <t>L.J. UNIVERSITY, AHMEDABAD, GUJARAT</t>
  </si>
  <si>
    <t>L.J. SCHOOL OF ARCHITECTURE, AHMEDABAD, GUJARAT</t>
  </si>
  <si>
    <t>AutoCAD,MS Office,MS Project,SketchUp,Photoshop,Enscape,InDesign,BIM ,Power BI,Primavera</t>
  </si>
  <si>
    <t>Prakash Asphaltings &amp; Toll Highways (India) Limited | Project Planning &amp; Contracts Intern | Mhow,Indore  | May 2026 | Jul 2026 | 10 Weeks | Campus Internship
L.J. school of Architecture | Student  | Ahmedabad, Gujarat  | Dec 2024 | Jun 2025 | 27 Weeks
Archi Medes(I) consultants Pvt Ltd | Intern | Ahmedabad, Gujarat  | Jun 2023 | Nov 2023 | 25 Weeks
Archi Medes (I) Consultants Pvt Ltd, Ahmedabad | Intern | Ahmedabad, Gujarat  | Jan 2025 | Apr 2025 | 13 Weeks</t>
  </si>
  <si>
    <t>H2570103</t>
  </si>
  <si>
    <t>PATNAM</t>
  </si>
  <si>
    <t>VAISHNAVI DEVI</t>
  </si>
  <si>
    <t>Patnam Vaishnavi Devi</t>
  </si>
  <si>
    <t>vaishnavidevi77777@gmail.com</t>
  </si>
  <si>
    <t>h2570103@student.nicmar.ac.in</t>
  </si>
  <si>
    <t>05-Dec-2001</t>
  </si>
  <si>
    <t>English, Telugu,Hindi(basic understanding)</t>
  </si>
  <si>
    <t>Reading books, Dancing, Listening to music, Watching movies</t>
  </si>
  <si>
    <t>2843 6885 1629</t>
  </si>
  <si>
    <t>PATNAM SWAROOP CHANDRA</t>
  </si>
  <si>
    <t>LIC AGENT</t>
  </si>
  <si>
    <t>PATNAM MANJULA</t>
  </si>
  <si>
    <t>H.NO: 5-26, Pothireddypally, Sangareddy.</t>
  </si>
  <si>
    <t>ST ANTHONY'S HIGH SCHOOL, SANGAREDDY.</t>
  </si>
  <si>
    <t>SRI CHAITANYA JUNIOR KALASALA, NIZAMPET.</t>
  </si>
  <si>
    <t>CHAITANYA BHARATHI INSTITUTE OF TECHNOLOGY, HYDERABAD,TELANGANA.</t>
  </si>
  <si>
    <t>AutoCAD,MS Office,MS Project,Primavera,Advanced Excel,BIM,Power BI,STAAD Pro</t>
  </si>
  <si>
    <t>MANIPAL HEALTH ENTERPRISES LIMITED | Project Intern | BENGALURU | May 2026 | Jul 2026 | 9 Weeks | Campus Internship
CHAITANYA BHARATHI INSTITUTE OF TECHNOLOGY | OPTIMIZATION OF SHEAR WALL POSITION IN HIGH-RISE STRUCTURES  | HYDERABAD   | Jul 2022 | Apr 2023 | 40 Weeks</t>
  </si>
  <si>
    <t>Skill Development Programme
Java Full Stack</t>
  </si>
  <si>
    <t>H2570104</t>
  </si>
  <si>
    <t>PAVUSHETTY</t>
  </si>
  <si>
    <t>AMITH</t>
  </si>
  <si>
    <t>Pavushetty Amith</t>
  </si>
  <si>
    <t>pavushettyamith@gmail.com</t>
  </si>
  <si>
    <t>h2570104@student.nicmar.ac.in</t>
  </si>
  <si>
    <t>05-Mar-2003</t>
  </si>
  <si>
    <t>3754 5525 6573</t>
  </si>
  <si>
    <t>PAVUSHETTY SUNIL</t>
  </si>
  <si>
    <t>PAVUSHETTY SANDHYA</t>
  </si>
  <si>
    <t>Block-B, Flat-512,Bollineni Bion,Kondapur,Hyderabad.</t>
  </si>
  <si>
    <t>5-11-476/2, SRI NAGAR COLONY, NAIM NAGAR, HANAMKONDA, WARANGAL.</t>
  </si>
  <si>
    <t>Hanamkonda</t>
  </si>
  <si>
    <t>SHINE HIGH SCHOOL</t>
  </si>
  <si>
    <t>TELANGANA BOARD OF SECONDARY EDUCATION, TELANGANA</t>
  </si>
  <si>
    <t>FIITJEE JUNIOR COLLEGE</t>
  </si>
  <si>
    <t>TELANGANA STATE BOARD OF INTERMEDIATE EDUCATION, TELANGANA</t>
  </si>
  <si>
    <t>MAHINDRA UNIVERSITY, HYDERABAD</t>
  </si>
  <si>
    <t>AutoCAD,MS Office,MS projects ,P6 , BIM , Candy , Power BI ,Excel</t>
  </si>
  <si>
    <t>Starworth Infrastructure &amp; Construction Ltd | Planning &amp; Execution Department | Bengaluru | May 2026 | Jul 2026 | 7 Weeks | Campus Internship
My Home Constructions Pvt. Ltd. | Internship in Projects Departments | Kokapet, Hyderabad  | Jun 2025 | Jul 2025 | 7 Weeks
My Home Constructions Pvt. Ltd. | Internship in Projects Departments | Kokapet, Hyderabad  | Jul 2023 | Aug 2023 | 5 Weeks
MAHINDRA UNIVERSITY | NATURAL POZZOLANS FOR HIGH PERFORMANCE  | HYDERABAD  | Jan 2023 | Jun 2024 | 74 Weeks</t>
  </si>
  <si>
    <t xml:space="preserve">AUTOCAD AND REVIT ARCHITECTURE 
IGBC Certificate </t>
  </si>
  <si>
    <t>H2570105</t>
  </si>
  <si>
    <t>DINESH</t>
  </si>
  <si>
    <t>PERUBOINA</t>
  </si>
  <si>
    <t>Dinesh Peruboina</t>
  </si>
  <si>
    <t>peruboinadinesh65@gmail.com</t>
  </si>
  <si>
    <t>h2570105@student.nicmar.ac.in</t>
  </si>
  <si>
    <t>25-Dec-2001</t>
  </si>
  <si>
    <t>Listening music</t>
  </si>
  <si>
    <t>7019 8146 8339</t>
  </si>
  <si>
    <t>SRINIVASARAO</t>
  </si>
  <si>
    <t>LAKSHMI</t>
  </si>
  <si>
    <t>4-117,VINAYAKAGUDI VEEDI,CHIKKALA,CHAGALLU MANDAL</t>
  </si>
  <si>
    <t>NARAYANA ENGLISH MEDIUM HIGH SCHOOL</t>
  </si>
  <si>
    <t>BOARD OF SECONDARY EDUCATION, NIDADAVOLU, ANDHRA PRADESH</t>
  </si>
  <si>
    <t>SRI VASAVI  ENGINEERING COLLEGE , TADEPALLIGUDEM, ANDHRA PRADESH</t>
  </si>
  <si>
    <t>2022-Apr</t>
  </si>
  <si>
    <t>JAWAHARLAL NEHRU TECHNOLOGICAL UNIVERSITY,KAKINADA</t>
  </si>
  <si>
    <t>GODAVARI INSTITUTE OF ENGINEERING &amp; TECHNOLOGY, RAJAHMUNDRY,ANDHRA PRADESH</t>
  </si>
  <si>
    <t>AutoCAD,MS Office,MS Project,Primavera,STAAD PRO,REVIT,PowerBI,SPSS,Advanced Excel</t>
  </si>
  <si>
    <t>APCRDA ,Amaravati | Planning &amp; execution | Amaravati ,APCRDA, ZONE-12 | May 2026 | Jul 2026 | 10 Weeks | Campus Internship
GODAVARI INSTITUTE OF ENGINEERING AND TECHNOLOGY | PROJECT | RAJAHMUNDRY | Nov 2024 | Apr 2025 | 17 Weeks
ROADS AND BUILDINGS DEPARTMENT | INTENSHIP | TADEPALLIGUDEM | Sep 2021 | Jan 2022 | 16 Weeks</t>
  </si>
  <si>
    <t>H2570106</t>
  </si>
  <si>
    <t>POLAM</t>
  </si>
  <si>
    <t>ANIRUDH</t>
  </si>
  <si>
    <t>Polam Anirudh Reddy</t>
  </si>
  <si>
    <t>anirudhreddysrh@gmail.com</t>
  </si>
  <si>
    <t>h2570106@student.nicmar.ac.in</t>
  </si>
  <si>
    <t>18-Jan-2003</t>
  </si>
  <si>
    <t>Trekking,cycling</t>
  </si>
  <si>
    <t>8479 5819 6495</t>
  </si>
  <si>
    <t>P V RAVI CHANDER</t>
  </si>
  <si>
    <t>PRIVATE</t>
  </si>
  <si>
    <t>C AVANI</t>
  </si>
  <si>
    <t>Hno:- 5-11-22/4, Naimnagar, Hanamkonda, Telangana.</t>
  </si>
  <si>
    <t>DELHI PUBLIC SCHOOL WARANGAL</t>
  </si>
  <si>
    <t>CBSE - WARANGAL - TELANGANA</t>
  </si>
  <si>
    <t>JBR ARCHITECTURE COLLEGE</t>
  </si>
  <si>
    <t>AutoCAD, MS Office, MS Project, Primavera, SKETCHUP, ENSCAPE, PowerBI, Navis Work, Exel</t>
  </si>
  <si>
    <t>Task Force Interiors Pvt.Ltd | Intern  | HYDERABAD | May 2026 | Jul 2026 | 8 Weeks | Campus Internship
S2D ARCHITECTS | INTERN | HANAMKONDA | Sep 2024 | Jan 2025 | 20 Weeks
JBR ARCHITECTURE COLLEGE | DESIGN THESIS | HYDERABAD | Jan 2025 | Jul 2025 | 24 Weeks</t>
  </si>
  <si>
    <t>Primavera P6 for Civil Engineers – Masterclass in Planning
CONSTRUCTION METHODOLOGY BASICS IN CIVIL ENGINEERING
Ethics in Engineering Practice
Design, Technology and Innovation</t>
  </si>
  <si>
    <t>H2570107</t>
  </si>
  <si>
    <t>POLUR</t>
  </si>
  <si>
    <t>JYOSNIKA</t>
  </si>
  <si>
    <t>BALA</t>
  </si>
  <si>
    <t>Polur Jyosnika Bala</t>
  </si>
  <si>
    <t>jyo.bala19@gmail.com</t>
  </si>
  <si>
    <t>h2570107@student.nicmar.ac.in</t>
  </si>
  <si>
    <t>19-Jul-2003</t>
  </si>
  <si>
    <t>English, Telugu, kannada, Hindi</t>
  </si>
  <si>
    <t xml:space="preserve">Dancing ,Painting ,Music,Cooking ,Sketching </t>
  </si>
  <si>
    <t>3688 0400 6060</t>
  </si>
  <si>
    <t>RAMA SREENIVASA RAO</t>
  </si>
  <si>
    <t>KOTA SAVITRUSREE</t>
  </si>
  <si>
    <t>H.no:- 40/421-19, Bhaskar Nagar,</t>
  </si>
  <si>
    <t>MONTESSORI ENGLISH MEDIUM HIGH SCHOOL</t>
  </si>
  <si>
    <t>SECONDARY SCHOOL OF EDUCATION, KURNOOL, ANDHRA PRADESH</t>
  </si>
  <si>
    <t>2013-Jun</t>
  </si>
  <si>
    <t>INTERMEDIATE PUBLIC EXAMINATIONS, KURNOOL, ANDHRA PRADESH</t>
  </si>
  <si>
    <t>UNIVERSITY OF MYSORE</t>
  </si>
  <si>
    <t>SCHOOL OF PLANNING AND ARCHITECTURE, MYSORE, KARNATAKA</t>
  </si>
  <si>
    <t>AutoCAD,MS Office,SketchUp,Twin motion,Photoshop,InDesign,Primavera,D5,Revit,Power BI,Navis works,Candy,CalQuan</t>
  </si>
  <si>
    <t>My Home Constructions Pvt ltd | Intern | Hyderabad | May 2026 | Jul 2026 | 9 Weeks | Campus Internship
School of Planning and Architecture | Student | Mysore | Jan 2025 | Jul 2025 | 28 Weeks
Sthapathi Architects | Intern | Hyderabad  | Jan 2024 | May 2024 | 18 Weeks</t>
  </si>
  <si>
    <t>H2570108</t>
  </si>
  <si>
    <t>PRADEEP</t>
  </si>
  <si>
    <t>S M</t>
  </si>
  <si>
    <t>Pradeep S M</t>
  </si>
  <si>
    <t>pradeepsm874@gmail.com</t>
  </si>
  <si>
    <t>h2570108@student.nicmar.ac.in</t>
  </si>
  <si>
    <t>16-Dec-2003</t>
  </si>
  <si>
    <t>ENGLISH,KANNADA,HINDI,TELUGU</t>
  </si>
  <si>
    <t>7690 1781 0516</t>
  </si>
  <si>
    <t>MUNIKRISHNA</t>
  </si>
  <si>
    <t>SUMA</t>
  </si>
  <si>
    <t>SAVAKANAHALLI VILLAGE, DEVANAHALLI TOWN, BANGALORE RURAL,</t>
  </si>
  <si>
    <t>Bangalore Rural</t>
  </si>
  <si>
    <t>OXFORD ENGLISH HIGH SCHOOL</t>
  </si>
  <si>
    <t>KARNATAKA SECONDARY EDUCATION EXAMINATION BOARD , KARNATAKA</t>
  </si>
  <si>
    <t>SBGNS RURAL COMPOSITE PU COLLEGE</t>
  </si>
  <si>
    <t>DEPARTMENT OF PRE-UNIVERSITY EDUCATION, KARNATAKA</t>
  </si>
  <si>
    <t>VISVESVARAYA TECHNOLOGICAL UNIVERSITY</t>
  </si>
  <si>
    <t>ATRIA INSTITUTE OF TECHNOLOGY, BANGALORE, KARNATAKA</t>
  </si>
  <si>
    <t>AutoCAD,MS Office,MS Project,Primavera,BIM(REVIT)</t>
  </si>
  <si>
    <t>Vestian Global Workplace Services Pvt. Ltd. | Intern – Project Management Consultant | Bengaluru, Karnataka | May 2026 | Jul 2026 | 8 Weeks | Campus Internship
SWIFTERZ CREATIVE SERVICES | Building Information Modeling (BIM) | Bengaluru | Jan 2025 | May 2025 | 14 Weeks</t>
  </si>
  <si>
    <t>H2570109</t>
  </si>
  <si>
    <t>Pungle</t>
  </si>
  <si>
    <t>Shubham</t>
  </si>
  <si>
    <t>Mangesh</t>
  </si>
  <si>
    <t>Pungle Shubham Mangesh</t>
  </si>
  <si>
    <t>shubhampungale45@gmail.com</t>
  </si>
  <si>
    <t>h2570109@student.nicmar.ac.in</t>
  </si>
  <si>
    <t>25-Jan-2001</t>
  </si>
  <si>
    <t>English,Hindi,Marathi</t>
  </si>
  <si>
    <t>Playing Cricket,Traveling,Reading Newspapers,Watching Movies</t>
  </si>
  <si>
    <t>8040 6477 0976</t>
  </si>
  <si>
    <t>Mangesh Pungle</t>
  </si>
  <si>
    <t>Farmer</t>
  </si>
  <si>
    <t>Shital Pungle</t>
  </si>
  <si>
    <t>Housewife</t>
  </si>
  <si>
    <t>At,Post Dhawlapuri,Tq,Dist Aurangabad</t>
  </si>
  <si>
    <t>Aurangabad</t>
  </si>
  <si>
    <t>Maharashtra</t>
  </si>
  <si>
    <t>RP English Medium School,Badnapur</t>
  </si>
  <si>
    <t>Maharashtra State Board Chh.Sambhajinagar (Aurangabad)</t>
  </si>
  <si>
    <t>Diploma in Civil Engineering</t>
  </si>
  <si>
    <t>Government Polytechnic Jalna,Maharashtra</t>
  </si>
  <si>
    <t>Dr. Babasaheb Ambedkar Marathwada University (BAMU) Chh. Sambhajinagar</t>
  </si>
  <si>
    <t>Maharashtra Institute of Technology (An Autonomous Institute),Chh.Sambhajinagar ,Maharashtra</t>
  </si>
  <si>
    <t>AutoCAD,MS Office,MS Project,Primavera P6,Power BI</t>
  </si>
  <si>
    <t>Kintech Greenurja Pvt. Ltd. | Management Intern | Lalitpur,Uttar Pradesh | May 2026 | Jul 2026 | 8 Weeks | Campus Internship
CORE CONSULTANTS | JUNIOR SITE ENGINEER | AURANGABAD,MAHARASHTRA | Jan 2025 | Jul 2025 | 30 Weeks</t>
  </si>
  <si>
    <t xml:space="preserve"> NPTEL - Ethics in Engineering Practice
 NPTEL - Design, Technology and Innovation</t>
  </si>
  <si>
    <t>H2570110</t>
  </si>
  <si>
    <t>HARIHARA VIGNESH</t>
  </si>
  <si>
    <t>PUPPALA</t>
  </si>
  <si>
    <t>Harihara Vignesh Puppala</t>
  </si>
  <si>
    <t>puppalavignesh16@gmail.com</t>
  </si>
  <si>
    <t>h2570110@student.nicmar.ac.in</t>
  </si>
  <si>
    <t>21-Jun-2004</t>
  </si>
  <si>
    <t>English , Hindi , Telugu</t>
  </si>
  <si>
    <t>9845 6449 4343</t>
  </si>
  <si>
    <t>PUPPALA GANESH</t>
  </si>
  <si>
    <t>GOVERNMENT OFFICER</t>
  </si>
  <si>
    <t>PUPPALA PADMA KUMARI</t>
  </si>
  <si>
    <t>D-100 Treasure Fantasy, Rangwasa, Indore, Madhya Pradesh, 453331</t>
  </si>
  <si>
    <t>Indore</t>
  </si>
  <si>
    <t>Madhya Pradesh</t>
  </si>
  <si>
    <t>ATOMIC ENERGY CENTRAL SCHOOL , INDORE</t>
  </si>
  <si>
    <t>CBSE ( INDORE , MADHYA PRADESH )</t>
  </si>
  <si>
    <t>MEDICAPS UNIVERSITY, INDORE, MADHYA PRADESH</t>
  </si>
  <si>
    <t>AutoCAD, MS Excel, MS Project, Primavera P6, Revit, Navisworks.</t>
  </si>
  <si>
    <t>HIGHBAR TECHNOCRAT LIMITED | SAP Intern - SAP PS Module (ERP) | SMITH STRUCTURES. PVT. LTD H/O -THALTEJ, AHMEDABAD, GUJRAT | May 2026 | Jul 2026 | 8 Weeks | Campus Internship
RAJA RAMANNA CENTRE FOR ADVANCED TECHNOLOGY (RRCAT) | Research Trainee - Stacked Precast Radiation Shielding System and its Seismic Performance | INDORE, MADHYA PRADESH | Jan 2025 | Apr 2025 | 17 Weeks
RAJA RAMANNA CENTRE FOR ADVANCED TECHNOLOGY (RRCAT) | Trainee Civil Engineer - Earthquake-Resistant Structural Design | INDORE, MADHYA PRADESH | Jun 2024 | Aug 2024 | 10 Weeks
ETERNAL INFRAHEIGHT PVT.LTD | Drafting Infrastructure Design | Indore, Madhya Pradesh | Jul 2023 | Aug 2023 | 4 Weeks</t>
  </si>
  <si>
    <t>IGBC Accredited Protessional - Associate</t>
  </si>
  <si>
    <t>H2570111</t>
  </si>
  <si>
    <t>PYLA</t>
  </si>
  <si>
    <t>KARTHIK</t>
  </si>
  <si>
    <t>Pyla Karthik</t>
  </si>
  <si>
    <t>pylakarthik7@gmail.com</t>
  </si>
  <si>
    <t>h2570111@student.nicmar.ac.in</t>
  </si>
  <si>
    <t>31-Mar-2002</t>
  </si>
  <si>
    <t>English,Hindi &amp; telugu</t>
  </si>
  <si>
    <t xml:space="preserve">Going to Gym, playing Games, Doing meditation. </t>
  </si>
  <si>
    <t>3659 7489 2102</t>
  </si>
  <si>
    <t>PYLA SRINIVASA RAO</t>
  </si>
  <si>
    <t>PYLA RAMALAKSHMI</t>
  </si>
  <si>
    <t>50-14-8 Rajendra Nagar Seethammapeta</t>
  </si>
  <si>
    <t>POLLOCKS HIGH SCHOOL</t>
  </si>
  <si>
    <t>VISAKHAPATNAM ANDHRA PRADESH</t>
  </si>
  <si>
    <t>PRESIDENCY JUNIOR COLLEGE</t>
  </si>
  <si>
    <t>BAPATLA ENGINEERING COLLEGE BAPATLA ANDHRA PRADESH</t>
  </si>
  <si>
    <t>AutoCAD,MS Office,MS Project,REVIT,Primavera,PowerBI,Naviswork.</t>
  </si>
  <si>
    <t>STARWORTH | Intern - Planning and Execution | Banglore | May 2026 | Jul 2026 | 7 Weeks | Campus Internship
Construction Industry Development Council | Innovation and Technoloy  | BAPATLA | Feb 2024 | Mar 2024 | 6 Weeks
BAPATLA ENGINEERING COLLEGE | STABILITY OF HIGH RISE BUILDINGS USING ETABS | BAPATLA | Dec 2023 | May 2024 | 19 Weeks</t>
  </si>
  <si>
    <t>H2570112</t>
  </si>
  <si>
    <t>ASHVIN</t>
  </si>
  <si>
    <t>R Ashvin</t>
  </si>
  <si>
    <t>r.ashvin289@gmail.com</t>
  </si>
  <si>
    <t>h2570112@student.nicmar.ac.in</t>
  </si>
  <si>
    <t>07-Aug-2003</t>
  </si>
  <si>
    <t>English, Hindi, Tamil, Bengali</t>
  </si>
  <si>
    <t>Playing Football,Listening Music,Travelling</t>
  </si>
  <si>
    <t>5462 1986 5923</t>
  </si>
  <si>
    <t>N RATHINAKUMAR</t>
  </si>
  <si>
    <t>R POONGUZHALI</t>
  </si>
  <si>
    <t>Flat No. 5D, Building No.-16, Nirmal Nagari, Umred Road, Near Shitla Mata Mandir, Nagpur-440024</t>
  </si>
  <si>
    <t>Nagpur</t>
  </si>
  <si>
    <t>INDIRA GANDHI MEMORIAL HIGH SCHOOL DUM DUM KOLKATA</t>
  </si>
  <si>
    <t>CBSE KOLKATA</t>
  </si>
  <si>
    <t>RASHTRASANT TUKADOJI MAHARAJ NAGPUR UNIVERSITY, NAGPUR</t>
  </si>
  <si>
    <t>G.H.RAISONI COLLEGE OF ENGINEERING, NAGPUR</t>
  </si>
  <si>
    <t>AutoCAD,MS Office,Primavera,MS Project</t>
  </si>
  <si>
    <t>PRESTIGE ESTATES PROJECTS LIMITED, CHENNAI | SITE EXECUTION INTERN | Chennai | May 2026 | Jul 2026 | 7 Weeks | Campus Internship
G.H.RAISONI COLLEGE OF ENGINEERING, NAGPUR | STUDENT | NAGPUR | Jun 2024 | Jun 2025 | 52 Weeks
MAHARASHTRA METRO RAIL CORPORATION LIMITED, NAGPUR | INTERN | NAGPUR | May 2024 | Jun 2024 | 4 Weeks
DEEPSHIKHA CONSULTING ENGINEERS, NAGPUR | SITE ENGINEER INTERN | NAGPUR | Dec 2024 | Jun 2025 | 26 Weeks</t>
  </si>
  <si>
    <t>NPTEL Leadership and Team EffectivenesS
NPTEL User Centric Computing For Human Computer Interaction
NPTEL Design Technology &amp; Innovation
NPTEL Ethics in Engineering Practice
India's Largest Speakathon For Limca Book Of Records
Summit Smart Solutions to Smart Cities
IGBC Accredited Professional Associate</t>
  </si>
  <si>
    <t>H2570113</t>
  </si>
  <si>
    <t>RACHARLA</t>
  </si>
  <si>
    <t>KALYAN</t>
  </si>
  <si>
    <t>Racharla Aditya Kalyan</t>
  </si>
  <si>
    <t>adityakalyan.26@gmail.com</t>
  </si>
  <si>
    <t>h2570113@student.nicmar.ac.in</t>
  </si>
  <si>
    <t>26-Jan-2004</t>
  </si>
  <si>
    <t>playing guitar,reading books,watching movies,travelling,listening music</t>
  </si>
  <si>
    <t>6933 8474 4255</t>
  </si>
  <si>
    <t>RACHARLA SRINIVASA RAO</t>
  </si>
  <si>
    <t>GOVT CONTRACTOR</t>
  </si>
  <si>
    <t>RACHARLA KOILAMMA</t>
  </si>
  <si>
    <t>8-8-191/1, B-341, Rd No: 13 Green Park Colony, East Saroornagar, Kharmanghat, Hyderabad, Telangana.</t>
  </si>
  <si>
    <t>GOWTHAM MODEL HS DILSHUKNAGAR , RANGAREDDY,RANGAREDDY.</t>
  </si>
  <si>
    <t>BOARD OF SECOUNDARY EDUCATION TELANGANA</t>
  </si>
  <si>
    <t>SRI CHAITANYA JR KALASALA</t>
  </si>
  <si>
    <t>CVR COLLEGE OF ENGINEERING HYDERABAD,TELANGANA</t>
  </si>
  <si>
    <t>AutoCAD,MS Office,MS Project,Primavera,Revit Architecture,Calqual,CANDY</t>
  </si>
  <si>
    <t>BSR INFRATECH  | Management Trainee | Bengaluru, Karnataka. | May 2026 | Jul 2026 | 8 Weeks | Campus Internship
SRI SAI CONSTRUCTION | INTERN | HYDERABAD  | Dec 2024 | Jul 2025 | 33 Weeks
CVR college of engineering | Student  | Hyderabad  | Dec 2024 | Apr 2025 | 16 Weeks</t>
  </si>
  <si>
    <t xml:space="preserve">Ethics in engineering practices
Standard Penetration test(SPT) in soil Characterization and advance Geotechnical Analysis using ANSYS
Design, Technology and Innovation
IGBC -Associate </t>
  </si>
  <si>
    <t>H2570114</t>
  </si>
  <si>
    <t>ANILKUMAR REDDY</t>
  </si>
  <si>
    <t>RAGIPINDI</t>
  </si>
  <si>
    <t>Anilkumar Reddy Ragipindi</t>
  </si>
  <si>
    <t>anilkumarragipindi@gmail.com</t>
  </si>
  <si>
    <t>h2570114@student.nicmar.ac.in</t>
  </si>
  <si>
    <t>BADMINTON,JOGGING</t>
  </si>
  <si>
    <t>6276 1567 7278</t>
  </si>
  <si>
    <t>RAGIPINDI SRINIVASULU REDDY</t>
  </si>
  <si>
    <t>DAILY LABOUR</t>
  </si>
  <si>
    <t>RAGIPINDI VARALAKSHMI</t>
  </si>
  <si>
    <t>5-180 KOTHURU,KANIGIRI(MANDAL) 523230_x000D_
PRAKASAM (DISTRICT) ANDHRA PRADESH</t>
  </si>
  <si>
    <t>GOMATHY HIGH SCHOOL</t>
  </si>
  <si>
    <t>BOARD OF SECONDARY EDUCATION  ANDHRA PRADESH</t>
  </si>
  <si>
    <t>BAPATLA ENGINEERING COLLEGE , BAPATLA, ANDHRA PRADESH</t>
  </si>
  <si>
    <t>JAWAHARLAL NEHRU TECHNOLOGICAL UNIVERSITY, ANANTAPUR</t>
  </si>
  <si>
    <t>AUDISANKARA INSTITUTE OF TECHNOLOGY , GUDUR, ANDHRAPRADESH</t>
  </si>
  <si>
    <t>AutoCAD,MS Office,MS Project,Primavera,Rivit architecture</t>
  </si>
  <si>
    <t>SHAPOORJI PALLONJI AND COMPANY PRIVATE LIMITED | Intern - Planning &amp; Execution | Guntur | May 2026 | Jul 2026 | 8 Weeks | Campus Internship
REVENUE DEPARTMENT GOVERNMENT OF ANDHRAPRADESH | ASSISTANT SURVEYOUR | KANIGIRI | Jul 2020 | Jan 2021 | 26 Weeks
AUDISANKARA INSTITUTE OF TECHNOLOGY, GUDUR , ANDHRA PRADESH | BUILDING PLANNING AND DRAWING USING AUTO CAD | GUDUR, ANDHRA PRADESH | Dec 2023 | Apr 2024 | 18 Weeks</t>
  </si>
  <si>
    <t>THE INDIAN GREEN BUILDING COUNCIL (IGBC)</t>
  </si>
  <si>
    <t>H2570116</t>
  </si>
  <si>
    <t>MAHESH</t>
  </si>
  <si>
    <t>BABU</t>
  </si>
  <si>
    <t>Reddy Mahesh Babu</t>
  </si>
  <si>
    <t>reddymaheshbabu24@gamil.com</t>
  </si>
  <si>
    <t>h2570116@student.nicmar.ac.in</t>
  </si>
  <si>
    <t>24-Dec-2003</t>
  </si>
  <si>
    <t>Music,Basketball,cooking</t>
  </si>
  <si>
    <t>2072 9436 9120</t>
  </si>
  <si>
    <t>REDDY THAVITI NAIDU</t>
  </si>
  <si>
    <t>DAILY WAGER</t>
  </si>
  <si>
    <t>REDDY AMMALU</t>
  </si>
  <si>
    <t>9-72,VEERAGHAVAPURAM,KURUDU,
KOTHAPETA,SRIKAKULAM</t>
  </si>
  <si>
    <t>SRI CHAITANYA EM SCHOOL</t>
  </si>
  <si>
    <t>BOARD OF SECONDARY SCHOOL OF EDUCATION VISAKHAPATNAM/ANDHRA PRADESH</t>
  </si>
  <si>
    <t>BOARD OF INTERMEDIATE EDUCATION VISAKHAPATNAM/ANDHRA PRADESH</t>
  </si>
  <si>
    <t>JAWAHARLAL NEHRU TECHNOLOGICAL UNIVERSITY, KAKINADA.</t>
  </si>
  <si>
    <t>GAYATRI VIDYA PARISHAD COLLEGE OF ENGINEERING,VISAKHAPATNAM/ANDHRA PRADESH</t>
  </si>
  <si>
    <t>AutoCAD,Primavera,STAADD PRO,REVIT,PYTHON,PROJECT MANAGEMENT,MS OFFICE,MS PROJECT</t>
  </si>
  <si>
    <t>HILL INTERNATIONAL | INTERNSHIP | HYDERBAD | Jun 2026 | Jul 2026 | 8 Weeks | Campus Internship
SAI SRI CONSTRUCTIONS(ENGINEERS &amp; CONTRACTORS) | INTERN QS,BILLING,EXECUTION | VISAKHAPATNAM | Dec 2024 | Mar 2025 | 13 Weeks
METEY ENGINEERING &amp; CONSULTANCY PVT.LTD | INTERN ON DRAFTING,DESIGN AND EXECUTION | HYDERABAD | May 2024 | Jun 2024 | 8 Weeks
GAYATRI VIDYA PARISHAD COLLEGE OF ENGINEERING(AUTONOMOUS) | ANALYSIS AND DESIGN OF SELF-SUPPORTED STEEL CHIMNEY | VISAKHAPATNAM | Oct 2024 | Mar 2025 | 19 Weeks</t>
  </si>
  <si>
    <t>BIM using Revit Architecture
NPTEL/Ethics in Engineering</t>
  </si>
  <si>
    <t>H2570117</t>
  </si>
  <si>
    <t>RITIKA</t>
  </si>
  <si>
    <t>BIJU</t>
  </si>
  <si>
    <t>Ritika Biju</t>
  </si>
  <si>
    <t>ritikabiju2003@gmail.com</t>
  </si>
  <si>
    <t>h2570117@student.nicmar.ac.in</t>
  </si>
  <si>
    <t>20-May-2003</t>
  </si>
  <si>
    <t>DANCING,READING,TRAVELLING,BADMINTON</t>
  </si>
  <si>
    <t>8022 3362 3721</t>
  </si>
  <si>
    <t>BIJU K S</t>
  </si>
  <si>
    <t>GOVT SERVANT</t>
  </si>
  <si>
    <t>SHILPA BIJU</t>
  </si>
  <si>
    <t>SNEHA VEEDU, MARKET ROAD, ATTINGAL.P.O,ATTINGAL</t>
  </si>
  <si>
    <t>MTM SENIOR SECONDARY SCHOOL</t>
  </si>
  <si>
    <t>CBSE KERALA THIRUVANANTHAPURAM</t>
  </si>
  <si>
    <t>TKM ENGINEERING COLLEGE KOLLAM KERALA</t>
  </si>
  <si>
    <t>AutoCAD,MS Office,MS Project,STADD PRO,MS EXCEL</t>
  </si>
  <si>
    <t>Godrej Properties Limited  | Intern in Execution Department  | Banglore  | May 2026 | Jul 2026 | 8 Weeks | Campus Internship
OFFICE OF THE ASSISTANT EXECUTIVE ENGINEER LSGD SUB DIVISION,ITHIKKARA BLOCK PANCHAYATH CHATHANNOOR P O KOLLAM | SITE ENGINEER | KOLLAM | May 2023 | May 2023 | 2 Weeks
TKM ENGINEERING KOLLAM | GEO-ENVIRONMENTAL ANALYSIS | KOLLAM | Feb 2023 | Jan 2025 | 100 Weeks</t>
  </si>
  <si>
    <t>Master Diploma in Construction Management and Quantity Survey â€“ Institute of Quantity Surveys</t>
  </si>
  <si>
    <t>H2570118</t>
  </si>
  <si>
    <t>GEETESWAR</t>
  </si>
  <si>
    <t>S Geeteswar</t>
  </si>
  <si>
    <t>geetheswarsukhavasi@gmail.com</t>
  </si>
  <si>
    <t>h2570118@student.nicmar.ac.in</t>
  </si>
  <si>
    <t>27-Dec-2003</t>
  </si>
  <si>
    <t>Cricket,Gym</t>
  </si>
  <si>
    <t>3123 7002 0354</t>
  </si>
  <si>
    <t>S SIVA RAMA KRISHNA</t>
  </si>
  <si>
    <t>S ADHI LAKSHMI</t>
  </si>
  <si>
    <t>Flat No 102, Plot No 1437 Sri Sai Nilayam Apurupa Colony, Pragathi Nagar, Bachupally</t>
  </si>
  <si>
    <t>VNR VIGNANA JYOTHI INSTITUTE OF ENGINEERING AND TECHNOLOGY HYDERABAD TELANGANA</t>
  </si>
  <si>
    <t>AutoCAD,MS Office,MS Project,Primavera,Revit,Navisworks</t>
  </si>
  <si>
    <t>VNR Vignana Jyothi Institute Of Engineering And Technology | Environmental Engineering | Bachupally | Aug 2024 | May 2025 | 40 Weeks | Campus Internship
StarWorth Infrastructure &amp; Construction LTD. | Planning &amp; Execution | Banglore | May 2026 | Jul 2026 | 8 Weeks | Campus Internship
National Council For Cement and Building Materials | C and D Waste Management | Gachibowli | May 2024 | May 2024 | 3 Weeks</t>
  </si>
  <si>
    <t xml:space="preserve">The Indian Green Building Council </t>
  </si>
  <si>
    <t>H2570119</t>
  </si>
  <si>
    <t>SAMBANGI</t>
  </si>
  <si>
    <t>Sambangi Avinash</t>
  </si>
  <si>
    <t>avinashsambangi345@gmail.com</t>
  </si>
  <si>
    <t>h2570119@student.nicmar.ac.in</t>
  </si>
  <si>
    <t>English, Hindi, telugu</t>
  </si>
  <si>
    <t>Playing badminton, bike riding, listening to music</t>
  </si>
  <si>
    <t>3179 4599 9878</t>
  </si>
  <si>
    <t>SAMBANGI SRAVAN KUMAR</t>
  </si>
  <si>
    <t>SAMBANGI SIVA KUMARI</t>
  </si>
  <si>
    <t>2/23, Front Of BSNL Tower, Amrutalingampet, Vasanthavada, Pedapadu Mandal, Eluru District, Andhra Pradesh</t>
  </si>
  <si>
    <t>Eluru</t>
  </si>
  <si>
    <t>VISWABHARATHI ENGLISH MEDIUM HIGH SCHOOL</t>
  </si>
  <si>
    <t>ANDHRA PRADESH STATE BOARD OF SECONDARY EDUCATION</t>
  </si>
  <si>
    <t>SASI JUNIOR COLLEGE VELIVENNU</t>
  </si>
  <si>
    <t>ANDHRA PRADESH STATE BOARD OF INTERMEDIATE EDUCATION</t>
  </si>
  <si>
    <t>UNIVERSITY COLLEGE OF ENGINEERING KAKINADA</t>
  </si>
  <si>
    <t>AutoCAD,MS Office,MS Project,Primavera,STAAD PRO,REVIT,Power Bi,Tableau,QGIS,ArcGIS,ERDAS Imagine,Problem Solving,Advance excel,Navis works,Candy</t>
  </si>
  <si>
    <t>Andhra Pradesh Capital Region Development Authority (APCRDA) | Intern | Amaravati | May 2026 | Jul 2026 | 10 Weeks | Campus Internship
Engineering Department, JNTUK | Intern | Kakinada, Andhra Pradesh | Jan 2024 | May 2024 | 17 Weeks
UNIVERSITY COLLEGE OF ENGINEEING KAKINADA | MAPPING AND MONITORING OF MANGROVES IN GODAVARI MANGROVES REGION USING REMOTE SENSING AND GIS TECHNIQUES | CORINGA, ANDHRA PRADESH | Jan 2024 | May 2024 | 18 Weeks
Larsen and Toubro Limited | Graduate Engineer Trainee | Hyderabad, Telangana | Jul 2024 | Sep 2024 | 10 Weeks</t>
  </si>
  <si>
    <t>KPMG in Canada â€“ Experience a day with KPMG Audit and Assurance Job simulation by Forage
Deloitte Australia â€“ Data Analytics Job Simulation by Forage
McKinsey.org Forward Program by McKinsey &amp; Company
Procore Certification: Student by Procore Technologies
InfraWorks Bridge Design 2018 by LinkedIn learning
Learning REVIT 2023 by LinkedIn Learning
Learning QGIS by LinkedIn Learning
Primavera P6 Essential Training by PMI
Project Management Skills for Leaders by PMI
Professional Certificate Program in AI and Data Science</t>
  </si>
  <si>
    <t>H2570120</t>
  </si>
  <si>
    <t>SARANRAJ</t>
  </si>
  <si>
    <t>Saranraj S</t>
  </si>
  <si>
    <t>saranraj2003dec@gmail.com</t>
  </si>
  <si>
    <t>h2570120@student.nicmar.ac.in</t>
  </si>
  <si>
    <t>10-Dec-2003</t>
  </si>
  <si>
    <t>Tamil,English,Hindi</t>
  </si>
  <si>
    <t>Is collecting older coins</t>
  </si>
  <si>
    <t>6279 5860 4569</t>
  </si>
  <si>
    <t>S.SHUNMUGA RAJA</t>
  </si>
  <si>
    <t>P.VELUMAILEE</t>
  </si>
  <si>
    <t>46MC+X7F, Gopalapuram 3rd St, Elumalai Nagar, Ayyappa Nagar, Ponniammanmedu, Chennai, Tamil Nadu 600110</t>
  </si>
  <si>
    <t>VELAMMAL MATRIC . HR . SEC. SCHOOL, MUGAPPAIR EAST, CHENNAI</t>
  </si>
  <si>
    <t>STATE BOARD OF SCHOOL EXAMINATIONS, CHENNAI/TAMILNADU</t>
  </si>
  <si>
    <t>SAVEETHA ENGINEEERING COLLEGE, CHENNAI/TAMILNADU</t>
  </si>
  <si>
    <t>AutoCAD,MS Project</t>
  </si>
  <si>
    <t>Vestian Global Workplace Services Pvt.Ltd | General Contract Team – Site Intern | CHENNAI | May 2026 | Jul 2026 | 8 Weeks | Campus Internship
CONCRETE OEM | INTERN | CHENNAI | Oct 2024 | Dec 2024 | 13 Weeks
M/s SEKAR CONSTRUCTION | INTERN | CHENNAI | Feb 2023 | Feb 2023 | 2 Weeks
BHARAT HEAVY ELECTRICALS LIMITED IMAGE: ROBERT NICKELSBERG, GETTY IMAGES | INTERN | CHENNAI | Jan 2021 | Feb 2021 | 4 Weeks</t>
  </si>
  <si>
    <t>H2570121</t>
  </si>
  <si>
    <t>SARAVANAPRIYA</t>
  </si>
  <si>
    <t>M</t>
  </si>
  <si>
    <t>Saravanapriya M</t>
  </si>
  <si>
    <t>priyamathan2002@gmail.com</t>
  </si>
  <si>
    <t>h2570121@student.nicmar.ac.in</t>
  </si>
  <si>
    <t>03-Sep-2002</t>
  </si>
  <si>
    <t>English, Tamil, Hindi(basics), Telugu(speaking only)</t>
  </si>
  <si>
    <t>Listening music, Throwball</t>
  </si>
  <si>
    <t>9167 3231 2611</t>
  </si>
  <si>
    <t>MANMATHAN V</t>
  </si>
  <si>
    <t>USHA NANTHINI M</t>
  </si>
  <si>
    <t>STATE GOVERNMENT</t>
  </si>
  <si>
    <t>2/112, MAIN ROAD, KURINJAKULAM, THIRUVENGADAM TALUK, TENKASI DISTRICT</t>
  </si>
  <si>
    <t>Tenkasi</t>
  </si>
  <si>
    <t>DR V.GENGUSAMY NAIDU MATRIC HR SEC SCHOOL THIRUVENGADAM</t>
  </si>
  <si>
    <t>STATE BOARD OF SCHOOL EXAMINATION, TAMILNADU</t>
  </si>
  <si>
    <t>SNS COLLEGE OF TECHNOLOGY</t>
  </si>
  <si>
    <t>Primavera, Revit, MS Project, AutoCAD, Excel, Navisworks, MS Office, SketchUP, STAAD.Pro, Contracts &amp; Claims, Delay Analysis, Planning &amp; Scheduling</t>
  </si>
  <si>
    <t>Andhra Pradesh Capital Region Development Authority (APCRDA) | Intern | Amaravati | May 2026 | Jul 2026 | 10 Weeks | Campus Internship
SNS College of Technology | Student | Coimbatore | Jan 2025 | Apr 2025 | 14 Weeks
KVR Builders | Site Supervisor | Thiruvengadam | Jun 2024 | Jun 2024 | 1 Weeks
KVR Builders | Site Supervisor | Thiruvengadam | Jul 2023 | Jul 2023 | 1 Weeks</t>
  </si>
  <si>
    <t>Introduction to Internet of Things
Ethics in Engineering Practice
NPTEL - Design, Technology &amp; Innovation
3ds MAX
SketchUP
AutoCAD
Parichaya
Prathamic
C Programming</t>
  </si>
  <si>
    <t>H2570122</t>
  </si>
  <si>
    <t>SAYAPANAYUNI</t>
  </si>
  <si>
    <t>MAHESH CHANDRA</t>
  </si>
  <si>
    <t>Sayapanayuni Mahesh Chandra Prasad</t>
  </si>
  <si>
    <t>maheshchandramahi1@gmail.com</t>
  </si>
  <si>
    <t>h2570122@student.nicmar.ac.in</t>
  </si>
  <si>
    <t>01-Jan-2004</t>
  </si>
  <si>
    <t>Bike Riding,Stock market ,F1</t>
  </si>
  <si>
    <t>3871 3382 7123</t>
  </si>
  <si>
    <t>SAYAPANAYUNI MANOHARA PRASAD</t>
  </si>
  <si>
    <t>SAYAPUNAYUNI SUNITA</t>
  </si>
  <si>
    <t>Flat No 304, Lake Ridge Apartments, Masa Masjid, Kurnool</t>
  </si>
  <si>
    <t>SRI CHAITANYA EM HIGH SCHOOL, KURNOOL</t>
  </si>
  <si>
    <t>SRI CHAITANYA JR COLLEGE, KURNOOL</t>
  </si>
  <si>
    <t>G. PULLA REDDY ENGINEERING COLLEGE, KURNOOL</t>
  </si>
  <si>
    <t>Andhra Pradesh Capital Region Development Authority (APCRDA) | Intern | Amaravati, Andhra Pradesh | May 2026 | Jul 2026 | 10 Weeks | Campus Internship
Skandhanshi Infra Projects India Pvt. Ltd | Execution and Quality Control | Kurnool | Dec 2024 | Mar 2025 | 12 Weeks
G. Pulla Reddy Engineering College, Kurnool | Sustainable Fibre Reinforced Concrete | Gprec, Kurnool | Sep 2024 | Apr 2025 | 33 Weeks</t>
  </si>
  <si>
    <t xml:space="preserve">Pearson MePro English Proficiency Level 10 Certification
NPTEL+ Workshop certificate: A Hands-on Introduction to Finite Element Analysis using Ansys
Communicating to Succeed from Infosys Springboard
Interpersonal skills from Infosys Springboard
IGBC Accredited Professional - Associate Certificate </t>
  </si>
  <si>
    <t>H2570123</t>
  </si>
  <si>
    <t>SEELAM</t>
  </si>
  <si>
    <t>CHAITANYA</t>
  </si>
  <si>
    <t>Seelam Venkata Chaitanya</t>
  </si>
  <si>
    <t>chaitanya.seelam396@gmail.com</t>
  </si>
  <si>
    <t>h2570123@student.nicmar.ac.in</t>
  </si>
  <si>
    <t>08-Feb-2003</t>
  </si>
  <si>
    <t>Badminton, Listening Music</t>
  </si>
  <si>
    <t>6033 6011 7208</t>
  </si>
  <si>
    <t>SEELAM NAGUMAIAH</t>
  </si>
  <si>
    <t>SEELAM ARUNA</t>
  </si>
  <si>
    <t>S/O SEELAM NAGUMAIAH, 8-5-47, WARD 21, SEELAM VARI STREET, BAPATLA, DIST: GUNTUR</t>
  </si>
  <si>
    <t>BAPATLA PUBLIC SCHOOL</t>
  </si>
  <si>
    <t>ANDHRAPRADESH</t>
  </si>
  <si>
    <t>BAPATLA JUNIOR COLLEGE</t>
  </si>
  <si>
    <t>BAPATLA ENGINEERING COLLEGE</t>
  </si>
  <si>
    <t>AutoCAD,MS Office,MS Project,Primavera,Revit,Naviswork</t>
  </si>
  <si>
    <t>Andhra Pradesh Capital Region Development Authority (APCRDA) | Summer Intern – Advanced Construction Management | Amaravati  | May 2026 | Aug 2026 | 11 Weeks | Campus Internship
Bapatla Engineering College | student (Project Leader) | Bapatla | Nov 2023 | Apr 2024 | 25 Weeks
CONSTRUCTION INDUSTRY DEVELOPMENT COUNCIL (CIDC) | INTERN | ONLINE | Feb 2024 | Mar 2024 | 6 Weeks
JVR HOMES | INTERN | ONGOLE | May 2023 | Jun 2023 | 5 Weeks</t>
  </si>
  <si>
    <t>H2570124</t>
  </si>
  <si>
    <t>SEENDRUM</t>
  </si>
  <si>
    <t>VEERA VENKATA</t>
  </si>
  <si>
    <t>SUBRAHMANYAM</t>
  </si>
  <si>
    <t>Seendrum Veera Venkata Subrahmanyam</t>
  </si>
  <si>
    <t>subrahmanyam4552@gmail.com</t>
  </si>
  <si>
    <t>h2570124@student.nicmar.ac.in</t>
  </si>
  <si>
    <t>30-Mar-2002</t>
  </si>
  <si>
    <t>Cooking,Photography</t>
  </si>
  <si>
    <t>4450 1408 7267</t>
  </si>
  <si>
    <t>SEENDRUM VEERA VENKATA SATYANARAYANA</t>
  </si>
  <si>
    <t>SEENDRUM MANGALAKSHMI</t>
  </si>
  <si>
    <t xml:space="preserve">1-60, Borrampalem, Gandepalli Mandal, </t>
  </si>
  <si>
    <t>BOARD OF SECONDARY EDUCATION, JAGGAMPETA / ANDHRA PRADESH</t>
  </si>
  <si>
    <t>ANDHRA POLYTECHNIC KAKINADA, ANDHRA PRADESH</t>
  </si>
  <si>
    <t>ADITYA ENGINEERING COLLEGE, SURAMPALEM/ANDHRA PRADESH</t>
  </si>
  <si>
    <t>Autocad, MS Office, MS Project, Primavera, Risk management</t>
  </si>
  <si>
    <t>Afcons Infrastructure Limited | Planning and execution  | Uran, Mumbai, Maharashtra | May 2026 | Jul 2026 | 10 Weeks | Campus Internship
ADITYA ENINEERING COLLEGE | PLANNING , WATER RESOURSES | SURAMPALEM, ANDHRA PRADESH | Dec 2023 | Apr 2024 | 19 Weeks
BSCPL | GRADUATE ENGINEER TRAINEE | CHILAKALURUPETA | Jul 2024 | Oct 2024 | 12 Weeks
Ultratech Cement Ltd | Officer | Nellore | Oct 2024 | Jul 2025 | 36 Weeks</t>
  </si>
  <si>
    <t>IGBC
BUILDING INFORMATION MODELING by L&amp;T Edu Tech</t>
  </si>
  <si>
    <t>H2570125</t>
  </si>
  <si>
    <t>SHAIK</t>
  </si>
  <si>
    <t>ABDUL</t>
  </si>
  <si>
    <t>BASITH</t>
  </si>
  <si>
    <t>Shaik Abdul Basith</t>
  </si>
  <si>
    <t>basithshaik225@gmail.com</t>
  </si>
  <si>
    <t>h2570125@student.nicmar.ac.in</t>
  </si>
  <si>
    <t>17-Nov-2001</t>
  </si>
  <si>
    <t>ENGLISH, HINDI, TELUGU</t>
  </si>
  <si>
    <t>WATCHING CRICKET,LISTENING MUSIC,PLAYING BADMINTON</t>
  </si>
  <si>
    <t>7387 8334 6060</t>
  </si>
  <si>
    <t>SHAIK BAJIBABA</t>
  </si>
  <si>
    <t>SHAIK GOUSIA</t>
  </si>
  <si>
    <t>6-324, ISLAMPET, MV RAJUPALEM, KARLAPALEM, BAPATLA DISTRICT</t>
  </si>
  <si>
    <t>LITTLE ANGELS HIGH SCHOOL</t>
  </si>
  <si>
    <t>AutoCAD,MS Office,MS Project,Primavera,ETABS,Revit</t>
  </si>
  <si>
    <t>ANDHRA PRADESH CAPITAL REGION DEVELOPMENT AUTHORITY (APCRDA) | Intern - Planning &amp; Execution | Amaravati | May 2026 | Jul 2026 | 10 Weeks | Campus Internship
BAPATLA ENGINEERING COLLEGE | BEHAVIOURAL STUDY OF STEEL COLUMNS UNDER DIFFERENT BRACINGS IN MULTI STOREY STEEL BUILDING USING ETABS | BAPATLA | Dec 2023 | Apr 2024 | 21 Weeks
PANCHAYAT RAJ ENGINEERING DEPARTMENT | INDUSTRIAL TRAINING | PRI SUB DIVISION-BAPATLA | Jul 2020 | Jan 2021 | 26 Weeks</t>
  </si>
  <si>
    <t>H2570126</t>
  </si>
  <si>
    <t>SHIVAM</t>
  </si>
  <si>
    <t>Shivam Kumar</t>
  </si>
  <si>
    <t>shivamg9155@gmail.com</t>
  </si>
  <si>
    <t>h2570126@student.nicmar.ac.in</t>
  </si>
  <si>
    <t>08-Mar-1999</t>
  </si>
  <si>
    <t>English, Hindi</t>
  </si>
  <si>
    <t>Doodling,sketching,playing suduko,playing chess,reading</t>
  </si>
  <si>
    <t>9350 9256 2011</t>
  </si>
  <si>
    <t>GANESH KUMAR</t>
  </si>
  <si>
    <t>ANITA GUPTA</t>
  </si>
  <si>
    <t>Sah Traders, Chandralok Chowk, Naya Tola, S. N. Road</t>
  </si>
  <si>
    <t>Muzaffarpur</t>
  </si>
  <si>
    <t>Bihar</t>
  </si>
  <si>
    <t>PAREJA HEALTHCARE PVT. LTD., BEHIND FORD HOSPITAL, SHIV NAGAR, ROAD NO. 1</t>
  </si>
  <si>
    <t>Patna</t>
  </si>
  <si>
    <t>S.K. MOTHER INTERNATIONAL SCHOOL</t>
  </si>
  <si>
    <t>CBSE MUZAFFARPUR, BIHAR</t>
  </si>
  <si>
    <t>SAVITRIBAI PHULE PUNE UNIVERSITY</t>
  </si>
  <si>
    <t>DR. D.Y.PATIL INSTITUTE OF ENGINEERING AND TECHNOLOGY</t>
  </si>
  <si>
    <t>AutoCAD, MS Office, MS Project, Primavera, 3DS Max, Revit.</t>
  </si>
  <si>
    <t>EVIDENTIS CONSULTING PVT LTD | Intern | Gurgaon, Haryana | May 2026 | Jul 2026 | 8 Weeks | Campus Internship
DR. D. Y. PATIL INSTITUTE OF ENGINEERING AND TECHNOLOGY, AMBI, PUNE | Sewage Disposal | Pune | Aug 2021 | Apr 2022 | 38 Weeks</t>
  </si>
  <si>
    <t>Additional Certificates
NPTEL-Design, Technology and Innovation
NPTEL-Ethics in Engineering Practice
PMI member</t>
  </si>
  <si>
    <t>H2570128</t>
  </si>
  <si>
    <t>SINGIREDDY</t>
  </si>
  <si>
    <t>TEJASWINI REDDY</t>
  </si>
  <si>
    <t>Singireddy Tejaswini Reddy</t>
  </si>
  <si>
    <t>singireddytejaswini0104@gmail.com</t>
  </si>
  <si>
    <t>h2570128@student.nicmar.ac.in</t>
  </si>
  <si>
    <t>01-Apr-2002</t>
  </si>
  <si>
    <t>English, Telugu, Hindi,Tamil</t>
  </si>
  <si>
    <t>Gardening,Dancing</t>
  </si>
  <si>
    <t>7979 1013 1657</t>
  </si>
  <si>
    <t>SINGIREDDY PAVAN KUMAR</t>
  </si>
  <si>
    <t>SINGIREDDY HYMAVATHI</t>
  </si>
  <si>
    <t>H.No: 4-30, Koheda, Siddipet</t>
  </si>
  <si>
    <t>VINDHYAVALLEY HIGH SCHOOL</t>
  </si>
  <si>
    <t>TRINITY JUNIOR COLLEGE</t>
  </si>
  <si>
    <t>MATRUSRI ENGINEERING COLLEGE/HYDERABAD,TELANGANA</t>
  </si>
  <si>
    <t>Primavera, AutoCAD,MS Office,MS Project,Staad Pro,Agisoft,Advance Excel,ERP</t>
  </si>
  <si>
    <t>Evidentis Consulting Pvt. Ltd. | Project Delay Analysis Intern | Work From Home | May 2026 | Jul 2026 | 7 Weeks | Campus Internship
RAJAPUSHPA PROPERTIES PVT LTD | GET | HYDERABAD | Jul 2024 | Dec 2024 | 25 Weeks
Matrusri Engineering College | Student | Hyderabad | Nov 2023 | Apr 2024 | 23 Weeks
IRRIGATION AND CAD DEPARTMENT | INTERN | KARIMNAGAR | May 2023 | Jun 2023 | 4 Weeks</t>
  </si>
  <si>
    <t>H2570129</t>
  </si>
  <si>
    <t>SIRAMDASU</t>
  </si>
  <si>
    <t>BHANU PRIYA</t>
  </si>
  <si>
    <t>Siramdasu Bhanu Priya</t>
  </si>
  <si>
    <t>bhanupriya7253@gmail.com</t>
  </si>
  <si>
    <t>h2570129@student.nicmar.ac.in</t>
  </si>
  <si>
    <t>12-Jan-2002</t>
  </si>
  <si>
    <t>Telugu , English ,Hindi , Tamil</t>
  </si>
  <si>
    <t>Writing,Photography,Travelling,Cooking,Badminton,Documentation</t>
  </si>
  <si>
    <t>5252 8853 7669</t>
  </si>
  <si>
    <t>SIRAMDASU SRINIVASA RAO</t>
  </si>
  <si>
    <t>PRIVATE ACCOUNTANT</t>
  </si>
  <si>
    <t>SIRAMDASU BHARATHI</t>
  </si>
  <si>
    <t>Dno : 5-60-1/152 , DEVAPURAM ,4th Lane , Near Gandhi Statue</t>
  </si>
  <si>
    <t>OXFORD ENGLISH MEDIUM HIGH SCHOOL</t>
  </si>
  <si>
    <t>BOARD OF SECONDARY EDUCATION , ANDHRA PRADESH , INDIA</t>
  </si>
  <si>
    <t>CHETTINAD ACADEMY OF RESEARCH AND EDUCATION</t>
  </si>
  <si>
    <t>CHETTINAD SCHOOL OF ARCHITECTURE , CHENNAI , TAMILNADU</t>
  </si>
  <si>
    <t>2019-Sep</t>
  </si>
  <si>
    <t>AutoCAD,MS Office,MS Project,Primavera,Sketch up,Adobe photoshop,Enscape,LUMION,RHINO,Revit</t>
  </si>
  <si>
    <t>Adarsh developers | Intern | Banglore | Jun 2026 | Jul 2026 | 8 Weeks | Campus Internship
RRBUN SHAPES Pvt.Ltd | Junior Architect | Hyderabad | Nov 2024 | Jul 2025 | 35 Weeks
SPAARCS Architects and interior designers | Intern | Hyderabad  | Mar 2023 | Jun 2023 | 16 Weeks
Nannapaneni Associates | Intern  | Guntur | Feb 2022 | Mar 2022 | 3 Weeks
Chettinad school of Architecture  | Thesis  | Chennai | Aug 2023 | May 2024 | 41 Weeks</t>
  </si>
  <si>
    <t>The Indian Green Building Council Certification 
Architecture as profession : De bunking myths
SITE SELECTION AS EFFECTIVE PROJECT MANAGEMENT TOOL
EMERGING TRENDS AND OPPORTUNITIES IN BUILT ECOSYSTEM</t>
  </si>
  <si>
    <t>H2570130</t>
  </si>
  <si>
    <t>SRI RAJA DANTULURI</t>
  </si>
  <si>
    <t>S S S</t>
  </si>
  <si>
    <t>VARMA</t>
  </si>
  <si>
    <t>Sri Raja Dantuluri S S S Varma</t>
  </si>
  <si>
    <t>srdsssv@gmail.com</t>
  </si>
  <si>
    <t>h2570130@student.nicmar.ac.in</t>
  </si>
  <si>
    <t>08-Aug-2001</t>
  </si>
  <si>
    <t>Travelling,Reading Business Content,Following Stock Markets,Off-road Biking,Cricket</t>
  </si>
  <si>
    <t>2303 8047 8222</t>
  </si>
  <si>
    <t>SRD SRINIVASA RAJU</t>
  </si>
  <si>
    <t>SRD SRIMAHALAKSHMI</t>
  </si>
  <si>
    <t>1-3-18/2, Satyakrishna Homes, Suryanaryanapuram,Bhimavaram</t>
  </si>
  <si>
    <t>55-8-33, BRK Residency, KRM COLONY, SEETHAMADHARA</t>
  </si>
  <si>
    <t>ABHYAS THE GLOBAL SCHOOL, ANDHRA PRADESH</t>
  </si>
  <si>
    <t>CENTRAL BOARD OF SECONDARY EDUCATION, ANDHRA PRADESH</t>
  </si>
  <si>
    <t>FIITJEE JUNIOR COLLEGE, ANDHRA PRADESH</t>
  </si>
  <si>
    <t>JAWAHARLAL NEHURU TECHNOLOGICAL UNIVERSITY KAKINADA</t>
  </si>
  <si>
    <t>GAYATRI VIDYA PARSHID COLLEGE OF ENGINEERING, ANDHRA PRADESH</t>
  </si>
  <si>
    <t>2022-Jun</t>
  </si>
  <si>
    <t>MS Project, Primavera, Advanced Excel, Revit</t>
  </si>
  <si>
    <t>SRI SIVA DATTA DEVELOPERS | Junior Engineer | Viskhapatnam | Sep 2022 | Jun 2025 | 2 Years, 9 Months, 29 Days | 1.8</t>
  </si>
  <si>
    <t>34 month(s)</t>
  </si>
  <si>
    <t>Prestige Estates Projects Limited | Intern | Hyderabad | May 2026 | Jul 2026 | 8 Weeks | Campus Internship
Gayatri Vidya Parshid | Retrofitting of exterior Beam Column joint by using Headed bar as Supplementary Anchorage | Viskhapatnam | Feb 2022 | Jun 2022 | 18 Weeks</t>
  </si>
  <si>
    <t>BUILD YOUR OWN RESPONSIVE WEBSITE
BUILD YOUR OWN STATIC WEBSITE
Ethics In Engineering Practice
Design, Technology and Innovation.</t>
  </si>
  <si>
    <t>H2570131</t>
  </si>
  <si>
    <t>SRI SAI SATYA ASHISH</t>
  </si>
  <si>
    <t>MALLELA</t>
  </si>
  <si>
    <t>Sri Sai Satya Ashish Mallela</t>
  </si>
  <si>
    <t>ashishmallela1234@gmail.com</t>
  </si>
  <si>
    <t>h2570131@student.nicmar.ac.in</t>
  </si>
  <si>
    <t>12-Nov-2000</t>
  </si>
  <si>
    <t>ENGLISH,TELUGU, HINDI</t>
  </si>
  <si>
    <t xml:space="preserve">playing badminton ,listening music </t>
  </si>
  <si>
    <t>3387 7995 9002</t>
  </si>
  <si>
    <t>RAVINDRA PRASAD MALLELA</t>
  </si>
  <si>
    <t>STATE GOVERNMENT EMPLOYEE</t>
  </si>
  <si>
    <t>PADMAVATHI MALLELA</t>
  </si>
  <si>
    <t>H.NO 15-7-624, OPP SIRI TOWERS,_x000D_
KHAMMAM PUBLIC SCHOOL ROAD, _x000D_
ROTARY NAGAR, KHAMMAM, _x000D_</t>
  </si>
  <si>
    <t>Khammam</t>
  </si>
  <si>
    <t>HARVEST PUBLIC SCHOOL</t>
  </si>
  <si>
    <t>CENTAL BOARD OF SECONDARY EDUCATION,TELANGANA</t>
  </si>
  <si>
    <t>GYANAVAPI JUNIOR COLLEGE</t>
  </si>
  <si>
    <t>TELANGANA STATE BOARD OF INTERMEDIATE EDUCATION, HYDERABAD</t>
  </si>
  <si>
    <t>VASAVI COLLEGE OF ENGINEERING, HYDERABAD</t>
  </si>
  <si>
    <t>AutoCAD,MS Office,MS Project,REVIT,TEKLA STRUCTURAL DESIGNER,NAVIS WORKS,ARCGIS,QGIS, PRIMAVERA, ADVANCE EXCEL, POWER BI</t>
  </si>
  <si>
    <t>APCRDA | Intern | Amaravati | May 2026 | Jul 2026 | 10 Weeks | Campus Internship
MRKR CONSTRUCTIONS &amp; INDUSTRIES PVT. LTD. | TRAINEE | HYDERABAD | Mar 2022 | Jun 2022 | 11 Weeks</t>
  </si>
  <si>
    <t>DIGITAL LAND SURVEYING AND MAPPING(DLS&amp;M)
AUTOCAD BY VERZEO</t>
  </si>
  <si>
    <t>H2570132</t>
  </si>
  <si>
    <t>MANIKANTA</t>
  </si>
  <si>
    <t>SRIRAM</t>
  </si>
  <si>
    <t>Manikanta Sriram</t>
  </si>
  <si>
    <t>srirammanikanta136@gmail.com</t>
  </si>
  <si>
    <t>h2570132@student.nicmar.ac.in</t>
  </si>
  <si>
    <t>11-Jul-2004</t>
  </si>
  <si>
    <t>Music,watching news,Badminton</t>
  </si>
  <si>
    <t>2898 9490 3979</t>
  </si>
  <si>
    <t>SRIRAM NAGARAJU GOUD</t>
  </si>
  <si>
    <t>SRIRAM LAVANYA</t>
  </si>
  <si>
    <t>H NO 1-2-282/G, Rakasipet, Bodhan, PO: Raithunagar, DIST: NIZAMABAD, _x000D_
Telangana - 503185</t>
  </si>
  <si>
    <t>SRI VIJAYA SAI HIGH SCHOOL BODHAN</t>
  </si>
  <si>
    <t>GOVERNMENT POLYTECHNIC KORUTLA, TELANGANA</t>
  </si>
  <si>
    <t>GURUNANAK INSTITUTIONS TECHNICAL CAMPUS, IBRAHIMPATNAM, R.R.DISTRICT, TELANGANA</t>
  </si>
  <si>
    <t>AutoCAD,MS Office,MS Project,Revit,Primevera,Power BI,Staad Pro</t>
  </si>
  <si>
    <t xml:space="preserve"> AFCONS INFRASTRUCTURE LIMITED | PLANNING &amp; EXECUTION | New Mumbai | May 2026 | Jul 2026 | 10 Weeks | Campus Internship
PANCHAYATH RAJ DEPARTMENT | INDUSTRIAL TRAINING | NOOKAPALLY, JAGTIAL, TELANGANA | Sep 2021 | Jan 2022 | 18 Weeks
FLASH INFRATECH | INTERNSHIP TRAINEE | IBRAHIMPATNAM,HYDERABAD | May 2024 | May 2024 | 1 Weeks
GURUNANAK INSTITUTIONS TECHNICAL CAMPUS, IBRAHIMPATNAM,TELANGANA | INFLUENCE OF NANO SILICA AND FLYASH ON HIGH VOLUME BLENDED CONCRETE | IBRAHIMPATNAM,HYDERABAD-501506 | Feb 2025 | Jun 2025 | 18 Weeks</t>
  </si>
  <si>
    <t>JOURNAL PUBLICATION ON IJMRSET
JOURNAL PUBLICATION ON IJIRSET
JUNIOR SOFTWARE DEVELOPER</t>
  </si>
  <si>
    <t>H2570133</t>
  </si>
  <si>
    <t>UMA</t>
  </si>
  <si>
    <t>SHANKAR</t>
  </si>
  <si>
    <t>Sriram Uma Shankar</t>
  </si>
  <si>
    <t>sriramumashankar679@gmail.com</t>
  </si>
  <si>
    <t>h2570133@student.nicmar.ac.in</t>
  </si>
  <si>
    <t>09-Dec-2003</t>
  </si>
  <si>
    <t>Cricket,Badminton</t>
  </si>
  <si>
    <t>6275 1946 6651</t>
  </si>
  <si>
    <t>SRIRAM BHAGAVANDAS</t>
  </si>
  <si>
    <t>BUSINESSMEN</t>
  </si>
  <si>
    <t>SRIRAM PARAMESHWARI</t>
  </si>
  <si>
    <t>H.No:12-1-72,Mohinpura,Near Gayathri High School, Siddipet,502103</t>
  </si>
  <si>
    <t>FLAT.NO 201,SAI VIDYA , SAI PRAKRUTHI APARTMENTS, KOMPALLY,500067</t>
  </si>
  <si>
    <t>GAYATHRI HIGH SCHOOL</t>
  </si>
  <si>
    <t>BOARD OF SECOUNDARY EDUCATION TELAGANA</t>
  </si>
  <si>
    <t>AutoCAD,MS Office,MS Project,Primavera P6,Revit,Navisworks,Power BI</t>
  </si>
  <si>
    <t>AFCONS Infrastructure Limited | PLANNING AND EXCECUTION | Navi Mumbai | May 2026 | Jul 2026 | 10 Weeks | Campus Internship
NCC URBAN INFRASTRUCTURE LIMITED | GET – QUANTITY SURVEYOR | CHENNAI | Sep 2024 | May 2025 | 38 Weeks
VNR VIGNANA JYOTHI INSTITUTE OF ENGINEERING AND TECHNOLOGY | MAJOR PROJECT | HYDERABAD | Nov 2023 | Apr 2024 | 22 Weeks</t>
  </si>
  <si>
    <t xml:space="preserve">Development and Applications of Special Concretes
3D CAD Fundamental
Dhanush Engg Services India Pvt. Ltd
IGBC-AP Certification </t>
  </si>
  <si>
    <t>H2570134</t>
  </si>
  <si>
    <t>SUBASH</t>
  </si>
  <si>
    <t>C</t>
  </si>
  <si>
    <t>Subash C</t>
  </si>
  <si>
    <t>svdreloaded@gmail.com</t>
  </si>
  <si>
    <t>h2570134@student.nicmar.ac.in</t>
  </si>
  <si>
    <t>17-Sep-2002</t>
  </si>
  <si>
    <t>English, Tamil, Malayalam, Telugu,Learning - Hindi &amp; Kannada</t>
  </si>
  <si>
    <t>Train Martial arts, listening to music</t>
  </si>
  <si>
    <t>2487 2806 7732</t>
  </si>
  <si>
    <t>CHENTHILKUMAR V</t>
  </si>
  <si>
    <t>HOD - VISCOM</t>
  </si>
  <si>
    <t>LAKSHMI V</t>
  </si>
  <si>
    <t>2/187 Sathya Bhavanam, Kothanar Street,
Kadachanendal, Madurai-625107</t>
  </si>
  <si>
    <t>MAHATMA MONTESSORI CBSE SCHOOL</t>
  </si>
  <si>
    <t>CBSE, MADURAI, TAMILNADU</t>
  </si>
  <si>
    <t>CEOA MATRIC.HR.SEC.SCHOOL</t>
  </si>
  <si>
    <t>STATEBOARD, MADURAI, TAMILNADU</t>
  </si>
  <si>
    <t>MOHAMED SATHAK AJ ACADEMY OF ARCHITECTURE, CHENNAI, TAMILNADU</t>
  </si>
  <si>
    <t>AutoCAD, Sketchup, Photoshop, MS Office, Primavera, Power BI, Learning - Revit and Calquan</t>
  </si>
  <si>
    <t>BSR Infratech | Intern | Amaravati, Andhra Pradesh | May 2026 | Jul 2026 | 8 Weeks | Campus Internship
Mohamed Sathak AJ Academy of Architecture | School of Architecture | Chennai | Nov 2020 | Jul 2025 | 241 Weeks
AAGARAM ARCHITECTS | ARCHITECTURAL FIRM | HOSUR, TAMILNADU | Jul 2024 | Nov 2024 | 20 Weeks</t>
  </si>
  <si>
    <t>H2570135</t>
  </si>
  <si>
    <t>SUHAS</t>
  </si>
  <si>
    <t>Suhas S</t>
  </si>
  <si>
    <t>suhasmallu30@gmail.com</t>
  </si>
  <si>
    <t>h2570135@student.nicmar.ac.in</t>
  </si>
  <si>
    <t>30-Mar-2003</t>
  </si>
  <si>
    <t>English, kannada, hindi</t>
  </si>
  <si>
    <t xml:space="preserve">Driving , swimming , riding </t>
  </si>
  <si>
    <t>9250 7698 7663</t>
  </si>
  <si>
    <t>SURESH S</t>
  </si>
  <si>
    <t>A SARVAMANGALA</t>
  </si>
  <si>
    <t>SOMASHETTIHALLI, Lingadahalli [P] , Channagiri [T], Davangere [D] , Karnataka - 577221</t>
  </si>
  <si>
    <t>Davanagere</t>
  </si>
  <si>
    <t>SRI TARALABALU CENTRAL SCHOOL, AJJIHALLI CHANNAGIRI .</t>
  </si>
  <si>
    <t>KARNATAKA SECONDARY  EDUCATION EXAMINATION BOARD</t>
  </si>
  <si>
    <t>2009-Oct</t>
  </si>
  <si>
    <t>SMT PUSHPA SHAMANUR MAHALINGAPPA CBSE, ICSE RESIDENTIAL SCHOOL AND PU SCIENCE COLLEGE</t>
  </si>
  <si>
    <t>KARNATAKA BOARD OF THE PRE-UNIVERSITY EDUCATION</t>
  </si>
  <si>
    <t>VISVESVARAYA TECHNOLOGICAL UNIVERSITY, BELGAUM</t>
  </si>
  <si>
    <t>BAPUJI INSTITUTE OF ENGINEERING AND TECHNOLOGY , DAVANGERE.</t>
  </si>
  <si>
    <t>AutoCAD,MS Office,MS Project,Primavera,sketchup,Advanced Excel,power bi</t>
  </si>
  <si>
    <t>PARAKASH ASPHALTING ' S &amp; TOLL HIGHWAYS (India) ltd. | Execution, Planning, Labatory. | obalapura, Dobaspette, Bangalore | May 2026 | Jul 2026 | 9 Weeks | Campus Internship
Forum of Practicing Architects and Consulting Civil Engineers (R), Davanagere (In association with Bapuji Institute of Engineering and Technology, Davanagere) | Civil Engineering Intern | DAVANAGERE | Feb 2025 | Apr 2025 | 10 Weeks
BAPUJI INSTITUTE OF ENGINEERING AND TECHNOLOGY, DAVANAGERE | CIVIL ENGINEERING INTERN | DAVANAGERE | Oct 2022 | Nov 2022 | 3 Weeks
BAPUJI INSTITUTE OF ENGINEERING AND TECHNOLOGY, DAVANAGERE |  EXPERIMENTAL STUDY ON SCC USING SLAG AND M-SAND | DAVANAGERE | Nov 2024 | Feb 2025 | 10 Weeks</t>
  </si>
  <si>
    <t>H2570136</t>
  </si>
  <si>
    <t>SUJAY</t>
  </si>
  <si>
    <t>THIRUKKOVALUR</t>
  </si>
  <si>
    <t>Sujay Kumar Thirukkovalur</t>
  </si>
  <si>
    <t>sujaykumart06@gmail.com</t>
  </si>
  <si>
    <t>h2570136@student.nicmar.ac.in</t>
  </si>
  <si>
    <t>27-Oct-2003</t>
  </si>
  <si>
    <t>Sports,Trekking,Travelling</t>
  </si>
  <si>
    <t>3502 9488 0097</t>
  </si>
  <si>
    <t>KIRAN KUMAR</t>
  </si>
  <si>
    <t>SELF EMPLOYEED</t>
  </si>
  <si>
    <t>PRASANNA</t>
  </si>
  <si>
    <t>4-42-1057/2 Flat No: 403, Anand Heights, Kukatpally, Hyderabad</t>
  </si>
  <si>
    <t>GITANJALI DEVAKUL</t>
  </si>
  <si>
    <t>2025-Sep</t>
  </si>
  <si>
    <t>MS Office,MS Project,Primavera P6,REVIT, AutoCAD</t>
  </si>
  <si>
    <t>APCRDA | INTERN | Amaravati | May 2026 | Jul 2026 | 10 Weeks | Campus Internship
VNRVJIET | TEAM LEADER- PROJECT | VNRVJIET | May 2024 | May 2025 | 52 Weeks
Govt of Telangana Roads and Building Dept | INTERN | TIMS Sanathnagar | May 2024 | Jun 2024 | 3 Weeks</t>
  </si>
  <si>
    <t>IGBC Professional Associate Certification
Plumbing Design and Firefighting
Plastic Waste management</t>
  </si>
  <si>
    <t>H2570137</t>
  </si>
  <si>
    <t>SHIVA</t>
  </si>
  <si>
    <t>SUNKARI</t>
  </si>
  <si>
    <t>Shiva Sai Sunkari</t>
  </si>
  <si>
    <t>sunkarishivasai149@gmail.com</t>
  </si>
  <si>
    <t>h2570137@student.nicmar.ac.in</t>
  </si>
  <si>
    <t>03-Dec-2002</t>
  </si>
  <si>
    <t xml:space="preserve">Playing Team Sports,Listening to Music,Watching Movies </t>
  </si>
  <si>
    <t>2530 5313 4971</t>
  </si>
  <si>
    <t>SUNKARI BAPU</t>
  </si>
  <si>
    <t>SUNKARI RAJITHA</t>
  </si>
  <si>
    <t>1-104/1, Mallaram, Po: Arenda, Sub Dist: Manthani, Dist: Peddapalli</t>
  </si>
  <si>
    <t>Peddapalli</t>
  </si>
  <si>
    <t>GOVT.POLYTECHNIC,KORUTLA</t>
  </si>
  <si>
    <t>JAWAHARLAL NEHRU TECHNOLOGICAL UNIVERSITY, HYDERABAD</t>
  </si>
  <si>
    <t>GURU NANK INSTITUTIONS TECHNICAL CAMPUS, IBRAHIMPATNAM, R.R.DISTRICT, TELANGANA, INDIA-501506</t>
  </si>
  <si>
    <t>AutoCAD,MS Office,MS Project,Primavera,Sketch up,Revit,Staad.Pro,Power BI</t>
  </si>
  <si>
    <t>Bondada Engineering Limited | Plainning | Hyderabad | May 2026 | Jul 2026 | 8 Weeks | Campus Internship
PANCHAYAT RAJ DEPARTMENT | INDUSTRIAL TRAINING | NOOKAPALLY, JAGITYALA, TELANGANA | Sep 2021 | Jan 2022 | 18 Weeks
FLASH INFRATECH | INTERSHIP TRAINEE | IBRAHIMPATNAM, HYDERABAD | May 2024 | May 2024 | 1 Weeks
GURUNANK INSTITUTIONS TECHNICAL CAMPUS, IBRAHIMPATNAM, TELANGANA | Influence of Nano Silica &amp; Fly Ash on Blended Concrete | IBRAHIMPATNAM, HYDERABAD-501506 | Feb 2025 | Jun 2025 | 18 Weeks</t>
  </si>
  <si>
    <t>IJMRSET
Civil CADD</t>
  </si>
  <si>
    <t>H2570138</t>
  </si>
  <si>
    <t>SUSRUTHA</t>
  </si>
  <si>
    <t>CHALASANI</t>
  </si>
  <si>
    <t>Susrutha Chalasani</t>
  </si>
  <si>
    <t>susruthachalasani03@gmail.com</t>
  </si>
  <si>
    <t>h2570138@student.nicmar.ac.in</t>
  </si>
  <si>
    <t>03-Jun-2002</t>
  </si>
  <si>
    <t>English,Telugu,Hindi (basic)</t>
  </si>
  <si>
    <t>Reading Novels and Sketching</t>
  </si>
  <si>
    <t>5190 6181 9306</t>
  </si>
  <si>
    <t>CH.MALLIKHARJUNA RAO</t>
  </si>
  <si>
    <t>KRISHNA PRASANNA</t>
  </si>
  <si>
    <t>40-25-27,Maseed Street, Patamata Lanka</t>
  </si>
  <si>
    <t>40-25-27,MASEED STREET, PATAMATA LANKA</t>
  </si>
  <si>
    <t>VEERAMACHANENI PADDAYA SIDDHARTA PUBLIC SCHOOL</t>
  </si>
  <si>
    <t>CENTRAL BOARD OF SECONDARY EDUCATION , VIJAYAWADA , ANDHRA PRADESH</t>
  </si>
  <si>
    <t>BOARD OF INTERMEDIATE EDUCATION, VIJAYAWADA, ANDHRA PRADESH</t>
  </si>
  <si>
    <t>VAISHNAVI SCHOOL OF ARCHITECTURE AND PLANNING , VIJAYAWADA, ANDHRA PRADESH</t>
  </si>
  <si>
    <t>AutoCAD,MS Office,Familiar with Rivet,Sketch Up,Lumion,Primevera P6,Advance Excel, ERP,Calquan</t>
  </si>
  <si>
    <t>Andhra Pradesh Capital Region Development Authority (APCRDA) | Planning, Contracts &amp; Project Management Intern | Amaravati, Andhra Pradesh | May 2026 | Jul 2026 | 10 Weeks | Campus Internship
Vaishnavi School of Architecture And Planning | Student | Vijayawada | Jul 2024 | Nov 2024 | 17 Weeks
CHAYA ARCHITECTS | ARCHITECTURE INTERN â€“ WORKED ON INTERIOR DESIGN, DRAFTING, 3D RENDERING, AND CLIENT PRESENTATIONS. | VIJAYAWADA | Nov 2024 | Mar 2025 | 18 Weeks</t>
  </si>
  <si>
    <t>NPTEL/ Strategies for Sustainable Design</t>
  </si>
  <si>
    <t>H2570139</t>
  </si>
  <si>
    <t>SYED</t>
  </si>
  <si>
    <t>FAZUL E</t>
  </si>
  <si>
    <t>MOINUDDIN</t>
  </si>
  <si>
    <t>Syed Fazul E Moinuddin</t>
  </si>
  <si>
    <t>fazulemoinuddin@gmail.com</t>
  </si>
  <si>
    <t>h2570139@student.nicmar.ac.in</t>
  </si>
  <si>
    <t>25-Jun-2004</t>
  </si>
  <si>
    <t>Urdu, Telugu, Hindi, and English</t>
  </si>
  <si>
    <t>Reading books, listening to music, watching movies</t>
  </si>
  <si>
    <t>7643 7033 9201</t>
  </si>
  <si>
    <t>SYED KHAJA BASHA</t>
  </si>
  <si>
    <t>AUTO DRIVER</t>
  </si>
  <si>
    <t>SYEDA REHANA BEGUM</t>
  </si>
  <si>
    <t>H/No. 86/252-2, Shyamala Nagar, B-Camp, Near N.C.C. Canteen, Kurnool.</t>
  </si>
  <si>
    <t>ST. LOURDES E.M. SCHOOL</t>
  </si>
  <si>
    <t>BOARD OF SECONDARY EDUCATION, ANDHRA PRADESH.</t>
  </si>
  <si>
    <t>SRI GAYATRI JR COLLEGE</t>
  </si>
  <si>
    <t>BOARD OF INTERMEDIATE EDUCATION ANDHRA PRDESH</t>
  </si>
  <si>
    <t>G. PULLA REDDY ENGINEERING COLLEGE, KURNOOL.</t>
  </si>
  <si>
    <t>AutoCAD,MS Office,MS Project,Primavera,Advanced Excel</t>
  </si>
  <si>
    <t>EVIDENTIS CONSULTING PVT. LTD. | INTERN - DELAY ANALYSIS &amp; QUANTUM | GURUGRAM | May 2026 | Jul 2026 | 7 Weeks | Campus Internship
TRIFECTA PROJECTS PVT LTD. | TRAINEE CIVIL ENGINEER | BANGALORE | Dec 2024 | Apr 2025 | 15 Weeks
G. PULLA REDDY ENGINEERING COLLEGE | REDESIGN AND STRUCTURAL ASSEMENT OF CANAL REGULATOR FOR DISCHARGE ENHANCEMENT | KURNOOL | Sep 2024 | Apr 2025 | 31 Weeks</t>
  </si>
  <si>
    <t>Game Tester Internship
Introduction to Programming using Python
MePro English Proficiency Level 10
Excel Basics for Data Analytics
Modeling Structures with Analytical Model using Staad PRO
Training on Construction Management
Microsoft Project Expert 10 PDU</t>
  </si>
  <si>
    <t>H2570140</t>
  </si>
  <si>
    <t>VIKAS</t>
  </si>
  <si>
    <t>VENKATA SOMU SURYA</t>
  </si>
  <si>
    <t>TASUBILLI</t>
  </si>
  <si>
    <t>Vikas Venkata Somu Surya Tasubilli</t>
  </si>
  <si>
    <t>tasubillivikas9966@gmail.com</t>
  </si>
  <si>
    <t>h2570140@student.nicmar.ac.in</t>
  </si>
  <si>
    <t>21-Nov-2002</t>
  </si>
  <si>
    <t>ENGLISH,HINDI,TELUGU,TAMIL</t>
  </si>
  <si>
    <t>Cricket,GYM,Portrait drawing,Badminton</t>
  </si>
  <si>
    <t>5779 8522 7951</t>
  </si>
  <si>
    <t>TASUBILLI VENKATA SOMESWARA RAO</t>
  </si>
  <si>
    <t>TRANSPORT AGENCY</t>
  </si>
  <si>
    <t>TASUBILLI VENKATA PADMAVATHI</t>
  </si>
  <si>
    <t>27-8-189/41FLAT NO 101, KALYAN CASTEL, SRIRAM NAGAR, SRINAGAR, VTC: GAJUWAKA, PO: GAJUWAKA, SUB DISTRICT: GAJUWAKA, DISTRTICT: VISAKHAPATNAM, STATE: ANDHRA PRADESH, PIN CODE: 530026</t>
  </si>
  <si>
    <t>SRI CHAITANYA EM SCHOOL OLD GAJUWAKA, VISAKHAPATNAMÂ DISTRICT</t>
  </si>
  <si>
    <t>GOVT. POLYTECHNIC-VISHAKHAPATNAM</t>
  </si>
  <si>
    <t>GITAM DEEMED TO BE UNIVERSITY</t>
  </si>
  <si>
    <t>GANDHI INSTITUTE OF TECHNOLOGY AND MANAGEMENT, VISAKHAPATNAM,Â ANDHRAÂ PRADESH</t>
  </si>
  <si>
    <t>AutoCAD,MS Project,Primavera,Advanced excel</t>
  </si>
  <si>
    <t>ANAROCK Property Consultants | Project Management &amp; Engineering Services | Hyderabad | May 2026 | Jul 2026 | 8 Weeks | Campus Internship
CHENNAI METRO RAIL LIMITED (CMRL) | SUMMER INTERN | CHENNAI | May 2023 | Jun 2023 | 4 Weeks</t>
  </si>
  <si>
    <t>H2570141</t>
  </si>
  <si>
    <t>TAUSEEF</t>
  </si>
  <si>
    <t>BASHA</t>
  </si>
  <si>
    <t>Tauseef Basha</t>
  </si>
  <si>
    <t>tauseefbasha2003@gmail.com</t>
  </si>
  <si>
    <t>h2570141@student.nicmar.ac.in</t>
  </si>
  <si>
    <t>01-Aug-2003</t>
  </si>
  <si>
    <t>2718 7523 9199</t>
  </si>
  <si>
    <t>MUTHAR BASHA</t>
  </si>
  <si>
    <t>P. ARSHIYA JABEEN</t>
  </si>
  <si>
    <t>HNO 4-9-5-5-6 Balaji Nagar, Kurnool_x000D_
Andhra Pradesh</t>
  </si>
  <si>
    <t>ST. JOSEPH'S ENGLISH SCHOOL</t>
  </si>
  <si>
    <t>CBSE - ANDHRA PRADESH</t>
  </si>
  <si>
    <t>BOARD OF INTERMEDIATE EDUCATION - ANDHRA PRADESH</t>
  </si>
  <si>
    <t>JAWAHARLAL NEHRU TECHNOLOGY UNIVERSITY ANANTAPURAM</t>
  </si>
  <si>
    <t>G. PULLA REDDY ENGINEERING COLLEGE - ANDHRA PRADESH</t>
  </si>
  <si>
    <t xml:space="preserve">AutoCAD, Primavera P6, Microsoft Projects, Excel </t>
  </si>
  <si>
    <t>BSR INFRATECH  | Quantity Surveying and Contracts Intern  | Bengaluru, Karnataka | May 2026 | Jul 2026 | 8 Weeks | Campus Internship
SKANDHANSHI INFRA PROJECTS INDIA PVT. LTD. | SITE INSPECTION, SITE MANAGMENT | KURNOOL | Dec 2024 | Mar 2025 | 12 Weeks
G.PULLA REDDY ENGINEERING COLLEGE | STUDENT | KURNOOL | Dec 2024 | Apr 2025 | 17 Weeks</t>
  </si>
  <si>
    <t>H2570142</t>
  </si>
  <si>
    <t>TEJA</t>
  </si>
  <si>
    <t>POLISETTY</t>
  </si>
  <si>
    <t>Teja Sri Sai Polisetty</t>
  </si>
  <si>
    <t>tejasrisaipolisetty@gmail.com</t>
  </si>
  <si>
    <t>h2570142@student.nicmar.ac.in</t>
  </si>
  <si>
    <t>15-Aug-2002</t>
  </si>
  <si>
    <t>4916 7275 9058</t>
  </si>
  <si>
    <t>RAVI KUMAR POLISETTY</t>
  </si>
  <si>
    <t>RAMYA POLISETTY</t>
  </si>
  <si>
    <t>B-123,1st Avenue Road, Sainikpuri, Secunderabad</t>
  </si>
  <si>
    <t>DRS INTERNATIONAL SCHOOL</t>
  </si>
  <si>
    <t>FIITJEE JUNIOR COLLEGE SAIFABAD</t>
  </si>
  <si>
    <t>MAHINDRA UNIVERSITY, HYDERABAD/TELANGANA</t>
  </si>
  <si>
    <t>Shapoorji pallonji | Planning  | Bangalore, Azim premji university | May 2026 | Jul 2026 | 8 Weeks | Campus Internship
Mahindra university | Natural Pozzolans for high performance  | Hyderabad | Jan 2023 | Jun 2024 | 73 Weeks</t>
  </si>
  <si>
    <t>H2570144</t>
  </si>
  <si>
    <t>THOTAKURA</t>
  </si>
  <si>
    <t>VENKAT</t>
  </si>
  <si>
    <t>RAGHAVENDER RAO</t>
  </si>
  <si>
    <t>Thotakura Venkat Raghavender Rao</t>
  </si>
  <si>
    <t>thotakuravenkat2202@gmail.com</t>
  </si>
  <si>
    <t>h2570144@student.nicmar.ac.in</t>
  </si>
  <si>
    <t>22-Feb-2002</t>
  </si>
  <si>
    <t>Telugu, Hindi, English</t>
  </si>
  <si>
    <t>Swimming,Table Tennis,Badminton,Carroms,share markets</t>
  </si>
  <si>
    <t>6107 2712 0497</t>
  </si>
  <si>
    <t>THOTAKURA VENKARTA SRINIVAS</t>
  </si>
  <si>
    <t>THOTAKURA SREEVIDYA</t>
  </si>
  <si>
    <t>SOFTWARE ENGINEER</t>
  </si>
  <si>
    <t>PLOT NO-365 TO 367 FLAT NO-404 SHIVANI SADAN KPHB 6TH PHASE, NEAR VIGNANA PRABHA HIGH SCHOOL, HYDERABAD, TELANGANA - 500085</t>
  </si>
  <si>
    <t>SILVER OAKS HIGH SCHOOL</t>
  </si>
  <si>
    <t>NARAYANA JR COLLEGE</t>
  </si>
  <si>
    <t>TELANGANA STATE BOARD OF INTERMEDIATE (HYDERABAD/TELANGANA)</t>
  </si>
  <si>
    <t>VNR VIGNANA JYOTHI INSTITUTE OF ENGINEERING &amp; TECHNOLOGY (HYDERABAD/TELANGANA)</t>
  </si>
  <si>
    <t>Tracks &amp; Towers Infratech (P) LTD | Planning Engineer Intern | Jharkhand | May 2026 | Jul 2026 | 8 Weeks | Campus Internship
NCC URBAN INFRASTRUCTURE LIMITED | QUANTITY SURVEYOR | BENGALURU | Sep 2024 | May 2025 | 38 Weeks
VNR VIGNANA JYOTHI INSTITUTE OF ENGINEERING &amp;TECHNOLOGY | Project Team Lead | HYDERABAD | Nov 2023 | Apr 2024 | 21 Weeks</t>
  </si>
  <si>
    <t>Sketch Up with Vrey and Revit
Drone Surveying
Safety in Construction
Plastic Waste Management</t>
  </si>
  <si>
    <t>H2570145</t>
  </si>
  <si>
    <t>SARIKA</t>
  </si>
  <si>
    <t>THUDI</t>
  </si>
  <si>
    <t>Sarika Thudi</t>
  </si>
  <si>
    <t>sarikathudi4@gmail.com</t>
  </si>
  <si>
    <t>h2570145@student.nicmar.ac.in</t>
  </si>
  <si>
    <t>30-Jun-1995</t>
  </si>
  <si>
    <t>Travelling and Exploring Natural Landscapes,Cooking</t>
  </si>
  <si>
    <t>9723 9207 9079</t>
  </si>
  <si>
    <t>THUDI RAM REDDY</t>
  </si>
  <si>
    <t>THUDI ARUNA</t>
  </si>
  <si>
    <t>Flat 503, Vijaya Residency, Vishal Mart Lane, Housing Board Colony, Miryalaguda.</t>
  </si>
  <si>
    <t>Nalgonda</t>
  </si>
  <si>
    <t>SUDHA HIGH SCHOOL</t>
  </si>
  <si>
    <t>2009-Apr</t>
  </si>
  <si>
    <t>2010-Mar</t>
  </si>
  <si>
    <t>BOARD OF INTERMEDIATE EDUCATION, HYDERABAD, ANDHRA PRADESH</t>
  </si>
  <si>
    <t>2010-Jun</t>
  </si>
  <si>
    <t>2012-May</t>
  </si>
  <si>
    <t>JAWAHARLAL NEHRU TECHNOLOGICAL UNIVERSITY, HYDERABAD, TELANGANA</t>
  </si>
  <si>
    <t>MALLA REDDY ENGINEERING COLLEGE, HYDERABAD, TELANGANA</t>
  </si>
  <si>
    <t>MS Project, Primavera P6, Advanced Excel, Power BI, Microsoft Office</t>
  </si>
  <si>
    <t>Satya Associates | Planning Engineer | Nalgonda District | Nov 2016 | Sep 2020 | 3 Years, 10 Months, 9 Days | 3.6
Infosys | Test Analyst | Hyderabad | Jun 2022 | Feb 2023 | 0 Years, 7 Months, 28 Days | 10</t>
  </si>
  <si>
    <t>54 month(s)</t>
  </si>
  <si>
    <t>Evidentis Consulting Pvt Ltd | Contracts and Claim Management | Work From Home | May 2026 | Jul 2026 | 7 Weeks | Campus Internship
L&amp;T METRO RAIL HYDERABAD | UTILISATION OF RECYCLED CONCRETE AGGREGATE | HYDERABAD | Dec 2015 | Mar 2016 | 15 Weeks
L&amp;T METRO RAIL HYDERABAD | METRO CONSTRUCTION | HYDERABAD | May 2015 | May 2015 | 2 Weeks
SRIRAM SAGAR PROJECT | STUDY ON SRIRAM SAGAR PROJECT | NIZAMABAD | Oct 2014 | Oct 2014 | 2 Weeks</t>
  </si>
  <si>
    <t>Ethics in Engineering Practice (NPTEL Elite, IIT Kharagpur)
IGBC Accredited Professional (IGBC AP) - Indian Green Building Council</t>
  </si>
  <si>
    <t>H2570146</t>
  </si>
  <si>
    <t>PREETHI</t>
  </si>
  <si>
    <t>TOKACHICHU</t>
  </si>
  <si>
    <t>Preethi Tokachichu</t>
  </si>
  <si>
    <t>preethitokachichu05@gmail.com</t>
  </si>
  <si>
    <t>h2570146@student.nicmar.ac.in</t>
  </si>
  <si>
    <t>29-Mar-2004</t>
  </si>
  <si>
    <t>Arts &amp; Crafts,Painting,Piano,Swimming,Dancing</t>
  </si>
  <si>
    <t>6194 2718 1642</t>
  </si>
  <si>
    <t>CHIMPALA RAJU</t>
  </si>
  <si>
    <t>GOVERNMENT EMPLYOEE</t>
  </si>
  <si>
    <t>NAGAMANI</t>
  </si>
  <si>
    <t>8-1-213/7,PRASHANTHI NAGAR,KHAMMAM URBAN,khanapuram Haveli,Khammam,Telangana-507002</t>
  </si>
  <si>
    <t>KENDRIYA VIDYALAYA KHAMMAM</t>
  </si>
  <si>
    <t>NEW VISION JUNIOR COLLEGE KHAMMAM</t>
  </si>
  <si>
    <t>VNRVIGNANA JYOTHI INSTITUTE OF ENGINEERING AND TECHNOLOGY</t>
  </si>
  <si>
    <t>AutoCAD,P6,MS Office,MS Project,BIM,MEP, GIS,Advance excel</t>
  </si>
  <si>
    <t>APCRDA | Execution  | Amarvati  | May 2026 | Jul 2026 | 10 Weeks | Campus Internship
VNRVJIET | Team leader - project | Hyderabad | Oct 2024 | May 2025 | 30 Weeks
MY HOME APAS | Intern | Hyderabad | May 2024 | Jun 2024 | 4 Weeks
PANCHAYAT RAJ ENGINEERING DEPARTMENT , KHAMMAM | INTERN | KHAMMAM | Jun 2023 | Jul 2023 | 3 Weeks</t>
  </si>
  <si>
    <t>IGBC PROFESSIONAL ASSOCIATE CERTIFICATE 
CSIR - CRRI
ETABS
MEP
BIM</t>
  </si>
  <si>
    <t>H2570147</t>
  </si>
  <si>
    <t>PHANI</t>
  </si>
  <si>
    <t>POOJITHA</t>
  </si>
  <si>
    <t>TUMULURI</t>
  </si>
  <si>
    <t>Phani Poojitha Tumuluri</t>
  </si>
  <si>
    <t>216poojitha@gmail.com</t>
  </si>
  <si>
    <t>h2570147@student.nicmar.ac.in</t>
  </si>
  <si>
    <t>02-Nov-2000</t>
  </si>
  <si>
    <t>8806 7023 5468</t>
  </si>
  <si>
    <t>TUMULURI VENKATA RAO</t>
  </si>
  <si>
    <t>TUMULURI UMA DEVI</t>
  </si>
  <si>
    <t>SRT 225 Sanathnagar</t>
  </si>
  <si>
    <t>SLATE THE SCHOOL</t>
  </si>
  <si>
    <t>VASAVI COLLEGE OF ENGINEERING</t>
  </si>
  <si>
    <t>AutoCAD,MS Project,Revit,Tekla structural design,Navisworks,Robot structural analysis,Stadd pro,Arch GIS,QGIS</t>
  </si>
  <si>
    <t>TVR Infrastructures | Civil Structural Engineer | Maharashtra | Aug 2022 | May 2025 | 2 Years, 9 Months, 2 Days | 3.6</t>
  </si>
  <si>
    <t>33 month(s)</t>
  </si>
  <si>
    <t>Ernst &amp; Young (EY LLP) | Risk Consultant | Mumbai(Dadar) | May 2026 | Aug 2026 | 11 Weeks | Campus Internship
MRKR Constructions and Industries Pvt.Ltd | Civil Engineer Inter | Hyderabad | Feb 2022 | May 2022 | 14 Weeks</t>
  </si>
  <si>
    <t>Analysis and Design of Structures using Tekla Structural Designer
Drafting and Design Using Revit
IGBC Accredited Professional - Associate</t>
  </si>
  <si>
    <t>H2570148</t>
  </si>
  <si>
    <t>UPPADA</t>
  </si>
  <si>
    <t>KARTHIKEYA</t>
  </si>
  <si>
    <t>Uppada Karthikeya</t>
  </si>
  <si>
    <t>uppadakarthikeya24@gmail.com</t>
  </si>
  <si>
    <t>h2570148@student.nicmar.ac.in</t>
  </si>
  <si>
    <t>24-Feb-2003</t>
  </si>
  <si>
    <t>English,Telugu,Hindi,Kannada,Tamil,Malayalam</t>
  </si>
  <si>
    <t>Fitness &amp; Outdoor Activities,Exploring Global Cinema &amp; Storytelling,Strategic Gaming &amp; Problem-Solving,Reading Non-Fiction &amp; Contemporary Literature</t>
  </si>
  <si>
    <t>3507 3296 2788</t>
  </si>
  <si>
    <t>UPPADA SATISH (LATE)</t>
  </si>
  <si>
    <t>EX- ASSISTANT QUAY FOREMAN (VISAKHAPATNAM PORT TRUST)</t>
  </si>
  <si>
    <t>UPPADA SYAMALA DEVI</t>
  </si>
  <si>
    <t>53-24-3/1, Near Fish Market, Chaitanya Nagar, Maddilapalem, Visakhapatnam, Andhra Pradesh, 530013.</t>
  </si>
  <si>
    <t>SRI PRAKASH VIDYANIKETAN</t>
  </si>
  <si>
    <t>CBSE (VISAKHAPATNAM/ANDHRA PRADESH)</t>
  </si>
  <si>
    <t>BOARD OF INTERMEDIATE EDUCATION ANDHRA PRADESH (VISAKHAPATNAM, ANDHRA PRADESH)</t>
  </si>
  <si>
    <t>ANIL NEERUKONDA INSTITUTE OF TECHNOLOGY AND SCIENCES (VISAKHAPATNAM/ANDHRA PRADESH)</t>
  </si>
  <si>
    <t>MS Office,REVIT,Arc GIS,Primavera,Power BI,MS Project,Auto CAD</t>
  </si>
  <si>
    <t>SOBHA LIMITED | COST AUDIT  | BANGALORE | Jul 2024 | Jul 2025 | 1 Years, 0 Months, 8 Days | 4.24</t>
  </si>
  <si>
    <t>CHAMBERZ INTERNATIONAL PRIVATE LIMITED (INDIA) | Contracts and Claims  | Chennai  | May 2026 | Jul 2026 | 8 Weeks | Campus Internship
ANIL NEERUKONDA INSTITUTE OF TECHNOLOGY AND SCIENCES | PREPAREDNESS OF BUILT ENVIRONMENT TO RESIST CYCLONES | SANGHIVALASA,VISAKHAPATNAM | Aug 2023 | Apr 2024 | 34 Weeks</t>
  </si>
  <si>
    <t>Certification of Participation-"Unnat Bharat Abhiyan"
Auto CAD Certification by Firstman Academy</t>
  </si>
  <si>
    <t>H2570149</t>
  </si>
  <si>
    <t>VAKULABHARANAM</t>
  </si>
  <si>
    <t>PRAHALLAD</t>
  </si>
  <si>
    <t>MOHAN RAO</t>
  </si>
  <si>
    <t>Vakulabharanam Prahallad Mohan Rao</t>
  </si>
  <si>
    <t>prahalladmohanrao.v@gmail.com</t>
  </si>
  <si>
    <t>h2570149@student.nicmar.ac.in</t>
  </si>
  <si>
    <t>08-Jan-2002</t>
  </si>
  <si>
    <t>Cricket,Movies,Drafting</t>
  </si>
  <si>
    <t>5105 7564 4787</t>
  </si>
  <si>
    <t>V KRISHNA MOHAN RAO</t>
  </si>
  <si>
    <t>EX-BC COMMISSION CHAIRMAN</t>
  </si>
  <si>
    <t>V SUDHA SREE</t>
  </si>
  <si>
    <t>2-1-311 TO 326 FLAT NO 505 VASHNAVIS LAXMI VENKAT VILLA NALLAKUNTA ABOVE AXIS BANK</t>
  </si>
  <si>
    <t>DELHI PUBLIC SCHOOL NACHARAM</t>
  </si>
  <si>
    <t>THE ICFAI FOUNDATION FOR HIGHER EDUCATION HYDERABAD</t>
  </si>
  <si>
    <t>ICFAI SCHOOL OF ARCHITECTURE, SHANKARPALLY.</t>
  </si>
  <si>
    <t>AutoCAD,MS Office,MS Project,Sketch UP,Revit,Rhino,Photoshop,V Ray,Indesign,D5 Renders,Enscape,BIM,PowerBI</t>
  </si>
  <si>
    <t>My Home Constructions Pvt.Ltd | PMO &amp; ARCHITECTURE INTERN | Hyderabad  | May 2026 | Jul 2026 | 8 Weeks | Campus Internship
STUDIO ONE ARCHITECTS | INTERN | SECUNDERABAD | Jan 2024 | May 2024 | 19 Weeks
ICFAI FOUNDATION FOR HIGHER EDUCATION | STUDENT | HYDERABAD | Jul 2024 | Jun 2025 | 51 Weeks</t>
  </si>
  <si>
    <t xml:space="preserve">Basics of Photography
Basics of Event Management
Indian Green Building Council </t>
  </si>
  <si>
    <t>H2570150</t>
  </si>
  <si>
    <t>VANAM</t>
  </si>
  <si>
    <t>Vanam Harini</t>
  </si>
  <si>
    <t>harinivanam02@gmail.com</t>
  </si>
  <si>
    <t>h2570150@student.nicmar.ac.in</t>
  </si>
  <si>
    <t>06-Jul-2003</t>
  </si>
  <si>
    <t>Music, painting</t>
  </si>
  <si>
    <t>5442 8476 8866</t>
  </si>
  <si>
    <t>VANAM VENKATESH</t>
  </si>
  <si>
    <t>VANAM VIJAYA LAKSHMI</t>
  </si>
  <si>
    <t>Hno 452, Uma Maheshwari Colony, Quthubullapur, Kompally.</t>
  </si>
  <si>
    <t>AKSHARA HIGH SCHOOL</t>
  </si>
  <si>
    <t>BOARD OF SECONDARY EDUCATION TELAGANA STATE</t>
  </si>
  <si>
    <t>SIVA SIVANI JUNIOR COLLEGE</t>
  </si>
  <si>
    <t>TELAGANA STATE BOARD OF INTERMEDIATE EDUCATION</t>
  </si>
  <si>
    <t>ST. MARTIN'S ENGINEERING COLLEGE TELAGANA</t>
  </si>
  <si>
    <t xml:space="preserve">AutoCAD, MS Office, MS Project, REVIT-ARCHITECTURAL, P6 Primavera, Power BI, Navisworks. </t>
  </si>
  <si>
    <t>SUTHERLAND GLOBAL SERVICES PVT LTD | ASSOCIATE | HYDERABAD | May 2024 | Jul 2025 | 1 Years, 2 Months, 25 Days | 2.3</t>
  </si>
  <si>
    <t>APCRDA | Intern- Planning and Execution | Amaravati | May 2026 | Jul 2026 | 10 Weeks | Campus Internship
ST. MARTIN'S ENGINEERING COLLEGE | CONCRETE TECHNOLOGY | HYDERABAD | Dec 2023 | Apr 2026 | 120 Weeks</t>
  </si>
  <si>
    <t>Revit (Architectural)</t>
  </si>
  <si>
    <t>H2570151</t>
  </si>
  <si>
    <t>ADARSH</t>
  </si>
  <si>
    <t>VANGALA</t>
  </si>
  <si>
    <t>Adarsh Reddy Vangala</t>
  </si>
  <si>
    <t>vangalaadarshreddy@gmail.com</t>
  </si>
  <si>
    <t>h2570151@student.nicmar.ac.in</t>
  </si>
  <si>
    <t>01-Jun-2004</t>
  </si>
  <si>
    <t>English, telugu, Hindi</t>
  </si>
  <si>
    <t xml:space="preserve">Fittness,Painting,Sports  </t>
  </si>
  <si>
    <t>8941 8786 2420</t>
  </si>
  <si>
    <t>CHANDRA PRAKASH REDDY</t>
  </si>
  <si>
    <t>Business man</t>
  </si>
  <si>
    <t>SUNITHA REDDY</t>
  </si>
  <si>
    <t>1-2-307/501 Venkateshwara Heights Gagan Mahal Lane 9, Aravindra Nagar, Domalguda, Himayatnagar, Hyderabad, Telangana 500029, India</t>
  </si>
  <si>
    <t>ALL SAINTS HIGH SCHOOL</t>
  </si>
  <si>
    <t>2007-Jun</t>
  </si>
  <si>
    <t>SRI CHAITANYA</t>
  </si>
  <si>
    <t>MAHINDRA UNIVERSITY/TELANGANA</t>
  </si>
  <si>
    <t>CPR Infra | Junior Site Engineer Intern | Vanasthalipuram, Hyderabad | May 2026 | Jul 2026 | 7 Weeks | Campus Internship
Mahindra University | Student | Bahadurpally, Hyderabad | Aug 2024 | Dec 2024 | 16 Weeks
Mahindra University | Student | Bahadurpally, Hyderabad | Feb 2024 | May 2026 | 117 Weeks
Vertex Homes | Site Engineer intern | Nallagandla, Hyderabad | Jun 2024 | Aug 2024 | 8 Weeks</t>
  </si>
  <si>
    <t>H2570152</t>
  </si>
  <si>
    <t>VARSHA</t>
  </si>
  <si>
    <t>Varsha N</t>
  </si>
  <si>
    <t>varsha.6787gowda@gmail.com</t>
  </si>
  <si>
    <t>h2570152@student.nicmar.ac.in</t>
  </si>
  <si>
    <t>27-Jun-2003</t>
  </si>
  <si>
    <t>kannada, hindi and english</t>
  </si>
  <si>
    <t>Reading, music</t>
  </si>
  <si>
    <t>9803 4434 7502</t>
  </si>
  <si>
    <t>NAGANNA A</t>
  </si>
  <si>
    <t>VANITHA N</t>
  </si>
  <si>
    <t>9, 1st G Main, J S Nagar, Nandini Layout, Bengaluru-96</t>
  </si>
  <si>
    <t>SHIKSHA NIKETAN SCHOOL</t>
  </si>
  <si>
    <t>KARANATAKA STATE SECONDARY EDUCATION BOARD</t>
  </si>
  <si>
    <t>SESHADHRIPURAM COMPOSITE PU COLLEGE</t>
  </si>
  <si>
    <t>DEPARTMENT OF PRE-UNIVERSITY, GOVT OF KARNATAKA</t>
  </si>
  <si>
    <t>REVA UNIVERSITY</t>
  </si>
  <si>
    <t>2019-Dec</t>
  </si>
  <si>
    <t>AutoCAD,MS Office,MS Project,Primavera,ETABS,REVIT - ARCHITECTURE,STADDPRO</t>
  </si>
  <si>
    <t>Brigade Group  | Intern  | Bengaluru  | May 2026 | Jul 2026 | 8 Weeks | Campus Internship
Sunshine Infrastructure Builders | intern | Bengaluru | Jul 2024 | Aug 2024 | 4 Weeks
REVA UNIVERSITY | Student - Team Leader | Bengaluru | Aug 2024 | May 2025 | 37 Weeks</t>
  </si>
  <si>
    <t>H2570153</t>
  </si>
  <si>
    <t>VATTIPALLI</t>
  </si>
  <si>
    <t>Vattipalli Sai Nikhil</t>
  </si>
  <si>
    <t>sainikhil.vattipalli@gmail.com</t>
  </si>
  <si>
    <t>h2570153@student.nicmar.ac.in</t>
  </si>
  <si>
    <t>06-Feb-2002</t>
  </si>
  <si>
    <t>Playing carroms and Badminton,Listening music</t>
  </si>
  <si>
    <t>7142 0875 1214</t>
  </si>
  <si>
    <t>LAKSHMI VENKATA RAMANA</t>
  </si>
  <si>
    <t>KAVYA</t>
  </si>
  <si>
    <t>0-0, MAIN ROAD, SANGISETTY CHINA MUSALAIAH, CHANDHRASEKHARAPURAM</t>
  </si>
  <si>
    <t>BOARD OF SECONDARY EDUCATION-ANDHRA PRADESH</t>
  </si>
  <si>
    <t>BAPATLA ENGINEERING COLLEGE-BAPATLA</t>
  </si>
  <si>
    <t>AutoCAD, MS Office, MS Project, Primavera P6</t>
  </si>
  <si>
    <t>KALPATARU PROJECTS INTERNATIONAL LIMITED | GET | VIZAG | Jul 2024 | Jul 2025 | 1 Years, 0 Months, 17 Days | 4.5</t>
  </si>
  <si>
    <t>KNIGHT FRANK (INDIA) PRIVATE LIMITED | INTERN - ADVISORY SERVICES - VALUATION | HYDERABAD | May 2026 | Jul 2026 | 8 Weeks | Campus Internship
ROADS &amp; BUILDINGS DEPARTMENT | CONSTRUCTION OF PRIMARY HEALTH CENTRES | KANIGIRI | Jul 2020 | Jan 2021 | 26 Weeks
BAPATLA ENGINEERING COLLEGE | ESTIMATION, PLANNING AND SCHEDULING OF G+4 HOSTEL BUILDING BY USING PRIMAVERA P6 | BAPATLA | Dec 2023 | Apr 2024 | 21 Weeks</t>
  </si>
  <si>
    <t>H2570154</t>
  </si>
  <si>
    <t>VIKASH</t>
  </si>
  <si>
    <t>Vikash S</t>
  </si>
  <si>
    <t>vikash.sudhakaran7@gmail.com</t>
  </si>
  <si>
    <t>h2570154@student.nicmar.ac.in</t>
  </si>
  <si>
    <t>26-Mar-2004</t>
  </si>
  <si>
    <t>English Tamil Hindi Telugu</t>
  </si>
  <si>
    <t>Reading tamilnadu politics ,Badminton ,    Travel &amp; Exploring New Places</t>
  </si>
  <si>
    <t>8295 6295 0515</t>
  </si>
  <si>
    <t>SUDHAKARAN</t>
  </si>
  <si>
    <t>SUBBULAKSHMI</t>
  </si>
  <si>
    <t>BF04 VANAJ VASUDHARA AGRINI APARTMENTS ANDALPURAM</t>
  </si>
  <si>
    <t>SRI AUROBINDO MIRA</t>
  </si>
  <si>
    <t>TAMILNADU MADURAI</t>
  </si>
  <si>
    <t>VELLORE INSTITUTE OF TECHNOLOGY VELLORE TAMILNADU</t>
  </si>
  <si>
    <t>AutoCAD,MS Office,MS Project,Primavera,REVIT,LUMION,FUSION 360,Arc gis,Advanced excel</t>
  </si>
  <si>
    <t>BSR INFRA TECH | CONTRACTS AND ARBITRATION | BANGALORE  | May 2026 | Jul 2026 | 8 Weeks | Campus Internship
VELLORE INSTITUTE OF TECHNOLOGY | PROJECT LEAD  | VELLORE  | Jul 2024 | Nov 2024 | 17 Weeks
Chennai Metro Rail Limited (CMRL) |  Site Administrator | CHENNAI KODAMPAKKAM | Aug 2023 | Sep 2023 | 4 Weeks
VELLORE INSTITUTE OF TECHNOLOGY | PROJECT LEAD  | VELLORE  | Jan 2025 | Apr 2025 | 13 Weeks</t>
  </si>
  <si>
    <t>LUMION
REVIT
AUTO CAD</t>
  </si>
  <si>
    <t>H2570155</t>
  </si>
  <si>
    <t>VIMMINTHALA CHANDRA</t>
  </si>
  <si>
    <t>Vimminthala Chandra Manikanta</t>
  </si>
  <si>
    <t>chanduabhi868@gmail.com</t>
  </si>
  <si>
    <t>h2570155@student.nicmar.ac.in</t>
  </si>
  <si>
    <t>22-Nov-1999</t>
  </si>
  <si>
    <t>6732 8854 6845</t>
  </si>
  <si>
    <t>VIMMINTHALA VENKAT RAJU</t>
  </si>
  <si>
    <t>RMP DOCTOR</t>
  </si>
  <si>
    <t>VIMMINTHALA SWARNALATHA</t>
  </si>
  <si>
    <t>9-118/1,Thimmapur Railwaystation(Vill),Kothur(Mdl),Rangareddy(Dist)</t>
  </si>
  <si>
    <t>TELANGANA STATE BOARD OF INTERMEDIATE EDUCATION TELANGANA</t>
  </si>
  <si>
    <t>MATURI VENKATA SUBBA RAO ENGINEERING COLLEGE TELANGANA</t>
  </si>
  <si>
    <t>AutoCAD,MS Office,MS Project,Revit,python,MySQL</t>
  </si>
  <si>
    <t>APAHA TRAINERS &amp; CONSULTANTS PVT. LTD | Online Internship â€“ Quantity Surveying and Estimation of RCC using MS Excel | Pune | Aug 2020 | Sep 2020 | 2 Weeks
Krishwave Engineering Solutions India Pvt. Ltd. | Revit Intern - Online Internship |  Delhi | May 2021 | Jun 2021 | 5 Weeks
Maturi Venkata Subba Rao Engineering College (MVSREC) (Affiliated to Osmania University) | Undergraduate Researcher / Final Year Project Student | Hyderabad | Aug 2021 | Apr 2022 | 35 Weeks</t>
  </si>
  <si>
    <t>H2570156</t>
  </si>
  <si>
    <t>VISHWA</t>
  </si>
  <si>
    <t>S K</t>
  </si>
  <si>
    <t>Vishwa S K</t>
  </si>
  <si>
    <t>vishwask1224@gmail.com</t>
  </si>
  <si>
    <t>h2570156@student.nicmar.ac.in</t>
  </si>
  <si>
    <t>12-Oct-2003</t>
  </si>
  <si>
    <t>English &amp; Tamil</t>
  </si>
  <si>
    <t xml:space="preserve">Football, Gardening </t>
  </si>
  <si>
    <t>6641 1845 3461</t>
  </si>
  <si>
    <t>SARAVANAN M</t>
  </si>
  <si>
    <t>CIVIL ENGINEER</t>
  </si>
  <si>
    <t>KARTHIGAI JEYAM S</t>
  </si>
  <si>
    <t>1/43, SANTHANA GANAPATHY STREET, AMMASATHIRAM, KUMBAKONAM - 612103</t>
  </si>
  <si>
    <t>Thanjavur</t>
  </si>
  <si>
    <t>DR G S KALYANASUNDARAM MEM SCHOOL</t>
  </si>
  <si>
    <t>CBSE(KUMBAKONAM/TAMILNADU)</t>
  </si>
  <si>
    <t>S K V VIDHYAASHRAM</t>
  </si>
  <si>
    <t>CBSE(TIRUCHENGODE/TAMILNADU)</t>
  </si>
  <si>
    <t>RAJALAKSHMI ENGINEERING COLLEGE(CHENNAI/TAMILNADU)</t>
  </si>
  <si>
    <t>AutoCAD, STAAD PRO, MS Project, Primavera P6, Advanced Excel, BIM, Calquan</t>
  </si>
  <si>
    <t>APCRDA | Intern | Amaravati | May 2026 | Jul 2026 | 10 Weeks | Campus Internship
RAJALAKSHMI ENGINEERING COLLEGE | EXPERIMENTAL INVESTIGATION ON THE USE OF PLASTIC WASTE AS A REPLACEMENT FOR FINE AGGREGATE IN BITUMINOUS ROADS | CHENNAI  | Jan 2025 | Apr 2025 | 12 Weeks
RAJALAKSHMI ENGINEERING COLLEGE | ANALYSIS AND DESIGN OF A HOSPITAL BUILDING | CHENNAI  | Aug 2024 | Nov 2024 | 12 Weeks</t>
  </si>
  <si>
    <t>H2570158</t>
  </si>
  <si>
    <t>YANALA</t>
  </si>
  <si>
    <t>RITHISH</t>
  </si>
  <si>
    <t>Yanala Rithish Reddy</t>
  </si>
  <si>
    <t>rithish5994@gmail.com</t>
  </si>
  <si>
    <t>h2570158@student.nicmar.ac.in</t>
  </si>
  <si>
    <t>16-May-2000</t>
  </si>
  <si>
    <t>English, hindi,telugu</t>
  </si>
  <si>
    <t>9222 3570 9841</t>
  </si>
  <si>
    <t>Y VENKAT REDDY</t>
  </si>
  <si>
    <t>-</t>
  </si>
  <si>
    <t>YANALA KALPANA REDDY</t>
  </si>
  <si>
    <t>FAMILY BUSINESS</t>
  </si>
  <si>
    <t>HNo:49-445/1 Bapu Nagar, Road No 1,chintal, Hyderabad</t>
  </si>
  <si>
    <t>ST'S MARTIN'S HIGH SCHOOL</t>
  </si>
  <si>
    <t>SSC BOARD OF SECONDARY EDUCATION ,TELANGANA STATE, HYDERABAD</t>
  </si>
  <si>
    <t>TELANGANA STATE BOARD OF INTERMEDIATE EDUCATION , TELANGANA, HYDERABAD</t>
  </si>
  <si>
    <t>GOKARAJU RANGARAJU INSTITUTE OF ENGINEERING AND TECHNOLOGY, TELANGANA, HYDERABAD</t>
  </si>
  <si>
    <t>Honer Homes | Junior Engineer Client | Hyderabad | Nov 2023 | Jul 2025 | 1 Years, 8 Months, 17 Days | 3.22
Xtord Design PVT LTD | Junior Engineer Contractor  | Hyderabad | Aug 2022 | Nov 2023 | 1 Years, 3 Months, 9 Days | 3</t>
  </si>
  <si>
    <t>36 month(s)</t>
  </si>
  <si>
    <t>Bsr infratech pvt | Management intern  | Bengaluru, Karnataka  | May 2026 | Jul 2026 | 8 Weeks | Campus Internship
JMC PROJECTS (INDIA) LTD. | INTERN TRAINE ENGINEER | HYDERABAD | Sep 2021 | Sep 2021 | 4 Weeks
LANCO HILLS | INTERN TRAINE ENGINEER | HYDERABAD | Nov 2021 | Dec 2021 | 5 Weeks</t>
  </si>
  <si>
    <t>NPTEL PLASTIC WASTE MANAGEMENT
NPTEL PROJECT PLANNING &amp; CONTROL</t>
  </si>
  <si>
    <t>H2570159</t>
  </si>
  <si>
    <t>YELISHETTY</t>
  </si>
  <si>
    <t>SAKETH</t>
  </si>
  <si>
    <t>Yelishetty Saketh</t>
  </si>
  <si>
    <t>sakethyelishetty@gmail.com</t>
  </si>
  <si>
    <t>h2570159@student.nicmar.ac.in</t>
  </si>
  <si>
    <t>02-Aug-2002</t>
  </si>
  <si>
    <t>PLAYING CHESS,MUSIC</t>
  </si>
  <si>
    <t>4979 8533 1303</t>
  </si>
  <si>
    <t>YELISHETTY SRINIVASULU</t>
  </si>
  <si>
    <t>YELISHETTY BHAVANI</t>
  </si>
  <si>
    <t>16-12,SHANKAR GANJ,WARD-16,WANAPARTHY</t>
  </si>
  <si>
    <t>Wanaparthy</t>
  </si>
  <si>
    <t>HN0-306,PARIMALA NIVAS,RD NO 2,HARIPURI COLONY, KOTHAPET</t>
  </si>
  <si>
    <t>SRI CHAITANYA JR COLLEGE</t>
  </si>
  <si>
    <t>SREENIDHI INSTITUTE OF SCIENCE AND TECHNOLOGY</t>
  </si>
  <si>
    <t>AutoCAD,MS Office,AutoCAD 3D,Revit,Primavera,MS Project,Power BI,Highrise ERP</t>
  </si>
  <si>
    <t>Manipal Health  Enterprises Pvt Ltd | Summer Intern | Bengaluru | Jun 2026 | Jul 2026 | 8 Weeks | Campus Internship
INTERNSHALA | AUTOCAD 3D | HYDERABAD | Sep 2022 | Nov 2022 | 6 Weeks
SREENIDHI INSTITUTE OF SCIENCE AND TECHNOLOGY | COCONUT FIBER REINFORCED CONCRETE WITH FLYASH REPLACEMENT | HYDERABAD | Oct 2023 | Jan 2024 | 12 Weeks
SREENIDHI INSTITUTE OF SCIENCE AND TECHNOLOGY | STRUCTURAL HEALTH MONITORING USING MACHINE LEARNING | HYDERABAD | Jan 2024 | May 2024 | 16 Weeks</t>
  </si>
  <si>
    <t>H2570160</t>
  </si>
  <si>
    <t>YEMUL</t>
  </si>
  <si>
    <t>RAHUL</t>
  </si>
  <si>
    <t>RAMKRISHNA</t>
  </si>
  <si>
    <t>Yemul Rahul Ramkrishna</t>
  </si>
  <si>
    <t>rahulryemul2003@gmail.com</t>
  </si>
  <si>
    <t>h2570160@student.nicmar.ac.in</t>
  </si>
  <si>
    <t>23-May-2003</t>
  </si>
  <si>
    <t>English,Telugu,Hindi,Marathi</t>
  </si>
  <si>
    <t>Playing Badminton,Listening to Music,Travelling to various places</t>
  </si>
  <si>
    <t>2535 8108 1425</t>
  </si>
  <si>
    <t>RAMKRISHNA BHUMAYYA YEMUL</t>
  </si>
  <si>
    <t>SAPNA RAMKRISHNA YEMUL</t>
  </si>
  <si>
    <t>32/366 New Pachha Peth,H.N College Road,Solapur-413006</t>
  </si>
  <si>
    <t>Solapur</t>
  </si>
  <si>
    <t>LITTLE FLOWER CONVENT HIGH SCHOOL</t>
  </si>
  <si>
    <t>SECONDARY AND HIGHER SECONDARY EDUCATION PUNE MAHARASHTRA</t>
  </si>
  <si>
    <t>SOLAPUR EDUCATION SOCIETY'S POLYTECHNIC COLLEGE , MAHARASHTRA</t>
  </si>
  <si>
    <t>SAVITRIBAI PHULE PUNE UNIVERSITY,MAHARASHTRA</t>
  </si>
  <si>
    <t>SINHGAD COLLEGE OF ENGINEERING, MAHARASHTRA</t>
  </si>
  <si>
    <t>AutoCAD,MS Office,MS Project,Oracle Primavera P6 Professional</t>
  </si>
  <si>
    <t>Shapoorji Pallonji  And Company Private Limited EPC Division  | Management Intern – Project MIS | Pune | May 2026 | Jul 2026 | 10 Weeks | Campus Internship
SINHGAD COLLEGE OF ENGINEERING, PUNE MAHARASHTRA | CONGESTION ANALYSIS AT NAVALE JUNCTION AND SIMULATION USING PTV VISSIM" | NAVALE JUNCTION PUNE MAHARASHTRA | Jan 2025 | Jan 2025 | 2 Weeks
SAI CONSTRUCTION | CONSTRUCTION OF BUILDING G+5 | SOLAPUR | Dec 2023 | Jan 2024 | 4 Weeks</t>
  </si>
  <si>
    <t>H2570161</t>
  </si>
  <si>
    <t>YANAMALA</t>
  </si>
  <si>
    <t>THANUJ</t>
  </si>
  <si>
    <t>Yanamala Thanuj Reddy</t>
  </si>
  <si>
    <t>thanuj4844@gmail.com</t>
  </si>
  <si>
    <t>h2570161@student.nicmar.ac.in</t>
  </si>
  <si>
    <t>22-Mar-2002</t>
  </si>
  <si>
    <t>2531 8090 8622</t>
  </si>
  <si>
    <t>YANAMALA VEERA MAHESWARA REDDY</t>
  </si>
  <si>
    <t>FARMER,BUSINESS</t>
  </si>
  <si>
    <t>YANAMALA RADHA</t>
  </si>
  <si>
    <t>Tadipatri,_x000D_
18/585</t>
  </si>
  <si>
    <t>BOMMARASIPET VILLAGE</t>
  </si>
  <si>
    <t>ST THOMAS PUBLIC EM HIGH SCHOOL</t>
  </si>
  <si>
    <t>BOARD OF SECONDARY EDUCATION ANANDHRA PRADESH,INDIA</t>
  </si>
  <si>
    <t>SRI VISWASANTHI MAHILA JUNIOR COLLEGE</t>
  </si>
  <si>
    <t>BOARD OF INTERMEDIATE EDUCATION ANANDRA PRADESH,INDIA</t>
  </si>
  <si>
    <t>GLOCAL UNIVERSITY</t>
  </si>
  <si>
    <t>GLOCAL UNIVERSITY . UTTAR PRADESH</t>
  </si>
  <si>
    <t>Chemical Engineering</t>
  </si>
  <si>
    <t>AutoCAD,MS Office,MS Project,Primavera,REVIT,SKETCHUP,POWER BI,highrise ERP</t>
  </si>
  <si>
    <t>Sai Rutwick Constructions | Site engine | Hyderabad | Aug 2023 | Jul 2025 | 1 Years, 10 Months, 25 Days | 2.64</t>
  </si>
  <si>
    <t>23 month(s)</t>
  </si>
  <si>
    <t>UltraTech Cement Limited | Summer Intern | Tadipatri,Anantapur | May 2026 | Jul 2026 | 7 Weeks | Campus Internship
FLASH INFRATECH | TOTAL STATION | NOIDA | Sep 2022 | Sep 2022 | 0 Weeks
GLOCAL UNIVERSITY | DESIGN OF G+17 BUILDING WITH SEISMIC ANALYSIS USING E-TABS | MIRZAPUR | Oct 2023 | Jan 2024 | 12 Weeks
GLOCAL UNIVERSITY | INTERIOR MODELLING OF VILLA 3D DESIGN USING SKETCHUP 3D DESIGN WITH V-RAY | MIRZAPUR | Jan 2024 | May 2024 | 16 Weeks</t>
  </si>
  <si>
    <t>H2570162</t>
  </si>
  <si>
    <t>MANSUR</t>
  </si>
  <si>
    <t>Mansur Shaik</t>
  </si>
  <si>
    <t>mansur07123@gmail.com</t>
  </si>
  <si>
    <t>h2570162@student.nicmar.ac.in</t>
  </si>
  <si>
    <t>10-Jul-2003</t>
  </si>
  <si>
    <t>Chess</t>
  </si>
  <si>
    <t>3732 7319 4229</t>
  </si>
  <si>
    <t>SHAIK KARIMULLA</t>
  </si>
  <si>
    <t>SHAIK HAZARA BEGUM</t>
  </si>
  <si>
    <t>21-8-331 Koritepadu</t>
  </si>
  <si>
    <t>GOVT.BOYS HIGH SCHOOL (U&amp;T)</t>
  </si>
  <si>
    <t>M.B.T.S.GOVT.POLYTECHNIC COLLEGE</t>
  </si>
  <si>
    <t>NARASARAOPETA ENGINEERING COLLEGE, NARASARAOPET</t>
  </si>
  <si>
    <t>AutoCAD,MS Project,Primavera P6,BIM,Power BI,MS Office</t>
  </si>
  <si>
    <t>APCRDA | Planning Intern | Amaravati | May 2026 | Jul 2026 | 10 Weeks | Campus Internship
GUNTUR MUNICIPAL CORPORATION | INTERN | GUNTUR | Jun 2021 | Oct 2021 | 17 Weeks
SKLLDZIRE | VIRTUAL-INTERN | NARSARAOPET | Jan 2025 | Mar 2025 | 10 Weeks
NARASARAOPETA ENGINEERING COLLEGE | STUDENT | NARASARAOPET | Nov 2024 | Apr 2025 | 21 Weeks</t>
  </si>
  <si>
    <t>COMMUNICATION AND TEAMWORK (edX)
INTRODUCTION TO CIVIL ENGINEERING PROFESSION (NPTEL)
BASIC CONSTRUCTION MATERIALS (NPTEL)
 ETHICS IN ENGINEERING PRACTICE (NPTEL)
DESIGN TECHNOLOGY AND INNOVATION (NPTEL)</t>
  </si>
  <si>
    <t>H2570163</t>
  </si>
  <si>
    <t xml:space="preserve">MOHAMMED </t>
  </si>
  <si>
    <t>ASHFAQ</t>
  </si>
  <si>
    <t>Mohammed  Ashfaq</t>
  </si>
  <si>
    <t>ashfashanu786@gmail.com</t>
  </si>
  <si>
    <t>h2570163@student.nicmar.ac.in</t>
  </si>
  <si>
    <t>07-Mar-2003</t>
  </si>
  <si>
    <t>ENGLISH,KANNADA,HINDI,URDU</t>
  </si>
  <si>
    <t xml:space="preserve">Music and sports </t>
  </si>
  <si>
    <t>6793 4880 9458</t>
  </si>
  <si>
    <t>ZAMEER HUSSAIN</t>
  </si>
  <si>
    <t>HAFEEZA BEGUM</t>
  </si>
  <si>
    <t>#1-3-290/175 VIJAYA NAGAR COLONY, ASHAPUR ROAD,RAICHUR</t>
  </si>
  <si>
    <t>Raichur</t>
  </si>
  <si>
    <t>KARNATAKA SECONDARY EDUCATION EXAMINATION BOARD</t>
  </si>
  <si>
    <t>VIDYA BHARTI PU COLLEGE</t>
  </si>
  <si>
    <t>DEPARTMENT OF PRE UNIVERSITY EDUCATION KARNATAKA</t>
  </si>
  <si>
    <t>VISVESVARAYA TECHNOLOGICAL UNIVERSITY,BELAGAVI</t>
  </si>
  <si>
    <t>GOVERNMENT ENGINEERING COLLEGE RAICHUR</t>
  </si>
  <si>
    <t>AutoCAD,MS Project,Primavera,BIM Revit,Advance Excel</t>
  </si>
  <si>
    <t>APCRDA | INTERN | Amaravati | May 2026 | Jul 2026 | 10 Weeks | Campus Internship
PUBLIC WORK DEPARTMENT | INTERN | RAICHUR,KARNATAKA | Feb 2025 | May 2025 | 10 Weeks
SWATHI CIVIL CONSULTANCY | INTERN  | BENGALURU | Oct 2023 | Nov 2023 | 4 Weeks
GOVERNMENT ENGINEERING COLLEGE,RAICHUR. | STUDENT  | RAICHUR,KARNATAKA | Feb 2025 | May 2025 | 12 Weeks</t>
  </si>
  <si>
    <t>H2570165</t>
  </si>
  <si>
    <t>YENUGUKONDA</t>
  </si>
  <si>
    <t>YOGENDRA</t>
  </si>
  <si>
    <t>Yenugukonda Yogendra Kumar</t>
  </si>
  <si>
    <t>yanugukonda@gmail.com</t>
  </si>
  <si>
    <t>h2570165@student.nicmar.ac.in</t>
  </si>
  <si>
    <t>18-Aug-2002</t>
  </si>
  <si>
    <t>ENGLISH,HINDHI,TELUGU</t>
  </si>
  <si>
    <t xml:space="preserve">playing outdoor sports,listening music,cooking </t>
  </si>
  <si>
    <t>8146 9575 6957</t>
  </si>
  <si>
    <t>SIVALEELA</t>
  </si>
  <si>
    <t>Phirangipuram,near Rama Krishna Rice Mill (522529)_x000D_
RAJA PEAT Near Rama Krishna Rice Mill Phirangipuram</t>
  </si>
  <si>
    <t>ST. JOSEPH'S EM SCHOOL</t>
  </si>
  <si>
    <t>BOARD OF SECONDARY SCHOOL CERTIFICATE</t>
  </si>
  <si>
    <t>BOARD OF INTERMEDIATE EDUCATION</t>
  </si>
  <si>
    <t>NARASARAOPETA ENGINEERING COLLEGE/GUNTUR/ANDHRA PRADESH</t>
  </si>
  <si>
    <t>AutoCAD,MS Office,MS Project,Primavera,MS excel,powerbi</t>
  </si>
  <si>
    <t>APCRDA  | managment traine  | ippatam ,thadepalli mandal,guntur dist,ap | May 2026 | Jul 2026 | 10 Weeks | Campus Internship
ROYAL TECH STRUCTURES PVT.LTD | under graduate traine | FLAT NO:301, Above Varun bajaj ,100 FEET ROAD, AYYAPPA SOCIETY, MADHAPUR,  HYDERABAD-500081, TELANGANA | Jun 2024 | Oct 2024 | 21 Weeks
SRIKARA BUILDERS | UNDER GRADUATE TRAINE | IPPATAM ,THADEPALLI MANDAL,GUNTUR DIST,AP | Jul 2022 | Aug 2022 | 4 Weeks</t>
  </si>
  <si>
    <t>revit</t>
  </si>
  <si>
    <t>H2570166</t>
  </si>
  <si>
    <t>RAJANEEDI</t>
  </si>
  <si>
    <t>VIJAY</t>
  </si>
  <si>
    <t>CHAKRADHAR</t>
  </si>
  <si>
    <t>Rajaneedi Vijay Chakradhar</t>
  </si>
  <si>
    <t>vijayrajaneedi@gmail.com</t>
  </si>
  <si>
    <t>h2570166@student.nicmar.ac.in</t>
  </si>
  <si>
    <t>English and Telugu</t>
  </si>
  <si>
    <t>playing cricket,listening to music</t>
  </si>
  <si>
    <t>8946 1527 5660</t>
  </si>
  <si>
    <t>RAJANEEDI JAGANNADHAM</t>
  </si>
  <si>
    <t>RAJANEEDI VENKATA LAXMI</t>
  </si>
  <si>
    <t>25-39,Nagarampalem,Madhurawada</t>
  </si>
  <si>
    <t>SRI VENKATESWARA VIDHYA PEETH</t>
  </si>
  <si>
    <t>ASCENT JUNIOR COLLEGE</t>
  </si>
  <si>
    <t>RAGHU ENGINEERING COLLEGE</t>
  </si>
  <si>
    <t>AutoCAD,MS Office,MS Project,Primavera,Sketchup,Enscape,REVIT</t>
  </si>
  <si>
    <t>SUN INFRA PROJECTS | JUNIOR INTERIOR DESIGNER | VISAKHAPATNAM | Nov 2022 | Dec 2024 | 2 Years, 1 Months, 7 Days | 1.8</t>
  </si>
  <si>
    <t>BONDADA ENGINEERING LIMITED | Intern - PMO | HYDERBAD | May 2026 | Jul 2026 | 8 Weeks | Campus Internship
Raghu Engineering College | METAKAOLIN - The Best Material For Partial Replacement Of Cement In Concrete | Visakhapatnam | Feb 2022 | Jun 2022 | 17 Weeks</t>
  </si>
  <si>
    <t>AUTOCAD</t>
  </si>
  <si>
    <t>H2570167</t>
  </si>
  <si>
    <t>VANI</t>
  </si>
  <si>
    <t>JESWANI</t>
  </si>
  <si>
    <t>Vani Jeswani</t>
  </si>
  <si>
    <t>jeswanivani@gmail.com</t>
  </si>
  <si>
    <t>h2570167@student.nicmar.ac.in</t>
  </si>
  <si>
    <t>27-Feb-2004</t>
  </si>
  <si>
    <t>Englis,Hindi,Telugu,Sindhi</t>
  </si>
  <si>
    <t>Reading, Yoga</t>
  </si>
  <si>
    <t>7136 2485 7717</t>
  </si>
  <si>
    <t>HARSHITA</t>
  </si>
  <si>
    <t>FLno.5708, Vasavi Brindavanam, Ashok Marg,
Erragada, Motinagar</t>
  </si>
  <si>
    <t>DURGABAI DESHMUKH MAHILA SABHA P. OBUL REDDY PUBLIC SCHOOL, HYDERABAD</t>
  </si>
  <si>
    <t>CENTRAL BOARD OF SENIOR SECONDARY EDUCATION</t>
  </si>
  <si>
    <t>SRI CHAITANYA CO-OP JUNIOR KALASALA</t>
  </si>
  <si>
    <t>VIT UNIVERSITY</t>
  </si>
  <si>
    <t>VELLORE INSTITUTE OF TECHNOLOGY,VELLORE</t>
  </si>
  <si>
    <t xml:space="preserve">MS Office,MS Project,Primavera </t>
  </si>
  <si>
    <t>H. G Infra engineering Ltd. | Contracts intern  | Jaipur, Rajasthan | May 2026 | Jul 2026 | 9 Weeks | Campus Internship
Rajapushpa properties Limited | QS Intern | Hyderabad | Aug 2023 | Aug 2023 | 3 Weeks
Vellore Institute of Technology | Student Reseacher | Vellore | Dec 2024 | Apr 2025 | 16 Weeks
Vellore Institute of Technology | Student Reseacher | VELLORE | Aug 2024 | Nov 2024 | 13 Weeks</t>
  </si>
  <si>
    <t>H2570168</t>
  </si>
  <si>
    <t>ABHIJEET</t>
  </si>
  <si>
    <t>SHRIVASTAVA</t>
  </si>
  <si>
    <t>Abhijeet Shrivastava</t>
  </si>
  <si>
    <t>abhijeetshrivastava38@gmail.com</t>
  </si>
  <si>
    <t>h2570168@student.nicmar.ac.in</t>
  </si>
  <si>
    <t>29-Nov-1999</t>
  </si>
  <si>
    <t>Music,Cooking</t>
  </si>
  <si>
    <t>6206 5766 0692</t>
  </si>
  <si>
    <t>ARVIND SHRIVASTAVA</t>
  </si>
  <si>
    <t>ANJULA SHRIVASTAVA</t>
  </si>
  <si>
    <t>37 Shree Krishna Dham Colony Harsola Mhow Indore</t>
  </si>
  <si>
    <t>KENDRIYA VIDYALAYA MHOW M.P</t>
  </si>
  <si>
    <t>CENTRAL BOARD OF SECONDARY  EDUCATION</t>
  </si>
  <si>
    <t>RAJESHWAR HR SEC SCHOOL MHOW INDORE MP</t>
  </si>
  <si>
    <t>MEDI-CAPS UNIVERSITY INDORE</t>
  </si>
  <si>
    <t>MEDI-CAPS UNIVERSITY INDORE M.P</t>
  </si>
  <si>
    <t>AutoCAD,MS Office,MS Project,Primavera,Advanced Excel,Power BI,Revit,Naviswork,Calquan,Dynamo</t>
  </si>
  <si>
    <t>Prakash Asphalting &amp; Toll Highways (India) Ltd. | Management Intern | Indore Madhya Pradesh  | May 2026 | Jul 2026 | 9 Weeks | Campus Internship
PRAKASH ASPHALTINGS AND TOLL HIGHWAYS INDIA LTD | INTERN | INDORE, MADHYA PRADESH, IND | May 2026 | Jul 2026 | 9 Weeks | Campus Internship
Hindustan Petroleum Corporation Limited | GAT | Indore, Madhya Pradesh, IND | Apr 2023 | Apr 2024 | 52 Weeks</t>
  </si>
  <si>
    <t>H2570170</t>
  </si>
  <si>
    <t>PHATAN</t>
  </si>
  <si>
    <t>ARFATHULLA</t>
  </si>
  <si>
    <t>KHAN</t>
  </si>
  <si>
    <t>Phatan Arfathulla Khan</t>
  </si>
  <si>
    <t>phatanarfathulla@gmail.com</t>
  </si>
  <si>
    <t>h2570170@student.nicmar.ac.in</t>
  </si>
  <si>
    <t>17-Mar-2000</t>
  </si>
  <si>
    <t>Writing Shayari and Singing</t>
  </si>
  <si>
    <t>6490 2215 2565</t>
  </si>
  <si>
    <t>PHATAN ARIFULLA KHAN</t>
  </si>
  <si>
    <t>ELECTRICIAN</t>
  </si>
  <si>
    <t>PHATAN NASEERUN KHANAM</t>
  </si>
  <si>
    <t>9/185-22-4-1</t>
  </si>
  <si>
    <t>MAHARISHI VIDYANIKETHAN ENGLISH MEDIUM HIGH SCHOOL</t>
  </si>
  <si>
    <t>SRI CHAITANYA CHILDREN'S ACADEMY JUNIOR COLLEGE</t>
  </si>
  <si>
    <t>KANDULA SRINIVASA REDDY MEMORIAL COLLEGE OF ENGINEERING, KADAPA</t>
  </si>
  <si>
    <t>AutoCAD,MS Office,MS Project,Primavera,BIM</t>
  </si>
  <si>
    <t>Afcons Infrastructure Limited | Execution &amp; Planning | Maharashtra | May 2026 | Jul 2026 | 10 Weeks | Campus Internship
NAZEER &amp; ENGINEERS | INTERN | KADAPA | Mar 2022 | May 2022 | 13 Weeks
KANDULA SRINIVASA REDDY MEMORIAL COLLEGE OF ENGINEERING | STUDENT  | KADAPA | Nov 2022 | Mar 2023 | 17 Weeks</t>
  </si>
  <si>
    <t>Ethics in Engineering Practice (NPTEL)
Design, Technology and Innovation (NPTEL)</t>
  </si>
  <si>
    <t>H2570172</t>
  </si>
  <si>
    <t>Gorige</t>
  </si>
  <si>
    <t>Daksha</t>
  </si>
  <si>
    <t>Gorige Daksha</t>
  </si>
  <si>
    <t>dakshagorige@gmail.com</t>
  </si>
  <si>
    <t>h2570172@student.nicmar.ac.in</t>
  </si>
  <si>
    <t>12-Oct-2001</t>
  </si>
  <si>
    <t>Sketchig, singing, dancing, painting</t>
  </si>
  <si>
    <t>2194 6704 5823</t>
  </si>
  <si>
    <t>GORIGE SUDHAKAR</t>
  </si>
  <si>
    <t>PVT Employee</t>
  </si>
  <si>
    <t>GORIGE PADMA</t>
  </si>
  <si>
    <t>Home maker</t>
  </si>
  <si>
    <t>Sri Ganesh Mulayam, Attapur</t>
  </si>
  <si>
    <t>Pragathi Vidya Nikethan High School</t>
  </si>
  <si>
    <t>TELANGANA</t>
  </si>
  <si>
    <t>2008-Apr</t>
  </si>
  <si>
    <t>Sri Chaitanya</t>
  </si>
  <si>
    <t>JNFAU</t>
  </si>
  <si>
    <t>Aurora Design Academy</t>
  </si>
  <si>
    <t>AutoCAD,MS Office,MS Project,Rhino,Sketchup,Revit,Lumion,Sketchup,Canva,Autocad,Enscape, Naviswork,Primavera</t>
  </si>
  <si>
    <t>Archinova | Intern | Hyderbad | May 2026 | Jul 2026 | 8 Weeks | Campus Internship
SCALE DESIGN | GORIGE DAKSHA | HYDERBAD | Oct 2024 | Aug 2025 | 46 Weeks</t>
  </si>
  <si>
    <t>H2570173</t>
  </si>
  <si>
    <t>RAJA</t>
  </si>
  <si>
    <t>SEKHAR</t>
  </si>
  <si>
    <t>RONGALI</t>
  </si>
  <si>
    <t>Raja Sekhar Rongali</t>
  </si>
  <si>
    <t>sekharxdstone@gmail.com</t>
  </si>
  <si>
    <t>h2570173@student.nicmar.ac.in</t>
  </si>
  <si>
    <t>09-Jan-2003</t>
  </si>
  <si>
    <t>5160 9542 2336</t>
  </si>
  <si>
    <t>RAMA KRISHNA</t>
  </si>
  <si>
    <t>SURAMMA</t>
  </si>
  <si>
    <t>55-40-52 Simmhadripuram H:b Colony Seethamadhara</t>
  </si>
  <si>
    <t>SRI SARADA VIDYA NILAYAM</t>
  </si>
  <si>
    <t>STATE BOARD VISAKHAPATNAM</t>
  </si>
  <si>
    <t>SAI GANAPATHI POLYTECHNIC, VISAKHAPATNAM</t>
  </si>
  <si>
    <t>AutoCAD,MS Office,Primavera,REVIT ARCHITECTURE,REVIT STRUCTURE,REVIT MEP</t>
  </si>
  <si>
    <t>SKILLDZIRE | AUTO CAD | ONLINE | Mar 2024 | May 2024 | 8 Weeks
MK BUILDERS AND DEVELOPERS | MIVAN,HIGH RISE BUILDING | YENDADA,VISAKHAPATNAM | Jun 2024 | Jul 2024 | 6 Weeks</t>
  </si>
  <si>
    <t>H2570097</t>
  </si>
  <si>
    <t>NATARAJAN</t>
  </si>
  <si>
    <t>Sridhar</t>
  </si>
  <si>
    <t>Natarajan Sridhar</t>
  </si>
  <si>
    <t>nucsnatarajan@gmail.com</t>
  </si>
  <si>
    <t>h2570097@student.nicmar.ac.in</t>
  </si>
  <si>
    <t>05-Sep-1999</t>
  </si>
  <si>
    <t>Music</t>
  </si>
  <si>
    <t>3856 8356 7295</t>
  </si>
  <si>
    <t>SRIDHAR</t>
  </si>
  <si>
    <t>RAJESWARI</t>
  </si>
  <si>
    <t>1/50, TNB Nagar South 1st Street</t>
  </si>
  <si>
    <t>Pudukkottai</t>
  </si>
  <si>
    <t>CHINMAYA VIDYALAYA MATRICULATION SCHOOL</t>
  </si>
  <si>
    <t>STATE BOARD</t>
  </si>
  <si>
    <t>SREE VENKATESVARA VIDYALAYA HIGHER SECONDARY SCHOOL</t>
  </si>
  <si>
    <t>K.S. RANGASAMY COLLEGE OF ENGINEERING</t>
  </si>
  <si>
    <t>AutoCAD,MS Office,MS Project,Primavera,Sketch up,BIM,Revit,Ms Excel,Power Bi</t>
  </si>
  <si>
    <t>Blastect Consulting | Site Support Engineer | Madurai | Jan 2021 | May 2025 | 4 Years, 4 Months, 9 Days | 4.2</t>
  </si>
  <si>
    <t>52 month(s)</t>
  </si>
  <si>
    <t>Nagarjuna Construction Company Limited | Intern | Amaravati, Andhra Pradesh | May 2026 | Jul 2026 | 9 Weeks | Campus Internship
TRACTEBEL | FIELD ENGINEER (URBAN INFRASTRUCTURE) | CHENNAI | May 2025 | Jul 2025 | 10 Weeks</t>
  </si>
  <si>
    <t>INDIAN GREEN BUILDING COUNCIL</t>
  </si>
  <si>
    <t>H2570127</t>
  </si>
  <si>
    <t>SHREYA</t>
  </si>
  <si>
    <t>R M</t>
  </si>
  <si>
    <t>Shreya R M</t>
  </si>
  <si>
    <t>shreyamanju17@gmail.com</t>
  </si>
  <si>
    <t>h2570127@student.nicmar.ac.in</t>
  </si>
  <si>
    <t>17-Aug-2002</t>
  </si>
  <si>
    <t>ENGLISH, KANNADA, TELUGU, HINDI</t>
  </si>
  <si>
    <t>7814 6405 0045</t>
  </si>
  <si>
    <t>MANJUNATHA</t>
  </si>
  <si>
    <t>ADVOCATE</t>
  </si>
  <si>
    <t>K SARADA DEVI</t>
  </si>
  <si>
    <t>#53, 2nd Floor, 2nd A Cross, Kallappa Layout, Amruthahalli</t>
  </si>
  <si>
    <t>POORNA PRAJNA HIGH SCHOOL</t>
  </si>
  <si>
    <t>PRESIDENCY PU COLLEGE</t>
  </si>
  <si>
    <t>DEPARTMENT OF PRE-UNIVERSITY EDUCATION OF KARNATAKA</t>
  </si>
  <si>
    <t>BMS SCHOOL OF ARCHITECTURE BENGALURU</t>
  </si>
  <si>
    <t>AutoCAD,MS Office,MS Project,Primavera,BIM(REVIT),SKETCHUP,ENSCAPE,TWINMOTION,ADOBE PHOTOSHOP,excel</t>
  </si>
  <si>
    <t>Starworth Infrastructure &amp; construction Limited | Planning and architectural | Bengaluru | May 2026 | Jul 2026 | 8 Weeks | Campus Internship
NETAJI SUBHAS UNIVERSITY OF TECHNOLOGY | SUMMNER INTERN | DELHI | Jan 2024 | Feb 2025 | 58 Weeks
BEHL DESIGN STUDIO | INTERN | BENGALURU | May 2025 | Jul 2025 | 10 Weeks
STUDIO ANAGAMI | INTERN | BENGALURU | Jan 2025 | Apr 2025 | 15 Weeks</t>
  </si>
  <si>
    <t>Design, technology and innovation
Ethics in engineering practice</t>
  </si>
  <si>
    <t>H2570062</t>
  </si>
  <si>
    <t>RAGHAV</t>
  </si>
  <si>
    <t>KESARI</t>
  </si>
  <si>
    <t>Raghav Kesari Reddy</t>
  </si>
  <si>
    <t>h2570062@student.nicmar.ac.in</t>
  </si>
  <si>
    <t>No Uploaded</t>
  </si>
  <si>
    <t>H2570115</t>
  </si>
  <si>
    <t>AKARSH</t>
  </si>
  <si>
    <t>RATHOD</t>
  </si>
  <si>
    <t>Akarsh Rathod</t>
  </si>
  <si>
    <t>h2570115@student.nicmar.ac.in</t>
  </si>
  <si>
    <t>H2570143</t>
  </si>
  <si>
    <t>HANEESH</t>
  </si>
  <si>
    <t>THOGITI</t>
  </si>
  <si>
    <t>Haneesh Thogiti</t>
  </si>
  <si>
    <t>h2570143@student.nicmar.ac.in</t>
  </si>
  <si>
    <t>H2570157</t>
  </si>
  <si>
    <t>RAMKISHAN</t>
  </si>
  <si>
    <t>WAGHMARE</t>
  </si>
  <si>
    <t>Mahesh Ramkishan Waghmare</t>
  </si>
  <si>
    <t>h2570157@student.nicmar.ac.in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</si>
</sst>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H2570001_439826.jpg" TargetMode="External"/><Relationship Id="rId_hyperlink_2" Type="http://schemas.openxmlformats.org/officeDocument/2006/relationships/hyperlink" Target="https://nconnect.nicmar.ac.in/storage/profile/ProfilePhoto_H2570002_392541.jpg" TargetMode="External"/><Relationship Id="rId_hyperlink_3" Type="http://schemas.openxmlformats.org/officeDocument/2006/relationships/hyperlink" Target="https://nconnect.nicmar.ac.in/storage/profile/ProfilePhoto_H2570003_623587.jpg" TargetMode="External"/><Relationship Id="rId_hyperlink_4" Type="http://schemas.openxmlformats.org/officeDocument/2006/relationships/hyperlink" Target="https://nconnect.nicmar.ac.in/storage/profile/ProfilePhoto_H2570004_847319.jpg" TargetMode="External"/><Relationship Id="rId_hyperlink_5" Type="http://schemas.openxmlformats.org/officeDocument/2006/relationships/hyperlink" Target="https://nconnect.nicmar.ac.in/storage/profile/ProfilePhoto_H2570005_129647.jpg" TargetMode="External"/><Relationship Id="rId_hyperlink_6" Type="http://schemas.openxmlformats.org/officeDocument/2006/relationships/hyperlink" Target="https://nconnect.nicmar.ac.in/storage/profile/ProfilePhoto_H2570006_637514.jpg" TargetMode="External"/><Relationship Id="rId_hyperlink_7" Type="http://schemas.openxmlformats.org/officeDocument/2006/relationships/hyperlink" Target="https://nconnect.nicmar.ac.in/storage/profile/ProfilePhoto_H2570007_259743.jpg" TargetMode="External"/><Relationship Id="rId_hyperlink_8" Type="http://schemas.openxmlformats.org/officeDocument/2006/relationships/hyperlink" Target="https://nconnect.nicmar.ac.in/storage/profile/ProfilePhoto_H2570008_785961.jpg" TargetMode="External"/><Relationship Id="rId_hyperlink_9" Type="http://schemas.openxmlformats.org/officeDocument/2006/relationships/hyperlink" Target="https://nconnect.nicmar.ac.in/storage/profile/6a9d44a5c591d.png" TargetMode="External"/><Relationship Id="rId_hyperlink_10" Type="http://schemas.openxmlformats.org/officeDocument/2006/relationships/hyperlink" Target="https://nconnect.nicmar.ac.in/storage/profile/ProfilePhoto_H2570010_137468.jpg" TargetMode="External"/><Relationship Id="rId_hyperlink_11" Type="http://schemas.openxmlformats.org/officeDocument/2006/relationships/hyperlink" Target="https://nconnect.nicmar.ac.in/storage/profile/ProfilePhoto_H2570011_157263.jpg" TargetMode="External"/><Relationship Id="rId_hyperlink_12" Type="http://schemas.openxmlformats.org/officeDocument/2006/relationships/hyperlink" Target="https://nconnect.nicmar.ac.in/storage/profile/ProfilePhoto_H2570012_895417.jpg" TargetMode="External"/><Relationship Id="rId_hyperlink_13" Type="http://schemas.openxmlformats.org/officeDocument/2006/relationships/hyperlink" Target="https://nconnect.nicmar.ac.in/storage/profile/ProfilePhoto_H2570013_513627.jpg" TargetMode="External"/><Relationship Id="rId_hyperlink_14" Type="http://schemas.openxmlformats.org/officeDocument/2006/relationships/hyperlink" Target="https://nconnect.nicmar.ac.in/storage/profile/ProfilePhoto_H2570014_584297.jpg" TargetMode="External"/><Relationship Id="rId_hyperlink_15" Type="http://schemas.openxmlformats.org/officeDocument/2006/relationships/hyperlink" Target="https://nconnect.nicmar.ac.in/storage/profile/6ab752023ad26.png" TargetMode="External"/><Relationship Id="rId_hyperlink_16" Type="http://schemas.openxmlformats.org/officeDocument/2006/relationships/hyperlink" Target="https://nconnect.nicmar.ac.in/storage/profile/6abf98a56c82f.png" TargetMode="External"/><Relationship Id="rId_hyperlink_17" Type="http://schemas.openxmlformats.org/officeDocument/2006/relationships/hyperlink" Target="https://nconnect.nicmar.ac.in/storage/profile/ProfilePhoto_H2570017_968315.jpg" TargetMode="External"/><Relationship Id="rId_hyperlink_18" Type="http://schemas.openxmlformats.org/officeDocument/2006/relationships/hyperlink" Target="https://nconnect.nicmar.ac.in/storage/profile/ProfilePhoto_H2570018_358297.jpg" TargetMode="External"/><Relationship Id="rId_hyperlink_19" Type="http://schemas.openxmlformats.org/officeDocument/2006/relationships/hyperlink" Target="https://nconnect.nicmar.ac.in/storage/profile/ProfilePhoto_H2570019_359428.jpg" TargetMode="External"/><Relationship Id="rId_hyperlink_20" Type="http://schemas.openxmlformats.org/officeDocument/2006/relationships/hyperlink" Target="https://nconnect.nicmar.ac.in/storage/profile/ProfilePhoto_H2570020_178924.jpg" TargetMode="External"/><Relationship Id="rId_hyperlink_21" Type="http://schemas.openxmlformats.org/officeDocument/2006/relationships/hyperlink" Target="https://nconnect.nicmar.ac.in/storage/profile/ProfilePhoto_H2570021_274693.jpg" TargetMode="External"/><Relationship Id="rId_hyperlink_22" Type="http://schemas.openxmlformats.org/officeDocument/2006/relationships/hyperlink" Target="https://nconnect.nicmar.ac.in/storage/profile/6ab349e3c1fff.png" TargetMode="External"/><Relationship Id="rId_hyperlink_23" Type="http://schemas.openxmlformats.org/officeDocument/2006/relationships/hyperlink" Target="https://nconnect.nicmar.ac.in/storage/profile/ProfilePhoto_H2570023_132869.jpg" TargetMode="External"/><Relationship Id="rId_hyperlink_24" Type="http://schemas.openxmlformats.org/officeDocument/2006/relationships/hyperlink" Target="https://nconnect.nicmar.ac.in/storage/profile/ProfilePhoto_H2570024_231456.jpg" TargetMode="External"/><Relationship Id="rId_hyperlink_25" Type="http://schemas.openxmlformats.org/officeDocument/2006/relationships/hyperlink" Target="https://nconnect.nicmar.ac.in/storage/profile/ProfilePhoto_H2570025_651897.jpg" TargetMode="External"/><Relationship Id="rId_hyperlink_26" Type="http://schemas.openxmlformats.org/officeDocument/2006/relationships/hyperlink" Target="https://nconnect.nicmar.ac.in/storage/profile/ProfilePhoto_H2570026_234587.jpg" TargetMode="External"/><Relationship Id="rId_hyperlink_27" Type="http://schemas.openxmlformats.org/officeDocument/2006/relationships/hyperlink" Target="https://nconnect.nicmar.ac.in/storage/profile/ProfilePhoto_H2570027_714583.jpg" TargetMode="External"/><Relationship Id="rId_hyperlink_28" Type="http://schemas.openxmlformats.org/officeDocument/2006/relationships/hyperlink" Target="https://nconnect.nicmar.ac.in/storage/profile/ProfilePhoto_H2570028_631254.jpg" TargetMode="External"/><Relationship Id="rId_hyperlink_29" Type="http://schemas.openxmlformats.org/officeDocument/2006/relationships/hyperlink" Target="https://nconnect.nicmar.ac.in/storage/profile/ProfilePhoto_H2570029_287413.jpg" TargetMode="External"/><Relationship Id="rId_hyperlink_30" Type="http://schemas.openxmlformats.org/officeDocument/2006/relationships/hyperlink" Target="https://nconnect.nicmar.ac.in/storage/profile/6ab289fe3d1c4.png" TargetMode="External"/><Relationship Id="rId_hyperlink_31" Type="http://schemas.openxmlformats.org/officeDocument/2006/relationships/hyperlink" Target="https://nconnect.nicmar.ac.in/storage/profile/ProfilePhoto_H2570031_257691.jpg" TargetMode="External"/><Relationship Id="rId_hyperlink_32" Type="http://schemas.openxmlformats.org/officeDocument/2006/relationships/hyperlink" Target="https://nconnect.nicmar.ac.in/storage/profile/ProfilePhoto_H2570032_183247.jpg" TargetMode="External"/><Relationship Id="rId_hyperlink_33" Type="http://schemas.openxmlformats.org/officeDocument/2006/relationships/hyperlink" Target="https://nconnect.nicmar.ac.in/storage/profile/ProfilePhoto_H2570033_259618.jpg" TargetMode="External"/><Relationship Id="rId_hyperlink_34" Type="http://schemas.openxmlformats.org/officeDocument/2006/relationships/hyperlink" Target="https://nconnect.nicmar.ac.in/storage/profile/6ab4bd44a8979.png" TargetMode="External"/><Relationship Id="rId_hyperlink_35" Type="http://schemas.openxmlformats.org/officeDocument/2006/relationships/hyperlink" Target="https://nconnect.nicmar.ac.in/storage/profile/ProfilePhoto_H2570035_697342.jpg" TargetMode="External"/><Relationship Id="rId_hyperlink_36" Type="http://schemas.openxmlformats.org/officeDocument/2006/relationships/hyperlink" Target="https://nconnect.nicmar.ac.in/storage/profile/ProfilePhoto_H2570036_816457.jpg" TargetMode="External"/><Relationship Id="rId_hyperlink_37" Type="http://schemas.openxmlformats.org/officeDocument/2006/relationships/hyperlink" Target="https://nconnect.nicmar.ac.in/storage/profile/ProfilePhoto_H2570037_289361.jpg" TargetMode="External"/><Relationship Id="rId_hyperlink_38" Type="http://schemas.openxmlformats.org/officeDocument/2006/relationships/hyperlink" Target="https://nconnect.nicmar.ac.in/storage/profile/ProfilePhoto_H2570038_149726.jpg" TargetMode="External"/><Relationship Id="rId_hyperlink_39" Type="http://schemas.openxmlformats.org/officeDocument/2006/relationships/hyperlink" Target="https://nconnect.nicmar.ac.in/storage/profile/ProfilePhoto_H2570039_157692.jpg" TargetMode="External"/><Relationship Id="rId_hyperlink_40" Type="http://schemas.openxmlformats.org/officeDocument/2006/relationships/hyperlink" Target="https://nconnect.nicmar.ac.in/storage/profile/ProfilePhoto_H2570040_537682.jpg" TargetMode="External"/><Relationship Id="rId_hyperlink_41" Type="http://schemas.openxmlformats.org/officeDocument/2006/relationships/hyperlink" Target="https://nconnect.nicmar.ac.in/storage/profile/ProfilePhoto_H2570041_782341.jpg" TargetMode="External"/><Relationship Id="rId_hyperlink_42" Type="http://schemas.openxmlformats.org/officeDocument/2006/relationships/hyperlink" Target="https://nconnect.nicmar.ac.in/storage/profile/6ab522fc685aa.png" TargetMode="External"/><Relationship Id="rId_hyperlink_43" Type="http://schemas.openxmlformats.org/officeDocument/2006/relationships/hyperlink" Target="https://nconnect.nicmar.ac.in/storage/profile/ProfilePhoto_H2570043_827931.jpg" TargetMode="External"/><Relationship Id="rId_hyperlink_44" Type="http://schemas.openxmlformats.org/officeDocument/2006/relationships/hyperlink" Target="https://nconnect.nicmar.ac.in/storage/profile/ProfilePhoto_H2570044_158963.jpg" TargetMode="External"/><Relationship Id="rId_hyperlink_45" Type="http://schemas.openxmlformats.org/officeDocument/2006/relationships/hyperlink" Target="https://nconnect.nicmar.ac.in/storage/profile/6ab544bf1acdc.png" TargetMode="External"/><Relationship Id="rId_hyperlink_46" Type="http://schemas.openxmlformats.org/officeDocument/2006/relationships/hyperlink" Target="https://nconnect.nicmar.ac.in/storage/profile/ProfilePhoto_H2570046_251643.jpg" TargetMode="External"/><Relationship Id="rId_hyperlink_47" Type="http://schemas.openxmlformats.org/officeDocument/2006/relationships/hyperlink" Target="https://nconnect.nicmar.ac.in/storage/profile/ProfilePhoto_H2570047_284937.jpg" TargetMode="External"/><Relationship Id="rId_hyperlink_48" Type="http://schemas.openxmlformats.org/officeDocument/2006/relationships/hyperlink" Target="https://nconnect.nicmar.ac.in/storage/profile/ProfilePhoto_H2570048_986134.jpg" TargetMode="External"/><Relationship Id="rId_hyperlink_49" Type="http://schemas.openxmlformats.org/officeDocument/2006/relationships/hyperlink" Target="https://nconnect.nicmar.ac.in/storage/profile/ProfilePhoto_H2570049_594317.jpg" TargetMode="External"/><Relationship Id="rId_hyperlink_50" Type="http://schemas.openxmlformats.org/officeDocument/2006/relationships/hyperlink" Target="https://nconnect.nicmar.ac.in/storage/profile/ProfilePhoto_H2570050_572491.jpg" TargetMode="External"/><Relationship Id="rId_hyperlink_51" Type="http://schemas.openxmlformats.org/officeDocument/2006/relationships/hyperlink" Target="https://nconnect.nicmar.ac.in/storage/profile/ProfilePhoto_H2570051_349827.jpg" TargetMode="External"/><Relationship Id="rId_hyperlink_52" Type="http://schemas.openxmlformats.org/officeDocument/2006/relationships/hyperlink" Target="https://nconnect.nicmar.ac.in/storage/profile/ProfilePhoto_H2570052_467893.jpg" TargetMode="External"/><Relationship Id="rId_hyperlink_53" Type="http://schemas.openxmlformats.org/officeDocument/2006/relationships/hyperlink" Target="https://nconnect.nicmar.ac.in/storage/profile/ProfilePhoto_H2570053_863917.jpg" TargetMode="External"/><Relationship Id="rId_hyperlink_54" Type="http://schemas.openxmlformats.org/officeDocument/2006/relationships/hyperlink" Target="https://nconnect.nicmar.ac.in/storage/profile/ProfilePhoto_H2570054_279184.jpg" TargetMode="External"/><Relationship Id="rId_hyperlink_55" Type="http://schemas.openxmlformats.org/officeDocument/2006/relationships/hyperlink" Target="https://nconnect.nicmar.ac.in/storage/profile/ProfilePhoto_H2570055_125369.jpg" TargetMode="External"/><Relationship Id="rId_hyperlink_56" Type="http://schemas.openxmlformats.org/officeDocument/2006/relationships/hyperlink" Target="https://nconnect.nicmar.ac.in/storage/profile/6ab511ee57208.png" TargetMode="External"/><Relationship Id="rId_hyperlink_57" Type="http://schemas.openxmlformats.org/officeDocument/2006/relationships/hyperlink" Target="https://nconnect.nicmar.ac.in/storage/profile/ProfilePhoto_H2570057_934671.jpg" TargetMode="External"/><Relationship Id="rId_hyperlink_58" Type="http://schemas.openxmlformats.org/officeDocument/2006/relationships/hyperlink" Target="https://nconnect.nicmar.ac.in/storage/profile/ProfilePhoto_H2570058_148257.jpg" TargetMode="External"/><Relationship Id="rId_hyperlink_59" Type="http://schemas.openxmlformats.org/officeDocument/2006/relationships/hyperlink" Target="https://nconnect.nicmar.ac.in/storage/profile/ProfilePhoto_H2570059_182947.jpg" TargetMode="External"/><Relationship Id="rId_hyperlink_60" Type="http://schemas.openxmlformats.org/officeDocument/2006/relationships/hyperlink" Target="https://nconnect.nicmar.ac.in/storage/profile/ProfilePhoto_H2570060_541873.jpg" TargetMode="External"/><Relationship Id="rId_hyperlink_61" Type="http://schemas.openxmlformats.org/officeDocument/2006/relationships/hyperlink" Target="https://nconnect.nicmar.ac.in/storage/profile/ProfilePhoto_H2570061_691245.jpg" TargetMode="External"/><Relationship Id="rId_hyperlink_62" Type="http://schemas.openxmlformats.org/officeDocument/2006/relationships/hyperlink" Target="https://nconnect.nicmar.ac.in/storage/profile/ProfilePhoto_H2570063_691734.jpg" TargetMode="External"/><Relationship Id="rId_hyperlink_63" Type="http://schemas.openxmlformats.org/officeDocument/2006/relationships/hyperlink" Target="https://nconnect.nicmar.ac.in/storage/profile/6ad124d18941b.png" TargetMode="External"/><Relationship Id="rId_hyperlink_64" Type="http://schemas.openxmlformats.org/officeDocument/2006/relationships/hyperlink" Target="https://nconnect.nicmar.ac.in/storage/profile/ProfilePhoto_H2570065_958431.jpg" TargetMode="External"/><Relationship Id="rId_hyperlink_65" Type="http://schemas.openxmlformats.org/officeDocument/2006/relationships/hyperlink" Target="https://nconnect.nicmar.ac.in/storage/profile/ProfilePhoto_H2570066_398617.jpg" TargetMode="External"/><Relationship Id="rId_hyperlink_66" Type="http://schemas.openxmlformats.org/officeDocument/2006/relationships/hyperlink" Target="https://nconnect.nicmar.ac.in/storage/profile/ProfilePhoto_H2570067_238761.jpg" TargetMode="External"/><Relationship Id="rId_hyperlink_67" Type="http://schemas.openxmlformats.org/officeDocument/2006/relationships/hyperlink" Target="https://nconnect.nicmar.ac.in/storage/profile/6aae2621b6145.png" TargetMode="External"/><Relationship Id="rId_hyperlink_68" Type="http://schemas.openxmlformats.org/officeDocument/2006/relationships/hyperlink" Target="https://nconnect.nicmar.ac.in/storage/profile/ProfilePhoto_H2570069_832694.jpg" TargetMode="External"/><Relationship Id="rId_hyperlink_69" Type="http://schemas.openxmlformats.org/officeDocument/2006/relationships/hyperlink" Target="https://nconnect.nicmar.ac.in/storage/profile/ProfilePhoto_H2570070_857239.jpg" TargetMode="External"/><Relationship Id="rId_hyperlink_70" Type="http://schemas.openxmlformats.org/officeDocument/2006/relationships/hyperlink" Target="https://nconnect.nicmar.ac.in/storage/profile/ProfilePhoto_H2570071_786459.jpg" TargetMode="External"/><Relationship Id="rId_hyperlink_71" Type="http://schemas.openxmlformats.org/officeDocument/2006/relationships/hyperlink" Target="https://nconnect.nicmar.ac.in/storage/profile/ProfilePhoto_H2570072_192483.jpg" TargetMode="External"/><Relationship Id="rId_hyperlink_72" Type="http://schemas.openxmlformats.org/officeDocument/2006/relationships/hyperlink" Target="https://nconnect.nicmar.ac.in/storage/profile/ProfilePhoto_H2570073_385674.jpg" TargetMode="External"/><Relationship Id="rId_hyperlink_73" Type="http://schemas.openxmlformats.org/officeDocument/2006/relationships/hyperlink" Target="https://nconnect.nicmar.ac.in/storage/profile/ProfilePhoto_H2570074_432978.jpg" TargetMode="External"/><Relationship Id="rId_hyperlink_74" Type="http://schemas.openxmlformats.org/officeDocument/2006/relationships/hyperlink" Target="https://nconnect.nicmar.ac.in/storage/profile/ProfilePhoto_H2570075_352976.jpg" TargetMode="External"/><Relationship Id="rId_hyperlink_75" Type="http://schemas.openxmlformats.org/officeDocument/2006/relationships/hyperlink" Target="https://nconnect.nicmar.ac.in/storage/profile/6ac523a178a30.png" TargetMode="External"/><Relationship Id="rId_hyperlink_76" Type="http://schemas.openxmlformats.org/officeDocument/2006/relationships/hyperlink" Target="https://nconnect.nicmar.ac.in/storage/profile/ProfilePhoto_H2570077_354271.jpg" TargetMode="External"/><Relationship Id="rId_hyperlink_77" Type="http://schemas.openxmlformats.org/officeDocument/2006/relationships/hyperlink" Target="https://nconnect.nicmar.ac.in/storage/profile/ProfilePhoto_H2570078_265834.jpg" TargetMode="External"/><Relationship Id="rId_hyperlink_78" Type="http://schemas.openxmlformats.org/officeDocument/2006/relationships/hyperlink" Target="https://nconnect.nicmar.ac.in/storage/profile/ProfilePhoto_H2570079_531926.jpg" TargetMode="External"/><Relationship Id="rId_hyperlink_79" Type="http://schemas.openxmlformats.org/officeDocument/2006/relationships/hyperlink" Target="https://nconnect.nicmar.ac.in/storage/profile/ProfilePhoto_H2570080_534721.jpg" TargetMode="External"/><Relationship Id="rId_hyperlink_80" Type="http://schemas.openxmlformats.org/officeDocument/2006/relationships/hyperlink" Target="https://nconnect.nicmar.ac.in/storage/profile/ProfilePhoto_H2570081_582196.jpg" TargetMode="External"/><Relationship Id="rId_hyperlink_81" Type="http://schemas.openxmlformats.org/officeDocument/2006/relationships/hyperlink" Target="https://nconnect.nicmar.ac.in/storage/profile/ProfilePhoto_H2570082_918732.jpg" TargetMode="External"/><Relationship Id="rId_hyperlink_82" Type="http://schemas.openxmlformats.org/officeDocument/2006/relationships/hyperlink" Target="https://nconnect.nicmar.ac.in/storage/profile/ProfilePhoto_H2570083_478592.jpg" TargetMode="External"/><Relationship Id="rId_hyperlink_83" Type="http://schemas.openxmlformats.org/officeDocument/2006/relationships/hyperlink" Target="https://nconnect.nicmar.ac.in/storage/profile/ProfilePhoto_H2570084_891564.jpg" TargetMode="External"/><Relationship Id="rId_hyperlink_84" Type="http://schemas.openxmlformats.org/officeDocument/2006/relationships/hyperlink" Target="https://nconnect.nicmar.ac.in/storage/profile/ProfilePhoto_H2570085_793821.jpg" TargetMode="External"/><Relationship Id="rId_hyperlink_85" Type="http://schemas.openxmlformats.org/officeDocument/2006/relationships/hyperlink" Target="https://nconnect.nicmar.ac.in/storage/profile/ProfilePhoto_H2570086_392846.jpg" TargetMode="External"/><Relationship Id="rId_hyperlink_86" Type="http://schemas.openxmlformats.org/officeDocument/2006/relationships/hyperlink" Target="https://nconnect.nicmar.ac.in/storage/profile/ProfilePhoto_H2570087_857421.jpg" TargetMode="External"/><Relationship Id="rId_hyperlink_87" Type="http://schemas.openxmlformats.org/officeDocument/2006/relationships/hyperlink" Target="https://nconnect.nicmar.ac.in/storage/profile/ProfilePhoto_H2570088_521963.jpg" TargetMode="External"/><Relationship Id="rId_hyperlink_88" Type="http://schemas.openxmlformats.org/officeDocument/2006/relationships/hyperlink" Target="https://nconnect.nicmar.ac.in/storage/profile/ProfilePhoto_H2570089_591673.jpg" TargetMode="External"/><Relationship Id="rId_hyperlink_89" Type="http://schemas.openxmlformats.org/officeDocument/2006/relationships/hyperlink" Target="https://nconnect.nicmar.ac.in/storage/profile/ProfilePhoto_H2570090_283794.jpg" TargetMode="External"/><Relationship Id="rId_hyperlink_90" Type="http://schemas.openxmlformats.org/officeDocument/2006/relationships/hyperlink" Target="https://nconnect.nicmar.ac.in/storage/profile/ProfilePhoto_H2570091_854319.jpg" TargetMode="External"/><Relationship Id="rId_hyperlink_91" Type="http://schemas.openxmlformats.org/officeDocument/2006/relationships/hyperlink" Target="https://nconnect.nicmar.ac.in/storage/profile/ProfilePhoto_H2570092_824956.jpg" TargetMode="External"/><Relationship Id="rId_hyperlink_92" Type="http://schemas.openxmlformats.org/officeDocument/2006/relationships/hyperlink" Target="https://nconnect.nicmar.ac.in/storage/profile/ProfilePhoto_H2570093_753164.jpg" TargetMode="External"/><Relationship Id="rId_hyperlink_93" Type="http://schemas.openxmlformats.org/officeDocument/2006/relationships/hyperlink" Target="https://nconnect.nicmar.ac.in/storage/profile/ProfilePhoto_H2570094_935276.jpg" TargetMode="External"/><Relationship Id="rId_hyperlink_94" Type="http://schemas.openxmlformats.org/officeDocument/2006/relationships/hyperlink" Target="https://nconnect.nicmar.ac.in/storage/profile/ProfilePhoto_H2570095_589731.jpg" TargetMode="External"/><Relationship Id="rId_hyperlink_95" Type="http://schemas.openxmlformats.org/officeDocument/2006/relationships/hyperlink" Target="https://nconnect.nicmar.ac.in/storage/profile/ProfilePhoto_H2570096_192865.jpg" TargetMode="External"/><Relationship Id="rId_hyperlink_96" Type="http://schemas.openxmlformats.org/officeDocument/2006/relationships/hyperlink" Target="https://nconnect.nicmar.ac.in/storage/profile/ProfilePhoto_H2570099_816274.jpg" TargetMode="External"/><Relationship Id="rId_hyperlink_97" Type="http://schemas.openxmlformats.org/officeDocument/2006/relationships/hyperlink" Target="https://nconnect.nicmar.ac.in/storage/profile/ProfilePhoto_H2570100_896542.jpg" TargetMode="External"/><Relationship Id="rId_hyperlink_98" Type="http://schemas.openxmlformats.org/officeDocument/2006/relationships/hyperlink" Target="https://nconnect.nicmar.ac.in/storage/profile/ProfilePhoto_H2570101_527614.jpg" TargetMode="External"/><Relationship Id="rId_hyperlink_99" Type="http://schemas.openxmlformats.org/officeDocument/2006/relationships/hyperlink" Target="https://nconnect.nicmar.ac.in/storage/profile/ProfilePhoto_H2570102_965473.jpg" TargetMode="External"/><Relationship Id="rId_hyperlink_100" Type="http://schemas.openxmlformats.org/officeDocument/2006/relationships/hyperlink" Target="https://nconnect.nicmar.ac.in/storage/profile/ProfilePhoto_H2570103_214396.jpg" TargetMode="External"/><Relationship Id="rId_hyperlink_101" Type="http://schemas.openxmlformats.org/officeDocument/2006/relationships/hyperlink" Target="https://nconnect.nicmar.ac.in/storage/profile/ProfilePhoto_H2570104_249653.jpg" TargetMode="External"/><Relationship Id="rId_hyperlink_102" Type="http://schemas.openxmlformats.org/officeDocument/2006/relationships/hyperlink" Target="https://nconnect.nicmar.ac.in/storage/profile/ProfilePhoto_H2570105_963458.jpg" TargetMode="External"/><Relationship Id="rId_hyperlink_103" Type="http://schemas.openxmlformats.org/officeDocument/2006/relationships/hyperlink" Target="https://nconnect.nicmar.ac.in/storage/profile/ProfilePhoto_H2570106_281479.jpg" TargetMode="External"/><Relationship Id="rId_hyperlink_104" Type="http://schemas.openxmlformats.org/officeDocument/2006/relationships/hyperlink" Target="https://nconnect.nicmar.ac.in/storage/profile/ProfilePhoto_H2570107_815429.jpg" TargetMode="External"/><Relationship Id="rId_hyperlink_105" Type="http://schemas.openxmlformats.org/officeDocument/2006/relationships/hyperlink" Target="https://nconnect.nicmar.ac.in/storage/profile/ProfilePhoto_H2570108_186594.jpg" TargetMode="External"/><Relationship Id="rId_hyperlink_106" Type="http://schemas.openxmlformats.org/officeDocument/2006/relationships/hyperlink" Target="https://nconnect.nicmar.ac.in/storage/profile/ProfilePhoto_H2570109_829175.jpg" TargetMode="External"/><Relationship Id="rId_hyperlink_107" Type="http://schemas.openxmlformats.org/officeDocument/2006/relationships/hyperlink" Target="https://nconnect.nicmar.ac.in/storage/profile/ProfilePhoto_H2570110_461837.jpg" TargetMode="External"/><Relationship Id="rId_hyperlink_108" Type="http://schemas.openxmlformats.org/officeDocument/2006/relationships/hyperlink" Target="https://nconnect.nicmar.ac.in/storage/profile/ProfilePhoto_H2570111_231986.jpg" TargetMode="External"/><Relationship Id="rId_hyperlink_109" Type="http://schemas.openxmlformats.org/officeDocument/2006/relationships/hyperlink" Target="https://nconnect.nicmar.ac.in/storage/profile/ProfilePhoto_H2570112_847169.jpg" TargetMode="External"/><Relationship Id="rId_hyperlink_110" Type="http://schemas.openxmlformats.org/officeDocument/2006/relationships/hyperlink" Target="https://nconnect.nicmar.ac.in/storage/profile/ProfilePhoto_H2570113_152483.jpg" TargetMode="External"/><Relationship Id="rId_hyperlink_111" Type="http://schemas.openxmlformats.org/officeDocument/2006/relationships/hyperlink" Target="https://nconnect.nicmar.ac.in/storage/profile/ProfilePhoto_H2570114_631294.jpg" TargetMode="External"/><Relationship Id="rId_hyperlink_112" Type="http://schemas.openxmlformats.org/officeDocument/2006/relationships/hyperlink" Target="https://nconnect.nicmar.ac.in/storage/profile/ProfilePhoto_H2570116_358496.jpg" TargetMode="External"/><Relationship Id="rId_hyperlink_113" Type="http://schemas.openxmlformats.org/officeDocument/2006/relationships/hyperlink" Target="https://nconnect.nicmar.ac.in/storage/profile/ProfilePhoto_H2570117_941723.jpg" TargetMode="External"/><Relationship Id="rId_hyperlink_114" Type="http://schemas.openxmlformats.org/officeDocument/2006/relationships/hyperlink" Target="https://nconnect.nicmar.ac.in/storage/profile/ProfilePhoto_H2570118_924658.jpg" TargetMode="External"/><Relationship Id="rId_hyperlink_115" Type="http://schemas.openxmlformats.org/officeDocument/2006/relationships/hyperlink" Target="https://nconnect.nicmar.ac.in/storage/profile/ProfilePhoto_H2570119_349612.jpg" TargetMode="External"/><Relationship Id="rId_hyperlink_116" Type="http://schemas.openxmlformats.org/officeDocument/2006/relationships/hyperlink" Target="https://nconnect.nicmar.ac.in/storage/profile/ProfilePhoto_H2570120_451792.jpg" TargetMode="External"/><Relationship Id="rId_hyperlink_117" Type="http://schemas.openxmlformats.org/officeDocument/2006/relationships/hyperlink" Target="https://nconnect.nicmar.ac.in/storage/profile/ProfilePhoto_H2570121_251367.jpg" TargetMode="External"/><Relationship Id="rId_hyperlink_118" Type="http://schemas.openxmlformats.org/officeDocument/2006/relationships/hyperlink" Target="https://nconnect.nicmar.ac.in/storage/profile/ProfilePhoto_H2570122_693284.jpg" TargetMode="External"/><Relationship Id="rId_hyperlink_119" Type="http://schemas.openxmlformats.org/officeDocument/2006/relationships/hyperlink" Target="https://nconnect.nicmar.ac.in/storage/profile/ProfilePhoto_H2570123_521374.jpg" TargetMode="External"/><Relationship Id="rId_hyperlink_120" Type="http://schemas.openxmlformats.org/officeDocument/2006/relationships/hyperlink" Target="https://nconnect.nicmar.ac.in/storage/profile/6aa8fd1cacb31.png" TargetMode="External"/><Relationship Id="rId_hyperlink_121" Type="http://schemas.openxmlformats.org/officeDocument/2006/relationships/hyperlink" Target="https://nconnect.nicmar.ac.in/storage/profile/ProfilePhoto_H2570125_681437.jpg" TargetMode="External"/><Relationship Id="rId_hyperlink_122" Type="http://schemas.openxmlformats.org/officeDocument/2006/relationships/hyperlink" Target="https://nconnect.nicmar.ac.in/storage/profile/ProfilePhoto_H2570126_958761.jpg" TargetMode="External"/><Relationship Id="rId_hyperlink_123" Type="http://schemas.openxmlformats.org/officeDocument/2006/relationships/hyperlink" Target="https://nconnect.nicmar.ac.in/storage/profile/ProfilePhoto_H2570128_193748.jpg" TargetMode="External"/><Relationship Id="rId_hyperlink_124" Type="http://schemas.openxmlformats.org/officeDocument/2006/relationships/hyperlink" Target="https://nconnect.nicmar.ac.in/storage/profile/ProfilePhoto_H2570129_124936.jpg" TargetMode="External"/><Relationship Id="rId_hyperlink_125" Type="http://schemas.openxmlformats.org/officeDocument/2006/relationships/hyperlink" Target="https://nconnect.nicmar.ac.in/storage/profile/ProfilePhoto_H2570130_963451.jpg" TargetMode="External"/><Relationship Id="rId_hyperlink_126" Type="http://schemas.openxmlformats.org/officeDocument/2006/relationships/hyperlink" Target="https://nconnect.nicmar.ac.in/storage/profile/ProfilePhoto_H2570131_852193.jpg" TargetMode="External"/><Relationship Id="rId_hyperlink_127" Type="http://schemas.openxmlformats.org/officeDocument/2006/relationships/hyperlink" Target="https://nconnect.nicmar.ac.in/storage/profile/ProfilePhoto_H2570132_436195.jpg" TargetMode="External"/><Relationship Id="rId_hyperlink_128" Type="http://schemas.openxmlformats.org/officeDocument/2006/relationships/hyperlink" Target="https://nconnect.nicmar.ac.in/storage/profile/ProfilePhoto_H2570133_614795.jpg" TargetMode="External"/><Relationship Id="rId_hyperlink_129" Type="http://schemas.openxmlformats.org/officeDocument/2006/relationships/hyperlink" Target="https://nconnect.nicmar.ac.in/storage/profile/ProfilePhoto_H2570134_963182.jpg" TargetMode="External"/><Relationship Id="rId_hyperlink_130" Type="http://schemas.openxmlformats.org/officeDocument/2006/relationships/hyperlink" Target="https://nconnect.nicmar.ac.in/storage/profile/ProfilePhoto_H2570135_517923.jpg" TargetMode="External"/><Relationship Id="rId_hyperlink_131" Type="http://schemas.openxmlformats.org/officeDocument/2006/relationships/hyperlink" Target="https://nconnect.nicmar.ac.in/storage/profile/ProfilePhoto_H2570136_593142.jpg" TargetMode="External"/><Relationship Id="rId_hyperlink_132" Type="http://schemas.openxmlformats.org/officeDocument/2006/relationships/hyperlink" Target="https://nconnect.nicmar.ac.in/storage/profile/6ab4c8d44a80e.png" TargetMode="External"/><Relationship Id="rId_hyperlink_133" Type="http://schemas.openxmlformats.org/officeDocument/2006/relationships/hyperlink" Target="https://nconnect.nicmar.ac.in/storage/profile/ProfilePhoto_H2570138_857432.jpg" TargetMode="External"/><Relationship Id="rId_hyperlink_134" Type="http://schemas.openxmlformats.org/officeDocument/2006/relationships/hyperlink" Target="https://nconnect.nicmar.ac.in/storage/profile/ProfilePhoto_H2570139_948326.jpg" TargetMode="External"/><Relationship Id="rId_hyperlink_135" Type="http://schemas.openxmlformats.org/officeDocument/2006/relationships/hyperlink" Target="https://nconnect.nicmar.ac.in/storage/profile/ProfilePhoto_H2570140_975316.jpg" TargetMode="External"/><Relationship Id="rId_hyperlink_136" Type="http://schemas.openxmlformats.org/officeDocument/2006/relationships/hyperlink" Target="https://nconnect.nicmar.ac.in/storage/profile/ProfilePhoto_H2570141_895123.jpg" TargetMode="External"/><Relationship Id="rId_hyperlink_137" Type="http://schemas.openxmlformats.org/officeDocument/2006/relationships/hyperlink" Target="https://nconnect.nicmar.ac.in/storage/profile/ProfilePhoto_H2570142_845926.jpg" TargetMode="External"/><Relationship Id="rId_hyperlink_138" Type="http://schemas.openxmlformats.org/officeDocument/2006/relationships/hyperlink" Target="https://nconnect.nicmar.ac.in/storage/profile/ProfilePhoto_H2570144_961843.jpg" TargetMode="External"/><Relationship Id="rId_hyperlink_139" Type="http://schemas.openxmlformats.org/officeDocument/2006/relationships/hyperlink" Target="https://nconnect.nicmar.ac.in/storage/profile/ProfilePhoto_H2570145_498375.jpg" TargetMode="External"/><Relationship Id="rId_hyperlink_140" Type="http://schemas.openxmlformats.org/officeDocument/2006/relationships/hyperlink" Target="https://nconnect.nicmar.ac.in/storage/profile/ProfilePhoto_H2570146_192364.jpg" TargetMode="External"/><Relationship Id="rId_hyperlink_141" Type="http://schemas.openxmlformats.org/officeDocument/2006/relationships/hyperlink" Target="https://nconnect.nicmar.ac.in/storage/profile/ProfilePhoto_H2570147_384519.jpg" TargetMode="External"/><Relationship Id="rId_hyperlink_142" Type="http://schemas.openxmlformats.org/officeDocument/2006/relationships/hyperlink" Target="https://nconnect.nicmar.ac.in/storage/profile/ProfilePhoto_H2570148_165842.jpg" TargetMode="External"/><Relationship Id="rId_hyperlink_143" Type="http://schemas.openxmlformats.org/officeDocument/2006/relationships/hyperlink" Target="https://nconnect.nicmar.ac.in/storage/profile/ProfilePhoto_H2570149_298654.jpg" TargetMode="External"/><Relationship Id="rId_hyperlink_144" Type="http://schemas.openxmlformats.org/officeDocument/2006/relationships/hyperlink" Target="https://nconnect.nicmar.ac.in/storage/profile/6ab3886edf7cb.png" TargetMode="External"/><Relationship Id="rId_hyperlink_145" Type="http://schemas.openxmlformats.org/officeDocument/2006/relationships/hyperlink" Target="https://nconnect.nicmar.ac.in/storage/profile/ProfilePhoto_H2570151_439781.jpg" TargetMode="External"/><Relationship Id="rId_hyperlink_146" Type="http://schemas.openxmlformats.org/officeDocument/2006/relationships/hyperlink" Target="https://nconnect.nicmar.ac.in/storage/profile/ProfilePhoto_H2570152_184296.jpg" TargetMode="External"/><Relationship Id="rId_hyperlink_147" Type="http://schemas.openxmlformats.org/officeDocument/2006/relationships/hyperlink" Target="https://nconnect.nicmar.ac.in/storage/profile/ProfilePhoto_H2570153_365149.jpg" TargetMode="External"/><Relationship Id="rId_hyperlink_148" Type="http://schemas.openxmlformats.org/officeDocument/2006/relationships/hyperlink" Target="https://nconnect.nicmar.ac.in/storage/profile/ProfilePhoto_H2570154_283496.jpg" TargetMode="External"/><Relationship Id="rId_hyperlink_149" Type="http://schemas.openxmlformats.org/officeDocument/2006/relationships/hyperlink" Target="https://nconnect.nicmar.ac.in/storage/profile/ProfilePhoto_H2570155_785124.jpg" TargetMode="External"/><Relationship Id="rId_hyperlink_150" Type="http://schemas.openxmlformats.org/officeDocument/2006/relationships/hyperlink" Target="https://nconnect.nicmar.ac.in/storage/profile/ProfilePhoto_H2570156_518427.jpg" TargetMode="External"/><Relationship Id="rId_hyperlink_151" Type="http://schemas.openxmlformats.org/officeDocument/2006/relationships/hyperlink" Target="https://nconnect.nicmar.ac.in/storage/profile/ProfilePhoto_H2570158_835479.jpg" TargetMode="External"/><Relationship Id="rId_hyperlink_152" Type="http://schemas.openxmlformats.org/officeDocument/2006/relationships/hyperlink" Target="https://nconnect.nicmar.ac.in/storage/profile/ProfilePhoto_H2570159_675218.jpg" TargetMode="External"/><Relationship Id="rId_hyperlink_153" Type="http://schemas.openxmlformats.org/officeDocument/2006/relationships/hyperlink" Target="https://nconnect.nicmar.ac.in/storage/profile/ProfilePhoto_H2570160_941857.jpg" TargetMode="External"/><Relationship Id="rId_hyperlink_154" Type="http://schemas.openxmlformats.org/officeDocument/2006/relationships/hyperlink" Target="https://nconnect.nicmar.ac.in/storage/profile/ProfilePhoto_H2570161_364798.jpg" TargetMode="External"/><Relationship Id="rId_hyperlink_155" Type="http://schemas.openxmlformats.org/officeDocument/2006/relationships/hyperlink" Target="https://nconnect.nicmar.ac.in/storage/profile/ProfilePhoto_H2570162_463759.jpg" TargetMode="External"/><Relationship Id="rId_hyperlink_156" Type="http://schemas.openxmlformats.org/officeDocument/2006/relationships/hyperlink" Target="https://nconnect.nicmar.ac.in/storage/profile/ProfilePhoto_H2570163_164873.jpg" TargetMode="External"/><Relationship Id="rId_hyperlink_157" Type="http://schemas.openxmlformats.org/officeDocument/2006/relationships/hyperlink" Target="https://nconnect.nicmar.ac.in/storage/profile/ProfilePhoto_H2570165_765123.jpg" TargetMode="External"/><Relationship Id="rId_hyperlink_158" Type="http://schemas.openxmlformats.org/officeDocument/2006/relationships/hyperlink" Target="https://nconnect.nicmar.ac.in/storage/profile/ProfilePhoto_H2570166_389274.jpg" TargetMode="External"/><Relationship Id="rId_hyperlink_159" Type="http://schemas.openxmlformats.org/officeDocument/2006/relationships/hyperlink" Target="https://nconnect.nicmar.ac.in/storage/profile/ProfilePhoto_H2570167_173265.jpg" TargetMode="External"/><Relationship Id="rId_hyperlink_160" Type="http://schemas.openxmlformats.org/officeDocument/2006/relationships/hyperlink" Target="https://nconnect.nicmar.ac.in/storage/profile/ProfilePhoto_H2570168_971325.jpg" TargetMode="External"/><Relationship Id="rId_hyperlink_161" Type="http://schemas.openxmlformats.org/officeDocument/2006/relationships/hyperlink" Target="https://nconnect.nicmar.ac.in/storage/profile/ProfilePhoto_H2570170_214795.jpg" TargetMode="External"/><Relationship Id="rId_hyperlink_162" Type="http://schemas.openxmlformats.org/officeDocument/2006/relationships/hyperlink" Target="https://nconnect.nicmar.ac.in/storage/profile/ProfilePhoto_H2570172_963278.jpg" TargetMode="External"/><Relationship Id="rId_hyperlink_163" Type="http://schemas.openxmlformats.org/officeDocument/2006/relationships/hyperlink" Target="https://nconnect.nicmar.ac.in/storage/profile/ProfilePhoto_H2570173_129578.jpg" TargetMode="External"/><Relationship Id="rId_hyperlink_164" Type="http://schemas.openxmlformats.org/officeDocument/2006/relationships/hyperlink" Target="https://nconnect.nicmar.ac.in/storage/profile/ProfilePhoto_H2570097_639148.jpg" TargetMode="External"/><Relationship Id="rId_hyperlink_165" Type="http://schemas.openxmlformats.org/officeDocument/2006/relationships/hyperlink" Target="https://nconnect.nicmar.ac.in/storage/profile/ProfilePhoto_H2570127_81273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170"/>
  <sheetViews>
    <sheetView tabSelected="1" workbookViewId="0" showGridLines="true" showRowColHeaders="1">
      <pane ySplit="1" topLeftCell="A2" activePane="bottomLeft" state="frozen"/>
      <selection pane="bottomLeft" activeCell="BX165" sqref="BX16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0.564" bestFit="true" customWidth="true" style="0"/>
    <col min="5" max="5" width="23.423" bestFit="true" customWidth="true" style="0"/>
    <col min="6" max="6" width="23.423" bestFit="true" customWidth="true" style="0"/>
    <col min="7" max="7" width="50.559" bestFit="true" customWidth="true" style="0"/>
    <col min="8" max="8" width="41.133" bestFit="true" customWidth="true" style="0"/>
    <col min="9" max="9" width="35.277"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71.84" bestFit="true" customWidth="true" style="0"/>
    <col min="15" max="15" width="233.514" bestFit="true" customWidth="true" style="0"/>
    <col min="16" max="16" width="17.71" bestFit="true" customWidth="true" style="0"/>
    <col min="17" max="17" width="20.281" bestFit="true" customWidth="true" style="0"/>
    <col min="18" max="18" width="43.561" bestFit="true" customWidth="true" style="0"/>
    <col min="19" max="19" width="20.281" bestFit="true" customWidth="true" style="0"/>
    <col min="20" max="20" width="63.556" bestFit="true" customWidth="true" style="0"/>
    <col min="21" max="21" width="34.135" bestFit="true" customWidth="true" style="0"/>
    <col min="22" max="22" width="20.281" bestFit="true" customWidth="true" style="0"/>
    <col min="23" max="23" width="43.561" bestFit="true" customWidth="true" style="0"/>
    <col min="24" max="24" width="214.662" bestFit="true" customWidth="true" style="0"/>
    <col min="25" max="25" width="22.28" bestFit="true" customWidth="true" style="0"/>
    <col min="26" max="26" width="17.567" bestFit="true" customWidth="true" style="0"/>
    <col min="27" max="27" width="214.66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6.691" bestFit="true" customWidth="true" style="0"/>
    <col min="33" max="33" width="93.1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1.404" bestFit="true" customWidth="true" style="0"/>
    <col min="39" max="39" width="93.12"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4.13" bestFit="true" customWidth="true" style="0"/>
    <col min="46" max="46" width="76.553"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96.691" bestFit="true" customWidth="true" style="0"/>
    <col min="52" max="52" width="126.112" bestFit="true" customWidth="true" style="0"/>
    <col min="53" max="53" width="41.133" bestFit="true" customWidth="true" style="0"/>
    <col min="54" max="54" width="36.4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0.559" bestFit="true" customWidth="true" style="0"/>
    <col min="60" max="60" width="56.558" bestFit="true" customWidth="true" style="0"/>
    <col min="61" max="61" width="34.135" bestFit="true" customWidth="true" style="0"/>
    <col min="62" max="62" width="39.99"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03.95" bestFit="true" customWidth="true" style="0"/>
    <col min="68" max="68" width="238.228" bestFit="true" customWidth="true" style="0"/>
    <col min="69" max="69" width="24.28" bestFit="true" customWidth="true" style="0"/>
    <col min="70" max="70" width="298.356" bestFit="true" customWidth="true" style="0"/>
    <col min="71" max="71" width="19.138" bestFit="true" customWidth="true" style="0"/>
    <col min="72" max="72" width="143.822"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8639280212</v>
      </c>
      <c r="K2" s="1" t="s">
        <v>84</v>
      </c>
      <c r="L2" s="1" t="s">
        <v>85</v>
      </c>
      <c r="M2" s="1" t="s">
        <v>86</v>
      </c>
      <c r="N2" s="1" t="s">
        <v>87</v>
      </c>
      <c r="O2" s="1"/>
      <c r="P2" s="1" t="s">
        <v>88</v>
      </c>
      <c r="Q2" s="1" t="s">
        <v>89</v>
      </c>
      <c r="R2" s="1" t="s">
        <v>90</v>
      </c>
      <c r="S2" s="1">
        <v>9177615417</v>
      </c>
      <c r="T2" s="1" t="s">
        <v>91</v>
      </c>
      <c r="U2" s="1" t="s">
        <v>92</v>
      </c>
      <c r="V2" s="1">
        <v>7032385247</v>
      </c>
      <c r="W2" s="1" t="s">
        <v>93</v>
      </c>
      <c r="X2" s="1" t="s">
        <v>94</v>
      </c>
      <c r="Y2" s="1" t="s">
        <v>95</v>
      </c>
      <c r="Z2" s="1" t="s">
        <v>96</v>
      </c>
      <c r="AA2" s="1" t="s">
        <v>94</v>
      </c>
      <c r="AB2" s="1" t="s">
        <v>95</v>
      </c>
      <c r="AC2" s="1" t="s">
        <v>96</v>
      </c>
      <c r="AD2" s="1">
        <v>8.63</v>
      </c>
      <c r="AE2" s="1" t="s">
        <v>97</v>
      </c>
      <c r="AF2" s="1" t="s">
        <v>98</v>
      </c>
      <c r="AG2" s="1" t="s">
        <v>99</v>
      </c>
      <c r="AH2" s="1" t="s">
        <v>100</v>
      </c>
      <c r="AI2" s="1" t="s">
        <v>101</v>
      </c>
      <c r="AJ2" s="1">
        <v>89</v>
      </c>
      <c r="AK2" s="1">
        <v>9.2</v>
      </c>
      <c r="AL2" s="1" t="s">
        <v>102</v>
      </c>
      <c r="AM2" s="1" t="s">
        <v>103</v>
      </c>
      <c r="AN2" s="1" t="s">
        <v>104</v>
      </c>
      <c r="AO2" s="1" t="s">
        <v>105</v>
      </c>
      <c r="AP2" s="1" t="s">
        <v>106</v>
      </c>
      <c r="AQ2" s="1">
        <v>93.6</v>
      </c>
      <c r="AR2" s="1"/>
      <c r="AS2" s="1"/>
      <c r="AT2" s="1"/>
      <c r="AU2" s="1"/>
      <c r="AV2" s="1"/>
      <c r="AW2" s="1"/>
      <c r="AX2" s="1"/>
      <c r="AY2" s="1" t="s">
        <v>107</v>
      </c>
      <c r="AZ2" s="1" t="s">
        <v>108</v>
      </c>
      <c r="BA2" s="1" t="s">
        <v>109</v>
      </c>
      <c r="BB2" s="1" t="s">
        <v>110</v>
      </c>
      <c r="BC2" s="1" t="s">
        <v>111</v>
      </c>
      <c r="BD2" s="1" t="s">
        <v>112</v>
      </c>
      <c r="BE2" s="1">
        <v>78.63</v>
      </c>
      <c r="BF2" s="1">
        <v>8.39</v>
      </c>
      <c r="BG2" s="1"/>
      <c r="BH2" s="1"/>
      <c r="BI2" s="1"/>
      <c r="BJ2" s="1"/>
      <c r="BK2" s="1"/>
      <c r="BL2" s="1"/>
      <c r="BM2" s="1"/>
      <c r="BN2" s="1"/>
      <c r="BO2" s="1" t="s">
        <v>113</v>
      </c>
      <c r="BP2" s="1"/>
      <c r="BQ2" s="1"/>
      <c r="BR2" s="1" t="s">
        <v>114</v>
      </c>
      <c r="BS2" s="1">
        <v>65</v>
      </c>
      <c r="BT2" s="1" t="s">
        <v>115</v>
      </c>
      <c r="BU2" s="1" t="str">
        <f>HYPERLINK("https://nconnect.nicmar.ac.in/storage/profile/ProfilePhoto_H2570001_439826.jpg","Download")</f>
        <v>0</v>
      </c>
      <c r="BV2" s="1" t="s">
        <v>116</v>
      </c>
      <c r="BW2" s="3"/>
      <c r="BX2" s="4">
        <v>1</v>
      </c>
    </row>
    <row r="3" spans="1:76">
      <c r="A3" s="1" t="s">
        <v>76</v>
      </c>
      <c r="B3" s="1" t="s">
        <v>77</v>
      </c>
      <c r="C3" s="1" t="s">
        <v>117</v>
      </c>
      <c r="D3" s="1" t="s">
        <v>118</v>
      </c>
      <c r="E3" s="1"/>
      <c r="F3" s="1" t="s">
        <v>119</v>
      </c>
      <c r="G3" s="1" t="s">
        <v>120</v>
      </c>
      <c r="H3" s="1" t="s">
        <v>121</v>
      </c>
      <c r="I3" s="1" t="s">
        <v>122</v>
      </c>
      <c r="J3" s="1">
        <v>9078325919</v>
      </c>
      <c r="K3" s="1" t="s">
        <v>84</v>
      </c>
      <c r="L3" s="1" t="s">
        <v>123</v>
      </c>
      <c r="M3" s="1" t="s">
        <v>86</v>
      </c>
      <c r="N3" s="1" t="s">
        <v>124</v>
      </c>
      <c r="O3" s="1"/>
      <c r="P3" s="1" t="s">
        <v>88</v>
      </c>
      <c r="Q3" s="1" t="s">
        <v>125</v>
      </c>
      <c r="R3" s="1" t="s">
        <v>126</v>
      </c>
      <c r="S3" s="1">
        <v>7008527595</v>
      </c>
      <c r="T3" s="1" t="s">
        <v>127</v>
      </c>
      <c r="U3" s="1" t="s">
        <v>128</v>
      </c>
      <c r="V3" s="1">
        <v>9437126860</v>
      </c>
      <c r="W3" s="1" t="s">
        <v>93</v>
      </c>
      <c r="X3" s="1" t="s">
        <v>129</v>
      </c>
      <c r="Y3" s="1" t="s">
        <v>130</v>
      </c>
      <c r="Z3" s="1" t="s">
        <v>131</v>
      </c>
      <c r="AA3" s="1" t="s">
        <v>129</v>
      </c>
      <c r="AB3" s="1" t="s">
        <v>130</v>
      </c>
      <c r="AC3" s="1" t="s">
        <v>131</v>
      </c>
      <c r="AD3" s="1">
        <v>0.0</v>
      </c>
      <c r="AE3" s="1" t="s">
        <v>97</v>
      </c>
      <c r="AF3" s="1" t="s">
        <v>132</v>
      </c>
      <c r="AG3" s="1" t="s">
        <v>133</v>
      </c>
      <c r="AH3" s="1" t="s">
        <v>134</v>
      </c>
      <c r="AI3" s="1" t="s">
        <v>135</v>
      </c>
      <c r="AJ3" s="1">
        <v>66.6</v>
      </c>
      <c r="AK3" s="1"/>
      <c r="AL3" s="1" t="s">
        <v>136</v>
      </c>
      <c r="AM3" s="1" t="s">
        <v>133</v>
      </c>
      <c r="AN3" s="1" t="s">
        <v>137</v>
      </c>
      <c r="AO3" s="1" t="s">
        <v>138</v>
      </c>
      <c r="AP3" s="1" t="s">
        <v>139</v>
      </c>
      <c r="AQ3" s="1">
        <v>75.6</v>
      </c>
      <c r="AR3" s="1"/>
      <c r="AS3" s="1"/>
      <c r="AT3" s="1"/>
      <c r="AU3" s="1"/>
      <c r="AV3" s="1"/>
      <c r="AW3" s="1"/>
      <c r="AX3" s="1"/>
      <c r="AY3" s="1" t="s">
        <v>140</v>
      </c>
      <c r="AZ3" s="1" t="s">
        <v>141</v>
      </c>
      <c r="BA3" s="1" t="s">
        <v>142</v>
      </c>
      <c r="BB3" s="1" t="s">
        <v>110</v>
      </c>
      <c r="BC3" s="1" t="s">
        <v>143</v>
      </c>
      <c r="BD3" s="1" t="s">
        <v>144</v>
      </c>
      <c r="BE3" s="1">
        <v>72.3</v>
      </c>
      <c r="BF3" s="1">
        <v>7.23</v>
      </c>
      <c r="BG3" s="1"/>
      <c r="BH3" s="1"/>
      <c r="BI3" s="1"/>
      <c r="BJ3" s="1"/>
      <c r="BK3" s="1"/>
      <c r="BL3" s="1"/>
      <c r="BM3" s="1"/>
      <c r="BN3" s="1"/>
      <c r="BO3" s="1" t="s">
        <v>145</v>
      </c>
      <c r="BP3" s="1"/>
      <c r="BQ3" s="1"/>
      <c r="BR3" s="1" t="s">
        <v>146</v>
      </c>
      <c r="BS3" s="1">
        <v>29</v>
      </c>
      <c r="BT3" s="1"/>
      <c r="BU3" s="1" t="str">
        <f>HYPERLINK("https://nconnect.nicmar.ac.in/storage/profile/ProfilePhoto_H2570002_392541.jpg","Download")</f>
        <v>0</v>
      </c>
      <c r="BV3" s="1" t="s">
        <v>116</v>
      </c>
      <c r="BW3" s="3"/>
      <c r="BX3" s="4">
        <v>1</v>
      </c>
    </row>
    <row r="4" spans="1:76">
      <c r="A4" s="1" t="s">
        <v>76</v>
      </c>
      <c r="B4" s="1" t="s">
        <v>77</v>
      </c>
      <c r="C4" s="1" t="s">
        <v>147</v>
      </c>
      <c r="D4" s="1" t="s">
        <v>148</v>
      </c>
      <c r="E4" s="1"/>
      <c r="F4" s="1" t="s">
        <v>149</v>
      </c>
      <c r="G4" s="1" t="s">
        <v>150</v>
      </c>
      <c r="H4" s="1" t="s">
        <v>151</v>
      </c>
      <c r="I4" s="1" t="s">
        <v>152</v>
      </c>
      <c r="J4" s="1">
        <v>7730059320</v>
      </c>
      <c r="K4" s="1" t="s">
        <v>84</v>
      </c>
      <c r="L4" s="1" t="s">
        <v>153</v>
      </c>
      <c r="M4" s="1" t="s">
        <v>86</v>
      </c>
      <c r="N4" s="1" t="s">
        <v>154</v>
      </c>
      <c r="O4" s="1"/>
      <c r="P4" s="1" t="s">
        <v>88</v>
      </c>
      <c r="Q4" s="1" t="s">
        <v>155</v>
      </c>
      <c r="R4" s="1" t="s">
        <v>156</v>
      </c>
      <c r="S4" s="1">
        <v>9849933932</v>
      </c>
      <c r="T4" s="1" t="s">
        <v>91</v>
      </c>
      <c r="U4" s="1" t="s">
        <v>157</v>
      </c>
      <c r="V4" s="1">
        <v>9059278465</v>
      </c>
      <c r="W4" s="1" t="s">
        <v>158</v>
      </c>
      <c r="X4" s="1" t="s">
        <v>159</v>
      </c>
      <c r="Y4" s="1" t="s">
        <v>160</v>
      </c>
      <c r="Z4" s="1" t="s">
        <v>96</v>
      </c>
      <c r="AA4" s="1" t="s">
        <v>159</v>
      </c>
      <c r="AB4" s="1" t="s">
        <v>160</v>
      </c>
      <c r="AC4" s="1" t="s">
        <v>96</v>
      </c>
      <c r="AD4" s="1">
        <v>7.61</v>
      </c>
      <c r="AE4" s="1" t="s">
        <v>97</v>
      </c>
      <c r="AF4" s="1" t="s">
        <v>161</v>
      </c>
      <c r="AG4" s="1" t="s">
        <v>162</v>
      </c>
      <c r="AH4" s="1" t="s">
        <v>163</v>
      </c>
      <c r="AI4" s="1" t="s">
        <v>101</v>
      </c>
      <c r="AJ4" s="1">
        <v>93.1</v>
      </c>
      <c r="AK4" s="1">
        <v>9.8</v>
      </c>
      <c r="AL4" s="1"/>
      <c r="AM4" s="1"/>
      <c r="AN4" s="1"/>
      <c r="AO4" s="1"/>
      <c r="AP4" s="1"/>
      <c r="AQ4" s="1"/>
      <c r="AR4" s="1"/>
      <c r="AS4" s="1" t="s">
        <v>164</v>
      </c>
      <c r="AT4" s="1" t="s">
        <v>165</v>
      </c>
      <c r="AU4" s="1" t="s">
        <v>166</v>
      </c>
      <c r="AV4" s="1" t="s">
        <v>167</v>
      </c>
      <c r="AW4" s="1">
        <v>70.7</v>
      </c>
      <c r="AX4" s="1">
        <v>7.57</v>
      </c>
      <c r="AY4" s="1" t="s">
        <v>168</v>
      </c>
      <c r="AZ4" s="1" t="s">
        <v>169</v>
      </c>
      <c r="BA4" s="1" t="s">
        <v>142</v>
      </c>
      <c r="BB4" s="1" t="s">
        <v>110</v>
      </c>
      <c r="BC4" s="1" t="s">
        <v>170</v>
      </c>
      <c r="BD4" s="1" t="s">
        <v>171</v>
      </c>
      <c r="BE4" s="1">
        <v>65.17</v>
      </c>
      <c r="BF4" s="1">
        <v>6.86</v>
      </c>
      <c r="BG4" s="1"/>
      <c r="BH4" s="1"/>
      <c r="BI4" s="1"/>
      <c r="BJ4" s="1"/>
      <c r="BK4" s="1"/>
      <c r="BL4" s="1"/>
      <c r="BM4" s="1"/>
      <c r="BN4" s="1"/>
      <c r="BO4" s="1" t="s">
        <v>172</v>
      </c>
      <c r="BP4" s="1"/>
      <c r="BQ4" s="1"/>
      <c r="BR4" s="1" t="s">
        <v>173</v>
      </c>
      <c r="BS4" s="1">
        <v>37</v>
      </c>
      <c r="BT4" s="1" t="s">
        <v>174</v>
      </c>
      <c r="BU4" s="1" t="str">
        <f>HYPERLINK("https://nconnect.nicmar.ac.in/storage/profile/ProfilePhoto_H2570003_623587.jpg","Download")</f>
        <v>0</v>
      </c>
      <c r="BV4" s="1" t="s">
        <v>116</v>
      </c>
      <c r="BW4" s="3"/>
      <c r="BX4" s="4">
        <v>2</v>
      </c>
    </row>
    <row r="5" spans="1:76">
      <c r="A5" s="1" t="s">
        <v>76</v>
      </c>
      <c r="B5" s="1" t="s">
        <v>77</v>
      </c>
      <c r="C5" s="1" t="s">
        <v>175</v>
      </c>
      <c r="D5" s="1" t="s">
        <v>176</v>
      </c>
      <c r="E5" s="1"/>
      <c r="F5" s="1" t="s">
        <v>177</v>
      </c>
      <c r="G5" s="1" t="s">
        <v>178</v>
      </c>
      <c r="H5" s="1" t="s">
        <v>179</v>
      </c>
      <c r="I5" s="1" t="s">
        <v>180</v>
      </c>
      <c r="J5" s="1">
        <v>8116484075</v>
      </c>
      <c r="K5" s="1" t="s">
        <v>84</v>
      </c>
      <c r="L5" s="1" t="s">
        <v>181</v>
      </c>
      <c r="M5" s="1" t="s">
        <v>86</v>
      </c>
      <c r="N5" s="1" t="s">
        <v>182</v>
      </c>
      <c r="O5" s="1"/>
      <c r="P5" s="1" t="s">
        <v>183</v>
      </c>
      <c r="Q5" s="1" t="s">
        <v>184</v>
      </c>
      <c r="R5" s="1" t="s">
        <v>185</v>
      </c>
      <c r="S5" s="1">
        <v>9474022050</v>
      </c>
      <c r="T5" s="1" t="s">
        <v>186</v>
      </c>
      <c r="U5" s="1" t="s">
        <v>187</v>
      </c>
      <c r="V5" s="1">
        <v>7908550681</v>
      </c>
      <c r="W5" s="1" t="s">
        <v>158</v>
      </c>
      <c r="X5" s="1" t="s">
        <v>188</v>
      </c>
      <c r="Y5" s="1" t="s">
        <v>189</v>
      </c>
      <c r="Z5" s="1" t="s">
        <v>190</v>
      </c>
      <c r="AA5" s="1" t="s">
        <v>188</v>
      </c>
      <c r="AB5" s="1" t="s">
        <v>189</v>
      </c>
      <c r="AC5" s="1" t="s">
        <v>190</v>
      </c>
      <c r="AD5" s="1">
        <v>6.55</v>
      </c>
      <c r="AE5" s="1" t="s">
        <v>97</v>
      </c>
      <c r="AF5" s="1" t="s">
        <v>191</v>
      </c>
      <c r="AG5" s="1" t="s">
        <v>192</v>
      </c>
      <c r="AH5" s="1" t="s">
        <v>193</v>
      </c>
      <c r="AI5" s="1" t="s">
        <v>135</v>
      </c>
      <c r="AJ5" s="1">
        <v>78.2</v>
      </c>
      <c r="AK5" s="1"/>
      <c r="AL5" s="1" t="s">
        <v>194</v>
      </c>
      <c r="AM5" s="1" t="s">
        <v>192</v>
      </c>
      <c r="AN5" s="1"/>
      <c r="AO5" s="1" t="s">
        <v>166</v>
      </c>
      <c r="AP5" s="1" t="s">
        <v>195</v>
      </c>
      <c r="AQ5" s="1">
        <v>62</v>
      </c>
      <c r="AR5" s="1"/>
      <c r="AS5" s="1"/>
      <c r="AT5" s="1"/>
      <c r="AU5" s="1"/>
      <c r="AV5" s="1"/>
      <c r="AW5" s="1"/>
      <c r="AX5" s="1"/>
      <c r="AY5" s="1" t="s">
        <v>196</v>
      </c>
      <c r="AZ5" s="1" t="s">
        <v>197</v>
      </c>
      <c r="BA5" s="1"/>
      <c r="BB5" s="1"/>
      <c r="BC5" s="1" t="s">
        <v>198</v>
      </c>
      <c r="BD5" s="1" t="s">
        <v>199</v>
      </c>
      <c r="BE5" s="1">
        <v>74.3</v>
      </c>
      <c r="BF5" s="1">
        <v>8.18</v>
      </c>
      <c r="BG5" s="1"/>
      <c r="BH5" s="1"/>
      <c r="BI5" s="1"/>
      <c r="BJ5" s="1"/>
      <c r="BK5" s="1"/>
      <c r="BL5" s="1"/>
      <c r="BM5" s="1"/>
      <c r="BN5" s="1"/>
      <c r="BO5" s="1" t="s">
        <v>200</v>
      </c>
      <c r="BP5" s="1"/>
      <c r="BQ5" s="1"/>
      <c r="BR5" s="1" t="s">
        <v>201</v>
      </c>
      <c r="BS5" s="1">
        <v>67</v>
      </c>
      <c r="BT5" s="1" t="s">
        <v>202</v>
      </c>
      <c r="BU5" s="1" t="str">
        <f>HYPERLINK("https://nconnect.nicmar.ac.in/storage/profile/ProfilePhoto_H2570004_847319.jpg","Download")</f>
        <v>0</v>
      </c>
      <c r="BV5" s="1" t="s">
        <v>116</v>
      </c>
      <c r="BW5" s="3"/>
      <c r="BX5" s="4">
        <v>2</v>
      </c>
    </row>
    <row r="6" spans="1:76">
      <c r="A6" s="1" t="s">
        <v>76</v>
      </c>
      <c r="B6" s="1" t="s">
        <v>77</v>
      </c>
      <c r="C6" s="1" t="s">
        <v>203</v>
      </c>
      <c r="D6" s="1" t="s">
        <v>204</v>
      </c>
      <c r="E6" s="1"/>
      <c r="F6" s="1" t="s">
        <v>205</v>
      </c>
      <c r="G6" s="1" t="s">
        <v>206</v>
      </c>
      <c r="H6" s="1" t="s">
        <v>207</v>
      </c>
      <c r="I6" s="1" t="s">
        <v>208</v>
      </c>
      <c r="J6" s="1">
        <v>8082162400</v>
      </c>
      <c r="K6" s="1" t="s">
        <v>209</v>
      </c>
      <c r="L6" s="1" t="s">
        <v>210</v>
      </c>
      <c r="M6" s="1" t="s">
        <v>86</v>
      </c>
      <c r="N6" s="1" t="s">
        <v>211</v>
      </c>
      <c r="O6" s="1"/>
      <c r="P6" s="1" t="s">
        <v>88</v>
      </c>
      <c r="Q6" s="1" t="s">
        <v>212</v>
      </c>
      <c r="R6" s="1" t="s">
        <v>213</v>
      </c>
      <c r="S6" s="1">
        <v>7006809258</v>
      </c>
      <c r="T6" s="1" t="s">
        <v>214</v>
      </c>
      <c r="U6" s="1" t="s">
        <v>215</v>
      </c>
      <c r="V6" s="1">
        <v>8082162344</v>
      </c>
      <c r="W6" s="1" t="s">
        <v>216</v>
      </c>
      <c r="X6" s="1" t="s">
        <v>217</v>
      </c>
      <c r="Y6" s="1" t="s">
        <v>218</v>
      </c>
      <c r="Z6" s="1" t="s">
        <v>219</v>
      </c>
      <c r="AA6" s="1" t="s">
        <v>217</v>
      </c>
      <c r="AB6" s="1" t="s">
        <v>218</v>
      </c>
      <c r="AC6" s="1" t="s">
        <v>219</v>
      </c>
      <c r="AD6" s="1">
        <v>6.79</v>
      </c>
      <c r="AE6" s="1" t="s">
        <v>97</v>
      </c>
      <c r="AF6" s="1" t="s">
        <v>220</v>
      </c>
      <c r="AG6" s="1" t="s">
        <v>221</v>
      </c>
      <c r="AH6" s="1" t="s">
        <v>134</v>
      </c>
      <c r="AI6" s="1" t="s">
        <v>135</v>
      </c>
      <c r="AJ6" s="1">
        <v>79.4</v>
      </c>
      <c r="AK6" s="1"/>
      <c r="AL6" s="1"/>
      <c r="AM6" s="1"/>
      <c r="AN6" s="1"/>
      <c r="AO6" s="1"/>
      <c r="AP6" s="1"/>
      <c r="AQ6" s="1"/>
      <c r="AR6" s="1"/>
      <c r="AS6" s="1" t="s">
        <v>222</v>
      </c>
      <c r="AT6" s="1" t="s">
        <v>223</v>
      </c>
      <c r="AU6" s="1" t="s">
        <v>224</v>
      </c>
      <c r="AV6" s="1" t="s">
        <v>225</v>
      </c>
      <c r="AW6" s="1">
        <v>71.06</v>
      </c>
      <c r="AX6" s="1">
        <v>7.48</v>
      </c>
      <c r="AY6" s="1" t="s">
        <v>226</v>
      </c>
      <c r="AZ6" s="1" t="s">
        <v>227</v>
      </c>
      <c r="BA6" s="1" t="s">
        <v>142</v>
      </c>
      <c r="BB6" s="1" t="s">
        <v>110</v>
      </c>
      <c r="BC6" s="1" t="s">
        <v>139</v>
      </c>
      <c r="BD6" s="1" t="s">
        <v>228</v>
      </c>
      <c r="BE6" s="1">
        <v>63</v>
      </c>
      <c r="BF6" s="1">
        <v>6.3</v>
      </c>
      <c r="BG6" s="1"/>
      <c r="BH6" s="1"/>
      <c r="BI6" s="1"/>
      <c r="BJ6" s="1"/>
      <c r="BK6" s="1"/>
      <c r="BL6" s="1"/>
      <c r="BM6" s="1"/>
      <c r="BN6" s="1"/>
      <c r="BO6" s="1" t="s">
        <v>200</v>
      </c>
      <c r="BP6" s="1"/>
      <c r="BQ6" s="1"/>
      <c r="BR6" s="1" t="s">
        <v>229</v>
      </c>
      <c r="BS6" s="1">
        <v>31</v>
      </c>
      <c r="BT6" s="1" t="s">
        <v>230</v>
      </c>
      <c r="BU6" s="1" t="str">
        <f>HYPERLINK("https://nconnect.nicmar.ac.in/storage/profile/ProfilePhoto_H2570005_129647.jpg","Download")</f>
        <v>0</v>
      </c>
      <c r="BV6" s="1" t="s">
        <v>116</v>
      </c>
      <c r="BW6" s="3"/>
      <c r="BX6" s="4">
        <v>2</v>
      </c>
    </row>
    <row r="7" spans="1:76">
      <c r="A7" s="1" t="s">
        <v>76</v>
      </c>
      <c r="B7" s="1" t="s">
        <v>77</v>
      </c>
      <c r="C7" s="1" t="s">
        <v>231</v>
      </c>
      <c r="D7" s="1" t="s">
        <v>232</v>
      </c>
      <c r="E7" s="1"/>
      <c r="F7" s="1" t="s">
        <v>233</v>
      </c>
      <c r="G7" s="1" t="s">
        <v>234</v>
      </c>
      <c r="H7" s="1" t="s">
        <v>235</v>
      </c>
      <c r="I7" s="1" t="s">
        <v>236</v>
      </c>
      <c r="J7" s="1">
        <v>9178256365</v>
      </c>
      <c r="K7" s="1" t="s">
        <v>84</v>
      </c>
      <c r="L7" s="1" t="s">
        <v>237</v>
      </c>
      <c r="M7" s="1" t="s">
        <v>86</v>
      </c>
      <c r="N7" s="1" t="s">
        <v>238</v>
      </c>
      <c r="O7" s="1"/>
      <c r="P7" s="1" t="s">
        <v>88</v>
      </c>
      <c r="Q7" s="1" t="s">
        <v>239</v>
      </c>
      <c r="R7" s="1" t="s">
        <v>240</v>
      </c>
      <c r="S7" s="1">
        <v>9938344633</v>
      </c>
      <c r="T7" s="1" t="s">
        <v>241</v>
      </c>
      <c r="U7" s="1" t="s">
        <v>242</v>
      </c>
      <c r="V7" s="1">
        <v>7008609314</v>
      </c>
      <c r="W7" s="1" t="s">
        <v>158</v>
      </c>
      <c r="X7" s="1" t="s">
        <v>243</v>
      </c>
      <c r="Y7" s="1" t="s">
        <v>244</v>
      </c>
      <c r="Z7" s="1" t="s">
        <v>131</v>
      </c>
      <c r="AA7" s="1" t="s">
        <v>243</v>
      </c>
      <c r="AB7" s="1" t="s">
        <v>244</v>
      </c>
      <c r="AC7" s="1" t="s">
        <v>131</v>
      </c>
      <c r="AD7" s="1">
        <v>7.45</v>
      </c>
      <c r="AE7" s="1" t="s">
        <v>97</v>
      </c>
      <c r="AF7" s="1" t="s">
        <v>245</v>
      </c>
      <c r="AG7" s="1" t="s">
        <v>246</v>
      </c>
      <c r="AH7" s="1" t="s">
        <v>247</v>
      </c>
      <c r="AI7" s="1" t="s">
        <v>101</v>
      </c>
      <c r="AJ7" s="1">
        <v>87.8</v>
      </c>
      <c r="AK7" s="1"/>
      <c r="AL7" s="1" t="s">
        <v>245</v>
      </c>
      <c r="AM7" s="1" t="s">
        <v>246</v>
      </c>
      <c r="AN7" s="1"/>
      <c r="AO7" s="1" t="s">
        <v>138</v>
      </c>
      <c r="AP7" s="1" t="s">
        <v>248</v>
      </c>
      <c r="AQ7" s="1">
        <v>85</v>
      </c>
      <c r="AR7" s="1"/>
      <c r="AS7" s="1"/>
      <c r="AT7" s="1"/>
      <c r="AU7" s="1"/>
      <c r="AV7" s="1"/>
      <c r="AW7" s="1"/>
      <c r="AX7" s="1"/>
      <c r="AY7" s="1" t="s">
        <v>249</v>
      </c>
      <c r="AZ7" s="1" t="s">
        <v>250</v>
      </c>
      <c r="BA7" s="1"/>
      <c r="BB7" s="1"/>
      <c r="BC7" s="1" t="s">
        <v>143</v>
      </c>
      <c r="BD7" s="1" t="s">
        <v>144</v>
      </c>
      <c r="BE7" s="1">
        <v>75.1</v>
      </c>
      <c r="BF7" s="1">
        <v>7.51</v>
      </c>
      <c r="BG7" s="1"/>
      <c r="BH7" s="1"/>
      <c r="BI7" s="1"/>
      <c r="BJ7" s="1"/>
      <c r="BK7" s="1"/>
      <c r="BL7" s="1"/>
      <c r="BM7" s="1"/>
      <c r="BN7" s="1"/>
      <c r="BO7" s="1" t="s">
        <v>251</v>
      </c>
      <c r="BP7" s="1"/>
      <c r="BQ7" s="1"/>
      <c r="BR7" s="1" t="s">
        <v>252</v>
      </c>
      <c r="BS7" s="1">
        <v>24</v>
      </c>
      <c r="BT7" s="1"/>
      <c r="BU7" s="1" t="str">
        <f>HYPERLINK("https://nconnect.nicmar.ac.in/storage/profile/ProfilePhoto_H2570006_637514.jpg","Download")</f>
        <v>0</v>
      </c>
      <c r="BV7" s="1" t="s">
        <v>116</v>
      </c>
      <c r="BW7" s="3"/>
      <c r="BX7" s="4">
        <v>2</v>
      </c>
    </row>
    <row r="8" spans="1:76">
      <c r="A8" s="1" t="s">
        <v>76</v>
      </c>
      <c r="B8" s="1" t="s">
        <v>77</v>
      </c>
      <c r="C8" s="1" t="s">
        <v>253</v>
      </c>
      <c r="D8" s="1" t="s">
        <v>254</v>
      </c>
      <c r="E8" s="1"/>
      <c r="F8" s="1" t="s">
        <v>255</v>
      </c>
      <c r="G8" s="1" t="s">
        <v>256</v>
      </c>
      <c r="H8" s="1" t="s">
        <v>257</v>
      </c>
      <c r="I8" s="1" t="s">
        <v>258</v>
      </c>
      <c r="J8" s="1">
        <v>9020709988</v>
      </c>
      <c r="K8" s="1" t="s">
        <v>209</v>
      </c>
      <c r="L8" s="1" t="s">
        <v>259</v>
      </c>
      <c r="M8" s="1" t="s">
        <v>86</v>
      </c>
      <c r="N8" s="1" t="s">
        <v>260</v>
      </c>
      <c r="O8" s="1" t="s">
        <v>261</v>
      </c>
      <c r="P8" s="1" t="s">
        <v>262</v>
      </c>
      <c r="Q8" s="1" t="s">
        <v>263</v>
      </c>
      <c r="R8" s="1" t="s">
        <v>264</v>
      </c>
      <c r="S8" s="1">
        <v>9387451452</v>
      </c>
      <c r="T8" s="1" t="s">
        <v>91</v>
      </c>
      <c r="U8" s="1" t="s">
        <v>265</v>
      </c>
      <c r="V8" s="1">
        <v>9387451450</v>
      </c>
      <c r="W8" s="1" t="s">
        <v>266</v>
      </c>
      <c r="X8" s="1" t="s">
        <v>267</v>
      </c>
      <c r="Y8" s="1" t="s">
        <v>268</v>
      </c>
      <c r="Z8" s="1" t="s">
        <v>269</v>
      </c>
      <c r="AA8" s="1" t="s">
        <v>267</v>
      </c>
      <c r="AB8" s="1" t="s">
        <v>268</v>
      </c>
      <c r="AC8" s="1" t="s">
        <v>269</v>
      </c>
      <c r="AD8" s="1">
        <v>8.47</v>
      </c>
      <c r="AE8" s="1" t="s">
        <v>97</v>
      </c>
      <c r="AF8" s="1" t="s">
        <v>270</v>
      </c>
      <c r="AG8" s="1" t="s">
        <v>271</v>
      </c>
      <c r="AH8" s="1" t="s">
        <v>193</v>
      </c>
      <c r="AI8" s="1" t="s">
        <v>135</v>
      </c>
      <c r="AJ8" s="1">
        <v>90</v>
      </c>
      <c r="AK8" s="1"/>
      <c r="AL8" s="1" t="s">
        <v>272</v>
      </c>
      <c r="AM8" s="1" t="s">
        <v>271</v>
      </c>
      <c r="AN8" s="1" t="s">
        <v>137</v>
      </c>
      <c r="AO8" s="1" t="s">
        <v>273</v>
      </c>
      <c r="AP8" s="1" t="s">
        <v>274</v>
      </c>
      <c r="AQ8" s="1">
        <v>84</v>
      </c>
      <c r="AR8" s="1"/>
      <c r="AS8" s="1"/>
      <c r="AT8" s="1"/>
      <c r="AU8" s="1"/>
      <c r="AV8" s="1"/>
      <c r="AW8" s="1"/>
      <c r="AX8" s="1"/>
      <c r="AY8" s="1" t="s">
        <v>275</v>
      </c>
      <c r="AZ8" s="1" t="s">
        <v>276</v>
      </c>
      <c r="BA8" s="1" t="s">
        <v>142</v>
      </c>
      <c r="BB8" s="1" t="s">
        <v>110</v>
      </c>
      <c r="BC8" s="1" t="s">
        <v>277</v>
      </c>
      <c r="BD8" s="1" t="s">
        <v>228</v>
      </c>
      <c r="BE8" s="1">
        <v>84.3</v>
      </c>
      <c r="BF8" s="1"/>
      <c r="BG8" s="1"/>
      <c r="BH8" s="1"/>
      <c r="BI8" s="1"/>
      <c r="BJ8" s="1"/>
      <c r="BK8" s="1"/>
      <c r="BL8" s="1"/>
      <c r="BM8" s="1"/>
      <c r="BN8" s="1"/>
      <c r="BO8" s="1" t="s">
        <v>278</v>
      </c>
      <c r="BP8" s="1" t="s">
        <v>279</v>
      </c>
      <c r="BQ8" s="1" t="s">
        <v>280</v>
      </c>
      <c r="BR8" s="1" t="s">
        <v>281</v>
      </c>
      <c r="BS8" s="1">
        <v>53</v>
      </c>
      <c r="BT8" s="1" t="s">
        <v>282</v>
      </c>
      <c r="BU8" s="1" t="str">
        <f>HYPERLINK("https://nconnect.nicmar.ac.in/storage/profile/ProfilePhoto_H2570007_259743.jpg","Download")</f>
        <v>0</v>
      </c>
      <c r="BV8" s="1" t="s">
        <v>116</v>
      </c>
      <c r="BW8" s="3"/>
      <c r="BX8" s="4">
        <v>1</v>
      </c>
    </row>
    <row r="9" spans="1:76">
      <c r="A9" s="1" t="s">
        <v>76</v>
      </c>
      <c r="B9" s="1" t="s">
        <v>77</v>
      </c>
      <c r="C9" s="1" t="s">
        <v>283</v>
      </c>
      <c r="D9" s="1" t="s">
        <v>284</v>
      </c>
      <c r="E9" s="1" t="s">
        <v>177</v>
      </c>
      <c r="F9" s="1" t="s">
        <v>285</v>
      </c>
      <c r="G9" s="1" t="s">
        <v>286</v>
      </c>
      <c r="H9" s="1" t="s">
        <v>287</v>
      </c>
      <c r="I9" s="1" t="s">
        <v>288</v>
      </c>
      <c r="J9" s="1">
        <v>9337949305</v>
      </c>
      <c r="K9" s="1" t="s">
        <v>84</v>
      </c>
      <c r="L9" s="1" t="s">
        <v>289</v>
      </c>
      <c r="M9" s="1" t="s">
        <v>86</v>
      </c>
      <c r="N9" s="1" t="s">
        <v>290</v>
      </c>
      <c r="O9" s="1"/>
      <c r="P9" s="1" t="s">
        <v>88</v>
      </c>
      <c r="Q9" s="1" t="s">
        <v>291</v>
      </c>
      <c r="R9" s="1" t="s">
        <v>292</v>
      </c>
      <c r="S9" s="1">
        <v>7008908035</v>
      </c>
      <c r="T9" s="1" t="s">
        <v>293</v>
      </c>
      <c r="U9" s="1" t="s">
        <v>294</v>
      </c>
      <c r="V9" s="1">
        <v>8144504016</v>
      </c>
      <c r="W9" s="1" t="s">
        <v>93</v>
      </c>
      <c r="X9" s="1" t="s">
        <v>295</v>
      </c>
      <c r="Y9" s="1" t="s">
        <v>296</v>
      </c>
      <c r="Z9" s="1" t="s">
        <v>131</v>
      </c>
      <c r="AA9" s="1" t="s">
        <v>295</v>
      </c>
      <c r="AB9" s="1" t="s">
        <v>296</v>
      </c>
      <c r="AC9" s="1" t="s">
        <v>131</v>
      </c>
      <c r="AD9" s="1">
        <v>0.0</v>
      </c>
      <c r="AE9" s="1" t="s">
        <v>97</v>
      </c>
      <c r="AF9" s="1" t="s">
        <v>297</v>
      </c>
      <c r="AG9" s="1" t="s">
        <v>298</v>
      </c>
      <c r="AH9" s="1" t="s">
        <v>299</v>
      </c>
      <c r="AI9" s="1" t="s">
        <v>135</v>
      </c>
      <c r="AJ9" s="1">
        <v>64</v>
      </c>
      <c r="AK9" s="1"/>
      <c r="AL9" s="1"/>
      <c r="AM9" s="1"/>
      <c r="AN9" s="1"/>
      <c r="AO9" s="1"/>
      <c r="AP9" s="1"/>
      <c r="AQ9" s="1"/>
      <c r="AR9" s="1"/>
      <c r="AS9" s="1" t="s">
        <v>164</v>
      </c>
      <c r="AT9" s="1" t="s">
        <v>300</v>
      </c>
      <c r="AU9" s="1" t="s">
        <v>166</v>
      </c>
      <c r="AV9" s="1" t="s">
        <v>301</v>
      </c>
      <c r="AW9" s="1">
        <v>71.97</v>
      </c>
      <c r="AX9" s="1"/>
      <c r="AY9" s="1" t="s">
        <v>302</v>
      </c>
      <c r="AZ9" s="1" t="s">
        <v>141</v>
      </c>
      <c r="BA9" s="1" t="s">
        <v>142</v>
      </c>
      <c r="BB9" s="1" t="s">
        <v>110</v>
      </c>
      <c r="BC9" s="1" t="s">
        <v>303</v>
      </c>
      <c r="BD9" s="1" t="s">
        <v>144</v>
      </c>
      <c r="BE9" s="1">
        <v>79.5</v>
      </c>
      <c r="BF9" s="1"/>
      <c r="BG9" s="1"/>
      <c r="BH9" s="1"/>
      <c r="BI9" s="1"/>
      <c r="BJ9" s="1"/>
      <c r="BK9" s="1"/>
      <c r="BL9" s="1"/>
      <c r="BM9" s="1"/>
      <c r="BN9" s="1"/>
      <c r="BO9" s="1" t="s">
        <v>304</v>
      </c>
      <c r="BP9" s="1"/>
      <c r="BQ9" s="1"/>
      <c r="BR9" s="1" t="s">
        <v>305</v>
      </c>
      <c r="BS9" s="1">
        <v>23</v>
      </c>
      <c r="BT9" s="1"/>
      <c r="BU9" s="1" t="str">
        <f>HYPERLINK("https://nconnect.nicmar.ac.in/storage/profile/ProfilePhoto_H2570008_785961.jpg","Download")</f>
        <v>0</v>
      </c>
      <c r="BV9" s="1" t="s">
        <v>116</v>
      </c>
      <c r="BW9" s="3"/>
      <c r="BX9" s="3"/>
    </row>
    <row r="10" spans="1:76">
      <c r="A10" s="1" t="s">
        <v>76</v>
      </c>
      <c r="B10" s="1" t="s">
        <v>77</v>
      </c>
      <c r="C10" s="1" t="s">
        <v>306</v>
      </c>
      <c r="D10" s="1" t="s">
        <v>307</v>
      </c>
      <c r="E10" s="1" t="s">
        <v>308</v>
      </c>
      <c r="F10" s="1" t="s">
        <v>309</v>
      </c>
      <c r="G10" s="1" t="s">
        <v>310</v>
      </c>
      <c r="H10" s="1" t="s">
        <v>311</v>
      </c>
      <c r="I10" s="1" t="s">
        <v>312</v>
      </c>
      <c r="J10" s="1">
        <v>9059204355</v>
      </c>
      <c r="K10" s="1" t="s">
        <v>84</v>
      </c>
      <c r="L10" s="1" t="s">
        <v>313</v>
      </c>
      <c r="M10" s="1" t="s">
        <v>86</v>
      </c>
      <c r="N10" s="1" t="s">
        <v>314</v>
      </c>
      <c r="O10" s="1" t="s">
        <v>315</v>
      </c>
      <c r="P10" s="1" t="s">
        <v>316</v>
      </c>
      <c r="Q10" s="1" t="s">
        <v>317</v>
      </c>
      <c r="R10" s="1" t="s">
        <v>318</v>
      </c>
      <c r="S10" s="1">
        <v>9440585198</v>
      </c>
      <c r="T10" s="1" t="s">
        <v>91</v>
      </c>
      <c r="U10" s="1" t="s">
        <v>319</v>
      </c>
      <c r="V10" s="1">
        <v>7981458245</v>
      </c>
      <c r="W10" s="1" t="s">
        <v>216</v>
      </c>
      <c r="X10" s="1" t="s">
        <v>320</v>
      </c>
      <c r="Y10" s="1" t="s">
        <v>321</v>
      </c>
      <c r="Z10" s="1" t="s">
        <v>322</v>
      </c>
      <c r="AA10" s="1" t="s">
        <v>323</v>
      </c>
      <c r="AB10" s="1" t="s">
        <v>321</v>
      </c>
      <c r="AC10" s="1" t="s">
        <v>322</v>
      </c>
      <c r="AD10" s="1">
        <v>9.16</v>
      </c>
      <c r="AE10" s="1" t="s">
        <v>97</v>
      </c>
      <c r="AF10" s="1" t="s">
        <v>324</v>
      </c>
      <c r="AG10" s="1" t="s">
        <v>325</v>
      </c>
      <c r="AH10" s="1" t="s">
        <v>193</v>
      </c>
      <c r="AI10" s="1" t="s">
        <v>326</v>
      </c>
      <c r="AJ10" s="1">
        <v>92</v>
      </c>
      <c r="AK10" s="1">
        <v>9.2</v>
      </c>
      <c r="AL10" s="1" t="s">
        <v>327</v>
      </c>
      <c r="AM10" s="1" t="s">
        <v>328</v>
      </c>
      <c r="AN10" s="1" t="s">
        <v>104</v>
      </c>
      <c r="AO10" s="1" t="s">
        <v>163</v>
      </c>
      <c r="AP10" s="1" t="s">
        <v>329</v>
      </c>
      <c r="AQ10" s="1">
        <v>80.37</v>
      </c>
      <c r="AR10" s="1">
        <v>8.46</v>
      </c>
      <c r="AS10" s="1"/>
      <c r="AT10" s="1"/>
      <c r="AU10" s="1"/>
      <c r="AV10" s="1"/>
      <c r="AW10" s="1"/>
      <c r="AX10" s="1"/>
      <c r="AY10" s="1" t="s">
        <v>330</v>
      </c>
      <c r="AZ10" s="1" t="s">
        <v>330</v>
      </c>
      <c r="BA10" s="1" t="s">
        <v>142</v>
      </c>
      <c r="BB10" s="1" t="s">
        <v>110</v>
      </c>
      <c r="BC10" s="1" t="s">
        <v>143</v>
      </c>
      <c r="BD10" s="1" t="s">
        <v>112</v>
      </c>
      <c r="BE10" s="1">
        <v>85.8</v>
      </c>
      <c r="BF10" s="1">
        <v>8.58</v>
      </c>
      <c r="BG10" s="1"/>
      <c r="BH10" s="1"/>
      <c r="BI10" s="1"/>
      <c r="BJ10" s="1"/>
      <c r="BK10" s="1"/>
      <c r="BL10" s="1"/>
      <c r="BM10" s="1"/>
      <c r="BN10" s="1"/>
      <c r="BO10" s="1" t="s">
        <v>331</v>
      </c>
      <c r="BP10" s="1"/>
      <c r="BQ10" s="1"/>
      <c r="BR10" s="1" t="s">
        <v>332</v>
      </c>
      <c r="BS10" s="1">
        <v>96</v>
      </c>
      <c r="BT10" s="1" t="s">
        <v>333</v>
      </c>
      <c r="BU10" s="1" t="str">
        <f>HYPERLINK("https://nconnect.nicmar.ac.in/storage/profile/6a9d44a5c591d.png","Download")</f>
        <v>0</v>
      </c>
      <c r="BV10" s="1" t="s">
        <v>116</v>
      </c>
      <c r="BW10" s="3"/>
      <c r="BX10" s="4">
        <v>3</v>
      </c>
    </row>
    <row r="11" spans="1:76">
      <c r="A11" s="1" t="s">
        <v>76</v>
      </c>
      <c r="B11" s="1" t="s">
        <v>77</v>
      </c>
      <c r="C11" s="1" t="s">
        <v>334</v>
      </c>
      <c r="D11" s="1" t="s">
        <v>335</v>
      </c>
      <c r="E11" s="1"/>
      <c r="F11" s="1" t="s">
        <v>336</v>
      </c>
      <c r="G11" s="1" t="s">
        <v>337</v>
      </c>
      <c r="H11" s="1" t="s">
        <v>338</v>
      </c>
      <c r="I11" s="1" t="s">
        <v>339</v>
      </c>
      <c r="J11" s="1">
        <v>7994630288</v>
      </c>
      <c r="K11" s="1" t="s">
        <v>209</v>
      </c>
      <c r="L11" s="1" t="s">
        <v>340</v>
      </c>
      <c r="M11" s="1" t="s">
        <v>86</v>
      </c>
      <c r="N11" s="1" t="s">
        <v>341</v>
      </c>
      <c r="O11" s="1" t="s">
        <v>342</v>
      </c>
      <c r="P11" s="1" t="s">
        <v>343</v>
      </c>
      <c r="Q11" s="1" t="s">
        <v>344</v>
      </c>
      <c r="R11" s="1" t="s">
        <v>345</v>
      </c>
      <c r="S11" s="1">
        <v>7907975668</v>
      </c>
      <c r="T11" s="1" t="s">
        <v>346</v>
      </c>
      <c r="U11" s="1" t="s">
        <v>347</v>
      </c>
      <c r="V11" s="1">
        <v>9497834610</v>
      </c>
      <c r="W11" s="1" t="s">
        <v>348</v>
      </c>
      <c r="X11" s="1" t="s">
        <v>349</v>
      </c>
      <c r="Y11" s="1" t="s">
        <v>350</v>
      </c>
      <c r="Z11" s="1" t="s">
        <v>269</v>
      </c>
      <c r="AA11" s="1" t="s">
        <v>349</v>
      </c>
      <c r="AB11" s="1" t="s">
        <v>350</v>
      </c>
      <c r="AC11" s="1" t="s">
        <v>269</v>
      </c>
      <c r="AD11" s="1">
        <v>9.21</v>
      </c>
      <c r="AE11" s="1" t="s">
        <v>97</v>
      </c>
      <c r="AF11" s="1" t="s">
        <v>351</v>
      </c>
      <c r="AG11" s="1" t="s">
        <v>352</v>
      </c>
      <c r="AH11" s="1" t="s">
        <v>353</v>
      </c>
      <c r="AI11" s="1" t="s">
        <v>354</v>
      </c>
      <c r="AJ11" s="1">
        <v>95</v>
      </c>
      <c r="AK11" s="1"/>
      <c r="AL11" s="1" t="s">
        <v>351</v>
      </c>
      <c r="AM11" s="1" t="s">
        <v>355</v>
      </c>
      <c r="AN11" s="1" t="s">
        <v>356</v>
      </c>
      <c r="AO11" s="1" t="s">
        <v>163</v>
      </c>
      <c r="AP11" s="1" t="s">
        <v>101</v>
      </c>
      <c r="AQ11" s="1">
        <v>98.17</v>
      </c>
      <c r="AR11" s="1"/>
      <c r="AS11" s="1"/>
      <c r="AT11" s="1"/>
      <c r="AU11" s="1"/>
      <c r="AV11" s="1"/>
      <c r="AW11" s="1"/>
      <c r="AX11" s="1"/>
      <c r="AY11" s="1" t="s">
        <v>275</v>
      </c>
      <c r="AZ11" s="1" t="s">
        <v>357</v>
      </c>
      <c r="BA11" s="1" t="s">
        <v>142</v>
      </c>
      <c r="BB11" s="1" t="s">
        <v>110</v>
      </c>
      <c r="BC11" s="1" t="s">
        <v>273</v>
      </c>
      <c r="BD11" s="1" t="s">
        <v>358</v>
      </c>
      <c r="BE11" s="1">
        <v>96.2</v>
      </c>
      <c r="BF11" s="1">
        <v>9.62</v>
      </c>
      <c r="BG11" s="1"/>
      <c r="BH11" s="1"/>
      <c r="BI11" s="1"/>
      <c r="BJ11" s="1"/>
      <c r="BK11" s="1"/>
      <c r="BL11" s="1"/>
      <c r="BM11" s="1"/>
      <c r="BN11" s="1"/>
      <c r="BO11" s="1" t="s">
        <v>359</v>
      </c>
      <c r="BP11" s="1"/>
      <c r="BQ11" s="1"/>
      <c r="BR11" s="1" t="s">
        <v>360</v>
      </c>
      <c r="BS11" s="1">
        <v>116</v>
      </c>
      <c r="BT11" s="1" t="s">
        <v>361</v>
      </c>
      <c r="BU11" s="1" t="str">
        <f>HYPERLINK("https://nconnect.nicmar.ac.in/storage/profile/ProfilePhoto_H2570010_137468.jpg","Download")</f>
        <v>0</v>
      </c>
      <c r="BV11" s="1" t="s">
        <v>116</v>
      </c>
      <c r="BW11" s="3"/>
      <c r="BX11" s="4">
        <v>1</v>
      </c>
    </row>
    <row r="12" spans="1:76">
      <c r="A12" s="1" t="s">
        <v>76</v>
      </c>
      <c r="B12" s="1" t="s">
        <v>77</v>
      </c>
      <c r="C12" s="1" t="s">
        <v>362</v>
      </c>
      <c r="D12" s="1" t="s">
        <v>363</v>
      </c>
      <c r="E12" s="1"/>
      <c r="F12" s="1" t="s">
        <v>364</v>
      </c>
      <c r="G12" s="1" t="s">
        <v>365</v>
      </c>
      <c r="H12" s="1" t="s">
        <v>366</v>
      </c>
      <c r="I12" s="1" t="s">
        <v>367</v>
      </c>
      <c r="J12" s="1">
        <v>7736988608</v>
      </c>
      <c r="K12" s="1" t="s">
        <v>84</v>
      </c>
      <c r="L12" s="1" t="s">
        <v>368</v>
      </c>
      <c r="M12" s="1" t="s">
        <v>86</v>
      </c>
      <c r="N12" s="1" t="s">
        <v>369</v>
      </c>
      <c r="O12" s="1" t="s">
        <v>370</v>
      </c>
      <c r="P12" s="1" t="s">
        <v>371</v>
      </c>
      <c r="Q12" s="1" t="s">
        <v>372</v>
      </c>
      <c r="R12" s="1" t="s">
        <v>373</v>
      </c>
      <c r="S12" s="1">
        <v>9388300015</v>
      </c>
      <c r="T12" s="1" t="s">
        <v>374</v>
      </c>
      <c r="U12" s="1" t="s">
        <v>375</v>
      </c>
      <c r="V12" s="1">
        <v>7902858608</v>
      </c>
      <c r="W12" s="1" t="s">
        <v>158</v>
      </c>
      <c r="X12" s="1" t="s">
        <v>376</v>
      </c>
      <c r="Y12" s="1" t="s">
        <v>377</v>
      </c>
      <c r="Z12" s="1" t="s">
        <v>269</v>
      </c>
      <c r="AA12" s="1" t="s">
        <v>376</v>
      </c>
      <c r="AB12" s="1" t="s">
        <v>377</v>
      </c>
      <c r="AC12" s="1" t="s">
        <v>269</v>
      </c>
      <c r="AD12" s="1">
        <v>8.26</v>
      </c>
      <c r="AE12" s="1" t="s">
        <v>97</v>
      </c>
      <c r="AF12" s="1" t="s">
        <v>378</v>
      </c>
      <c r="AG12" s="1" t="s">
        <v>379</v>
      </c>
      <c r="AH12" s="1" t="s">
        <v>134</v>
      </c>
      <c r="AI12" s="1" t="s">
        <v>135</v>
      </c>
      <c r="AJ12" s="1">
        <v>82.6</v>
      </c>
      <c r="AK12" s="1"/>
      <c r="AL12" s="1" t="s">
        <v>378</v>
      </c>
      <c r="AM12" s="1" t="s">
        <v>379</v>
      </c>
      <c r="AN12" s="1" t="s">
        <v>356</v>
      </c>
      <c r="AO12" s="1" t="s">
        <v>380</v>
      </c>
      <c r="AP12" s="1" t="s">
        <v>195</v>
      </c>
      <c r="AQ12" s="1">
        <v>70.2</v>
      </c>
      <c r="AR12" s="1"/>
      <c r="AS12" s="1"/>
      <c r="AT12" s="1"/>
      <c r="AU12" s="1"/>
      <c r="AV12" s="1"/>
      <c r="AW12" s="1"/>
      <c r="AX12" s="1"/>
      <c r="AY12" s="1" t="s">
        <v>275</v>
      </c>
      <c r="AZ12" s="1" t="s">
        <v>381</v>
      </c>
      <c r="BA12" s="1" t="s">
        <v>142</v>
      </c>
      <c r="BB12" s="1" t="s">
        <v>110</v>
      </c>
      <c r="BC12" s="1" t="s">
        <v>382</v>
      </c>
      <c r="BD12" s="1" t="s">
        <v>383</v>
      </c>
      <c r="BE12" s="1">
        <v>69.9</v>
      </c>
      <c r="BF12" s="1">
        <v>6.99</v>
      </c>
      <c r="BG12" s="1"/>
      <c r="BH12" s="1"/>
      <c r="BI12" s="1"/>
      <c r="BJ12" s="1"/>
      <c r="BK12" s="1"/>
      <c r="BL12" s="1"/>
      <c r="BM12" s="1"/>
      <c r="BN12" s="1"/>
      <c r="BO12" s="1" t="s">
        <v>384</v>
      </c>
      <c r="BP12" s="1" t="s">
        <v>385</v>
      </c>
      <c r="BQ12" s="1" t="s">
        <v>280</v>
      </c>
      <c r="BR12" s="1" t="s">
        <v>386</v>
      </c>
      <c r="BS12" s="1">
        <v>51</v>
      </c>
      <c r="BT12" s="1" t="s">
        <v>387</v>
      </c>
      <c r="BU12" s="1" t="str">
        <f>HYPERLINK("https://nconnect.nicmar.ac.in/storage/profile/ProfilePhoto_H2570011_157263.jpg","Download")</f>
        <v>0</v>
      </c>
      <c r="BV12" s="1" t="s">
        <v>116</v>
      </c>
      <c r="BW12" s="3"/>
      <c r="BX12" s="4">
        <v>1</v>
      </c>
    </row>
    <row r="13" spans="1:76">
      <c r="A13" s="1" t="s">
        <v>76</v>
      </c>
      <c r="B13" s="1" t="s">
        <v>77</v>
      </c>
      <c r="C13" s="1" t="s">
        <v>388</v>
      </c>
      <c r="D13" s="1" t="s">
        <v>363</v>
      </c>
      <c r="E13" s="1"/>
      <c r="F13" s="1" t="s">
        <v>364</v>
      </c>
      <c r="G13" s="1" t="s">
        <v>365</v>
      </c>
      <c r="H13" s="1" t="s">
        <v>389</v>
      </c>
      <c r="I13" s="1" t="s">
        <v>390</v>
      </c>
      <c r="J13" s="1">
        <v>9940712818</v>
      </c>
      <c r="K13" s="1" t="s">
        <v>84</v>
      </c>
      <c r="L13" s="1" t="s">
        <v>391</v>
      </c>
      <c r="M13" s="1" t="s">
        <v>86</v>
      </c>
      <c r="N13" s="1" t="s">
        <v>392</v>
      </c>
      <c r="O13" s="1" t="s">
        <v>393</v>
      </c>
      <c r="P13" s="1" t="s">
        <v>394</v>
      </c>
      <c r="Q13" s="1" t="s">
        <v>395</v>
      </c>
      <c r="R13" s="1" t="s">
        <v>396</v>
      </c>
      <c r="S13" s="1">
        <v>9965199544</v>
      </c>
      <c r="T13" s="1" t="s">
        <v>397</v>
      </c>
      <c r="U13" s="1" t="s">
        <v>398</v>
      </c>
      <c r="V13" s="1">
        <v>9715935744</v>
      </c>
      <c r="W13" s="1" t="s">
        <v>216</v>
      </c>
      <c r="X13" s="1" t="s">
        <v>399</v>
      </c>
      <c r="Y13" s="1" t="s">
        <v>400</v>
      </c>
      <c r="Z13" s="1" t="s">
        <v>401</v>
      </c>
      <c r="AA13" s="1" t="s">
        <v>399</v>
      </c>
      <c r="AB13" s="1" t="s">
        <v>400</v>
      </c>
      <c r="AC13" s="1" t="s">
        <v>401</v>
      </c>
      <c r="AD13" s="1">
        <v>8.5</v>
      </c>
      <c r="AE13" s="1" t="s">
        <v>97</v>
      </c>
      <c r="AF13" s="1" t="s">
        <v>402</v>
      </c>
      <c r="AG13" s="1" t="s">
        <v>403</v>
      </c>
      <c r="AH13" s="1" t="s">
        <v>404</v>
      </c>
      <c r="AI13" s="1" t="s">
        <v>405</v>
      </c>
      <c r="AJ13" s="1">
        <v>90</v>
      </c>
      <c r="AK13" s="1">
        <v>9</v>
      </c>
      <c r="AL13" s="1" t="s">
        <v>406</v>
      </c>
      <c r="AM13" s="1" t="s">
        <v>407</v>
      </c>
      <c r="AN13" s="1" t="s">
        <v>104</v>
      </c>
      <c r="AO13" s="1" t="s">
        <v>353</v>
      </c>
      <c r="AP13" s="1" t="s">
        <v>408</v>
      </c>
      <c r="AQ13" s="1">
        <v>87.08</v>
      </c>
      <c r="AR13" s="1"/>
      <c r="AS13" s="1"/>
      <c r="AT13" s="1"/>
      <c r="AU13" s="1"/>
      <c r="AV13" s="1"/>
      <c r="AW13" s="1"/>
      <c r="AX13" s="1"/>
      <c r="AY13" s="1" t="s">
        <v>409</v>
      </c>
      <c r="AZ13" s="1" t="s">
        <v>410</v>
      </c>
      <c r="BA13" s="1" t="s">
        <v>109</v>
      </c>
      <c r="BB13" s="1" t="s">
        <v>110</v>
      </c>
      <c r="BC13" s="1" t="s">
        <v>411</v>
      </c>
      <c r="BD13" s="1" t="s">
        <v>248</v>
      </c>
      <c r="BE13" s="1">
        <v>76.1</v>
      </c>
      <c r="BF13" s="1"/>
      <c r="BG13" s="1" t="s">
        <v>409</v>
      </c>
      <c r="BH13" s="1" t="s">
        <v>412</v>
      </c>
      <c r="BI13" s="1" t="s">
        <v>413</v>
      </c>
      <c r="BJ13" s="1" t="s">
        <v>414</v>
      </c>
      <c r="BK13" s="1" t="s">
        <v>303</v>
      </c>
      <c r="BL13" s="1" t="s">
        <v>199</v>
      </c>
      <c r="BM13" s="1">
        <v>77.4</v>
      </c>
      <c r="BN13" s="1"/>
      <c r="BO13" s="1" t="s">
        <v>200</v>
      </c>
      <c r="BP13" s="1"/>
      <c r="BQ13" s="1"/>
      <c r="BR13" s="1" t="s">
        <v>415</v>
      </c>
      <c r="BS13" s="1">
        <v>24</v>
      </c>
      <c r="BT13" s="1" t="s">
        <v>416</v>
      </c>
      <c r="BU13" s="1" t="str">
        <f>HYPERLINK("https://nconnect.nicmar.ac.in/storage/profile/ProfilePhoto_H2570012_895417.jpg","Download")</f>
        <v>0</v>
      </c>
      <c r="BV13" s="1" t="s">
        <v>116</v>
      </c>
      <c r="BW13" s="3"/>
      <c r="BX13" s="4">
        <v>1</v>
      </c>
    </row>
    <row r="14" spans="1:76">
      <c r="A14" s="1" t="s">
        <v>76</v>
      </c>
      <c r="B14" s="1" t="s">
        <v>77</v>
      </c>
      <c r="C14" s="1" t="s">
        <v>417</v>
      </c>
      <c r="D14" s="1" t="s">
        <v>418</v>
      </c>
      <c r="E14" s="1"/>
      <c r="F14" s="1" t="s">
        <v>419</v>
      </c>
      <c r="G14" s="1" t="s">
        <v>420</v>
      </c>
      <c r="H14" s="1" t="s">
        <v>421</v>
      </c>
      <c r="I14" s="1" t="s">
        <v>422</v>
      </c>
      <c r="J14" s="1">
        <v>7388465145</v>
      </c>
      <c r="K14" s="1" t="s">
        <v>84</v>
      </c>
      <c r="L14" s="1" t="s">
        <v>423</v>
      </c>
      <c r="M14" s="1" t="s">
        <v>86</v>
      </c>
      <c r="N14" s="1" t="s">
        <v>424</v>
      </c>
      <c r="O14" s="1" t="s">
        <v>425</v>
      </c>
      <c r="P14" s="1" t="s">
        <v>316</v>
      </c>
      <c r="Q14" s="1" t="s">
        <v>426</v>
      </c>
      <c r="R14" s="1" t="s">
        <v>427</v>
      </c>
      <c r="S14" s="1">
        <v>9935359901</v>
      </c>
      <c r="T14" s="1" t="s">
        <v>428</v>
      </c>
      <c r="U14" s="1" t="s">
        <v>429</v>
      </c>
      <c r="V14" s="1">
        <v>8765862355</v>
      </c>
      <c r="W14" s="1" t="s">
        <v>93</v>
      </c>
      <c r="X14" s="1" t="s">
        <v>430</v>
      </c>
      <c r="Y14" s="1" t="s">
        <v>431</v>
      </c>
      <c r="Z14" s="1" t="s">
        <v>432</v>
      </c>
      <c r="AA14" s="1" t="s">
        <v>430</v>
      </c>
      <c r="AB14" s="1" t="s">
        <v>431</v>
      </c>
      <c r="AC14" s="1" t="s">
        <v>432</v>
      </c>
      <c r="AD14" s="1">
        <v>7.97</v>
      </c>
      <c r="AE14" s="1" t="s">
        <v>97</v>
      </c>
      <c r="AF14" s="1" t="s">
        <v>433</v>
      </c>
      <c r="AG14" s="1" t="s">
        <v>434</v>
      </c>
      <c r="AH14" s="1" t="s">
        <v>435</v>
      </c>
      <c r="AI14" s="1" t="s">
        <v>436</v>
      </c>
      <c r="AJ14" s="1">
        <v>87.33</v>
      </c>
      <c r="AK14" s="1"/>
      <c r="AL14" s="1" t="s">
        <v>433</v>
      </c>
      <c r="AM14" s="1" t="s">
        <v>434</v>
      </c>
      <c r="AN14" s="1" t="s">
        <v>104</v>
      </c>
      <c r="AO14" s="1" t="s">
        <v>437</v>
      </c>
      <c r="AP14" s="1" t="s">
        <v>438</v>
      </c>
      <c r="AQ14" s="1">
        <v>80.8</v>
      </c>
      <c r="AR14" s="1"/>
      <c r="AS14" s="1"/>
      <c r="AT14" s="1"/>
      <c r="AU14" s="1"/>
      <c r="AV14" s="1"/>
      <c r="AW14" s="1"/>
      <c r="AX14" s="1"/>
      <c r="AY14" s="1" t="s">
        <v>439</v>
      </c>
      <c r="AZ14" s="1" t="s">
        <v>440</v>
      </c>
      <c r="BA14" s="1" t="s">
        <v>142</v>
      </c>
      <c r="BB14" s="1" t="s">
        <v>110</v>
      </c>
      <c r="BC14" s="1" t="s">
        <v>441</v>
      </c>
      <c r="BD14" s="1" t="s">
        <v>198</v>
      </c>
      <c r="BE14" s="1">
        <v>82.3</v>
      </c>
      <c r="BF14" s="1"/>
      <c r="BG14" s="1"/>
      <c r="BH14" s="1"/>
      <c r="BI14" s="1"/>
      <c r="BJ14" s="1"/>
      <c r="BK14" s="1"/>
      <c r="BL14" s="1"/>
      <c r="BM14" s="1"/>
      <c r="BN14" s="1"/>
      <c r="BO14" s="1" t="s">
        <v>442</v>
      </c>
      <c r="BP14" s="1" t="s">
        <v>443</v>
      </c>
      <c r="BQ14" s="1" t="s">
        <v>444</v>
      </c>
      <c r="BR14" s="1" t="s">
        <v>445</v>
      </c>
      <c r="BS14" s="1">
        <v>71</v>
      </c>
      <c r="BT14" s="1" t="s">
        <v>446</v>
      </c>
      <c r="BU14" s="1" t="str">
        <f>HYPERLINK("https://nconnect.nicmar.ac.in/storage/profile/ProfilePhoto_H2570013_513627.jpg","Download")</f>
        <v>0</v>
      </c>
      <c r="BV14" s="1" t="s">
        <v>116</v>
      </c>
      <c r="BW14" s="3"/>
      <c r="BX14" s="4">
        <v>1</v>
      </c>
    </row>
    <row r="15" spans="1:76">
      <c r="A15" s="1" t="s">
        <v>76</v>
      </c>
      <c r="B15" s="1" t="s">
        <v>77</v>
      </c>
      <c r="C15" s="1" t="s">
        <v>447</v>
      </c>
      <c r="D15" s="1" t="s">
        <v>448</v>
      </c>
      <c r="E15" s="1"/>
      <c r="F15" s="1" t="s">
        <v>449</v>
      </c>
      <c r="G15" s="1" t="s">
        <v>450</v>
      </c>
      <c r="H15" s="1" t="s">
        <v>451</v>
      </c>
      <c r="I15" s="1" t="s">
        <v>452</v>
      </c>
      <c r="J15" s="1">
        <v>7075774887</v>
      </c>
      <c r="K15" s="1" t="s">
        <v>84</v>
      </c>
      <c r="L15" s="1" t="s">
        <v>453</v>
      </c>
      <c r="M15" s="1" t="s">
        <v>86</v>
      </c>
      <c r="N15" s="1" t="s">
        <v>454</v>
      </c>
      <c r="O15" s="1"/>
      <c r="P15" s="1" t="s">
        <v>262</v>
      </c>
      <c r="Q15" s="1" t="s">
        <v>455</v>
      </c>
      <c r="R15" s="1" t="s">
        <v>456</v>
      </c>
      <c r="S15" s="1">
        <v>9247189502</v>
      </c>
      <c r="T15" s="1" t="s">
        <v>91</v>
      </c>
      <c r="U15" s="1" t="s">
        <v>457</v>
      </c>
      <c r="V15" s="1">
        <v>9248857277</v>
      </c>
      <c r="W15" s="1" t="s">
        <v>216</v>
      </c>
      <c r="X15" s="1" t="s">
        <v>458</v>
      </c>
      <c r="Y15" s="1" t="s">
        <v>95</v>
      </c>
      <c r="Z15" s="1" t="s">
        <v>96</v>
      </c>
      <c r="AA15" s="1" t="s">
        <v>458</v>
      </c>
      <c r="AB15" s="1" t="s">
        <v>95</v>
      </c>
      <c r="AC15" s="1" t="s">
        <v>96</v>
      </c>
      <c r="AD15" s="1">
        <v>7.95</v>
      </c>
      <c r="AE15" s="1" t="s">
        <v>97</v>
      </c>
      <c r="AF15" s="1" t="s">
        <v>459</v>
      </c>
      <c r="AG15" s="1" t="s">
        <v>460</v>
      </c>
      <c r="AH15" s="1" t="s">
        <v>247</v>
      </c>
      <c r="AI15" s="1" t="s">
        <v>461</v>
      </c>
      <c r="AJ15" s="1">
        <v>88</v>
      </c>
      <c r="AK15" s="1">
        <v>8.8</v>
      </c>
      <c r="AL15" s="1" t="s">
        <v>462</v>
      </c>
      <c r="AM15" s="1" t="s">
        <v>463</v>
      </c>
      <c r="AN15" s="1"/>
      <c r="AO15" s="1" t="s">
        <v>274</v>
      </c>
      <c r="AP15" s="1" t="s">
        <v>464</v>
      </c>
      <c r="AQ15" s="1">
        <v>72.8</v>
      </c>
      <c r="AR15" s="1"/>
      <c r="AS15" s="1"/>
      <c r="AT15" s="1"/>
      <c r="AU15" s="1"/>
      <c r="AV15" s="1"/>
      <c r="AW15" s="1"/>
      <c r="AX15" s="1"/>
      <c r="AY15" s="1" t="s">
        <v>107</v>
      </c>
      <c r="AZ15" s="1" t="s">
        <v>465</v>
      </c>
      <c r="BA15" s="1"/>
      <c r="BB15" s="1"/>
      <c r="BC15" s="1" t="s">
        <v>143</v>
      </c>
      <c r="BD15" s="1" t="s">
        <v>466</v>
      </c>
      <c r="BE15" s="1">
        <v>61</v>
      </c>
      <c r="BF15" s="1">
        <v>6.3</v>
      </c>
      <c r="BG15" s="1"/>
      <c r="BH15" s="1"/>
      <c r="BI15" s="1"/>
      <c r="BJ15" s="1"/>
      <c r="BK15" s="1"/>
      <c r="BL15" s="1"/>
      <c r="BM15" s="1"/>
      <c r="BN15" s="1"/>
      <c r="BO15" s="1" t="s">
        <v>467</v>
      </c>
      <c r="BP15" s="1"/>
      <c r="BQ15" s="1"/>
      <c r="BR15" s="1" t="s">
        <v>468</v>
      </c>
      <c r="BS15" s="1">
        <v>48</v>
      </c>
      <c r="BT15" s="1" t="s">
        <v>469</v>
      </c>
      <c r="BU15" s="1" t="str">
        <f>HYPERLINK("https://nconnect.nicmar.ac.in/storage/profile/ProfilePhoto_H2570014_584297.jpg","Download")</f>
        <v>0</v>
      </c>
      <c r="BV15" s="1" t="s">
        <v>116</v>
      </c>
      <c r="BW15" s="3"/>
      <c r="BX15" s="3"/>
    </row>
    <row r="16" spans="1:76">
      <c r="A16" s="1" t="s">
        <v>76</v>
      </c>
      <c r="B16" s="1" t="s">
        <v>77</v>
      </c>
      <c r="C16" s="1" t="s">
        <v>470</v>
      </c>
      <c r="D16" s="1" t="s">
        <v>471</v>
      </c>
      <c r="E16" s="1"/>
      <c r="F16" s="1" t="s">
        <v>472</v>
      </c>
      <c r="G16" s="1" t="s">
        <v>473</v>
      </c>
      <c r="H16" s="1" t="s">
        <v>474</v>
      </c>
      <c r="I16" s="1" t="s">
        <v>475</v>
      </c>
      <c r="J16" s="1">
        <v>9515346644</v>
      </c>
      <c r="K16" s="1" t="s">
        <v>84</v>
      </c>
      <c r="L16" s="1" t="s">
        <v>476</v>
      </c>
      <c r="M16" s="1" t="s">
        <v>86</v>
      </c>
      <c r="N16" s="1" t="s">
        <v>477</v>
      </c>
      <c r="O16" s="1" t="s">
        <v>478</v>
      </c>
      <c r="P16" s="1" t="s">
        <v>88</v>
      </c>
      <c r="Q16" s="1" t="s">
        <v>479</v>
      </c>
      <c r="R16" s="1" t="s">
        <v>480</v>
      </c>
      <c r="S16" s="1">
        <v>9949851991</v>
      </c>
      <c r="T16" s="1" t="s">
        <v>481</v>
      </c>
      <c r="U16" s="1" t="s">
        <v>482</v>
      </c>
      <c r="V16" s="1">
        <v>9949851991</v>
      </c>
      <c r="W16" s="1" t="s">
        <v>158</v>
      </c>
      <c r="X16" s="1" t="s">
        <v>483</v>
      </c>
      <c r="Y16" s="1" t="s">
        <v>484</v>
      </c>
      <c r="Z16" s="1" t="s">
        <v>322</v>
      </c>
      <c r="AA16" s="1" t="s">
        <v>483</v>
      </c>
      <c r="AB16" s="1" t="s">
        <v>484</v>
      </c>
      <c r="AC16" s="1" t="s">
        <v>322</v>
      </c>
      <c r="AD16" s="1">
        <v>9.03</v>
      </c>
      <c r="AE16" s="1" t="s">
        <v>97</v>
      </c>
      <c r="AF16" s="1" t="s">
        <v>485</v>
      </c>
      <c r="AG16" s="1" t="s">
        <v>486</v>
      </c>
      <c r="AH16" s="1" t="s">
        <v>193</v>
      </c>
      <c r="AI16" s="1" t="s">
        <v>326</v>
      </c>
      <c r="AJ16" s="1">
        <v>93</v>
      </c>
      <c r="AK16" s="1">
        <v>9.3</v>
      </c>
      <c r="AL16" s="1"/>
      <c r="AM16" s="1"/>
      <c r="AN16" s="1"/>
      <c r="AO16" s="1"/>
      <c r="AP16" s="1"/>
      <c r="AQ16" s="1"/>
      <c r="AR16" s="1"/>
      <c r="AS16" s="1" t="s">
        <v>222</v>
      </c>
      <c r="AT16" s="1" t="s">
        <v>487</v>
      </c>
      <c r="AU16" s="1" t="s">
        <v>163</v>
      </c>
      <c r="AV16" s="1" t="s">
        <v>464</v>
      </c>
      <c r="AW16" s="1">
        <v>90.43</v>
      </c>
      <c r="AX16" s="1">
        <v>9.04</v>
      </c>
      <c r="AY16" s="1" t="s">
        <v>488</v>
      </c>
      <c r="AZ16" s="1" t="s">
        <v>489</v>
      </c>
      <c r="BA16" s="1" t="s">
        <v>142</v>
      </c>
      <c r="BB16" s="1" t="s">
        <v>110</v>
      </c>
      <c r="BC16" s="1" t="s">
        <v>139</v>
      </c>
      <c r="BD16" s="1" t="s">
        <v>228</v>
      </c>
      <c r="BE16" s="1">
        <v>92.3</v>
      </c>
      <c r="BF16" s="1">
        <v>9.23</v>
      </c>
      <c r="BG16" s="1"/>
      <c r="BH16" s="1"/>
      <c r="BI16" s="1"/>
      <c r="BJ16" s="1"/>
      <c r="BK16" s="1"/>
      <c r="BL16" s="1"/>
      <c r="BM16" s="1"/>
      <c r="BN16" s="1"/>
      <c r="BO16" s="1" t="s">
        <v>490</v>
      </c>
      <c r="BP16" s="1"/>
      <c r="BQ16" s="1"/>
      <c r="BR16" s="1" t="s">
        <v>491</v>
      </c>
      <c r="BS16" s="1">
        <v>46</v>
      </c>
      <c r="BT16" s="1" t="s">
        <v>492</v>
      </c>
      <c r="BU16" s="1" t="str">
        <f>HYPERLINK("https://nconnect.nicmar.ac.in/storage/profile/6ab752023ad26.png","Download")</f>
        <v>0</v>
      </c>
      <c r="BV16" s="1" t="s">
        <v>116</v>
      </c>
      <c r="BW16" s="3"/>
      <c r="BX16" s="4">
        <v>2</v>
      </c>
    </row>
    <row r="17" spans="1:76">
      <c r="A17" s="1" t="s">
        <v>76</v>
      </c>
      <c r="B17" s="1" t="s">
        <v>77</v>
      </c>
      <c r="C17" s="1" t="s">
        <v>493</v>
      </c>
      <c r="D17" s="1" t="s">
        <v>494</v>
      </c>
      <c r="E17" s="1"/>
      <c r="F17" s="1" t="s">
        <v>495</v>
      </c>
      <c r="G17" s="1" t="s">
        <v>496</v>
      </c>
      <c r="H17" s="1" t="s">
        <v>497</v>
      </c>
      <c r="I17" s="1" t="s">
        <v>498</v>
      </c>
      <c r="J17" s="1">
        <v>9866372056</v>
      </c>
      <c r="K17" s="1" t="s">
        <v>209</v>
      </c>
      <c r="L17" s="1" t="s">
        <v>499</v>
      </c>
      <c r="M17" s="1" t="s">
        <v>86</v>
      </c>
      <c r="N17" s="1" t="s">
        <v>500</v>
      </c>
      <c r="O17" s="1" t="s">
        <v>501</v>
      </c>
      <c r="P17" s="1" t="s">
        <v>502</v>
      </c>
      <c r="Q17" s="1" t="s">
        <v>503</v>
      </c>
      <c r="R17" s="1" t="s">
        <v>504</v>
      </c>
      <c r="S17" s="1">
        <v>9666142056</v>
      </c>
      <c r="T17" s="1" t="s">
        <v>505</v>
      </c>
      <c r="U17" s="1" t="s">
        <v>506</v>
      </c>
      <c r="V17" s="1">
        <v>9959173455</v>
      </c>
      <c r="W17" s="1" t="s">
        <v>505</v>
      </c>
      <c r="X17" s="1" t="s">
        <v>507</v>
      </c>
      <c r="Y17" s="1" t="s">
        <v>95</v>
      </c>
      <c r="Z17" s="1" t="s">
        <v>96</v>
      </c>
      <c r="AA17" s="1" t="s">
        <v>507</v>
      </c>
      <c r="AB17" s="1" t="s">
        <v>95</v>
      </c>
      <c r="AC17" s="1" t="s">
        <v>96</v>
      </c>
      <c r="AD17" s="1">
        <v>8.05</v>
      </c>
      <c r="AE17" s="1" t="s">
        <v>97</v>
      </c>
      <c r="AF17" s="1" t="s">
        <v>508</v>
      </c>
      <c r="AG17" s="1" t="s">
        <v>509</v>
      </c>
      <c r="AH17" s="1" t="s">
        <v>193</v>
      </c>
      <c r="AI17" s="1" t="s">
        <v>326</v>
      </c>
      <c r="AJ17" s="1">
        <v>90</v>
      </c>
      <c r="AK17" s="1">
        <v>9</v>
      </c>
      <c r="AL17" s="1" t="s">
        <v>510</v>
      </c>
      <c r="AM17" s="1" t="s">
        <v>509</v>
      </c>
      <c r="AN17" s="1"/>
      <c r="AO17" s="1" t="s">
        <v>511</v>
      </c>
      <c r="AP17" s="1" t="s">
        <v>329</v>
      </c>
      <c r="AQ17" s="1">
        <v>88</v>
      </c>
      <c r="AR17" s="1">
        <v>8.8</v>
      </c>
      <c r="AS17" s="1"/>
      <c r="AT17" s="1"/>
      <c r="AU17" s="1"/>
      <c r="AV17" s="1"/>
      <c r="AW17" s="1"/>
      <c r="AX17" s="1"/>
      <c r="AY17" s="1" t="s">
        <v>512</v>
      </c>
      <c r="AZ17" s="1" t="s">
        <v>513</v>
      </c>
      <c r="BA17" s="1"/>
      <c r="BB17" s="1"/>
      <c r="BC17" s="1" t="s">
        <v>514</v>
      </c>
      <c r="BD17" s="1" t="s">
        <v>144</v>
      </c>
      <c r="BE17" s="1">
        <v>79</v>
      </c>
      <c r="BF17" s="1">
        <v>7.95</v>
      </c>
      <c r="BG17" s="1"/>
      <c r="BH17" s="1"/>
      <c r="BI17" s="1"/>
      <c r="BJ17" s="1"/>
      <c r="BK17" s="1"/>
      <c r="BL17" s="1"/>
      <c r="BM17" s="1"/>
      <c r="BN17" s="1"/>
      <c r="BO17" s="1" t="s">
        <v>515</v>
      </c>
      <c r="BP17" s="1"/>
      <c r="BQ17" s="1"/>
      <c r="BR17" s="1" t="s">
        <v>516</v>
      </c>
      <c r="BS17" s="1">
        <v>98</v>
      </c>
      <c r="BT17" s="1" t="s">
        <v>517</v>
      </c>
      <c r="BU17" s="1" t="str">
        <f>HYPERLINK("https://nconnect.nicmar.ac.in/storage/profile/6abf98a56c82f.png","Download")</f>
        <v>0</v>
      </c>
      <c r="BV17" s="1" t="s">
        <v>116</v>
      </c>
      <c r="BW17" s="3"/>
      <c r="BX17" s="4">
        <v>2</v>
      </c>
    </row>
    <row r="18" spans="1:76">
      <c r="A18" s="1" t="s">
        <v>76</v>
      </c>
      <c r="B18" s="1" t="s">
        <v>77</v>
      </c>
      <c r="C18" s="1" t="s">
        <v>518</v>
      </c>
      <c r="D18" s="1" t="s">
        <v>519</v>
      </c>
      <c r="E18" s="1" t="s">
        <v>520</v>
      </c>
      <c r="F18" s="1" t="s">
        <v>521</v>
      </c>
      <c r="G18" s="1" t="s">
        <v>522</v>
      </c>
      <c r="H18" s="1" t="s">
        <v>523</v>
      </c>
      <c r="I18" s="1" t="s">
        <v>524</v>
      </c>
      <c r="J18" s="1">
        <v>7702893427</v>
      </c>
      <c r="K18" s="1" t="s">
        <v>84</v>
      </c>
      <c r="L18" s="1" t="s">
        <v>525</v>
      </c>
      <c r="M18" s="1" t="s">
        <v>86</v>
      </c>
      <c r="N18" s="1" t="s">
        <v>526</v>
      </c>
      <c r="O18" s="1" t="s">
        <v>527</v>
      </c>
      <c r="P18" s="1" t="s">
        <v>394</v>
      </c>
      <c r="Q18" s="1" t="s">
        <v>528</v>
      </c>
      <c r="R18" s="1" t="s">
        <v>529</v>
      </c>
      <c r="S18" s="1">
        <v>9989354592</v>
      </c>
      <c r="T18" s="1" t="s">
        <v>530</v>
      </c>
      <c r="U18" s="1" t="s">
        <v>531</v>
      </c>
      <c r="V18" s="1">
        <v>9912445655</v>
      </c>
      <c r="W18" s="1" t="s">
        <v>158</v>
      </c>
      <c r="X18" s="1" t="s">
        <v>532</v>
      </c>
      <c r="Y18" s="1" t="s">
        <v>533</v>
      </c>
      <c r="Z18" s="1" t="s">
        <v>322</v>
      </c>
      <c r="AA18" s="1" t="s">
        <v>532</v>
      </c>
      <c r="AB18" s="1" t="s">
        <v>533</v>
      </c>
      <c r="AC18" s="1" t="s">
        <v>322</v>
      </c>
      <c r="AD18" s="1">
        <v>7.58</v>
      </c>
      <c r="AE18" s="1" t="s">
        <v>97</v>
      </c>
      <c r="AF18" s="1" t="s">
        <v>534</v>
      </c>
      <c r="AG18" s="1" t="s">
        <v>535</v>
      </c>
      <c r="AH18" s="1" t="s">
        <v>353</v>
      </c>
      <c r="AI18" s="1" t="s">
        <v>354</v>
      </c>
      <c r="AJ18" s="1">
        <v>97</v>
      </c>
      <c r="AK18" s="1">
        <v>9.7</v>
      </c>
      <c r="AL18" s="1" t="s">
        <v>536</v>
      </c>
      <c r="AM18" s="1" t="s">
        <v>537</v>
      </c>
      <c r="AN18" s="1" t="s">
        <v>104</v>
      </c>
      <c r="AO18" s="1" t="s">
        <v>193</v>
      </c>
      <c r="AP18" s="1" t="s">
        <v>380</v>
      </c>
      <c r="AQ18" s="1">
        <v>84.7</v>
      </c>
      <c r="AR18" s="1">
        <v>9.11</v>
      </c>
      <c r="AS18" s="1"/>
      <c r="AT18" s="1"/>
      <c r="AU18" s="1"/>
      <c r="AV18" s="1"/>
      <c r="AW18" s="1"/>
      <c r="AX18" s="1"/>
      <c r="AY18" s="1" t="s">
        <v>538</v>
      </c>
      <c r="AZ18" s="1" t="s">
        <v>539</v>
      </c>
      <c r="BA18" s="1" t="s">
        <v>142</v>
      </c>
      <c r="BB18" s="1" t="s">
        <v>110</v>
      </c>
      <c r="BC18" s="1" t="s">
        <v>540</v>
      </c>
      <c r="BD18" s="1" t="s">
        <v>358</v>
      </c>
      <c r="BE18" s="1">
        <v>69.1</v>
      </c>
      <c r="BF18" s="1">
        <v>7.66</v>
      </c>
      <c r="BG18" s="1"/>
      <c r="BH18" s="1"/>
      <c r="BI18" s="1"/>
      <c r="BJ18" s="1"/>
      <c r="BK18" s="1"/>
      <c r="BL18" s="1"/>
      <c r="BM18" s="1"/>
      <c r="BN18" s="1"/>
      <c r="BO18" s="1" t="s">
        <v>541</v>
      </c>
      <c r="BP18" s="1"/>
      <c r="BQ18" s="1"/>
      <c r="BR18" s="1" t="s">
        <v>542</v>
      </c>
      <c r="BS18" s="1">
        <v>94</v>
      </c>
      <c r="BT18" s="1" t="s">
        <v>543</v>
      </c>
      <c r="BU18" s="1" t="str">
        <f>HYPERLINK("https://nconnect.nicmar.ac.in/storage/profile/ProfilePhoto_H2570017_968315.jpg","Download")</f>
        <v>0</v>
      </c>
      <c r="BV18" s="1" t="s">
        <v>116</v>
      </c>
      <c r="BW18" s="3"/>
      <c r="BX18" s="4">
        <v>1</v>
      </c>
    </row>
    <row r="19" spans="1:76">
      <c r="A19" s="1" t="s">
        <v>76</v>
      </c>
      <c r="B19" s="1" t="s">
        <v>77</v>
      </c>
      <c r="C19" s="1" t="s">
        <v>544</v>
      </c>
      <c r="D19" s="1" t="s">
        <v>545</v>
      </c>
      <c r="E19" s="1"/>
      <c r="F19" s="1" t="s">
        <v>546</v>
      </c>
      <c r="G19" s="1" t="s">
        <v>547</v>
      </c>
      <c r="H19" s="1" t="s">
        <v>548</v>
      </c>
      <c r="I19" s="1" t="s">
        <v>549</v>
      </c>
      <c r="J19" s="1">
        <v>6201735132</v>
      </c>
      <c r="K19" s="1" t="s">
        <v>84</v>
      </c>
      <c r="L19" s="1" t="s">
        <v>550</v>
      </c>
      <c r="M19" s="1" t="s">
        <v>86</v>
      </c>
      <c r="N19" s="1" t="s">
        <v>551</v>
      </c>
      <c r="O19" s="1" t="s">
        <v>552</v>
      </c>
      <c r="P19" s="1" t="s">
        <v>394</v>
      </c>
      <c r="Q19" s="1" t="s">
        <v>553</v>
      </c>
      <c r="R19" s="1" t="s">
        <v>554</v>
      </c>
      <c r="S19" s="1">
        <v>7979988662</v>
      </c>
      <c r="T19" s="1" t="s">
        <v>555</v>
      </c>
      <c r="U19" s="1" t="s">
        <v>556</v>
      </c>
      <c r="V19" s="1">
        <v>8002412410</v>
      </c>
      <c r="W19" s="1" t="s">
        <v>93</v>
      </c>
      <c r="X19" s="1" t="s">
        <v>557</v>
      </c>
      <c r="Y19" s="1" t="s">
        <v>558</v>
      </c>
      <c r="Z19" s="1" t="s">
        <v>559</v>
      </c>
      <c r="AA19" s="1" t="s">
        <v>557</v>
      </c>
      <c r="AB19" s="1" t="s">
        <v>558</v>
      </c>
      <c r="AC19" s="1" t="s">
        <v>559</v>
      </c>
      <c r="AD19" s="1">
        <v>0.0</v>
      </c>
      <c r="AE19" s="1" t="s">
        <v>97</v>
      </c>
      <c r="AF19" s="1" t="s">
        <v>560</v>
      </c>
      <c r="AG19" s="1" t="s">
        <v>561</v>
      </c>
      <c r="AH19" s="1" t="s">
        <v>134</v>
      </c>
      <c r="AI19" s="1" t="s">
        <v>135</v>
      </c>
      <c r="AJ19" s="1">
        <v>65.54</v>
      </c>
      <c r="AK19" s="1"/>
      <c r="AL19" s="1"/>
      <c r="AM19" s="1"/>
      <c r="AN19" s="1"/>
      <c r="AO19" s="1"/>
      <c r="AP19" s="1"/>
      <c r="AQ19" s="1"/>
      <c r="AR19" s="1"/>
      <c r="AS19" s="1" t="s">
        <v>222</v>
      </c>
      <c r="AT19" s="1" t="s">
        <v>562</v>
      </c>
      <c r="AU19" s="1" t="s">
        <v>224</v>
      </c>
      <c r="AV19" s="1" t="s">
        <v>139</v>
      </c>
      <c r="AW19" s="1">
        <v>77.06</v>
      </c>
      <c r="AX19" s="1"/>
      <c r="AY19" s="1" t="s">
        <v>563</v>
      </c>
      <c r="AZ19" s="1" t="s">
        <v>564</v>
      </c>
      <c r="BA19" s="1" t="s">
        <v>142</v>
      </c>
      <c r="BB19" s="1" t="s">
        <v>110</v>
      </c>
      <c r="BC19" s="1" t="s">
        <v>565</v>
      </c>
      <c r="BD19" s="1" t="s">
        <v>144</v>
      </c>
      <c r="BE19" s="1">
        <v>81</v>
      </c>
      <c r="BF19" s="1">
        <v>8.1</v>
      </c>
      <c r="BG19" s="1"/>
      <c r="BH19" s="1"/>
      <c r="BI19" s="1"/>
      <c r="BJ19" s="1"/>
      <c r="BK19" s="1"/>
      <c r="BL19" s="1"/>
      <c r="BM19" s="1"/>
      <c r="BN19" s="1"/>
      <c r="BO19" s="1" t="s">
        <v>566</v>
      </c>
      <c r="BP19" s="1"/>
      <c r="BQ19" s="1"/>
      <c r="BR19" s="1" t="s">
        <v>567</v>
      </c>
      <c r="BS19" s="1">
        <v>39</v>
      </c>
      <c r="BT19" s="1" t="s">
        <v>202</v>
      </c>
      <c r="BU19" s="1" t="str">
        <f>HYPERLINK("https://nconnect.nicmar.ac.in/storage/profile/ProfilePhoto_H2570018_358297.jpg","Download")</f>
        <v>0</v>
      </c>
      <c r="BV19" s="1" t="s">
        <v>116</v>
      </c>
      <c r="BW19" s="3"/>
      <c r="BX19" s="4">
        <v>2</v>
      </c>
    </row>
    <row r="20" spans="1:76">
      <c r="A20" s="1" t="s">
        <v>76</v>
      </c>
      <c r="B20" s="1" t="s">
        <v>77</v>
      </c>
      <c r="C20" s="1" t="s">
        <v>568</v>
      </c>
      <c r="D20" s="1" t="s">
        <v>569</v>
      </c>
      <c r="E20" s="1" t="s">
        <v>570</v>
      </c>
      <c r="F20" s="1" t="s">
        <v>571</v>
      </c>
      <c r="G20" s="1" t="s">
        <v>572</v>
      </c>
      <c r="H20" s="1" t="s">
        <v>573</v>
      </c>
      <c r="I20" s="1" t="s">
        <v>574</v>
      </c>
      <c r="J20" s="1">
        <v>8688127381</v>
      </c>
      <c r="K20" s="1" t="s">
        <v>84</v>
      </c>
      <c r="L20" s="1" t="s">
        <v>575</v>
      </c>
      <c r="M20" s="1" t="s">
        <v>86</v>
      </c>
      <c r="N20" s="1" t="s">
        <v>576</v>
      </c>
      <c r="O20" s="1" t="s">
        <v>577</v>
      </c>
      <c r="P20" s="1" t="s">
        <v>343</v>
      </c>
      <c r="Q20" s="1" t="s">
        <v>578</v>
      </c>
      <c r="R20" s="1" t="s">
        <v>579</v>
      </c>
      <c r="S20" s="1">
        <v>9866812535</v>
      </c>
      <c r="T20" s="1" t="s">
        <v>580</v>
      </c>
      <c r="U20" s="1" t="s">
        <v>581</v>
      </c>
      <c r="V20" s="1">
        <v>9866812535</v>
      </c>
      <c r="W20" s="1" t="s">
        <v>158</v>
      </c>
      <c r="X20" s="1" t="s">
        <v>582</v>
      </c>
      <c r="Y20" s="1" t="s">
        <v>583</v>
      </c>
      <c r="Z20" s="1" t="s">
        <v>322</v>
      </c>
      <c r="AA20" s="1" t="s">
        <v>582</v>
      </c>
      <c r="AB20" s="1" t="s">
        <v>583</v>
      </c>
      <c r="AC20" s="1" t="s">
        <v>322</v>
      </c>
      <c r="AD20" s="1">
        <v>7.87</v>
      </c>
      <c r="AE20" s="1" t="s">
        <v>97</v>
      </c>
      <c r="AF20" s="1" t="s">
        <v>584</v>
      </c>
      <c r="AG20" s="1" t="s">
        <v>585</v>
      </c>
      <c r="AH20" s="1" t="s">
        <v>353</v>
      </c>
      <c r="AI20" s="1" t="s">
        <v>354</v>
      </c>
      <c r="AJ20" s="1">
        <v>93.1</v>
      </c>
      <c r="AK20" s="1">
        <v>9.8</v>
      </c>
      <c r="AL20" s="1" t="s">
        <v>586</v>
      </c>
      <c r="AM20" s="1" t="s">
        <v>587</v>
      </c>
      <c r="AN20" s="1" t="s">
        <v>104</v>
      </c>
      <c r="AO20" s="1" t="s">
        <v>193</v>
      </c>
      <c r="AP20" s="1" t="s">
        <v>380</v>
      </c>
      <c r="AQ20" s="1">
        <v>94.3</v>
      </c>
      <c r="AR20" s="1">
        <v>9.86</v>
      </c>
      <c r="AS20" s="1"/>
      <c r="AT20" s="1"/>
      <c r="AU20" s="1"/>
      <c r="AV20" s="1"/>
      <c r="AW20" s="1"/>
      <c r="AX20" s="1"/>
      <c r="AY20" s="1" t="s">
        <v>588</v>
      </c>
      <c r="AZ20" s="1" t="s">
        <v>589</v>
      </c>
      <c r="BA20" s="1" t="s">
        <v>590</v>
      </c>
      <c r="BB20" s="1" t="s">
        <v>591</v>
      </c>
      <c r="BC20" s="1" t="s">
        <v>592</v>
      </c>
      <c r="BD20" s="1" t="s">
        <v>593</v>
      </c>
      <c r="BE20" s="1">
        <v>70.53</v>
      </c>
      <c r="BF20" s="1">
        <v>6.64</v>
      </c>
      <c r="BG20" s="1"/>
      <c r="BH20" s="1"/>
      <c r="BI20" s="1"/>
      <c r="BJ20" s="1"/>
      <c r="BK20" s="1"/>
      <c r="BL20" s="1"/>
      <c r="BM20" s="1"/>
      <c r="BN20" s="1"/>
      <c r="BO20" s="1" t="s">
        <v>594</v>
      </c>
      <c r="BP20" s="1" t="s">
        <v>595</v>
      </c>
      <c r="BQ20" s="1" t="s">
        <v>280</v>
      </c>
      <c r="BR20" s="1" t="s">
        <v>596</v>
      </c>
      <c r="BS20" s="1">
        <v>31</v>
      </c>
      <c r="BT20" s="1"/>
      <c r="BU20" s="1" t="str">
        <f>HYPERLINK("https://nconnect.nicmar.ac.in/storage/profile/ProfilePhoto_H2570019_359428.jpg","Download")</f>
        <v>0</v>
      </c>
      <c r="BV20" s="1" t="s">
        <v>116</v>
      </c>
      <c r="BW20" s="3"/>
      <c r="BX20" s="4">
        <v>2</v>
      </c>
    </row>
    <row r="21" spans="1:76">
      <c r="A21" s="1" t="s">
        <v>76</v>
      </c>
      <c r="B21" s="1" t="s">
        <v>77</v>
      </c>
      <c r="C21" s="1" t="s">
        <v>597</v>
      </c>
      <c r="D21" s="1" t="s">
        <v>598</v>
      </c>
      <c r="E21" s="1"/>
      <c r="F21" s="1" t="s">
        <v>599</v>
      </c>
      <c r="G21" s="1" t="s">
        <v>600</v>
      </c>
      <c r="H21" s="1" t="s">
        <v>601</v>
      </c>
      <c r="I21" s="1" t="s">
        <v>602</v>
      </c>
      <c r="J21" s="1">
        <v>8340876245</v>
      </c>
      <c r="K21" s="1" t="s">
        <v>84</v>
      </c>
      <c r="L21" s="1" t="s">
        <v>603</v>
      </c>
      <c r="M21" s="1" t="s">
        <v>86</v>
      </c>
      <c r="N21" s="1" t="s">
        <v>604</v>
      </c>
      <c r="O21" s="1" t="s">
        <v>605</v>
      </c>
      <c r="P21" s="1" t="s">
        <v>502</v>
      </c>
      <c r="Q21" s="1" t="s">
        <v>606</v>
      </c>
      <c r="R21" s="1" t="s">
        <v>607</v>
      </c>
      <c r="S21" s="1">
        <v>9848876245</v>
      </c>
      <c r="T21" s="1" t="s">
        <v>608</v>
      </c>
      <c r="U21" s="1" t="s">
        <v>609</v>
      </c>
      <c r="V21" s="1">
        <v>9948477540</v>
      </c>
      <c r="W21" s="1" t="s">
        <v>610</v>
      </c>
      <c r="X21" s="1" t="s">
        <v>611</v>
      </c>
      <c r="Y21" s="1" t="s">
        <v>612</v>
      </c>
      <c r="Z21" s="1" t="s">
        <v>96</v>
      </c>
      <c r="AA21" s="1" t="s">
        <v>611</v>
      </c>
      <c r="AB21" s="1" t="s">
        <v>612</v>
      </c>
      <c r="AC21" s="1" t="s">
        <v>96</v>
      </c>
      <c r="AD21" s="1">
        <v>9.16</v>
      </c>
      <c r="AE21" s="1" t="s">
        <v>97</v>
      </c>
      <c r="AF21" s="1" t="s">
        <v>613</v>
      </c>
      <c r="AG21" s="1" t="s">
        <v>614</v>
      </c>
      <c r="AH21" s="1" t="s">
        <v>615</v>
      </c>
      <c r="AI21" s="1" t="s">
        <v>101</v>
      </c>
      <c r="AJ21" s="1">
        <v>88.35</v>
      </c>
      <c r="AK21" s="1">
        <v>9.3</v>
      </c>
      <c r="AL21" s="1" t="s">
        <v>616</v>
      </c>
      <c r="AM21" s="1" t="s">
        <v>463</v>
      </c>
      <c r="AN21" s="1" t="s">
        <v>104</v>
      </c>
      <c r="AO21" s="1" t="s">
        <v>273</v>
      </c>
      <c r="AP21" s="1" t="s">
        <v>106</v>
      </c>
      <c r="AQ21" s="1">
        <v>85.8</v>
      </c>
      <c r="AR21" s="1"/>
      <c r="AS21" s="1"/>
      <c r="AT21" s="1"/>
      <c r="AU21" s="1"/>
      <c r="AV21" s="1"/>
      <c r="AW21" s="1"/>
      <c r="AX21" s="1"/>
      <c r="AY21" s="1" t="s">
        <v>107</v>
      </c>
      <c r="AZ21" s="1" t="s">
        <v>617</v>
      </c>
      <c r="BA21" s="1" t="s">
        <v>109</v>
      </c>
      <c r="BB21" s="1" t="s">
        <v>110</v>
      </c>
      <c r="BC21" s="1" t="s">
        <v>225</v>
      </c>
      <c r="BD21" s="1" t="s">
        <v>144</v>
      </c>
      <c r="BE21" s="1">
        <v>79.14</v>
      </c>
      <c r="BF21" s="1">
        <v>8.33</v>
      </c>
      <c r="BG21" s="1"/>
      <c r="BH21" s="1"/>
      <c r="BI21" s="1"/>
      <c r="BJ21" s="1"/>
      <c r="BK21" s="1"/>
      <c r="BL21" s="1"/>
      <c r="BM21" s="1"/>
      <c r="BN21" s="1"/>
      <c r="BO21" s="1" t="s">
        <v>618</v>
      </c>
      <c r="BP21" s="1"/>
      <c r="BQ21" s="1"/>
      <c r="BR21" s="1" t="s">
        <v>619</v>
      </c>
      <c r="BS21" s="1">
        <v>45</v>
      </c>
      <c r="BT21" s="1" t="s">
        <v>620</v>
      </c>
      <c r="BU21" s="1" t="str">
        <f>HYPERLINK("https://nconnect.nicmar.ac.in/storage/profile/ProfilePhoto_H2570020_178924.jpg","Download")</f>
        <v>0</v>
      </c>
      <c r="BV21" s="1" t="s">
        <v>116</v>
      </c>
      <c r="BW21" s="3"/>
      <c r="BX21" s="4">
        <v>1</v>
      </c>
    </row>
    <row r="22" spans="1:76">
      <c r="A22" s="1" t="s">
        <v>76</v>
      </c>
      <c r="B22" s="1" t="s">
        <v>77</v>
      </c>
      <c r="C22" s="1" t="s">
        <v>621</v>
      </c>
      <c r="D22" s="1" t="s">
        <v>622</v>
      </c>
      <c r="E22" s="1"/>
      <c r="F22" s="1" t="s">
        <v>623</v>
      </c>
      <c r="G22" s="1" t="s">
        <v>624</v>
      </c>
      <c r="H22" s="1" t="s">
        <v>625</v>
      </c>
      <c r="I22" s="1" t="s">
        <v>626</v>
      </c>
      <c r="J22" s="1">
        <v>8374613327</v>
      </c>
      <c r="K22" s="1" t="s">
        <v>84</v>
      </c>
      <c r="L22" s="1" t="s">
        <v>627</v>
      </c>
      <c r="M22" s="1" t="s">
        <v>86</v>
      </c>
      <c r="N22" s="1" t="s">
        <v>628</v>
      </c>
      <c r="O22" s="1"/>
      <c r="P22" s="1" t="s">
        <v>183</v>
      </c>
      <c r="Q22" s="1" t="s">
        <v>629</v>
      </c>
      <c r="R22" s="1" t="s">
        <v>630</v>
      </c>
      <c r="S22" s="1">
        <v>9642812883</v>
      </c>
      <c r="T22" s="1" t="s">
        <v>505</v>
      </c>
      <c r="U22" s="1" t="s">
        <v>631</v>
      </c>
      <c r="V22" s="1">
        <v>9966451091</v>
      </c>
      <c r="W22" s="1" t="s">
        <v>93</v>
      </c>
      <c r="X22" s="1" t="s">
        <v>632</v>
      </c>
      <c r="Y22" s="1" t="s">
        <v>533</v>
      </c>
      <c r="Z22" s="1" t="s">
        <v>322</v>
      </c>
      <c r="AA22" s="1" t="s">
        <v>632</v>
      </c>
      <c r="AB22" s="1" t="s">
        <v>533</v>
      </c>
      <c r="AC22" s="1" t="s">
        <v>322</v>
      </c>
      <c r="AD22" s="1">
        <v>8.92</v>
      </c>
      <c r="AE22" s="1" t="s">
        <v>97</v>
      </c>
      <c r="AF22" s="1" t="s">
        <v>633</v>
      </c>
      <c r="AG22" s="1" t="s">
        <v>486</v>
      </c>
      <c r="AH22" s="1" t="s">
        <v>163</v>
      </c>
      <c r="AI22" s="1" t="s">
        <v>380</v>
      </c>
      <c r="AJ22" s="1">
        <v>93</v>
      </c>
      <c r="AK22" s="1">
        <v>9.3</v>
      </c>
      <c r="AL22" s="1" t="s">
        <v>616</v>
      </c>
      <c r="AM22" s="1" t="s">
        <v>486</v>
      </c>
      <c r="AN22" s="1" t="s">
        <v>634</v>
      </c>
      <c r="AO22" s="1" t="s">
        <v>105</v>
      </c>
      <c r="AP22" s="1" t="s">
        <v>635</v>
      </c>
      <c r="AQ22" s="1">
        <v>96.1</v>
      </c>
      <c r="AR22" s="1"/>
      <c r="AS22" s="1"/>
      <c r="AT22" s="1"/>
      <c r="AU22" s="1"/>
      <c r="AV22" s="1"/>
      <c r="AW22" s="1"/>
      <c r="AX22" s="1"/>
      <c r="AY22" s="1" t="s">
        <v>636</v>
      </c>
      <c r="AZ22" s="1" t="s">
        <v>637</v>
      </c>
      <c r="BA22" s="1" t="s">
        <v>142</v>
      </c>
      <c r="BB22" s="1" t="s">
        <v>110</v>
      </c>
      <c r="BC22" s="1" t="s">
        <v>111</v>
      </c>
      <c r="BD22" s="1" t="s">
        <v>638</v>
      </c>
      <c r="BE22" s="1">
        <v>68.6</v>
      </c>
      <c r="BF22" s="1">
        <v>7.61</v>
      </c>
      <c r="BG22" s="1"/>
      <c r="BH22" s="1"/>
      <c r="BI22" s="1"/>
      <c r="BJ22" s="1"/>
      <c r="BK22" s="1"/>
      <c r="BL22" s="1"/>
      <c r="BM22" s="1"/>
      <c r="BN22" s="1"/>
      <c r="BO22" s="1" t="s">
        <v>639</v>
      </c>
      <c r="BP22" s="1"/>
      <c r="BQ22" s="1"/>
      <c r="BR22" s="1" t="s">
        <v>640</v>
      </c>
      <c r="BS22" s="1">
        <v>31</v>
      </c>
      <c r="BT22" s="1" t="s">
        <v>641</v>
      </c>
      <c r="BU22" s="1" t="str">
        <f>HYPERLINK("https://nconnect.nicmar.ac.in/storage/profile/ProfilePhoto_H2570021_274693.jpg","Download")</f>
        <v>0</v>
      </c>
      <c r="BV22" s="1" t="s">
        <v>116</v>
      </c>
      <c r="BW22" s="3"/>
      <c r="BX22" s="4">
        <v>1</v>
      </c>
    </row>
    <row r="23" spans="1:76">
      <c r="A23" s="1" t="s">
        <v>76</v>
      </c>
      <c r="B23" s="1" t="s">
        <v>77</v>
      </c>
      <c r="C23" s="1" t="s">
        <v>642</v>
      </c>
      <c r="D23" s="1" t="s">
        <v>643</v>
      </c>
      <c r="E23" s="1"/>
      <c r="F23" s="1" t="s">
        <v>644</v>
      </c>
      <c r="G23" s="1" t="s">
        <v>645</v>
      </c>
      <c r="H23" s="1" t="s">
        <v>646</v>
      </c>
      <c r="I23" s="1" t="s">
        <v>647</v>
      </c>
      <c r="J23" s="1">
        <v>9346053415</v>
      </c>
      <c r="K23" s="1" t="s">
        <v>84</v>
      </c>
      <c r="L23" s="1" t="s">
        <v>648</v>
      </c>
      <c r="M23" s="1" t="s">
        <v>86</v>
      </c>
      <c r="N23" s="1" t="s">
        <v>454</v>
      </c>
      <c r="O23" s="1" t="s">
        <v>649</v>
      </c>
      <c r="P23" s="1" t="s">
        <v>394</v>
      </c>
      <c r="Q23" s="1" t="s">
        <v>650</v>
      </c>
      <c r="R23" s="1" t="s">
        <v>651</v>
      </c>
      <c r="S23" s="1">
        <v>7893275817</v>
      </c>
      <c r="T23" s="1" t="s">
        <v>397</v>
      </c>
      <c r="U23" s="1" t="s">
        <v>652</v>
      </c>
      <c r="V23" s="1">
        <v>7893275817</v>
      </c>
      <c r="W23" s="1" t="s">
        <v>397</v>
      </c>
      <c r="X23" s="1" t="s">
        <v>653</v>
      </c>
      <c r="Y23" s="1" t="s">
        <v>654</v>
      </c>
      <c r="Z23" s="1" t="s">
        <v>96</v>
      </c>
      <c r="AA23" s="1" t="s">
        <v>653</v>
      </c>
      <c r="AB23" s="1" t="s">
        <v>654</v>
      </c>
      <c r="AC23" s="1" t="s">
        <v>96</v>
      </c>
      <c r="AD23" s="1">
        <v>7.76</v>
      </c>
      <c r="AE23" s="1" t="s">
        <v>97</v>
      </c>
      <c r="AF23" s="1" t="s">
        <v>655</v>
      </c>
      <c r="AG23" s="1" t="s">
        <v>656</v>
      </c>
      <c r="AH23" s="1" t="s">
        <v>657</v>
      </c>
      <c r="AI23" s="1" t="s">
        <v>101</v>
      </c>
      <c r="AJ23" s="1">
        <v>88</v>
      </c>
      <c r="AK23" s="1">
        <v>9.3</v>
      </c>
      <c r="AL23" s="1"/>
      <c r="AM23" s="1"/>
      <c r="AN23" s="1"/>
      <c r="AO23" s="1"/>
      <c r="AP23" s="1"/>
      <c r="AQ23" s="1"/>
      <c r="AR23" s="1"/>
      <c r="AS23" s="1" t="s">
        <v>222</v>
      </c>
      <c r="AT23" s="1" t="s">
        <v>658</v>
      </c>
      <c r="AU23" s="1" t="s">
        <v>273</v>
      </c>
      <c r="AV23" s="1" t="s">
        <v>565</v>
      </c>
      <c r="AW23" s="1">
        <v>81</v>
      </c>
      <c r="AX23" s="1">
        <v>8.56</v>
      </c>
      <c r="AY23" s="1" t="s">
        <v>659</v>
      </c>
      <c r="AZ23" s="1" t="s">
        <v>660</v>
      </c>
      <c r="BA23" s="1" t="s">
        <v>142</v>
      </c>
      <c r="BB23" s="1" t="s">
        <v>110</v>
      </c>
      <c r="BC23" s="1" t="s">
        <v>661</v>
      </c>
      <c r="BD23" s="1" t="s">
        <v>112</v>
      </c>
      <c r="BE23" s="1">
        <v>76</v>
      </c>
      <c r="BF23" s="1">
        <v>8.04</v>
      </c>
      <c r="BG23" s="1"/>
      <c r="BH23" s="1"/>
      <c r="BI23" s="1"/>
      <c r="BJ23" s="1"/>
      <c r="BK23" s="1"/>
      <c r="BL23" s="1"/>
      <c r="BM23" s="1"/>
      <c r="BN23" s="1"/>
      <c r="BO23" s="1" t="s">
        <v>662</v>
      </c>
      <c r="BP23" s="1"/>
      <c r="BQ23" s="1"/>
      <c r="BR23" s="1" t="s">
        <v>663</v>
      </c>
      <c r="BS23" s="1">
        <v>31</v>
      </c>
      <c r="BT23" s="1" t="s">
        <v>664</v>
      </c>
      <c r="BU23" s="1" t="str">
        <f>HYPERLINK("https://nconnect.nicmar.ac.in/storage/profile/6ab349e3c1fff.png","Download")</f>
        <v>0</v>
      </c>
      <c r="BV23" s="1" t="s">
        <v>116</v>
      </c>
      <c r="BW23" s="3"/>
      <c r="BX23" s="4">
        <v>2</v>
      </c>
    </row>
    <row r="24" spans="1:76">
      <c r="A24" s="1" t="s">
        <v>76</v>
      </c>
      <c r="B24" s="1" t="s">
        <v>77</v>
      </c>
      <c r="C24" s="1" t="s">
        <v>665</v>
      </c>
      <c r="D24" s="1" t="s">
        <v>666</v>
      </c>
      <c r="E24" s="1" t="s">
        <v>667</v>
      </c>
      <c r="F24" s="1" t="s">
        <v>668</v>
      </c>
      <c r="G24" s="1" t="s">
        <v>669</v>
      </c>
      <c r="H24" s="1" t="s">
        <v>670</v>
      </c>
      <c r="I24" s="1" t="s">
        <v>671</v>
      </c>
      <c r="J24" s="1">
        <v>9550813662</v>
      </c>
      <c r="K24" s="1" t="s">
        <v>84</v>
      </c>
      <c r="L24" s="1" t="s">
        <v>672</v>
      </c>
      <c r="M24" s="1" t="s">
        <v>86</v>
      </c>
      <c r="N24" s="1" t="s">
        <v>673</v>
      </c>
      <c r="O24" s="1"/>
      <c r="P24" s="1" t="s">
        <v>502</v>
      </c>
      <c r="Q24" s="1" t="s">
        <v>674</v>
      </c>
      <c r="R24" s="1" t="s">
        <v>675</v>
      </c>
      <c r="S24" s="1">
        <v>9866919463</v>
      </c>
      <c r="T24" s="1" t="s">
        <v>676</v>
      </c>
      <c r="U24" s="1" t="s">
        <v>677</v>
      </c>
      <c r="V24" s="1">
        <v>7075061286</v>
      </c>
      <c r="W24" s="1" t="s">
        <v>610</v>
      </c>
      <c r="X24" s="1" t="s">
        <v>678</v>
      </c>
      <c r="Y24" s="1" t="s">
        <v>654</v>
      </c>
      <c r="Z24" s="1" t="s">
        <v>96</v>
      </c>
      <c r="AA24" s="1" t="s">
        <v>678</v>
      </c>
      <c r="AB24" s="1" t="s">
        <v>654</v>
      </c>
      <c r="AC24" s="1" t="s">
        <v>96</v>
      </c>
      <c r="AD24" s="1">
        <v>7.21</v>
      </c>
      <c r="AE24" s="1" t="s">
        <v>97</v>
      </c>
      <c r="AF24" s="1" t="s">
        <v>679</v>
      </c>
      <c r="AG24" s="1" t="s">
        <v>680</v>
      </c>
      <c r="AH24" s="1" t="s">
        <v>435</v>
      </c>
      <c r="AI24" s="1" t="s">
        <v>135</v>
      </c>
      <c r="AJ24" s="1">
        <v>85</v>
      </c>
      <c r="AK24" s="1">
        <v>8.5</v>
      </c>
      <c r="AL24" s="1" t="s">
        <v>681</v>
      </c>
      <c r="AM24" s="1" t="s">
        <v>682</v>
      </c>
      <c r="AN24" s="1" t="s">
        <v>104</v>
      </c>
      <c r="AO24" s="1" t="s">
        <v>224</v>
      </c>
      <c r="AP24" s="1" t="s">
        <v>277</v>
      </c>
      <c r="AQ24" s="1">
        <v>85.2</v>
      </c>
      <c r="AR24" s="1">
        <v>8.52</v>
      </c>
      <c r="AS24" s="1"/>
      <c r="AT24" s="1"/>
      <c r="AU24" s="1"/>
      <c r="AV24" s="1"/>
      <c r="AW24" s="1"/>
      <c r="AX24" s="1"/>
      <c r="AY24" s="1" t="s">
        <v>683</v>
      </c>
      <c r="AZ24" s="1" t="s">
        <v>684</v>
      </c>
      <c r="BA24" s="1" t="s">
        <v>142</v>
      </c>
      <c r="BB24" s="1" t="s">
        <v>110</v>
      </c>
      <c r="BC24" s="1" t="s">
        <v>514</v>
      </c>
      <c r="BD24" s="1" t="s">
        <v>685</v>
      </c>
      <c r="BE24" s="1">
        <v>65.9</v>
      </c>
      <c r="BF24" s="1">
        <v>6.59</v>
      </c>
      <c r="BG24" s="1"/>
      <c r="BH24" s="1"/>
      <c r="BI24" s="1"/>
      <c r="BJ24" s="1"/>
      <c r="BK24" s="1"/>
      <c r="BL24" s="1"/>
      <c r="BM24" s="1"/>
      <c r="BN24" s="1"/>
      <c r="BO24" s="1" t="s">
        <v>686</v>
      </c>
      <c r="BP24" s="1"/>
      <c r="BQ24" s="1"/>
      <c r="BR24" s="1" t="s">
        <v>687</v>
      </c>
      <c r="BS24" s="1">
        <v>83</v>
      </c>
      <c r="BT24" s="1" t="s">
        <v>202</v>
      </c>
      <c r="BU24" s="1" t="str">
        <f>HYPERLINK("https://nconnect.nicmar.ac.in/storage/profile/ProfilePhoto_H2570023_132869.jpg","Download")</f>
        <v>0</v>
      </c>
      <c r="BV24" s="1" t="s">
        <v>116</v>
      </c>
      <c r="BW24" s="3"/>
      <c r="BX24" s="4">
        <v>3</v>
      </c>
    </row>
    <row r="25" spans="1:76">
      <c r="A25" s="1" t="s">
        <v>76</v>
      </c>
      <c r="B25" s="1" t="s">
        <v>77</v>
      </c>
      <c r="C25" s="1" t="s">
        <v>688</v>
      </c>
      <c r="D25" s="1" t="s">
        <v>689</v>
      </c>
      <c r="E25" s="1"/>
      <c r="F25" s="1" t="s">
        <v>690</v>
      </c>
      <c r="G25" s="1" t="s">
        <v>691</v>
      </c>
      <c r="H25" s="1" t="s">
        <v>692</v>
      </c>
      <c r="I25" s="1" t="s">
        <v>693</v>
      </c>
      <c r="J25" s="1">
        <v>9488833232</v>
      </c>
      <c r="K25" s="1" t="s">
        <v>84</v>
      </c>
      <c r="L25" s="1" t="s">
        <v>694</v>
      </c>
      <c r="M25" s="1" t="s">
        <v>86</v>
      </c>
      <c r="N25" s="1" t="s">
        <v>695</v>
      </c>
      <c r="O25" s="1" t="s">
        <v>696</v>
      </c>
      <c r="P25" s="1" t="s">
        <v>316</v>
      </c>
      <c r="Q25" s="1" t="s">
        <v>697</v>
      </c>
      <c r="R25" s="1" t="s">
        <v>698</v>
      </c>
      <c r="S25" s="1">
        <v>9443573830</v>
      </c>
      <c r="T25" s="1" t="s">
        <v>699</v>
      </c>
      <c r="U25" s="1" t="s">
        <v>700</v>
      </c>
      <c r="V25" s="1">
        <v>9443810966</v>
      </c>
      <c r="W25" s="1" t="s">
        <v>216</v>
      </c>
      <c r="X25" s="1" t="s">
        <v>701</v>
      </c>
      <c r="Y25" s="1" t="s">
        <v>702</v>
      </c>
      <c r="Z25" s="1" t="s">
        <v>401</v>
      </c>
      <c r="AA25" s="1" t="s">
        <v>701</v>
      </c>
      <c r="AB25" s="1" t="s">
        <v>703</v>
      </c>
      <c r="AC25" s="1" t="s">
        <v>401</v>
      </c>
      <c r="AD25" s="1">
        <v>8.08</v>
      </c>
      <c r="AE25" s="1" t="s">
        <v>97</v>
      </c>
      <c r="AF25" s="1" t="s">
        <v>704</v>
      </c>
      <c r="AG25" s="1" t="s">
        <v>705</v>
      </c>
      <c r="AH25" s="1" t="s">
        <v>163</v>
      </c>
      <c r="AI25" s="1" t="s">
        <v>461</v>
      </c>
      <c r="AJ25" s="1">
        <v>66.2</v>
      </c>
      <c r="AK25" s="1"/>
      <c r="AL25" s="1" t="s">
        <v>706</v>
      </c>
      <c r="AM25" s="1" t="s">
        <v>705</v>
      </c>
      <c r="AN25" s="1" t="s">
        <v>137</v>
      </c>
      <c r="AO25" s="1" t="s">
        <v>105</v>
      </c>
      <c r="AP25" s="1" t="s">
        <v>248</v>
      </c>
      <c r="AQ25" s="1">
        <v>75</v>
      </c>
      <c r="AR25" s="1"/>
      <c r="AS25" s="1"/>
      <c r="AT25" s="1"/>
      <c r="AU25" s="1"/>
      <c r="AV25" s="1"/>
      <c r="AW25" s="1"/>
      <c r="AX25" s="1"/>
      <c r="AY25" s="1" t="s">
        <v>409</v>
      </c>
      <c r="AZ25" s="1" t="s">
        <v>707</v>
      </c>
      <c r="BA25" s="1" t="s">
        <v>109</v>
      </c>
      <c r="BB25" s="1" t="s">
        <v>110</v>
      </c>
      <c r="BC25" s="1" t="s">
        <v>225</v>
      </c>
      <c r="BD25" s="1" t="s">
        <v>112</v>
      </c>
      <c r="BE25" s="1">
        <v>81.5</v>
      </c>
      <c r="BF25" s="1">
        <v>8.15</v>
      </c>
      <c r="BG25" s="1"/>
      <c r="BH25" s="1"/>
      <c r="BI25" s="1"/>
      <c r="BJ25" s="1"/>
      <c r="BK25" s="1"/>
      <c r="BL25" s="1"/>
      <c r="BM25" s="1"/>
      <c r="BN25" s="1"/>
      <c r="BO25" s="1" t="s">
        <v>708</v>
      </c>
      <c r="BP25" s="1"/>
      <c r="BQ25" s="1"/>
      <c r="BR25" s="1" t="s">
        <v>709</v>
      </c>
      <c r="BS25" s="1">
        <v>44</v>
      </c>
      <c r="BT25" s="1" t="s">
        <v>710</v>
      </c>
      <c r="BU25" s="1" t="str">
        <f>HYPERLINK("https://nconnect.nicmar.ac.in/storage/profile/ProfilePhoto_H2570024_231456.jpg","Download")</f>
        <v>0</v>
      </c>
      <c r="BV25" s="1" t="s">
        <v>116</v>
      </c>
      <c r="BW25" s="3"/>
      <c r="BX25" s="4">
        <v>3</v>
      </c>
    </row>
    <row r="26" spans="1:76">
      <c r="A26" s="1" t="s">
        <v>76</v>
      </c>
      <c r="B26" s="1" t="s">
        <v>77</v>
      </c>
      <c r="C26" s="1" t="s">
        <v>711</v>
      </c>
      <c r="D26" s="1" t="s">
        <v>712</v>
      </c>
      <c r="E26" s="1" t="s">
        <v>713</v>
      </c>
      <c r="F26" s="1" t="s">
        <v>714</v>
      </c>
      <c r="G26" s="1" t="s">
        <v>715</v>
      </c>
      <c r="H26" s="1" t="s">
        <v>716</v>
      </c>
      <c r="I26" s="1" t="s">
        <v>717</v>
      </c>
      <c r="J26" s="1">
        <v>6304747244</v>
      </c>
      <c r="K26" s="1" t="s">
        <v>84</v>
      </c>
      <c r="L26" s="1" t="s">
        <v>718</v>
      </c>
      <c r="M26" s="1" t="s">
        <v>86</v>
      </c>
      <c r="N26" s="1" t="s">
        <v>477</v>
      </c>
      <c r="O26" s="1"/>
      <c r="P26" s="1" t="s">
        <v>502</v>
      </c>
      <c r="Q26" s="1" t="s">
        <v>719</v>
      </c>
      <c r="R26" s="1" t="s">
        <v>720</v>
      </c>
      <c r="S26" s="1">
        <v>9989772597</v>
      </c>
      <c r="T26" s="1" t="s">
        <v>721</v>
      </c>
      <c r="U26" s="1" t="s">
        <v>722</v>
      </c>
      <c r="V26" s="1">
        <v>7702242575</v>
      </c>
      <c r="W26" s="1" t="s">
        <v>216</v>
      </c>
      <c r="X26" s="1" t="s">
        <v>723</v>
      </c>
      <c r="Y26" s="1" t="s">
        <v>321</v>
      </c>
      <c r="Z26" s="1" t="s">
        <v>322</v>
      </c>
      <c r="AA26" s="1" t="s">
        <v>723</v>
      </c>
      <c r="AB26" s="1" t="s">
        <v>321</v>
      </c>
      <c r="AC26" s="1" t="s">
        <v>322</v>
      </c>
      <c r="AD26" s="1">
        <v>7.95</v>
      </c>
      <c r="AE26" s="1" t="s">
        <v>97</v>
      </c>
      <c r="AF26" s="1" t="s">
        <v>724</v>
      </c>
      <c r="AG26" s="1" t="s">
        <v>486</v>
      </c>
      <c r="AH26" s="1" t="s">
        <v>353</v>
      </c>
      <c r="AI26" s="1" t="s">
        <v>408</v>
      </c>
      <c r="AJ26" s="1">
        <v>98</v>
      </c>
      <c r="AK26" s="1">
        <v>9.8</v>
      </c>
      <c r="AL26" s="1" t="s">
        <v>616</v>
      </c>
      <c r="AM26" s="1" t="s">
        <v>725</v>
      </c>
      <c r="AN26" s="1"/>
      <c r="AO26" s="1" t="s">
        <v>726</v>
      </c>
      <c r="AP26" s="1" t="s">
        <v>461</v>
      </c>
      <c r="AQ26" s="1">
        <v>91</v>
      </c>
      <c r="AR26" s="1">
        <v>9.61</v>
      </c>
      <c r="AS26" s="1"/>
      <c r="AT26" s="1"/>
      <c r="AU26" s="1"/>
      <c r="AV26" s="1"/>
      <c r="AW26" s="1"/>
      <c r="AX26" s="1"/>
      <c r="AY26" s="1" t="s">
        <v>727</v>
      </c>
      <c r="AZ26" s="1" t="s">
        <v>728</v>
      </c>
      <c r="BA26" s="1"/>
      <c r="BB26" s="1"/>
      <c r="BC26" s="1" t="s">
        <v>540</v>
      </c>
      <c r="BD26" s="1" t="s">
        <v>729</v>
      </c>
      <c r="BE26" s="1">
        <v>80.2</v>
      </c>
      <c r="BF26" s="1">
        <v>8.02</v>
      </c>
      <c r="BG26" s="1"/>
      <c r="BH26" s="1"/>
      <c r="BI26" s="1"/>
      <c r="BJ26" s="1"/>
      <c r="BK26" s="1"/>
      <c r="BL26" s="1"/>
      <c r="BM26" s="1"/>
      <c r="BN26" s="1"/>
      <c r="BO26" s="1" t="s">
        <v>200</v>
      </c>
      <c r="BP26" s="1"/>
      <c r="BQ26" s="1"/>
      <c r="BR26" s="1" t="s">
        <v>730</v>
      </c>
      <c r="BS26" s="1">
        <v>19</v>
      </c>
      <c r="BT26" s="1" t="s">
        <v>731</v>
      </c>
      <c r="BU26" s="1" t="str">
        <f>HYPERLINK("https://nconnect.nicmar.ac.in/storage/profile/ProfilePhoto_H2570025_651897.jpg","Download")</f>
        <v>0</v>
      </c>
      <c r="BV26" s="1" t="s">
        <v>116</v>
      </c>
      <c r="BW26" s="3"/>
      <c r="BX26" s="4">
        <v>1</v>
      </c>
    </row>
    <row r="27" spans="1:76">
      <c r="A27" s="1" t="s">
        <v>76</v>
      </c>
      <c r="B27" s="1" t="s">
        <v>77</v>
      </c>
      <c r="C27" s="1" t="s">
        <v>732</v>
      </c>
      <c r="D27" s="1" t="s">
        <v>733</v>
      </c>
      <c r="E27" s="1" t="s">
        <v>177</v>
      </c>
      <c r="F27" s="1" t="s">
        <v>734</v>
      </c>
      <c r="G27" s="1" t="s">
        <v>735</v>
      </c>
      <c r="H27" s="1" t="s">
        <v>736</v>
      </c>
      <c r="I27" s="1" t="s">
        <v>737</v>
      </c>
      <c r="J27" s="1">
        <v>7328861633</v>
      </c>
      <c r="K27" s="1" t="s">
        <v>84</v>
      </c>
      <c r="L27" s="1" t="s">
        <v>738</v>
      </c>
      <c r="M27" s="1" t="s">
        <v>86</v>
      </c>
      <c r="N27" s="1" t="s">
        <v>238</v>
      </c>
      <c r="O27" s="1" t="s">
        <v>739</v>
      </c>
      <c r="P27" s="1" t="s">
        <v>88</v>
      </c>
      <c r="Q27" s="1" t="s">
        <v>740</v>
      </c>
      <c r="R27" s="1" t="s">
        <v>741</v>
      </c>
      <c r="S27" s="1">
        <v>9437201872</v>
      </c>
      <c r="T27" s="1" t="s">
        <v>742</v>
      </c>
      <c r="U27" s="1" t="s">
        <v>743</v>
      </c>
      <c r="V27" s="1">
        <v>9438398171</v>
      </c>
      <c r="W27" s="1" t="s">
        <v>93</v>
      </c>
      <c r="X27" s="1" t="s">
        <v>744</v>
      </c>
      <c r="Y27" s="1" t="s">
        <v>745</v>
      </c>
      <c r="Z27" s="1" t="s">
        <v>131</v>
      </c>
      <c r="AA27" s="1" t="s">
        <v>744</v>
      </c>
      <c r="AB27" s="1" t="s">
        <v>745</v>
      </c>
      <c r="AC27" s="1" t="s">
        <v>131</v>
      </c>
      <c r="AD27" s="1">
        <v>0.0</v>
      </c>
      <c r="AE27" s="1" t="s">
        <v>97</v>
      </c>
      <c r="AF27" s="1" t="s">
        <v>746</v>
      </c>
      <c r="AG27" s="1" t="s">
        <v>192</v>
      </c>
      <c r="AH27" s="1" t="s">
        <v>408</v>
      </c>
      <c r="AI27" s="1" t="s">
        <v>135</v>
      </c>
      <c r="AJ27" s="1">
        <v>59.8</v>
      </c>
      <c r="AK27" s="1"/>
      <c r="AL27" s="1" t="s">
        <v>746</v>
      </c>
      <c r="AM27" s="1" t="s">
        <v>192</v>
      </c>
      <c r="AN27" s="1" t="s">
        <v>137</v>
      </c>
      <c r="AO27" s="1" t="s">
        <v>461</v>
      </c>
      <c r="AP27" s="1" t="s">
        <v>195</v>
      </c>
      <c r="AQ27" s="1">
        <v>65</v>
      </c>
      <c r="AR27" s="1"/>
      <c r="AS27" s="1" t="s">
        <v>747</v>
      </c>
      <c r="AT27" s="1" t="s">
        <v>748</v>
      </c>
      <c r="AU27" s="1" t="s">
        <v>228</v>
      </c>
      <c r="AV27" s="1" t="s">
        <v>144</v>
      </c>
      <c r="AW27" s="1">
        <v>80.7</v>
      </c>
      <c r="AX27" s="1"/>
      <c r="AY27" s="1" t="s">
        <v>749</v>
      </c>
      <c r="AZ27" s="1" t="s">
        <v>750</v>
      </c>
      <c r="BA27" s="1" t="s">
        <v>142</v>
      </c>
      <c r="BB27" s="1" t="s">
        <v>110</v>
      </c>
      <c r="BC27" s="1" t="s">
        <v>751</v>
      </c>
      <c r="BD27" s="1" t="s">
        <v>228</v>
      </c>
      <c r="BE27" s="1">
        <v>71.15</v>
      </c>
      <c r="BF27" s="1">
        <v>7.49</v>
      </c>
      <c r="BG27" s="1"/>
      <c r="BH27" s="1"/>
      <c r="BI27" s="1"/>
      <c r="BJ27" s="1"/>
      <c r="BK27" s="1"/>
      <c r="BL27" s="1"/>
      <c r="BM27" s="1"/>
      <c r="BN27" s="1"/>
      <c r="BO27" s="1" t="s">
        <v>200</v>
      </c>
      <c r="BP27" s="1"/>
      <c r="BQ27" s="1"/>
      <c r="BR27" s="1" t="s">
        <v>752</v>
      </c>
      <c r="BS27" s="1">
        <v>-19</v>
      </c>
      <c r="BT27" s="1" t="s">
        <v>753</v>
      </c>
      <c r="BU27" s="1" t="str">
        <f>HYPERLINK("https://nconnect.nicmar.ac.in/storage/profile/ProfilePhoto_H2570026_234587.jpg","Download")</f>
        <v>0</v>
      </c>
      <c r="BV27" s="1" t="s">
        <v>116</v>
      </c>
      <c r="BW27" s="3"/>
      <c r="BX27" s="3"/>
    </row>
    <row r="28" spans="1:76">
      <c r="A28" s="1" t="s">
        <v>76</v>
      </c>
      <c r="B28" s="1" t="s">
        <v>77</v>
      </c>
      <c r="C28" s="1" t="s">
        <v>754</v>
      </c>
      <c r="D28" s="1" t="s">
        <v>755</v>
      </c>
      <c r="E28" s="1"/>
      <c r="F28" s="1" t="s">
        <v>756</v>
      </c>
      <c r="G28" s="1" t="s">
        <v>757</v>
      </c>
      <c r="H28" s="1" t="s">
        <v>758</v>
      </c>
      <c r="I28" s="1" t="s">
        <v>759</v>
      </c>
      <c r="J28" s="1">
        <v>9731351079</v>
      </c>
      <c r="K28" s="1" t="s">
        <v>84</v>
      </c>
      <c r="L28" s="1" t="s">
        <v>760</v>
      </c>
      <c r="M28" s="1" t="s">
        <v>86</v>
      </c>
      <c r="N28" s="1" t="s">
        <v>761</v>
      </c>
      <c r="O28" s="1"/>
      <c r="P28" s="1" t="s">
        <v>88</v>
      </c>
      <c r="Q28" s="1" t="s">
        <v>762</v>
      </c>
      <c r="R28" s="1" t="s">
        <v>763</v>
      </c>
      <c r="S28" s="1">
        <v>9611940781</v>
      </c>
      <c r="T28" s="1" t="s">
        <v>764</v>
      </c>
      <c r="U28" s="1" t="s">
        <v>765</v>
      </c>
      <c r="V28" s="1">
        <v>9535021030</v>
      </c>
      <c r="W28" s="1" t="s">
        <v>610</v>
      </c>
      <c r="X28" s="1" t="s">
        <v>766</v>
      </c>
      <c r="Y28" s="1" t="s">
        <v>767</v>
      </c>
      <c r="Z28" s="1" t="s">
        <v>768</v>
      </c>
      <c r="AA28" s="1" t="s">
        <v>766</v>
      </c>
      <c r="AB28" s="1" t="s">
        <v>767</v>
      </c>
      <c r="AC28" s="1" t="s">
        <v>768</v>
      </c>
      <c r="AD28" s="1">
        <v>7.87</v>
      </c>
      <c r="AE28" s="1" t="s">
        <v>97</v>
      </c>
      <c r="AF28" s="1" t="s">
        <v>769</v>
      </c>
      <c r="AG28" s="1" t="s">
        <v>770</v>
      </c>
      <c r="AH28" s="1" t="s">
        <v>405</v>
      </c>
      <c r="AI28" s="1" t="s">
        <v>438</v>
      </c>
      <c r="AJ28" s="1">
        <v>73.6</v>
      </c>
      <c r="AK28" s="1"/>
      <c r="AL28" s="1" t="s">
        <v>771</v>
      </c>
      <c r="AM28" s="1" t="s">
        <v>772</v>
      </c>
      <c r="AN28" s="1" t="s">
        <v>104</v>
      </c>
      <c r="AO28" s="1" t="s">
        <v>353</v>
      </c>
      <c r="AP28" s="1" t="s">
        <v>135</v>
      </c>
      <c r="AQ28" s="1">
        <v>73.1</v>
      </c>
      <c r="AR28" s="1"/>
      <c r="AS28" s="1"/>
      <c r="AT28" s="1"/>
      <c r="AU28" s="1"/>
      <c r="AV28" s="1"/>
      <c r="AW28" s="1"/>
      <c r="AX28" s="1"/>
      <c r="AY28" s="1" t="s">
        <v>773</v>
      </c>
      <c r="AZ28" s="1" t="s">
        <v>774</v>
      </c>
      <c r="BA28" s="1" t="s">
        <v>590</v>
      </c>
      <c r="BB28" s="1" t="s">
        <v>591</v>
      </c>
      <c r="BC28" s="1" t="s">
        <v>224</v>
      </c>
      <c r="BD28" s="1" t="s">
        <v>358</v>
      </c>
      <c r="BE28" s="1">
        <v>63</v>
      </c>
      <c r="BF28" s="1">
        <v>7.05</v>
      </c>
      <c r="BG28" s="1"/>
      <c r="BH28" s="1"/>
      <c r="BI28" s="1"/>
      <c r="BJ28" s="1"/>
      <c r="BK28" s="1"/>
      <c r="BL28" s="1"/>
      <c r="BM28" s="1"/>
      <c r="BN28" s="1"/>
      <c r="BO28" s="1" t="s">
        <v>775</v>
      </c>
      <c r="BP28" s="1" t="s">
        <v>776</v>
      </c>
      <c r="BQ28" s="1" t="s">
        <v>777</v>
      </c>
      <c r="BR28" s="1" t="s">
        <v>778</v>
      </c>
      <c r="BS28" s="1">
        <v>69</v>
      </c>
      <c r="BT28" s="1" t="s">
        <v>779</v>
      </c>
      <c r="BU28" s="1" t="str">
        <f>HYPERLINK("https://nconnect.nicmar.ac.in/storage/profile/ProfilePhoto_H2570027_714583.jpg","Download")</f>
        <v>0</v>
      </c>
      <c r="BV28" s="1" t="s">
        <v>116</v>
      </c>
      <c r="BW28" s="3"/>
      <c r="BX28" s="3"/>
    </row>
    <row r="29" spans="1:76">
      <c r="A29" s="1" t="s">
        <v>76</v>
      </c>
      <c r="B29" s="1" t="s">
        <v>77</v>
      </c>
      <c r="C29" s="1" t="s">
        <v>780</v>
      </c>
      <c r="D29" s="1" t="s">
        <v>781</v>
      </c>
      <c r="E29" s="1" t="s">
        <v>782</v>
      </c>
      <c r="F29" s="1" t="s">
        <v>177</v>
      </c>
      <c r="G29" s="1" t="s">
        <v>783</v>
      </c>
      <c r="H29" s="1" t="s">
        <v>784</v>
      </c>
      <c r="I29" s="1" t="s">
        <v>785</v>
      </c>
      <c r="J29" s="1">
        <v>8500448358</v>
      </c>
      <c r="K29" s="1" t="s">
        <v>84</v>
      </c>
      <c r="L29" s="1" t="s">
        <v>786</v>
      </c>
      <c r="M29" s="1" t="s">
        <v>86</v>
      </c>
      <c r="N29" s="1" t="s">
        <v>500</v>
      </c>
      <c r="O29" s="1" t="s">
        <v>787</v>
      </c>
      <c r="P29" s="1" t="s">
        <v>788</v>
      </c>
      <c r="Q29" s="1" t="s">
        <v>789</v>
      </c>
      <c r="R29" s="1" t="s">
        <v>790</v>
      </c>
      <c r="S29" s="1">
        <v>9490848358</v>
      </c>
      <c r="T29" s="1" t="s">
        <v>293</v>
      </c>
      <c r="U29" s="1" t="s">
        <v>791</v>
      </c>
      <c r="V29" s="1">
        <v>9490312125</v>
      </c>
      <c r="W29" s="1" t="s">
        <v>216</v>
      </c>
      <c r="X29" s="1" t="s">
        <v>792</v>
      </c>
      <c r="Y29" s="1" t="s">
        <v>484</v>
      </c>
      <c r="Z29" s="1" t="s">
        <v>322</v>
      </c>
      <c r="AA29" s="1" t="s">
        <v>792</v>
      </c>
      <c r="AB29" s="1" t="s">
        <v>484</v>
      </c>
      <c r="AC29" s="1" t="s">
        <v>322</v>
      </c>
      <c r="AD29" s="1">
        <v>8.97</v>
      </c>
      <c r="AE29" s="1" t="s">
        <v>97</v>
      </c>
      <c r="AF29" s="1" t="s">
        <v>793</v>
      </c>
      <c r="AG29" s="1" t="s">
        <v>794</v>
      </c>
      <c r="AH29" s="1" t="s">
        <v>795</v>
      </c>
      <c r="AI29" s="1" t="s">
        <v>354</v>
      </c>
      <c r="AJ29" s="1">
        <v>92</v>
      </c>
      <c r="AK29" s="1">
        <v>9.2</v>
      </c>
      <c r="AL29" s="1" t="s">
        <v>616</v>
      </c>
      <c r="AM29" s="1" t="s">
        <v>796</v>
      </c>
      <c r="AN29" s="1" t="s">
        <v>104</v>
      </c>
      <c r="AO29" s="1" t="s">
        <v>193</v>
      </c>
      <c r="AP29" s="1" t="s">
        <v>380</v>
      </c>
      <c r="AQ29" s="1">
        <v>91.9</v>
      </c>
      <c r="AR29" s="1">
        <v>9.19</v>
      </c>
      <c r="AS29" s="1"/>
      <c r="AT29" s="1"/>
      <c r="AU29" s="1"/>
      <c r="AV29" s="1"/>
      <c r="AW29" s="1"/>
      <c r="AX29" s="1"/>
      <c r="AY29" s="1" t="s">
        <v>797</v>
      </c>
      <c r="AZ29" s="1" t="s">
        <v>798</v>
      </c>
      <c r="BA29" s="1" t="s">
        <v>109</v>
      </c>
      <c r="BB29" s="1" t="s">
        <v>110</v>
      </c>
      <c r="BC29" s="1" t="s">
        <v>273</v>
      </c>
      <c r="BD29" s="1" t="s">
        <v>799</v>
      </c>
      <c r="BE29" s="1">
        <v>94.4</v>
      </c>
      <c r="BF29" s="1">
        <v>9.44</v>
      </c>
      <c r="BG29" s="1"/>
      <c r="BH29" s="1"/>
      <c r="BI29" s="1"/>
      <c r="BJ29" s="1"/>
      <c r="BK29" s="1"/>
      <c r="BL29" s="1"/>
      <c r="BM29" s="1"/>
      <c r="BN29" s="1"/>
      <c r="BO29" s="1" t="s">
        <v>800</v>
      </c>
      <c r="BP29" s="1"/>
      <c r="BQ29" s="1"/>
      <c r="BR29" s="1" t="s">
        <v>801</v>
      </c>
      <c r="BS29" s="1">
        <v>14</v>
      </c>
      <c r="BT29" s="1" t="s">
        <v>802</v>
      </c>
      <c r="BU29" s="1" t="str">
        <f>HYPERLINK("https://nconnect.nicmar.ac.in/storage/profile/ProfilePhoto_H2570028_631254.jpg","Download")</f>
        <v>0</v>
      </c>
      <c r="BV29" s="1" t="s">
        <v>116</v>
      </c>
      <c r="BW29" s="3"/>
      <c r="BX29" s="4">
        <v>2</v>
      </c>
    </row>
    <row r="30" spans="1:76">
      <c r="A30" s="1" t="s">
        <v>76</v>
      </c>
      <c r="B30" s="1" t="s">
        <v>77</v>
      </c>
      <c r="C30" s="1" t="s">
        <v>803</v>
      </c>
      <c r="D30" s="1" t="s">
        <v>804</v>
      </c>
      <c r="E30" s="1" t="s">
        <v>805</v>
      </c>
      <c r="F30" s="1" t="s">
        <v>806</v>
      </c>
      <c r="G30" s="1" t="s">
        <v>807</v>
      </c>
      <c r="H30" s="1" t="s">
        <v>808</v>
      </c>
      <c r="I30" s="1" t="s">
        <v>809</v>
      </c>
      <c r="J30" s="1">
        <v>9390466058</v>
      </c>
      <c r="K30" s="1" t="s">
        <v>84</v>
      </c>
      <c r="L30" s="1" t="s">
        <v>810</v>
      </c>
      <c r="M30" s="1" t="s">
        <v>86</v>
      </c>
      <c r="N30" s="1" t="s">
        <v>811</v>
      </c>
      <c r="O30" s="1" t="s">
        <v>812</v>
      </c>
      <c r="P30" s="1" t="s">
        <v>343</v>
      </c>
      <c r="Q30" s="1" t="s">
        <v>813</v>
      </c>
      <c r="R30" s="1" t="s">
        <v>814</v>
      </c>
      <c r="S30" s="1">
        <v>9440447075</v>
      </c>
      <c r="T30" s="1" t="s">
        <v>348</v>
      </c>
      <c r="U30" s="1" t="s">
        <v>815</v>
      </c>
      <c r="V30" s="1">
        <v>9391800963</v>
      </c>
      <c r="W30" s="1" t="s">
        <v>216</v>
      </c>
      <c r="X30" s="1" t="s">
        <v>816</v>
      </c>
      <c r="Y30" s="1" t="s">
        <v>817</v>
      </c>
      <c r="Z30" s="1" t="s">
        <v>96</v>
      </c>
      <c r="AA30" s="1" t="s">
        <v>816</v>
      </c>
      <c r="AB30" s="1" t="s">
        <v>817</v>
      </c>
      <c r="AC30" s="1" t="s">
        <v>96</v>
      </c>
      <c r="AD30" s="1">
        <v>8.16</v>
      </c>
      <c r="AE30" s="1" t="s">
        <v>97</v>
      </c>
      <c r="AF30" s="1" t="s">
        <v>459</v>
      </c>
      <c r="AG30" s="1" t="s">
        <v>818</v>
      </c>
      <c r="AH30" s="1" t="s">
        <v>353</v>
      </c>
      <c r="AI30" s="1" t="s">
        <v>354</v>
      </c>
      <c r="AJ30" s="1">
        <v>87.4</v>
      </c>
      <c r="AK30" s="1">
        <v>9.2</v>
      </c>
      <c r="AL30" s="1" t="s">
        <v>102</v>
      </c>
      <c r="AM30" s="1" t="s">
        <v>463</v>
      </c>
      <c r="AN30" s="1" t="s">
        <v>104</v>
      </c>
      <c r="AO30" s="1" t="s">
        <v>193</v>
      </c>
      <c r="AP30" s="1" t="s">
        <v>380</v>
      </c>
      <c r="AQ30" s="1">
        <v>88.8</v>
      </c>
      <c r="AR30" s="1"/>
      <c r="AS30" s="1"/>
      <c r="AT30" s="1"/>
      <c r="AU30" s="1"/>
      <c r="AV30" s="1"/>
      <c r="AW30" s="1"/>
      <c r="AX30" s="1"/>
      <c r="AY30" s="1" t="s">
        <v>168</v>
      </c>
      <c r="AZ30" s="1" t="s">
        <v>819</v>
      </c>
      <c r="BA30" s="1" t="s">
        <v>142</v>
      </c>
      <c r="BB30" s="1" t="s">
        <v>110</v>
      </c>
      <c r="BC30" s="1" t="s">
        <v>540</v>
      </c>
      <c r="BD30" s="1" t="s">
        <v>799</v>
      </c>
      <c r="BE30" s="1">
        <v>72.01</v>
      </c>
      <c r="BF30" s="1">
        <v>7.58</v>
      </c>
      <c r="BG30" s="1"/>
      <c r="BH30" s="1"/>
      <c r="BI30" s="1"/>
      <c r="BJ30" s="1"/>
      <c r="BK30" s="1"/>
      <c r="BL30" s="1"/>
      <c r="BM30" s="1"/>
      <c r="BN30" s="1"/>
      <c r="BO30" s="1" t="s">
        <v>820</v>
      </c>
      <c r="BP30" s="1"/>
      <c r="BQ30" s="1"/>
      <c r="BR30" s="1" t="s">
        <v>821</v>
      </c>
      <c r="BS30" s="1">
        <v>38</v>
      </c>
      <c r="BT30" s="1" t="s">
        <v>822</v>
      </c>
      <c r="BU30" s="1" t="str">
        <f>HYPERLINK("https://nconnect.nicmar.ac.in/storage/profile/ProfilePhoto_H2570029_287413.jpg","Download")</f>
        <v>0</v>
      </c>
      <c r="BV30" s="1" t="s">
        <v>116</v>
      </c>
      <c r="BW30" s="3"/>
      <c r="BX30" s="4">
        <v>2</v>
      </c>
    </row>
    <row r="31" spans="1:76">
      <c r="A31" s="1" t="s">
        <v>76</v>
      </c>
      <c r="B31" s="1" t="s">
        <v>77</v>
      </c>
      <c r="C31" s="1" t="s">
        <v>823</v>
      </c>
      <c r="D31" s="1" t="s">
        <v>824</v>
      </c>
      <c r="E31" s="1" t="s">
        <v>825</v>
      </c>
      <c r="F31" s="1" t="s">
        <v>826</v>
      </c>
      <c r="G31" s="1" t="s">
        <v>827</v>
      </c>
      <c r="H31" s="1" t="s">
        <v>828</v>
      </c>
      <c r="I31" s="1" t="s">
        <v>829</v>
      </c>
      <c r="J31" s="1">
        <v>6303783751</v>
      </c>
      <c r="K31" s="1" t="s">
        <v>84</v>
      </c>
      <c r="L31" s="1" t="s">
        <v>830</v>
      </c>
      <c r="M31" s="1" t="s">
        <v>86</v>
      </c>
      <c r="N31" s="1" t="s">
        <v>831</v>
      </c>
      <c r="O31" s="1" t="s">
        <v>832</v>
      </c>
      <c r="P31" s="1" t="s">
        <v>316</v>
      </c>
      <c r="Q31" s="1" t="s">
        <v>833</v>
      </c>
      <c r="R31" s="1" t="s">
        <v>834</v>
      </c>
      <c r="S31" s="1">
        <v>9440701745</v>
      </c>
      <c r="T31" s="1" t="s">
        <v>835</v>
      </c>
      <c r="U31" s="1" t="s">
        <v>836</v>
      </c>
      <c r="V31" s="1">
        <v>9392886653</v>
      </c>
      <c r="W31" s="1" t="s">
        <v>837</v>
      </c>
      <c r="X31" s="1" t="s">
        <v>838</v>
      </c>
      <c r="Y31" s="1" t="s">
        <v>839</v>
      </c>
      <c r="Z31" s="1" t="s">
        <v>96</v>
      </c>
      <c r="AA31" s="1" t="s">
        <v>838</v>
      </c>
      <c r="AB31" s="1" t="s">
        <v>839</v>
      </c>
      <c r="AC31" s="1" t="s">
        <v>96</v>
      </c>
      <c r="AD31" s="1">
        <v>8.05</v>
      </c>
      <c r="AE31" s="1" t="s">
        <v>97</v>
      </c>
      <c r="AF31" s="1" t="s">
        <v>840</v>
      </c>
      <c r="AG31" s="1" t="s">
        <v>509</v>
      </c>
      <c r="AH31" s="1" t="s">
        <v>353</v>
      </c>
      <c r="AI31" s="1" t="s">
        <v>101</v>
      </c>
      <c r="AJ31" s="1">
        <v>92.15</v>
      </c>
      <c r="AK31" s="1">
        <v>9.7</v>
      </c>
      <c r="AL31" s="1" t="s">
        <v>616</v>
      </c>
      <c r="AM31" s="1" t="s">
        <v>841</v>
      </c>
      <c r="AN31" s="1" t="s">
        <v>104</v>
      </c>
      <c r="AO31" s="1" t="s">
        <v>380</v>
      </c>
      <c r="AP31" s="1" t="s">
        <v>106</v>
      </c>
      <c r="AQ31" s="1">
        <v>85.8</v>
      </c>
      <c r="AR31" s="1">
        <v>0</v>
      </c>
      <c r="AS31" s="1"/>
      <c r="AT31" s="1"/>
      <c r="AU31" s="1"/>
      <c r="AV31" s="1"/>
      <c r="AW31" s="1"/>
      <c r="AX31" s="1"/>
      <c r="AY31" s="1" t="s">
        <v>168</v>
      </c>
      <c r="AZ31" s="1" t="s">
        <v>842</v>
      </c>
      <c r="BA31" s="1" t="s">
        <v>142</v>
      </c>
      <c r="BB31" s="1" t="s">
        <v>110</v>
      </c>
      <c r="BC31" s="1" t="s">
        <v>111</v>
      </c>
      <c r="BD31" s="1" t="s">
        <v>144</v>
      </c>
      <c r="BE31" s="1">
        <v>69</v>
      </c>
      <c r="BF31" s="1">
        <v>7.4</v>
      </c>
      <c r="BG31" s="1"/>
      <c r="BH31" s="1"/>
      <c r="BI31" s="1"/>
      <c r="BJ31" s="1"/>
      <c r="BK31" s="1"/>
      <c r="BL31" s="1"/>
      <c r="BM31" s="1"/>
      <c r="BN31" s="1"/>
      <c r="BO31" s="1" t="s">
        <v>843</v>
      </c>
      <c r="BP31" s="1"/>
      <c r="BQ31" s="1"/>
      <c r="BR31" s="1" t="s">
        <v>844</v>
      </c>
      <c r="BS31" s="1">
        <v>52</v>
      </c>
      <c r="BT31" s="1" t="s">
        <v>845</v>
      </c>
      <c r="BU31" s="1" t="str">
        <f>HYPERLINK("https://nconnect.nicmar.ac.in/storage/profile/6ab289fe3d1c4.png","Download")</f>
        <v>0</v>
      </c>
      <c r="BV31" s="1" t="s">
        <v>116</v>
      </c>
      <c r="BW31" s="3"/>
      <c r="BX31" s="4">
        <v>3</v>
      </c>
    </row>
    <row r="32" spans="1:76">
      <c r="A32" s="1" t="s">
        <v>76</v>
      </c>
      <c r="B32" s="1" t="s">
        <v>77</v>
      </c>
      <c r="C32" s="1" t="s">
        <v>846</v>
      </c>
      <c r="D32" s="1" t="s">
        <v>847</v>
      </c>
      <c r="E32" s="1"/>
      <c r="F32" s="1" t="s">
        <v>848</v>
      </c>
      <c r="G32" s="1" t="s">
        <v>849</v>
      </c>
      <c r="H32" s="1" t="s">
        <v>850</v>
      </c>
      <c r="I32" s="1" t="s">
        <v>851</v>
      </c>
      <c r="J32" s="1">
        <v>8978447509</v>
      </c>
      <c r="K32" s="1" t="s">
        <v>84</v>
      </c>
      <c r="L32" s="1" t="s">
        <v>852</v>
      </c>
      <c r="M32" s="1" t="s">
        <v>86</v>
      </c>
      <c r="N32" s="1" t="s">
        <v>853</v>
      </c>
      <c r="O32" s="1" t="s">
        <v>854</v>
      </c>
      <c r="P32" s="1" t="s">
        <v>343</v>
      </c>
      <c r="Q32" s="1" t="s">
        <v>855</v>
      </c>
      <c r="R32" s="1" t="s">
        <v>856</v>
      </c>
      <c r="S32" s="1">
        <v>9030335995</v>
      </c>
      <c r="T32" s="1" t="s">
        <v>857</v>
      </c>
      <c r="U32" s="1" t="s">
        <v>858</v>
      </c>
      <c r="V32" s="1">
        <v>9010722542</v>
      </c>
      <c r="W32" s="1" t="s">
        <v>610</v>
      </c>
      <c r="X32" s="1" t="s">
        <v>859</v>
      </c>
      <c r="Y32" s="1" t="s">
        <v>860</v>
      </c>
      <c r="Z32" s="1" t="s">
        <v>322</v>
      </c>
      <c r="AA32" s="1" t="s">
        <v>859</v>
      </c>
      <c r="AB32" s="1" t="s">
        <v>860</v>
      </c>
      <c r="AC32" s="1" t="s">
        <v>322</v>
      </c>
      <c r="AD32" s="1">
        <v>8.32</v>
      </c>
      <c r="AE32" s="1" t="s">
        <v>97</v>
      </c>
      <c r="AF32" s="1" t="s">
        <v>861</v>
      </c>
      <c r="AG32" s="1" t="s">
        <v>862</v>
      </c>
      <c r="AH32" s="1" t="s">
        <v>863</v>
      </c>
      <c r="AI32" s="1" t="s">
        <v>438</v>
      </c>
      <c r="AJ32" s="1">
        <v>81.7</v>
      </c>
      <c r="AK32" s="1">
        <v>8.6</v>
      </c>
      <c r="AL32" s="1" t="s">
        <v>864</v>
      </c>
      <c r="AM32" s="1" t="s">
        <v>865</v>
      </c>
      <c r="AN32" s="1" t="s">
        <v>104</v>
      </c>
      <c r="AO32" s="1" t="s">
        <v>353</v>
      </c>
      <c r="AP32" s="1" t="s">
        <v>247</v>
      </c>
      <c r="AQ32" s="1">
        <v>90.8</v>
      </c>
      <c r="AR32" s="1"/>
      <c r="AS32" s="1"/>
      <c r="AT32" s="1"/>
      <c r="AU32" s="1"/>
      <c r="AV32" s="1"/>
      <c r="AW32" s="1"/>
      <c r="AX32" s="1"/>
      <c r="AY32" s="1" t="s">
        <v>538</v>
      </c>
      <c r="AZ32" s="1" t="s">
        <v>866</v>
      </c>
      <c r="BA32" s="1" t="s">
        <v>142</v>
      </c>
      <c r="BB32" s="1" t="s">
        <v>110</v>
      </c>
      <c r="BC32" s="1" t="s">
        <v>511</v>
      </c>
      <c r="BD32" s="1" t="s">
        <v>301</v>
      </c>
      <c r="BE32" s="1">
        <v>79.1</v>
      </c>
      <c r="BF32" s="1">
        <v>8.41</v>
      </c>
      <c r="BG32" s="1"/>
      <c r="BH32" s="1"/>
      <c r="BI32" s="1"/>
      <c r="BJ32" s="1"/>
      <c r="BK32" s="1"/>
      <c r="BL32" s="1"/>
      <c r="BM32" s="1"/>
      <c r="BN32" s="1"/>
      <c r="BO32" s="1" t="s">
        <v>867</v>
      </c>
      <c r="BP32" s="1" t="s">
        <v>868</v>
      </c>
      <c r="BQ32" s="1" t="s">
        <v>869</v>
      </c>
      <c r="BR32" s="1" t="s">
        <v>870</v>
      </c>
      <c r="BS32" s="1">
        <v>27</v>
      </c>
      <c r="BT32" s="1"/>
      <c r="BU32" s="1" t="str">
        <f>HYPERLINK("https://nconnect.nicmar.ac.in/storage/profile/ProfilePhoto_H2570031_257691.jpg","Download")</f>
        <v>0</v>
      </c>
      <c r="BV32" s="1" t="s">
        <v>116</v>
      </c>
      <c r="BW32" s="3"/>
      <c r="BX32" s="4">
        <v>1</v>
      </c>
    </row>
    <row r="33" spans="1:76">
      <c r="A33" s="1" t="s">
        <v>76</v>
      </c>
      <c r="B33" s="1" t="s">
        <v>77</v>
      </c>
      <c r="C33" s="1" t="s">
        <v>871</v>
      </c>
      <c r="D33" s="1" t="s">
        <v>872</v>
      </c>
      <c r="E33" s="1"/>
      <c r="F33" s="1" t="s">
        <v>873</v>
      </c>
      <c r="G33" s="1" t="s">
        <v>874</v>
      </c>
      <c r="H33" s="1" t="s">
        <v>875</v>
      </c>
      <c r="I33" s="1" t="s">
        <v>876</v>
      </c>
      <c r="J33" s="1">
        <v>9440441961</v>
      </c>
      <c r="K33" s="1" t="s">
        <v>84</v>
      </c>
      <c r="L33" s="1" t="s">
        <v>877</v>
      </c>
      <c r="M33" s="1" t="s">
        <v>86</v>
      </c>
      <c r="N33" s="1" t="s">
        <v>526</v>
      </c>
      <c r="O33" s="1"/>
      <c r="P33" s="1" t="s">
        <v>88</v>
      </c>
      <c r="Q33" s="1" t="s">
        <v>878</v>
      </c>
      <c r="R33" s="1" t="s">
        <v>879</v>
      </c>
      <c r="S33" s="1">
        <v>9441731731</v>
      </c>
      <c r="T33" s="1" t="s">
        <v>348</v>
      </c>
      <c r="U33" s="1" t="s">
        <v>880</v>
      </c>
      <c r="V33" s="1">
        <v>9441702500</v>
      </c>
      <c r="W33" s="1" t="s">
        <v>348</v>
      </c>
      <c r="X33" s="1" t="s">
        <v>881</v>
      </c>
      <c r="Y33" s="1" t="s">
        <v>882</v>
      </c>
      <c r="Z33" s="1" t="s">
        <v>96</v>
      </c>
      <c r="AA33" s="1" t="s">
        <v>881</v>
      </c>
      <c r="AB33" s="1" t="s">
        <v>882</v>
      </c>
      <c r="AC33" s="1" t="s">
        <v>96</v>
      </c>
      <c r="AD33" s="1">
        <v>7.66</v>
      </c>
      <c r="AE33" s="1" t="s">
        <v>97</v>
      </c>
      <c r="AF33" s="1" t="s">
        <v>883</v>
      </c>
      <c r="AG33" s="1" t="s">
        <v>509</v>
      </c>
      <c r="AH33" s="1" t="s">
        <v>247</v>
      </c>
      <c r="AI33" s="1" t="s">
        <v>380</v>
      </c>
      <c r="AJ33" s="1">
        <v>83.6</v>
      </c>
      <c r="AK33" s="1">
        <v>8.8</v>
      </c>
      <c r="AL33" s="1"/>
      <c r="AM33" s="1"/>
      <c r="AN33" s="1"/>
      <c r="AO33" s="1"/>
      <c r="AP33" s="1"/>
      <c r="AQ33" s="1"/>
      <c r="AR33" s="1"/>
      <c r="AS33" s="1" t="s">
        <v>164</v>
      </c>
      <c r="AT33" s="1" t="s">
        <v>884</v>
      </c>
      <c r="AU33" s="1" t="s">
        <v>166</v>
      </c>
      <c r="AV33" s="1" t="s">
        <v>167</v>
      </c>
      <c r="AW33" s="1">
        <v>78.09</v>
      </c>
      <c r="AX33" s="1">
        <v>8.22</v>
      </c>
      <c r="AY33" s="1" t="s">
        <v>107</v>
      </c>
      <c r="AZ33" s="1" t="s">
        <v>885</v>
      </c>
      <c r="BA33" s="1" t="s">
        <v>109</v>
      </c>
      <c r="BB33" s="1" t="s">
        <v>110</v>
      </c>
      <c r="BC33" s="1" t="s">
        <v>565</v>
      </c>
      <c r="BD33" s="1" t="s">
        <v>112</v>
      </c>
      <c r="BE33" s="1">
        <v>72.32</v>
      </c>
      <c r="BF33" s="1">
        <v>7.64</v>
      </c>
      <c r="BG33" s="1"/>
      <c r="BH33" s="1"/>
      <c r="BI33" s="1"/>
      <c r="BJ33" s="1"/>
      <c r="BK33" s="1"/>
      <c r="BL33" s="1"/>
      <c r="BM33" s="1"/>
      <c r="BN33" s="1"/>
      <c r="BO33" s="1" t="s">
        <v>886</v>
      </c>
      <c r="BP33" s="1"/>
      <c r="BQ33" s="1"/>
      <c r="BR33" s="1" t="s">
        <v>887</v>
      </c>
      <c r="BS33" s="1">
        <v>67</v>
      </c>
      <c r="BT33" s="1"/>
      <c r="BU33" s="1" t="str">
        <f>HYPERLINK("https://nconnect.nicmar.ac.in/storage/profile/ProfilePhoto_H2570032_183247.jpg","Download")</f>
        <v>0</v>
      </c>
      <c r="BV33" s="1" t="s">
        <v>116</v>
      </c>
      <c r="BW33" s="3"/>
      <c r="BX33" s="4">
        <v>1</v>
      </c>
    </row>
    <row r="34" spans="1:76">
      <c r="A34" s="1" t="s">
        <v>76</v>
      </c>
      <c r="B34" s="1" t="s">
        <v>77</v>
      </c>
      <c r="C34" s="1" t="s">
        <v>888</v>
      </c>
      <c r="D34" s="1" t="s">
        <v>889</v>
      </c>
      <c r="E34" s="1"/>
      <c r="F34" s="1" t="s">
        <v>890</v>
      </c>
      <c r="G34" s="1" t="s">
        <v>891</v>
      </c>
      <c r="H34" s="1" t="s">
        <v>892</v>
      </c>
      <c r="I34" s="1" t="s">
        <v>893</v>
      </c>
      <c r="J34" s="1">
        <v>8985682448</v>
      </c>
      <c r="K34" s="1" t="s">
        <v>84</v>
      </c>
      <c r="L34" s="1" t="s">
        <v>894</v>
      </c>
      <c r="M34" s="1" t="s">
        <v>86</v>
      </c>
      <c r="N34" s="1" t="s">
        <v>895</v>
      </c>
      <c r="O34" s="1" t="s">
        <v>896</v>
      </c>
      <c r="P34" s="1" t="s">
        <v>394</v>
      </c>
      <c r="Q34" s="1" t="s">
        <v>897</v>
      </c>
      <c r="R34" s="1" t="s">
        <v>898</v>
      </c>
      <c r="S34" s="1">
        <v>8985653471</v>
      </c>
      <c r="T34" s="1" t="s">
        <v>899</v>
      </c>
      <c r="U34" s="1" t="s">
        <v>900</v>
      </c>
      <c r="V34" s="1">
        <v>7842413705</v>
      </c>
      <c r="W34" s="1" t="s">
        <v>216</v>
      </c>
      <c r="X34" s="1" t="s">
        <v>901</v>
      </c>
      <c r="Y34" s="1" t="s">
        <v>902</v>
      </c>
      <c r="Z34" s="1" t="s">
        <v>322</v>
      </c>
      <c r="AA34" s="1" t="s">
        <v>901</v>
      </c>
      <c r="AB34" s="1" t="s">
        <v>902</v>
      </c>
      <c r="AC34" s="1" t="s">
        <v>322</v>
      </c>
      <c r="AD34" s="1">
        <v>7.53</v>
      </c>
      <c r="AE34" s="1" t="s">
        <v>97</v>
      </c>
      <c r="AF34" s="1" t="s">
        <v>903</v>
      </c>
      <c r="AG34" s="1" t="s">
        <v>325</v>
      </c>
      <c r="AH34" s="1" t="s">
        <v>404</v>
      </c>
      <c r="AI34" s="1" t="s">
        <v>405</v>
      </c>
      <c r="AJ34" s="1">
        <v>83.6</v>
      </c>
      <c r="AK34" s="1">
        <v>8.8</v>
      </c>
      <c r="AL34" s="1" t="s">
        <v>904</v>
      </c>
      <c r="AM34" s="1" t="s">
        <v>325</v>
      </c>
      <c r="AN34" s="1" t="s">
        <v>104</v>
      </c>
      <c r="AO34" s="1" t="s">
        <v>437</v>
      </c>
      <c r="AP34" s="1" t="s">
        <v>134</v>
      </c>
      <c r="AQ34" s="1">
        <v>90.4</v>
      </c>
      <c r="AR34" s="1">
        <v>9.52</v>
      </c>
      <c r="AS34" s="1"/>
      <c r="AT34" s="1"/>
      <c r="AU34" s="1"/>
      <c r="AV34" s="1"/>
      <c r="AW34" s="1"/>
      <c r="AX34" s="1"/>
      <c r="AY34" s="1" t="s">
        <v>588</v>
      </c>
      <c r="AZ34" s="1" t="s">
        <v>905</v>
      </c>
      <c r="BA34" s="1" t="s">
        <v>109</v>
      </c>
      <c r="BB34" s="1" t="s">
        <v>110</v>
      </c>
      <c r="BC34" s="1" t="s">
        <v>193</v>
      </c>
      <c r="BD34" s="1" t="s">
        <v>139</v>
      </c>
      <c r="BE34" s="1">
        <v>62.9</v>
      </c>
      <c r="BF34" s="1">
        <v>6.81</v>
      </c>
      <c r="BG34" s="1"/>
      <c r="BH34" s="1"/>
      <c r="BI34" s="1"/>
      <c r="BJ34" s="1"/>
      <c r="BK34" s="1"/>
      <c r="BL34" s="1"/>
      <c r="BM34" s="1"/>
      <c r="BN34" s="1"/>
      <c r="BO34" s="1" t="s">
        <v>906</v>
      </c>
      <c r="BP34" s="1" t="s">
        <v>907</v>
      </c>
      <c r="BQ34" s="1" t="s">
        <v>908</v>
      </c>
      <c r="BR34" s="1" t="s">
        <v>909</v>
      </c>
      <c r="BS34" s="1">
        <v>41</v>
      </c>
      <c r="BT34" s="1" t="s">
        <v>910</v>
      </c>
      <c r="BU34" s="1" t="str">
        <f>HYPERLINK("https://nconnect.nicmar.ac.in/storage/profile/ProfilePhoto_H2570033_259618.jpg","Download")</f>
        <v>0</v>
      </c>
      <c r="BV34" s="1" t="s">
        <v>116</v>
      </c>
      <c r="BW34" s="3"/>
      <c r="BX34" s="4">
        <v>1</v>
      </c>
    </row>
    <row r="35" spans="1:76">
      <c r="A35" s="1" t="s">
        <v>76</v>
      </c>
      <c r="B35" s="1" t="s">
        <v>77</v>
      </c>
      <c r="C35" s="1" t="s">
        <v>911</v>
      </c>
      <c r="D35" s="1" t="s">
        <v>912</v>
      </c>
      <c r="E35" s="1"/>
      <c r="F35" s="1" t="s">
        <v>913</v>
      </c>
      <c r="G35" s="1" t="s">
        <v>914</v>
      </c>
      <c r="H35" s="1" t="s">
        <v>915</v>
      </c>
      <c r="I35" s="1" t="s">
        <v>916</v>
      </c>
      <c r="J35" s="1">
        <v>6302234841</v>
      </c>
      <c r="K35" s="1" t="s">
        <v>84</v>
      </c>
      <c r="L35" s="1" t="s">
        <v>917</v>
      </c>
      <c r="M35" s="1" t="s">
        <v>86</v>
      </c>
      <c r="N35" s="1" t="s">
        <v>918</v>
      </c>
      <c r="O35" s="1" t="s">
        <v>919</v>
      </c>
      <c r="P35" s="1" t="s">
        <v>343</v>
      </c>
      <c r="Q35" s="1" t="s">
        <v>920</v>
      </c>
      <c r="R35" s="1" t="s">
        <v>921</v>
      </c>
      <c r="S35" s="1">
        <v>9866320217</v>
      </c>
      <c r="T35" s="1" t="s">
        <v>922</v>
      </c>
      <c r="U35" s="1" t="s">
        <v>923</v>
      </c>
      <c r="V35" s="1">
        <v>9989614736</v>
      </c>
      <c r="W35" s="1" t="s">
        <v>93</v>
      </c>
      <c r="X35" s="1" t="s">
        <v>924</v>
      </c>
      <c r="Y35" s="1" t="s">
        <v>925</v>
      </c>
      <c r="Z35" s="1" t="s">
        <v>322</v>
      </c>
      <c r="AA35" s="1" t="s">
        <v>924</v>
      </c>
      <c r="AB35" s="1" t="s">
        <v>925</v>
      </c>
      <c r="AC35" s="1" t="s">
        <v>322</v>
      </c>
      <c r="AD35" s="1">
        <v>7.58</v>
      </c>
      <c r="AE35" s="1" t="s">
        <v>97</v>
      </c>
      <c r="AF35" s="1" t="s">
        <v>926</v>
      </c>
      <c r="AG35" s="1" t="s">
        <v>325</v>
      </c>
      <c r="AH35" s="1" t="s">
        <v>193</v>
      </c>
      <c r="AI35" s="1" t="s">
        <v>247</v>
      </c>
      <c r="AJ35" s="1">
        <v>93</v>
      </c>
      <c r="AK35" s="1">
        <v>9.3</v>
      </c>
      <c r="AL35" s="1"/>
      <c r="AM35" s="1"/>
      <c r="AN35" s="1"/>
      <c r="AO35" s="1"/>
      <c r="AP35" s="1"/>
      <c r="AQ35" s="1"/>
      <c r="AR35" s="1"/>
      <c r="AS35" s="1" t="s">
        <v>222</v>
      </c>
      <c r="AT35" s="1" t="s">
        <v>927</v>
      </c>
      <c r="AU35" s="1" t="s">
        <v>163</v>
      </c>
      <c r="AV35" s="1" t="s">
        <v>464</v>
      </c>
      <c r="AW35" s="1">
        <v>74.46</v>
      </c>
      <c r="AX35" s="1"/>
      <c r="AY35" s="1" t="s">
        <v>928</v>
      </c>
      <c r="AZ35" s="1" t="s">
        <v>929</v>
      </c>
      <c r="BA35" s="1" t="s">
        <v>142</v>
      </c>
      <c r="BB35" s="1" t="s">
        <v>110</v>
      </c>
      <c r="BC35" s="1" t="s">
        <v>111</v>
      </c>
      <c r="BD35" s="1" t="s">
        <v>383</v>
      </c>
      <c r="BE35" s="1">
        <v>60.1</v>
      </c>
      <c r="BF35" s="1">
        <v>6.76</v>
      </c>
      <c r="BG35" s="1"/>
      <c r="BH35" s="1"/>
      <c r="BI35" s="1"/>
      <c r="BJ35" s="1"/>
      <c r="BK35" s="1"/>
      <c r="BL35" s="1"/>
      <c r="BM35" s="1"/>
      <c r="BN35" s="1"/>
      <c r="BO35" s="1" t="s">
        <v>930</v>
      </c>
      <c r="BP35" s="1"/>
      <c r="BQ35" s="1"/>
      <c r="BR35" s="1" t="s">
        <v>931</v>
      </c>
      <c r="BS35" s="1">
        <v>48</v>
      </c>
      <c r="BT35" s="1" t="s">
        <v>932</v>
      </c>
      <c r="BU35" s="1" t="str">
        <f>HYPERLINK("https://nconnect.nicmar.ac.in/storage/profile/6ab4bd44a8979.png","Download")</f>
        <v>0</v>
      </c>
      <c r="BV35" s="1" t="s">
        <v>116</v>
      </c>
      <c r="BW35" s="3"/>
      <c r="BX35" s="4">
        <v>2</v>
      </c>
    </row>
    <row r="36" spans="1:76">
      <c r="A36" s="1" t="s">
        <v>76</v>
      </c>
      <c r="B36" s="1" t="s">
        <v>77</v>
      </c>
      <c r="C36" s="1" t="s">
        <v>933</v>
      </c>
      <c r="D36" s="1" t="s">
        <v>934</v>
      </c>
      <c r="E36" s="1"/>
      <c r="F36" s="1" t="s">
        <v>935</v>
      </c>
      <c r="G36" s="1" t="s">
        <v>936</v>
      </c>
      <c r="H36" s="1" t="s">
        <v>937</v>
      </c>
      <c r="I36" s="1" t="s">
        <v>938</v>
      </c>
      <c r="J36" s="1">
        <v>9188553279</v>
      </c>
      <c r="K36" s="1" t="s">
        <v>209</v>
      </c>
      <c r="L36" s="1" t="s">
        <v>939</v>
      </c>
      <c r="M36" s="1" t="s">
        <v>86</v>
      </c>
      <c r="N36" s="1" t="s">
        <v>940</v>
      </c>
      <c r="O36" s="1" t="s">
        <v>941</v>
      </c>
      <c r="P36" s="1" t="s">
        <v>394</v>
      </c>
      <c r="Q36" s="1" t="s">
        <v>942</v>
      </c>
      <c r="R36" s="1" t="s">
        <v>943</v>
      </c>
      <c r="S36" s="1">
        <v>9961432729</v>
      </c>
      <c r="T36" s="1" t="s">
        <v>91</v>
      </c>
      <c r="U36" s="1" t="s">
        <v>944</v>
      </c>
      <c r="V36" s="1">
        <v>9747291298</v>
      </c>
      <c r="W36" s="1" t="s">
        <v>93</v>
      </c>
      <c r="X36" s="1" t="s">
        <v>945</v>
      </c>
      <c r="Y36" s="1" t="s">
        <v>377</v>
      </c>
      <c r="Z36" s="1" t="s">
        <v>269</v>
      </c>
      <c r="AA36" s="1" t="s">
        <v>945</v>
      </c>
      <c r="AB36" s="1" t="s">
        <v>377</v>
      </c>
      <c r="AC36" s="1" t="s">
        <v>269</v>
      </c>
      <c r="AD36" s="1">
        <v>8.03</v>
      </c>
      <c r="AE36" s="1" t="s">
        <v>97</v>
      </c>
      <c r="AF36" s="1" t="s">
        <v>946</v>
      </c>
      <c r="AG36" s="1" t="s">
        <v>192</v>
      </c>
      <c r="AH36" s="1" t="s">
        <v>193</v>
      </c>
      <c r="AI36" s="1" t="s">
        <v>135</v>
      </c>
      <c r="AJ36" s="1">
        <v>84.2</v>
      </c>
      <c r="AK36" s="1">
        <v>8.86</v>
      </c>
      <c r="AL36" s="1" t="s">
        <v>947</v>
      </c>
      <c r="AM36" s="1" t="s">
        <v>192</v>
      </c>
      <c r="AN36" s="1" t="s">
        <v>137</v>
      </c>
      <c r="AO36" s="1" t="s">
        <v>166</v>
      </c>
      <c r="AP36" s="1" t="s">
        <v>195</v>
      </c>
      <c r="AQ36" s="1">
        <v>68.6</v>
      </c>
      <c r="AR36" s="1">
        <v>7.22</v>
      </c>
      <c r="AS36" s="1"/>
      <c r="AT36" s="1"/>
      <c r="AU36" s="1"/>
      <c r="AV36" s="1"/>
      <c r="AW36" s="1"/>
      <c r="AX36" s="1"/>
      <c r="AY36" s="1" t="s">
        <v>275</v>
      </c>
      <c r="AZ36" s="1" t="s">
        <v>948</v>
      </c>
      <c r="BA36" s="1" t="s">
        <v>142</v>
      </c>
      <c r="BB36" s="1" t="s">
        <v>110</v>
      </c>
      <c r="BC36" s="1" t="s">
        <v>514</v>
      </c>
      <c r="BD36" s="1" t="s">
        <v>949</v>
      </c>
      <c r="BE36" s="1">
        <v>69.6</v>
      </c>
      <c r="BF36" s="1">
        <v>6.96</v>
      </c>
      <c r="BG36" s="1"/>
      <c r="BH36" s="1"/>
      <c r="BI36" s="1"/>
      <c r="BJ36" s="1"/>
      <c r="BK36" s="1"/>
      <c r="BL36" s="1"/>
      <c r="BM36" s="1"/>
      <c r="BN36" s="1"/>
      <c r="BO36" s="1" t="s">
        <v>950</v>
      </c>
      <c r="BP36" s="1"/>
      <c r="BQ36" s="1"/>
      <c r="BR36" s="1" t="s">
        <v>951</v>
      </c>
      <c r="BS36" s="1">
        <v>94</v>
      </c>
      <c r="BT36" s="1" t="s">
        <v>952</v>
      </c>
      <c r="BU36" s="1" t="str">
        <f>HYPERLINK("https://nconnect.nicmar.ac.in/storage/profile/ProfilePhoto_H2570035_697342.jpg","Download")</f>
        <v>0</v>
      </c>
      <c r="BV36" s="1" t="s">
        <v>116</v>
      </c>
      <c r="BW36" s="3"/>
      <c r="BX36" s="4">
        <v>1</v>
      </c>
    </row>
    <row r="37" spans="1:76">
      <c r="A37" s="1" t="s">
        <v>76</v>
      </c>
      <c r="B37" s="1" t="s">
        <v>77</v>
      </c>
      <c r="C37" s="1" t="s">
        <v>953</v>
      </c>
      <c r="D37" s="1" t="s">
        <v>954</v>
      </c>
      <c r="E37" s="1"/>
      <c r="F37" s="1" t="s">
        <v>955</v>
      </c>
      <c r="G37" s="1" t="s">
        <v>956</v>
      </c>
      <c r="H37" s="1" t="s">
        <v>957</v>
      </c>
      <c r="I37" s="1" t="s">
        <v>958</v>
      </c>
      <c r="J37" s="1">
        <v>9246622512</v>
      </c>
      <c r="K37" s="1" t="s">
        <v>209</v>
      </c>
      <c r="L37" s="1" t="s">
        <v>959</v>
      </c>
      <c r="M37" s="1" t="s">
        <v>86</v>
      </c>
      <c r="N37" s="1" t="s">
        <v>960</v>
      </c>
      <c r="O37" s="1" t="s">
        <v>961</v>
      </c>
      <c r="P37" s="1" t="s">
        <v>88</v>
      </c>
      <c r="Q37" s="1" t="s">
        <v>962</v>
      </c>
      <c r="R37" s="1" t="s">
        <v>963</v>
      </c>
      <c r="S37" s="1">
        <v>9866063607</v>
      </c>
      <c r="T37" s="1" t="s">
        <v>91</v>
      </c>
      <c r="U37" s="1" t="s">
        <v>964</v>
      </c>
      <c r="V37" s="1">
        <v>9291296679</v>
      </c>
      <c r="W37" s="1" t="s">
        <v>93</v>
      </c>
      <c r="X37" s="1" t="s">
        <v>965</v>
      </c>
      <c r="Y37" s="1" t="s">
        <v>966</v>
      </c>
      <c r="Z37" s="1" t="s">
        <v>322</v>
      </c>
      <c r="AA37" s="1" t="s">
        <v>965</v>
      </c>
      <c r="AB37" s="1" t="s">
        <v>966</v>
      </c>
      <c r="AC37" s="1" t="s">
        <v>322</v>
      </c>
      <c r="AD37" s="1">
        <v>7.5</v>
      </c>
      <c r="AE37" s="1" t="s">
        <v>97</v>
      </c>
      <c r="AF37" s="1" t="s">
        <v>967</v>
      </c>
      <c r="AG37" s="1" t="s">
        <v>486</v>
      </c>
      <c r="AH37" s="1" t="s">
        <v>163</v>
      </c>
      <c r="AI37" s="1" t="s">
        <v>461</v>
      </c>
      <c r="AJ37" s="1">
        <v>97</v>
      </c>
      <c r="AK37" s="1">
        <v>9.7</v>
      </c>
      <c r="AL37" s="1" t="s">
        <v>968</v>
      </c>
      <c r="AM37" s="1" t="s">
        <v>486</v>
      </c>
      <c r="AN37" s="1" t="s">
        <v>104</v>
      </c>
      <c r="AO37" s="1" t="s">
        <v>105</v>
      </c>
      <c r="AP37" s="1" t="s">
        <v>635</v>
      </c>
      <c r="AQ37" s="1">
        <v>87.8</v>
      </c>
      <c r="AR37" s="1"/>
      <c r="AS37" s="1"/>
      <c r="AT37" s="1"/>
      <c r="AU37" s="1"/>
      <c r="AV37" s="1"/>
      <c r="AW37" s="1"/>
      <c r="AX37" s="1"/>
      <c r="AY37" s="1" t="s">
        <v>969</v>
      </c>
      <c r="AZ37" s="1" t="s">
        <v>970</v>
      </c>
      <c r="BA37" s="1" t="s">
        <v>142</v>
      </c>
      <c r="BB37" s="1" t="s">
        <v>110</v>
      </c>
      <c r="BC37" s="1" t="s">
        <v>971</v>
      </c>
      <c r="BD37" s="1" t="s">
        <v>638</v>
      </c>
      <c r="BE37" s="1">
        <v>66.7</v>
      </c>
      <c r="BF37" s="1">
        <v>7.42</v>
      </c>
      <c r="BG37" s="1"/>
      <c r="BH37" s="1"/>
      <c r="BI37" s="1"/>
      <c r="BJ37" s="1"/>
      <c r="BK37" s="1"/>
      <c r="BL37" s="1"/>
      <c r="BM37" s="1"/>
      <c r="BN37" s="1"/>
      <c r="BO37" s="1" t="s">
        <v>972</v>
      </c>
      <c r="BP37" s="1"/>
      <c r="BQ37" s="1"/>
      <c r="BR37" s="1" t="s">
        <v>973</v>
      </c>
      <c r="BS37" s="1">
        <v>33</v>
      </c>
      <c r="BT37" s="1" t="s">
        <v>974</v>
      </c>
      <c r="BU37" s="1" t="str">
        <f>HYPERLINK("https://nconnect.nicmar.ac.in/storage/profile/ProfilePhoto_H2570036_816457.jpg","Download")</f>
        <v>0</v>
      </c>
      <c r="BV37" s="1" t="s">
        <v>116</v>
      </c>
      <c r="BW37" s="3"/>
      <c r="BX37" s="4">
        <v>3</v>
      </c>
    </row>
    <row r="38" spans="1:76">
      <c r="A38" s="1" t="s">
        <v>76</v>
      </c>
      <c r="B38" s="1" t="s">
        <v>77</v>
      </c>
      <c r="C38" s="1" t="s">
        <v>975</v>
      </c>
      <c r="D38" s="1" t="s">
        <v>976</v>
      </c>
      <c r="E38" s="1"/>
      <c r="F38" s="1" t="s">
        <v>977</v>
      </c>
      <c r="G38" s="1" t="s">
        <v>978</v>
      </c>
      <c r="H38" s="1" t="s">
        <v>979</v>
      </c>
      <c r="I38" s="1" t="s">
        <v>980</v>
      </c>
      <c r="J38" s="1">
        <v>6302918533</v>
      </c>
      <c r="K38" s="1" t="s">
        <v>84</v>
      </c>
      <c r="L38" s="1" t="s">
        <v>981</v>
      </c>
      <c r="M38" s="1" t="s">
        <v>86</v>
      </c>
      <c r="N38" s="1" t="s">
        <v>982</v>
      </c>
      <c r="O38" s="1" t="s">
        <v>983</v>
      </c>
      <c r="P38" s="1" t="s">
        <v>88</v>
      </c>
      <c r="Q38" s="1" t="s">
        <v>984</v>
      </c>
      <c r="R38" s="1" t="s">
        <v>985</v>
      </c>
      <c r="S38" s="1">
        <v>9440494234</v>
      </c>
      <c r="T38" s="1" t="s">
        <v>986</v>
      </c>
      <c r="U38" s="1" t="s">
        <v>987</v>
      </c>
      <c r="V38" s="1">
        <v>9177226144</v>
      </c>
      <c r="W38" s="1" t="s">
        <v>158</v>
      </c>
      <c r="X38" s="1" t="s">
        <v>988</v>
      </c>
      <c r="Y38" s="1" t="s">
        <v>989</v>
      </c>
      <c r="Z38" s="1" t="s">
        <v>96</v>
      </c>
      <c r="AA38" s="1" t="s">
        <v>988</v>
      </c>
      <c r="AB38" s="1" t="s">
        <v>989</v>
      </c>
      <c r="AC38" s="1" t="s">
        <v>96</v>
      </c>
      <c r="AD38" s="1">
        <v>7.32</v>
      </c>
      <c r="AE38" s="1" t="s">
        <v>97</v>
      </c>
      <c r="AF38" s="1" t="s">
        <v>990</v>
      </c>
      <c r="AG38" s="1" t="s">
        <v>991</v>
      </c>
      <c r="AH38" s="1" t="s">
        <v>353</v>
      </c>
      <c r="AI38" s="1" t="s">
        <v>354</v>
      </c>
      <c r="AJ38" s="1">
        <v>88</v>
      </c>
      <c r="AK38" s="1">
        <v>8.8</v>
      </c>
      <c r="AL38" s="1"/>
      <c r="AM38" s="1"/>
      <c r="AN38" s="1"/>
      <c r="AO38" s="1"/>
      <c r="AP38" s="1"/>
      <c r="AQ38" s="1"/>
      <c r="AR38" s="1"/>
      <c r="AS38" s="1" t="s">
        <v>222</v>
      </c>
      <c r="AT38" s="1" t="s">
        <v>992</v>
      </c>
      <c r="AU38" s="1" t="s">
        <v>726</v>
      </c>
      <c r="AV38" s="1" t="s">
        <v>139</v>
      </c>
      <c r="AW38" s="1">
        <v>62.89</v>
      </c>
      <c r="AX38" s="1"/>
      <c r="AY38" s="1" t="s">
        <v>107</v>
      </c>
      <c r="AZ38" s="1" t="s">
        <v>993</v>
      </c>
      <c r="BA38" s="1" t="s">
        <v>109</v>
      </c>
      <c r="BB38" s="1" t="s">
        <v>110</v>
      </c>
      <c r="BC38" s="1" t="s">
        <v>143</v>
      </c>
      <c r="BD38" s="1" t="s">
        <v>593</v>
      </c>
      <c r="BE38" s="1">
        <v>66.59</v>
      </c>
      <c r="BF38" s="1">
        <v>7.01</v>
      </c>
      <c r="BG38" s="1"/>
      <c r="BH38" s="1"/>
      <c r="BI38" s="1"/>
      <c r="BJ38" s="1"/>
      <c r="BK38" s="1"/>
      <c r="BL38" s="1"/>
      <c r="BM38" s="1"/>
      <c r="BN38" s="1"/>
      <c r="BO38" s="1" t="s">
        <v>994</v>
      </c>
      <c r="BP38" s="1" t="s">
        <v>995</v>
      </c>
      <c r="BQ38" s="1" t="s">
        <v>280</v>
      </c>
      <c r="BR38" s="1" t="s">
        <v>996</v>
      </c>
      <c r="BS38" s="1">
        <v>57</v>
      </c>
      <c r="BT38" s="1" t="s">
        <v>997</v>
      </c>
      <c r="BU38" s="1" t="str">
        <f>HYPERLINK("https://nconnect.nicmar.ac.in/storage/profile/ProfilePhoto_H2570037_289361.jpg","Download")</f>
        <v>0</v>
      </c>
      <c r="BV38" s="1" t="s">
        <v>116</v>
      </c>
      <c r="BW38" s="3"/>
      <c r="BX38" s="4">
        <v>2</v>
      </c>
    </row>
    <row r="39" spans="1:76">
      <c r="A39" s="1" t="s">
        <v>76</v>
      </c>
      <c r="B39" s="1" t="s">
        <v>77</v>
      </c>
      <c r="C39" s="1" t="s">
        <v>998</v>
      </c>
      <c r="D39" s="1" t="s">
        <v>999</v>
      </c>
      <c r="E39" s="1"/>
      <c r="F39" s="1" t="s">
        <v>1000</v>
      </c>
      <c r="G39" s="1" t="s">
        <v>1001</v>
      </c>
      <c r="H39" s="1" t="s">
        <v>1002</v>
      </c>
      <c r="I39" s="1" t="s">
        <v>1003</v>
      </c>
      <c r="J39" s="1">
        <v>9441661517</v>
      </c>
      <c r="K39" s="1" t="s">
        <v>84</v>
      </c>
      <c r="L39" s="1" t="s">
        <v>1004</v>
      </c>
      <c r="M39" s="1" t="s">
        <v>86</v>
      </c>
      <c r="N39" s="1" t="s">
        <v>895</v>
      </c>
      <c r="O39" s="1" t="s">
        <v>1005</v>
      </c>
      <c r="P39" s="1" t="s">
        <v>88</v>
      </c>
      <c r="Q39" s="1" t="s">
        <v>1006</v>
      </c>
      <c r="R39" s="1" t="s">
        <v>1007</v>
      </c>
      <c r="S39" s="1">
        <v>9381652086</v>
      </c>
      <c r="T39" s="1" t="s">
        <v>1008</v>
      </c>
      <c r="U39" s="1" t="s">
        <v>1009</v>
      </c>
      <c r="V39" s="1">
        <v>9381652086</v>
      </c>
      <c r="W39" s="1" t="s">
        <v>610</v>
      </c>
      <c r="X39" s="1" t="s">
        <v>1010</v>
      </c>
      <c r="Y39" s="1" t="s">
        <v>902</v>
      </c>
      <c r="Z39" s="1" t="s">
        <v>322</v>
      </c>
      <c r="AA39" s="1" t="s">
        <v>1010</v>
      </c>
      <c r="AB39" s="1" t="s">
        <v>902</v>
      </c>
      <c r="AC39" s="1" t="s">
        <v>322</v>
      </c>
      <c r="AD39" s="1">
        <v>7.58</v>
      </c>
      <c r="AE39" s="1" t="s">
        <v>97</v>
      </c>
      <c r="AF39" s="1" t="s">
        <v>1011</v>
      </c>
      <c r="AG39" s="1" t="s">
        <v>1012</v>
      </c>
      <c r="AH39" s="1" t="s">
        <v>1013</v>
      </c>
      <c r="AI39" s="1" t="s">
        <v>438</v>
      </c>
      <c r="AJ39" s="1">
        <v>90</v>
      </c>
      <c r="AK39" s="1">
        <v>9</v>
      </c>
      <c r="AL39" s="1"/>
      <c r="AM39" s="1"/>
      <c r="AN39" s="1"/>
      <c r="AO39" s="1"/>
      <c r="AP39" s="1"/>
      <c r="AQ39" s="1"/>
      <c r="AR39" s="1"/>
      <c r="AS39" s="1" t="s">
        <v>164</v>
      </c>
      <c r="AT39" s="1" t="s">
        <v>1014</v>
      </c>
      <c r="AU39" s="1" t="s">
        <v>1015</v>
      </c>
      <c r="AV39" s="1" t="s">
        <v>380</v>
      </c>
      <c r="AW39" s="1">
        <v>80</v>
      </c>
      <c r="AX39" s="1"/>
      <c r="AY39" s="1" t="s">
        <v>1016</v>
      </c>
      <c r="AZ39" s="1" t="s">
        <v>1017</v>
      </c>
      <c r="BA39" s="1" t="s">
        <v>142</v>
      </c>
      <c r="BB39" s="1" t="s">
        <v>110</v>
      </c>
      <c r="BC39" s="1" t="s">
        <v>273</v>
      </c>
      <c r="BD39" s="1" t="s">
        <v>167</v>
      </c>
      <c r="BE39" s="1">
        <v>65.86</v>
      </c>
      <c r="BF39" s="1">
        <v>7.12</v>
      </c>
      <c r="BG39" s="1"/>
      <c r="BH39" s="1"/>
      <c r="BI39" s="1"/>
      <c r="BJ39" s="1"/>
      <c r="BK39" s="1"/>
      <c r="BL39" s="1"/>
      <c r="BM39" s="1"/>
      <c r="BN39" s="1"/>
      <c r="BO39" s="1" t="s">
        <v>1018</v>
      </c>
      <c r="BP39" s="1"/>
      <c r="BQ39" s="1"/>
      <c r="BR39" s="1" t="s">
        <v>1019</v>
      </c>
      <c r="BS39" s="1">
        <v>85</v>
      </c>
      <c r="BT39" s="1" t="s">
        <v>1020</v>
      </c>
      <c r="BU39" s="1" t="str">
        <f>HYPERLINK("https://nconnect.nicmar.ac.in/storage/profile/ProfilePhoto_H2570038_149726.jpg","Download")</f>
        <v>0</v>
      </c>
      <c r="BV39" s="1" t="s">
        <v>116</v>
      </c>
      <c r="BW39" s="3"/>
      <c r="BX39" s="4">
        <v>1</v>
      </c>
    </row>
    <row r="40" spans="1:76">
      <c r="A40" s="1" t="s">
        <v>76</v>
      </c>
      <c r="B40" s="1" t="s">
        <v>77</v>
      </c>
      <c r="C40" s="1" t="s">
        <v>1021</v>
      </c>
      <c r="D40" s="1" t="s">
        <v>1022</v>
      </c>
      <c r="E40" s="1" t="s">
        <v>1023</v>
      </c>
      <c r="F40" s="1" t="s">
        <v>1024</v>
      </c>
      <c r="G40" s="1" t="s">
        <v>1025</v>
      </c>
      <c r="H40" s="1" t="s">
        <v>1026</v>
      </c>
      <c r="I40" s="1" t="s">
        <v>1027</v>
      </c>
      <c r="J40" s="1">
        <v>8106087878</v>
      </c>
      <c r="K40" s="1" t="s">
        <v>84</v>
      </c>
      <c r="L40" s="1" t="s">
        <v>1028</v>
      </c>
      <c r="M40" s="1" t="s">
        <v>86</v>
      </c>
      <c r="N40" s="1" t="s">
        <v>1029</v>
      </c>
      <c r="O40" s="1" t="s">
        <v>1030</v>
      </c>
      <c r="P40" s="1" t="s">
        <v>343</v>
      </c>
      <c r="Q40" s="1" t="s">
        <v>1031</v>
      </c>
      <c r="R40" s="1" t="s">
        <v>1032</v>
      </c>
      <c r="S40" s="1">
        <v>9440020751</v>
      </c>
      <c r="T40" s="1" t="s">
        <v>293</v>
      </c>
      <c r="U40" s="1" t="s">
        <v>1033</v>
      </c>
      <c r="V40" s="1">
        <v>7386038056</v>
      </c>
      <c r="W40" s="1" t="s">
        <v>93</v>
      </c>
      <c r="X40" s="1" t="s">
        <v>1034</v>
      </c>
      <c r="Y40" s="1" t="s">
        <v>882</v>
      </c>
      <c r="Z40" s="1" t="s">
        <v>96</v>
      </c>
      <c r="AA40" s="1" t="s">
        <v>1034</v>
      </c>
      <c r="AB40" s="1" t="s">
        <v>882</v>
      </c>
      <c r="AC40" s="1" t="s">
        <v>96</v>
      </c>
      <c r="AD40" s="1">
        <v>7.11</v>
      </c>
      <c r="AE40" s="1" t="s">
        <v>97</v>
      </c>
      <c r="AF40" s="1" t="s">
        <v>1035</v>
      </c>
      <c r="AG40" s="1" t="s">
        <v>614</v>
      </c>
      <c r="AH40" s="1" t="s">
        <v>193</v>
      </c>
      <c r="AI40" s="1" t="s">
        <v>247</v>
      </c>
      <c r="AJ40" s="1">
        <v>87.4</v>
      </c>
      <c r="AK40" s="1">
        <v>9.2</v>
      </c>
      <c r="AL40" s="1" t="s">
        <v>1036</v>
      </c>
      <c r="AM40" s="1" t="s">
        <v>463</v>
      </c>
      <c r="AN40" s="1" t="s">
        <v>104</v>
      </c>
      <c r="AO40" s="1" t="s">
        <v>163</v>
      </c>
      <c r="AP40" s="1" t="s">
        <v>274</v>
      </c>
      <c r="AQ40" s="1">
        <v>90</v>
      </c>
      <c r="AR40" s="1"/>
      <c r="AS40" s="1"/>
      <c r="AT40" s="1"/>
      <c r="AU40" s="1"/>
      <c r="AV40" s="1"/>
      <c r="AW40" s="1"/>
      <c r="AX40" s="1"/>
      <c r="AY40" s="1" t="s">
        <v>1037</v>
      </c>
      <c r="AZ40" s="1" t="s">
        <v>1038</v>
      </c>
      <c r="BA40" s="1" t="s">
        <v>142</v>
      </c>
      <c r="BB40" s="1" t="s">
        <v>110</v>
      </c>
      <c r="BC40" s="1" t="s">
        <v>277</v>
      </c>
      <c r="BD40" s="1" t="s">
        <v>228</v>
      </c>
      <c r="BE40" s="1">
        <v>59.7</v>
      </c>
      <c r="BF40" s="1">
        <v>6.47</v>
      </c>
      <c r="BG40" s="1"/>
      <c r="BH40" s="1"/>
      <c r="BI40" s="1"/>
      <c r="BJ40" s="1"/>
      <c r="BK40" s="1"/>
      <c r="BL40" s="1"/>
      <c r="BM40" s="1"/>
      <c r="BN40" s="1"/>
      <c r="BO40" s="1" t="s">
        <v>1039</v>
      </c>
      <c r="BP40" s="1"/>
      <c r="BQ40" s="1"/>
      <c r="BR40" s="1" t="s">
        <v>1040</v>
      </c>
      <c r="BS40" s="1">
        <v>33</v>
      </c>
      <c r="BT40" s="1" t="s">
        <v>1041</v>
      </c>
      <c r="BU40" s="1" t="str">
        <f>HYPERLINK("https://nconnect.nicmar.ac.in/storage/profile/ProfilePhoto_H2570039_157692.jpg","Download")</f>
        <v>0</v>
      </c>
      <c r="BV40" s="1" t="s">
        <v>116</v>
      </c>
      <c r="BW40" s="3"/>
      <c r="BX40" s="3"/>
    </row>
    <row r="41" spans="1:76">
      <c r="A41" s="1" t="s">
        <v>76</v>
      </c>
      <c r="B41" s="1" t="s">
        <v>77</v>
      </c>
      <c r="C41" s="1" t="s">
        <v>1042</v>
      </c>
      <c r="D41" s="1" t="s">
        <v>1043</v>
      </c>
      <c r="E41" s="1"/>
      <c r="F41" s="1" t="s">
        <v>713</v>
      </c>
      <c r="G41" s="1" t="s">
        <v>1044</v>
      </c>
      <c r="H41" s="1" t="s">
        <v>1045</v>
      </c>
      <c r="I41" s="1" t="s">
        <v>1046</v>
      </c>
      <c r="J41" s="1">
        <v>8921027259</v>
      </c>
      <c r="K41" s="1" t="s">
        <v>84</v>
      </c>
      <c r="L41" s="1" t="s">
        <v>1047</v>
      </c>
      <c r="M41" s="1" t="s">
        <v>86</v>
      </c>
      <c r="N41" s="1" t="s">
        <v>1048</v>
      </c>
      <c r="O41" s="1" t="s">
        <v>1049</v>
      </c>
      <c r="P41" s="1" t="s">
        <v>1050</v>
      </c>
      <c r="Q41" s="1" t="s">
        <v>1051</v>
      </c>
      <c r="R41" s="1" t="s">
        <v>1052</v>
      </c>
      <c r="S41" s="1">
        <v>9447370580</v>
      </c>
      <c r="T41" s="1" t="s">
        <v>1053</v>
      </c>
      <c r="U41" s="1" t="s">
        <v>1054</v>
      </c>
      <c r="V41" s="1">
        <v>9496061321</v>
      </c>
      <c r="W41" s="1" t="s">
        <v>93</v>
      </c>
      <c r="X41" s="1" t="s">
        <v>1055</v>
      </c>
      <c r="Y41" s="1" t="s">
        <v>1056</v>
      </c>
      <c r="Z41" s="1" t="s">
        <v>269</v>
      </c>
      <c r="AA41" s="1" t="s">
        <v>1055</v>
      </c>
      <c r="AB41" s="1" t="s">
        <v>1056</v>
      </c>
      <c r="AC41" s="1" t="s">
        <v>269</v>
      </c>
      <c r="AD41" s="1">
        <v>9.03</v>
      </c>
      <c r="AE41" s="1" t="s">
        <v>97</v>
      </c>
      <c r="AF41" s="1" t="s">
        <v>1057</v>
      </c>
      <c r="AG41" s="1" t="s">
        <v>1058</v>
      </c>
      <c r="AH41" s="1" t="s">
        <v>193</v>
      </c>
      <c r="AI41" s="1" t="s">
        <v>135</v>
      </c>
      <c r="AJ41" s="1">
        <v>83.8</v>
      </c>
      <c r="AK41" s="1"/>
      <c r="AL41" s="1" t="s">
        <v>1057</v>
      </c>
      <c r="AM41" s="1" t="s">
        <v>1058</v>
      </c>
      <c r="AN41" s="1" t="s">
        <v>137</v>
      </c>
      <c r="AO41" s="1" t="s">
        <v>166</v>
      </c>
      <c r="AP41" s="1" t="s">
        <v>195</v>
      </c>
      <c r="AQ41" s="1">
        <v>82</v>
      </c>
      <c r="AR41" s="1"/>
      <c r="AS41" s="1"/>
      <c r="AT41" s="1"/>
      <c r="AU41" s="1"/>
      <c r="AV41" s="1"/>
      <c r="AW41" s="1"/>
      <c r="AX41" s="1"/>
      <c r="AY41" s="1" t="s">
        <v>275</v>
      </c>
      <c r="AZ41" s="1" t="s">
        <v>1059</v>
      </c>
      <c r="BA41" s="1" t="s">
        <v>142</v>
      </c>
      <c r="BB41" s="1" t="s">
        <v>110</v>
      </c>
      <c r="BC41" s="1" t="s">
        <v>514</v>
      </c>
      <c r="BD41" s="1" t="s">
        <v>383</v>
      </c>
      <c r="BE41" s="1">
        <v>77.1</v>
      </c>
      <c r="BF41" s="1">
        <v>7.71</v>
      </c>
      <c r="BG41" s="1"/>
      <c r="BH41" s="1"/>
      <c r="BI41" s="1"/>
      <c r="BJ41" s="1"/>
      <c r="BK41" s="1"/>
      <c r="BL41" s="1"/>
      <c r="BM41" s="1"/>
      <c r="BN41" s="1"/>
      <c r="BO41" s="1" t="s">
        <v>1060</v>
      </c>
      <c r="BP41" s="1"/>
      <c r="BQ41" s="1"/>
      <c r="BR41" s="1" t="s">
        <v>1061</v>
      </c>
      <c r="BS41" s="1">
        <v>114</v>
      </c>
      <c r="BT41" s="1" t="s">
        <v>1062</v>
      </c>
      <c r="BU41" s="1" t="str">
        <f>HYPERLINK("https://nconnect.nicmar.ac.in/storage/profile/ProfilePhoto_H2570040_537682.jpg","Download")</f>
        <v>0</v>
      </c>
      <c r="BV41" s="1" t="s">
        <v>116</v>
      </c>
      <c r="BW41" s="3"/>
      <c r="BX41" s="4">
        <v>1</v>
      </c>
    </row>
    <row r="42" spans="1:76">
      <c r="A42" s="1" t="s">
        <v>76</v>
      </c>
      <c r="B42" s="1" t="s">
        <v>77</v>
      </c>
      <c r="C42" s="1" t="s">
        <v>1063</v>
      </c>
      <c r="D42" s="1" t="s">
        <v>1064</v>
      </c>
      <c r="E42" s="1"/>
      <c r="F42" s="1" t="s">
        <v>1065</v>
      </c>
      <c r="G42" s="1" t="s">
        <v>1066</v>
      </c>
      <c r="H42" s="1" t="s">
        <v>1067</v>
      </c>
      <c r="I42" s="1" t="s">
        <v>1068</v>
      </c>
      <c r="J42" s="1">
        <v>7989121559</v>
      </c>
      <c r="K42" s="1" t="s">
        <v>209</v>
      </c>
      <c r="L42" s="1" t="s">
        <v>1069</v>
      </c>
      <c r="M42" s="1" t="s">
        <v>86</v>
      </c>
      <c r="N42" s="1" t="s">
        <v>477</v>
      </c>
      <c r="O42" s="1" t="s">
        <v>1070</v>
      </c>
      <c r="P42" s="1" t="s">
        <v>316</v>
      </c>
      <c r="Q42" s="1" t="s">
        <v>1071</v>
      </c>
      <c r="R42" s="1" t="s">
        <v>1072</v>
      </c>
      <c r="S42" s="1">
        <v>9642403219</v>
      </c>
      <c r="T42" s="1" t="s">
        <v>1073</v>
      </c>
      <c r="U42" s="1" t="s">
        <v>1074</v>
      </c>
      <c r="V42" s="1">
        <v>9160771889</v>
      </c>
      <c r="W42" s="1" t="s">
        <v>216</v>
      </c>
      <c r="X42" s="1" t="s">
        <v>1075</v>
      </c>
      <c r="Y42" s="1" t="s">
        <v>860</v>
      </c>
      <c r="Z42" s="1" t="s">
        <v>322</v>
      </c>
      <c r="AA42" s="1" t="s">
        <v>1075</v>
      </c>
      <c r="AB42" s="1" t="s">
        <v>860</v>
      </c>
      <c r="AC42" s="1" t="s">
        <v>322</v>
      </c>
      <c r="AD42" s="1">
        <v>9.26</v>
      </c>
      <c r="AE42" s="1" t="s">
        <v>97</v>
      </c>
      <c r="AF42" s="1" t="s">
        <v>1076</v>
      </c>
      <c r="AG42" s="1" t="s">
        <v>1077</v>
      </c>
      <c r="AH42" s="1" t="s">
        <v>163</v>
      </c>
      <c r="AI42" s="1" t="s">
        <v>101</v>
      </c>
      <c r="AJ42" s="1">
        <v>98</v>
      </c>
      <c r="AK42" s="1">
        <v>9.8</v>
      </c>
      <c r="AL42" s="1" t="s">
        <v>102</v>
      </c>
      <c r="AM42" s="1" t="s">
        <v>1078</v>
      </c>
      <c r="AN42" s="1" t="s">
        <v>104</v>
      </c>
      <c r="AO42" s="1" t="s">
        <v>105</v>
      </c>
      <c r="AP42" s="1" t="s">
        <v>248</v>
      </c>
      <c r="AQ42" s="1">
        <v>94.1</v>
      </c>
      <c r="AR42" s="1"/>
      <c r="AS42" s="1"/>
      <c r="AT42" s="1"/>
      <c r="AU42" s="1"/>
      <c r="AV42" s="1"/>
      <c r="AW42" s="1"/>
      <c r="AX42" s="1"/>
      <c r="AY42" s="1" t="s">
        <v>1079</v>
      </c>
      <c r="AZ42" s="1" t="s">
        <v>1080</v>
      </c>
      <c r="BA42" s="1" t="s">
        <v>142</v>
      </c>
      <c r="BB42" s="1" t="s">
        <v>110</v>
      </c>
      <c r="BC42" s="1" t="s">
        <v>111</v>
      </c>
      <c r="BD42" s="1" t="s">
        <v>466</v>
      </c>
      <c r="BE42" s="1">
        <v>86.3</v>
      </c>
      <c r="BF42" s="1">
        <v>9.38</v>
      </c>
      <c r="BG42" s="1"/>
      <c r="BH42" s="1"/>
      <c r="BI42" s="1"/>
      <c r="BJ42" s="1"/>
      <c r="BK42" s="1"/>
      <c r="BL42" s="1"/>
      <c r="BM42" s="1"/>
      <c r="BN42" s="1"/>
      <c r="BO42" s="1" t="s">
        <v>1081</v>
      </c>
      <c r="BP42" s="1"/>
      <c r="BQ42" s="1"/>
      <c r="BR42" s="1" t="s">
        <v>1082</v>
      </c>
      <c r="BS42" s="1">
        <v>31</v>
      </c>
      <c r="BT42" s="1" t="s">
        <v>1083</v>
      </c>
      <c r="BU42" s="1" t="str">
        <f>HYPERLINK("https://nconnect.nicmar.ac.in/storage/profile/ProfilePhoto_H2570041_782341.jpg","Download")</f>
        <v>0</v>
      </c>
      <c r="BV42" s="1" t="s">
        <v>116</v>
      </c>
      <c r="BW42" s="3"/>
      <c r="BX42" s="4">
        <v>2</v>
      </c>
    </row>
    <row r="43" spans="1:76">
      <c r="A43" s="1" t="s">
        <v>76</v>
      </c>
      <c r="B43" s="1" t="s">
        <v>77</v>
      </c>
      <c r="C43" s="1" t="s">
        <v>1084</v>
      </c>
      <c r="D43" s="1" t="s">
        <v>1085</v>
      </c>
      <c r="E43" s="1"/>
      <c r="F43" s="1" t="s">
        <v>1086</v>
      </c>
      <c r="G43" s="1" t="s">
        <v>1087</v>
      </c>
      <c r="H43" s="1" t="s">
        <v>1088</v>
      </c>
      <c r="I43" s="1" t="s">
        <v>1089</v>
      </c>
      <c r="J43" s="1">
        <v>9492326129</v>
      </c>
      <c r="K43" s="1" t="s">
        <v>209</v>
      </c>
      <c r="L43" s="1" t="s">
        <v>1090</v>
      </c>
      <c r="M43" s="1" t="s">
        <v>86</v>
      </c>
      <c r="N43" s="1" t="s">
        <v>1091</v>
      </c>
      <c r="O43" s="1" t="s">
        <v>1092</v>
      </c>
      <c r="P43" s="1" t="s">
        <v>343</v>
      </c>
      <c r="Q43" s="1" t="s">
        <v>1093</v>
      </c>
      <c r="R43" s="1" t="s">
        <v>1094</v>
      </c>
      <c r="S43" s="1">
        <v>9848333129</v>
      </c>
      <c r="T43" s="1" t="s">
        <v>214</v>
      </c>
      <c r="U43" s="1" t="s">
        <v>1095</v>
      </c>
      <c r="V43" s="1">
        <v>9848385211</v>
      </c>
      <c r="W43" s="1" t="s">
        <v>216</v>
      </c>
      <c r="X43" s="1" t="s">
        <v>1096</v>
      </c>
      <c r="Y43" s="1" t="s">
        <v>1097</v>
      </c>
      <c r="Z43" s="1" t="s">
        <v>322</v>
      </c>
      <c r="AA43" s="1" t="s">
        <v>1096</v>
      </c>
      <c r="AB43" s="1" t="s">
        <v>1097</v>
      </c>
      <c r="AC43" s="1" t="s">
        <v>322</v>
      </c>
      <c r="AD43" s="1">
        <v>8.95</v>
      </c>
      <c r="AE43" s="1" t="s">
        <v>97</v>
      </c>
      <c r="AF43" s="1" t="s">
        <v>1098</v>
      </c>
      <c r="AG43" s="1" t="s">
        <v>1099</v>
      </c>
      <c r="AH43" s="1" t="s">
        <v>1100</v>
      </c>
      <c r="AI43" s="1" t="s">
        <v>135</v>
      </c>
      <c r="AJ43" s="1">
        <v>78.4</v>
      </c>
      <c r="AK43" s="1">
        <v>8.2</v>
      </c>
      <c r="AL43" s="1" t="s">
        <v>1101</v>
      </c>
      <c r="AM43" s="1" t="s">
        <v>1102</v>
      </c>
      <c r="AN43" s="1" t="s">
        <v>104</v>
      </c>
      <c r="AO43" s="1" t="s">
        <v>163</v>
      </c>
      <c r="AP43" s="1" t="s">
        <v>105</v>
      </c>
      <c r="AQ43" s="1">
        <v>91.6</v>
      </c>
      <c r="AR43" s="1">
        <v>9.5</v>
      </c>
      <c r="AS43" s="1"/>
      <c r="AT43" s="1"/>
      <c r="AU43" s="1"/>
      <c r="AV43" s="1"/>
      <c r="AW43" s="1"/>
      <c r="AX43" s="1"/>
      <c r="AY43" s="1" t="s">
        <v>1103</v>
      </c>
      <c r="AZ43" s="1" t="s">
        <v>1104</v>
      </c>
      <c r="BA43" s="1" t="s">
        <v>142</v>
      </c>
      <c r="BB43" s="1" t="s">
        <v>110</v>
      </c>
      <c r="BC43" s="1" t="s">
        <v>198</v>
      </c>
      <c r="BD43" s="1" t="s">
        <v>383</v>
      </c>
      <c r="BE43" s="1">
        <v>79.3</v>
      </c>
      <c r="BF43" s="1">
        <v>8.68</v>
      </c>
      <c r="BG43" s="1"/>
      <c r="BH43" s="1"/>
      <c r="BI43" s="1"/>
      <c r="BJ43" s="1"/>
      <c r="BK43" s="1"/>
      <c r="BL43" s="1"/>
      <c r="BM43" s="1"/>
      <c r="BN43" s="1"/>
      <c r="BO43" s="1" t="s">
        <v>1105</v>
      </c>
      <c r="BP43" s="1"/>
      <c r="BQ43" s="1"/>
      <c r="BR43" s="1" t="s">
        <v>1106</v>
      </c>
      <c r="BS43" s="1">
        <v>55</v>
      </c>
      <c r="BT43" s="1" t="s">
        <v>1107</v>
      </c>
      <c r="BU43" s="1" t="str">
        <f>HYPERLINK("https://nconnect.nicmar.ac.in/storage/profile/6ab522fc685aa.png","Download")</f>
        <v>0</v>
      </c>
      <c r="BV43" s="1" t="s">
        <v>116</v>
      </c>
      <c r="BW43" s="3"/>
      <c r="BX43" s="4">
        <v>2</v>
      </c>
    </row>
    <row r="44" spans="1:76">
      <c r="A44" s="1" t="s">
        <v>76</v>
      </c>
      <c r="B44" s="1" t="s">
        <v>77</v>
      </c>
      <c r="C44" s="1" t="s">
        <v>1108</v>
      </c>
      <c r="D44" s="1" t="s">
        <v>1109</v>
      </c>
      <c r="E44" s="1"/>
      <c r="F44" s="1" t="s">
        <v>848</v>
      </c>
      <c r="G44" s="1" t="s">
        <v>1110</v>
      </c>
      <c r="H44" s="1" t="s">
        <v>1111</v>
      </c>
      <c r="I44" s="1" t="s">
        <v>1112</v>
      </c>
      <c r="J44" s="1">
        <v>9703231030</v>
      </c>
      <c r="K44" s="1" t="s">
        <v>84</v>
      </c>
      <c r="L44" s="1" t="s">
        <v>153</v>
      </c>
      <c r="M44" s="1" t="s">
        <v>86</v>
      </c>
      <c r="N44" s="1" t="s">
        <v>454</v>
      </c>
      <c r="O44" s="1" t="s">
        <v>1113</v>
      </c>
      <c r="P44" s="1" t="s">
        <v>1114</v>
      </c>
      <c r="Q44" s="1" t="s">
        <v>1115</v>
      </c>
      <c r="R44" s="1" t="s">
        <v>1116</v>
      </c>
      <c r="S44" s="1">
        <v>9293603127</v>
      </c>
      <c r="T44" s="1" t="s">
        <v>1117</v>
      </c>
      <c r="U44" s="1" t="s">
        <v>1118</v>
      </c>
      <c r="V44" s="1">
        <v>7416993080</v>
      </c>
      <c r="W44" s="1" t="s">
        <v>158</v>
      </c>
      <c r="X44" s="1" t="s">
        <v>1119</v>
      </c>
      <c r="Y44" s="1" t="s">
        <v>1120</v>
      </c>
      <c r="Z44" s="1" t="s">
        <v>322</v>
      </c>
      <c r="AA44" s="1" t="s">
        <v>1119</v>
      </c>
      <c r="AB44" s="1" t="s">
        <v>1120</v>
      </c>
      <c r="AC44" s="1" t="s">
        <v>322</v>
      </c>
      <c r="AD44" s="1">
        <v>7.26</v>
      </c>
      <c r="AE44" s="1" t="s">
        <v>97</v>
      </c>
      <c r="AF44" s="1" t="s">
        <v>1121</v>
      </c>
      <c r="AG44" s="1" t="s">
        <v>486</v>
      </c>
      <c r="AH44" s="1" t="s">
        <v>193</v>
      </c>
      <c r="AI44" s="1" t="s">
        <v>247</v>
      </c>
      <c r="AJ44" s="1">
        <v>90</v>
      </c>
      <c r="AK44" s="1">
        <v>9</v>
      </c>
      <c r="AL44" s="1" t="s">
        <v>904</v>
      </c>
      <c r="AM44" s="1" t="s">
        <v>486</v>
      </c>
      <c r="AN44" s="1" t="s">
        <v>104</v>
      </c>
      <c r="AO44" s="1" t="s">
        <v>163</v>
      </c>
      <c r="AP44" s="1" t="s">
        <v>105</v>
      </c>
      <c r="AQ44" s="1">
        <v>89</v>
      </c>
      <c r="AR44" s="1">
        <v>8.9</v>
      </c>
      <c r="AS44" s="1"/>
      <c r="AT44" s="1"/>
      <c r="AU44" s="1"/>
      <c r="AV44" s="1"/>
      <c r="AW44" s="1"/>
      <c r="AX44" s="1"/>
      <c r="AY44" s="1" t="s">
        <v>1103</v>
      </c>
      <c r="AZ44" s="1" t="s">
        <v>1122</v>
      </c>
      <c r="BA44" s="1" t="s">
        <v>142</v>
      </c>
      <c r="BB44" s="1" t="s">
        <v>110</v>
      </c>
      <c r="BC44" s="1" t="s">
        <v>1123</v>
      </c>
      <c r="BD44" s="1" t="s">
        <v>593</v>
      </c>
      <c r="BE44" s="1">
        <v>73</v>
      </c>
      <c r="BF44" s="1">
        <v>7.87</v>
      </c>
      <c r="BG44" s="1"/>
      <c r="BH44" s="1"/>
      <c r="BI44" s="1"/>
      <c r="BJ44" s="1"/>
      <c r="BK44" s="1"/>
      <c r="BL44" s="1"/>
      <c r="BM44" s="1"/>
      <c r="BN44" s="1"/>
      <c r="BO44" s="1" t="s">
        <v>1124</v>
      </c>
      <c r="BP44" s="1"/>
      <c r="BQ44" s="1"/>
      <c r="BR44" s="1" t="s">
        <v>1125</v>
      </c>
      <c r="BS44" s="1">
        <v>30</v>
      </c>
      <c r="BT44" s="1" t="s">
        <v>1107</v>
      </c>
      <c r="BU44" s="1" t="str">
        <f>HYPERLINK("https://nconnect.nicmar.ac.in/storage/profile/ProfilePhoto_H2570043_827931.jpg","Download")</f>
        <v>0</v>
      </c>
      <c r="BV44" s="1" t="s">
        <v>116</v>
      </c>
      <c r="BW44" s="3"/>
      <c r="BX44" s="4">
        <v>1</v>
      </c>
    </row>
    <row r="45" spans="1:76">
      <c r="A45" s="1" t="s">
        <v>76</v>
      </c>
      <c r="B45" s="1" t="s">
        <v>77</v>
      </c>
      <c r="C45" s="1" t="s">
        <v>1126</v>
      </c>
      <c r="D45" s="1" t="s">
        <v>1127</v>
      </c>
      <c r="E45" s="1" t="s">
        <v>1128</v>
      </c>
      <c r="F45" s="1" t="s">
        <v>1129</v>
      </c>
      <c r="G45" s="1" t="s">
        <v>1130</v>
      </c>
      <c r="H45" s="1" t="s">
        <v>1131</v>
      </c>
      <c r="I45" s="1" t="s">
        <v>1132</v>
      </c>
      <c r="J45" s="1">
        <v>8075023107</v>
      </c>
      <c r="K45" s="1" t="s">
        <v>209</v>
      </c>
      <c r="L45" s="1" t="s">
        <v>1133</v>
      </c>
      <c r="M45" s="1" t="s">
        <v>86</v>
      </c>
      <c r="N45" s="1" t="s">
        <v>1048</v>
      </c>
      <c r="O45" s="1" t="s">
        <v>1134</v>
      </c>
      <c r="P45" s="1" t="s">
        <v>371</v>
      </c>
      <c r="Q45" s="1" t="s">
        <v>1135</v>
      </c>
      <c r="R45" s="1" t="s">
        <v>1136</v>
      </c>
      <c r="S45" s="1">
        <v>9447154869</v>
      </c>
      <c r="T45" s="1" t="s">
        <v>1137</v>
      </c>
      <c r="U45" s="1" t="s">
        <v>1138</v>
      </c>
      <c r="V45" s="1">
        <v>9447907038</v>
      </c>
      <c r="W45" s="1" t="s">
        <v>158</v>
      </c>
      <c r="X45" s="1" t="s">
        <v>1139</v>
      </c>
      <c r="Y45" s="1" t="s">
        <v>377</v>
      </c>
      <c r="Z45" s="1" t="s">
        <v>269</v>
      </c>
      <c r="AA45" s="1" t="s">
        <v>1139</v>
      </c>
      <c r="AB45" s="1" t="s">
        <v>377</v>
      </c>
      <c r="AC45" s="1" t="s">
        <v>269</v>
      </c>
      <c r="AD45" s="1">
        <v>8.71</v>
      </c>
      <c r="AE45" s="1" t="s">
        <v>97</v>
      </c>
      <c r="AF45" s="1" t="s">
        <v>1140</v>
      </c>
      <c r="AG45" s="1" t="s">
        <v>1141</v>
      </c>
      <c r="AH45" s="1" t="s">
        <v>134</v>
      </c>
      <c r="AI45" s="1" t="s">
        <v>135</v>
      </c>
      <c r="AJ45" s="1">
        <v>87.4</v>
      </c>
      <c r="AK45" s="1"/>
      <c r="AL45" s="1" t="s">
        <v>1140</v>
      </c>
      <c r="AM45" s="1" t="s">
        <v>1141</v>
      </c>
      <c r="AN45" s="1" t="s">
        <v>137</v>
      </c>
      <c r="AO45" s="1" t="s">
        <v>380</v>
      </c>
      <c r="AP45" s="1" t="s">
        <v>195</v>
      </c>
      <c r="AQ45" s="1">
        <v>87.2</v>
      </c>
      <c r="AR45" s="1"/>
      <c r="AS45" s="1"/>
      <c r="AT45" s="1"/>
      <c r="AU45" s="1"/>
      <c r="AV45" s="1"/>
      <c r="AW45" s="1"/>
      <c r="AX45" s="1"/>
      <c r="AY45" s="1" t="s">
        <v>1142</v>
      </c>
      <c r="AZ45" s="1" t="s">
        <v>1143</v>
      </c>
      <c r="BA45" s="1" t="s">
        <v>142</v>
      </c>
      <c r="BB45" s="1" t="s">
        <v>110</v>
      </c>
      <c r="BC45" s="1" t="s">
        <v>139</v>
      </c>
      <c r="BD45" s="1" t="s">
        <v>1144</v>
      </c>
      <c r="BE45" s="1">
        <v>80.77</v>
      </c>
      <c r="BF45" s="1">
        <v>8.58</v>
      </c>
      <c r="BG45" s="1"/>
      <c r="BH45" s="1"/>
      <c r="BI45" s="1"/>
      <c r="BJ45" s="1"/>
      <c r="BK45" s="1"/>
      <c r="BL45" s="1"/>
      <c r="BM45" s="1"/>
      <c r="BN45" s="1"/>
      <c r="BO45" s="1" t="s">
        <v>1145</v>
      </c>
      <c r="BP45" s="1"/>
      <c r="BQ45" s="1"/>
      <c r="BR45" s="1" t="s">
        <v>1146</v>
      </c>
      <c r="BS45" s="1">
        <v>46</v>
      </c>
      <c r="BT45" s="1" t="s">
        <v>1147</v>
      </c>
      <c r="BU45" s="1" t="str">
        <f>HYPERLINK("https://nconnect.nicmar.ac.in/storage/profile/ProfilePhoto_H2570044_158963.jpg","Download")</f>
        <v>0</v>
      </c>
      <c r="BV45" s="1" t="s">
        <v>116</v>
      </c>
      <c r="BW45" s="3"/>
      <c r="BX45" s="4">
        <v>3</v>
      </c>
    </row>
    <row r="46" spans="1:76">
      <c r="A46" s="1" t="s">
        <v>76</v>
      </c>
      <c r="B46" s="1" t="s">
        <v>77</v>
      </c>
      <c r="C46" s="1" t="s">
        <v>1148</v>
      </c>
      <c r="D46" s="1" t="s">
        <v>1149</v>
      </c>
      <c r="E46" s="1"/>
      <c r="F46" s="1" t="s">
        <v>1150</v>
      </c>
      <c r="G46" s="1" t="s">
        <v>1151</v>
      </c>
      <c r="H46" s="1" t="s">
        <v>1152</v>
      </c>
      <c r="I46" s="1" t="s">
        <v>1153</v>
      </c>
      <c r="J46" s="1">
        <v>9573221233</v>
      </c>
      <c r="K46" s="1" t="s">
        <v>84</v>
      </c>
      <c r="L46" s="1" t="s">
        <v>1154</v>
      </c>
      <c r="M46" s="1" t="s">
        <v>86</v>
      </c>
      <c r="N46" s="1" t="s">
        <v>895</v>
      </c>
      <c r="O46" s="1" t="s">
        <v>1155</v>
      </c>
      <c r="P46" s="1" t="s">
        <v>394</v>
      </c>
      <c r="Q46" s="1" t="s">
        <v>1156</v>
      </c>
      <c r="R46" s="1" t="s">
        <v>1157</v>
      </c>
      <c r="S46" s="1">
        <v>9989968541</v>
      </c>
      <c r="T46" s="1" t="s">
        <v>1158</v>
      </c>
      <c r="U46" s="1" t="s">
        <v>1159</v>
      </c>
      <c r="V46" s="1">
        <v>9492730828</v>
      </c>
      <c r="W46" s="1" t="s">
        <v>216</v>
      </c>
      <c r="X46" s="1" t="s">
        <v>1160</v>
      </c>
      <c r="Y46" s="1" t="s">
        <v>95</v>
      </c>
      <c r="Z46" s="1" t="s">
        <v>96</v>
      </c>
      <c r="AA46" s="1" t="s">
        <v>1160</v>
      </c>
      <c r="AB46" s="1" t="s">
        <v>95</v>
      </c>
      <c r="AC46" s="1" t="s">
        <v>96</v>
      </c>
      <c r="AD46" s="1">
        <v>7.42</v>
      </c>
      <c r="AE46" s="1" t="s">
        <v>97</v>
      </c>
      <c r="AF46" s="1" t="s">
        <v>1161</v>
      </c>
      <c r="AG46" s="1" t="s">
        <v>614</v>
      </c>
      <c r="AH46" s="1" t="s">
        <v>1162</v>
      </c>
      <c r="AI46" s="1" t="s">
        <v>247</v>
      </c>
      <c r="AJ46" s="1">
        <v>80.75</v>
      </c>
      <c r="AK46" s="1">
        <v>8.5</v>
      </c>
      <c r="AL46" s="1"/>
      <c r="AM46" s="1"/>
      <c r="AN46" s="1"/>
      <c r="AO46" s="1"/>
      <c r="AP46" s="1"/>
      <c r="AQ46" s="1"/>
      <c r="AR46" s="1"/>
      <c r="AS46" s="1" t="s">
        <v>222</v>
      </c>
      <c r="AT46" s="1" t="s">
        <v>1163</v>
      </c>
      <c r="AU46" s="1" t="s">
        <v>224</v>
      </c>
      <c r="AV46" s="1" t="s">
        <v>139</v>
      </c>
      <c r="AW46" s="1">
        <v>75.33</v>
      </c>
      <c r="AX46" s="1">
        <v>7.93</v>
      </c>
      <c r="AY46" s="1" t="s">
        <v>1164</v>
      </c>
      <c r="AZ46" s="1" t="s">
        <v>1165</v>
      </c>
      <c r="BA46" s="1" t="s">
        <v>142</v>
      </c>
      <c r="BB46" s="1" t="s">
        <v>110</v>
      </c>
      <c r="BC46" s="1" t="s">
        <v>143</v>
      </c>
      <c r="BD46" s="1" t="s">
        <v>949</v>
      </c>
      <c r="BE46" s="1">
        <v>62.7</v>
      </c>
      <c r="BF46" s="1">
        <v>6.77</v>
      </c>
      <c r="BG46" s="1"/>
      <c r="BH46" s="1"/>
      <c r="BI46" s="1"/>
      <c r="BJ46" s="1"/>
      <c r="BK46" s="1"/>
      <c r="BL46" s="1"/>
      <c r="BM46" s="1"/>
      <c r="BN46" s="1"/>
      <c r="BO46" s="1" t="s">
        <v>1166</v>
      </c>
      <c r="BP46" s="1" t="s">
        <v>1167</v>
      </c>
      <c r="BQ46" s="1" t="s">
        <v>280</v>
      </c>
      <c r="BR46" s="1" t="s">
        <v>1168</v>
      </c>
      <c r="BS46" s="1">
        <v>67</v>
      </c>
      <c r="BT46" s="1" t="s">
        <v>1169</v>
      </c>
      <c r="BU46" s="1" t="str">
        <f>HYPERLINK("https://nconnect.nicmar.ac.in/storage/profile/6ab544bf1acdc.png","Download")</f>
        <v>0</v>
      </c>
      <c r="BV46" s="1" t="s">
        <v>116</v>
      </c>
      <c r="BW46" s="3"/>
      <c r="BX46" s="4">
        <v>2</v>
      </c>
    </row>
    <row r="47" spans="1:76">
      <c r="A47" s="1" t="s">
        <v>76</v>
      </c>
      <c r="B47" s="1" t="s">
        <v>77</v>
      </c>
      <c r="C47" s="1" t="s">
        <v>1170</v>
      </c>
      <c r="D47" s="1" t="s">
        <v>1171</v>
      </c>
      <c r="E47" s="1"/>
      <c r="F47" s="1" t="s">
        <v>1172</v>
      </c>
      <c r="G47" s="1" t="s">
        <v>1173</v>
      </c>
      <c r="H47" s="1" t="s">
        <v>1174</v>
      </c>
      <c r="I47" s="1" t="s">
        <v>1175</v>
      </c>
      <c r="J47" s="1">
        <v>7012709930</v>
      </c>
      <c r="K47" s="1" t="s">
        <v>209</v>
      </c>
      <c r="L47" s="1" t="s">
        <v>1176</v>
      </c>
      <c r="M47" s="1" t="s">
        <v>86</v>
      </c>
      <c r="N47" s="1" t="s">
        <v>1177</v>
      </c>
      <c r="O47" s="1" t="s">
        <v>1178</v>
      </c>
      <c r="P47" s="1" t="s">
        <v>316</v>
      </c>
      <c r="Q47" s="1" t="s">
        <v>1179</v>
      </c>
      <c r="R47" s="1" t="s">
        <v>1180</v>
      </c>
      <c r="S47" s="1">
        <v>1234567890</v>
      </c>
      <c r="T47" s="1" t="s">
        <v>1181</v>
      </c>
      <c r="U47" s="1" t="s">
        <v>1182</v>
      </c>
      <c r="V47" s="1">
        <v>7907821970</v>
      </c>
      <c r="W47" s="1" t="s">
        <v>1183</v>
      </c>
      <c r="X47" s="1" t="s">
        <v>1184</v>
      </c>
      <c r="Y47" s="1" t="s">
        <v>1185</v>
      </c>
      <c r="Z47" s="1" t="s">
        <v>269</v>
      </c>
      <c r="AA47" s="1" t="s">
        <v>1184</v>
      </c>
      <c r="AB47" s="1" t="s">
        <v>1185</v>
      </c>
      <c r="AC47" s="1" t="s">
        <v>269</v>
      </c>
      <c r="AD47" s="1">
        <v>8.24</v>
      </c>
      <c r="AE47" s="1" t="s">
        <v>97</v>
      </c>
      <c r="AF47" s="1" t="s">
        <v>1186</v>
      </c>
      <c r="AG47" s="1" t="s">
        <v>1187</v>
      </c>
      <c r="AH47" s="1" t="s">
        <v>193</v>
      </c>
      <c r="AI47" s="1" t="s">
        <v>135</v>
      </c>
      <c r="AJ47" s="1">
        <v>95.8</v>
      </c>
      <c r="AK47" s="1"/>
      <c r="AL47" s="1" t="s">
        <v>1188</v>
      </c>
      <c r="AM47" s="1" t="s">
        <v>1187</v>
      </c>
      <c r="AN47" s="1" t="s">
        <v>137</v>
      </c>
      <c r="AO47" s="1" t="s">
        <v>166</v>
      </c>
      <c r="AP47" s="1" t="s">
        <v>195</v>
      </c>
      <c r="AQ47" s="1">
        <v>94</v>
      </c>
      <c r="AR47" s="1"/>
      <c r="AS47" s="1"/>
      <c r="AT47" s="1"/>
      <c r="AU47" s="1"/>
      <c r="AV47" s="1"/>
      <c r="AW47" s="1"/>
      <c r="AX47" s="1"/>
      <c r="AY47" s="1" t="s">
        <v>1189</v>
      </c>
      <c r="AZ47" s="1" t="s">
        <v>1190</v>
      </c>
      <c r="BA47" s="1" t="s">
        <v>142</v>
      </c>
      <c r="BB47" s="1" t="s">
        <v>110</v>
      </c>
      <c r="BC47" s="1" t="s">
        <v>139</v>
      </c>
      <c r="BD47" s="1" t="s">
        <v>144</v>
      </c>
      <c r="BE47" s="1">
        <v>79.18</v>
      </c>
      <c r="BF47" s="1">
        <v>8.42</v>
      </c>
      <c r="BG47" s="1"/>
      <c r="BH47" s="1"/>
      <c r="BI47" s="1"/>
      <c r="BJ47" s="1"/>
      <c r="BK47" s="1"/>
      <c r="BL47" s="1"/>
      <c r="BM47" s="1"/>
      <c r="BN47" s="1"/>
      <c r="BO47" s="1" t="s">
        <v>1191</v>
      </c>
      <c r="BP47" s="1"/>
      <c r="BQ47" s="1"/>
      <c r="BR47" s="1" t="s">
        <v>1192</v>
      </c>
      <c r="BS47" s="1">
        <v>46</v>
      </c>
      <c r="BT47" s="1" t="s">
        <v>1193</v>
      </c>
      <c r="BU47" s="1" t="str">
        <f>HYPERLINK("https://nconnect.nicmar.ac.in/storage/profile/ProfilePhoto_H2570046_251643.jpg","Download")</f>
        <v>0</v>
      </c>
      <c r="BV47" s="1" t="s">
        <v>116</v>
      </c>
      <c r="BW47" s="3"/>
      <c r="BX47" s="4">
        <v>2</v>
      </c>
    </row>
    <row r="48" spans="1:76">
      <c r="A48" s="1" t="s">
        <v>76</v>
      </c>
      <c r="B48" s="1" t="s">
        <v>77</v>
      </c>
      <c r="C48" s="1" t="s">
        <v>1194</v>
      </c>
      <c r="D48" s="1" t="s">
        <v>1195</v>
      </c>
      <c r="E48" s="1"/>
      <c r="F48" s="1" t="s">
        <v>1196</v>
      </c>
      <c r="G48" s="1" t="s">
        <v>1197</v>
      </c>
      <c r="H48" s="1" t="s">
        <v>1198</v>
      </c>
      <c r="I48" s="1" t="s">
        <v>1199</v>
      </c>
      <c r="J48" s="1">
        <v>8144359853</v>
      </c>
      <c r="K48" s="1" t="s">
        <v>84</v>
      </c>
      <c r="L48" s="1" t="s">
        <v>1200</v>
      </c>
      <c r="M48" s="1" t="s">
        <v>86</v>
      </c>
      <c r="N48" s="1" t="s">
        <v>290</v>
      </c>
      <c r="O48" s="1" t="s">
        <v>1201</v>
      </c>
      <c r="P48" s="1" t="s">
        <v>316</v>
      </c>
      <c r="Q48" s="1" t="s">
        <v>1202</v>
      </c>
      <c r="R48" s="1" t="s">
        <v>1203</v>
      </c>
      <c r="S48" s="1">
        <v>9937196805</v>
      </c>
      <c r="T48" s="1" t="s">
        <v>91</v>
      </c>
      <c r="U48" s="1" t="s">
        <v>1204</v>
      </c>
      <c r="V48" s="1">
        <v>9668248101</v>
      </c>
      <c r="W48" s="1" t="s">
        <v>216</v>
      </c>
      <c r="X48" s="1" t="s">
        <v>1205</v>
      </c>
      <c r="Y48" s="1" t="s">
        <v>1206</v>
      </c>
      <c r="Z48" s="1" t="s">
        <v>131</v>
      </c>
      <c r="AA48" s="1" t="s">
        <v>1205</v>
      </c>
      <c r="AB48" s="1" t="s">
        <v>1206</v>
      </c>
      <c r="AC48" s="1" t="s">
        <v>131</v>
      </c>
      <c r="AD48" s="1">
        <v>8.34</v>
      </c>
      <c r="AE48" s="1" t="s">
        <v>97</v>
      </c>
      <c r="AF48" s="1" t="s">
        <v>1207</v>
      </c>
      <c r="AG48" s="1" t="s">
        <v>1208</v>
      </c>
      <c r="AH48" s="1" t="s">
        <v>1209</v>
      </c>
      <c r="AI48" s="1" t="s">
        <v>1210</v>
      </c>
      <c r="AJ48" s="1">
        <v>70</v>
      </c>
      <c r="AK48" s="1"/>
      <c r="AL48" s="1" t="s">
        <v>1211</v>
      </c>
      <c r="AM48" s="1" t="s">
        <v>1212</v>
      </c>
      <c r="AN48" s="1" t="s">
        <v>104</v>
      </c>
      <c r="AO48" s="1" t="s">
        <v>1213</v>
      </c>
      <c r="AP48" s="1" t="s">
        <v>354</v>
      </c>
      <c r="AQ48" s="1">
        <v>63.5</v>
      </c>
      <c r="AR48" s="1"/>
      <c r="AS48" s="1"/>
      <c r="AT48" s="1"/>
      <c r="AU48" s="1"/>
      <c r="AV48" s="1"/>
      <c r="AW48" s="1"/>
      <c r="AX48" s="1"/>
      <c r="AY48" s="1" t="s">
        <v>1214</v>
      </c>
      <c r="AZ48" s="1" t="s">
        <v>1215</v>
      </c>
      <c r="BA48" s="1" t="s">
        <v>142</v>
      </c>
      <c r="BB48" s="1" t="s">
        <v>110</v>
      </c>
      <c r="BC48" s="1" t="s">
        <v>411</v>
      </c>
      <c r="BD48" s="1" t="s">
        <v>248</v>
      </c>
      <c r="BE48" s="1">
        <v>73.5</v>
      </c>
      <c r="BF48" s="1">
        <v>7.85</v>
      </c>
      <c r="BG48" s="1"/>
      <c r="BH48" s="1"/>
      <c r="BI48" s="1"/>
      <c r="BJ48" s="1"/>
      <c r="BK48" s="1"/>
      <c r="BL48" s="1"/>
      <c r="BM48" s="1"/>
      <c r="BN48" s="1"/>
      <c r="BO48" s="1" t="s">
        <v>1216</v>
      </c>
      <c r="BP48" s="1" t="s">
        <v>1217</v>
      </c>
      <c r="BQ48" s="1" t="s">
        <v>1218</v>
      </c>
      <c r="BR48" s="1" t="s">
        <v>1219</v>
      </c>
      <c r="BS48" s="1">
        <v>9</v>
      </c>
      <c r="BT48" s="1" t="s">
        <v>1220</v>
      </c>
      <c r="BU48" s="1" t="str">
        <f>HYPERLINK("https://nconnect.nicmar.ac.in/storage/profile/ProfilePhoto_H2570047_284937.jpg","Download")</f>
        <v>0</v>
      </c>
      <c r="BV48" s="1" t="s">
        <v>116</v>
      </c>
      <c r="BW48" s="3"/>
      <c r="BX48" s="4">
        <v>1</v>
      </c>
    </row>
    <row r="49" spans="1:76">
      <c r="A49" s="1" t="s">
        <v>76</v>
      </c>
      <c r="B49" s="1" t="s">
        <v>77</v>
      </c>
      <c r="C49" s="1" t="s">
        <v>1221</v>
      </c>
      <c r="D49" s="1" t="s">
        <v>1222</v>
      </c>
      <c r="E49" s="1"/>
      <c r="F49" s="1" t="s">
        <v>1223</v>
      </c>
      <c r="G49" s="1" t="s">
        <v>1224</v>
      </c>
      <c r="H49" s="1" t="s">
        <v>1225</v>
      </c>
      <c r="I49" s="1" t="s">
        <v>1226</v>
      </c>
      <c r="J49" s="1">
        <v>9133825439</v>
      </c>
      <c r="K49" s="1" t="s">
        <v>84</v>
      </c>
      <c r="L49" s="1" t="s">
        <v>1227</v>
      </c>
      <c r="M49" s="1" t="s">
        <v>86</v>
      </c>
      <c r="N49" s="1" t="s">
        <v>895</v>
      </c>
      <c r="O49" s="1"/>
      <c r="P49" s="1" t="s">
        <v>88</v>
      </c>
      <c r="Q49" s="1" t="s">
        <v>1228</v>
      </c>
      <c r="R49" s="1" t="s">
        <v>1229</v>
      </c>
      <c r="S49" s="1">
        <v>9573328149</v>
      </c>
      <c r="T49" s="1" t="s">
        <v>397</v>
      </c>
      <c r="U49" s="1" t="s">
        <v>1230</v>
      </c>
      <c r="V49" s="1">
        <v>6302452567</v>
      </c>
      <c r="W49" s="1" t="s">
        <v>1231</v>
      </c>
      <c r="X49" s="1" t="s">
        <v>1232</v>
      </c>
      <c r="Y49" s="1" t="s">
        <v>1233</v>
      </c>
      <c r="Z49" s="1" t="s">
        <v>96</v>
      </c>
      <c r="AA49" s="1" t="s">
        <v>1232</v>
      </c>
      <c r="AB49" s="1" t="s">
        <v>1233</v>
      </c>
      <c r="AC49" s="1" t="s">
        <v>96</v>
      </c>
      <c r="AD49" s="1">
        <v>6.97</v>
      </c>
      <c r="AE49" s="1" t="s">
        <v>97</v>
      </c>
      <c r="AF49" s="1" t="s">
        <v>1234</v>
      </c>
      <c r="AG49" s="1" t="s">
        <v>1235</v>
      </c>
      <c r="AH49" s="1" t="s">
        <v>326</v>
      </c>
      <c r="AI49" s="1" t="s">
        <v>101</v>
      </c>
      <c r="AJ49" s="1">
        <v>71.33</v>
      </c>
      <c r="AK49" s="1">
        <v>7.5</v>
      </c>
      <c r="AL49" s="1"/>
      <c r="AM49" s="1"/>
      <c r="AN49" s="1"/>
      <c r="AO49" s="1"/>
      <c r="AP49" s="1"/>
      <c r="AQ49" s="1"/>
      <c r="AR49" s="1"/>
      <c r="AS49" s="1" t="s">
        <v>222</v>
      </c>
      <c r="AT49" s="1" t="s">
        <v>1236</v>
      </c>
      <c r="AU49" s="1" t="s">
        <v>273</v>
      </c>
      <c r="AV49" s="1" t="s">
        <v>565</v>
      </c>
      <c r="AW49" s="1">
        <v>75.24</v>
      </c>
      <c r="AX49" s="1">
        <v>7.92</v>
      </c>
      <c r="AY49" s="1" t="s">
        <v>107</v>
      </c>
      <c r="AZ49" s="1" t="s">
        <v>885</v>
      </c>
      <c r="BA49" s="1" t="s">
        <v>109</v>
      </c>
      <c r="BB49" s="1" t="s">
        <v>110</v>
      </c>
      <c r="BC49" s="1" t="s">
        <v>661</v>
      </c>
      <c r="BD49" s="1" t="s">
        <v>1237</v>
      </c>
      <c r="BE49" s="1">
        <v>59.2</v>
      </c>
      <c r="BF49" s="1">
        <v>6.46</v>
      </c>
      <c r="BG49" s="1"/>
      <c r="BH49" s="1"/>
      <c r="BI49" s="1"/>
      <c r="BJ49" s="1"/>
      <c r="BK49" s="1"/>
      <c r="BL49" s="1"/>
      <c r="BM49" s="1"/>
      <c r="BN49" s="1"/>
      <c r="BO49" s="1" t="s">
        <v>1238</v>
      </c>
      <c r="BP49" s="1"/>
      <c r="BQ49" s="1"/>
      <c r="BR49" s="1" t="s">
        <v>1239</v>
      </c>
      <c r="BS49" s="1">
        <v>89</v>
      </c>
      <c r="BT49" s="1" t="s">
        <v>997</v>
      </c>
      <c r="BU49" s="1" t="str">
        <f>HYPERLINK("https://nconnect.nicmar.ac.in/storage/profile/ProfilePhoto_H2570048_986134.jpg","Download")</f>
        <v>0</v>
      </c>
      <c r="BV49" s="1" t="s">
        <v>116</v>
      </c>
      <c r="BW49" s="3"/>
      <c r="BX49" s="4">
        <v>1</v>
      </c>
    </row>
    <row r="50" spans="1:76">
      <c r="A50" s="1" t="s">
        <v>76</v>
      </c>
      <c r="B50" s="1" t="s">
        <v>77</v>
      </c>
      <c r="C50" s="1" t="s">
        <v>1240</v>
      </c>
      <c r="D50" s="1" t="s">
        <v>1241</v>
      </c>
      <c r="E50" s="1"/>
      <c r="F50" s="1" t="s">
        <v>1242</v>
      </c>
      <c r="G50" s="1" t="s">
        <v>1243</v>
      </c>
      <c r="H50" s="1" t="s">
        <v>1244</v>
      </c>
      <c r="I50" s="1" t="s">
        <v>1245</v>
      </c>
      <c r="J50" s="1">
        <v>9668063454</v>
      </c>
      <c r="K50" s="1" t="s">
        <v>84</v>
      </c>
      <c r="L50" s="1" t="s">
        <v>123</v>
      </c>
      <c r="M50" s="1" t="s">
        <v>86</v>
      </c>
      <c r="N50" s="1" t="s">
        <v>1246</v>
      </c>
      <c r="O50" s="1"/>
      <c r="P50" s="1" t="s">
        <v>88</v>
      </c>
      <c r="Q50" s="1" t="s">
        <v>1247</v>
      </c>
      <c r="R50" s="1" t="s">
        <v>1248</v>
      </c>
      <c r="S50" s="1">
        <v>9437350388</v>
      </c>
      <c r="T50" s="1" t="s">
        <v>293</v>
      </c>
      <c r="U50" s="1" t="s">
        <v>1249</v>
      </c>
      <c r="V50" s="1">
        <v>9040310410</v>
      </c>
      <c r="W50" s="1" t="s">
        <v>93</v>
      </c>
      <c r="X50" s="1" t="s">
        <v>1250</v>
      </c>
      <c r="Y50" s="1" t="s">
        <v>1251</v>
      </c>
      <c r="Z50" s="1" t="s">
        <v>131</v>
      </c>
      <c r="AA50" s="1" t="s">
        <v>1250</v>
      </c>
      <c r="AB50" s="1" t="s">
        <v>1251</v>
      </c>
      <c r="AC50" s="1" t="s">
        <v>131</v>
      </c>
      <c r="AD50" s="1">
        <v>6.29</v>
      </c>
      <c r="AE50" s="1" t="s">
        <v>97</v>
      </c>
      <c r="AF50" s="1" t="s">
        <v>1252</v>
      </c>
      <c r="AG50" s="1" t="s">
        <v>1253</v>
      </c>
      <c r="AH50" s="1" t="s">
        <v>326</v>
      </c>
      <c r="AI50" s="1" t="s">
        <v>101</v>
      </c>
      <c r="AJ50" s="1">
        <v>85.2</v>
      </c>
      <c r="AK50" s="1"/>
      <c r="AL50" s="1" t="s">
        <v>1252</v>
      </c>
      <c r="AM50" s="1" t="s">
        <v>1254</v>
      </c>
      <c r="AN50" s="1" t="s">
        <v>104</v>
      </c>
      <c r="AO50" s="1" t="s">
        <v>274</v>
      </c>
      <c r="AP50" s="1" t="s">
        <v>248</v>
      </c>
      <c r="AQ50" s="1">
        <v>85</v>
      </c>
      <c r="AR50" s="1"/>
      <c r="AS50" s="1"/>
      <c r="AT50" s="1"/>
      <c r="AU50" s="1"/>
      <c r="AV50" s="1"/>
      <c r="AW50" s="1"/>
      <c r="AX50" s="1"/>
      <c r="AY50" s="1" t="s">
        <v>1255</v>
      </c>
      <c r="AZ50" s="1" t="s">
        <v>1256</v>
      </c>
      <c r="BA50" s="1" t="s">
        <v>142</v>
      </c>
      <c r="BB50" s="1" t="s">
        <v>110</v>
      </c>
      <c r="BC50" s="1" t="s">
        <v>143</v>
      </c>
      <c r="BD50" s="1" t="s">
        <v>144</v>
      </c>
      <c r="BE50" s="1">
        <v>71</v>
      </c>
      <c r="BF50" s="1">
        <v>7.1</v>
      </c>
      <c r="BG50" s="1"/>
      <c r="BH50" s="1"/>
      <c r="BI50" s="1"/>
      <c r="BJ50" s="1"/>
      <c r="BK50" s="1"/>
      <c r="BL50" s="1"/>
      <c r="BM50" s="1"/>
      <c r="BN50" s="1"/>
      <c r="BO50" s="1" t="s">
        <v>1257</v>
      </c>
      <c r="BP50" s="1"/>
      <c r="BQ50" s="1"/>
      <c r="BR50" s="1" t="s">
        <v>1258</v>
      </c>
      <c r="BS50" s="1">
        <v>28</v>
      </c>
      <c r="BT50" s="1"/>
      <c r="BU50" s="1" t="str">
        <f>HYPERLINK("https://nconnect.nicmar.ac.in/storage/profile/ProfilePhoto_H2570049_594317.jpg","Download")</f>
        <v>0</v>
      </c>
      <c r="BV50" s="1" t="s">
        <v>116</v>
      </c>
      <c r="BW50" s="3"/>
      <c r="BX50" s="4">
        <v>1</v>
      </c>
    </row>
    <row r="51" spans="1:76">
      <c r="A51" s="1" t="s">
        <v>76</v>
      </c>
      <c r="B51" s="1" t="s">
        <v>77</v>
      </c>
      <c r="C51" s="1" t="s">
        <v>1259</v>
      </c>
      <c r="D51" s="1" t="s">
        <v>1260</v>
      </c>
      <c r="E51" s="1"/>
      <c r="F51" s="1" t="s">
        <v>1261</v>
      </c>
      <c r="G51" s="1" t="s">
        <v>1262</v>
      </c>
      <c r="H51" s="1" t="s">
        <v>1263</v>
      </c>
      <c r="I51" s="1" t="s">
        <v>1264</v>
      </c>
      <c r="J51" s="1">
        <v>8019989965</v>
      </c>
      <c r="K51" s="1" t="s">
        <v>209</v>
      </c>
      <c r="L51" s="1" t="s">
        <v>1265</v>
      </c>
      <c r="M51" s="1" t="s">
        <v>86</v>
      </c>
      <c r="N51" s="1" t="s">
        <v>895</v>
      </c>
      <c r="O51" s="1" t="s">
        <v>1266</v>
      </c>
      <c r="P51" s="1" t="s">
        <v>343</v>
      </c>
      <c r="Q51" s="1" t="s">
        <v>1267</v>
      </c>
      <c r="R51" s="1" t="s">
        <v>1268</v>
      </c>
      <c r="S51" s="1">
        <v>9849589412</v>
      </c>
      <c r="T51" s="1" t="s">
        <v>91</v>
      </c>
      <c r="U51" s="1" t="s">
        <v>1269</v>
      </c>
      <c r="V51" s="1">
        <v>9553024567</v>
      </c>
      <c r="W51" s="1" t="s">
        <v>610</v>
      </c>
      <c r="X51" s="1" t="s">
        <v>1270</v>
      </c>
      <c r="Y51" s="1" t="s">
        <v>654</v>
      </c>
      <c r="Z51" s="1" t="s">
        <v>96</v>
      </c>
      <c r="AA51" s="1" t="s">
        <v>1270</v>
      </c>
      <c r="AB51" s="1" t="s">
        <v>654</v>
      </c>
      <c r="AC51" s="1" t="s">
        <v>96</v>
      </c>
      <c r="AD51" s="1">
        <v>8.55</v>
      </c>
      <c r="AE51" s="1" t="s">
        <v>97</v>
      </c>
      <c r="AF51" s="1" t="s">
        <v>1271</v>
      </c>
      <c r="AG51" s="1" t="s">
        <v>1272</v>
      </c>
      <c r="AH51" s="1" t="s">
        <v>163</v>
      </c>
      <c r="AI51" s="1" t="s">
        <v>101</v>
      </c>
      <c r="AJ51" s="1">
        <v>85.5</v>
      </c>
      <c r="AK51" s="1">
        <v>9</v>
      </c>
      <c r="AL51" s="1" t="s">
        <v>1273</v>
      </c>
      <c r="AM51" s="1" t="s">
        <v>463</v>
      </c>
      <c r="AN51" s="1" t="s">
        <v>104</v>
      </c>
      <c r="AO51" s="1" t="s">
        <v>166</v>
      </c>
      <c r="AP51" s="1" t="s">
        <v>106</v>
      </c>
      <c r="AQ51" s="1">
        <v>78.8</v>
      </c>
      <c r="AR51" s="1">
        <v>8.2</v>
      </c>
      <c r="AS51" s="1"/>
      <c r="AT51" s="1"/>
      <c r="AU51" s="1"/>
      <c r="AV51" s="1"/>
      <c r="AW51" s="1"/>
      <c r="AX51" s="1"/>
      <c r="AY51" s="1" t="s">
        <v>107</v>
      </c>
      <c r="AZ51" s="1" t="s">
        <v>108</v>
      </c>
      <c r="BA51" s="1" t="s">
        <v>109</v>
      </c>
      <c r="BB51" s="1" t="s">
        <v>110</v>
      </c>
      <c r="BC51" s="1" t="s">
        <v>111</v>
      </c>
      <c r="BD51" s="1" t="s">
        <v>466</v>
      </c>
      <c r="BE51" s="1">
        <v>79.06</v>
      </c>
      <c r="BF51" s="1">
        <v>8.44</v>
      </c>
      <c r="BG51" s="1"/>
      <c r="BH51" s="1"/>
      <c r="BI51" s="1"/>
      <c r="BJ51" s="1"/>
      <c r="BK51" s="1"/>
      <c r="BL51" s="1"/>
      <c r="BM51" s="1"/>
      <c r="BN51" s="1"/>
      <c r="BO51" s="1" t="s">
        <v>1274</v>
      </c>
      <c r="BP51" s="1"/>
      <c r="BQ51" s="1"/>
      <c r="BR51" s="1" t="s">
        <v>1275</v>
      </c>
      <c r="BS51" s="1">
        <v>53</v>
      </c>
      <c r="BT51" s="1" t="s">
        <v>1276</v>
      </c>
      <c r="BU51" s="1" t="str">
        <f>HYPERLINK("https://nconnect.nicmar.ac.in/storage/profile/ProfilePhoto_H2570050_572491.jpg","Download")</f>
        <v>0</v>
      </c>
      <c r="BV51" s="1" t="s">
        <v>116</v>
      </c>
      <c r="BW51" s="3"/>
      <c r="BX51" s="4">
        <v>1</v>
      </c>
    </row>
    <row r="52" spans="1:76">
      <c r="A52" s="1" t="s">
        <v>76</v>
      </c>
      <c r="B52" s="1" t="s">
        <v>77</v>
      </c>
      <c r="C52" s="1" t="s">
        <v>1277</v>
      </c>
      <c r="D52" s="1" t="s">
        <v>1278</v>
      </c>
      <c r="E52" s="1" t="s">
        <v>1279</v>
      </c>
      <c r="F52" s="1" t="s">
        <v>1280</v>
      </c>
      <c r="G52" s="1" t="s">
        <v>1281</v>
      </c>
      <c r="H52" s="1" t="s">
        <v>1282</v>
      </c>
      <c r="I52" s="1" t="s">
        <v>1283</v>
      </c>
      <c r="J52" s="1">
        <v>7772999238</v>
      </c>
      <c r="K52" s="1" t="s">
        <v>84</v>
      </c>
      <c r="L52" s="1" t="s">
        <v>1284</v>
      </c>
      <c r="M52" s="1" t="s">
        <v>86</v>
      </c>
      <c r="N52" s="1" t="s">
        <v>604</v>
      </c>
      <c r="O52" s="1"/>
      <c r="P52" s="1" t="s">
        <v>502</v>
      </c>
      <c r="Q52" s="1" t="s">
        <v>1285</v>
      </c>
      <c r="R52" s="1" t="s">
        <v>1286</v>
      </c>
      <c r="S52" s="1">
        <v>7675934201</v>
      </c>
      <c r="T52" s="1" t="s">
        <v>91</v>
      </c>
      <c r="U52" s="1" t="s">
        <v>1287</v>
      </c>
      <c r="V52" s="1">
        <v>7772999236</v>
      </c>
      <c r="W52" s="1" t="s">
        <v>216</v>
      </c>
      <c r="X52" s="1" t="s">
        <v>1288</v>
      </c>
      <c r="Y52" s="1" t="s">
        <v>1289</v>
      </c>
      <c r="Z52" s="1" t="s">
        <v>322</v>
      </c>
      <c r="AA52" s="1" t="s">
        <v>1290</v>
      </c>
      <c r="AB52" s="1" t="s">
        <v>95</v>
      </c>
      <c r="AC52" s="1" t="s">
        <v>96</v>
      </c>
      <c r="AD52" s="1">
        <v>7.29</v>
      </c>
      <c r="AE52" s="1" t="s">
        <v>97</v>
      </c>
      <c r="AF52" s="1" t="s">
        <v>1291</v>
      </c>
      <c r="AG52" s="1" t="s">
        <v>486</v>
      </c>
      <c r="AH52" s="1" t="s">
        <v>436</v>
      </c>
      <c r="AI52" s="1" t="s">
        <v>326</v>
      </c>
      <c r="AJ52" s="1">
        <v>88.35</v>
      </c>
      <c r="AK52" s="1">
        <v>9.3</v>
      </c>
      <c r="AL52" s="1" t="s">
        <v>1292</v>
      </c>
      <c r="AM52" s="1" t="s">
        <v>463</v>
      </c>
      <c r="AN52" s="1"/>
      <c r="AO52" s="1" t="s">
        <v>135</v>
      </c>
      <c r="AP52" s="1" t="s">
        <v>329</v>
      </c>
      <c r="AQ52" s="1">
        <v>91.1</v>
      </c>
      <c r="AR52" s="1"/>
      <c r="AS52" s="1"/>
      <c r="AT52" s="1"/>
      <c r="AU52" s="1"/>
      <c r="AV52" s="1"/>
      <c r="AW52" s="1"/>
      <c r="AX52" s="1"/>
      <c r="AY52" s="1" t="s">
        <v>1293</v>
      </c>
      <c r="AZ52" s="1" t="s">
        <v>1294</v>
      </c>
      <c r="BA52" s="1"/>
      <c r="BB52" s="1"/>
      <c r="BC52" s="1" t="s">
        <v>105</v>
      </c>
      <c r="BD52" s="1" t="s">
        <v>593</v>
      </c>
      <c r="BE52" s="1">
        <v>61.2</v>
      </c>
      <c r="BF52" s="1">
        <v>6.62</v>
      </c>
      <c r="BG52" s="1"/>
      <c r="BH52" s="1"/>
      <c r="BI52" s="1"/>
      <c r="BJ52" s="1"/>
      <c r="BK52" s="1"/>
      <c r="BL52" s="1"/>
      <c r="BM52" s="1"/>
      <c r="BN52" s="1"/>
      <c r="BO52" s="1" t="s">
        <v>1295</v>
      </c>
      <c r="BP52" s="1"/>
      <c r="BQ52" s="1"/>
      <c r="BR52" s="1" t="s">
        <v>1296</v>
      </c>
      <c r="BS52" s="1">
        <v>31</v>
      </c>
      <c r="BT52" s="1" t="s">
        <v>1297</v>
      </c>
      <c r="BU52" s="1" t="str">
        <f>HYPERLINK("https://nconnect.nicmar.ac.in/storage/profile/ProfilePhoto_H2570051_349827.jpg","Download")</f>
        <v>0</v>
      </c>
      <c r="BV52" s="1" t="s">
        <v>116</v>
      </c>
      <c r="BW52" s="3"/>
      <c r="BX52" s="3"/>
    </row>
    <row r="53" spans="1:76">
      <c r="A53" s="1" t="s">
        <v>76</v>
      </c>
      <c r="B53" s="1" t="s">
        <v>77</v>
      </c>
      <c r="C53" s="1" t="s">
        <v>1298</v>
      </c>
      <c r="D53" s="1" t="s">
        <v>1299</v>
      </c>
      <c r="E53" s="1" t="s">
        <v>1300</v>
      </c>
      <c r="F53" s="1" t="s">
        <v>1301</v>
      </c>
      <c r="G53" s="1" t="s">
        <v>1302</v>
      </c>
      <c r="H53" s="1" t="s">
        <v>1303</v>
      </c>
      <c r="I53" s="1" t="s">
        <v>1304</v>
      </c>
      <c r="J53" s="1">
        <v>9010061729</v>
      </c>
      <c r="K53" s="1" t="s">
        <v>84</v>
      </c>
      <c r="L53" s="1" t="s">
        <v>1305</v>
      </c>
      <c r="M53" s="1" t="s">
        <v>86</v>
      </c>
      <c r="N53" s="1" t="s">
        <v>604</v>
      </c>
      <c r="O53" s="1" t="s">
        <v>1306</v>
      </c>
      <c r="P53" s="1" t="s">
        <v>394</v>
      </c>
      <c r="Q53" s="1" t="s">
        <v>1307</v>
      </c>
      <c r="R53" s="1" t="s">
        <v>1308</v>
      </c>
      <c r="S53" s="1">
        <v>9848112314</v>
      </c>
      <c r="T53" s="1" t="s">
        <v>91</v>
      </c>
      <c r="U53" s="1" t="s">
        <v>1309</v>
      </c>
      <c r="V53" s="1">
        <v>9848112314</v>
      </c>
      <c r="W53" s="1" t="s">
        <v>610</v>
      </c>
      <c r="X53" s="1" t="s">
        <v>1310</v>
      </c>
      <c r="Y53" s="1" t="s">
        <v>1311</v>
      </c>
      <c r="Z53" s="1" t="s">
        <v>322</v>
      </c>
      <c r="AA53" s="1" t="s">
        <v>1312</v>
      </c>
      <c r="AB53" s="1" t="s">
        <v>95</v>
      </c>
      <c r="AC53" s="1" t="s">
        <v>96</v>
      </c>
      <c r="AD53" s="1">
        <v>8.05</v>
      </c>
      <c r="AE53" s="1" t="s">
        <v>97</v>
      </c>
      <c r="AF53" s="1" t="s">
        <v>1313</v>
      </c>
      <c r="AG53" s="1" t="s">
        <v>1314</v>
      </c>
      <c r="AH53" s="1" t="s">
        <v>1315</v>
      </c>
      <c r="AI53" s="1" t="s">
        <v>135</v>
      </c>
      <c r="AJ53" s="1">
        <v>58.6</v>
      </c>
      <c r="AK53" s="1"/>
      <c r="AL53" s="1" t="s">
        <v>1316</v>
      </c>
      <c r="AM53" s="1" t="s">
        <v>1317</v>
      </c>
      <c r="AN53" s="1" t="s">
        <v>104</v>
      </c>
      <c r="AO53" s="1" t="s">
        <v>163</v>
      </c>
      <c r="AP53" s="1" t="s">
        <v>105</v>
      </c>
      <c r="AQ53" s="1">
        <v>85.6</v>
      </c>
      <c r="AR53" s="1">
        <v>8.82</v>
      </c>
      <c r="AS53" s="1"/>
      <c r="AT53" s="1"/>
      <c r="AU53" s="1"/>
      <c r="AV53" s="1"/>
      <c r="AW53" s="1"/>
      <c r="AX53" s="1"/>
      <c r="AY53" s="1" t="s">
        <v>1318</v>
      </c>
      <c r="AZ53" s="1" t="s">
        <v>1319</v>
      </c>
      <c r="BA53" s="1" t="s">
        <v>590</v>
      </c>
      <c r="BB53" s="1" t="s">
        <v>591</v>
      </c>
      <c r="BC53" s="1" t="s">
        <v>751</v>
      </c>
      <c r="BD53" s="1" t="s">
        <v>1144</v>
      </c>
      <c r="BE53" s="1">
        <v>76.3</v>
      </c>
      <c r="BF53" s="1">
        <v>8.13</v>
      </c>
      <c r="BG53" s="1"/>
      <c r="BH53" s="1"/>
      <c r="BI53" s="1"/>
      <c r="BJ53" s="1"/>
      <c r="BK53" s="1"/>
      <c r="BL53" s="1"/>
      <c r="BM53" s="1"/>
      <c r="BN53" s="1"/>
      <c r="BO53" s="1" t="s">
        <v>1320</v>
      </c>
      <c r="BP53" s="1"/>
      <c r="BQ53" s="1"/>
      <c r="BR53" s="1" t="s">
        <v>1321</v>
      </c>
      <c r="BS53" s="1">
        <v>50</v>
      </c>
      <c r="BT53" s="1" t="s">
        <v>1322</v>
      </c>
      <c r="BU53" s="1" t="str">
        <f>HYPERLINK("https://nconnect.nicmar.ac.in/storage/profile/ProfilePhoto_H2570052_467893.jpg","Download")</f>
        <v>0</v>
      </c>
      <c r="BV53" s="1" t="s">
        <v>116</v>
      </c>
      <c r="BW53" s="3"/>
      <c r="BX53" s="3"/>
    </row>
    <row r="54" spans="1:76">
      <c r="A54" s="1" t="s">
        <v>76</v>
      </c>
      <c r="B54" s="1" t="s">
        <v>77</v>
      </c>
      <c r="C54" s="1" t="s">
        <v>1323</v>
      </c>
      <c r="D54" s="1" t="s">
        <v>1324</v>
      </c>
      <c r="E54" s="1"/>
      <c r="F54" s="1" t="s">
        <v>1325</v>
      </c>
      <c r="G54" s="1" t="s">
        <v>1326</v>
      </c>
      <c r="H54" s="1" t="s">
        <v>1327</v>
      </c>
      <c r="I54" s="1" t="s">
        <v>1328</v>
      </c>
      <c r="J54" s="1">
        <v>8985655551</v>
      </c>
      <c r="K54" s="1" t="s">
        <v>84</v>
      </c>
      <c r="L54" s="1" t="s">
        <v>1329</v>
      </c>
      <c r="M54" s="1" t="s">
        <v>86</v>
      </c>
      <c r="N54" s="1" t="s">
        <v>154</v>
      </c>
      <c r="O54" s="1"/>
      <c r="P54" s="1" t="s">
        <v>88</v>
      </c>
      <c r="Q54" s="1" t="s">
        <v>1330</v>
      </c>
      <c r="R54" s="1" t="s">
        <v>1331</v>
      </c>
      <c r="S54" s="1">
        <v>8500830749</v>
      </c>
      <c r="T54" s="1" t="s">
        <v>91</v>
      </c>
      <c r="U54" s="1" t="s">
        <v>1332</v>
      </c>
      <c r="V54" s="1">
        <v>9299991625</v>
      </c>
      <c r="W54" s="1" t="s">
        <v>216</v>
      </c>
      <c r="X54" s="1" t="s">
        <v>1333</v>
      </c>
      <c r="Y54" s="1" t="s">
        <v>1334</v>
      </c>
      <c r="Z54" s="1" t="s">
        <v>96</v>
      </c>
      <c r="AA54" s="1" t="s">
        <v>1335</v>
      </c>
      <c r="AB54" s="1" t="s">
        <v>95</v>
      </c>
      <c r="AC54" s="1" t="s">
        <v>96</v>
      </c>
      <c r="AD54" s="1">
        <v>0.0</v>
      </c>
      <c r="AE54" s="1" t="s">
        <v>97</v>
      </c>
      <c r="AF54" s="1" t="s">
        <v>1336</v>
      </c>
      <c r="AG54" s="1" t="s">
        <v>1337</v>
      </c>
      <c r="AH54" s="1" t="s">
        <v>1338</v>
      </c>
      <c r="AI54" s="1" t="s">
        <v>101</v>
      </c>
      <c r="AJ54" s="1">
        <v>82.65</v>
      </c>
      <c r="AK54" s="1">
        <v>8.7</v>
      </c>
      <c r="AL54" s="1" t="s">
        <v>1339</v>
      </c>
      <c r="AM54" s="1" t="s">
        <v>1340</v>
      </c>
      <c r="AN54" s="1"/>
      <c r="AO54" s="1" t="s">
        <v>101</v>
      </c>
      <c r="AP54" s="1" t="s">
        <v>106</v>
      </c>
      <c r="AQ54" s="1">
        <v>80</v>
      </c>
      <c r="AR54" s="1"/>
      <c r="AS54" s="1"/>
      <c r="AT54" s="1"/>
      <c r="AU54" s="1"/>
      <c r="AV54" s="1"/>
      <c r="AW54" s="1"/>
      <c r="AX54" s="1"/>
      <c r="AY54" s="1" t="s">
        <v>727</v>
      </c>
      <c r="AZ54" s="1" t="s">
        <v>1341</v>
      </c>
      <c r="BA54" s="1"/>
      <c r="BB54" s="1"/>
      <c r="BC54" s="1" t="s">
        <v>139</v>
      </c>
      <c r="BD54" s="1" t="s">
        <v>144</v>
      </c>
      <c r="BE54" s="1">
        <v>72.29</v>
      </c>
      <c r="BF54" s="1">
        <v>7.61</v>
      </c>
      <c r="BG54" s="1"/>
      <c r="BH54" s="1"/>
      <c r="BI54" s="1"/>
      <c r="BJ54" s="1"/>
      <c r="BK54" s="1"/>
      <c r="BL54" s="1"/>
      <c r="BM54" s="1"/>
      <c r="BN54" s="1"/>
      <c r="BO54" s="1" t="s">
        <v>200</v>
      </c>
      <c r="BP54" s="1"/>
      <c r="BQ54" s="1"/>
      <c r="BR54" s="1" t="s">
        <v>1342</v>
      </c>
      <c r="BS54" s="1">
        <v>46</v>
      </c>
      <c r="BT54" s="1" t="s">
        <v>1343</v>
      </c>
      <c r="BU54" s="1" t="str">
        <f>HYPERLINK("https://nconnect.nicmar.ac.in/storage/profile/ProfilePhoto_H2570053_863917.jpg","Download")</f>
        <v>0</v>
      </c>
      <c r="BV54" s="1" t="s">
        <v>116</v>
      </c>
      <c r="BW54" s="3"/>
      <c r="BX54" s="3"/>
    </row>
    <row r="55" spans="1:76">
      <c r="A55" s="1" t="s">
        <v>76</v>
      </c>
      <c r="B55" s="1" t="s">
        <v>77</v>
      </c>
      <c r="C55" s="1" t="s">
        <v>1344</v>
      </c>
      <c r="D55" s="1" t="s">
        <v>1345</v>
      </c>
      <c r="E55" s="1"/>
      <c r="F55" s="1" t="s">
        <v>1346</v>
      </c>
      <c r="G55" s="1" t="s">
        <v>1347</v>
      </c>
      <c r="H55" s="1" t="s">
        <v>1348</v>
      </c>
      <c r="I55" s="1" t="s">
        <v>1349</v>
      </c>
      <c r="J55" s="1">
        <v>9324405369</v>
      </c>
      <c r="K55" s="1" t="s">
        <v>209</v>
      </c>
      <c r="L55" s="1" t="s">
        <v>1350</v>
      </c>
      <c r="M55" s="1" t="s">
        <v>86</v>
      </c>
      <c r="N55" s="1" t="s">
        <v>1351</v>
      </c>
      <c r="O55" s="1" t="s">
        <v>1352</v>
      </c>
      <c r="P55" s="1" t="s">
        <v>394</v>
      </c>
      <c r="Q55" s="1" t="s">
        <v>1353</v>
      </c>
      <c r="R55" s="1" t="s">
        <v>1354</v>
      </c>
      <c r="S55" s="1">
        <v>9940653403</v>
      </c>
      <c r="T55" s="1" t="s">
        <v>1355</v>
      </c>
      <c r="U55" s="1" t="s">
        <v>1356</v>
      </c>
      <c r="V55" s="1">
        <v>9821353403</v>
      </c>
      <c r="W55" s="1" t="s">
        <v>1357</v>
      </c>
      <c r="X55" s="1" t="s">
        <v>1358</v>
      </c>
      <c r="Y55" s="1" t="s">
        <v>1359</v>
      </c>
      <c r="Z55" s="1" t="s">
        <v>401</v>
      </c>
      <c r="AA55" s="1" t="s">
        <v>1358</v>
      </c>
      <c r="AB55" s="1" t="s">
        <v>1359</v>
      </c>
      <c r="AC55" s="1" t="s">
        <v>401</v>
      </c>
      <c r="AD55" s="1">
        <v>7.58</v>
      </c>
      <c r="AE55" s="1" t="s">
        <v>97</v>
      </c>
      <c r="AF55" s="1" t="s">
        <v>1360</v>
      </c>
      <c r="AG55" s="1" t="s">
        <v>1361</v>
      </c>
      <c r="AH55" s="1" t="s">
        <v>1362</v>
      </c>
      <c r="AI55" s="1" t="s">
        <v>408</v>
      </c>
      <c r="AJ55" s="1">
        <v>79</v>
      </c>
      <c r="AK55" s="1">
        <v>7.9</v>
      </c>
      <c r="AL55" s="1" t="s">
        <v>1360</v>
      </c>
      <c r="AM55" s="1" t="s">
        <v>1361</v>
      </c>
      <c r="AN55" s="1"/>
      <c r="AO55" s="1" t="s">
        <v>461</v>
      </c>
      <c r="AP55" s="1" t="s">
        <v>461</v>
      </c>
      <c r="AQ55" s="1">
        <v>63</v>
      </c>
      <c r="AR55" s="1">
        <v>6.3</v>
      </c>
      <c r="AS55" s="1"/>
      <c r="AT55" s="1"/>
      <c r="AU55" s="1"/>
      <c r="AV55" s="1"/>
      <c r="AW55" s="1"/>
      <c r="AX55" s="1"/>
      <c r="AY55" s="1" t="s">
        <v>1363</v>
      </c>
      <c r="AZ55" s="1" t="s">
        <v>1364</v>
      </c>
      <c r="BA55" s="1"/>
      <c r="BB55" s="1"/>
      <c r="BC55" s="1" t="s">
        <v>273</v>
      </c>
      <c r="BD55" s="1" t="s">
        <v>199</v>
      </c>
      <c r="BE55" s="1">
        <v>85.5</v>
      </c>
      <c r="BF55" s="1">
        <v>3.42</v>
      </c>
      <c r="BG55" s="1"/>
      <c r="BH55" s="1"/>
      <c r="BI55" s="1"/>
      <c r="BJ55" s="1"/>
      <c r="BK55" s="1"/>
      <c r="BL55" s="1"/>
      <c r="BM55" s="1"/>
      <c r="BN55" s="1"/>
      <c r="BO55" s="1" t="s">
        <v>1365</v>
      </c>
      <c r="BP55" s="1" t="s">
        <v>1366</v>
      </c>
      <c r="BQ55" s="1" t="s">
        <v>1367</v>
      </c>
      <c r="BR55" s="1" t="s">
        <v>1368</v>
      </c>
      <c r="BS55" s="1">
        <v>23</v>
      </c>
      <c r="BT55" s="1"/>
      <c r="BU55" s="1" t="str">
        <f>HYPERLINK("https://nconnect.nicmar.ac.in/storage/profile/ProfilePhoto_H2570054_279184.jpg","Download")</f>
        <v>0</v>
      </c>
      <c r="BV55" s="1" t="s">
        <v>116</v>
      </c>
      <c r="BW55" s="3"/>
      <c r="BX55" s="3"/>
    </row>
    <row r="56" spans="1:76">
      <c r="A56" s="1" t="s">
        <v>76</v>
      </c>
      <c r="B56" s="1" t="s">
        <v>77</v>
      </c>
      <c r="C56" s="1" t="s">
        <v>1369</v>
      </c>
      <c r="D56" s="1" t="s">
        <v>1370</v>
      </c>
      <c r="E56" s="1" t="s">
        <v>1371</v>
      </c>
      <c r="F56" s="1" t="s">
        <v>1372</v>
      </c>
      <c r="G56" s="1" t="s">
        <v>1373</v>
      </c>
      <c r="H56" s="1" t="s">
        <v>1374</v>
      </c>
      <c r="I56" s="1" t="s">
        <v>1375</v>
      </c>
      <c r="J56" s="1">
        <v>9177538315</v>
      </c>
      <c r="K56" s="1" t="s">
        <v>84</v>
      </c>
      <c r="L56" s="1" t="s">
        <v>1376</v>
      </c>
      <c r="M56" s="1" t="s">
        <v>86</v>
      </c>
      <c r="N56" s="1" t="s">
        <v>1377</v>
      </c>
      <c r="O56" s="1" t="s">
        <v>1378</v>
      </c>
      <c r="P56" s="1" t="s">
        <v>394</v>
      </c>
      <c r="Q56" s="1" t="s">
        <v>1379</v>
      </c>
      <c r="R56" s="1" t="s">
        <v>1380</v>
      </c>
      <c r="S56" s="1">
        <v>9440190315</v>
      </c>
      <c r="T56" s="1" t="s">
        <v>91</v>
      </c>
      <c r="U56" s="1" t="s">
        <v>1381</v>
      </c>
      <c r="V56" s="1">
        <v>9949874616</v>
      </c>
      <c r="W56" s="1" t="s">
        <v>91</v>
      </c>
      <c r="X56" s="1" t="s">
        <v>1382</v>
      </c>
      <c r="Y56" s="1" t="s">
        <v>860</v>
      </c>
      <c r="Z56" s="1" t="s">
        <v>322</v>
      </c>
      <c r="AA56" s="1" t="s">
        <v>1382</v>
      </c>
      <c r="AB56" s="1" t="s">
        <v>860</v>
      </c>
      <c r="AC56" s="1" t="s">
        <v>322</v>
      </c>
      <c r="AD56" s="1">
        <v>8.05</v>
      </c>
      <c r="AE56" s="1" t="s">
        <v>97</v>
      </c>
      <c r="AF56" s="1" t="s">
        <v>1383</v>
      </c>
      <c r="AG56" s="1" t="s">
        <v>486</v>
      </c>
      <c r="AH56" s="1" t="s">
        <v>438</v>
      </c>
      <c r="AI56" s="1" t="s">
        <v>354</v>
      </c>
      <c r="AJ56" s="1">
        <v>93.1</v>
      </c>
      <c r="AK56" s="1">
        <v>9.8</v>
      </c>
      <c r="AL56" s="1" t="s">
        <v>1384</v>
      </c>
      <c r="AM56" s="1" t="s">
        <v>725</v>
      </c>
      <c r="AN56" s="1" t="s">
        <v>104</v>
      </c>
      <c r="AO56" s="1" t="s">
        <v>135</v>
      </c>
      <c r="AP56" s="1" t="s">
        <v>105</v>
      </c>
      <c r="AQ56" s="1">
        <v>90.25</v>
      </c>
      <c r="AR56" s="1">
        <v>9.5</v>
      </c>
      <c r="AS56" s="1"/>
      <c r="AT56" s="1"/>
      <c r="AU56" s="1"/>
      <c r="AV56" s="1"/>
      <c r="AW56" s="1"/>
      <c r="AX56" s="1"/>
      <c r="AY56" s="1" t="s">
        <v>1385</v>
      </c>
      <c r="AZ56" s="1" t="s">
        <v>1386</v>
      </c>
      <c r="BA56" s="1" t="s">
        <v>142</v>
      </c>
      <c r="BB56" s="1" t="s">
        <v>110</v>
      </c>
      <c r="BC56" s="1" t="s">
        <v>105</v>
      </c>
      <c r="BD56" s="1" t="s">
        <v>593</v>
      </c>
      <c r="BE56" s="1">
        <v>82.08</v>
      </c>
      <c r="BF56" s="1">
        <v>8.64</v>
      </c>
      <c r="BG56" s="1"/>
      <c r="BH56" s="1"/>
      <c r="BI56" s="1"/>
      <c r="BJ56" s="1"/>
      <c r="BK56" s="1"/>
      <c r="BL56" s="1"/>
      <c r="BM56" s="1"/>
      <c r="BN56" s="1"/>
      <c r="BO56" s="1" t="s">
        <v>1387</v>
      </c>
      <c r="BP56" s="1"/>
      <c r="BQ56" s="1"/>
      <c r="BR56" s="1" t="s">
        <v>1388</v>
      </c>
      <c r="BS56" s="1">
        <v>38</v>
      </c>
      <c r="BT56" s="1" t="s">
        <v>202</v>
      </c>
      <c r="BU56" s="1" t="str">
        <f>HYPERLINK("https://nconnect.nicmar.ac.in/storage/profile/ProfilePhoto_H2570055_125369.jpg","Download")</f>
        <v>0</v>
      </c>
      <c r="BV56" s="1" t="s">
        <v>116</v>
      </c>
      <c r="BW56" s="3"/>
      <c r="BX56" s="4">
        <v>1</v>
      </c>
    </row>
    <row r="57" spans="1:76">
      <c r="A57" s="1" t="s">
        <v>76</v>
      </c>
      <c r="B57" s="1" t="s">
        <v>77</v>
      </c>
      <c r="C57" s="1" t="s">
        <v>1389</v>
      </c>
      <c r="D57" s="1" t="s">
        <v>1390</v>
      </c>
      <c r="E57" s="1"/>
      <c r="F57" s="1" t="s">
        <v>1391</v>
      </c>
      <c r="G57" s="1" t="s">
        <v>1392</v>
      </c>
      <c r="H57" s="1" t="s">
        <v>1393</v>
      </c>
      <c r="I57" s="1" t="s">
        <v>1394</v>
      </c>
      <c r="J57" s="1">
        <v>7569319216</v>
      </c>
      <c r="K57" s="1" t="s">
        <v>84</v>
      </c>
      <c r="L57" s="1" t="s">
        <v>1395</v>
      </c>
      <c r="M57" s="1" t="s">
        <v>86</v>
      </c>
      <c r="N57" s="1" t="s">
        <v>526</v>
      </c>
      <c r="O57" s="1" t="s">
        <v>1396</v>
      </c>
      <c r="P57" s="1" t="s">
        <v>394</v>
      </c>
      <c r="Q57" s="1" t="s">
        <v>1397</v>
      </c>
      <c r="R57" s="1" t="s">
        <v>1398</v>
      </c>
      <c r="S57" s="1">
        <v>9963900895</v>
      </c>
      <c r="T57" s="1" t="s">
        <v>1399</v>
      </c>
      <c r="U57" s="1" t="s">
        <v>1400</v>
      </c>
      <c r="V57" s="1">
        <v>8464966271</v>
      </c>
      <c r="W57" s="1" t="s">
        <v>1399</v>
      </c>
      <c r="X57" s="1" t="s">
        <v>1401</v>
      </c>
      <c r="Y57" s="1" t="s">
        <v>860</v>
      </c>
      <c r="Z57" s="1" t="s">
        <v>322</v>
      </c>
      <c r="AA57" s="1" t="s">
        <v>1401</v>
      </c>
      <c r="AB57" s="1" t="s">
        <v>860</v>
      </c>
      <c r="AC57" s="1" t="s">
        <v>322</v>
      </c>
      <c r="AD57" s="1">
        <v>8.92</v>
      </c>
      <c r="AE57" s="1" t="s">
        <v>97</v>
      </c>
      <c r="AF57" s="1" t="s">
        <v>1402</v>
      </c>
      <c r="AG57" s="1" t="s">
        <v>486</v>
      </c>
      <c r="AH57" s="1" t="s">
        <v>353</v>
      </c>
      <c r="AI57" s="1" t="s">
        <v>134</v>
      </c>
      <c r="AJ57" s="1">
        <v>98</v>
      </c>
      <c r="AK57" s="1">
        <v>9.8</v>
      </c>
      <c r="AL57" s="1" t="s">
        <v>102</v>
      </c>
      <c r="AM57" s="1" t="s">
        <v>486</v>
      </c>
      <c r="AN57" s="1" t="s">
        <v>104</v>
      </c>
      <c r="AO57" s="1" t="s">
        <v>134</v>
      </c>
      <c r="AP57" s="1" t="s">
        <v>380</v>
      </c>
      <c r="AQ57" s="1">
        <v>90.1</v>
      </c>
      <c r="AR57" s="1">
        <v>9.57</v>
      </c>
      <c r="AS57" s="1"/>
      <c r="AT57" s="1"/>
      <c r="AU57" s="1"/>
      <c r="AV57" s="1"/>
      <c r="AW57" s="1"/>
      <c r="AX57" s="1"/>
      <c r="AY57" s="1" t="s">
        <v>1403</v>
      </c>
      <c r="AZ57" s="1" t="s">
        <v>1404</v>
      </c>
      <c r="BA57" s="1" t="s">
        <v>142</v>
      </c>
      <c r="BB57" s="1" t="s">
        <v>110</v>
      </c>
      <c r="BC57" s="1" t="s">
        <v>540</v>
      </c>
      <c r="BD57" s="1" t="s">
        <v>729</v>
      </c>
      <c r="BE57" s="1">
        <v>82.2</v>
      </c>
      <c r="BF57" s="1">
        <v>8.22</v>
      </c>
      <c r="BG57" s="1"/>
      <c r="BH57" s="1"/>
      <c r="BI57" s="1"/>
      <c r="BJ57" s="1"/>
      <c r="BK57" s="1"/>
      <c r="BL57" s="1"/>
      <c r="BM57" s="1"/>
      <c r="BN57" s="1"/>
      <c r="BO57" s="1" t="s">
        <v>1405</v>
      </c>
      <c r="BP57" s="1" t="s">
        <v>1406</v>
      </c>
      <c r="BQ57" s="1" t="s">
        <v>1407</v>
      </c>
      <c r="BR57" s="1" t="s">
        <v>1408</v>
      </c>
      <c r="BS57" s="1">
        <v>33</v>
      </c>
      <c r="BT57" s="1" t="s">
        <v>1409</v>
      </c>
      <c r="BU57" s="1" t="str">
        <f>HYPERLINK("https://nconnect.nicmar.ac.in/storage/profile/6ab511ee57208.png","Download")</f>
        <v>0</v>
      </c>
      <c r="BV57" s="1" t="s">
        <v>116</v>
      </c>
      <c r="BW57" s="3"/>
      <c r="BX57" s="4">
        <v>1</v>
      </c>
    </row>
    <row r="58" spans="1:76">
      <c r="A58" s="1" t="s">
        <v>76</v>
      </c>
      <c r="B58" s="1" t="s">
        <v>77</v>
      </c>
      <c r="C58" s="1" t="s">
        <v>1410</v>
      </c>
      <c r="D58" s="1" t="s">
        <v>1411</v>
      </c>
      <c r="E58" s="1"/>
      <c r="F58" s="1" t="s">
        <v>1412</v>
      </c>
      <c r="G58" s="1" t="s">
        <v>1413</v>
      </c>
      <c r="H58" s="1" t="s">
        <v>1414</v>
      </c>
      <c r="I58" s="1" t="s">
        <v>1415</v>
      </c>
      <c r="J58" s="1">
        <v>9866985241</v>
      </c>
      <c r="K58" s="1" t="s">
        <v>84</v>
      </c>
      <c r="L58" s="1" t="s">
        <v>1416</v>
      </c>
      <c r="M58" s="1" t="s">
        <v>86</v>
      </c>
      <c r="N58" s="1" t="s">
        <v>1377</v>
      </c>
      <c r="O58" s="1"/>
      <c r="P58" s="1" t="s">
        <v>88</v>
      </c>
      <c r="Q58" s="1" t="s">
        <v>1417</v>
      </c>
      <c r="R58" s="1" t="s">
        <v>1418</v>
      </c>
      <c r="S58" s="1">
        <v>8790957330</v>
      </c>
      <c r="T58" s="1" t="s">
        <v>397</v>
      </c>
      <c r="U58" s="1" t="s">
        <v>1419</v>
      </c>
      <c r="V58" s="1">
        <v>8179818241</v>
      </c>
      <c r="W58" s="1" t="s">
        <v>397</v>
      </c>
      <c r="X58" s="1" t="s">
        <v>1420</v>
      </c>
      <c r="Y58" s="1" t="s">
        <v>1421</v>
      </c>
      <c r="Z58" s="1" t="s">
        <v>322</v>
      </c>
      <c r="AA58" s="1" t="s">
        <v>1420</v>
      </c>
      <c r="AB58" s="1" t="s">
        <v>1421</v>
      </c>
      <c r="AC58" s="1" t="s">
        <v>322</v>
      </c>
      <c r="AD58" s="1" t="s">
        <v>97</v>
      </c>
      <c r="AE58" s="1" t="s">
        <v>97</v>
      </c>
      <c r="AF58" s="1" t="s">
        <v>1422</v>
      </c>
      <c r="AG58" s="1" t="s">
        <v>1423</v>
      </c>
      <c r="AH58" s="1" t="s">
        <v>1424</v>
      </c>
      <c r="AI58" s="1" t="s">
        <v>405</v>
      </c>
      <c r="AJ58" s="1">
        <v>80.75</v>
      </c>
      <c r="AK58" s="1">
        <v>8.5</v>
      </c>
      <c r="AL58" s="1"/>
      <c r="AM58" s="1"/>
      <c r="AN58" s="1"/>
      <c r="AO58" s="1"/>
      <c r="AP58" s="1"/>
      <c r="AQ58" s="1"/>
      <c r="AR58" s="1"/>
      <c r="AS58" s="1" t="s">
        <v>222</v>
      </c>
      <c r="AT58" s="1" t="s">
        <v>1425</v>
      </c>
      <c r="AU58" s="1" t="s">
        <v>405</v>
      </c>
      <c r="AV58" s="1" t="s">
        <v>247</v>
      </c>
      <c r="AW58" s="1">
        <v>67.62</v>
      </c>
      <c r="AX58" s="1"/>
      <c r="AY58" s="1" t="s">
        <v>1426</v>
      </c>
      <c r="AZ58" s="1" t="s">
        <v>1427</v>
      </c>
      <c r="BA58" s="1"/>
      <c r="BB58" s="1"/>
      <c r="BC58" s="1" t="s">
        <v>163</v>
      </c>
      <c r="BD58" s="1" t="s">
        <v>139</v>
      </c>
      <c r="BE58" s="1">
        <v>78.49</v>
      </c>
      <c r="BF58" s="1">
        <v>7.78</v>
      </c>
      <c r="BG58" s="1"/>
      <c r="BH58" s="1"/>
      <c r="BI58" s="1"/>
      <c r="BJ58" s="1"/>
      <c r="BK58" s="1"/>
      <c r="BL58" s="1"/>
      <c r="BM58" s="1"/>
      <c r="BN58" s="1"/>
      <c r="BO58" s="1" t="s">
        <v>200</v>
      </c>
      <c r="BP58" s="1"/>
      <c r="BQ58" s="1"/>
      <c r="BR58" s="1"/>
      <c r="BS58" s="1"/>
      <c r="BT58" s="1"/>
      <c r="BU58" s="1" t="str">
        <f>HYPERLINK("https://nconnect.nicmar.ac.in/storage/profile/ProfilePhoto_H2570057_934671.jpg","Download")</f>
        <v>0</v>
      </c>
      <c r="BV58" s="1" t="s">
        <v>116</v>
      </c>
      <c r="BW58" s="3"/>
      <c r="BX58" s="3"/>
    </row>
    <row r="59" spans="1:76">
      <c r="A59" s="1" t="s">
        <v>76</v>
      </c>
      <c r="B59" s="1" t="s">
        <v>77</v>
      </c>
      <c r="C59" s="1" t="s">
        <v>1428</v>
      </c>
      <c r="D59" s="1" t="s">
        <v>1429</v>
      </c>
      <c r="E59" s="1" t="s">
        <v>1430</v>
      </c>
      <c r="F59" s="1" t="s">
        <v>177</v>
      </c>
      <c r="G59" s="1" t="s">
        <v>1431</v>
      </c>
      <c r="H59" s="1" t="s">
        <v>1432</v>
      </c>
      <c r="I59" s="1" t="s">
        <v>1433</v>
      </c>
      <c r="J59" s="1">
        <v>9133565720</v>
      </c>
      <c r="K59" s="1" t="s">
        <v>84</v>
      </c>
      <c r="L59" s="1" t="s">
        <v>1434</v>
      </c>
      <c r="M59" s="1" t="s">
        <v>86</v>
      </c>
      <c r="N59" s="1" t="s">
        <v>1435</v>
      </c>
      <c r="O59" s="1" t="s">
        <v>1436</v>
      </c>
      <c r="P59" s="1" t="s">
        <v>316</v>
      </c>
      <c r="Q59" s="1" t="s">
        <v>1437</v>
      </c>
      <c r="R59" s="1" t="s">
        <v>1438</v>
      </c>
      <c r="S59" s="1">
        <v>9705121907</v>
      </c>
      <c r="T59" s="1" t="s">
        <v>1439</v>
      </c>
      <c r="U59" s="1" t="s">
        <v>1440</v>
      </c>
      <c r="V59" s="1">
        <v>9553186840</v>
      </c>
      <c r="W59" s="1" t="s">
        <v>1441</v>
      </c>
      <c r="X59" s="1" t="s">
        <v>1442</v>
      </c>
      <c r="Y59" s="1" t="s">
        <v>95</v>
      </c>
      <c r="Z59" s="1" t="s">
        <v>96</v>
      </c>
      <c r="AA59" s="1" t="s">
        <v>1442</v>
      </c>
      <c r="AB59" s="1" t="s">
        <v>95</v>
      </c>
      <c r="AC59" s="1" t="s">
        <v>96</v>
      </c>
      <c r="AD59" s="1">
        <v>9.18</v>
      </c>
      <c r="AE59" s="1" t="s">
        <v>97</v>
      </c>
      <c r="AF59" s="1" t="s">
        <v>1443</v>
      </c>
      <c r="AG59" s="1" t="s">
        <v>1444</v>
      </c>
      <c r="AH59" s="1" t="s">
        <v>1445</v>
      </c>
      <c r="AI59" s="1" t="s">
        <v>1446</v>
      </c>
      <c r="AJ59" s="1">
        <v>77.9</v>
      </c>
      <c r="AK59" s="1">
        <v>8.2</v>
      </c>
      <c r="AL59" s="1" t="s">
        <v>616</v>
      </c>
      <c r="AM59" s="1" t="s">
        <v>1447</v>
      </c>
      <c r="AN59" s="1" t="s">
        <v>104</v>
      </c>
      <c r="AO59" s="1" t="s">
        <v>1013</v>
      </c>
      <c r="AP59" s="1" t="s">
        <v>134</v>
      </c>
      <c r="AQ59" s="1">
        <v>90.8</v>
      </c>
      <c r="AR59" s="1"/>
      <c r="AS59" s="1"/>
      <c r="AT59" s="1"/>
      <c r="AU59" s="1"/>
      <c r="AV59" s="1"/>
      <c r="AW59" s="1"/>
      <c r="AX59" s="1"/>
      <c r="AY59" s="1" t="s">
        <v>168</v>
      </c>
      <c r="AZ59" s="1" t="s">
        <v>1448</v>
      </c>
      <c r="BA59" s="1" t="s">
        <v>142</v>
      </c>
      <c r="BB59" s="1" t="s">
        <v>110</v>
      </c>
      <c r="BC59" s="1" t="s">
        <v>726</v>
      </c>
      <c r="BD59" s="1" t="s">
        <v>106</v>
      </c>
      <c r="BE59" s="1">
        <v>74.45</v>
      </c>
      <c r="BF59" s="1">
        <v>7.74</v>
      </c>
      <c r="BG59" s="1"/>
      <c r="BH59" s="1"/>
      <c r="BI59" s="1"/>
      <c r="BJ59" s="1"/>
      <c r="BK59" s="1"/>
      <c r="BL59" s="1"/>
      <c r="BM59" s="1"/>
      <c r="BN59" s="1"/>
      <c r="BO59" s="1" t="s">
        <v>1449</v>
      </c>
      <c r="BP59" s="1" t="s">
        <v>1450</v>
      </c>
      <c r="BQ59" s="1" t="s">
        <v>1451</v>
      </c>
      <c r="BR59" s="1" t="s">
        <v>1452</v>
      </c>
      <c r="BS59" s="1">
        <v>30</v>
      </c>
      <c r="BT59" s="1" t="s">
        <v>1453</v>
      </c>
      <c r="BU59" s="1" t="str">
        <f>HYPERLINK("https://nconnect.nicmar.ac.in/storage/profile/ProfilePhoto_H2570058_148257.jpg","Download")</f>
        <v>0</v>
      </c>
      <c r="BV59" s="1" t="s">
        <v>116</v>
      </c>
      <c r="BW59" s="3"/>
      <c r="BX59" s="4">
        <v>2</v>
      </c>
    </row>
    <row r="60" spans="1:76">
      <c r="A60" s="1" t="s">
        <v>76</v>
      </c>
      <c r="B60" s="1" t="s">
        <v>77</v>
      </c>
      <c r="C60" s="1" t="s">
        <v>1454</v>
      </c>
      <c r="D60" s="1" t="s">
        <v>1455</v>
      </c>
      <c r="E60" s="1" t="s">
        <v>1456</v>
      </c>
      <c r="F60" s="1" t="s">
        <v>1457</v>
      </c>
      <c r="G60" s="1" t="s">
        <v>1458</v>
      </c>
      <c r="H60" s="1" t="s">
        <v>1459</v>
      </c>
      <c r="I60" s="1" t="s">
        <v>1460</v>
      </c>
      <c r="J60" s="1">
        <v>9133714383</v>
      </c>
      <c r="K60" s="1" t="s">
        <v>84</v>
      </c>
      <c r="L60" s="1" t="s">
        <v>1461</v>
      </c>
      <c r="M60" s="1" t="s">
        <v>86</v>
      </c>
      <c r="N60" s="1" t="s">
        <v>1462</v>
      </c>
      <c r="O60" s="1" t="s">
        <v>1463</v>
      </c>
      <c r="P60" s="1" t="s">
        <v>343</v>
      </c>
      <c r="Q60" s="1" t="s">
        <v>1464</v>
      </c>
      <c r="R60" s="1" t="s">
        <v>1465</v>
      </c>
      <c r="S60" s="1">
        <v>9177394394</v>
      </c>
      <c r="T60" s="1" t="s">
        <v>1466</v>
      </c>
      <c r="U60" s="1" t="s">
        <v>1467</v>
      </c>
      <c r="V60" s="1">
        <v>9391959899</v>
      </c>
      <c r="W60" s="1" t="s">
        <v>93</v>
      </c>
      <c r="X60" s="1" t="s">
        <v>1468</v>
      </c>
      <c r="Y60" s="1" t="s">
        <v>1469</v>
      </c>
      <c r="Z60" s="1" t="s">
        <v>96</v>
      </c>
      <c r="AA60" s="1" t="s">
        <v>1468</v>
      </c>
      <c r="AB60" s="1" t="s">
        <v>1469</v>
      </c>
      <c r="AC60" s="1" t="s">
        <v>96</v>
      </c>
      <c r="AD60" s="1">
        <v>7.03</v>
      </c>
      <c r="AE60" s="1" t="s">
        <v>97</v>
      </c>
      <c r="AF60" s="1" t="s">
        <v>1470</v>
      </c>
      <c r="AG60" s="1" t="s">
        <v>818</v>
      </c>
      <c r="AH60" s="1" t="s">
        <v>1471</v>
      </c>
      <c r="AI60" s="1" t="s">
        <v>1362</v>
      </c>
      <c r="AJ60" s="1">
        <v>83.6</v>
      </c>
      <c r="AK60" s="1"/>
      <c r="AL60" s="1"/>
      <c r="AM60" s="1"/>
      <c r="AN60" s="1"/>
      <c r="AO60" s="1"/>
      <c r="AP60" s="1"/>
      <c r="AQ60" s="1"/>
      <c r="AR60" s="1"/>
      <c r="AS60" s="1" t="s">
        <v>222</v>
      </c>
      <c r="AT60" s="1" t="s">
        <v>1472</v>
      </c>
      <c r="AU60" s="1" t="s">
        <v>441</v>
      </c>
      <c r="AV60" s="1" t="s">
        <v>380</v>
      </c>
      <c r="AW60" s="1">
        <v>71.58</v>
      </c>
      <c r="AX60" s="1"/>
      <c r="AY60" s="1" t="s">
        <v>1473</v>
      </c>
      <c r="AZ60" s="1" t="s">
        <v>1474</v>
      </c>
      <c r="BA60" s="1" t="s">
        <v>142</v>
      </c>
      <c r="BB60" s="1" t="s">
        <v>110</v>
      </c>
      <c r="BC60" s="1" t="s">
        <v>540</v>
      </c>
      <c r="BD60" s="1" t="s">
        <v>661</v>
      </c>
      <c r="BE60" s="1">
        <v>65.55</v>
      </c>
      <c r="BF60" s="1"/>
      <c r="BG60" s="1"/>
      <c r="BH60" s="1"/>
      <c r="BI60" s="1"/>
      <c r="BJ60" s="1"/>
      <c r="BK60" s="1"/>
      <c r="BL60" s="1"/>
      <c r="BM60" s="1"/>
      <c r="BN60" s="1"/>
      <c r="BO60" s="1" t="s">
        <v>1475</v>
      </c>
      <c r="BP60" s="1" t="s">
        <v>1476</v>
      </c>
      <c r="BQ60" s="1" t="s">
        <v>1218</v>
      </c>
      <c r="BR60" s="1" t="s">
        <v>1477</v>
      </c>
      <c r="BS60" s="1">
        <v>22</v>
      </c>
      <c r="BT60" s="1" t="s">
        <v>1478</v>
      </c>
      <c r="BU60" s="1" t="str">
        <f>HYPERLINK("https://nconnect.nicmar.ac.in/storage/profile/ProfilePhoto_H2570059_182947.jpg","Download")</f>
        <v>0</v>
      </c>
      <c r="BV60" s="1" t="s">
        <v>116</v>
      </c>
      <c r="BW60" s="3"/>
      <c r="BX60" s="4">
        <v>1</v>
      </c>
    </row>
    <row r="61" spans="1:76">
      <c r="A61" s="1" t="s">
        <v>76</v>
      </c>
      <c r="B61" s="1" t="s">
        <v>77</v>
      </c>
      <c r="C61" s="1" t="s">
        <v>1479</v>
      </c>
      <c r="D61" s="1" t="s">
        <v>1480</v>
      </c>
      <c r="E61" s="1"/>
      <c r="F61" s="1" t="s">
        <v>1481</v>
      </c>
      <c r="G61" s="1" t="s">
        <v>1482</v>
      </c>
      <c r="H61" s="1" t="s">
        <v>1483</v>
      </c>
      <c r="I61" s="1" t="s">
        <v>1484</v>
      </c>
      <c r="J61" s="1">
        <v>9497243946</v>
      </c>
      <c r="K61" s="1" t="s">
        <v>209</v>
      </c>
      <c r="L61" s="1" t="s">
        <v>1485</v>
      </c>
      <c r="M61" s="1" t="s">
        <v>86</v>
      </c>
      <c r="N61" s="1" t="s">
        <v>1486</v>
      </c>
      <c r="O61" s="1"/>
      <c r="P61" s="1" t="s">
        <v>262</v>
      </c>
      <c r="Q61" s="1" t="s">
        <v>1487</v>
      </c>
      <c r="R61" s="1" t="s">
        <v>1488</v>
      </c>
      <c r="S61" s="1">
        <v>9446930946</v>
      </c>
      <c r="T61" s="1" t="s">
        <v>1489</v>
      </c>
      <c r="U61" s="1" t="s">
        <v>1490</v>
      </c>
      <c r="V61" s="1">
        <v>9495340946</v>
      </c>
      <c r="W61" s="1" t="s">
        <v>1491</v>
      </c>
      <c r="X61" s="1" t="s">
        <v>1492</v>
      </c>
      <c r="Y61" s="1" t="s">
        <v>268</v>
      </c>
      <c r="Z61" s="1" t="s">
        <v>269</v>
      </c>
      <c r="AA61" s="1" t="s">
        <v>1492</v>
      </c>
      <c r="AB61" s="1" t="s">
        <v>268</v>
      </c>
      <c r="AC61" s="1" t="s">
        <v>269</v>
      </c>
      <c r="AD61" s="1">
        <v>7.84</v>
      </c>
      <c r="AE61" s="1" t="s">
        <v>97</v>
      </c>
      <c r="AF61" s="1" t="s">
        <v>1493</v>
      </c>
      <c r="AG61" s="1" t="s">
        <v>192</v>
      </c>
      <c r="AH61" s="1" t="s">
        <v>247</v>
      </c>
      <c r="AI61" s="1" t="s">
        <v>101</v>
      </c>
      <c r="AJ61" s="1">
        <v>84</v>
      </c>
      <c r="AK61" s="1">
        <v>0</v>
      </c>
      <c r="AL61" s="1" t="s">
        <v>1494</v>
      </c>
      <c r="AM61" s="1" t="s">
        <v>355</v>
      </c>
      <c r="AN61" s="1" t="s">
        <v>137</v>
      </c>
      <c r="AO61" s="1" t="s">
        <v>166</v>
      </c>
      <c r="AP61" s="1" t="s">
        <v>248</v>
      </c>
      <c r="AQ61" s="1">
        <v>96.4</v>
      </c>
      <c r="AR61" s="1">
        <v>0</v>
      </c>
      <c r="AS61" s="1"/>
      <c r="AT61" s="1"/>
      <c r="AU61" s="1"/>
      <c r="AV61" s="1"/>
      <c r="AW61" s="1"/>
      <c r="AX61" s="1"/>
      <c r="AY61" s="1" t="s">
        <v>275</v>
      </c>
      <c r="AZ61" s="1" t="s">
        <v>1495</v>
      </c>
      <c r="BA61" s="1" t="s">
        <v>142</v>
      </c>
      <c r="BB61" s="1" t="s">
        <v>110</v>
      </c>
      <c r="BC61" s="1" t="s">
        <v>971</v>
      </c>
      <c r="BD61" s="1" t="s">
        <v>466</v>
      </c>
      <c r="BE61" s="1">
        <v>67.5</v>
      </c>
      <c r="BF61" s="1">
        <v>6.75</v>
      </c>
      <c r="BG61" s="1"/>
      <c r="BH61" s="1"/>
      <c r="BI61" s="1"/>
      <c r="BJ61" s="1"/>
      <c r="BK61" s="1"/>
      <c r="BL61" s="1"/>
      <c r="BM61" s="1"/>
      <c r="BN61" s="1"/>
      <c r="BO61" s="1" t="s">
        <v>1496</v>
      </c>
      <c r="BP61" s="1"/>
      <c r="BQ61" s="1"/>
      <c r="BR61" s="1" t="s">
        <v>1497</v>
      </c>
      <c r="BS61" s="1">
        <v>56</v>
      </c>
      <c r="BT61" s="1"/>
      <c r="BU61" s="1" t="str">
        <f>HYPERLINK("https://nconnect.nicmar.ac.in/storage/profile/ProfilePhoto_H2570060_541873.jpg","Download")</f>
        <v>0</v>
      </c>
      <c r="BV61" s="1" t="s">
        <v>116</v>
      </c>
      <c r="BW61" s="3"/>
      <c r="BX61" s="4">
        <v>1</v>
      </c>
    </row>
    <row r="62" spans="1:76">
      <c r="A62" s="1" t="s">
        <v>76</v>
      </c>
      <c r="B62" s="1" t="s">
        <v>77</v>
      </c>
      <c r="C62" s="1" t="s">
        <v>1498</v>
      </c>
      <c r="D62" s="1" t="s">
        <v>284</v>
      </c>
      <c r="E62" s="1"/>
      <c r="F62" s="1" t="s">
        <v>1499</v>
      </c>
      <c r="G62" s="1" t="s">
        <v>1500</v>
      </c>
      <c r="H62" s="1" t="s">
        <v>1501</v>
      </c>
      <c r="I62" s="1" t="s">
        <v>1502</v>
      </c>
      <c r="J62" s="1">
        <v>6302234497</v>
      </c>
      <c r="K62" s="1" t="s">
        <v>84</v>
      </c>
      <c r="L62" s="1" t="s">
        <v>1503</v>
      </c>
      <c r="M62" s="1" t="s">
        <v>86</v>
      </c>
      <c r="N62" s="1" t="s">
        <v>1504</v>
      </c>
      <c r="O62" s="1" t="s">
        <v>1505</v>
      </c>
      <c r="P62" s="1" t="s">
        <v>394</v>
      </c>
      <c r="Q62" s="1" t="s">
        <v>1506</v>
      </c>
      <c r="R62" s="1" t="s">
        <v>1507</v>
      </c>
      <c r="S62" s="1">
        <v>9948921545</v>
      </c>
      <c r="T62" s="1" t="s">
        <v>1508</v>
      </c>
      <c r="U62" s="1" t="s">
        <v>1509</v>
      </c>
      <c r="V62" s="1">
        <v>9490105811</v>
      </c>
      <c r="W62" s="1" t="s">
        <v>1510</v>
      </c>
      <c r="X62" s="1" t="s">
        <v>1511</v>
      </c>
      <c r="Y62" s="1" t="s">
        <v>321</v>
      </c>
      <c r="Z62" s="1" t="s">
        <v>322</v>
      </c>
      <c r="AA62" s="1" t="s">
        <v>1512</v>
      </c>
      <c r="AB62" s="1" t="s">
        <v>95</v>
      </c>
      <c r="AC62" s="1" t="s">
        <v>96</v>
      </c>
      <c r="AD62" s="1">
        <v>8.95</v>
      </c>
      <c r="AE62" s="1" t="s">
        <v>97</v>
      </c>
      <c r="AF62" s="1" t="s">
        <v>1513</v>
      </c>
      <c r="AG62" s="1" t="s">
        <v>325</v>
      </c>
      <c r="AH62" s="1" t="s">
        <v>353</v>
      </c>
      <c r="AI62" s="1" t="s">
        <v>354</v>
      </c>
      <c r="AJ62" s="1">
        <v>90.25</v>
      </c>
      <c r="AK62" s="1">
        <v>9.5</v>
      </c>
      <c r="AL62" s="1" t="s">
        <v>616</v>
      </c>
      <c r="AM62" s="1" t="s">
        <v>328</v>
      </c>
      <c r="AN62" s="1" t="s">
        <v>104</v>
      </c>
      <c r="AO62" s="1" t="s">
        <v>193</v>
      </c>
      <c r="AP62" s="1" t="s">
        <v>380</v>
      </c>
      <c r="AQ62" s="1">
        <v>95.3</v>
      </c>
      <c r="AR62" s="1">
        <v>9.79</v>
      </c>
      <c r="AS62" s="1"/>
      <c r="AT62" s="1"/>
      <c r="AU62" s="1"/>
      <c r="AV62" s="1"/>
      <c r="AW62" s="1"/>
      <c r="AX62" s="1"/>
      <c r="AY62" s="1" t="s">
        <v>1103</v>
      </c>
      <c r="AZ62" s="1" t="s">
        <v>1514</v>
      </c>
      <c r="BA62" s="1" t="s">
        <v>142</v>
      </c>
      <c r="BB62" s="1" t="s">
        <v>110</v>
      </c>
      <c r="BC62" s="1" t="s">
        <v>540</v>
      </c>
      <c r="BD62" s="1" t="s">
        <v>729</v>
      </c>
      <c r="BE62" s="1">
        <v>75</v>
      </c>
      <c r="BF62" s="1">
        <v>8.25</v>
      </c>
      <c r="BG62" s="1"/>
      <c r="BH62" s="1"/>
      <c r="BI62" s="1"/>
      <c r="BJ62" s="1"/>
      <c r="BK62" s="1"/>
      <c r="BL62" s="1"/>
      <c r="BM62" s="1"/>
      <c r="BN62" s="1"/>
      <c r="BO62" s="1" t="s">
        <v>1515</v>
      </c>
      <c r="BP62" s="1"/>
      <c r="BQ62" s="1"/>
      <c r="BR62" s="1" t="s">
        <v>1516</v>
      </c>
      <c r="BS62" s="1">
        <v>106</v>
      </c>
      <c r="BT62" s="1" t="s">
        <v>1517</v>
      </c>
      <c r="BU62" s="1" t="str">
        <f>HYPERLINK("https://nconnect.nicmar.ac.in/storage/profile/ProfilePhoto_H2570061_691245.jpg","Download")</f>
        <v>0</v>
      </c>
      <c r="BV62" s="1" t="s">
        <v>116</v>
      </c>
      <c r="BW62" s="3"/>
      <c r="BX62" s="4">
        <v>3</v>
      </c>
    </row>
    <row r="63" spans="1:76">
      <c r="A63" s="1" t="s">
        <v>76</v>
      </c>
      <c r="B63" s="1" t="s">
        <v>77</v>
      </c>
      <c r="C63" s="1" t="s">
        <v>1518</v>
      </c>
      <c r="D63" s="1" t="s">
        <v>1519</v>
      </c>
      <c r="E63" s="1"/>
      <c r="F63" s="1" t="s">
        <v>1520</v>
      </c>
      <c r="G63" s="1" t="s">
        <v>1521</v>
      </c>
      <c r="H63" s="1" t="s">
        <v>1522</v>
      </c>
      <c r="I63" s="1" t="s">
        <v>1523</v>
      </c>
      <c r="J63" s="1">
        <v>8688549166</v>
      </c>
      <c r="K63" s="1" t="s">
        <v>84</v>
      </c>
      <c r="L63" s="1" t="s">
        <v>1524</v>
      </c>
      <c r="M63" s="1" t="s">
        <v>86</v>
      </c>
      <c r="N63" s="1" t="s">
        <v>604</v>
      </c>
      <c r="O63" s="1" t="s">
        <v>1525</v>
      </c>
      <c r="P63" s="1" t="s">
        <v>316</v>
      </c>
      <c r="Q63" s="1" t="s">
        <v>1526</v>
      </c>
      <c r="R63" s="1" t="s">
        <v>1527</v>
      </c>
      <c r="S63" s="1">
        <v>9603275273</v>
      </c>
      <c r="T63" s="1" t="s">
        <v>91</v>
      </c>
      <c r="U63" s="1" t="s">
        <v>1528</v>
      </c>
      <c r="V63" s="1">
        <v>8019794159</v>
      </c>
      <c r="W63" s="1" t="s">
        <v>216</v>
      </c>
      <c r="X63" s="1" t="s">
        <v>1529</v>
      </c>
      <c r="Y63" s="1" t="s">
        <v>860</v>
      </c>
      <c r="Z63" s="1" t="s">
        <v>322</v>
      </c>
      <c r="AA63" s="1" t="s">
        <v>1529</v>
      </c>
      <c r="AB63" s="1" t="s">
        <v>860</v>
      </c>
      <c r="AC63" s="1" t="s">
        <v>322</v>
      </c>
      <c r="AD63" s="1">
        <v>9.58</v>
      </c>
      <c r="AE63" s="1" t="s">
        <v>97</v>
      </c>
      <c r="AF63" s="1" t="s">
        <v>1530</v>
      </c>
      <c r="AG63" s="1" t="s">
        <v>1531</v>
      </c>
      <c r="AH63" s="1" t="s">
        <v>353</v>
      </c>
      <c r="AI63" s="1" t="s">
        <v>354</v>
      </c>
      <c r="AJ63" s="1">
        <v>100</v>
      </c>
      <c r="AK63" s="1">
        <v>10</v>
      </c>
      <c r="AL63" s="1" t="s">
        <v>1532</v>
      </c>
      <c r="AM63" s="1" t="s">
        <v>1533</v>
      </c>
      <c r="AN63" s="1" t="s">
        <v>104</v>
      </c>
      <c r="AO63" s="1" t="s">
        <v>193</v>
      </c>
      <c r="AP63" s="1" t="s">
        <v>101</v>
      </c>
      <c r="AQ63" s="1">
        <v>92.8</v>
      </c>
      <c r="AR63" s="1">
        <v>9.79</v>
      </c>
      <c r="AS63" s="1"/>
      <c r="AT63" s="1"/>
      <c r="AU63" s="1"/>
      <c r="AV63" s="1"/>
      <c r="AW63" s="1"/>
      <c r="AX63" s="1"/>
      <c r="AY63" s="1" t="s">
        <v>1403</v>
      </c>
      <c r="AZ63" s="1" t="s">
        <v>1534</v>
      </c>
      <c r="BA63" s="1" t="s">
        <v>142</v>
      </c>
      <c r="BB63" s="1" t="s">
        <v>110</v>
      </c>
      <c r="BC63" s="1" t="s">
        <v>166</v>
      </c>
      <c r="BD63" s="1" t="s">
        <v>799</v>
      </c>
      <c r="BE63" s="1">
        <v>78.6</v>
      </c>
      <c r="BF63" s="1">
        <v>7.86</v>
      </c>
      <c r="BG63" s="1"/>
      <c r="BH63" s="1"/>
      <c r="BI63" s="1"/>
      <c r="BJ63" s="1"/>
      <c r="BK63" s="1"/>
      <c r="BL63" s="1"/>
      <c r="BM63" s="1"/>
      <c r="BN63" s="1"/>
      <c r="BO63" s="1" t="s">
        <v>1535</v>
      </c>
      <c r="BP63" s="1" t="s">
        <v>1536</v>
      </c>
      <c r="BQ63" s="1" t="s">
        <v>1537</v>
      </c>
      <c r="BR63" s="1" t="s">
        <v>1538</v>
      </c>
      <c r="BS63" s="1">
        <v>25</v>
      </c>
      <c r="BT63" s="1" t="s">
        <v>1539</v>
      </c>
      <c r="BU63" s="1" t="str">
        <f>HYPERLINK("https://nconnect.nicmar.ac.in/storage/profile/ProfilePhoto_H2570063_691734.jpg","Download")</f>
        <v>0</v>
      </c>
      <c r="BV63" s="1" t="s">
        <v>116</v>
      </c>
      <c r="BW63" s="3"/>
      <c r="BX63" s="3"/>
    </row>
    <row r="64" spans="1:76">
      <c r="A64" s="1" t="s">
        <v>76</v>
      </c>
      <c r="B64" s="1" t="s">
        <v>77</v>
      </c>
      <c r="C64" s="1" t="s">
        <v>1540</v>
      </c>
      <c r="D64" s="1" t="s">
        <v>1541</v>
      </c>
      <c r="E64" s="1" t="s">
        <v>1542</v>
      </c>
      <c r="F64" s="1" t="s">
        <v>1543</v>
      </c>
      <c r="G64" s="1" t="s">
        <v>1544</v>
      </c>
      <c r="H64" s="1" t="s">
        <v>1545</v>
      </c>
      <c r="I64" s="1" t="s">
        <v>1546</v>
      </c>
      <c r="J64" s="1">
        <v>8341470681</v>
      </c>
      <c r="K64" s="1" t="s">
        <v>84</v>
      </c>
      <c r="L64" s="1" t="s">
        <v>1547</v>
      </c>
      <c r="M64" s="1" t="s">
        <v>86</v>
      </c>
      <c r="N64" s="1" t="s">
        <v>1548</v>
      </c>
      <c r="O64" s="1" t="s">
        <v>1549</v>
      </c>
      <c r="P64" s="1" t="s">
        <v>394</v>
      </c>
      <c r="Q64" s="1" t="s">
        <v>1550</v>
      </c>
      <c r="R64" s="1" t="s">
        <v>1551</v>
      </c>
      <c r="S64" s="1">
        <v>9581076047</v>
      </c>
      <c r="T64" s="1" t="s">
        <v>397</v>
      </c>
      <c r="U64" s="1" t="s">
        <v>1552</v>
      </c>
      <c r="V64" s="1">
        <v>9912359789</v>
      </c>
      <c r="W64" s="1" t="s">
        <v>610</v>
      </c>
      <c r="X64" s="1" t="s">
        <v>1553</v>
      </c>
      <c r="Y64" s="1" t="s">
        <v>1554</v>
      </c>
      <c r="Z64" s="1" t="s">
        <v>322</v>
      </c>
      <c r="AA64" s="1" t="s">
        <v>1553</v>
      </c>
      <c r="AB64" s="1" t="s">
        <v>1554</v>
      </c>
      <c r="AC64" s="1" t="s">
        <v>322</v>
      </c>
      <c r="AD64" s="1">
        <v>7.37</v>
      </c>
      <c r="AE64" s="1" t="s">
        <v>97</v>
      </c>
      <c r="AF64" s="1" t="s">
        <v>1555</v>
      </c>
      <c r="AG64" s="1" t="s">
        <v>585</v>
      </c>
      <c r="AH64" s="1" t="s">
        <v>193</v>
      </c>
      <c r="AI64" s="1" t="s">
        <v>247</v>
      </c>
      <c r="AJ64" s="1">
        <v>90</v>
      </c>
      <c r="AK64" s="1">
        <v>9</v>
      </c>
      <c r="AL64" s="1" t="s">
        <v>1556</v>
      </c>
      <c r="AM64" s="1" t="s">
        <v>587</v>
      </c>
      <c r="AN64" s="1" t="s">
        <v>104</v>
      </c>
      <c r="AO64" s="1" t="s">
        <v>163</v>
      </c>
      <c r="AP64" s="1" t="s">
        <v>138</v>
      </c>
      <c r="AQ64" s="1">
        <v>84</v>
      </c>
      <c r="AR64" s="1">
        <v>8.86</v>
      </c>
      <c r="AS64" s="1"/>
      <c r="AT64" s="1"/>
      <c r="AU64" s="1"/>
      <c r="AV64" s="1"/>
      <c r="AW64" s="1"/>
      <c r="AX64" s="1"/>
      <c r="AY64" s="1" t="s">
        <v>1103</v>
      </c>
      <c r="AZ64" s="1" t="s">
        <v>1557</v>
      </c>
      <c r="BA64" s="1" t="s">
        <v>142</v>
      </c>
      <c r="BB64" s="1" t="s">
        <v>110</v>
      </c>
      <c r="BC64" s="1" t="s">
        <v>1123</v>
      </c>
      <c r="BD64" s="1" t="s">
        <v>593</v>
      </c>
      <c r="BE64" s="1">
        <v>63.9</v>
      </c>
      <c r="BF64" s="1">
        <v>7.14</v>
      </c>
      <c r="BG64" s="1"/>
      <c r="BH64" s="1"/>
      <c r="BI64" s="1"/>
      <c r="BJ64" s="1"/>
      <c r="BK64" s="1"/>
      <c r="BL64" s="1"/>
      <c r="BM64" s="1"/>
      <c r="BN64" s="1"/>
      <c r="BO64" s="1" t="s">
        <v>1558</v>
      </c>
      <c r="BP64" s="1"/>
      <c r="BQ64" s="1"/>
      <c r="BR64" s="1" t="s">
        <v>1559</v>
      </c>
      <c r="BS64" s="1">
        <v>34</v>
      </c>
      <c r="BT64" s="1" t="s">
        <v>1560</v>
      </c>
      <c r="BU64" s="1" t="str">
        <f>HYPERLINK("https://nconnect.nicmar.ac.in/storage/profile/6ad124d18941b.png","Download")</f>
        <v>0</v>
      </c>
      <c r="BV64" s="1" t="s">
        <v>116</v>
      </c>
      <c r="BW64" s="3"/>
      <c r="BX64" s="4">
        <v>1</v>
      </c>
    </row>
    <row r="65" spans="1:76">
      <c r="A65" s="1" t="s">
        <v>76</v>
      </c>
      <c r="B65" s="1" t="s">
        <v>77</v>
      </c>
      <c r="C65" s="1" t="s">
        <v>1561</v>
      </c>
      <c r="D65" s="1" t="s">
        <v>1562</v>
      </c>
      <c r="E65" s="1" t="s">
        <v>1563</v>
      </c>
      <c r="F65" s="1" t="s">
        <v>1564</v>
      </c>
      <c r="G65" s="1" t="s">
        <v>1565</v>
      </c>
      <c r="H65" s="1" t="s">
        <v>1566</v>
      </c>
      <c r="I65" s="1" t="s">
        <v>1567</v>
      </c>
      <c r="J65" s="1">
        <v>6305962139</v>
      </c>
      <c r="K65" s="1" t="s">
        <v>84</v>
      </c>
      <c r="L65" s="1" t="s">
        <v>1568</v>
      </c>
      <c r="M65" s="1" t="s">
        <v>86</v>
      </c>
      <c r="N65" s="1" t="s">
        <v>1569</v>
      </c>
      <c r="O65" s="1"/>
      <c r="P65" s="1" t="s">
        <v>183</v>
      </c>
      <c r="Q65" s="1" t="s">
        <v>1570</v>
      </c>
      <c r="R65" s="1" t="s">
        <v>1571</v>
      </c>
      <c r="S65" s="1">
        <v>9440973526</v>
      </c>
      <c r="T65" s="1" t="s">
        <v>91</v>
      </c>
      <c r="U65" s="1" t="s">
        <v>1572</v>
      </c>
      <c r="V65" s="1">
        <v>9494097759</v>
      </c>
      <c r="W65" s="1" t="s">
        <v>216</v>
      </c>
      <c r="X65" s="1" t="s">
        <v>1573</v>
      </c>
      <c r="Y65" s="1" t="s">
        <v>654</v>
      </c>
      <c r="Z65" s="1" t="s">
        <v>96</v>
      </c>
      <c r="AA65" s="1" t="s">
        <v>1573</v>
      </c>
      <c r="AB65" s="1" t="s">
        <v>654</v>
      </c>
      <c r="AC65" s="1" t="s">
        <v>96</v>
      </c>
      <c r="AD65" s="1">
        <v>7.97</v>
      </c>
      <c r="AE65" s="1" t="s">
        <v>97</v>
      </c>
      <c r="AF65" s="1" t="s">
        <v>1574</v>
      </c>
      <c r="AG65" s="1" t="s">
        <v>1575</v>
      </c>
      <c r="AH65" s="1" t="s">
        <v>1576</v>
      </c>
      <c r="AI65" s="1" t="s">
        <v>135</v>
      </c>
      <c r="AJ65" s="1">
        <v>69.8</v>
      </c>
      <c r="AK65" s="1"/>
      <c r="AL65" s="1" t="s">
        <v>1577</v>
      </c>
      <c r="AM65" s="1" t="s">
        <v>1578</v>
      </c>
      <c r="AN65" s="1" t="s">
        <v>104</v>
      </c>
      <c r="AO65" s="1" t="s">
        <v>135</v>
      </c>
      <c r="AP65" s="1" t="s">
        <v>105</v>
      </c>
      <c r="AQ65" s="1">
        <v>89.2</v>
      </c>
      <c r="AR65" s="1"/>
      <c r="AS65" s="1"/>
      <c r="AT65" s="1"/>
      <c r="AU65" s="1"/>
      <c r="AV65" s="1"/>
      <c r="AW65" s="1"/>
      <c r="AX65" s="1"/>
      <c r="AY65" s="1" t="s">
        <v>1385</v>
      </c>
      <c r="AZ65" s="1" t="s">
        <v>1579</v>
      </c>
      <c r="BA65" s="1" t="s">
        <v>142</v>
      </c>
      <c r="BB65" s="1" t="s">
        <v>110</v>
      </c>
      <c r="BC65" s="1" t="s">
        <v>514</v>
      </c>
      <c r="BD65" s="1" t="s">
        <v>593</v>
      </c>
      <c r="BE65" s="1">
        <v>76.9</v>
      </c>
      <c r="BF65" s="1">
        <v>7.69</v>
      </c>
      <c r="BG65" s="1"/>
      <c r="BH65" s="1"/>
      <c r="BI65" s="1"/>
      <c r="BJ65" s="1"/>
      <c r="BK65" s="1"/>
      <c r="BL65" s="1"/>
      <c r="BM65" s="1"/>
      <c r="BN65" s="1"/>
      <c r="BO65" s="1" t="s">
        <v>1580</v>
      </c>
      <c r="BP65" s="1"/>
      <c r="BQ65" s="1"/>
      <c r="BR65" s="1" t="s">
        <v>1581</v>
      </c>
      <c r="BS65" s="1">
        <v>42</v>
      </c>
      <c r="BT65" s="1" t="s">
        <v>1582</v>
      </c>
      <c r="BU65" s="1" t="str">
        <f>HYPERLINK("https://nconnect.nicmar.ac.in/storage/profile/ProfilePhoto_H2570065_958431.jpg","Download")</f>
        <v>0</v>
      </c>
      <c r="BV65" s="1" t="s">
        <v>116</v>
      </c>
      <c r="BW65" s="3"/>
      <c r="BX65" s="4">
        <v>2</v>
      </c>
    </row>
    <row r="66" spans="1:76">
      <c r="A66" s="1" t="s">
        <v>76</v>
      </c>
      <c r="B66" s="1" t="s">
        <v>77</v>
      </c>
      <c r="C66" s="1" t="s">
        <v>1583</v>
      </c>
      <c r="D66" s="1" t="s">
        <v>1584</v>
      </c>
      <c r="E66" s="1"/>
      <c r="F66" s="1" t="s">
        <v>1585</v>
      </c>
      <c r="G66" s="1" t="s">
        <v>1586</v>
      </c>
      <c r="H66" s="1" t="s">
        <v>1587</v>
      </c>
      <c r="I66" s="1" t="s">
        <v>1588</v>
      </c>
      <c r="J66" s="1">
        <v>6305741108</v>
      </c>
      <c r="K66" s="1" t="s">
        <v>209</v>
      </c>
      <c r="L66" s="1" t="s">
        <v>1589</v>
      </c>
      <c r="M66" s="1" t="s">
        <v>86</v>
      </c>
      <c r="N66" s="1" t="s">
        <v>1029</v>
      </c>
      <c r="O66" s="1" t="s">
        <v>1590</v>
      </c>
      <c r="P66" s="1" t="s">
        <v>343</v>
      </c>
      <c r="Q66" s="1" t="s">
        <v>1591</v>
      </c>
      <c r="R66" s="1" t="s">
        <v>1592</v>
      </c>
      <c r="S66" s="1">
        <v>7989798749</v>
      </c>
      <c r="T66" s="1" t="s">
        <v>1593</v>
      </c>
      <c r="U66" s="1" t="s">
        <v>1594</v>
      </c>
      <c r="V66" s="1">
        <v>8520853609</v>
      </c>
      <c r="W66" s="1" t="s">
        <v>158</v>
      </c>
      <c r="X66" s="1" t="s">
        <v>1595</v>
      </c>
      <c r="Y66" s="1" t="s">
        <v>1596</v>
      </c>
      <c r="Z66" s="1" t="s">
        <v>96</v>
      </c>
      <c r="AA66" s="1" t="s">
        <v>1595</v>
      </c>
      <c r="AB66" s="1" t="s">
        <v>1596</v>
      </c>
      <c r="AC66" s="1" t="s">
        <v>96</v>
      </c>
      <c r="AD66" s="1">
        <v>7.84</v>
      </c>
      <c r="AE66" s="1" t="s">
        <v>97</v>
      </c>
      <c r="AF66" s="1" t="s">
        <v>1597</v>
      </c>
      <c r="AG66" s="1" t="s">
        <v>1598</v>
      </c>
      <c r="AH66" s="1" t="s">
        <v>163</v>
      </c>
      <c r="AI66" s="1" t="s">
        <v>380</v>
      </c>
      <c r="AJ66" s="1">
        <v>98</v>
      </c>
      <c r="AK66" s="1">
        <v>9.8</v>
      </c>
      <c r="AL66" s="1" t="s">
        <v>1599</v>
      </c>
      <c r="AM66" s="1" t="s">
        <v>1600</v>
      </c>
      <c r="AN66" s="1" t="s">
        <v>104</v>
      </c>
      <c r="AO66" s="1" t="s">
        <v>540</v>
      </c>
      <c r="AP66" s="1" t="s">
        <v>635</v>
      </c>
      <c r="AQ66" s="1">
        <v>84.2</v>
      </c>
      <c r="AR66" s="1">
        <v>0</v>
      </c>
      <c r="AS66" s="1"/>
      <c r="AT66" s="1"/>
      <c r="AU66" s="1"/>
      <c r="AV66" s="1"/>
      <c r="AW66" s="1"/>
      <c r="AX66" s="1"/>
      <c r="AY66" s="1" t="s">
        <v>1601</v>
      </c>
      <c r="AZ66" s="1" t="s">
        <v>1602</v>
      </c>
      <c r="BA66" s="1" t="s">
        <v>142</v>
      </c>
      <c r="BB66" s="1" t="s">
        <v>110</v>
      </c>
      <c r="BC66" s="1" t="s">
        <v>111</v>
      </c>
      <c r="BD66" s="1" t="s">
        <v>112</v>
      </c>
      <c r="BE66" s="1">
        <v>74.2</v>
      </c>
      <c r="BF66" s="1">
        <v>7.81</v>
      </c>
      <c r="BG66" s="1"/>
      <c r="BH66" s="1"/>
      <c r="BI66" s="1"/>
      <c r="BJ66" s="1"/>
      <c r="BK66" s="1"/>
      <c r="BL66" s="1"/>
      <c r="BM66" s="1"/>
      <c r="BN66" s="1"/>
      <c r="BO66" s="1" t="s">
        <v>1603</v>
      </c>
      <c r="BP66" s="1"/>
      <c r="BQ66" s="1"/>
      <c r="BR66" s="1" t="s">
        <v>1604</v>
      </c>
      <c r="BS66" s="1">
        <v>55</v>
      </c>
      <c r="BT66" s="1" t="s">
        <v>1605</v>
      </c>
      <c r="BU66" s="1" t="str">
        <f>HYPERLINK("https://nconnect.nicmar.ac.in/storage/profile/ProfilePhoto_H2570066_398617.jpg","Download")</f>
        <v>0</v>
      </c>
      <c r="BV66" s="1" t="s">
        <v>116</v>
      </c>
      <c r="BW66" s="3"/>
      <c r="BX66" s="3"/>
    </row>
    <row r="67" spans="1:76">
      <c r="A67" s="1" t="s">
        <v>76</v>
      </c>
      <c r="B67" s="1" t="s">
        <v>77</v>
      </c>
      <c r="C67" s="1" t="s">
        <v>1606</v>
      </c>
      <c r="D67" s="1" t="s">
        <v>1607</v>
      </c>
      <c r="E67" s="1"/>
      <c r="F67" s="1" t="s">
        <v>1608</v>
      </c>
      <c r="G67" s="1" t="s">
        <v>1609</v>
      </c>
      <c r="H67" s="1" t="s">
        <v>1610</v>
      </c>
      <c r="I67" s="1" t="s">
        <v>1611</v>
      </c>
      <c r="J67" s="1">
        <v>9390745617</v>
      </c>
      <c r="K67" s="1" t="s">
        <v>209</v>
      </c>
      <c r="L67" s="1" t="s">
        <v>1612</v>
      </c>
      <c r="M67" s="1" t="s">
        <v>1613</v>
      </c>
      <c r="N67" s="1" t="s">
        <v>1614</v>
      </c>
      <c r="O67" s="1" t="s">
        <v>1615</v>
      </c>
      <c r="P67" s="1" t="s">
        <v>394</v>
      </c>
      <c r="Q67" s="1" t="s">
        <v>1616</v>
      </c>
      <c r="R67" s="1" t="s">
        <v>1617</v>
      </c>
      <c r="S67" s="1">
        <v>9848903721</v>
      </c>
      <c r="T67" s="1" t="s">
        <v>1618</v>
      </c>
      <c r="U67" s="1" t="s">
        <v>1619</v>
      </c>
      <c r="V67" s="1">
        <v>9182350501</v>
      </c>
      <c r="W67" s="1" t="s">
        <v>1620</v>
      </c>
      <c r="X67" s="1" t="s">
        <v>1621</v>
      </c>
      <c r="Y67" s="1" t="s">
        <v>95</v>
      </c>
      <c r="Z67" s="1" t="s">
        <v>96</v>
      </c>
      <c r="AA67" s="1" t="s">
        <v>1622</v>
      </c>
      <c r="AB67" s="1" t="s">
        <v>95</v>
      </c>
      <c r="AC67" s="1" t="s">
        <v>96</v>
      </c>
      <c r="AD67" s="1">
        <v>7.05</v>
      </c>
      <c r="AE67" s="1" t="s">
        <v>97</v>
      </c>
      <c r="AF67" s="1" t="s">
        <v>1623</v>
      </c>
      <c r="AG67" s="1" t="s">
        <v>1624</v>
      </c>
      <c r="AH67" s="1" t="s">
        <v>163</v>
      </c>
      <c r="AI67" s="1" t="s">
        <v>461</v>
      </c>
      <c r="AJ67" s="1">
        <v>88.35</v>
      </c>
      <c r="AK67" s="1">
        <v>9.3</v>
      </c>
      <c r="AL67" s="1" t="s">
        <v>1625</v>
      </c>
      <c r="AM67" s="1" t="s">
        <v>463</v>
      </c>
      <c r="AN67" s="1" t="s">
        <v>104</v>
      </c>
      <c r="AO67" s="1" t="s">
        <v>166</v>
      </c>
      <c r="AP67" s="1" t="s">
        <v>635</v>
      </c>
      <c r="AQ67" s="1">
        <v>79.8</v>
      </c>
      <c r="AR67" s="1">
        <v>8.4</v>
      </c>
      <c r="AS67" s="1"/>
      <c r="AT67" s="1"/>
      <c r="AU67" s="1"/>
      <c r="AV67" s="1"/>
      <c r="AW67" s="1"/>
      <c r="AX67" s="1"/>
      <c r="AY67" s="1" t="s">
        <v>1626</v>
      </c>
      <c r="AZ67" s="1" t="s">
        <v>1627</v>
      </c>
      <c r="BA67" s="1" t="s">
        <v>142</v>
      </c>
      <c r="BB67" s="1" t="s">
        <v>110</v>
      </c>
      <c r="BC67" s="1" t="s">
        <v>111</v>
      </c>
      <c r="BD67" s="1" t="s">
        <v>466</v>
      </c>
      <c r="BE67" s="1">
        <v>73.3</v>
      </c>
      <c r="BF67" s="1">
        <v>7.83</v>
      </c>
      <c r="BG67" s="1"/>
      <c r="BH67" s="1"/>
      <c r="BI67" s="1"/>
      <c r="BJ67" s="1"/>
      <c r="BK67" s="1"/>
      <c r="BL67" s="1"/>
      <c r="BM67" s="1"/>
      <c r="BN67" s="1"/>
      <c r="BO67" s="1" t="s">
        <v>1628</v>
      </c>
      <c r="BP67" s="1"/>
      <c r="BQ67" s="1"/>
      <c r="BR67" s="1" t="s">
        <v>1629</v>
      </c>
      <c r="BS67" s="1">
        <v>28</v>
      </c>
      <c r="BT67" s="1" t="s">
        <v>1630</v>
      </c>
      <c r="BU67" s="1" t="str">
        <f>HYPERLINK("https://nconnect.nicmar.ac.in/storage/profile/ProfilePhoto_H2570067_238761.jpg","Download")</f>
        <v>0</v>
      </c>
      <c r="BV67" s="1" t="s">
        <v>116</v>
      </c>
      <c r="BW67" s="3"/>
      <c r="BX67" s="4">
        <v>1</v>
      </c>
    </row>
    <row r="68" spans="1:76">
      <c r="A68" s="1" t="s">
        <v>76</v>
      </c>
      <c r="B68" s="1" t="s">
        <v>77</v>
      </c>
      <c r="C68" s="1" t="s">
        <v>1631</v>
      </c>
      <c r="D68" s="1" t="s">
        <v>1632</v>
      </c>
      <c r="E68" s="1"/>
      <c r="F68" s="1" t="s">
        <v>1633</v>
      </c>
      <c r="G68" s="1" t="s">
        <v>1634</v>
      </c>
      <c r="H68" s="1" t="s">
        <v>1635</v>
      </c>
      <c r="I68" s="1" t="s">
        <v>1636</v>
      </c>
      <c r="J68" s="1">
        <v>9515719977</v>
      </c>
      <c r="K68" s="1" t="s">
        <v>84</v>
      </c>
      <c r="L68" s="1" t="s">
        <v>1637</v>
      </c>
      <c r="M68" s="1" t="s">
        <v>86</v>
      </c>
      <c r="N68" s="1" t="s">
        <v>811</v>
      </c>
      <c r="O68" s="1" t="s">
        <v>1638</v>
      </c>
      <c r="P68" s="1" t="s">
        <v>394</v>
      </c>
      <c r="Q68" s="1" t="s">
        <v>1639</v>
      </c>
      <c r="R68" s="1" t="s">
        <v>1640</v>
      </c>
      <c r="S68" s="1">
        <v>9440129145</v>
      </c>
      <c r="T68" s="1" t="s">
        <v>1641</v>
      </c>
      <c r="U68" s="1" t="s">
        <v>1642</v>
      </c>
      <c r="V68" s="1">
        <v>9440129145</v>
      </c>
      <c r="W68" s="1" t="s">
        <v>216</v>
      </c>
      <c r="X68" s="1" t="s">
        <v>1643</v>
      </c>
      <c r="Y68" s="1" t="s">
        <v>1644</v>
      </c>
      <c r="Z68" s="1" t="s">
        <v>322</v>
      </c>
      <c r="AA68" s="1" t="s">
        <v>1643</v>
      </c>
      <c r="AB68" s="1" t="s">
        <v>1644</v>
      </c>
      <c r="AC68" s="1" t="s">
        <v>322</v>
      </c>
      <c r="AD68" s="1">
        <v>6.79</v>
      </c>
      <c r="AE68" s="1" t="s">
        <v>97</v>
      </c>
      <c r="AF68" s="1" t="s">
        <v>1645</v>
      </c>
      <c r="AG68" s="1" t="s">
        <v>1646</v>
      </c>
      <c r="AH68" s="1" t="s">
        <v>193</v>
      </c>
      <c r="AI68" s="1" t="s">
        <v>247</v>
      </c>
      <c r="AJ68" s="1">
        <v>85</v>
      </c>
      <c r="AK68" s="1">
        <v>8.5</v>
      </c>
      <c r="AL68" s="1"/>
      <c r="AM68" s="1"/>
      <c r="AN68" s="1"/>
      <c r="AO68" s="1"/>
      <c r="AP68" s="1"/>
      <c r="AQ68" s="1"/>
      <c r="AR68" s="1"/>
      <c r="AS68" s="1" t="s">
        <v>164</v>
      </c>
      <c r="AT68" s="1" t="s">
        <v>1647</v>
      </c>
      <c r="AU68" s="1" t="s">
        <v>511</v>
      </c>
      <c r="AV68" s="1" t="s">
        <v>464</v>
      </c>
      <c r="AW68" s="1">
        <v>68.89</v>
      </c>
      <c r="AX68" s="1"/>
      <c r="AY68" s="1" t="s">
        <v>1103</v>
      </c>
      <c r="AZ68" s="1" t="s">
        <v>1648</v>
      </c>
      <c r="BA68" s="1" t="s">
        <v>142</v>
      </c>
      <c r="BB68" s="1" t="s">
        <v>110</v>
      </c>
      <c r="BC68" s="1" t="s">
        <v>248</v>
      </c>
      <c r="BD68" s="1" t="s">
        <v>593</v>
      </c>
      <c r="BE68" s="1">
        <v>67.4</v>
      </c>
      <c r="BF68" s="1"/>
      <c r="BG68" s="1"/>
      <c r="BH68" s="1"/>
      <c r="BI68" s="1"/>
      <c r="BJ68" s="1"/>
      <c r="BK68" s="1"/>
      <c r="BL68" s="1"/>
      <c r="BM68" s="1"/>
      <c r="BN68" s="1"/>
      <c r="BO68" s="1" t="s">
        <v>1649</v>
      </c>
      <c r="BP68" s="1"/>
      <c r="BQ68" s="1"/>
      <c r="BR68" s="1" t="s">
        <v>1650</v>
      </c>
      <c r="BS68" s="1">
        <v>92</v>
      </c>
      <c r="BT68" s="1" t="s">
        <v>1651</v>
      </c>
      <c r="BU68" s="1" t="str">
        <f>HYPERLINK("https://nconnect.nicmar.ac.in/storage/profile/6aae2621b6145.png","Download")</f>
        <v>0</v>
      </c>
      <c r="BV68" s="1" t="s">
        <v>116</v>
      </c>
      <c r="BW68" s="3"/>
      <c r="BX68" s="4">
        <v>2</v>
      </c>
    </row>
    <row r="69" spans="1:76">
      <c r="A69" s="1" t="s">
        <v>76</v>
      </c>
      <c r="B69" s="1" t="s">
        <v>77</v>
      </c>
      <c r="C69" s="1" t="s">
        <v>1652</v>
      </c>
      <c r="D69" s="1" t="s">
        <v>1653</v>
      </c>
      <c r="E69" s="1" t="s">
        <v>1654</v>
      </c>
      <c r="F69" s="1" t="s">
        <v>1279</v>
      </c>
      <c r="G69" s="1" t="s">
        <v>1655</v>
      </c>
      <c r="H69" s="1" t="s">
        <v>1656</v>
      </c>
      <c r="I69" s="1" t="s">
        <v>1657</v>
      </c>
      <c r="J69" s="1">
        <v>9000449899</v>
      </c>
      <c r="K69" s="1" t="s">
        <v>84</v>
      </c>
      <c r="L69" s="1" t="s">
        <v>1658</v>
      </c>
      <c r="M69" s="1" t="s">
        <v>86</v>
      </c>
      <c r="N69" s="1" t="s">
        <v>1659</v>
      </c>
      <c r="O69" s="1" t="s">
        <v>1660</v>
      </c>
      <c r="P69" s="1" t="s">
        <v>394</v>
      </c>
      <c r="Q69" s="1" t="s">
        <v>1661</v>
      </c>
      <c r="R69" s="1" t="s">
        <v>1662</v>
      </c>
      <c r="S69" s="1">
        <v>9505253919</v>
      </c>
      <c r="T69" s="1" t="s">
        <v>1663</v>
      </c>
      <c r="U69" s="1" t="s">
        <v>1664</v>
      </c>
      <c r="V69" s="1">
        <v>9505253919</v>
      </c>
      <c r="W69" s="1" t="s">
        <v>158</v>
      </c>
      <c r="X69" s="1" t="s">
        <v>1665</v>
      </c>
      <c r="Y69" s="1" t="s">
        <v>1554</v>
      </c>
      <c r="Z69" s="1" t="s">
        <v>322</v>
      </c>
      <c r="AA69" s="1" t="s">
        <v>1665</v>
      </c>
      <c r="AB69" s="1" t="s">
        <v>1554</v>
      </c>
      <c r="AC69" s="1" t="s">
        <v>322</v>
      </c>
      <c r="AD69" s="1">
        <v>7.92</v>
      </c>
      <c r="AE69" s="1" t="s">
        <v>97</v>
      </c>
      <c r="AF69" s="1" t="s">
        <v>1666</v>
      </c>
      <c r="AG69" s="1" t="s">
        <v>1667</v>
      </c>
      <c r="AH69" s="1" t="s">
        <v>193</v>
      </c>
      <c r="AI69" s="1" t="s">
        <v>247</v>
      </c>
      <c r="AJ69" s="1">
        <v>97</v>
      </c>
      <c r="AK69" s="1">
        <v>9.7</v>
      </c>
      <c r="AL69" s="1" t="s">
        <v>904</v>
      </c>
      <c r="AM69" s="1" t="s">
        <v>1668</v>
      </c>
      <c r="AN69" s="1" t="s">
        <v>104</v>
      </c>
      <c r="AO69" s="1" t="s">
        <v>163</v>
      </c>
      <c r="AP69" s="1" t="s">
        <v>329</v>
      </c>
      <c r="AQ69" s="1">
        <v>78.8</v>
      </c>
      <c r="AR69" s="1">
        <v>8.36</v>
      </c>
      <c r="AS69" s="1"/>
      <c r="AT69" s="1"/>
      <c r="AU69" s="1"/>
      <c r="AV69" s="1"/>
      <c r="AW69" s="1"/>
      <c r="AX69" s="1"/>
      <c r="AY69" s="1" t="s">
        <v>588</v>
      </c>
      <c r="AZ69" s="1" t="s">
        <v>1669</v>
      </c>
      <c r="BA69" s="1" t="s">
        <v>109</v>
      </c>
      <c r="BB69" s="1" t="s">
        <v>110</v>
      </c>
      <c r="BC69" s="1" t="s">
        <v>277</v>
      </c>
      <c r="BD69" s="1" t="s">
        <v>593</v>
      </c>
      <c r="BE69" s="1">
        <v>67.1</v>
      </c>
      <c r="BF69" s="1">
        <v>7.21</v>
      </c>
      <c r="BG69" s="1"/>
      <c r="BH69" s="1"/>
      <c r="BI69" s="1"/>
      <c r="BJ69" s="1"/>
      <c r="BK69" s="1"/>
      <c r="BL69" s="1"/>
      <c r="BM69" s="1"/>
      <c r="BN69" s="1"/>
      <c r="BO69" s="1" t="s">
        <v>1670</v>
      </c>
      <c r="BP69" s="1"/>
      <c r="BQ69" s="1"/>
      <c r="BR69" s="1" t="s">
        <v>1671</v>
      </c>
      <c r="BS69" s="1">
        <v>35</v>
      </c>
      <c r="BT69" s="1" t="s">
        <v>731</v>
      </c>
      <c r="BU69" s="1" t="str">
        <f>HYPERLINK("https://nconnect.nicmar.ac.in/storage/profile/ProfilePhoto_H2570069_832694.jpg","Download")</f>
        <v>0</v>
      </c>
      <c r="BV69" s="1" t="s">
        <v>116</v>
      </c>
      <c r="BW69" s="3"/>
      <c r="BX69" s="4">
        <v>3</v>
      </c>
    </row>
    <row r="70" spans="1:76">
      <c r="A70" s="1" t="s">
        <v>76</v>
      </c>
      <c r="B70" s="1" t="s">
        <v>77</v>
      </c>
      <c r="C70" s="1" t="s">
        <v>1672</v>
      </c>
      <c r="D70" s="1" t="s">
        <v>1673</v>
      </c>
      <c r="E70" s="1" t="s">
        <v>1674</v>
      </c>
      <c r="F70" s="1" t="s">
        <v>1675</v>
      </c>
      <c r="G70" s="1" t="s">
        <v>1676</v>
      </c>
      <c r="H70" s="1" t="s">
        <v>1677</v>
      </c>
      <c r="I70" s="1" t="s">
        <v>1678</v>
      </c>
      <c r="J70" s="1">
        <v>9441881593</v>
      </c>
      <c r="K70" s="1" t="s">
        <v>84</v>
      </c>
      <c r="L70" s="1" t="s">
        <v>1679</v>
      </c>
      <c r="M70" s="1" t="s">
        <v>86</v>
      </c>
      <c r="N70" s="1" t="s">
        <v>477</v>
      </c>
      <c r="O70" s="1"/>
      <c r="P70" s="1" t="s">
        <v>88</v>
      </c>
      <c r="Q70" s="1" t="s">
        <v>1680</v>
      </c>
      <c r="R70" s="1" t="s">
        <v>1681</v>
      </c>
      <c r="S70" s="1">
        <v>9849395326</v>
      </c>
      <c r="T70" s="1" t="s">
        <v>555</v>
      </c>
      <c r="U70" s="1" t="s">
        <v>1682</v>
      </c>
      <c r="V70" s="1">
        <v>9247333077</v>
      </c>
      <c r="W70" s="1" t="s">
        <v>216</v>
      </c>
      <c r="X70" s="1" t="s">
        <v>1683</v>
      </c>
      <c r="Y70" s="1" t="s">
        <v>1684</v>
      </c>
      <c r="Z70" s="1" t="s">
        <v>322</v>
      </c>
      <c r="AA70" s="1" t="s">
        <v>1683</v>
      </c>
      <c r="AB70" s="1" t="s">
        <v>1684</v>
      </c>
      <c r="AC70" s="1" t="s">
        <v>322</v>
      </c>
      <c r="AD70" s="1">
        <v>8.74</v>
      </c>
      <c r="AE70" s="1" t="s">
        <v>97</v>
      </c>
      <c r="AF70" s="1" t="s">
        <v>1685</v>
      </c>
      <c r="AG70" s="1" t="s">
        <v>486</v>
      </c>
      <c r="AH70" s="1" t="s">
        <v>163</v>
      </c>
      <c r="AI70" s="1" t="s">
        <v>461</v>
      </c>
      <c r="AJ70" s="1">
        <v>87.4</v>
      </c>
      <c r="AK70" s="1">
        <v>9.2</v>
      </c>
      <c r="AL70" s="1" t="s">
        <v>1686</v>
      </c>
      <c r="AM70" s="1" t="s">
        <v>486</v>
      </c>
      <c r="AN70" s="1" t="s">
        <v>104</v>
      </c>
      <c r="AO70" s="1" t="s">
        <v>166</v>
      </c>
      <c r="AP70" s="1" t="s">
        <v>635</v>
      </c>
      <c r="AQ70" s="1">
        <v>73.7</v>
      </c>
      <c r="AR70" s="1"/>
      <c r="AS70" s="1"/>
      <c r="AT70" s="1"/>
      <c r="AU70" s="1"/>
      <c r="AV70" s="1"/>
      <c r="AW70" s="1"/>
      <c r="AX70" s="1"/>
      <c r="AY70" s="1" t="s">
        <v>1687</v>
      </c>
      <c r="AZ70" s="1" t="s">
        <v>1688</v>
      </c>
      <c r="BA70" s="1" t="s">
        <v>142</v>
      </c>
      <c r="BB70" s="1" t="s">
        <v>110</v>
      </c>
      <c r="BC70" s="1" t="s">
        <v>111</v>
      </c>
      <c r="BD70" s="1" t="s">
        <v>466</v>
      </c>
      <c r="BE70" s="1">
        <v>78.1</v>
      </c>
      <c r="BF70" s="1">
        <v>8.31</v>
      </c>
      <c r="BG70" s="1"/>
      <c r="BH70" s="1"/>
      <c r="BI70" s="1"/>
      <c r="BJ70" s="1"/>
      <c r="BK70" s="1"/>
      <c r="BL70" s="1"/>
      <c r="BM70" s="1"/>
      <c r="BN70" s="1"/>
      <c r="BO70" s="1" t="s">
        <v>1689</v>
      </c>
      <c r="BP70" s="1"/>
      <c r="BQ70" s="1"/>
      <c r="BR70" s="1" t="s">
        <v>1690</v>
      </c>
      <c r="BS70" s="1">
        <v>58</v>
      </c>
      <c r="BT70" s="1" t="s">
        <v>1691</v>
      </c>
      <c r="BU70" s="1" t="str">
        <f>HYPERLINK("https://nconnect.nicmar.ac.in/storage/profile/ProfilePhoto_H2570070_857239.jpg","Download")</f>
        <v>0</v>
      </c>
      <c r="BV70" s="1" t="s">
        <v>116</v>
      </c>
      <c r="BW70" s="3"/>
      <c r="BX70" s="4">
        <v>2</v>
      </c>
    </row>
    <row r="71" spans="1:76">
      <c r="A71" s="1" t="s">
        <v>76</v>
      </c>
      <c r="B71" s="1" t="s">
        <v>77</v>
      </c>
      <c r="C71" s="1" t="s">
        <v>1692</v>
      </c>
      <c r="D71" s="1" t="s">
        <v>1693</v>
      </c>
      <c r="E71" s="1"/>
      <c r="F71" s="1" t="s">
        <v>1694</v>
      </c>
      <c r="G71" s="1" t="s">
        <v>1695</v>
      </c>
      <c r="H71" s="1" t="s">
        <v>1696</v>
      </c>
      <c r="I71" s="1" t="s">
        <v>1697</v>
      </c>
      <c r="J71" s="1">
        <v>9951293906</v>
      </c>
      <c r="K71" s="1" t="s">
        <v>84</v>
      </c>
      <c r="L71" s="1" t="s">
        <v>1698</v>
      </c>
      <c r="M71" s="1" t="s">
        <v>86</v>
      </c>
      <c r="N71" s="1" t="s">
        <v>1699</v>
      </c>
      <c r="O71" s="1" t="s">
        <v>1700</v>
      </c>
      <c r="P71" s="1" t="s">
        <v>394</v>
      </c>
      <c r="Q71" s="1" t="s">
        <v>1701</v>
      </c>
      <c r="R71" s="1" t="s">
        <v>1702</v>
      </c>
      <c r="S71" s="1">
        <v>9440472939</v>
      </c>
      <c r="T71" s="1" t="s">
        <v>1703</v>
      </c>
      <c r="U71" s="1" t="s">
        <v>1704</v>
      </c>
      <c r="V71" s="1">
        <v>9490680363</v>
      </c>
      <c r="W71" s="1" t="s">
        <v>216</v>
      </c>
      <c r="X71" s="1" t="s">
        <v>1705</v>
      </c>
      <c r="Y71" s="1" t="s">
        <v>1596</v>
      </c>
      <c r="Z71" s="1" t="s">
        <v>96</v>
      </c>
      <c r="AA71" s="1" t="s">
        <v>1705</v>
      </c>
      <c r="AB71" s="1" t="s">
        <v>1596</v>
      </c>
      <c r="AC71" s="1" t="s">
        <v>96</v>
      </c>
      <c r="AD71" s="1">
        <v>8.89</v>
      </c>
      <c r="AE71" s="1" t="s">
        <v>97</v>
      </c>
      <c r="AF71" s="1" t="s">
        <v>1706</v>
      </c>
      <c r="AG71" s="1" t="s">
        <v>1707</v>
      </c>
      <c r="AH71" s="1" t="s">
        <v>726</v>
      </c>
      <c r="AI71" s="1" t="s">
        <v>326</v>
      </c>
      <c r="AJ71" s="1">
        <v>93.1</v>
      </c>
      <c r="AK71" s="1"/>
      <c r="AL71" s="1" t="s">
        <v>616</v>
      </c>
      <c r="AM71" s="1" t="s">
        <v>463</v>
      </c>
      <c r="AN71" s="1" t="s">
        <v>104</v>
      </c>
      <c r="AO71" s="1" t="s">
        <v>511</v>
      </c>
      <c r="AP71" s="1" t="s">
        <v>1708</v>
      </c>
      <c r="AQ71" s="1">
        <v>96.6</v>
      </c>
      <c r="AR71" s="1">
        <v>0</v>
      </c>
      <c r="AS71" s="1"/>
      <c r="AT71" s="1"/>
      <c r="AU71" s="1"/>
      <c r="AV71" s="1"/>
      <c r="AW71" s="1"/>
      <c r="AX71" s="1"/>
      <c r="AY71" s="1" t="s">
        <v>168</v>
      </c>
      <c r="AZ71" s="1" t="s">
        <v>1709</v>
      </c>
      <c r="BA71" s="1" t="s">
        <v>142</v>
      </c>
      <c r="BB71" s="1" t="s">
        <v>110</v>
      </c>
      <c r="BC71" s="1" t="s">
        <v>382</v>
      </c>
      <c r="BD71" s="1" t="s">
        <v>593</v>
      </c>
      <c r="BE71" s="1">
        <v>81.98</v>
      </c>
      <c r="BF71" s="1">
        <v>8.63</v>
      </c>
      <c r="BG71" s="1"/>
      <c r="BH71" s="1"/>
      <c r="BI71" s="1"/>
      <c r="BJ71" s="1"/>
      <c r="BK71" s="1"/>
      <c r="BL71" s="1"/>
      <c r="BM71" s="1"/>
      <c r="BN71" s="1"/>
      <c r="BO71" s="1" t="s">
        <v>1710</v>
      </c>
      <c r="BP71" s="1"/>
      <c r="BQ71" s="1"/>
      <c r="BR71" s="1" t="s">
        <v>1711</v>
      </c>
      <c r="BS71" s="1">
        <v>125</v>
      </c>
      <c r="BT71" s="1" t="s">
        <v>1712</v>
      </c>
      <c r="BU71" s="1" t="str">
        <f>HYPERLINK("https://nconnect.nicmar.ac.in/storage/profile/ProfilePhoto_H2570071_786459.jpg","Download")</f>
        <v>0</v>
      </c>
      <c r="BV71" s="1" t="s">
        <v>116</v>
      </c>
      <c r="BW71" s="3"/>
      <c r="BX71" s="4">
        <v>1</v>
      </c>
    </row>
    <row r="72" spans="1:76">
      <c r="A72" s="1" t="s">
        <v>76</v>
      </c>
      <c r="B72" s="1" t="s">
        <v>77</v>
      </c>
      <c r="C72" s="1" t="s">
        <v>1713</v>
      </c>
      <c r="D72" s="1" t="s">
        <v>1714</v>
      </c>
      <c r="E72" s="1" t="s">
        <v>805</v>
      </c>
      <c r="F72" s="1" t="s">
        <v>1715</v>
      </c>
      <c r="G72" s="1" t="s">
        <v>1716</v>
      </c>
      <c r="H72" s="1" t="s">
        <v>1717</v>
      </c>
      <c r="I72" s="1" t="s">
        <v>1718</v>
      </c>
      <c r="J72" s="1">
        <v>6305088237</v>
      </c>
      <c r="K72" s="1" t="s">
        <v>209</v>
      </c>
      <c r="L72" s="1" t="s">
        <v>1719</v>
      </c>
      <c r="M72" s="1" t="s">
        <v>86</v>
      </c>
      <c r="N72" s="1" t="s">
        <v>895</v>
      </c>
      <c r="O72" s="1" t="s">
        <v>1720</v>
      </c>
      <c r="P72" s="1" t="s">
        <v>88</v>
      </c>
      <c r="Q72" s="1" t="s">
        <v>1721</v>
      </c>
      <c r="R72" s="1" t="s">
        <v>1722</v>
      </c>
      <c r="S72" s="1">
        <v>8008532186</v>
      </c>
      <c r="T72" s="1" t="s">
        <v>214</v>
      </c>
      <c r="U72" s="1" t="s">
        <v>1723</v>
      </c>
      <c r="V72" s="1">
        <v>8297107979</v>
      </c>
      <c r="W72" s="1" t="s">
        <v>216</v>
      </c>
      <c r="X72" s="1" t="s">
        <v>1724</v>
      </c>
      <c r="Y72" s="1" t="s">
        <v>1120</v>
      </c>
      <c r="Z72" s="1" t="s">
        <v>322</v>
      </c>
      <c r="AA72" s="1" t="s">
        <v>1724</v>
      </c>
      <c r="AB72" s="1" t="s">
        <v>1120</v>
      </c>
      <c r="AC72" s="1" t="s">
        <v>322</v>
      </c>
      <c r="AD72" s="1">
        <v>8.58</v>
      </c>
      <c r="AE72" s="1" t="s">
        <v>97</v>
      </c>
      <c r="AF72" s="1" t="s">
        <v>1725</v>
      </c>
      <c r="AG72" s="1" t="s">
        <v>1726</v>
      </c>
      <c r="AH72" s="1" t="s">
        <v>163</v>
      </c>
      <c r="AI72" s="1" t="s">
        <v>461</v>
      </c>
      <c r="AJ72" s="1">
        <v>84.6</v>
      </c>
      <c r="AK72" s="1"/>
      <c r="AL72" s="1" t="s">
        <v>1725</v>
      </c>
      <c r="AM72" s="1" t="s">
        <v>1726</v>
      </c>
      <c r="AN72" s="1" t="s">
        <v>104</v>
      </c>
      <c r="AO72" s="1" t="s">
        <v>105</v>
      </c>
      <c r="AP72" s="1" t="s">
        <v>143</v>
      </c>
      <c r="AQ72" s="1">
        <v>80.3</v>
      </c>
      <c r="AR72" s="1"/>
      <c r="AS72" s="1"/>
      <c r="AT72" s="1"/>
      <c r="AU72" s="1"/>
      <c r="AV72" s="1"/>
      <c r="AW72" s="1"/>
      <c r="AX72" s="1"/>
      <c r="AY72" s="1" t="s">
        <v>1103</v>
      </c>
      <c r="AZ72" s="1" t="s">
        <v>1727</v>
      </c>
      <c r="BA72" s="1" t="s">
        <v>142</v>
      </c>
      <c r="BB72" s="1" t="s">
        <v>110</v>
      </c>
      <c r="BC72" s="1" t="s">
        <v>971</v>
      </c>
      <c r="BD72" s="1" t="s">
        <v>638</v>
      </c>
      <c r="BE72" s="1">
        <v>67.8</v>
      </c>
      <c r="BF72" s="1">
        <v>7.53</v>
      </c>
      <c r="BG72" s="1"/>
      <c r="BH72" s="1"/>
      <c r="BI72" s="1"/>
      <c r="BJ72" s="1"/>
      <c r="BK72" s="1"/>
      <c r="BL72" s="1"/>
      <c r="BM72" s="1"/>
      <c r="BN72" s="1"/>
      <c r="BO72" s="1" t="s">
        <v>1728</v>
      </c>
      <c r="BP72" s="1"/>
      <c r="BQ72" s="1"/>
      <c r="BR72" s="1" t="s">
        <v>1729</v>
      </c>
      <c r="BS72" s="1">
        <v>37</v>
      </c>
      <c r="BT72" s="1" t="s">
        <v>1730</v>
      </c>
      <c r="BU72" s="1" t="str">
        <f>HYPERLINK("https://nconnect.nicmar.ac.in/storage/profile/ProfilePhoto_H2570072_192483.jpg","Download")</f>
        <v>0</v>
      </c>
      <c r="BV72" s="1" t="s">
        <v>116</v>
      </c>
      <c r="BW72" s="3"/>
      <c r="BX72" s="4">
        <v>2</v>
      </c>
    </row>
    <row r="73" spans="1:76">
      <c r="A73" s="1" t="s">
        <v>76</v>
      </c>
      <c r="B73" s="1" t="s">
        <v>77</v>
      </c>
      <c r="C73" s="1" t="s">
        <v>1731</v>
      </c>
      <c r="D73" s="1" t="s">
        <v>1732</v>
      </c>
      <c r="E73" s="1" t="s">
        <v>1733</v>
      </c>
      <c r="F73" s="1" t="s">
        <v>177</v>
      </c>
      <c r="G73" s="1" t="s">
        <v>1734</v>
      </c>
      <c r="H73" s="1" t="s">
        <v>1735</v>
      </c>
      <c r="I73" s="1" t="s">
        <v>1736</v>
      </c>
      <c r="J73" s="1">
        <v>8897525219</v>
      </c>
      <c r="K73" s="1" t="s">
        <v>84</v>
      </c>
      <c r="L73" s="1" t="s">
        <v>1737</v>
      </c>
      <c r="M73" s="1" t="s">
        <v>86</v>
      </c>
      <c r="N73" s="1" t="s">
        <v>477</v>
      </c>
      <c r="O73" s="1"/>
      <c r="P73" s="1" t="s">
        <v>502</v>
      </c>
      <c r="Q73" s="1" t="s">
        <v>1738</v>
      </c>
      <c r="R73" s="1" t="s">
        <v>1739</v>
      </c>
      <c r="S73" s="1">
        <v>7702527410</v>
      </c>
      <c r="T73" s="1" t="s">
        <v>91</v>
      </c>
      <c r="U73" s="1" t="s">
        <v>1740</v>
      </c>
      <c r="V73" s="1">
        <v>7330871072</v>
      </c>
      <c r="W73" s="1" t="s">
        <v>216</v>
      </c>
      <c r="X73" s="1" t="s">
        <v>1741</v>
      </c>
      <c r="Y73" s="1" t="s">
        <v>95</v>
      </c>
      <c r="Z73" s="1" t="s">
        <v>96</v>
      </c>
      <c r="AA73" s="1" t="s">
        <v>1741</v>
      </c>
      <c r="AB73" s="1" t="s">
        <v>95</v>
      </c>
      <c r="AC73" s="1" t="s">
        <v>96</v>
      </c>
      <c r="AD73" s="1">
        <v>8.0</v>
      </c>
      <c r="AE73" s="1" t="s">
        <v>97</v>
      </c>
      <c r="AF73" s="1" t="s">
        <v>1742</v>
      </c>
      <c r="AG73" s="1" t="s">
        <v>1743</v>
      </c>
      <c r="AH73" s="1" t="s">
        <v>326</v>
      </c>
      <c r="AI73" s="1" t="s">
        <v>461</v>
      </c>
      <c r="AJ73" s="1">
        <v>92.15</v>
      </c>
      <c r="AK73" s="1">
        <v>9.7</v>
      </c>
      <c r="AL73" s="1" t="s">
        <v>616</v>
      </c>
      <c r="AM73" s="1" t="s">
        <v>1744</v>
      </c>
      <c r="AN73" s="1" t="s">
        <v>104</v>
      </c>
      <c r="AO73" s="1" t="s">
        <v>101</v>
      </c>
      <c r="AP73" s="1" t="s">
        <v>635</v>
      </c>
      <c r="AQ73" s="1">
        <v>97</v>
      </c>
      <c r="AR73" s="1">
        <v>0</v>
      </c>
      <c r="AS73" s="1"/>
      <c r="AT73" s="1"/>
      <c r="AU73" s="1"/>
      <c r="AV73" s="1"/>
      <c r="AW73" s="1"/>
      <c r="AX73" s="1"/>
      <c r="AY73" s="1" t="s">
        <v>1745</v>
      </c>
      <c r="AZ73" s="1" t="s">
        <v>1746</v>
      </c>
      <c r="BA73" s="1" t="s">
        <v>142</v>
      </c>
      <c r="BB73" s="1" t="s">
        <v>110</v>
      </c>
      <c r="BC73" s="1" t="s">
        <v>971</v>
      </c>
      <c r="BD73" s="1" t="s">
        <v>466</v>
      </c>
      <c r="BE73" s="1">
        <v>76.85</v>
      </c>
      <c r="BF73" s="1">
        <v>8.09</v>
      </c>
      <c r="BG73" s="1"/>
      <c r="BH73" s="1"/>
      <c r="BI73" s="1"/>
      <c r="BJ73" s="1"/>
      <c r="BK73" s="1"/>
      <c r="BL73" s="1"/>
      <c r="BM73" s="1"/>
      <c r="BN73" s="1"/>
      <c r="BO73" s="1" t="s">
        <v>1747</v>
      </c>
      <c r="BP73" s="1"/>
      <c r="BQ73" s="1"/>
      <c r="BR73" s="1" t="s">
        <v>1748</v>
      </c>
      <c r="BS73" s="1">
        <v>46</v>
      </c>
      <c r="BT73" s="1" t="s">
        <v>1749</v>
      </c>
      <c r="BU73" s="1" t="str">
        <f>HYPERLINK("https://nconnect.nicmar.ac.in/storage/profile/ProfilePhoto_H2570073_385674.jpg","Download")</f>
        <v>0</v>
      </c>
      <c r="BV73" s="1" t="s">
        <v>116</v>
      </c>
      <c r="BW73" s="3"/>
      <c r="BX73" s="3"/>
    </row>
    <row r="74" spans="1:76">
      <c r="A74" s="1" t="s">
        <v>76</v>
      </c>
      <c r="B74" s="1" t="s">
        <v>77</v>
      </c>
      <c r="C74" s="1" t="s">
        <v>1750</v>
      </c>
      <c r="D74" s="1" t="s">
        <v>1751</v>
      </c>
      <c r="E74" s="1"/>
      <c r="F74" s="1" t="s">
        <v>1752</v>
      </c>
      <c r="G74" s="1" t="s">
        <v>1753</v>
      </c>
      <c r="H74" s="1" t="s">
        <v>1754</v>
      </c>
      <c r="I74" s="1" t="s">
        <v>1755</v>
      </c>
      <c r="J74" s="1">
        <v>7397056706</v>
      </c>
      <c r="K74" s="1" t="s">
        <v>209</v>
      </c>
      <c r="L74" s="1" t="s">
        <v>1756</v>
      </c>
      <c r="M74" s="1" t="s">
        <v>86</v>
      </c>
      <c r="N74" s="1" t="s">
        <v>1757</v>
      </c>
      <c r="O74" s="1" t="s">
        <v>1758</v>
      </c>
      <c r="P74" s="1" t="s">
        <v>343</v>
      </c>
      <c r="Q74" s="1" t="s">
        <v>1759</v>
      </c>
      <c r="R74" s="1" t="s">
        <v>1760</v>
      </c>
      <c r="S74" s="1">
        <v>9952352405</v>
      </c>
      <c r="T74" s="1" t="s">
        <v>91</v>
      </c>
      <c r="U74" s="1" t="s">
        <v>1761</v>
      </c>
      <c r="V74" s="1">
        <v>9952352405</v>
      </c>
      <c r="W74" s="1" t="s">
        <v>216</v>
      </c>
      <c r="X74" s="1" t="s">
        <v>1762</v>
      </c>
      <c r="Y74" s="1" t="s">
        <v>1763</v>
      </c>
      <c r="Z74" s="1" t="s">
        <v>401</v>
      </c>
      <c r="AA74" s="1" t="s">
        <v>1764</v>
      </c>
      <c r="AB74" s="1" t="s">
        <v>1763</v>
      </c>
      <c r="AC74" s="1" t="s">
        <v>401</v>
      </c>
      <c r="AD74" s="1">
        <v>9.11</v>
      </c>
      <c r="AE74" s="1" t="s">
        <v>97</v>
      </c>
      <c r="AF74" s="1" t="s">
        <v>1765</v>
      </c>
      <c r="AG74" s="1" t="s">
        <v>1766</v>
      </c>
      <c r="AH74" s="1" t="s">
        <v>163</v>
      </c>
      <c r="AI74" s="1" t="s">
        <v>461</v>
      </c>
      <c r="AJ74" s="1">
        <v>87.8</v>
      </c>
      <c r="AK74" s="1"/>
      <c r="AL74" s="1" t="s">
        <v>1767</v>
      </c>
      <c r="AM74" s="1" t="s">
        <v>1768</v>
      </c>
      <c r="AN74" s="1" t="s">
        <v>137</v>
      </c>
      <c r="AO74" s="1" t="s">
        <v>105</v>
      </c>
      <c r="AP74" s="1" t="s">
        <v>1769</v>
      </c>
      <c r="AQ74" s="1">
        <v>89.85</v>
      </c>
      <c r="AR74" s="1"/>
      <c r="AS74" s="1"/>
      <c r="AT74" s="1"/>
      <c r="AU74" s="1"/>
      <c r="AV74" s="1"/>
      <c r="AW74" s="1"/>
      <c r="AX74" s="1"/>
      <c r="AY74" s="1" t="s">
        <v>409</v>
      </c>
      <c r="AZ74" s="1" t="s">
        <v>1770</v>
      </c>
      <c r="BA74" s="1" t="s">
        <v>109</v>
      </c>
      <c r="BB74" s="1" t="s">
        <v>110</v>
      </c>
      <c r="BC74" s="1" t="s">
        <v>225</v>
      </c>
      <c r="BD74" s="1" t="s">
        <v>466</v>
      </c>
      <c r="BE74" s="1">
        <v>83.3</v>
      </c>
      <c r="BF74" s="1"/>
      <c r="BG74" s="1"/>
      <c r="BH74" s="1"/>
      <c r="BI74" s="1"/>
      <c r="BJ74" s="1"/>
      <c r="BK74" s="1"/>
      <c r="BL74" s="1"/>
      <c r="BM74" s="1"/>
      <c r="BN74" s="1"/>
      <c r="BO74" s="1" t="s">
        <v>1771</v>
      </c>
      <c r="BP74" s="1"/>
      <c r="BQ74" s="1"/>
      <c r="BR74" s="1" t="s">
        <v>1772</v>
      </c>
      <c r="BS74" s="1">
        <v>46</v>
      </c>
      <c r="BT74" s="1" t="s">
        <v>1773</v>
      </c>
      <c r="BU74" s="1" t="str">
        <f>HYPERLINK("https://nconnect.nicmar.ac.in/storage/profile/ProfilePhoto_H2570074_432978.jpg","Download")</f>
        <v>0</v>
      </c>
      <c r="BV74" s="1" t="s">
        <v>116</v>
      </c>
      <c r="BW74" s="3"/>
      <c r="BX74" s="3"/>
    </row>
    <row r="75" spans="1:76">
      <c r="A75" s="1" t="s">
        <v>76</v>
      </c>
      <c r="B75" s="1" t="s">
        <v>77</v>
      </c>
      <c r="C75" s="1" t="s">
        <v>1774</v>
      </c>
      <c r="D75" s="1" t="s">
        <v>1775</v>
      </c>
      <c r="E75" s="1" t="s">
        <v>1776</v>
      </c>
      <c r="F75" s="1" t="s">
        <v>1777</v>
      </c>
      <c r="G75" s="1" t="s">
        <v>1778</v>
      </c>
      <c r="H75" s="1" t="s">
        <v>1779</v>
      </c>
      <c r="I75" s="1" t="s">
        <v>1780</v>
      </c>
      <c r="J75" s="1">
        <v>7356170349</v>
      </c>
      <c r="K75" s="1" t="s">
        <v>209</v>
      </c>
      <c r="L75" s="1" t="s">
        <v>1781</v>
      </c>
      <c r="M75" s="1" t="s">
        <v>86</v>
      </c>
      <c r="N75" s="1" t="s">
        <v>1782</v>
      </c>
      <c r="O75" s="1" t="s">
        <v>1783</v>
      </c>
      <c r="P75" s="1" t="s">
        <v>316</v>
      </c>
      <c r="Q75" s="1" t="s">
        <v>1784</v>
      </c>
      <c r="R75" s="1" t="s">
        <v>1785</v>
      </c>
      <c r="S75" s="1">
        <v>9895096313</v>
      </c>
      <c r="T75" s="1" t="s">
        <v>1786</v>
      </c>
      <c r="U75" s="1" t="s">
        <v>1787</v>
      </c>
      <c r="V75" s="1">
        <v>9207780365</v>
      </c>
      <c r="W75" s="1" t="s">
        <v>216</v>
      </c>
      <c r="X75" s="1" t="s">
        <v>1788</v>
      </c>
      <c r="Y75" s="1" t="s">
        <v>1185</v>
      </c>
      <c r="Z75" s="1" t="s">
        <v>269</v>
      </c>
      <c r="AA75" s="1" t="s">
        <v>1789</v>
      </c>
      <c r="AB75" s="1" t="s">
        <v>1185</v>
      </c>
      <c r="AC75" s="1" t="s">
        <v>269</v>
      </c>
      <c r="AD75" s="1">
        <v>7.63</v>
      </c>
      <c r="AE75" s="1" t="s">
        <v>97</v>
      </c>
      <c r="AF75" s="1" t="s">
        <v>1790</v>
      </c>
      <c r="AG75" s="1" t="s">
        <v>352</v>
      </c>
      <c r="AH75" s="1" t="s">
        <v>193</v>
      </c>
      <c r="AI75" s="1" t="s">
        <v>135</v>
      </c>
      <c r="AJ75" s="1">
        <v>94</v>
      </c>
      <c r="AK75" s="1">
        <v>0</v>
      </c>
      <c r="AL75" s="1" t="s">
        <v>1791</v>
      </c>
      <c r="AM75" s="1" t="s">
        <v>355</v>
      </c>
      <c r="AN75" s="1" t="s">
        <v>137</v>
      </c>
      <c r="AO75" s="1" t="s">
        <v>166</v>
      </c>
      <c r="AP75" s="1" t="s">
        <v>195</v>
      </c>
      <c r="AQ75" s="1">
        <v>92.25</v>
      </c>
      <c r="AR75" s="1">
        <v>0</v>
      </c>
      <c r="AS75" s="1"/>
      <c r="AT75" s="1"/>
      <c r="AU75" s="1"/>
      <c r="AV75" s="1"/>
      <c r="AW75" s="1"/>
      <c r="AX75" s="1"/>
      <c r="AY75" s="1" t="s">
        <v>275</v>
      </c>
      <c r="AZ75" s="1" t="s">
        <v>1792</v>
      </c>
      <c r="BA75" s="1" t="s">
        <v>142</v>
      </c>
      <c r="BB75" s="1" t="s">
        <v>110</v>
      </c>
      <c r="BC75" s="1" t="s">
        <v>382</v>
      </c>
      <c r="BD75" s="1" t="s">
        <v>383</v>
      </c>
      <c r="BE75" s="1">
        <v>82.3</v>
      </c>
      <c r="BF75" s="1">
        <v>8.23</v>
      </c>
      <c r="BG75" s="1"/>
      <c r="BH75" s="1"/>
      <c r="BI75" s="1"/>
      <c r="BJ75" s="1"/>
      <c r="BK75" s="1"/>
      <c r="BL75" s="1"/>
      <c r="BM75" s="1"/>
      <c r="BN75" s="1"/>
      <c r="BO75" s="1" t="s">
        <v>1793</v>
      </c>
      <c r="BP75" s="1"/>
      <c r="BQ75" s="1"/>
      <c r="BR75" s="1" t="s">
        <v>1794</v>
      </c>
      <c r="BS75" s="1">
        <v>96</v>
      </c>
      <c r="BT75" s="1" t="s">
        <v>1795</v>
      </c>
      <c r="BU75" s="1" t="str">
        <f>HYPERLINK("https://nconnect.nicmar.ac.in/storage/profile/ProfilePhoto_H2570075_352976.jpg","Download")</f>
        <v>0</v>
      </c>
      <c r="BV75" s="1" t="s">
        <v>116</v>
      </c>
      <c r="BW75" s="3"/>
      <c r="BX75" s="4">
        <v>1</v>
      </c>
    </row>
    <row r="76" spans="1:76">
      <c r="A76" s="1" t="s">
        <v>76</v>
      </c>
      <c r="B76" s="1" t="s">
        <v>77</v>
      </c>
      <c r="C76" s="1" t="s">
        <v>1796</v>
      </c>
      <c r="D76" s="1" t="s">
        <v>1797</v>
      </c>
      <c r="E76" s="1" t="s">
        <v>1798</v>
      </c>
      <c r="F76" s="1" t="s">
        <v>1799</v>
      </c>
      <c r="G76" s="1" t="s">
        <v>1800</v>
      </c>
      <c r="H76" s="1" t="s">
        <v>1801</v>
      </c>
      <c r="I76" s="1" t="s">
        <v>1802</v>
      </c>
      <c r="J76" s="1">
        <v>9392534280</v>
      </c>
      <c r="K76" s="1" t="s">
        <v>84</v>
      </c>
      <c r="L76" s="1" t="s">
        <v>1803</v>
      </c>
      <c r="M76" s="1" t="s">
        <v>86</v>
      </c>
      <c r="N76" s="1" t="s">
        <v>673</v>
      </c>
      <c r="O76" s="1" t="s">
        <v>1804</v>
      </c>
      <c r="P76" s="1" t="s">
        <v>316</v>
      </c>
      <c r="Q76" s="1" t="s">
        <v>1805</v>
      </c>
      <c r="R76" s="1" t="s">
        <v>1806</v>
      </c>
      <c r="S76" s="1">
        <v>9440715738</v>
      </c>
      <c r="T76" s="1" t="s">
        <v>1641</v>
      </c>
      <c r="U76" s="1" t="s">
        <v>1807</v>
      </c>
      <c r="V76" s="1">
        <v>9110566239</v>
      </c>
      <c r="W76" s="1" t="s">
        <v>610</v>
      </c>
      <c r="X76" s="1" t="s">
        <v>1808</v>
      </c>
      <c r="Y76" s="1" t="s">
        <v>1809</v>
      </c>
      <c r="Z76" s="1" t="s">
        <v>96</v>
      </c>
      <c r="AA76" s="1" t="s">
        <v>1810</v>
      </c>
      <c r="AB76" s="1" t="s">
        <v>1809</v>
      </c>
      <c r="AC76" s="1" t="s">
        <v>96</v>
      </c>
      <c r="AD76" s="1">
        <v>7.16</v>
      </c>
      <c r="AE76" s="1" t="s">
        <v>97</v>
      </c>
      <c r="AF76" s="1" t="s">
        <v>459</v>
      </c>
      <c r="AG76" s="1" t="s">
        <v>1811</v>
      </c>
      <c r="AH76" s="1" t="s">
        <v>163</v>
      </c>
      <c r="AI76" s="1" t="s">
        <v>461</v>
      </c>
      <c r="AJ76" s="1">
        <v>93</v>
      </c>
      <c r="AK76" s="1">
        <v>9.3</v>
      </c>
      <c r="AL76" s="1" t="s">
        <v>681</v>
      </c>
      <c r="AM76" s="1" t="s">
        <v>103</v>
      </c>
      <c r="AN76" s="1" t="s">
        <v>104</v>
      </c>
      <c r="AO76" s="1" t="s">
        <v>105</v>
      </c>
      <c r="AP76" s="1" t="s">
        <v>635</v>
      </c>
      <c r="AQ76" s="1">
        <v>92.2</v>
      </c>
      <c r="AR76" s="1">
        <v>9.2</v>
      </c>
      <c r="AS76" s="1"/>
      <c r="AT76" s="1"/>
      <c r="AU76" s="1"/>
      <c r="AV76" s="1"/>
      <c r="AW76" s="1"/>
      <c r="AX76" s="1"/>
      <c r="AY76" s="1" t="s">
        <v>1812</v>
      </c>
      <c r="AZ76" s="1" t="s">
        <v>1813</v>
      </c>
      <c r="BA76" s="1" t="s">
        <v>142</v>
      </c>
      <c r="BB76" s="1" t="s">
        <v>110</v>
      </c>
      <c r="BC76" s="1" t="s">
        <v>111</v>
      </c>
      <c r="BD76" s="1" t="s">
        <v>112</v>
      </c>
      <c r="BE76" s="1">
        <v>61</v>
      </c>
      <c r="BF76" s="1">
        <v>6.4</v>
      </c>
      <c r="BG76" s="1"/>
      <c r="BH76" s="1"/>
      <c r="BI76" s="1"/>
      <c r="BJ76" s="1"/>
      <c r="BK76" s="1"/>
      <c r="BL76" s="1"/>
      <c r="BM76" s="1"/>
      <c r="BN76" s="1"/>
      <c r="BO76" s="1" t="s">
        <v>1814</v>
      </c>
      <c r="BP76" s="1"/>
      <c r="BQ76" s="1"/>
      <c r="BR76" s="1" t="s">
        <v>1815</v>
      </c>
      <c r="BS76" s="1">
        <v>52</v>
      </c>
      <c r="BT76" s="1" t="s">
        <v>1816</v>
      </c>
      <c r="BU76" s="1" t="str">
        <f>HYPERLINK("https://nconnect.nicmar.ac.in/storage/profile/6ac523a178a30.png","Download")</f>
        <v>0</v>
      </c>
      <c r="BV76" s="1" t="s">
        <v>116</v>
      </c>
      <c r="BW76" s="3"/>
      <c r="BX76" s="4">
        <v>1</v>
      </c>
    </row>
    <row r="77" spans="1:76">
      <c r="A77" s="1" t="s">
        <v>76</v>
      </c>
      <c r="B77" s="1" t="s">
        <v>77</v>
      </c>
      <c r="C77" s="1" t="s">
        <v>1817</v>
      </c>
      <c r="D77" s="1" t="s">
        <v>1818</v>
      </c>
      <c r="E77" s="1" t="s">
        <v>1819</v>
      </c>
      <c r="F77" s="1" t="s">
        <v>1820</v>
      </c>
      <c r="G77" s="1" t="s">
        <v>1821</v>
      </c>
      <c r="H77" s="1" t="s">
        <v>1822</v>
      </c>
      <c r="I77" s="1" t="s">
        <v>1823</v>
      </c>
      <c r="J77" s="1">
        <v>7331192888</v>
      </c>
      <c r="K77" s="1" t="s">
        <v>84</v>
      </c>
      <c r="L77" s="1" t="s">
        <v>1824</v>
      </c>
      <c r="M77" s="1" t="s">
        <v>86</v>
      </c>
      <c r="N77" s="1" t="s">
        <v>1825</v>
      </c>
      <c r="O77" s="1" t="s">
        <v>1826</v>
      </c>
      <c r="P77" s="1" t="s">
        <v>394</v>
      </c>
      <c r="Q77" s="1" t="s">
        <v>1827</v>
      </c>
      <c r="R77" s="1" t="s">
        <v>1828</v>
      </c>
      <c r="S77" s="1">
        <v>7386683888</v>
      </c>
      <c r="T77" s="1" t="s">
        <v>91</v>
      </c>
      <c r="U77" s="1" t="s">
        <v>1829</v>
      </c>
      <c r="V77" s="1">
        <v>8374061117</v>
      </c>
      <c r="W77" s="1" t="s">
        <v>158</v>
      </c>
      <c r="X77" s="1" t="s">
        <v>1830</v>
      </c>
      <c r="Y77" s="1" t="s">
        <v>95</v>
      </c>
      <c r="Z77" s="1" t="s">
        <v>96</v>
      </c>
      <c r="AA77" s="1" t="s">
        <v>1830</v>
      </c>
      <c r="AB77" s="1" t="s">
        <v>95</v>
      </c>
      <c r="AC77" s="1" t="s">
        <v>96</v>
      </c>
      <c r="AD77" s="1">
        <v>7.11</v>
      </c>
      <c r="AE77" s="1" t="s">
        <v>97</v>
      </c>
      <c r="AF77" s="1" t="s">
        <v>1831</v>
      </c>
      <c r="AG77" s="1" t="s">
        <v>1235</v>
      </c>
      <c r="AH77" s="1" t="s">
        <v>1832</v>
      </c>
      <c r="AI77" s="1" t="s">
        <v>101</v>
      </c>
      <c r="AJ77" s="1">
        <v>83.6</v>
      </c>
      <c r="AK77" s="1"/>
      <c r="AL77" s="1" t="s">
        <v>102</v>
      </c>
      <c r="AM77" s="1" t="s">
        <v>1833</v>
      </c>
      <c r="AN77" s="1" t="s">
        <v>104</v>
      </c>
      <c r="AO77" s="1" t="s">
        <v>166</v>
      </c>
      <c r="AP77" s="1" t="s">
        <v>635</v>
      </c>
      <c r="AQ77" s="1">
        <v>87.4</v>
      </c>
      <c r="AR77" s="1"/>
      <c r="AS77" s="1"/>
      <c r="AT77" s="1"/>
      <c r="AU77" s="1"/>
      <c r="AV77" s="1"/>
      <c r="AW77" s="1"/>
      <c r="AX77" s="1"/>
      <c r="AY77" s="1" t="s">
        <v>1834</v>
      </c>
      <c r="AZ77" s="1" t="s">
        <v>1835</v>
      </c>
      <c r="BA77" s="1" t="s">
        <v>142</v>
      </c>
      <c r="BB77" s="1" t="s">
        <v>110</v>
      </c>
      <c r="BC77" s="1" t="s">
        <v>111</v>
      </c>
      <c r="BD77" s="1" t="s">
        <v>112</v>
      </c>
      <c r="BE77" s="1">
        <v>63.6</v>
      </c>
      <c r="BF77" s="1">
        <v>6.86</v>
      </c>
      <c r="BG77" s="1"/>
      <c r="BH77" s="1"/>
      <c r="BI77" s="1"/>
      <c r="BJ77" s="1"/>
      <c r="BK77" s="1"/>
      <c r="BL77" s="1"/>
      <c r="BM77" s="1"/>
      <c r="BN77" s="1"/>
      <c r="BO77" s="1" t="s">
        <v>1836</v>
      </c>
      <c r="BP77" s="1"/>
      <c r="BQ77" s="1"/>
      <c r="BR77" s="1" t="s">
        <v>1837</v>
      </c>
      <c r="BS77" s="1">
        <v>50</v>
      </c>
      <c r="BT77" s="1"/>
      <c r="BU77" s="1" t="str">
        <f>HYPERLINK("https://nconnect.nicmar.ac.in/storage/profile/ProfilePhoto_H2570077_354271.jpg","Download")</f>
        <v>0</v>
      </c>
      <c r="BV77" s="1" t="s">
        <v>116</v>
      </c>
      <c r="BW77" s="3"/>
      <c r="BX77" s="4">
        <v>2</v>
      </c>
    </row>
    <row r="78" spans="1:76">
      <c r="A78" s="1" t="s">
        <v>76</v>
      </c>
      <c r="B78" s="1" t="s">
        <v>77</v>
      </c>
      <c r="C78" s="1" t="s">
        <v>1838</v>
      </c>
      <c r="D78" s="1" t="s">
        <v>1839</v>
      </c>
      <c r="E78" s="1"/>
      <c r="F78" s="1" t="s">
        <v>1840</v>
      </c>
      <c r="G78" s="1" t="s">
        <v>1841</v>
      </c>
      <c r="H78" s="1" t="s">
        <v>1842</v>
      </c>
      <c r="I78" s="1" t="s">
        <v>1843</v>
      </c>
      <c r="J78" s="1">
        <v>7013638558</v>
      </c>
      <c r="K78" s="1" t="s">
        <v>84</v>
      </c>
      <c r="L78" s="1" t="s">
        <v>1844</v>
      </c>
      <c r="M78" s="1" t="s">
        <v>86</v>
      </c>
      <c r="N78" s="1" t="s">
        <v>477</v>
      </c>
      <c r="O78" s="1"/>
      <c r="P78" s="1" t="s">
        <v>183</v>
      </c>
      <c r="Q78" s="1" t="s">
        <v>1845</v>
      </c>
      <c r="R78" s="1" t="s">
        <v>1846</v>
      </c>
      <c r="S78" s="1">
        <v>9490524770</v>
      </c>
      <c r="T78" s="1" t="s">
        <v>348</v>
      </c>
      <c r="U78" s="1" t="s">
        <v>1847</v>
      </c>
      <c r="V78" s="1">
        <v>9494170081</v>
      </c>
      <c r="W78" s="1" t="s">
        <v>610</v>
      </c>
      <c r="X78" s="1" t="s">
        <v>1848</v>
      </c>
      <c r="Y78" s="1" t="s">
        <v>839</v>
      </c>
      <c r="Z78" s="1" t="s">
        <v>96</v>
      </c>
      <c r="AA78" s="1" t="s">
        <v>1848</v>
      </c>
      <c r="AB78" s="1" t="s">
        <v>1849</v>
      </c>
      <c r="AC78" s="1" t="s">
        <v>96</v>
      </c>
      <c r="AD78" s="1">
        <v>7.03</v>
      </c>
      <c r="AE78" s="1" t="s">
        <v>97</v>
      </c>
      <c r="AF78" s="1" t="s">
        <v>1742</v>
      </c>
      <c r="AG78" s="1" t="s">
        <v>1850</v>
      </c>
      <c r="AH78" s="1" t="s">
        <v>1851</v>
      </c>
      <c r="AI78" s="1" t="s">
        <v>1446</v>
      </c>
      <c r="AJ78" s="1">
        <v>82</v>
      </c>
      <c r="AK78" s="1">
        <v>8.2</v>
      </c>
      <c r="AL78" s="1" t="s">
        <v>1852</v>
      </c>
      <c r="AM78" s="1" t="s">
        <v>1853</v>
      </c>
      <c r="AN78" s="1" t="s">
        <v>104</v>
      </c>
      <c r="AO78" s="1" t="s">
        <v>1013</v>
      </c>
      <c r="AP78" s="1" t="s">
        <v>408</v>
      </c>
      <c r="AQ78" s="1">
        <v>83.5</v>
      </c>
      <c r="AR78" s="1">
        <v>0</v>
      </c>
      <c r="AS78" s="1"/>
      <c r="AT78" s="1"/>
      <c r="AU78" s="1"/>
      <c r="AV78" s="1"/>
      <c r="AW78" s="1"/>
      <c r="AX78" s="1"/>
      <c r="AY78" s="1" t="s">
        <v>168</v>
      </c>
      <c r="AZ78" s="1" t="s">
        <v>1854</v>
      </c>
      <c r="BA78" s="1" t="s">
        <v>109</v>
      </c>
      <c r="BB78" s="1" t="s">
        <v>110</v>
      </c>
      <c r="BC78" s="1" t="s">
        <v>193</v>
      </c>
      <c r="BD78" s="1" t="s">
        <v>139</v>
      </c>
      <c r="BE78" s="1">
        <v>67.38</v>
      </c>
      <c r="BF78" s="1">
        <v>7.09</v>
      </c>
      <c r="BG78" s="1"/>
      <c r="BH78" s="1"/>
      <c r="BI78" s="1"/>
      <c r="BJ78" s="1"/>
      <c r="BK78" s="1"/>
      <c r="BL78" s="1"/>
      <c r="BM78" s="1"/>
      <c r="BN78" s="1"/>
      <c r="BO78" s="1" t="s">
        <v>1855</v>
      </c>
      <c r="BP78" s="1" t="s">
        <v>1856</v>
      </c>
      <c r="BQ78" s="1" t="s">
        <v>1537</v>
      </c>
      <c r="BR78" s="1" t="s">
        <v>1857</v>
      </c>
      <c r="BS78" s="1">
        <v>28</v>
      </c>
      <c r="BT78" s="1"/>
      <c r="BU78" s="1" t="str">
        <f>HYPERLINK("https://nconnect.nicmar.ac.in/storage/profile/ProfilePhoto_H2570078_265834.jpg","Download")</f>
        <v>0</v>
      </c>
      <c r="BV78" s="1" t="s">
        <v>116</v>
      </c>
      <c r="BW78" s="3"/>
      <c r="BX78" s="4">
        <v>2</v>
      </c>
    </row>
    <row r="79" spans="1:76">
      <c r="A79" s="1" t="s">
        <v>76</v>
      </c>
      <c r="B79" s="1" t="s">
        <v>77</v>
      </c>
      <c r="C79" s="1" t="s">
        <v>1858</v>
      </c>
      <c r="D79" s="1" t="s">
        <v>1859</v>
      </c>
      <c r="E79" s="1"/>
      <c r="F79" s="1" t="s">
        <v>1860</v>
      </c>
      <c r="G79" s="1" t="s">
        <v>1861</v>
      </c>
      <c r="H79" s="1" t="s">
        <v>1862</v>
      </c>
      <c r="I79" s="1" t="s">
        <v>1863</v>
      </c>
      <c r="J79" s="1">
        <v>8555808111</v>
      </c>
      <c r="K79" s="1" t="s">
        <v>84</v>
      </c>
      <c r="L79" s="1" t="s">
        <v>1864</v>
      </c>
      <c r="M79" s="1" t="s">
        <v>86</v>
      </c>
      <c r="N79" s="1" t="s">
        <v>454</v>
      </c>
      <c r="O79" s="1" t="s">
        <v>1865</v>
      </c>
      <c r="P79" s="1" t="s">
        <v>88</v>
      </c>
      <c r="Q79" s="1" t="s">
        <v>1866</v>
      </c>
      <c r="R79" s="1" t="s">
        <v>1867</v>
      </c>
      <c r="S79" s="1">
        <v>9866666750</v>
      </c>
      <c r="T79" s="1" t="s">
        <v>580</v>
      </c>
      <c r="U79" s="1" t="s">
        <v>1868</v>
      </c>
      <c r="V79" s="1">
        <v>8099030302</v>
      </c>
      <c r="W79" s="1" t="s">
        <v>216</v>
      </c>
      <c r="X79" s="1" t="s">
        <v>1869</v>
      </c>
      <c r="Y79" s="1" t="s">
        <v>1421</v>
      </c>
      <c r="Z79" s="1" t="s">
        <v>322</v>
      </c>
      <c r="AA79" s="1" t="s">
        <v>1869</v>
      </c>
      <c r="AB79" s="1" t="s">
        <v>1421</v>
      </c>
      <c r="AC79" s="1" t="s">
        <v>322</v>
      </c>
      <c r="AD79" s="1">
        <v>8.95</v>
      </c>
      <c r="AE79" s="1" t="s">
        <v>97</v>
      </c>
      <c r="AF79" s="1" t="s">
        <v>1870</v>
      </c>
      <c r="AG79" s="1" t="s">
        <v>325</v>
      </c>
      <c r="AH79" s="1" t="s">
        <v>438</v>
      </c>
      <c r="AI79" s="1" t="s">
        <v>354</v>
      </c>
      <c r="AJ79" s="1">
        <v>92</v>
      </c>
      <c r="AK79" s="1">
        <v>9.2</v>
      </c>
      <c r="AL79" s="1" t="s">
        <v>1871</v>
      </c>
      <c r="AM79" s="1" t="s">
        <v>328</v>
      </c>
      <c r="AN79" s="1" t="s">
        <v>104</v>
      </c>
      <c r="AO79" s="1" t="s">
        <v>134</v>
      </c>
      <c r="AP79" s="1" t="s">
        <v>380</v>
      </c>
      <c r="AQ79" s="1">
        <v>79</v>
      </c>
      <c r="AR79" s="1">
        <v>8.44</v>
      </c>
      <c r="AS79" s="1"/>
      <c r="AT79" s="1"/>
      <c r="AU79" s="1"/>
      <c r="AV79" s="1"/>
      <c r="AW79" s="1"/>
      <c r="AX79" s="1"/>
      <c r="AY79" s="1" t="s">
        <v>1872</v>
      </c>
      <c r="AZ79" s="1" t="s">
        <v>1872</v>
      </c>
      <c r="BA79" s="1" t="s">
        <v>142</v>
      </c>
      <c r="BB79" s="1" t="s">
        <v>110</v>
      </c>
      <c r="BC79" s="1" t="s">
        <v>101</v>
      </c>
      <c r="BD79" s="1" t="s">
        <v>799</v>
      </c>
      <c r="BE79" s="1">
        <v>69.4</v>
      </c>
      <c r="BF79" s="1">
        <v>6.94</v>
      </c>
      <c r="BG79" s="1"/>
      <c r="BH79" s="1"/>
      <c r="BI79" s="1"/>
      <c r="BJ79" s="1"/>
      <c r="BK79" s="1"/>
      <c r="BL79" s="1"/>
      <c r="BM79" s="1"/>
      <c r="BN79" s="1"/>
      <c r="BO79" s="1" t="s">
        <v>1873</v>
      </c>
      <c r="BP79" s="1" t="s">
        <v>1874</v>
      </c>
      <c r="BQ79" s="1" t="s">
        <v>1875</v>
      </c>
      <c r="BR79" s="1" t="s">
        <v>1876</v>
      </c>
      <c r="BS79" s="1">
        <v>32</v>
      </c>
      <c r="BT79" s="1" t="s">
        <v>1877</v>
      </c>
      <c r="BU79" s="1" t="str">
        <f>HYPERLINK("https://nconnect.nicmar.ac.in/storage/profile/ProfilePhoto_H2570079_531926.jpg","Download")</f>
        <v>0</v>
      </c>
      <c r="BV79" s="1" t="s">
        <v>116</v>
      </c>
      <c r="BW79" s="3"/>
      <c r="BX79" s="3"/>
    </row>
    <row r="80" spans="1:76">
      <c r="A80" s="1" t="s">
        <v>76</v>
      </c>
      <c r="B80" s="1" t="s">
        <v>77</v>
      </c>
      <c r="C80" s="1" t="s">
        <v>1878</v>
      </c>
      <c r="D80" s="1" t="s">
        <v>1879</v>
      </c>
      <c r="E80" s="1" t="s">
        <v>1880</v>
      </c>
      <c r="F80" s="1" t="s">
        <v>1881</v>
      </c>
      <c r="G80" s="1" t="s">
        <v>1882</v>
      </c>
      <c r="H80" s="1" t="s">
        <v>1883</v>
      </c>
      <c r="I80" s="1" t="s">
        <v>1884</v>
      </c>
      <c r="J80" s="1">
        <v>8522916303</v>
      </c>
      <c r="K80" s="1" t="s">
        <v>84</v>
      </c>
      <c r="L80" s="1" t="s">
        <v>1885</v>
      </c>
      <c r="M80" s="1" t="s">
        <v>86</v>
      </c>
      <c r="N80" s="1" t="s">
        <v>1886</v>
      </c>
      <c r="O80" s="1"/>
      <c r="P80" s="1" t="s">
        <v>502</v>
      </c>
      <c r="Q80" s="1" t="s">
        <v>1887</v>
      </c>
      <c r="R80" s="1" t="s">
        <v>1888</v>
      </c>
      <c r="S80" s="1">
        <v>9346799728</v>
      </c>
      <c r="T80" s="1" t="s">
        <v>397</v>
      </c>
      <c r="U80" s="1" t="s">
        <v>1889</v>
      </c>
      <c r="V80" s="1">
        <v>8522916303</v>
      </c>
      <c r="W80" s="1" t="s">
        <v>1889</v>
      </c>
      <c r="X80" s="1" t="s">
        <v>1890</v>
      </c>
      <c r="Y80" s="1" t="s">
        <v>1891</v>
      </c>
      <c r="Z80" s="1" t="s">
        <v>322</v>
      </c>
      <c r="AA80" s="1" t="s">
        <v>1890</v>
      </c>
      <c r="AB80" s="1" t="s">
        <v>1891</v>
      </c>
      <c r="AC80" s="1" t="s">
        <v>322</v>
      </c>
      <c r="AD80" s="1">
        <v>0.0</v>
      </c>
      <c r="AE80" s="1" t="s">
        <v>97</v>
      </c>
      <c r="AF80" s="1" t="s">
        <v>1892</v>
      </c>
      <c r="AG80" s="1" t="s">
        <v>1893</v>
      </c>
      <c r="AH80" s="1" t="s">
        <v>511</v>
      </c>
      <c r="AI80" s="1" t="s">
        <v>101</v>
      </c>
      <c r="AJ80" s="1">
        <v>95</v>
      </c>
      <c r="AK80" s="1">
        <v>9.5</v>
      </c>
      <c r="AL80" s="1" t="s">
        <v>1894</v>
      </c>
      <c r="AM80" s="1" t="s">
        <v>1895</v>
      </c>
      <c r="AN80" s="1" t="s">
        <v>104</v>
      </c>
      <c r="AO80" s="1" t="s">
        <v>273</v>
      </c>
      <c r="AP80" s="1" t="s">
        <v>635</v>
      </c>
      <c r="AQ80" s="1">
        <v>96.3</v>
      </c>
      <c r="AR80" s="1">
        <v>9.6</v>
      </c>
      <c r="AS80" s="1"/>
      <c r="AT80" s="1"/>
      <c r="AU80" s="1"/>
      <c r="AV80" s="1"/>
      <c r="AW80" s="1"/>
      <c r="AX80" s="1"/>
      <c r="AY80" s="1" t="s">
        <v>1896</v>
      </c>
      <c r="AZ80" s="1" t="s">
        <v>1897</v>
      </c>
      <c r="BA80" s="1" t="s">
        <v>142</v>
      </c>
      <c r="BB80" s="1" t="s">
        <v>110</v>
      </c>
      <c r="BC80" s="1" t="s">
        <v>139</v>
      </c>
      <c r="BD80" s="1" t="s">
        <v>638</v>
      </c>
      <c r="BE80" s="1">
        <v>69.9</v>
      </c>
      <c r="BF80" s="1">
        <v>6.99</v>
      </c>
      <c r="BG80" s="1"/>
      <c r="BH80" s="1"/>
      <c r="BI80" s="1"/>
      <c r="BJ80" s="1"/>
      <c r="BK80" s="1"/>
      <c r="BL80" s="1"/>
      <c r="BM80" s="1"/>
      <c r="BN80" s="1"/>
      <c r="BO80" s="1" t="s">
        <v>1898</v>
      </c>
      <c r="BP80" s="1"/>
      <c r="BQ80" s="1"/>
      <c r="BR80" s="1" t="s">
        <v>1899</v>
      </c>
      <c r="BS80" s="1">
        <v>16</v>
      </c>
      <c r="BT80" s="1"/>
      <c r="BU80" s="1" t="str">
        <f>HYPERLINK("https://nconnect.nicmar.ac.in/storage/profile/ProfilePhoto_H2570080_534721.jpg","Download")</f>
        <v>0</v>
      </c>
      <c r="BV80" s="1" t="s">
        <v>116</v>
      </c>
      <c r="BW80" s="3"/>
      <c r="BX80" s="3"/>
    </row>
    <row r="81" spans="1:76">
      <c r="A81" s="1" t="s">
        <v>76</v>
      </c>
      <c r="B81" s="1" t="s">
        <v>77</v>
      </c>
      <c r="C81" s="1" t="s">
        <v>1900</v>
      </c>
      <c r="D81" s="1" t="s">
        <v>1901</v>
      </c>
      <c r="E81" s="1" t="s">
        <v>1902</v>
      </c>
      <c r="F81" s="1" t="s">
        <v>177</v>
      </c>
      <c r="G81" s="1" t="s">
        <v>1903</v>
      </c>
      <c r="H81" s="1" t="s">
        <v>1904</v>
      </c>
      <c r="I81" s="1" t="s">
        <v>1905</v>
      </c>
      <c r="J81" s="1">
        <v>7032227410</v>
      </c>
      <c r="K81" s="1" t="s">
        <v>84</v>
      </c>
      <c r="L81" s="1" t="s">
        <v>1906</v>
      </c>
      <c r="M81" s="1" t="s">
        <v>86</v>
      </c>
      <c r="N81" s="1" t="s">
        <v>895</v>
      </c>
      <c r="O81" s="1" t="s">
        <v>1907</v>
      </c>
      <c r="P81" s="1" t="s">
        <v>1114</v>
      </c>
      <c r="Q81" s="1" t="s">
        <v>1908</v>
      </c>
      <c r="R81" s="1" t="s">
        <v>1909</v>
      </c>
      <c r="S81" s="1">
        <v>7780568449</v>
      </c>
      <c r="T81" s="1" t="s">
        <v>1910</v>
      </c>
      <c r="U81" s="1" t="s">
        <v>1911</v>
      </c>
      <c r="V81" s="1">
        <v>9989027410</v>
      </c>
      <c r="W81" s="1" t="s">
        <v>93</v>
      </c>
      <c r="X81" s="1" t="s">
        <v>1912</v>
      </c>
      <c r="Y81" s="1" t="s">
        <v>95</v>
      </c>
      <c r="Z81" s="1" t="s">
        <v>96</v>
      </c>
      <c r="AA81" s="1" t="s">
        <v>1912</v>
      </c>
      <c r="AB81" s="1" t="s">
        <v>95</v>
      </c>
      <c r="AC81" s="1" t="s">
        <v>96</v>
      </c>
      <c r="AD81" s="1">
        <v>7.84</v>
      </c>
      <c r="AE81" s="1" t="s">
        <v>97</v>
      </c>
      <c r="AF81" s="1" t="s">
        <v>1913</v>
      </c>
      <c r="AG81" s="1" t="s">
        <v>1914</v>
      </c>
      <c r="AH81" s="1" t="s">
        <v>1915</v>
      </c>
      <c r="AI81" s="1" t="s">
        <v>101</v>
      </c>
      <c r="AJ81" s="1">
        <v>79.6</v>
      </c>
      <c r="AK81" s="1"/>
      <c r="AL81" s="1" t="s">
        <v>1916</v>
      </c>
      <c r="AM81" s="1" t="s">
        <v>1917</v>
      </c>
      <c r="AN81" s="1" t="s">
        <v>104</v>
      </c>
      <c r="AO81" s="1" t="s">
        <v>166</v>
      </c>
      <c r="AP81" s="1" t="s">
        <v>106</v>
      </c>
      <c r="AQ81" s="1">
        <v>81.2</v>
      </c>
      <c r="AR81" s="1"/>
      <c r="AS81" s="1"/>
      <c r="AT81" s="1"/>
      <c r="AU81" s="1"/>
      <c r="AV81" s="1"/>
      <c r="AW81" s="1"/>
      <c r="AX81" s="1"/>
      <c r="AY81" s="1" t="s">
        <v>727</v>
      </c>
      <c r="AZ81" s="1" t="s">
        <v>1918</v>
      </c>
      <c r="BA81" s="1" t="s">
        <v>142</v>
      </c>
      <c r="BB81" s="1" t="s">
        <v>110</v>
      </c>
      <c r="BC81" s="1" t="s">
        <v>143</v>
      </c>
      <c r="BD81" s="1" t="s">
        <v>466</v>
      </c>
      <c r="BE81" s="1">
        <v>78.18</v>
      </c>
      <c r="BF81" s="1"/>
      <c r="BG81" s="1"/>
      <c r="BH81" s="1"/>
      <c r="BI81" s="1"/>
      <c r="BJ81" s="1"/>
      <c r="BK81" s="1"/>
      <c r="BL81" s="1"/>
      <c r="BM81" s="1"/>
      <c r="BN81" s="1"/>
      <c r="BO81" s="1" t="s">
        <v>1919</v>
      </c>
      <c r="BP81" s="1"/>
      <c r="BQ81" s="1"/>
      <c r="BR81" s="1" t="s">
        <v>1920</v>
      </c>
      <c r="BS81" s="1">
        <v>43</v>
      </c>
      <c r="BT81" s="1" t="s">
        <v>1921</v>
      </c>
      <c r="BU81" s="1" t="str">
        <f>HYPERLINK("https://nconnect.nicmar.ac.in/storage/profile/ProfilePhoto_H2570081_582196.jpg","Download")</f>
        <v>0</v>
      </c>
      <c r="BV81" s="1" t="s">
        <v>116</v>
      </c>
      <c r="BW81" s="3"/>
      <c r="BX81" s="4">
        <v>2</v>
      </c>
    </row>
    <row r="82" spans="1:76">
      <c r="A82" s="1" t="s">
        <v>76</v>
      </c>
      <c r="B82" s="1" t="s">
        <v>77</v>
      </c>
      <c r="C82" s="1" t="s">
        <v>1922</v>
      </c>
      <c r="D82" s="1" t="s">
        <v>1923</v>
      </c>
      <c r="E82" s="1"/>
      <c r="F82" s="1" t="s">
        <v>1924</v>
      </c>
      <c r="G82" s="1" t="s">
        <v>1925</v>
      </c>
      <c r="H82" s="1" t="s">
        <v>1926</v>
      </c>
      <c r="I82" s="1" t="s">
        <v>1927</v>
      </c>
      <c r="J82" s="1">
        <v>9550794659</v>
      </c>
      <c r="K82" s="1" t="s">
        <v>209</v>
      </c>
      <c r="L82" s="1" t="s">
        <v>1928</v>
      </c>
      <c r="M82" s="1" t="s">
        <v>86</v>
      </c>
      <c r="N82" s="1" t="s">
        <v>811</v>
      </c>
      <c r="O82" s="1" t="s">
        <v>1929</v>
      </c>
      <c r="P82" s="1" t="s">
        <v>394</v>
      </c>
      <c r="Q82" s="1" t="s">
        <v>1930</v>
      </c>
      <c r="R82" s="1" t="s">
        <v>1931</v>
      </c>
      <c r="S82" s="1">
        <v>9502470091</v>
      </c>
      <c r="T82" s="1" t="s">
        <v>1889</v>
      </c>
      <c r="U82" s="1" t="s">
        <v>1932</v>
      </c>
      <c r="V82" s="1">
        <v>9063564748</v>
      </c>
      <c r="W82" s="1" t="s">
        <v>158</v>
      </c>
      <c r="X82" s="1" t="s">
        <v>1933</v>
      </c>
      <c r="Y82" s="1" t="s">
        <v>1097</v>
      </c>
      <c r="Z82" s="1" t="s">
        <v>322</v>
      </c>
      <c r="AA82" s="1" t="s">
        <v>1933</v>
      </c>
      <c r="AB82" s="1" t="s">
        <v>1097</v>
      </c>
      <c r="AC82" s="1" t="s">
        <v>322</v>
      </c>
      <c r="AD82" s="1">
        <v>8.84</v>
      </c>
      <c r="AE82" s="1" t="s">
        <v>97</v>
      </c>
      <c r="AF82" s="1" t="s">
        <v>1934</v>
      </c>
      <c r="AG82" s="1" t="s">
        <v>1935</v>
      </c>
      <c r="AH82" s="1" t="s">
        <v>353</v>
      </c>
      <c r="AI82" s="1" t="s">
        <v>134</v>
      </c>
      <c r="AJ82" s="1">
        <v>93.1</v>
      </c>
      <c r="AK82" s="1">
        <v>9.8</v>
      </c>
      <c r="AL82" s="1" t="s">
        <v>616</v>
      </c>
      <c r="AM82" s="1" t="s">
        <v>1936</v>
      </c>
      <c r="AN82" s="1" t="s">
        <v>104</v>
      </c>
      <c r="AO82" s="1" t="s">
        <v>193</v>
      </c>
      <c r="AP82" s="1" t="s">
        <v>380</v>
      </c>
      <c r="AQ82" s="1">
        <v>95.4</v>
      </c>
      <c r="AR82" s="1">
        <v>9.94</v>
      </c>
      <c r="AS82" s="1"/>
      <c r="AT82" s="1"/>
      <c r="AU82" s="1"/>
      <c r="AV82" s="1"/>
      <c r="AW82" s="1"/>
      <c r="AX82" s="1"/>
      <c r="AY82" s="1" t="s">
        <v>588</v>
      </c>
      <c r="AZ82" s="1" t="s">
        <v>1937</v>
      </c>
      <c r="BA82" s="1" t="s">
        <v>590</v>
      </c>
      <c r="BB82" s="1" t="s">
        <v>1938</v>
      </c>
      <c r="BC82" s="1" t="s">
        <v>592</v>
      </c>
      <c r="BD82" s="1" t="s">
        <v>593</v>
      </c>
      <c r="BE82" s="1">
        <v>81.3</v>
      </c>
      <c r="BF82" s="1"/>
      <c r="BG82" s="1"/>
      <c r="BH82" s="1"/>
      <c r="BI82" s="1"/>
      <c r="BJ82" s="1"/>
      <c r="BK82" s="1"/>
      <c r="BL82" s="1"/>
      <c r="BM82" s="1"/>
      <c r="BN82" s="1"/>
      <c r="BO82" s="1" t="s">
        <v>1939</v>
      </c>
      <c r="BP82" s="1" t="s">
        <v>1940</v>
      </c>
      <c r="BQ82" s="1" t="s">
        <v>280</v>
      </c>
      <c r="BR82" s="1" t="s">
        <v>1941</v>
      </c>
      <c r="BS82" s="1">
        <v>62</v>
      </c>
      <c r="BT82" s="1" t="s">
        <v>1942</v>
      </c>
      <c r="BU82" s="1" t="str">
        <f>HYPERLINK("https://nconnect.nicmar.ac.in/storage/profile/ProfilePhoto_H2570082_918732.jpg","Download")</f>
        <v>0</v>
      </c>
      <c r="BV82" s="1" t="s">
        <v>116</v>
      </c>
      <c r="BW82" s="3"/>
      <c r="BX82" s="3"/>
    </row>
    <row r="83" spans="1:76">
      <c r="A83" s="1" t="s">
        <v>76</v>
      </c>
      <c r="B83" s="1" t="s">
        <v>77</v>
      </c>
      <c r="C83" s="1" t="s">
        <v>1943</v>
      </c>
      <c r="D83" s="1" t="s">
        <v>1944</v>
      </c>
      <c r="E83" s="1"/>
      <c r="F83" s="1" t="s">
        <v>1430</v>
      </c>
      <c r="G83" s="1" t="s">
        <v>1945</v>
      </c>
      <c r="H83" s="1" t="s">
        <v>1946</v>
      </c>
      <c r="I83" s="1" t="s">
        <v>1947</v>
      </c>
      <c r="J83" s="1">
        <v>6309321426</v>
      </c>
      <c r="K83" s="1" t="s">
        <v>84</v>
      </c>
      <c r="L83" s="1" t="s">
        <v>1948</v>
      </c>
      <c r="M83" s="1" t="s">
        <v>86</v>
      </c>
      <c r="N83" s="1" t="s">
        <v>576</v>
      </c>
      <c r="O83" s="1" t="s">
        <v>1949</v>
      </c>
      <c r="P83" s="1" t="s">
        <v>316</v>
      </c>
      <c r="Q83" s="1" t="s">
        <v>1950</v>
      </c>
      <c r="R83" s="1" t="s">
        <v>1951</v>
      </c>
      <c r="S83" s="1">
        <v>9849136449</v>
      </c>
      <c r="T83" s="1" t="s">
        <v>1952</v>
      </c>
      <c r="U83" s="1" t="s">
        <v>1953</v>
      </c>
      <c r="V83" s="1">
        <v>9000873469</v>
      </c>
      <c r="W83" s="1" t="s">
        <v>216</v>
      </c>
      <c r="X83" s="1" t="s">
        <v>1954</v>
      </c>
      <c r="Y83" s="1" t="s">
        <v>321</v>
      </c>
      <c r="Z83" s="1" t="s">
        <v>322</v>
      </c>
      <c r="AA83" s="1" t="s">
        <v>1954</v>
      </c>
      <c r="AB83" s="1" t="s">
        <v>321</v>
      </c>
      <c r="AC83" s="1" t="s">
        <v>322</v>
      </c>
      <c r="AD83" s="1">
        <v>9.0</v>
      </c>
      <c r="AE83" s="1" t="s">
        <v>97</v>
      </c>
      <c r="AF83" s="1" t="s">
        <v>1955</v>
      </c>
      <c r="AG83" s="1" t="s">
        <v>486</v>
      </c>
      <c r="AH83" s="1" t="s">
        <v>193</v>
      </c>
      <c r="AI83" s="1" t="s">
        <v>247</v>
      </c>
      <c r="AJ83" s="1">
        <v>97</v>
      </c>
      <c r="AK83" s="1">
        <v>9.7</v>
      </c>
      <c r="AL83" s="1" t="s">
        <v>1956</v>
      </c>
      <c r="AM83" s="1" t="s">
        <v>725</v>
      </c>
      <c r="AN83" s="1" t="s">
        <v>104</v>
      </c>
      <c r="AO83" s="1" t="s">
        <v>163</v>
      </c>
      <c r="AP83" s="1" t="s">
        <v>329</v>
      </c>
      <c r="AQ83" s="1">
        <v>75.2</v>
      </c>
      <c r="AR83" s="1">
        <v>7.59</v>
      </c>
      <c r="AS83" s="1"/>
      <c r="AT83" s="1"/>
      <c r="AU83" s="1"/>
      <c r="AV83" s="1"/>
      <c r="AW83" s="1"/>
      <c r="AX83" s="1"/>
      <c r="AY83" s="1" t="s">
        <v>588</v>
      </c>
      <c r="AZ83" s="1" t="s">
        <v>1957</v>
      </c>
      <c r="BA83" s="1" t="s">
        <v>142</v>
      </c>
      <c r="BB83" s="1" t="s">
        <v>110</v>
      </c>
      <c r="BC83" s="1" t="s">
        <v>277</v>
      </c>
      <c r="BD83" s="1" t="s">
        <v>593</v>
      </c>
      <c r="BE83" s="1">
        <v>86.5</v>
      </c>
      <c r="BF83" s="1">
        <v>9.15</v>
      </c>
      <c r="BG83" s="1"/>
      <c r="BH83" s="1"/>
      <c r="BI83" s="1"/>
      <c r="BJ83" s="1"/>
      <c r="BK83" s="1"/>
      <c r="BL83" s="1"/>
      <c r="BM83" s="1"/>
      <c r="BN83" s="1"/>
      <c r="BO83" s="1" t="s">
        <v>1958</v>
      </c>
      <c r="BP83" s="1" t="s">
        <v>1959</v>
      </c>
      <c r="BQ83" s="1" t="s">
        <v>280</v>
      </c>
      <c r="BR83" s="1" t="s">
        <v>1960</v>
      </c>
      <c r="BS83" s="1">
        <v>37</v>
      </c>
      <c r="BT83" s="1" t="s">
        <v>1961</v>
      </c>
      <c r="BU83" s="1" t="str">
        <f>HYPERLINK("https://nconnect.nicmar.ac.in/storage/profile/ProfilePhoto_H2570083_478592.jpg","Download")</f>
        <v>0</v>
      </c>
      <c r="BV83" s="1" t="s">
        <v>116</v>
      </c>
      <c r="BW83" s="3"/>
      <c r="BX83" s="4">
        <v>3</v>
      </c>
    </row>
    <row r="84" spans="1:76">
      <c r="A84" s="1" t="s">
        <v>76</v>
      </c>
      <c r="B84" s="1" t="s">
        <v>77</v>
      </c>
      <c r="C84" s="1" t="s">
        <v>1962</v>
      </c>
      <c r="D84" s="1" t="s">
        <v>1963</v>
      </c>
      <c r="E84" s="1"/>
      <c r="F84" s="1" t="s">
        <v>1964</v>
      </c>
      <c r="G84" s="1" t="s">
        <v>1965</v>
      </c>
      <c r="H84" s="1" t="s">
        <v>1966</v>
      </c>
      <c r="I84" s="1" t="s">
        <v>1967</v>
      </c>
      <c r="J84" s="1">
        <v>9605099748</v>
      </c>
      <c r="K84" s="1" t="s">
        <v>209</v>
      </c>
      <c r="L84" s="1" t="s">
        <v>1968</v>
      </c>
      <c r="M84" s="1" t="s">
        <v>86</v>
      </c>
      <c r="N84" s="1" t="s">
        <v>1969</v>
      </c>
      <c r="O84" s="1"/>
      <c r="P84" s="1" t="s">
        <v>88</v>
      </c>
      <c r="Q84" s="1" t="s">
        <v>1970</v>
      </c>
      <c r="R84" s="1" t="s">
        <v>1971</v>
      </c>
      <c r="S84" s="1">
        <v>9447523113</v>
      </c>
      <c r="T84" s="1" t="s">
        <v>91</v>
      </c>
      <c r="U84" s="1" t="s">
        <v>1972</v>
      </c>
      <c r="V84" s="1">
        <v>9947127298</v>
      </c>
      <c r="W84" s="1" t="s">
        <v>216</v>
      </c>
      <c r="X84" s="1" t="s">
        <v>1973</v>
      </c>
      <c r="Y84" s="1" t="s">
        <v>1974</v>
      </c>
      <c r="Z84" s="1" t="s">
        <v>269</v>
      </c>
      <c r="AA84" s="1" t="s">
        <v>1973</v>
      </c>
      <c r="AB84" s="1" t="s">
        <v>1974</v>
      </c>
      <c r="AC84" s="1" t="s">
        <v>269</v>
      </c>
      <c r="AD84" s="1">
        <v>7.18</v>
      </c>
      <c r="AE84" s="1" t="s">
        <v>97</v>
      </c>
      <c r="AF84" s="1" t="s">
        <v>1975</v>
      </c>
      <c r="AG84" s="1" t="s">
        <v>1976</v>
      </c>
      <c r="AH84" s="1" t="s">
        <v>1013</v>
      </c>
      <c r="AI84" s="1" t="s">
        <v>1977</v>
      </c>
      <c r="AJ84" s="1">
        <v>78</v>
      </c>
      <c r="AK84" s="1"/>
      <c r="AL84" s="1" t="s">
        <v>1975</v>
      </c>
      <c r="AM84" s="1" t="s">
        <v>1978</v>
      </c>
      <c r="AN84" s="1" t="s">
        <v>356</v>
      </c>
      <c r="AO84" s="1" t="s">
        <v>193</v>
      </c>
      <c r="AP84" s="1" t="s">
        <v>135</v>
      </c>
      <c r="AQ84" s="1">
        <v>73.33</v>
      </c>
      <c r="AR84" s="1"/>
      <c r="AS84" s="1"/>
      <c r="AT84" s="1"/>
      <c r="AU84" s="1"/>
      <c r="AV84" s="1"/>
      <c r="AW84" s="1"/>
      <c r="AX84" s="1"/>
      <c r="AY84" s="1" t="s">
        <v>1979</v>
      </c>
      <c r="AZ84" s="1" t="s">
        <v>1980</v>
      </c>
      <c r="BA84" s="1" t="s">
        <v>142</v>
      </c>
      <c r="BB84" s="1" t="s">
        <v>110</v>
      </c>
      <c r="BC84" s="1" t="s">
        <v>511</v>
      </c>
      <c r="BD84" s="1" t="s">
        <v>1981</v>
      </c>
      <c r="BE84" s="1">
        <v>70.8</v>
      </c>
      <c r="BF84" s="1">
        <v>7.08</v>
      </c>
      <c r="BG84" s="1" t="s">
        <v>1982</v>
      </c>
      <c r="BH84" s="1" t="s">
        <v>1983</v>
      </c>
      <c r="BI84" s="1" t="s">
        <v>634</v>
      </c>
      <c r="BJ84" s="1" t="s">
        <v>1984</v>
      </c>
      <c r="BK84" s="1" t="s">
        <v>1985</v>
      </c>
      <c r="BL84" s="1" t="s">
        <v>466</v>
      </c>
      <c r="BM84" s="1">
        <v>70</v>
      </c>
      <c r="BN84" s="1"/>
      <c r="BO84" s="1" t="s">
        <v>1986</v>
      </c>
      <c r="BP84" s="1"/>
      <c r="BQ84" s="1"/>
      <c r="BR84" s="1" t="s">
        <v>1987</v>
      </c>
      <c r="BS84" s="1">
        <v>9</v>
      </c>
      <c r="BT84" s="1" t="s">
        <v>1988</v>
      </c>
      <c r="BU84" s="1" t="str">
        <f>HYPERLINK("https://nconnect.nicmar.ac.in/storage/profile/ProfilePhoto_H2570084_891564.jpg","Download")</f>
        <v>0</v>
      </c>
      <c r="BV84" s="1" t="s">
        <v>116</v>
      </c>
      <c r="BW84" s="3"/>
      <c r="BX84" s="4">
        <v>1</v>
      </c>
    </row>
    <row r="85" spans="1:76">
      <c r="A85" s="1" t="s">
        <v>76</v>
      </c>
      <c r="B85" s="1" t="s">
        <v>77</v>
      </c>
      <c r="C85" s="1" t="s">
        <v>1989</v>
      </c>
      <c r="D85" s="1" t="s">
        <v>1990</v>
      </c>
      <c r="E85" s="1" t="s">
        <v>1991</v>
      </c>
      <c r="F85" s="1" t="s">
        <v>1992</v>
      </c>
      <c r="G85" s="1" t="s">
        <v>1993</v>
      </c>
      <c r="H85" s="1" t="s">
        <v>1994</v>
      </c>
      <c r="I85" s="1" t="s">
        <v>1995</v>
      </c>
      <c r="J85" s="1">
        <v>9885985496</v>
      </c>
      <c r="K85" s="1" t="s">
        <v>209</v>
      </c>
      <c r="L85" s="1" t="s">
        <v>1996</v>
      </c>
      <c r="M85" s="1" t="s">
        <v>86</v>
      </c>
      <c r="N85" s="1" t="s">
        <v>526</v>
      </c>
      <c r="O85" s="1" t="s">
        <v>1997</v>
      </c>
      <c r="P85" s="1" t="s">
        <v>88</v>
      </c>
      <c r="Q85" s="1" t="s">
        <v>1998</v>
      </c>
      <c r="R85" s="1" t="s">
        <v>1999</v>
      </c>
      <c r="S85" s="1">
        <v>9032379776</v>
      </c>
      <c r="T85" s="1" t="s">
        <v>91</v>
      </c>
      <c r="U85" s="1" t="s">
        <v>2000</v>
      </c>
      <c r="V85" s="1">
        <v>9618914699</v>
      </c>
      <c r="W85" s="1" t="s">
        <v>91</v>
      </c>
      <c r="X85" s="1" t="s">
        <v>2001</v>
      </c>
      <c r="Y85" s="1"/>
      <c r="Z85" s="1" t="s">
        <v>322</v>
      </c>
      <c r="AA85" s="1" t="s">
        <v>2001</v>
      </c>
      <c r="AB85" s="1"/>
      <c r="AC85" s="1" t="s">
        <v>322</v>
      </c>
      <c r="AD85" s="1">
        <v>7.37</v>
      </c>
      <c r="AE85" s="1" t="s">
        <v>97</v>
      </c>
      <c r="AF85" s="1" t="s">
        <v>1725</v>
      </c>
      <c r="AG85" s="1" t="s">
        <v>2002</v>
      </c>
      <c r="AH85" s="1" t="s">
        <v>326</v>
      </c>
      <c r="AI85" s="1" t="s">
        <v>461</v>
      </c>
      <c r="AJ85" s="1">
        <v>95</v>
      </c>
      <c r="AK85" s="1">
        <v>10</v>
      </c>
      <c r="AL85" s="1" t="s">
        <v>616</v>
      </c>
      <c r="AM85" s="1" t="s">
        <v>2002</v>
      </c>
      <c r="AN85" s="1" t="s">
        <v>104</v>
      </c>
      <c r="AO85" s="1" t="s">
        <v>166</v>
      </c>
      <c r="AP85" s="1" t="s">
        <v>635</v>
      </c>
      <c r="AQ85" s="1">
        <v>63.4</v>
      </c>
      <c r="AR85" s="1">
        <v>0</v>
      </c>
      <c r="AS85" s="1"/>
      <c r="AT85" s="1"/>
      <c r="AU85" s="1"/>
      <c r="AV85" s="1"/>
      <c r="AW85" s="1"/>
      <c r="AX85" s="1"/>
      <c r="AY85" s="1" t="s">
        <v>2003</v>
      </c>
      <c r="AZ85" s="1" t="s">
        <v>2002</v>
      </c>
      <c r="BA85" s="1" t="s">
        <v>142</v>
      </c>
      <c r="BB85" s="1" t="s">
        <v>110</v>
      </c>
      <c r="BC85" s="1" t="s">
        <v>971</v>
      </c>
      <c r="BD85" s="1" t="s">
        <v>112</v>
      </c>
      <c r="BE85" s="1">
        <v>81</v>
      </c>
      <c r="BF85" s="1">
        <v>8.53</v>
      </c>
      <c r="BG85" s="1"/>
      <c r="BH85" s="1"/>
      <c r="BI85" s="1"/>
      <c r="BJ85" s="1"/>
      <c r="BK85" s="1"/>
      <c r="BL85" s="1"/>
      <c r="BM85" s="1"/>
      <c r="BN85" s="1"/>
      <c r="BO85" s="1" t="s">
        <v>2004</v>
      </c>
      <c r="BP85" s="1"/>
      <c r="BQ85" s="1"/>
      <c r="BR85" s="1" t="s">
        <v>2005</v>
      </c>
      <c r="BS85" s="1">
        <v>46</v>
      </c>
      <c r="BT85" s="1" t="s">
        <v>2006</v>
      </c>
      <c r="BU85" s="1" t="str">
        <f>HYPERLINK("https://nconnect.nicmar.ac.in/storage/profile/ProfilePhoto_H2570085_793821.jpg","Download")</f>
        <v>0</v>
      </c>
      <c r="BV85" s="1" t="s">
        <v>116</v>
      </c>
      <c r="BW85" s="3"/>
      <c r="BX85" s="4">
        <v>3</v>
      </c>
    </row>
    <row r="86" spans="1:76">
      <c r="A86" s="1" t="s">
        <v>76</v>
      </c>
      <c r="B86" s="1" t="s">
        <v>77</v>
      </c>
      <c r="C86" s="1" t="s">
        <v>2007</v>
      </c>
      <c r="D86" s="1" t="s">
        <v>2008</v>
      </c>
      <c r="E86" s="1"/>
      <c r="F86" s="1" t="s">
        <v>2009</v>
      </c>
      <c r="G86" s="1" t="s">
        <v>2010</v>
      </c>
      <c r="H86" s="1" t="s">
        <v>2011</v>
      </c>
      <c r="I86" s="1" t="s">
        <v>2012</v>
      </c>
      <c r="J86" s="1">
        <v>9948806799</v>
      </c>
      <c r="K86" s="1" t="s">
        <v>84</v>
      </c>
      <c r="L86" s="1" t="s">
        <v>2013</v>
      </c>
      <c r="M86" s="1" t="s">
        <v>86</v>
      </c>
      <c r="N86" s="1" t="s">
        <v>2014</v>
      </c>
      <c r="O86" s="1" t="s">
        <v>2015</v>
      </c>
      <c r="P86" s="1" t="s">
        <v>2016</v>
      </c>
      <c r="Q86" s="1" t="s">
        <v>2017</v>
      </c>
      <c r="R86" s="1" t="s">
        <v>2018</v>
      </c>
      <c r="S86" s="1">
        <v>9866669699</v>
      </c>
      <c r="T86" s="1" t="s">
        <v>397</v>
      </c>
      <c r="U86" s="1" t="s">
        <v>2019</v>
      </c>
      <c r="V86" s="1">
        <v>8074270937</v>
      </c>
      <c r="W86" s="1" t="s">
        <v>216</v>
      </c>
      <c r="X86" s="1" t="s">
        <v>2020</v>
      </c>
      <c r="Y86" s="1" t="s">
        <v>1469</v>
      </c>
      <c r="Z86" s="1" t="s">
        <v>96</v>
      </c>
      <c r="AA86" s="1" t="s">
        <v>2020</v>
      </c>
      <c r="AB86" s="1" t="s">
        <v>1469</v>
      </c>
      <c r="AC86" s="1" t="s">
        <v>96</v>
      </c>
      <c r="AD86" s="1">
        <v>0.0</v>
      </c>
      <c r="AE86" s="1" t="s">
        <v>97</v>
      </c>
      <c r="AF86" s="1" t="s">
        <v>2021</v>
      </c>
      <c r="AG86" s="1" t="s">
        <v>2022</v>
      </c>
      <c r="AH86" s="1" t="s">
        <v>193</v>
      </c>
      <c r="AI86" s="1" t="s">
        <v>101</v>
      </c>
      <c r="AJ86" s="1">
        <v>78.8</v>
      </c>
      <c r="AK86" s="1"/>
      <c r="AL86" s="1" t="s">
        <v>2023</v>
      </c>
      <c r="AM86" s="1" t="s">
        <v>2024</v>
      </c>
      <c r="AN86" s="1" t="s">
        <v>104</v>
      </c>
      <c r="AO86" s="1" t="s">
        <v>166</v>
      </c>
      <c r="AP86" s="1" t="s">
        <v>464</v>
      </c>
      <c r="AQ86" s="1">
        <v>95</v>
      </c>
      <c r="AR86" s="1"/>
      <c r="AS86" s="1"/>
      <c r="AT86" s="1"/>
      <c r="AU86" s="1"/>
      <c r="AV86" s="1"/>
      <c r="AW86" s="1"/>
      <c r="AX86" s="1"/>
      <c r="AY86" s="1" t="s">
        <v>1293</v>
      </c>
      <c r="AZ86" s="1" t="s">
        <v>1813</v>
      </c>
      <c r="BA86" s="1" t="s">
        <v>142</v>
      </c>
      <c r="BB86" s="1" t="s">
        <v>110</v>
      </c>
      <c r="BC86" s="1" t="s">
        <v>971</v>
      </c>
      <c r="BD86" s="1" t="s">
        <v>112</v>
      </c>
      <c r="BE86" s="1">
        <v>61.27</v>
      </c>
      <c r="BF86" s="1">
        <v>6.45</v>
      </c>
      <c r="BG86" s="1"/>
      <c r="BH86" s="1"/>
      <c r="BI86" s="1"/>
      <c r="BJ86" s="1"/>
      <c r="BK86" s="1"/>
      <c r="BL86" s="1"/>
      <c r="BM86" s="1"/>
      <c r="BN86" s="1"/>
      <c r="BO86" s="1" t="s">
        <v>2025</v>
      </c>
      <c r="BP86" s="1"/>
      <c r="BQ86" s="1"/>
      <c r="BR86" s="1" t="s">
        <v>2026</v>
      </c>
      <c r="BS86" s="1">
        <v>48</v>
      </c>
      <c r="BT86" s="1"/>
      <c r="BU86" s="1" t="str">
        <f>HYPERLINK("https://nconnect.nicmar.ac.in/storage/profile/ProfilePhoto_H2570086_392846.jpg","Download")</f>
        <v>0</v>
      </c>
      <c r="BV86" s="1" t="s">
        <v>116</v>
      </c>
      <c r="BW86" s="3"/>
      <c r="BX86" s="4">
        <v>2</v>
      </c>
    </row>
    <row r="87" spans="1:76">
      <c r="A87" s="1" t="s">
        <v>76</v>
      </c>
      <c r="B87" s="1" t="s">
        <v>77</v>
      </c>
      <c r="C87" s="1" t="s">
        <v>2027</v>
      </c>
      <c r="D87" s="1" t="s">
        <v>2028</v>
      </c>
      <c r="E87" s="1" t="s">
        <v>2029</v>
      </c>
      <c r="F87" s="1" t="s">
        <v>1840</v>
      </c>
      <c r="G87" s="1" t="s">
        <v>2030</v>
      </c>
      <c r="H87" s="1" t="s">
        <v>2031</v>
      </c>
      <c r="I87" s="1" t="s">
        <v>2032</v>
      </c>
      <c r="J87" s="1">
        <v>9100434463</v>
      </c>
      <c r="K87" s="1" t="s">
        <v>84</v>
      </c>
      <c r="L87" s="1" t="s">
        <v>2033</v>
      </c>
      <c r="M87" s="1" t="s">
        <v>86</v>
      </c>
      <c r="N87" s="1" t="s">
        <v>1659</v>
      </c>
      <c r="O87" s="1" t="s">
        <v>2034</v>
      </c>
      <c r="P87" s="1" t="s">
        <v>343</v>
      </c>
      <c r="Q87" s="1" t="s">
        <v>2035</v>
      </c>
      <c r="R87" s="1" t="s">
        <v>2036</v>
      </c>
      <c r="S87" s="1">
        <v>9989417738</v>
      </c>
      <c r="T87" s="1" t="s">
        <v>397</v>
      </c>
      <c r="U87" s="1" t="s">
        <v>2037</v>
      </c>
      <c r="V87" s="1">
        <v>8374847871</v>
      </c>
      <c r="W87" s="1" t="s">
        <v>158</v>
      </c>
      <c r="X87" s="1" t="s">
        <v>2038</v>
      </c>
      <c r="Y87" s="1" t="s">
        <v>2039</v>
      </c>
      <c r="Z87" s="1" t="s">
        <v>322</v>
      </c>
      <c r="AA87" s="1" t="s">
        <v>2040</v>
      </c>
      <c r="AB87" s="1" t="s">
        <v>95</v>
      </c>
      <c r="AC87" s="1" t="s">
        <v>96</v>
      </c>
      <c r="AD87" s="1">
        <v>8.03</v>
      </c>
      <c r="AE87" s="1" t="s">
        <v>97</v>
      </c>
      <c r="AF87" s="1" t="s">
        <v>2041</v>
      </c>
      <c r="AG87" s="1" t="s">
        <v>325</v>
      </c>
      <c r="AH87" s="1" t="s">
        <v>353</v>
      </c>
      <c r="AI87" s="1" t="s">
        <v>354</v>
      </c>
      <c r="AJ87" s="1">
        <v>93.1</v>
      </c>
      <c r="AK87" s="1">
        <v>9.8</v>
      </c>
      <c r="AL87" s="1" t="s">
        <v>2042</v>
      </c>
      <c r="AM87" s="1" t="s">
        <v>2043</v>
      </c>
      <c r="AN87" s="1" t="s">
        <v>104</v>
      </c>
      <c r="AO87" s="1" t="s">
        <v>726</v>
      </c>
      <c r="AP87" s="1" t="s">
        <v>380</v>
      </c>
      <c r="AQ87" s="1">
        <v>69.5</v>
      </c>
      <c r="AR87" s="1">
        <v>6.95</v>
      </c>
      <c r="AS87" s="1"/>
      <c r="AT87" s="1"/>
      <c r="AU87" s="1"/>
      <c r="AV87" s="1"/>
      <c r="AW87" s="1"/>
      <c r="AX87" s="1"/>
      <c r="AY87" s="1" t="s">
        <v>2044</v>
      </c>
      <c r="AZ87" s="1" t="s">
        <v>2044</v>
      </c>
      <c r="BA87" s="1" t="s">
        <v>142</v>
      </c>
      <c r="BB87" s="1" t="s">
        <v>110</v>
      </c>
      <c r="BC87" s="1" t="s">
        <v>273</v>
      </c>
      <c r="BD87" s="1" t="s">
        <v>1985</v>
      </c>
      <c r="BE87" s="1">
        <v>80.3</v>
      </c>
      <c r="BF87" s="1">
        <v>8.03</v>
      </c>
      <c r="BG87" s="1"/>
      <c r="BH87" s="1"/>
      <c r="BI87" s="1"/>
      <c r="BJ87" s="1"/>
      <c r="BK87" s="1"/>
      <c r="BL87" s="1"/>
      <c r="BM87" s="1"/>
      <c r="BN87" s="1"/>
      <c r="BO87" s="1" t="s">
        <v>2045</v>
      </c>
      <c r="BP87" s="1" t="s">
        <v>2046</v>
      </c>
      <c r="BQ87" s="1" t="s">
        <v>2047</v>
      </c>
      <c r="BR87" s="1" t="s">
        <v>2048</v>
      </c>
      <c r="BS87" s="1">
        <v>67</v>
      </c>
      <c r="BT87" s="1"/>
      <c r="BU87" s="1" t="str">
        <f>HYPERLINK("https://nconnect.nicmar.ac.in/storage/profile/ProfilePhoto_H2570087_857421.jpg","Download")</f>
        <v>0</v>
      </c>
      <c r="BV87" s="1" t="s">
        <v>116</v>
      </c>
      <c r="BW87" s="3"/>
      <c r="BX87" s="4">
        <v>2</v>
      </c>
    </row>
    <row r="88" spans="1:76">
      <c r="A88" s="1" t="s">
        <v>76</v>
      </c>
      <c r="B88" s="1" t="s">
        <v>77</v>
      </c>
      <c r="C88" s="1" t="s">
        <v>2049</v>
      </c>
      <c r="D88" s="1" t="s">
        <v>2050</v>
      </c>
      <c r="E88" s="1"/>
      <c r="F88" s="1" t="s">
        <v>2051</v>
      </c>
      <c r="G88" s="1" t="s">
        <v>2052</v>
      </c>
      <c r="H88" s="1" t="s">
        <v>2053</v>
      </c>
      <c r="I88" s="1" t="s">
        <v>2054</v>
      </c>
      <c r="J88" s="1">
        <v>6303185349</v>
      </c>
      <c r="K88" s="1" t="s">
        <v>84</v>
      </c>
      <c r="L88" s="1" t="s">
        <v>2055</v>
      </c>
      <c r="M88" s="1" t="s">
        <v>86</v>
      </c>
      <c r="N88" s="1" t="s">
        <v>2056</v>
      </c>
      <c r="O88" s="1" t="s">
        <v>2057</v>
      </c>
      <c r="P88" s="1" t="s">
        <v>343</v>
      </c>
      <c r="Q88" s="1" t="s">
        <v>2058</v>
      </c>
      <c r="R88" s="1" t="s">
        <v>2059</v>
      </c>
      <c r="S88" s="1">
        <v>9866284929</v>
      </c>
      <c r="T88" s="1" t="s">
        <v>397</v>
      </c>
      <c r="U88" s="1" t="s">
        <v>2060</v>
      </c>
      <c r="V88" s="1">
        <v>9866284929</v>
      </c>
      <c r="W88" s="1" t="s">
        <v>93</v>
      </c>
      <c r="X88" s="1" t="s">
        <v>2061</v>
      </c>
      <c r="Y88" s="1" t="s">
        <v>2062</v>
      </c>
      <c r="Z88" s="1" t="s">
        <v>322</v>
      </c>
      <c r="AA88" s="1" t="s">
        <v>2061</v>
      </c>
      <c r="AB88" s="1" t="s">
        <v>2062</v>
      </c>
      <c r="AC88" s="1" t="s">
        <v>322</v>
      </c>
      <c r="AD88" s="1">
        <v>7.5</v>
      </c>
      <c r="AE88" s="1" t="s">
        <v>97</v>
      </c>
      <c r="AF88" s="1" t="s">
        <v>2063</v>
      </c>
      <c r="AG88" s="1" t="s">
        <v>325</v>
      </c>
      <c r="AH88" s="1" t="s">
        <v>193</v>
      </c>
      <c r="AI88" s="1" t="s">
        <v>326</v>
      </c>
      <c r="AJ88" s="1">
        <v>72</v>
      </c>
      <c r="AK88" s="1">
        <v>7.2</v>
      </c>
      <c r="AL88" s="1" t="s">
        <v>2064</v>
      </c>
      <c r="AM88" s="1" t="s">
        <v>328</v>
      </c>
      <c r="AN88" s="1" t="s">
        <v>104</v>
      </c>
      <c r="AO88" s="1" t="s">
        <v>163</v>
      </c>
      <c r="AP88" s="1" t="s">
        <v>195</v>
      </c>
      <c r="AQ88" s="1">
        <v>58.1</v>
      </c>
      <c r="AR88" s="1">
        <v>6.21</v>
      </c>
      <c r="AS88" s="1"/>
      <c r="AT88" s="1"/>
      <c r="AU88" s="1"/>
      <c r="AV88" s="1"/>
      <c r="AW88" s="1"/>
      <c r="AX88" s="1"/>
      <c r="AY88" s="1" t="s">
        <v>2065</v>
      </c>
      <c r="AZ88" s="1" t="s">
        <v>2066</v>
      </c>
      <c r="BA88" s="1" t="s">
        <v>142</v>
      </c>
      <c r="BB88" s="1" t="s">
        <v>110</v>
      </c>
      <c r="BC88" s="1" t="s">
        <v>2067</v>
      </c>
      <c r="BD88" s="1" t="s">
        <v>383</v>
      </c>
      <c r="BE88" s="1">
        <v>76.42</v>
      </c>
      <c r="BF88" s="1">
        <v>7.88</v>
      </c>
      <c r="BG88" s="1"/>
      <c r="BH88" s="1"/>
      <c r="BI88" s="1"/>
      <c r="BJ88" s="1"/>
      <c r="BK88" s="1"/>
      <c r="BL88" s="1"/>
      <c r="BM88" s="1"/>
      <c r="BN88" s="1"/>
      <c r="BO88" s="1" t="s">
        <v>2068</v>
      </c>
      <c r="BP88" s="1"/>
      <c r="BQ88" s="1"/>
      <c r="BR88" s="1" t="s">
        <v>2069</v>
      </c>
      <c r="BS88" s="1">
        <v>47</v>
      </c>
      <c r="BT88" s="1" t="s">
        <v>2070</v>
      </c>
      <c r="BU88" s="1" t="str">
        <f>HYPERLINK("https://nconnect.nicmar.ac.in/storage/profile/ProfilePhoto_H2570088_521963.jpg","Download")</f>
        <v>0</v>
      </c>
      <c r="BV88" s="1" t="s">
        <v>116</v>
      </c>
      <c r="BW88" s="3"/>
      <c r="BX88" s="3"/>
    </row>
    <row r="89" spans="1:76">
      <c r="A89" s="1" t="s">
        <v>76</v>
      </c>
      <c r="B89" s="1" t="s">
        <v>77</v>
      </c>
      <c r="C89" s="1" t="s">
        <v>2071</v>
      </c>
      <c r="D89" s="1" t="s">
        <v>2072</v>
      </c>
      <c r="E89" s="1"/>
      <c r="F89" s="1" t="s">
        <v>2073</v>
      </c>
      <c r="G89" s="1" t="s">
        <v>2074</v>
      </c>
      <c r="H89" s="1" t="s">
        <v>2075</v>
      </c>
      <c r="I89" s="1" t="s">
        <v>2076</v>
      </c>
      <c r="J89" s="1">
        <v>7893765499</v>
      </c>
      <c r="K89" s="1" t="s">
        <v>84</v>
      </c>
      <c r="L89" s="1" t="s">
        <v>2077</v>
      </c>
      <c r="M89" s="1" t="s">
        <v>86</v>
      </c>
      <c r="N89" s="1" t="s">
        <v>2078</v>
      </c>
      <c r="O89" s="1"/>
      <c r="P89" s="1" t="s">
        <v>88</v>
      </c>
      <c r="Q89" s="1" t="s">
        <v>2079</v>
      </c>
      <c r="R89" s="1" t="s">
        <v>2080</v>
      </c>
      <c r="S89" s="1">
        <v>7396835675</v>
      </c>
      <c r="T89" s="1" t="s">
        <v>2081</v>
      </c>
      <c r="U89" s="1" t="s">
        <v>2082</v>
      </c>
      <c r="V89" s="1">
        <v>7995701024</v>
      </c>
      <c r="W89" s="1" t="s">
        <v>610</v>
      </c>
      <c r="X89" s="1" t="s">
        <v>2083</v>
      </c>
      <c r="Y89" s="1" t="s">
        <v>95</v>
      </c>
      <c r="Z89" s="1" t="s">
        <v>96</v>
      </c>
      <c r="AA89" s="1" t="s">
        <v>2083</v>
      </c>
      <c r="AB89" s="1" t="s">
        <v>95</v>
      </c>
      <c r="AC89" s="1" t="s">
        <v>96</v>
      </c>
      <c r="AD89" s="1">
        <v>0.0</v>
      </c>
      <c r="AE89" s="1" t="s">
        <v>97</v>
      </c>
      <c r="AF89" s="1" t="s">
        <v>2084</v>
      </c>
      <c r="AG89" s="1" t="s">
        <v>2085</v>
      </c>
      <c r="AH89" s="1" t="s">
        <v>353</v>
      </c>
      <c r="AI89" s="1" t="s">
        <v>408</v>
      </c>
      <c r="AJ89" s="1">
        <v>72</v>
      </c>
      <c r="AK89" s="1">
        <v>7.2</v>
      </c>
      <c r="AL89" s="1" t="s">
        <v>2086</v>
      </c>
      <c r="AM89" s="1" t="s">
        <v>1447</v>
      </c>
      <c r="AN89" s="1" t="s">
        <v>104</v>
      </c>
      <c r="AO89" s="1" t="s">
        <v>193</v>
      </c>
      <c r="AP89" s="1" t="s">
        <v>461</v>
      </c>
      <c r="AQ89" s="1">
        <v>63.9</v>
      </c>
      <c r="AR89" s="1">
        <v>7.04</v>
      </c>
      <c r="AS89" s="1"/>
      <c r="AT89" s="1"/>
      <c r="AU89" s="1"/>
      <c r="AV89" s="1"/>
      <c r="AW89" s="1"/>
      <c r="AX89" s="1"/>
      <c r="AY89" s="1" t="s">
        <v>107</v>
      </c>
      <c r="AZ89" s="1" t="s">
        <v>2087</v>
      </c>
      <c r="BA89" s="1" t="s">
        <v>109</v>
      </c>
      <c r="BB89" s="1" t="s">
        <v>110</v>
      </c>
      <c r="BC89" s="1" t="s">
        <v>273</v>
      </c>
      <c r="BD89" s="1" t="s">
        <v>358</v>
      </c>
      <c r="BE89" s="1">
        <v>64.93</v>
      </c>
      <c r="BF89" s="1">
        <v>7.04</v>
      </c>
      <c r="BG89" s="1"/>
      <c r="BH89" s="1"/>
      <c r="BI89" s="1"/>
      <c r="BJ89" s="1"/>
      <c r="BK89" s="1"/>
      <c r="BL89" s="1"/>
      <c r="BM89" s="1"/>
      <c r="BN89" s="1"/>
      <c r="BO89" s="1" t="s">
        <v>2088</v>
      </c>
      <c r="BP89" s="1" t="s">
        <v>2089</v>
      </c>
      <c r="BQ89" s="1" t="s">
        <v>2090</v>
      </c>
      <c r="BR89" s="1" t="s">
        <v>2091</v>
      </c>
      <c r="BS89" s="1">
        <v>24</v>
      </c>
      <c r="BT89" s="1" t="s">
        <v>202</v>
      </c>
      <c r="BU89" s="1" t="str">
        <f>HYPERLINK("https://nconnect.nicmar.ac.in/storage/profile/ProfilePhoto_H2570089_591673.jpg","Download")</f>
        <v>0</v>
      </c>
      <c r="BV89" s="1" t="s">
        <v>116</v>
      </c>
      <c r="BW89" s="3"/>
      <c r="BX89" s="4">
        <v>1</v>
      </c>
    </row>
    <row r="90" spans="1:76">
      <c r="A90" s="1" t="s">
        <v>76</v>
      </c>
      <c r="B90" s="1" t="s">
        <v>77</v>
      </c>
      <c r="C90" s="1" t="s">
        <v>2092</v>
      </c>
      <c r="D90" s="1" t="s">
        <v>2093</v>
      </c>
      <c r="E90" s="1" t="s">
        <v>2094</v>
      </c>
      <c r="F90" s="1" t="s">
        <v>2095</v>
      </c>
      <c r="G90" s="1" t="s">
        <v>2096</v>
      </c>
      <c r="H90" s="1" t="s">
        <v>2097</v>
      </c>
      <c r="I90" s="1" t="s">
        <v>2098</v>
      </c>
      <c r="J90" s="1">
        <v>9119111943</v>
      </c>
      <c r="K90" s="1" t="s">
        <v>84</v>
      </c>
      <c r="L90" s="1" t="s">
        <v>2099</v>
      </c>
      <c r="M90" s="1" t="s">
        <v>86</v>
      </c>
      <c r="N90" s="1" t="s">
        <v>2100</v>
      </c>
      <c r="O90" s="1" t="s">
        <v>2101</v>
      </c>
      <c r="P90" s="1" t="s">
        <v>183</v>
      </c>
      <c r="Q90" s="1" t="s">
        <v>2102</v>
      </c>
      <c r="R90" s="1" t="s">
        <v>2103</v>
      </c>
      <c r="S90" s="1">
        <v>9849960103</v>
      </c>
      <c r="T90" s="1" t="s">
        <v>1183</v>
      </c>
      <c r="U90" s="1" t="s">
        <v>2104</v>
      </c>
      <c r="V90" s="1">
        <v>9704614785</v>
      </c>
      <c r="W90" s="1" t="s">
        <v>610</v>
      </c>
      <c r="X90" s="1" t="s">
        <v>2105</v>
      </c>
      <c r="Y90" s="1" t="s">
        <v>839</v>
      </c>
      <c r="Z90" s="1" t="s">
        <v>96</v>
      </c>
      <c r="AA90" s="1" t="s">
        <v>2105</v>
      </c>
      <c r="AB90" s="1" t="s">
        <v>839</v>
      </c>
      <c r="AC90" s="1" t="s">
        <v>96</v>
      </c>
      <c r="AD90" s="1">
        <v>7.55</v>
      </c>
      <c r="AE90" s="1" t="s">
        <v>97</v>
      </c>
      <c r="AF90" s="1" t="s">
        <v>2106</v>
      </c>
      <c r="AG90" s="1" t="s">
        <v>2107</v>
      </c>
      <c r="AH90" s="1" t="s">
        <v>1445</v>
      </c>
      <c r="AI90" s="1" t="s">
        <v>1362</v>
      </c>
      <c r="AJ90" s="1">
        <v>87.4</v>
      </c>
      <c r="AK90" s="1">
        <v>9.2</v>
      </c>
      <c r="AL90" s="1" t="s">
        <v>2108</v>
      </c>
      <c r="AM90" s="1" t="s">
        <v>2109</v>
      </c>
      <c r="AN90" s="1" t="s">
        <v>104</v>
      </c>
      <c r="AO90" s="1" t="s">
        <v>353</v>
      </c>
      <c r="AP90" s="1" t="s">
        <v>326</v>
      </c>
      <c r="AQ90" s="1">
        <v>87.3</v>
      </c>
      <c r="AR90" s="1">
        <v>8.7</v>
      </c>
      <c r="AS90" s="1"/>
      <c r="AT90" s="1"/>
      <c r="AU90" s="1"/>
      <c r="AV90" s="1"/>
      <c r="AW90" s="1"/>
      <c r="AX90" s="1"/>
      <c r="AY90" s="1" t="s">
        <v>168</v>
      </c>
      <c r="AZ90" s="1" t="s">
        <v>2110</v>
      </c>
      <c r="BA90" s="1" t="s">
        <v>142</v>
      </c>
      <c r="BB90" s="1" t="s">
        <v>110</v>
      </c>
      <c r="BC90" s="1" t="s">
        <v>224</v>
      </c>
      <c r="BD90" s="1" t="s">
        <v>661</v>
      </c>
      <c r="BE90" s="1">
        <v>59.8</v>
      </c>
      <c r="BF90" s="1">
        <v>6.48</v>
      </c>
      <c r="BG90" s="1"/>
      <c r="BH90" s="1"/>
      <c r="BI90" s="1"/>
      <c r="BJ90" s="1"/>
      <c r="BK90" s="1"/>
      <c r="BL90" s="1"/>
      <c r="BM90" s="1"/>
      <c r="BN90" s="1"/>
      <c r="BO90" s="1" t="s">
        <v>2111</v>
      </c>
      <c r="BP90" s="1" t="s">
        <v>2112</v>
      </c>
      <c r="BQ90" s="1"/>
      <c r="BR90" s="1" t="s">
        <v>2113</v>
      </c>
      <c r="BS90" s="1">
        <v>75</v>
      </c>
      <c r="BT90" s="1" t="s">
        <v>202</v>
      </c>
      <c r="BU90" s="1" t="str">
        <f>HYPERLINK("https://nconnect.nicmar.ac.in/storage/profile/ProfilePhoto_H2570090_283794.jpg","Download")</f>
        <v>0</v>
      </c>
      <c r="BV90" s="1" t="s">
        <v>116</v>
      </c>
      <c r="BW90" s="3"/>
      <c r="BX90" s="4">
        <v>3</v>
      </c>
    </row>
    <row r="91" spans="1:76">
      <c r="A91" s="1" t="s">
        <v>76</v>
      </c>
      <c r="B91" s="1" t="s">
        <v>77</v>
      </c>
      <c r="C91" s="1" t="s">
        <v>2114</v>
      </c>
      <c r="D91" s="1" t="s">
        <v>2115</v>
      </c>
      <c r="E91" s="1"/>
      <c r="F91" s="1" t="s">
        <v>2116</v>
      </c>
      <c r="G91" s="1" t="s">
        <v>2117</v>
      </c>
      <c r="H91" s="1" t="s">
        <v>2118</v>
      </c>
      <c r="I91" s="1" t="s">
        <v>2119</v>
      </c>
      <c r="J91" s="1">
        <v>9072778980</v>
      </c>
      <c r="K91" s="1" t="s">
        <v>84</v>
      </c>
      <c r="L91" s="1" t="s">
        <v>2120</v>
      </c>
      <c r="M91" s="1" t="s">
        <v>86</v>
      </c>
      <c r="N91" s="1" t="s">
        <v>2121</v>
      </c>
      <c r="O91" s="1"/>
      <c r="P91" s="1" t="s">
        <v>88</v>
      </c>
      <c r="Q91" s="1" t="s">
        <v>2122</v>
      </c>
      <c r="R91" s="1" t="s">
        <v>2123</v>
      </c>
      <c r="S91" s="1">
        <v>8547277898</v>
      </c>
      <c r="T91" s="1" t="s">
        <v>986</v>
      </c>
      <c r="U91" s="1" t="s">
        <v>2124</v>
      </c>
      <c r="V91" s="1">
        <v>8921298388</v>
      </c>
      <c r="W91" s="1" t="s">
        <v>158</v>
      </c>
      <c r="X91" s="1" t="s">
        <v>2125</v>
      </c>
      <c r="Y91" s="1" t="s">
        <v>2126</v>
      </c>
      <c r="Z91" s="1" t="s">
        <v>269</v>
      </c>
      <c r="AA91" s="1" t="s">
        <v>2125</v>
      </c>
      <c r="AB91" s="1" t="s">
        <v>2126</v>
      </c>
      <c r="AC91" s="1" t="s">
        <v>269</v>
      </c>
      <c r="AD91" s="1">
        <v>7.71</v>
      </c>
      <c r="AE91" s="1" t="s">
        <v>97</v>
      </c>
      <c r="AF91" s="1" t="s">
        <v>2127</v>
      </c>
      <c r="AG91" s="1" t="s">
        <v>2128</v>
      </c>
      <c r="AH91" s="1" t="s">
        <v>163</v>
      </c>
      <c r="AI91" s="1" t="s">
        <v>101</v>
      </c>
      <c r="AJ91" s="1">
        <v>88</v>
      </c>
      <c r="AK91" s="1"/>
      <c r="AL91" s="1" t="s">
        <v>2129</v>
      </c>
      <c r="AM91" s="1" t="s">
        <v>2130</v>
      </c>
      <c r="AN91" s="1" t="s">
        <v>137</v>
      </c>
      <c r="AO91" s="1" t="s">
        <v>166</v>
      </c>
      <c r="AP91" s="1" t="s">
        <v>248</v>
      </c>
      <c r="AQ91" s="1">
        <v>85.25</v>
      </c>
      <c r="AR91" s="1"/>
      <c r="AS91" s="1"/>
      <c r="AT91" s="1"/>
      <c r="AU91" s="1"/>
      <c r="AV91" s="1"/>
      <c r="AW91" s="1"/>
      <c r="AX91" s="1"/>
      <c r="AY91" s="1" t="s">
        <v>2131</v>
      </c>
      <c r="AZ91" s="1" t="s">
        <v>2132</v>
      </c>
      <c r="BA91" s="1" t="s">
        <v>142</v>
      </c>
      <c r="BB91" s="1" t="s">
        <v>110</v>
      </c>
      <c r="BC91" s="1" t="s">
        <v>106</v>
      </c>
      <c r="BD91" s="1" t="s">
        <v>466</v>
      </c>
      <c r="BE91" s="1">
        <v>68.05</v>
      </c>
      <c r="BF91" s="1">
        <v>8.13</v>
      </c>
      <c r="BG91" s="1"/>
      <c r="BH91" s="1"/>
      <c r="BI91" s="1"/>
      <c r="BJ91" s="1"/>
      <c r="BK91" s="1"/>
      <c r="BL91" s="1"/>
      <c r="BM91" s="1"/>
      <c r="BN91" s="1"/>
      <c r="BO91" s="1" t="s">
        <v>2133</v>
      </c>
      <c r="BP91" s="1"/>
      <c r="BQ91" s="1"/>
      <c r="BR91" s="1" t="s">
        <v>2134</v>
      </c>
      <c r="BS91" s="1">
        <v>26</v>
      </c>
      <c r="BT91" s="1" t="s">
        <v>2135</v>
      </c>
      <c r="BU91" s="1" t="str">
        <f>HYPERLINK("https://nconnect.nicmar.ac.in/storage/profile/ProfilePhoto_H2570091_854319.jpg","Download")</f>
        <v>0</v>
      </c>
      <c r="BV91" s="1" t="s">
        <v>116</v>
      </c>
      <c r="BW91" s="3"/>
      <c r="BX91" s="4">
        <v>2</v>
      </c>
    </row>
    <row r="92" spans="1:76">
      <c r="A92" s="1" t="s">
        <v>76</v>
      </c>
      <c r="B92" s="1" t="s">
        <v>77</v>
      </c>
      <c r="C92" s="1" t="s">
        <v>2136</v>
      </c>
      <c r="D92" s="1" t="s">
        <v>2137</v>
      </c>
      <c r="E92" s="1"/>
      <c r="F92" s="1" t="s">
        <v>2138</v>
      </c>
      <c r="G92" s="1" t="s">
        <v>2139</v>
      </c>
      <c r="H92" s="1" t="s">
        <v>2140</v>
      </c>
      <c r="I92" s="1" t="s">
        <v>2141</v>
      </c>
      <c r="J92" s="1">
        <v>9010352439</v>
      </c>
      <c r="K92" s="1" t="s">
        <v>84</v>
      </c>
      <c r="L92" s="1" t="s">
        <v>2142</v>
      </c>
      <c r="M92" s="1" t="s">
        <v>86</v>
      </c>
      <c r="N92" s="1" t="s">
        <v>526</v>
      </c>
      <c r="O92" s="1" t="s">
        <v>2143</v>
      </c>
      <c r="P92" s="1" t="s">
        <v>343</v>
      </c>
      <c r="Q92" s="1" t="s">
        <v>2144</v>
      </c>
      <c r="R92" s="1" t="s">
        <v>2145</v>
      </c>
      <c r="S92" s="1">
        <v>9985162988</v>
      </c>
      <c r="T92" s="1" t="s">
        <v>2146</v>
      </c>
      <c r="U92" s="1" t="s">
        <v>2147</v>
      </c>
      <c r="V92" s="1">
        <v>8367535792</v>
      </c>
      <c r="W92" s="1" t="s">
        <v>93</v>
      </c>
      <c r="X92" s="1" t="s">
        <v>2148</v>
      </c>
      <c r="Y92" s="1" t="s">
        <v>860</v>
      </c>
      <c r="Z92" s="1" t="s">
        <v>322</v>
      </c>
      <c r="AA92" s="1" t="s">
        <v>2148</v>
      </c>
      <c r="AB92" s="1" t="s">
        <v>860</v>
      </c>
      <c r="AC92" s="1" t="s">
        <v>322</v>
      </c>
      <c r="AD92" s="1">
        <v>7.71</v>
      </c>
      <c r="AE92" s="1" t="s">
        <v>97</v>
      </c>
      <c r="AF92" s="1" t="s">
        <v>2149</v>
      </c>
      <c r="AG92" s="1" t="s">
        <v>2150</v>
      </c>
      <c r="AH92" s="1" t="s">
        <v>193</v>
      </c>
      <c r="AI92" s="1" t="s">
        <v>247</v>
      </c>
      <c r="AJ92" s="1">
        <v>95</v>
      </c>
      <c r="AK92" s="1">
        <v>9.5</v>
      </c>
      <c r="AL92" s="1"/>
      <c r="AM92" s="1"/>
      <c r="AN92" s="1"/>
      <c r="AO92" s="1"/>
      <c r="AP92" s="1"/>
      <c r="AQ92" s="1"/>
      <c r="AR92" s="1"/>
      <c r="AS92" s="1" t="s">
        <v>222</v>
      </c>
      <c r="AT92" s="1" t="s">
        <v>2151</v>
      </c>
      <c r="AU92" s="1" t="s">
        <v>163</v>
      </c>
      <c r="AV92" s="1" t="s">
        <v>464</v>
      </c>
      <c r="AW92" s="1">
        <v>75.08</v>
      </c>
      <c r="AX92" s="1"/>
      <c r="AY92" s="1" t="s">
        <v>1403</v>
      </c>
      <c r="AZ92" s="1" t="s">
        <v>2152</v>
      </c>
      <c r="BA92" s="1" t="s">
        <v>142</v>
      </c>
      <c r="BB92" s="1" t="s">
        <v>110</v>
      </c>
      <c r="BC92" s="1" t="s">
        <v>971</v>
      </c>
      <c r="BD92" s="1" t="s">
        <v>593</v>
      </c>
      <c r="BE92" s="1">
        <v>74.4</v>
      </c>
      <c r="BF92" s="1"/>
      <c r="BG92" s="1"/>
      <c r="BH92" s="1"/>
      <c r="BI92" s="1"/>
      <c r="BJ92" s="1"/>
      <c r="BK92" s="1"/>
      <c r="BL92" s="1"/>
      <c r="BM92" s="1"/>
      <c r="BN92" s="1"/>
      <c r="BO92" s="1" t="s">
        <v>2153</v>
      </c>
      <c r="BP92" s="1"/>
      <c r="BQ92" s="1"/>
      <c r="BR92" s="1" t="s">
        <v>2154</v>
      </c>
      <c r="BS92" s="1">
        <v>61</v>
      </c>
      <c r="BT92" s="1" t="s">
        <v>2155</v>
      </c>
      <c r="BU92" s="1" t="str">
        <f>HYPERLINK("https://nconnect.nicmar.ac.in/storage/profile/ProfilePhoto_H2570092_824956.jpg","Download")</f>
        <v>0</v>
      </c>
      <c r="BV92" s="1" t="s">
        <v>116</v>
      </c>
      <c r="BW92" s="3"/>
      <c r="BX92" s="4">
        <v>2</v>
      </c>
    </row>
    <row r="93" spans="1:76">
      <c r="A93" s="1" t="s">
        <v>76</v>
      </c>
      <c r="B93" s="1" t="s">
        <v>77</v>
      </c>
      <c r="C93" s="1" t="s">
        <v>2156</v>
      </c>
      <c r="D93" s="1" t="s">
        <v>2157</v>
      </c>
      <c r="E93" s="1"/>
      <c r="F93" s="1" t="s">
        <v>2158</v>
      </c>
      <c r="G93" s="1" t="s">
        <v>2159</v>
      </c>
      <c r="H93" s="1" t="s">
        <v>2160</v>
      </c>
      <c r="I93" s="1" t="s">
        <v>2161</v>
      </c>
      <c r="J93" s="1">
        <v>8825798625</v>
      </c>
      <c r="K93" s="1" t="s">
        <v>84</v>
      </c>
      <c r="L93" s="1" t="s">
        <v>2162</v>
      </c>
      <c r="M93" s="1" t="s">
        <v>86</v>
      </c>
      <c r="N93" s="1" t="s">
        <v>2163</v>
      </c>
      <c r="O93" s="1" t="s">
        <v>2164</v>
      </c>
      <c r="P93" s="1" t="s">
        <v>394</v>
      </c>
      <c r="Q93" s="1" t="s">
        <v>2165</v>
      </c>
      <c r="R93" s="1" t="s">
        <v>2166</v>
      </c>
      <c r="S93" s="1">
        <v>9443347298</v>
      </c>
      <c r="T93" s="1" t="s">
        <v>91</v>
      </c>
      <c r="U93" s="1" t="s">
        <v>2167</v>
      </c>
      <c r="V93" s="1">
        <v>7339467008</v>
      </c>
      <c r="W93" s="1" t="s">
        <v>158</v>
      </c>
      <c r="X93" s="1" t="s">
        <v>2168</v>
      </c>
      <c r="Y93" s="1" t="s">
        <v>2169</v>
      </c>
      <c r="Z93" s="1" t="s">
        <v>401</v>
      </c>
      <c r="AA93" s="1" t="s">
        <v>2168</v>
      </c>
      <c r="AB93" s="1" t="s">
        <v>2169</v>
      </c>
      <c r="AC93" s="1" t="s">
        <v>401</v>
      </c>
      <c r="AD93" s="1">
        <v>7.74</v>
      </c>
      <c r="AE93" s="1" t="s">
        <v>97</v>
      </c>
      <c r="AF93" s="1" t="s">
        <v>2170</v>
      </c>
      <c r="AG93" s="1" t="s">
        <v>2171</v>
      </c>
      <c r="AH93" s="1" t="s">
        <v>163</v>
      </c>
      <c r="AI93" s="1" t="s">
        <v>380</v>
      </c>
      <c r="AJ93" s="1">
        <v>67.2</v>
      </c>
      <c r="AK93" s="1"/>
      <c r="AL93" s="1" t="s">
        <v>2170</v>
      </c>
      <c r="AM93" s="1" t="s">
        <v>2171</v>
      </c>
      <c r="AN93" s="1" t="s">
        <v>356</v>
      </c>
      <c r="AO93" s="1" t="s">
        <v>105</v>
      </c>
      <c r="AP93" s="1" t="s">
        <v>248</v>
      </c>
      <c r="AQ93" s="1">
        <v>77.83</v>
      </c>
      <c r="AR93" s="1"/>
      <c r="AS93" s="1"/>
      <c r="AT93" s="1"/>
      <c r="AU93" s="1"/>
      <c r="AV93" s="1"/>
      <c r="AW93" s="1"/>
      <c r="AX93" s="1"/>
      <c r="AY93" s="1" t="s">
        <v>409</v>
      </c>
      <c r="AZ93" s="1" t="s">
        <v>2172</v>
      </c>
      <c r="BA93" s="1" t="s">
        <v>109</v>
      </c>
      <c r="BB93" s="1" t="s">
        <v>110</v>
      </c>
      <c r="BC93" s="1" t="s">
        <v>143</v>
      </c>
      <c r="BD93" s="1" t="s">
        <v>171</v>
      </c>
      <c r="BE93" s="1">
        <v>70.9</v>
      </c>
      <c r="BF93" s="1">
        <v>7.09</v>
      </c>
      <c r="BG93" s="1"/>
      <c r="BH93" s="1"/>
      <c r="BI93" s="1"/>
      <c r="BJ93" s="1"/>
      <c r="BK93" s="1"/>
      <c r="BL93" s="1"/>
      <c r="BM93" s="1"/>
      <c r="BN93" s="1"/>
      <c r="BO93" s="1" t="s">
        <v>2173</v>
      </c>
      <c r="BP93" s="1"/>
      <c r="BQ93" s="1"/>
      <c r="BR93" s="1" t="s">
        <v>2174</v>
      </c>
      <c r="BS93" s="1">
        <v>59</v>
      </c>
      <c r="BT93" s="1"/>
      <c r="BU93" s="1" t="str">
        <f>HYPERLINK("https://nconnect.nicmar.ac.in/storage/profile/ProfilePhoto_H2570093_753164.jpg","Download")</f>
        <v>0</v>
      </c>
      <c r="BV93" s="1" t="s">
        <v>116</v>
      </c>
      <c r="BW93" s="3"/>
      <c r="BX93" s="4">
        <v>4</v>
      </c>
    </row>
    <row r="94" spans="1:76">
      <c r="A94" s="1" t="s">
        <v>76</v>
      </c>
      <c r="B94" s="1" t="s">
        <v>77</v>
      </c>
      <c r="C94" s="1" t="s">
        <v>2175</v>
      </c>
      <c r="D94" s="1" t="s">
        <v>2176</v>
      </c>
      <c r="E94" s="1"/>
      <c r="F94" s="1" t="s">
        <v>2177</v>
      </c>
      <c r="G94" s="1" t="s">
        <v>2178</v>
      </c>
      <c r="H94" s="1" t="s">
        <v>2179</v>
      </c>
      <c r="I94" s="1" t="s">
        <v>2180</v>
      </c>
      <c r="J94" s="1">
        <v>8126041514</v>
      </c>
      <c r="K94" s="1" t="s">
        <v>209</v>
      </c>
      <c r="L94" s="1" t="s">
        <v>2181</v>
      </c>
      <c r="M94" s="1" t="s">
        <v>86</v>
      </c>
      <c r="N94" s="1" t="s">
        <v>260</v>
      </c>
      <c r="O94" s="1" t="s">
        <v>2182</v>
      </c>
      <c r="P94" s="1" t="s">
        <v>394</v>
      </c>
      <c r="Q94" s="1" t="s">
        <v>2183</v>
      </c>
      <c r="R94" s="1" t="s">
        <v>2184</v>
      </c>
      <c r="S94" s="1">
        <v>8979931343</v>
      </c>
      <c r="T94" s="1" t="s">
        <v>2185</v>
      </c>
      <c r="U94" s="1" t="s">
        <v>2186</v>
      </c>
      <c r="V94" s="1">
        <v>8426048249</v>
      </c>
      <c r="W94" s="1" t="s">
        <v>93</v>
      </c>
      <c r="X94" s="1" t="s">
        <v>2187</v>
      </c>
      <c r="Y94" s="1" t="s">
        <v>2188</v>
      </c>
      <c r="Z94" s="1" t="s">
        <v>269</v>
      </c>
      <c r="AA94" s="1" t="s">
        <v>2189</v>
      </c>
      <c r="AB94" s="1" t="s">
        <v>2190</v>
      </c>
      <c r="AC94" s="1" t="s">
        <v>2191</v>
      </c>
      <c r="AD94" s="1">
        <v>7.5</v>
      </c>
      <c r="AE94" s="1" t="s">
        <v>97</v>
      </c>
      <c r="AF94" s="1" t="s">
        <v>2192</v>
      </c>
      <c r="AG94" s="1" t="s">
        <v>2193</v>
      </c>
      <c r="AH94" s="1" t="s">
        <v>134</v>
      </c>
      <c r="AI94" s="1" t="s">
        <v>135</v>
      </c>
      <c r="AJ94" s="1">
        <v>87.8</v>
      </c>
      <c r="AK94" s="1"/>
      <c r="AL94" s="1" t="s">
        <v>2194</v>
      </c>
      <c r="AM94" s="1" t="s">
        <v>2193</v>
      </c>
      <c r="AN94" s="1" t="s">
        <v>104</v>
      </c>
      <c r="AO94" s="1" t="s">
        <v>380</v>
      </c>
      <c r="AP94" s="1" t="s">
        <v>195</v>
      </c>
      <c r="AQ94" s="1">
        <v>79.2</v>
      </c>
      <c r="AR94" s="1"/>
      <c r="AS94" s="1"/>
      <c r="AT94" s="1"/>
      <c r="AU94" s="1"/>
      <c r="AV94" s="1"/>
      <c r="AW94" s="1"/>
      <c r="AX94" s="1"/>
      <c r="AY94" s="1" t="s">
        <v>2195</v>
      </c>
      <c r="AZ94" s="1" t="s">
        <v>2196</v>
      </c>
      <c r="BA94" s="1" t="s">
        <v>142</v>
      </c>
      <c r="BB94" s="1" t="s">
        <v>110</v>
      </c>
      <c r="BC94" s="1" t="s">
        <v>198</v>
      </c>
      <c r="BD94" s="1" t="s">
        <v>383</v>
      </c>
      <c r="BE94" s="1">
        <v>66.9</v>
      </c>
      <c r="BF94" s="1">
        <v>6.69</v>
      </c>
      <c r="BG94" s="1"/>
      <c r="BH94" s="1"/>
      <c r="BI94" s="1"/>
      <c r="BJ94" s="1"/>
      <c r="BK94" s="1"/>
      <c r="BL94" s="1"/>
      <c r="BM94" s="1"/>
      <c r="BN94" s="1"/>
      <c r="BO94" s="1" t="s">
        <v>2197</v>
      </c>
      <c r="BP94" s="1"/>
      <c r="BQ94" s="1"/>
      <c r="BR94" s="1" t="s">
        <v>2198</v>
      </c>
      <c r="BS94" s="1">
        <v>91</v>
      </c>
      <c r="BT94" s="1" t="s">
        <v>2199</v>
      </c>
      <c r="BU94" s="1" t="str">
        <f>HYPERLINK("https://nconnect.nicmar.ac.in/storage/profile/ProfilePhoto_H2570094_935276.jpg","Download")</f>
        <v>0</v>
      </c>
      <c r="BV94" s="1" t="s">
        <v>116</v>
      </c>
      <c r="BW94" s="3"/>
      <c r="BX94" s="4">
        <v>3</v>
      </c>
    </row>
    <row r="95" spans="1:76">
      <c r="A95" s="1" t="s">
        <v>76</v>
      </c>
      <c r="B95" s="1" t="s">
        <v>77</v>
      </c>
      <c r="C95" s="1" t="s">
        <v>2200</v>
      </c>
      <c r="D95" s="1" t="s">
        <v>2176</v>
      </c>
      <c r="E95" s="1"/>
      <c r="F95" s="1" t="s">
        <v>2201</v>
      </c>
      <c r="G95" s="1" t="s">
        <v>2202</v>
      </c>
      <c r="H95" s="1" t="s">
        <v>2203</v>
      </c>
      <c r="I95" s="1" t="s">
        <v>2204</v>
      </c>
      <c r="J95" s="1">
        <v>9567131668</v>
      </c>
      <c r="K95" s="1" t="s">
        <v>209</v>
      </c>
      <c r="L95" s="1" t="s">
        <v>2205</v>
      </c>
      <c r="M95" s="1" t="s">
        <v>86</v>
      </c>
      <c r="N95" s="1" t="s">
        <v>1486</v>
      </c>
      <c r="O95" s="1"/>
      <c r="P95" s="1" t="s">
        <v>502</v>
      </c>
      <c r="Q95" s="1" t="s">
        <v>2206</v>
      </c>
      <c r="R95" s="1" t="s">
        <v>2207</v>
      </c>
      <c r="S95" s="1">
        <v>9497545584</v>
      </c>
      <c r="T95" s="1" t="s">
        <v>2208</v>
      </c>
      <c r="U95" s="1" t="s">
        <v>2209</v>
      </c>
      <c r="V95" s="1">
        <v>9539303669</v>
      </c>
      <c r="W95" s="1" t="s">
        <v>2210</v>
      </c>
      <c r="X95" s="1" t="s">
        <v>2211</v>
      </c>
      <c r="Y95" s="1" t="s">
        <v>2212</v>
      </c>
      <c r="Z95" s="1" t="s">
        <v>269</v>
      </c>
      <c r="AA95" s="1" t="s">
        <v>2211</v>
      </c>
      <c r="AB95" s="1" t="s">
        <v>2212</v>
      </c>
      <c r="AC95" s="1" t="s">
        <v>269</v>
      </c>
      <c r="AD95" s="1">
        <v>8.08</v>
      </c>
      <c r="AE95" s="1" t="s">
        <v>97</v>
      </c>
      <c r="AF95" s="1" t="s">
        <v>1493</v>
      </c>
      <c r="AG95" s="1" t="s">
        <v>192</v>
      </c>
      <c r="AH95" s="1" t="s">
        <v>247</v>
      </c>
      <c r="AI95" s="1" t="s">
        <v>101</v>
      </c>
      <c r="AJ95" s="1">
        <v>94.8</v>
      </c>
      <c r="AK95" s="1"/>
      <c r="AL95" s="1" t="s">
        <v>1494</v>
      </c>
      <c r="AM95" s="1" t="s">
        <v>355</v>
      </c>
      <c r="AN95" s="1" t="s">
        <v>137</v>
      </c>
      <c r="AO95" s="1" t="s">
        <v>166</v>
      </c>
      <c r="AP95" s="1" t="s">
        <v>248</v>
      </c>
      <c r="AQ95" s="1">
        <v>99</v>
      </c>
      <c r="AR95" s="1"/>
      <c r="AS95" s="1"/>
      <c r="AT95" s="1"/>
      <c r="AU95" s="1"/>
      <c r="AV95" s="1"/>
      <c r="AW95" s="1"/>
      <c r="AX95" s="1"/>
      <c r="AY95" s="1" t="s">
        <v>275</v>
      </c>
      <c r="AZ95" s="1" t="s">
        <v>2213</v>
      </c>
      <c r="BA95" s="1" t="s">
        <v>142</v>
      </c>
      <c r="BB95" s="1" t="s">
        <v>110</v>
      </c>
      <c r="BC95" s="1" t="s">
        <v>971</v>
      </c>
      <c r="BD95" s="1" t="s">
        <v>466</v>
      </c>
      <c r="BE95" s="1">
        <v>73.3</v>
      </c>
      <c r="BF95" s="1">
        <v>7.33</v>
      </c>
      <c r="BG95" s="1"/>
      <c r="BH95" s="1"/>
      <c r="BI95" s="1"/>
      <c r="BJ95" s="1"/>
      <c r="BK95" s="1"/>
      <c r="BL95" s="1"/>
      <c r="BM95" s="1"/>
      <c r="BN95" s="1"/>
      <c r="BO95" s="1" t="s">
        <v>2214</v>
      </c>
      <c r="BP95" s="1"/>
      <c r="BQ95" s="1"/>
      <c r="BR95" s="1" t="s">
        <v>2215</v>
      </c>
      <c r="BS95" s="1">
        <v>54</v>
      </c>
      <c r="BT95" s="1"/>
      <c r="BU95" s="1" t="str">
        <f>HYPERLINK("https://nconnect.nicmar.ac.in/storage/profile/ProfilePhoto_H2570095_589731.jpg","Download")</f>
        <v>0</v>
      </c>
      <c r="BV95" s="1" t="s">
        <v>116</v>
      </c>
      <c r="BW95" s="3"/>
      <c r="BX95" s="4">
        <v>1</v>
      </c>
    </row>
    <row r="96" spans="1:76">
      <c r="A96" s="1" t="s">
        <v>76</v>
      </c>
      <c r="B96" s="1" t="s">
        <v>77</v>
      </c>
      <c r="C96" s="1" t="s">
        <v>2216</v>
      </c>
      <c r="D96" s="1" t="s">
        <v>2217</v>
      </c>
      <c r="E96" s="1" t="s">
        <v>2218</v>
      </c>
      <c r="F96" s="1" t="s">
        <v>1564</v>
      </c>
      <c r="G96" s="1" t="s">
        <v>2219</v>
      </c>
      <c r="H96" s="1" t="s">
        <v>2220</v>
      </c>
      <c r="I96" s="1" t="s">
        <v>2221</v>
      </c>
      <c r="J96" s="1">
        <v>9032249904</v>
      </c>
      <c r="K96" s="1" t="s">
        <v>84</v>
      </c>
      <c r="L96" s="1" t="s">
        <v>2222</v>
      </c>
      <c r="M96" s="1" t="s">
        <v>86</v>
      </c>
      <c r="N96" s="1" t="s">
        <v>604</v>
      </c>
      <c r="O96" s="1" t="s">
        <v>2223</v>
      </c>
      <c r="P96" s="1" t="s">
        <v>88</v>
      </c>
      <c r="Q96" s="1" t="s">
        <v>2224</v>
      </c>
      <c r="R96" s="1" t="s">
        <v>2225</v>
      </c>
      <c r="S96" s="1">
        <v>8008010143</v>
      </c>
      <c r="T96" s="1" t="s">
        <v>91</v>
      </c>
      <c r="U96" s="1" t="s">
        <v>2226</v>
      </c>
      <c r="V96" s="1">
        <v>9292151592</v>
      </c>
      <c r="W96" s="1" t="s">
        <v>216</v>
      </c>
      <c r="X96" s="1" t="s">
        <v>2227</v>
      </c>
      <c r="Y96" s="1" t="s">
        <v>95</v>
      </c>
      <c r="Z96" s="1" t="s">
        <v>96</v>
      </c>
      <c r="AA96" s="1" t="s">
        <v>2227</v>
      </c>
      <c r="AB96" s="1" t="s">
        <v>95</v>
      </c>
      <c r="AC96" s="1" t="s">
        <v>96</v>
      </c>
      <c r="AD96" s="1">
        <v>7.13</v>
      </c>
      <c r="AE96" s="1" t="s">
        <v>97</v>
      </c>
      <c r="AF96" s="1" t="s">
        <v>2228</v>
      </c>
      <c r="AG96" s="1" t="s">
        <v>1914</v>
      </c>
      <c r="AH96" s="1" t="s">
        <v>193</v>
      </c>
      <c r="AI96" s="1" t="s">
        <v>166</v>
      </c>
      <c r="AJ96" s="1">
        <v>65.2</v>
      </c>
      <c r="AK96" s="1"/>
      <c r="AL96" s="1" t="s">
        <v>2229</v>
      </c>
      <c r="AM96" s="1" t="s">
        <v>463</v>
      </c>
      <c r="AN96" s="1" t="s">
        <v>104</v>
      </c>
      <c r="AO96" s="1" t="s">
        <v>166</v>
      </c>
      <c r="AP96" s="1" t="s">
        <v>106</v>
      </c>
      <c r="AQ96" s="1">
        <v>94</v>
      </c>
      <c r="AR96" s="1"/>
      <c r="AS96" s="1"/>
      <c r="AT96" s="1"/>
      <c r="AU96" s="1"/>
      <c r="AV96" s="1"/>
      <c r="AW96" s="1"/>
      <c r="AX96" s="1"/>
      <c r="AY96" s="1" t="s">
        <v>107</v>
      </c>
      <c r="AZ96" s="1" t="s">
        <v>2230</v>
      </c>
      <c r="BA96" s="1" t="s">
        <v>109</v>
      </c>
      <c r="BB96" s="1" t="s">
        <v>110</v>
      </c>
      <c r="BC96" s="1" t="s">
        <v>971</v>
      </c>
      <c r="BD96" s="1" t="s">
        <v>112</v>
      </c>
      <c r="BE96" s="1">
        <v>60.61</v>
      </c>
      <c r="BF96" s="1">
        <v>6.38</v>
      </c>
      <c r="BG96" s="1"/>
      <c r="BH96" s="1"/>
      <c r="BI96" s="1"/>
      <c r="BJ96" s="1"/>
      <c r="BK96" s="1"/>
      <c r="BL96" s="1"/>
      <c r="BM96" s="1"/>
      <c r="BN96" s="1"/>
      <c r="BO96" s="1" t="s">
        <v>2231</v>
      </c>
      <c r="BP96" s="1"/>
      <c r="BQ96" s="1"/>
      <c r="BR96" s="1" t="s">
        <v>2232</v>
      </c>
      <c r="BS96" s="1">
        <v>50</v>
      </c>
      <c r="BT96" s="1" t="s">
        <v>2233</v>
      </c>
      <c r="BU96" s="1" t="str">
        <f>HYPERLINK("https://nconnect.nicmar.ac.in/storage/profile/ProfilePhoto_H2570096_192865.jpg","Download")</f>
        <v>0</v>
      </c>
      <c r="BV96" s="1" t="s">
        <v>116</v>
      </c>
      <c r="BW96" s="3"/>
      <c r="BX96" s="4">
        <v>1</v>
      </c>
    </row>
    <row r="97" spans="1:76">
      <c r="A97" s="1" t="s">
        <v>76</v>
      </c>
      <c r="B97" s="1" t="s">
        <v>77</v>
      </c>
      <c r="C97" s="1" t="s">
        <v>2234</v>
      </c>
      <c r="D97" s="1" t="s">
        <v>2235</v>
      </c>
      <c r="E97" s="1"/>
      <c r="F97" s="1" t="s">
        <v>2236</v>
      </c>
      <c r="G97" s="1" t="s">
        <v>2237</v>
      </c>
      <c r="H97" s="1" t="s">
        <v>2238</v>
      </c>
      <c r="I97" s="1" t="s">
        <v>2239</v>
      </c>
      <c r="J97" s="1">
        <v>7907470300</v>
      </c>
      <c r="K97" s="1" t="s">
        <v>209</v>
      </c>
      <c r="L97" s="1" t="s">
        <v>2240</v>
      </c>
      <c r="M97" s="1" t="s">
        <v>86</v>
      </c>
      <c r="N97" s="1" t="s">
        <v>1782</v>
      </c>
      <c r="O97" s="1" t="s">
        <v>2241</v>
      </c>
      <c r="P97" s="1" t="s">
        <v>316</v>
      </c>
      <c r="Q97" s="1" t="s">
        <v>2242</v>
      </c>
      <c r="R97" s="1" t="s">
        <v>2243</v>
      </c>
      <c r="S97" s="1">
        <v>9447343532</v>
      </c>
      <c r="T97" s="1" t="s">
        <v>2244</v>
      </c>
      <c r="U97" s="1" t="s">
        <v>2245</v>
      </c>
      <c r="V97" s="1">
        <v>9495405336</v>
      </c>
      <c r="W97" s="1" t="s">
        <v>93</v>
      </c>
      <c r="X97" s="1" t="s">
        <v>2246</v>
      </c>
      <c r="Y97" s="1" t="s">
        <v>1185</v>
      </c>
      <c r="Z97" s="1" t="s">
        <v>269</v>
      </c>
      <c r="AA97" s="1" t="s">
        <v>2246</v>
      </c>
      <c r="AB97" s="1" t="s">
        <v>1185</v>
      </c>
      <c r="AC97" s="1" t="s">
        <v>269</v>
      </c>
      <c r="AD97" s="1">
        <v>8.03</v>
      </c>
      <c r="AE97" s="1" t="s">
        <v>97</v>
      </c>
      <c r="AF97" s="1" t="s">
        <v>2247</v>
      </c>
      <c r="AG97" s="1" t="s">
        <v>2248</v>
      </c>
      <c r="AH97" s="1" t="s">
        <v>135</v>
      </c>
      <c r="AI97" s="1" t="s">
        <v>461</v>
      </c>
      <c r="AJ97" s="1">
        <v>95.2</v>
      </c>
      <c r="AK97" s="1"/>
      <c r="AL97" s="1" t="s">
        <v>2249</v>
      </c>
      <c r="AM97" s="1" t="s">
        <v>2248</v>
      </c>
      <c r="AN97" s="1" t="s">
        <v>137</v>
      </c>
      <c r="AO97" s="1" t="s">
        <v>329</v>
      </c>
      <c r="AP97" s="1" t="s">
        <v>635</v>
      </c>
      <c r="AQ97" s="1">
        <v>83</v>
      </c>
      <c r="AR97" s="1"/>
      <c r="AS97" s="1"/>
      <c r="AT97" s="1"/>
      <c r="AU97" s="1"/>
      <c r="AV97" s="1"/>
      <c r="AW97" s="1"/>
      <c r="AX97" s="1"/>
      <c r="AY97" s="1" t="s">
        <v>275</v>
      </c>
      <c r="AZ97" s="1" t="s">
        <v>2250</v>
      </c>
      <c r="BA97" s="1" t="s">
        <v>142</v>
      </c>
      <c r="BB97" s="1" t="s">
        <v>110</v>
      </c>
      <c r="BC97" s="1" t="s">
        <v>143</v>
      </c>
      <c r="BD97" s="1" t="s">
        <v>638</v>
      </c>
      <c r="BE97" s="1">
        <v>77</v>
      </c>
      <c r="BF97" s="1">
        <v>7.7</v>
      </c>
      <c r="BG97" s="1"/>
      <c r="BH97" s="1"/>
      <c r="BI97" s="1"/>
      <c r="BJ97" s="1"/>
      <c r="BK97" s="1"/>
      <c r="BL97" s="1"/>
      <c r="BM97" s="1"/>
      <c r="BN97" s="1"/>
      <c r="BO97" s="1" t="s">
        <v>2251</v>
      </c>
      <c r="BP97" s="1"/>
      <c r="BQ97" s="1"/>
      <c r="BR97" s="1" t="s">
        <v>2252</v>
      </c>
      <c r="BS97" s="1">
        <v>51</v>
      </c>
      <c r="BT97" s="1"/>
      <c r="BU97" s="1" t="str">
        <f>HYPERLINK("https://nconnect.nicmar.ac.in/storage/profile/ProfilePhoto_H2570099_816274.jpg","Download")</f>
        <v>0</v>
      </c>
      <c r="BV97" s="1" t="s">
        <v>116</v>
      </c>
      <c r="BW97" s="3"/>
      <c r="BX97" s="4">
        <v>3</v>
      </c>
    </row>
    <row r="98" spans="1:76">
      <c r="A98" s="1" t="s">
        <v>76</v>
      </c>
      <c r="B98" s="1" t="s">
        <v>77</v>
      </c>
      <c r="C98" s="1" t="s">
        <v>2253</v>
      </c>
      <c r="D98" s="1" t="s">
        <v>2254</v>
      </c>
      <c r="E98" s="1"/>
      <c r="F98" s="1" t="s">
        <v>756</v>
      </c>
      <c r="G98" s="1" t="s">
        <v>2255</v>
      </c>
      <c r="H98" s="1" t="s">
        <v>2256</v>
      </c>
      <c r="I98" s="1" t="s">
        <v>2257</v>
      </c>
      <c r="J98" s="1">
        <v>8590611321</v>
      </c>
      <c r="K98" s="1" t="s">
        <v>84</v>
      </c>
      <c r="L98" s="1" t="s">
        <v>2258</v>
      </c>
      <c r="M98" s="1" t="s">
        <v>86</v>
      </c>
      <c r="N98" s="1" t="s">
        <v>2259</v>
      </c>
      <c r="O98" s="1"/>
      <c r="P98" s="1" t="s">
        <v>183</v>
      </c>
      <c r="Q98" s="1" t="s">
        <v>2260</v>
      </c>
      <c r="R98" s="1" t="s">
        <v>2261</v>
      </c>
      <c r="S98" s="1">
        <v>9447323647</v>
      </c>
      <c r="T98" s="1" t="s">
        <v>91</v>
      </c>
      <c r="U98" s="1" t="s">
        <v>2262</v>
      </c>
      <c r="V98" s="1">
        <v>9446533647</v>
      </c>
      <c r="W98" s="1" t="s">
        <v>216</v>
      </c>
      <c r="X98" s="1" t="s">
        <v>2263</v>
      </c>
      <c r="Y98" s="1" t="s">
        <v>2264</v>
      </c>
      <c r="Z98" s="1" t="s">
        <v>269</v>
      </c>
      <c r="AA98" s="1" t="s">
        <v>2263</v>
      </c>
      <c r="AB98" s="1" t="s">
        <v>2264</v>
      </c>
      <c r="AC98" s="1" t="s">
        <v>269</v>
      </c>
      <c r="AD98" s="1">
        <v>7.76</v>
      </c>
      <c r="AE98" s="1" t="s">
        <v>97</v>
      </c>
      <c r="AF98" s="1" t="s">
        <v>2265</v>
      </c>
      <c r="AG98" s="1" t="s">
        <v>2266</v>
      </c>
      <c r="AH98" s="1" t="s">
        <v>193</v>
      </c>
      <c r="AI98" s="1" t="s">
        <v>135</v>
      </c>
      <c r="AJ98" s="1">
        <v>73.8</v>
      </c>
      <c r="AK98" s="1"/>
      <c r="AL98" s="1" t="s">
        <v>2267</v>
      </c>
      <c r="AM98" s="1" t="s">
        <v>2268</v>
      </c>
      <c r="AN98" s="1" t="s">
        <v>104</v>
      </c>
      <c r="AO98" s="1" t="s">
        <v>163</v>
      </c>
      <c r="AP98" s="1" t="s">
        <v>195</v>
      </c>
      <c r="AQ98" s="1">
        <v>78.25</v>
      </c>
      <c r="AR98" s="1"/>
      <c r="AS98" s="1"/>
      <c r="AT98" s="1"/>
      <c r="AU98" s="1"/>
      <c r="AV98" s="1"/>
      <c r="AW98" s="1"/>
      <c r="AX98" s="1"/>
      <c r="AY98" s="1" t="s">
        <v>2269</v>
      </c>
      <c r="AZ98" s="1" t="s">
        <v>2270</v>
      </c>
      <c r="BA98" s="1" t="s">
        <v>142</v>
      </c>
      <c r="BB98" s="1" t="s">
        <v>110</v>
      </c>
      <c r="BC98" s="1" t="s">
        <v>198</v>
      </c>
      <c r="BD98" s="1" t="s">
        <v>2271</v>
      </c>
      <c r="BE98" s="1">
        <v>66.3</v>
      </c>
      <c r="BF98" s="1">
        <v>6.63</v>
      </c>
      <c r="BG98" s="1"/>
      <c r="BH98" s="1"/>
      <c r="BI98" s="1"/>
      <c r="BJ98" s="1"/>
      <c r="BK98" s="1"/>
      <c r="BL98" s="1"/>
      <c r="BM98" s="1"/>
      <c r="BN98" s="1"/>
      <c r="BO98" s="1" t="s">
        <v>2272</v>
      </c>
      <c r="BP98" s="1"/>
      <c r="BQ98" s="1"/>
      <c r="BR98" s="1" t="s">
        <v>2273</v>
      </c>
      <c r="BS98" s="1">
        <v>111</v>
      </c>
      <c r="BT98" s="1" t="s">
        <v>2274</v>
      </c>
      <c r="BU98" s="1" t="str">
        <f>HYPERLINK("https://nconnect.nicmar.ac.in/storage/profile/ProfilePhoto_H2570100_896542.jpg","Download")</f>
        <v>0</v>
      </c>
      <c r="BV98" s="1" t="s">
        <v>116</v>
      </c>
      <c r="BW98" s="3"/>
      <c r="BX98" s="4">
        <v>1</v>
      </c>
    </row>
    <row r="99" spans="1:76">
      <c r="A99" s="1" t="s">
        <v>76</v>
      </c>
      <c r="B99" s="1" t="s">
        <v>77</v>
      </c>
      <c r="C99" s="1" t="s">
        <v>2275</v>
      </c>
      <c r="D99" s="1" t="s">
        <v>2276</v>
      </c>
      <c r="E99" s="1"/>
      <c r="F99" s="1" t="s">
        <v>2277</v>
      </c>
      <c r="G99" s="1" t="s">
        <v>2278</v>
      </c>
      <c r="H99" s="1" t="s">
        <v>2279</v>
      </c>
      <c r="I99" s="1" t="s">
        <v>2280</v>
      </c>
      <c r="J99" s="1">
        <v>9591351289</v>
      </c>
      <c r="K99" s="1" t="s">
        <v>84</v>
      </c>
      <c r="L99" s="1" t="s">
        <v>2281</v>
      </c>
      <c r="M99" s="1" t="s">
        <v>86</v>
      </c>
      <c r="N99" s="1" t="s">
        <v>2282</v>
      </c>
      <c r="O99" s="1"/>
      <c r="P99" s="1" t="s">
        <v>183</v>
      </c>
      <c r="Q99" s="1" t="s">
        <v>2283</v>
      </c>
      <c r="R99" s="1" t="s">
        <v>2284</v>
      </c>
      <c r="S99" s="1">
        <v>9880176903</v>
      </c>
      <c r="T99" s="1" t="s">
        <v>2285</v>
      </c>
      <c r="U99" s="1" t="s">
        <v>2286</v>
      </c>
      <c r="V99" s="1">
        <v>9880576442</v>
      </c>
      <c r="W99" s="1" t="s">
        <v>2287</v>
      </c>
      <c r="X99" s="1" t="s">
        <v>2288</v>
      </c>
      <c r="Y99" s="1" t="s">
        <v>767</v>
      </c>
      <c r="Z99" s="1" t="s">
        <v>768</v>
      </c>
      <c r="AA99" s="1" t="s">
        <v>2288</v>
      </c>
      <c r="AB99" s="1" t="s">
        <v>767</v>
      </c>
      <c r="AC99" s="1" t="s">
        <v>768</v>
      </c>
      <c r="AD99" s="1">
        <v>7.95</v>
      </c>
      <c r="AE99" s="1" t="s">
        <v>97</v>
      </c>
      <c r="AF99" s="1" t="s">
        <v>2289</v>
      </c>
      <c r="AG99" s="1" t="s">
        <v>2290</v>
      </c>
      <c r="AH99" s="1" t="s">
        <v>863</v>
      </c>
      <c r="AI99" s="1" t="s">
        <v>438</v>
      </c>
      <c r="AJ99" s="1">
        <v>77.9</v>
      </c>
      <c r="AK99" s="1">
        <v>8.2</v>
      </c>
      <c r="AL99" s="1" t="s">
        <v>2291</v>
      </c>
      <c r="AM99" s="1" t="s">
        <v>2292</v>
      </c>
      <c r="AN99" s="1" t="s">
        <v>137</v>
      </c>
      <c r="AO99" s="1" t="s">
        <v>353</v>
      </c>
      <c r="AP99" s="1" t="s">
        <v>135</v>
      </c>
      <c r="AQ99" s="1">
        <v>77</v>
      </c>
      <c r="AR99" s="1"/>
      <c r="AS99" s="1"/>
      <c r="AT99" s="1"/>
      <c r="AU99" s="1"/>
      <c r="AV99" s="1"/>
      <c r="AW99" s="1"/>
      <c r="AX99" s="1"/>
      <c r="AY99" s="1" t="s">
        <v>2293</v>
      </c>
      <c r="AZ99" s="1" t="s">
        <v>2294</v>
      </c>
      <c r="BA99" s="1" t="s">
        <v>590</v>
      </c>
      <c r="BB99" s="1" t="s">
        <v>2295</v>
      </c>
      <c r="BC99" s="1" t="s">
        <v>224</v>
      </c>
      <c r="BD99" s="1" t="s">
        <v>358</v>
      </c>
      <c r="BE99" s="1">
        <v>64.3</v>
      </c>
      <c r="BF99" s="1">
        <v>7.18</v>
      </c>
      <c r="BG99" s="1"/>
      <c r="BH99" s="1"/>
      <c r="BI99" s="1"/>
      <c r="BJ99" s="1"/>
      <c r="BK99" s="1"/>
      <c r="BL99" s="1"/>
      <c r="BM99" s="1"/>
      <c r="BN99" s="1"/>
      <c r="BO99" s="1" t="s">
        <v>2296</v>
      </c>
      <c r="BP99" s="1" t="s">
        <v>2297</v>
      </c>
      <c r="BQ99" s="1" t="s">
        <v>2298</v>
      </c>
      <c r="BR99" s="1" t="s">
        <v>2299</v>
      </c>
      <c r="BS99" s="1">
        <v>43</v>
      </c>
      <c r="BT99" s="1"/>
      <c r="BU99" s="1" t="str">
        <f>HYPERLINK("https://nconnect.nicmar.ac.in/storage/profile/ProfilePhoto_H2570101_527614.jpg","Download")</f>
        <v>0</v>
      </c>
      <c r="BV99" s="1" t="s">
        <v>116</v>
      </c>
      <c r="BW99" s="3"/>
      <c r="BX99" s="3"/>
    </row>
    <row r="100" spans="1:76">
      <c r="A100" s="1" t="s">
        <v>76</v>
      </c>
      <c r="B100" s="1" t="s">
        <v>77</v>
      </c>
      <c r="C100" s="1" t="s">
        <v>2300</v>
      </c>
      <c r="D100" s="1" t="s">
        <v>2301</v>
      </c>
      <c r="E100" s="1" t="s">
        <v>2302</v>
      </c>
      <c r="F100" s="1" t="s">
        <v>2303</v>
      </c>
      <c r="G100" s="1" t="s">
        <v>2304</v>
      </c>
      <c r="H100" s="1" t="s">
        <v>2305</v>
      </c>
      <c r="I100" s="1" t="s">
        <v>2306</v>
      </c>
      <c r="J100" s="1">
        <v>9998275399</v>
      </c>
      <c r="K100" s="1" t="s">
        <v>209</v>
      </c>
      <c r="L100" s="1" t="s">
        <v>2307</v>
      </c>
      <c r="M100" s="1" t="s">
        <v>86</v>
      </c>
      <c r="N100" s="1" t="s">
        <v>2308</v>
      </c>
      <c r="O100" s="1" t="s">
        <v>2309</v>
      </c>
      <c r="P100" s="1" t="s">
        <v>88</v>
      </c>
      <c r="Q100" s="1" t="s">
        <v>2310</v>
      </c>
      <c r="R100" s="1" t="s">
        <v>2311</v>
      </c>
      <c r="S100" s="1">
        <v>9824412308</v>
      </c>
      <c r="T100" s="1" t="s">
        <v>580</v>
      </c>
      <c r="U100" s="1" t="s">
        <v>2312</v>
      </c>
      <c r="V100" s="1">
        <v>9714330367</v>
      </c>
      <c r="W100" s="1" t="s">
        <v>93</v>
      </c>
      <c r="X100" s="1" t="s">
        <v>2313</v>
      </c>
      <c r="Y100" s="1" t="s">
        <v>2314</v>
      </c>
      <c r="Z100" s="1" t="s">
        <v>2315</v>
      </c>
      <c r="AA100" s="1" t="s">
        <v>2313</v>
      </c>
      <c r="AB100" s="1" t="s">
        <v>2314</v>
      </c>
      <c r="AC100" s="1" t="s">
        <v>2315</v>
      </c>
      <c r="AD100" s="1">
        <v>8.47</v>
      </c>
      <c r="AE100" s="1" t="s">
        <v>97</v>
      </c>
      <c r="AF100" s="1" t="s">
        <v>2316</v>
      </c>
      <c r="AG100" s="1" t="s">
        <v>2317</v>
      </c>
      <c r="AH100" s="1" t="s">
        <v>353</v>
      </c>
      <c r="AI100" s="1" t="s">
        <v>726</v>
      </c>
      <c r="AJ100" s="1">
        <v>74.33</v>
      </c>
      <c r="AK100" s="1">
        <v>0</v>
      </c>
      <c r="AL100" s="1" t="s">
        <v>2318</v>
      </c>
      <c r="AM100" s="1" t="s">
        <v>2317</v>
      </c>
      <c r="AN100" s="1" t="s">
        <v>104</v>
      </c>
      <c r="AO100" s="1" t="s">
        <v>163</v>
      </c>
      <c r="AP100" s="1" t="s">
        <v>101</v>
      </c>
      <c r="AQ100" s="1">
        <v>68.15</v>
      </c>
      <c r="AR100" s="1">
        <v>0</v>
      </c>
      <c r="AS100" s="1"/>
      <c r="AT100" s="1"/>
      <c r="AU100" s="1"/>
      <c r="AV100" s="1"/>
      <c r="AW100" s="1"/>
      <c r="AX100" s="1"/>
      <c r="AY100" s="1" t="s">
        <v>2319</v>
      </c>
      <c r="AZ100" s="1" t="s">
        <v>2320</v>
      </c>
      <c r="BA100" s="1" t="s">
        <v>590</v>
      </c>
      <c r="BB100" s="1" t="s">
        <v>2295</v>
      </c>
      <c r="BC100" s="1" t="s">
        <v>382</v>
      </c>
      <c r="BD100" s="1" t="s">
        <v>144</v>
      </c>
      <c r="BE100" s="1">
        <v>68</v>
      </c>
      <c r="BF100" s="1">
        <v>7.3</v>
      </c>
      <c r="BG100" s="1"/>
      <c r="BH100" s="1"/>
      <c r="BI100" s="1"/>
      <c r="BJ100" s="1"/>
      <c r="BK100" s="1"/>
      <c r="BL100" s="1"/>
      <c r="BM100" s="1"/>
      <c r="BN100" s="1"/>
      <c r="BO100" s="1" t="s">
        <v>2321</v>
      </c>
      <c r="BP100" s="1"/>
      <c r="BQ100" s="1"/>
      <c r="BR100" s="1" t="s">
        <v>2322</v>
      </c>
      <c r="BS100" s="1">
        <v>75</v>
      </c>
      <c r="BT100" s="1"/>
      <c r="BU100" s="1" t="str">
        <f>HYPERLINK("https://nconnect.nicmar.ac.in/storage/profile/ProfilePhoto_H2570102_965473.jpg","Download")</f>
        <v>0</v>
      </c>
      <c r="BV100" s="1" t="s">
        <v>116</v>
      </c>
      <c r="BW100" s="3"/>
      <c r="BX100" s="4">
        <v>1</v>
      </c>
    </row>
    <row r="101" spans="1:76">
      <c r="A101" s="1" t="s">
        <v>76</v>
      </c>
      <c r="B101" s="1" t="s">
        <v>77</v>
      </c>
      <c r="C101" s="1" t="s">
        <v>2323</v>
      </c>
      <c r="D101" s="1" t="s">
        <v>2324</v>
      </c>
      <c r="E101" s="1"/>
      <c r="F101" s="1" t="s">
        <v>2325</v>
      </c>
      <c r="G101" s="1" t="s">
        <v>2326</v>
      </c>
      <c r="H101" s="1" t="s">
        <v>2327</v>
      </c>
      <c r="I101" s="1" t="s">
        <v>2328</v>
      </c>
      <c r="J101" s="1">
        <v>8186043208</v>
      </c>
      <c r="K101" s="1" t="s">
        <v>209</v>
      </c>
      <c r="L101" s="1" t="s">
        <v>2329</v>
      </c>
      <c r="M101" s="1" t="s">
        <v>86</v>
      </c>
      <c r="N101" s="1" t="s">
        <v>2330</v>
      </c>
      <c r="O101" s="1" t="s">
        <v>2331</v>
      </c>
      <c r="P101" s="1" t="s">
        <v>394</v>
      </c>
      <c r="Q101" s="1" t="s">
        <v>2332</v>
      </c>
      <c r="R101" s="1" t="s">
        <v>2333</v>
      </c>
      <c r="S101" s="1">
        <v>9441114527</v>
      </c>
      <c r="T101" s="1" t="s">
        <v>2334</v>
      </c>
      <c r="U101" s="1" t="s">
        <v>2335</v>
      </c>
      <c r="V101" s="1">
        <v>9951090516</v>
      </c>
      <c r="W101" s="1" t="s">
        <v>610</v>
      </c>
      <c r="X101" s="1" t="s">
        <v>2336</v>
      </c>
      <c r="Y101" s="1" t="s">
        <v>989</v>
      </c>
      <c r="Z101" s="1" t="s">
        <v>96</v>
      </c>
      <c r="AA101" s="1" t="s">
        <v>2336</v>
      </c>
      <c r="AB101" s="1" t="s">
        <v>989</v>
      </c>
      <c r="AC101" s="1" t="s">
        <v>96</v>
      </c>
      <c r="AD101" s="1">
        <v>9.03</v>
      </c>
      <c r="AE101" s="1" t="s">
        <v>97</v>
      </c>
      <c r="AF101" s="1" t="s">
        <v>2337</v>
      </c>
      <c r="AG101" s="1" t="s">
        <v>1272</v>
      </c>
      <c r="AH101" s="1" t="s">
        <v>353</v>
      </c>
      <c r="AI101" s="1" t="s">
        <v>354</v>
      </c>
      <c r="AJ101" s="1">
        <v>92.15</v>
      </c>
      <c r="AK101" s="1">
        <v>9.7</v>
      </c>
      <c r="AL101" s="1" t="s">
        <v>2338</v>
      </c>
      <c r="AM101" s="1" t="s">
        <v>1272</v>
      </c>
      <c r="AN101" s="1" t="s">
        <v>104</v>
      </c>
      <c r="AO101" s="1" t="s">
        <v>193</v>
      </c>
      <c r="AP101" s="1" t="s">
        <v>380</v>
      </c>
      <c r="AQ101" s="1">
        <v>97.8</v>
      </c>
      <c r="AR101" s="1">
        <v>10</v>
      </c>
      <c r="AS101" s="1"/>
      <c r="AT101" s="1"/>
      <c r="AU101" s="1"/>
      <c r="AV101" s="1"/>
      <c r="AW101" s="1"/>
      <c r="AX101" s="1"/>
      <c r="AY101" s="1" t="s">
        <v>107</v>
      </c>
      <c r="AZ101" s="1" t="s">
        <v>2339</v>
      </c>
      <c r="BA101" s="1" t="s">
        <v>109</v>
      </c>
      <c r="BB101" s="1" t="s">
        <v>110</v>
      </c>
      <c r="BC101" s="1" t="s">
        <v>273</v>
      </c>
      <c r="BD101" s="1" t="s">
        <v>358</v>
      </c>
      <c r="BE101" s="1">
        <v>81.81</v>
      </c>
      <c r="BF101" s="1">
        <v>8.19</v>
      </c>
      <c r="BG101" s="1"/>
      <c r="BH101" s="1"/>
      <c r="BI101" s="1"/>
      <c r="BJ101" s="1"/>
      <c r="BK101" s="1"/>
      <c r="BL101" s="1"/>
      <c r="BM101" s="1"/>
      <c r="BN101" s="1"/>
      <c r="BO101" s="1" t="s">
        <v>2340</v>
      </c>
      <c r="BP101" s="1"/>
      <c r="BQ101" s="1"/>
      <c r="BR101" s="1" t="s">
        <v>2341</v>
      </c>
      <c r="BS101" s="1">
        <v>49</v>
      </c>
      <c r="BT101" s="1" t="s">
        <v>2342</v>
      </c>
      <c r="BU101" s="1" t="str">
        <f>HYPERLINK("https://nconnect.nicmar.ac.in/storage/profile/ProfilePhoto_H2570103_214396.jpg","Download")</f>
        <v>0</v>
      </c>
      <c r="BV101" s="1" t="s">
        <v>116</v>
      </c>
      <c r="BW101" s="3"/>
      <c r="BX101" s="4">
        <v>1</v>
      </c>
    </row>
    <row r="102" spans="1:76">
      <c r="A102" s="1" t="s">
        <v>76</v>
      </c>
      <c r="B102" s="1" t="s">
        <v>77</v>
      </c>
      <c r="C102" s="1" t="s">
        <v>2343</v>
      </c>
      <c r="D102" s="1" t="s">
        <v>2344</v>
      </c>
      <c r="E102" s="1"/>
      <c r="F102" s="1" t="s">
        <v>2345</v>
      </c>
      <c r="G102" s="1" t="s">
        <v>2346</v>
      </c>
      <c r="H102" s="1" t="s">
        <v>2347</v>
      </c>
      <c r="I102" s="1" t="s">
        <v>2348</v>
      </c>
      <c r="J102" s="1">
        <v>8885969666</v>
      </c>
      <c r="K102" s="1" t="s">
        <v>84</v>
      </c>
      <c r="L102" s="1" t="s">
        <v>2349</v>
      </c>
      <c r="M102" s="1" t="s">
        <v>86</v>
      </c>
      <c r="N102" s="1" t="s">
        <v>831</v>
      </c>
      <c r="O102" s="1"/>
      <c r="P102" s="1" t="s">
        <v>88</v>
      </c>
      <c r="Q102" s="1" t="s">
        <v>2350</v>
      </c>
      <c r="R102" s="1" t="s">
        <v>2351</v>
      </c>
      <c r="S102" s="1">
        <v>9848466602</v>
      </c>
      <c r="T102" s="1" t="s">
        <v>91</v>
      </c>
      <c r="U102" s="1" t="s">
        <v>2352</v>
      </c>
      <c r="V102" s="1">
        <v>9951107772</v>
      </c>
      <c r="W102" s="1" t="s">
        <v>216</v>
      </c>
      <c r="X102" s="1" t="s">
        <v>2353</v>
      </c>
      <c r="Y102" s="1" t="s">
        <v>95</v>
      </c>
      <c r="Z102" s="1" t="s">
        <v>96</v>
      </c>
      <c r="AA102" s="1" t="s">
        <v>2354</v>
      </c>
      <c r="AB102" s="1" t="s">
        <v>2355</v>
      </c>
      <c r="AC102" s="1" t="s">
        <v>96</v>
      </c>
      <c r="AD102" s="1">
        <v>0.0</v>
      </c>
      <c r="AE102" s="1" t="s">
        <v>97</v>
      </c>
      <c r="AF102" s="1" t="s">
        <v>2356</v>
      </c>
      <c r="AG102" s="1" t="s">
        <v>2357</v>
      </c>
      <c r="AH102" s="1" t="s">
        <v>726</v>
      </c>
      <c r="AI102" s="1" t="s">
        <v>511</v>
      </c>
      <c r="AJ102" s="1">
        <v>86.45</v>
      </c>
      <c r="AK102" s="1">
        <v>9.1</v>
      </c>
      <c r="AL102" s="1" t="s">
        <v>2358</v>
      </c>
      <c r="AM102" s="1" t="s">
        <v>2359</v>
      </c>
      <c r="AN102" s="1" t="s">
        <v>104</v>
      </c>
      <c r="AO102" s="1" t="s">
        <v>511</v>
      </c>
      <c r="AP102" s="1" t="s">
        <v>195</v>
      </c>
      <c r="AQ102" s="1">
        <v>76.9</v>
      </c>
      <c r="AR102" s="1">
        <v>7.69</v>
      </c>
      <c r="AS102" s="1"/>
      <c r="AT102" s="1"/>
      <c r="AU102" s="1"/>
      <c r="AV102" s="1"/>
      <c r="AW102" s="1"/>
      <c r="AX102" s="1"/>
      <c r="AY102" s="1" t="s">
        <v>683</v>
      </c>
      <c r="AZ102" s="1" t="s">
        <v>2360</v>
      </c>
      <c r="BA102" s="1" t="s">
        <v>142</v>
      </c>
      <c r="BB102" s="1" t="s">
        <v>110</v>
      </c>
      <c r="BC102" s="1" t="s">
        <v>198</v>
      </c>
      <c r="BD102" s="1" t="s">
        <v>949</v>
      </c>
      <c r="BE102" s="1">
        <v>61.8</v>
      </c>
      <c r="BF102" s="1">
        <v>6.18</v>
      </c>
      <c r="BG102" s="1"/>
      <c r="BH102" s="1"/>
      <c r="BI102" s="1"/>
      <c r="BJ102" s="1"/>
      <c r="BK102" s="1"/>
      <c r="BL102" s="1"/>
      <c r="BM102" s="1"/>
      <c r="BN102" s="1"/>
      <c r="BO102" s="1" t="s">
        <v>2361</v>
      </c>
      <c r="BP102" s="1"/>
      <c r="BQ102" s="1"/>
      <c r="BR102" s="1" t="s">
        <v>2362</v>
      </c>
      <c r="BS102" s="1">
        <v>93</v>
      </c>
      <c r="BT102" s="1" t="s">
        <v>2363</v>
      </c>
      <c r="BU102" s="1" t="str">
        <f>HYPERLINK("https://nconnect.nicmar.ac.in/storage/profile/ProfilePhoto_H2570104_249653.jpg","Download")</f>
        <v>0</v>
      </c>
      <c r="BV102" s="1" t="s">
        <v>116</v>
      </c>
      <c r="BW102" s="3"/>
      <c r="BX102" s="3"/>
    </row>
    <row r="103" spans="1:76">
      <c r="A103" s="1" t="s">
        <v>76</v>
      </c>
      <c r="B103" s="1" t="s">
        <v>77</v>
      </c>
      <c r="C103" s="1" t="s">
        <v>2364</v>
      </c>
      <c r="D103" s="1" t="s">
        <v>2365</v>
      </c>
      <c r="E103" s="1"/>
      <c r="F103" s="1" t="s">
        <v>2366</v>
      </c>
      <c r="G103" s="1" t="s">
        <v>2367</v>
      </c>
      <c r="H103" s="1" t="s">
        <v>2368</v>
      </c>
      <c r="I103" s="1" t="s">
        <v>2369</v>
      </c>
      <c r="J103" s="1">
        <v>9502291516</v>
      </c>
      <c r="K103" s="1" t="s">
        <v>84</v>
      </c>
      <c r="L103" s="1" t="s">
        <v>2370</v>
      </c>
      <c r="M103" s="1" t="s">
        <v>86</v>
      </c>
      <c r="N103" s="1" t="s">
        <v>526</v>
      </c>
      <c r="O103" s="1" t="s">
        <v>2371</v>
      </c>
      <c r="P103" s="1" t="s">
        <v>88</v>
      </c>
      <c r="Q103" s="1" t="s">
        <v>2372</v>
      </c>
      <c r="R103" s="1" t="s">
        <v>2373</v>
      </c>
      <c r="S103" s="1">
        <v>9640371206</v>
      </c>
      <c r="T103" s="1" t="s">
        <v>397</v>
      </c>
      <c r="U103" s="1" t="s">
        <v>2374</v>
      </c>
      <c r="V103" s="1">
        <v>9652298837</v>
      </c>
      <c r="W103" s="1" t="s">
        <v>158</v>
      </c>
      <c r="X103" s="1" t="s">
        <v>2375</v>
      </c>
      <c r="Y103" s="1" t="s">
        <v>321</v>
      </c>
      <c r="Z103" s="1" t="s">
        <v>322</v>
      </c>
      <c r="AA103" s="1" t="s">
        <v>2375</v>
      </c>
      <c r="AB103" s="1" t="s">
        <v>321</v>
      </c>
      <c r="AC103" s="1" t="s">
        <v>322</v>
      </c>
      <c r="AD103" s="1">
        <v>6.87</v>
      </c>
      <c r="AE103" s="1" t="s">
        <v>97</v>
      </c>
      <c r="AF103" s="1" t="s">
        <v>2376</v>
      </c>
      <c r="AG103" s="1" t="s">
        <v>2377</v>
      </c>
      <c r="AH103" s="1" t="s">
        <v>193</v>
      </c>
      <c r="AI103" s="1" t="s">
        <v>326</v>
      </c>
      <c r="AJ103" s="1">
        <v>87.4</v>
      </c>
      <c r="AK103" s="1">
        <v>9.2</v>
      </c>
      <c r="AL103" s="1"/>
      <c r="AM103" s="1"/>
      <c r="AN103" s="1"/>
      <c r="AO103" s="1"/>
      <c r="AP103" s="1"/>
      <c r="AQ103" s="1"/>
      <c r="AR103" s="1"/>
      <c r="AS103" s="1" t="s">
        <v>222</v>
      </c>
      <c r="AT103" s="1" t="s">
        <v>2378</v>
      </c>
      <c r="AU103" s="1" t="s">
        <v>273</v>
      </c>
      <c r="AV103" s="1" t="s">
        <v>2379</v>
      </c>
      <c r="AW103" s="1">
        <v>79.72</v>
      </c>
      <c r="AX103" s="1"/>
      <c r="AY103" s="1" t="s">
        <v>2380</v>
      </c>
      <c r="AZ103" s="1" t="s">
        <v>2381</v>
      </c>
      <c r="BA103" s="1" t="s">
        <v>142</v>
      </c>
      <c r="BB103" s="1" t="s">
        <v>110</v>
      </c>
      <c r="BC103" s="1" t="s">
        <v>303</v>
      </c>
      <c r="BD103" s="1" t="s">
        <v>466</v>
      </c>
      <c r="BE103" s="1">
        <v>73.1</v>
      </c>
      <c r="BF103" s="1">
        <v>7.81</v>
      </c>
      <c r="BG103" s="1"/>
      <c r="BH103" s="1"/>
      <c r="BI103" s="1"/>
      <c r="BJ103" s="1"/>
      <c r="BK103" s="1"/>
      <c r="BL103" s="1"/>
      <c r="BM103" s="1"/>
      <c r="BN103" s="1"/>
      <c r="BO103" s="1" t="s">
        <v>2382</v>
      </c>
      <c r="BP103" s="1"/>
      <c r="BQ103" s="1"/>
      <c r="BR103" s="1" t="s">
        <v>2383</v>
      </c>
      <c r="BS103" s="1">
        <v>43</v>
      </c>
      <c r="BT103" s="1"/>
      <c r="BU103" s="1" t="str">
        <f>HYPERLINK("https://nconnect.nicmar.ac.in/storage/profile/ProfilePhoto_H2570105_963458.jpg","Download")</f>
        <v>0</v>
      </c>
      <c r="BV103" s="1" t="s">
        <v>116</v>
      </c>
      <c r="BW103" s="3"/>
      <c r="BX103" s="4">
        <v>1</v>
      </c>
    </row>
    <row r="104" spans="1:76">
      <c r="A104" s="1" t="s">
        <v>76</v>
      </c>
      <c r="B104" s="1" t="s">
        <v>77</v>
      </c>
      <c r="C104" s="1" t="s">
        <v>2384</v>
      </c>
      <c r="D104" s="1" t="s">
        <v>2385</v>
      </c>
      <c r="E104" s="1" t="s">
        <v>2386</v>
      </c>
      <c r="F104" s="1" t="s">
        <v>1564</v>
      </c>
      <c r="G104" s="1" t="s">
        <v>2387</v>
      </c>
      <c r="H104" s="1" t="s">
        <v>2388</v>
      </c>
      <c r="I104" s="1" t="s">
        <v>2389</v>
      </c>
      <c r="J104" s="1">
        <v>8184947194</v>
      </c>
      <c r="K104" s="1" t="s">
        <v>84</v>
      </c>
      <c r="L104" s="1" t="s">
        <v>2390</v>
      </c>
      <c r="M104" s="1" t="s">
        <v>86</v>
      </c>
      <c r="N104" s="1" t="s">
        <v>604</v>
      </c>
      <c r="O104" s="1" t="s">
        <v>2391</v>
      </c>
      <c r="P104" s="1" t="s">
        <v>183</v>
      </c>
      <c r="Q104" s="1" t="s">
        <v>2392</v>
      </c>
      <c r="R104" s="1" t="s">
        <v>2393</v>
      </c>
      <c r="S104" s="1">
        <v>9848950061</v>
      </c>
      <c r="T104" s="1" t="s">
        <v>2394</v>
      </c>
      <c r="U104" s="1" t="s">
        <v>2395</v>
      </c>
      <c r="V104" s="1">
        <v>9912322911</v>
      </c>
      <c r="W104" s="1" t="s">
        <v>216</v>
      </c>
      <c r="X104" s="1" t="s">
        <v>2396</v>
      </c>
      <c r="Y104" s="1" t="s">
        <v>2355</v>
      </c>
      <c r="Z104" s="1" t="s">
        <v>96</v>
      </c>
      <c r="AA104" s="1" t="s">
        <v>2396</v>
      </c>
      <c r="AB104" s="1" t="s">
        <v>2355</v>
      </c>
      <c r="AC104" s="1" t="s">
        <v>96</v>
      </c>
      <c r="AD104" s="1">
        <v>7.47</v>
      </c>
      <c r="AE104" s="1" t="s">
        <v>97</v>
      </c>
      <c r="AF104" s="1" t="s">
        <v>2397</v>
      </c>
      <c r="AG104" s="1" t="s">
        <v>2398</v>
      </c>
      <c r="AH104" s="1" t="s">
        <v>404</v>
      </c>
      <c r="AI104" s="1" t="s">
        <v>135</v>
      </c>
      <c r="AJ104" s="1">
        <v>73.8</v>
      </c>
      <c r="AK104" s="1">
        <v>0</v>
      </c>
      <c r="AL104" s="1" t="s">
        <v>2397</v>
      </c>
      <c r="AM104" s="1" t="s">
        <v>2398</v>
      </c>
      <c r="AN104" s="1" t="s">
        <v>104</v>
      </c>
      <c r="AO104" s="1" t="s">
        <v>404</v>
      </c>
      <c r="AP104" s="1" t="s">
        <v>195</v>
      </c>
      <c r="AQ104" s="1">
        <v>74</v>
      </c>
      <c r="AR104" s="1">
        <v>0</v>
      </c>
      <c r="AS104" s="1"/>
      <c r="AT104" s="1"/>
      <c r="AU104" s="1"/>
      <c r="AV104" s="1"/>
      <c r="AW104" s="1"/>
      <c r="AX104" s="1"/>
      <c r="AY104" s="1" t="s">
        <v>1318</v>
      </c>
      <c r="AZ104" s="1" t="s">
        <v>2399</v>
      </c>
      <c r="BA104" s="1" t="s">
        <v>590</v>
      </c>
      <c r="BB104" s="1" t="s">
        <v>2295</v>
      </c>
      <c r="BC104" s="1" t="s">
        <v>382</v>
      </c>
      <c r="BD104" s="1" t="s">
        <v>1144</v>
      </c>
      <c r="BE104" s="1">
        <v>71.3</v>
      </c>
      <c r="BF104" s="1">
        <v>7.63</v>
      </c>
      <c r="BG104" s="1"/>
      <c r="BH104" s="1"/>
      <c r="BI104" s="1"/>
      <c r="BJ104" s="1"/>
      <c r="BK104" s="1"/>
      <c r="BL104" s="1"/>
      <c r="BM104" s="1"/>
      <c r="BN104" s="1"/>
      <c r="BO104" s="1" t="s">
        <v>2400</v>
      </c>
      <c r="BP104" s="1"/>
      <c r="BQ104" s="1"/>
      <c r="BR104" s="1" t="s">
        <v>2401</v>
      </c>
      <c r="BS104" s="1">
        <v>52</v>
      </c>
      <c r="BT104" s="1" t="s">
        <v>2402</v>
      </c>
      <c r="BU104" s="1" t="str">
        <f>HYPERLINK("https://nconnect.nicmar.ac.in/storage/profile/ProfilePhoto_H2570106_281479.jpg","Download")</f>
        <v>0</v>
      </c>
      <c r="BV104" s="1" t="s">
        <v>116</v>
      </c>
      <c r="BW104" s="3"/>
      <c r="BX104" s="3"/>
    </row>
    <row r="105" spans="1:76">
      <c r="A105" s="1" t="s">
        <v>76</v>
      </c>
      <c r="B105" s="1" t="s">
        <v>77</v>
      </c>
      <c r="C105" s="1" t="s">
        <v>2403</v>
      </c>
      <c r="D105" s="1" t="s">
        <v>2404</v>
      </c>
      <c r="E105" s="1" t="s">
        <v>2405</v>
      </c>
      <c r="F105" s="1" t="s">
        <v>2406</v>
      </c>
      <c r="G105" s="1" t="s">
        <v>2407</v>
      </c>
      <c r="H105" s="1" t="s">
        <v>2408</v>
      </c>
      <c r="I105" s="1" t="s">
        <v>2409</v>
      </c>
      <c r="J105" s="1">
        <v>9703444147</v>
      </c>
      <c r="K105" s="1" t="s">
        <v>209</v>
      </c>
      <c r="L105" s="1" t="s">
        <v>2410</v>
      </c>
      <c r="M105" s="1" t="s">
        <v>86</v>
      </c>
      <c r="N105" s="1" t="s">
        <v>2411</v>
      </c>
      <c r="O105" s="1" t="s">
        <v>2412</v>
      </c>
      <c r="P105" s="1" t="s">
        <v>343</v>
      </c>
      <c r="Q105" s="1" t="s">
        <v>2413</v>
      </c>
      <c r="R105" s="1" t="s">
        <v>2414</v>
      </c>
      <c r="S105" s="1">
        <v>9440014423</v>
      </c>
      <c r="T105" s="1" t="s">
        <v>97</v>
      </c>
      <c r="U105" s="1" t="s">
        <v>2415</v>
      </c>
      <c r="V105" s="1">
        <v>9440014423</v>
      </c>
      <c r="W105" s="1" t="s">
        <v>428</v>
      </c>
      <c r="X105" s="1" t="s">
        <v>2416</v>
      </c>
      <c r="Y105" s="1" t="s">
        <v>2062</v>
      </c>
      <c r="Z105" s="1" t="s">
        <v>322</v>
      </c>
      <c r="AA105" s="1" t="s">
        <v>2416</v>
      </c>
      <c r="AB105" s="1" t="s">
        <v>2062</v>
      </c>
      <c r="AC105" s="1" t="s">
        <v>322</v>
      </c>
      <c r="AD105" s="1">
        <v>7.58</v>
      </c>
      <c r="AE105" s="1" t="s">
        <v>97</v>
      </c>
      <c r="AF105" s="1" t="s">
        <v>2417</v>
      </c>
      <c r="AG105" s="1" t="s">
        <v>2418</v>
      </c>
      <c r="AH105" s="1" t="s">
        <v>2419</v>
      </c>
      <c r="AI105" s="1" t="s">
        <v>326</v>
      </c>
      <c r="AJ105" s="1">
        <v>98</v>
      </c>
      <c r="AK105" s="1">
        <v>9.8</v>
      </c>
      <c r="AL105" s="1" t="s">
        <v>102</v>
      </c>
      <c r="AM105" s="1" t="s">
        <v>2420</v>
      </c>
      <c r="AN105" s="1" t="s">
        <v>104</v>
      </c>
      <c r="AO105" s="1" t="s">
        <v>163</v>
      </c>
      <c r="AP105" s="1" t="s">
        <v>329</v>
      </c>
      <c r="AQ105" s="1">
        <v>85.4</v>
      </c>
      <c r="AR105" s="1">
        <v>8.54</v>
      </c>
      <c r="AS105" s="1"/>
      <c r="AT105" s="1"/>
      <c r="AU105" s="1"/>
      <c r="AV105" s="1"/>
      <c r="AW105" s="1"/>
      <c r="AX105" s="1"/>
      <c r="AY105" s="1" t="s">
        <v>2421</v>
      </c>
      <c r="AZ105" s="1" t="s">
        <v>2422</v>
      </c>
      <c r="BA105" s="1" t="s">
        <v>590</v>
      </c>
      <c r="BB105" s="1" t="s">
        <v>591</v>
      </c>
      <c r="BC105" s="1" t="s">
        <v>105</v>
      </c>
      <c r="BD105" s="1" t="s">
        <v>171</v>
      </c>
      <c r="BE105" s="1">
        <v>78.7</v>
      </c>
      <c r="BF105" s="1">
        <v>7.87</v>
      </c>
      <c r="BG105" s="1"/>
      <c r="BH105" s="1"/>
      <c r="BI105" s="1"/>
      <c r="BJ105" s="1"/>
      <c r="BK105" s="1"/>
      <c r="BL105" s="1"/>
      <c r="BM105" s="1"/>
      <c r="BN105" s="1"/>
      <c r="BO105" s="1" t="s">
        <v>2423</v>
      </c>
      <c r="BP105" s="1"/>
      <c r="BQ105" s="1"/>
      <c r="BR105" s="1" t="s">
        <v>2424</v>
      </c>
      <c r="BS105" s="1">
        <v>55</v>
      </c>
      <c r="BT105" s="1" t="s">
        <v>1107</v>
      </c>
      <c r="BU105" s="1" t="str">
        <f>HYPERLINK("https://nconnect.nicmar.ac.in/storage/profile/ProfilePhoto_H2570107_815429.jpg","Download")</f>
        <v>0</v>
      </c>
      <c r="BV105" s="1" t="s">
        <v>116</v>
      </c>
      <c r="BW105" s="3"/>
      <c r="BX105" s="4">
        <v>2</v>
      </c>
    </row>
    <row r="106" spans="1:76">
      <c r="A106" s="1" t="s">
        <v>76</v>
      </c>
      <c r="B106" s="1" t="s">
        <v>77</v>
      </c>
      <c r="C106" s="1" t="s">
        <v>2425</v>
      </c>
      <c r="D106" s="1" t="s">
        <v>2426</v>
      </c>
      <c r="E106" s="1"/>
      <c r="F106" s="1" t="s">
        <v>2427</v>
      </c>
      <c r="G106" s="1" t="s">
        <v>2428</v>
      </c>
      <c r="H106" s="1" t="s">
        <v>2429</v>
      </c>
      <c r="I106" s="1" t="s">
        <v>2430</v>
      </c>
      <c r="J106" s="1">
        <v>9449480955</v>
      </c>
      <c r="K106" s="1" t="s">
        <v>84</v>
      </c>
      <c r="L106" s="1" t="s">
        <v>2431</v>
      </c>
      <c r="M106" s="1" t="s">
        <v>86</v>
      </c>
      <c r="N106" s="1" t="s">
        <v>2432</v>
      </c>
      <c r="O106" s="1"/>
      <c r="P106" s="1" t="s">
        <v>88</v>
      </c>
      <c r="Q106" s="1" t="s">
        <v>2433</v>
      </c>
      <c r="R106" s="1" t="s">
        <v>2434</v>
      </c>
      <c r="S106" s="1">
        <v>9343061255</v>
      </c>
      <c r="T106" s="1" t="s">
        <v>91</v>
      </c>
      <c r="U106" s="1" t="s">
        <v>2435</v>
      </c>
      <c r="V106" s="1">
        <v>9964155559</v>
      </c>
      <c r="W106" s="1" t="s">
        <v>158</v>
      </c>
      <c r="X106" s="1" t="s">
        <v>2436</v>
      </c>
      <c r="Y106" s="1" t="s">
        <v>2437</v>
      </c>
      <c r="Z106" s="1" t="s">
        <v>768</v>
      </c>
      <c r="AA106" s="1" t="s">
        <v>2436</v>
      </c>
      <c r="AB106" s="1" t="s">
        <v>2437</v>
      </c>
      <c r="AC106" s="1" t="s">
        <v>768</v>
      </c>
      <c r="AD106" s="1">
        <v>6.76</v>
      </c>
      <c r="AE106" s="1" t="s">
        <v>97</v>
      </c>
      <c r="AF106" s="1" t="s">
        <v>2438</v>
      </c>
      <c r="AG106" s="1" t="s">
        <v>2439</v>
      </c>
      <c r="AH106" s="1" t="s">
        <v>135</v>
      </c>
      <c r="AI106" s="1" t="s">
        <v>380</v>
      </c>
      <c r="AJ106" s="1">
        <v>80.32</v>
      </c>
      <c r="AK106" s="1"/>
      <c r="AL106" s="1" t="s">
        <v>2440</v>
      </c>
      <c r="AM106" s="1" t="s">
        <v>2441</v>
      </c>
      <c r="AN106" s="1" t="s">
        <v>104</v>
      </c>
      <c r="AO106" s="1" t="s">
        <v>101</v>
      </c>
      <c r="AP106" s="1" t="s">
        <v>248</v>
      </c>
      <c r="AQ106" s="1">
        <v>79.83</v>
      </c>
      <c r="AR106" s="1"/>
      <c r="AS106" s="1"/>
      <c r="AT106" s="1"/>
      <c r="AU106" s="1"/>
      <c r="AV106" s="1"/>
      <c r="AW106" s="1"/>
      <c r="AX106" s="1"/>
      <c r="AY106" s="1" t="s">
        <v>2442</v>
      </c>
      <c r="AZ106" s="1" t="s">
        <v>2443</v>
      </c>
      <c r="BA106" s="1" t="s">
        <v>109</v>
      </c>
      <c r="BB106" s="1" t="s">
        <v>110</v>
      </c>
      <c r="BC106" s="1" t="s">
        <v>111</v>
      </c>
      <c r="BD106" s="1" t="s">
        <v>112</v>
      </c>
      <c r="BE106" s="1">
        <v>69.6</v>
      </c>
      <c r="BF106" s="1">
        <v>6.96</v>
      </c>
      <c r="BG106" s="1"/>
      <c r="BH106" s="1"/>
      <c r="BI106" s="1"/>
      <c r="BJ106" s="1"/>
      <c r="BK106" s="1"/>
      <c r="BL106" s="1"/>
      <c r="BM106" s="1"/>
      <c r="BN106" s="1"/>
      <c r="BO106" s="1" t="s">
        <v>2444</v>
      </c>
      <c r="BP106" s="1"/>
      <c r="BQ106" s="1"/>
      <c r="BR106" s="1" t="s">
        <v>2445</v>
      </c>
      <c r="BS106" s="1">
        <v>22</v>
      </c>
      <c r="BT106" s="1"/>
      <c r="BU106" s="1" t="str">
        <f>HYPERLINK("https://nconnect.nicmar.ac.in/storage/profile/ProfilePhoto_H2570108_186594.jpg","Download")</f>
        <v>0</v>
      </c>
      <c r="BV106" s="1" t="s">
        <v>116</v>
      </c>
      <c r="BW106" s="3"/>
      <c r="BX106" s="3"/>
    </row>
    <row r="107" spans="1:76">
      <c r="A107" s="1" t="s">
        <v>76</v>
      </c>
      <c r="B107" s="1" t="s">
        <v>77</v>
      </c>
      <c r="C107" s="1" t="s">
        <v>2446</v>
      </c>
      <c r="D107" s="1" t="s">
        <v>2447</v>
      </c>
      <c r="E107" s="1" t="s">
        <v>2448</v>
      </c>
      <c r="F107" s="1" t="s">
        <v>2449</v>
      </c>
      <c r="G107" s="1" t="s">
        <v>2450</v>
      </c>
      <c r="H107" s="1" t="s">
        <v>2451</v>
      </c>
      <c r="I107" s="1" t="s">
        <v>2452</v>
      </c>
      <c r="J107" s="1">
        <v>9359062077</v>
      </c>
      <c r="K107" s="1" t="s">
        <v>84</v>
      </c>
      <c r="L107" s="1" t="s">
        <v>2453</v>
      </c>
      <c r="M107" s="1" t="s">
        <v>86</v>
      </c>
      <c r="N107" s="1" t="s">
        <v>2454</v>
      </c>
      <c r="O107" s="1" t="s">
        <v>2455</v>
      </c>
      <c r="P107" s="1" t="s">
        <v>343</v>
      </c>
      <c r="Q107" s="1" t="s">
        <v>2456</v>
      </c>
      <c r="R107" s="1" t="s">
        <v>2457</v>
      </c>
      <c r="S107" s="1">
        <v>9764237059</v>
      </c>
      <c r="T107" s="1" t="s">
        <v>2458</v>
      </c>
      <c r="U107" s="1" t="s">
        <v>2459</v>
      </c>
      <c r="V107" s="1">
        <v>7499624031</v>
      </c>
      <c r="W107" s="1" t="s">
        <v>2460</v>
      </c>
      <c r="X107" s="1" t="s">
        <v>2461</v>
      </c>
      <c r="Y107" s="1" t="s">
        <v>2462</v>
      </c>
      <c r="Z107" s="1" t="s">
        <v>2463</v>
      </c>
      <c r="AA107" s="1" t="s">
        <v>2461</v>
      </c>
      <c r="AB107" s="1" t="s">
        <v>2462</v>
      </c>
      <c r="AC107" s="1" t="s">
        <v>2463</v>
      </c>
      <c r="AD107" s="1">
        <v>6.95</v>
      </c>
      <c r="AE107" s="1" t="s">
        <v>97</v>
      </c>
      <c r="AF107" s="1" t="s">
        <v>2464</v>
      </c>
      <c r="AG107" s="1" t="s">
        <v>2465</v>
      </c>
      <c r="AH107" s="1" t="s">
        <v>404</v>
      </c>
      <c r="AI107" s="1" t="s">
        <v>163</v>
      </c>
      <c r="AJ107" s="1">
        <v>83</v>
      </c>
      <c r="AK107" s="1">
        <v>8.73</v>
      </c>
      <c r="AL107" s="1"/>
      <c r="AM107" s="1"/>
      <c r="AN107" s="1"/>
      <c r="AO107" s="1"/>
      <c r="AP107" s="1"/>
      <c r="AQ107" s="1"/>
      <c r="AR107" s="1"/>
      <c r="AS107" s="1" t="s">
        <v>2466</v>
      </c>
      <c r="AT107" s="1" t="s">
        <v>2467</v>
      </c>
      <c r="AU107" s="1" t="s">
        <v>224</v>
      </c>
      <c r="AV107" s="1" t="s">
        <v>301</v>
      </c>
      <c r="AW107" s="1">
        <v>72.63</v>
      </c>
      <c r="AX107" s="1">
        <v>7.65</v>
      </c>
      <c r="AY107" s="1" t="s">
        <v>2468</v>
      </c>
      <c r="AZ107" s="1" t="s">
        <v>2469</v>
      </c>
      <c r="BA107" s="1" t="s">
        <v>142</v>
      </c>
      <c r="BB107" s="1" t="s">
        <v>110</v>
      </c>
      <c r="BC107" s="1" t="s">
        <v>170</v>
      </c>
      <c r="BD107" s="1" t="s">
        <v>171</v>
      </c>
      <c r="BE107" s="1">
        <v>58.9</v>
      </c>
      <c r="BF107" s="1">
        <v>6.64</v>
      </c>
      <c r="BG107" s="1"/>
      <c r="BH107" s="1"/>
      <c r="BI107" s="1"/>
      <c r="BJ107" s="1"/>
      <c r="BK107" s="1"/>
      <c r="BL107" s="1"/>
      <c r="BM107" s="1"/>
      <c r="BN107" s="1"/>
      <c r="BO107" s="1" t="s">
        <v>2470</v>
      </c>
      <c r="BP107" s="1"/>
      <c r="BQ107" s="1"/>
      <c r="BR107" s="1" t="s">
        <v>2471</v>
      </c>
      <c r="BS107" s="1">
        <v>38</v>
      </c>
      <c r="BT107" s="1" t="s">
        <v>2472</v>
      </c>
      <c r="BU107" s="1" t="str">
        <f>HYPERLINK("https://nconnect.nicmar.ac.in/storage/profile/ProfilePhoto_H2570109_829175.jpg","Download")</f>
        <v>0</v>
      </c>
      <c r="BV107" s="1" t="s">
        <v>116</v>
      </c>
      <c r="BW107" s="3"/>
      <c r="BX107" s="4">
        <v>1</v>
      </c>
    </row>
    <row r="108" spans="1:76">
      <c r="A108" s="1" t="s">
        <v>76</v>
      </c>
      <c r="B108" s="1" t="s">
        <v>77</v>
      </c>
      <c r="C108" s="1" t="s">
        <v>2473</v>
      </c>
      <c r="D108" s="1" t="s">
        <v>2474</v>
      </c>
      <c r="E108" s="1"/>
      <c r="F108" s="1" t="s">
        <v>2475</v>
      </c>
      <c r="G108" s="1" t="s">
        <v>2476</v>
      </c>
      <c r="H108" s="1" t="s">
        <v>2477</v>
      </c>
      <c r="I108" s="1" t="s">
        <v>2478</v>
      </c>
      <c r="J108" s="1">
        <v>9589069039</v>
      </c>
      <c r="K108" s="1" t="s">
        <v>84</v>
      </c>
      <c r="L108" s="1" t="s">
        <v>2479</v>
      </c>
      <c r="M108" s="1" t="s">
        <v>86</v>
      </c>
      <c r="N108" s="1" t="s">
        <v>2480</v>
      </c>
      <c r="O108" s="1"/>
      <c r="P108" s="1" t="s">
        <v>183</v>
      </c>
      <c r="Q108" s="1" t="s">
        <v>2481</v>
      </c>
      <c r="R108" s="1" t="s">
        <v>2482</v>
      </c>
      <c r="S108" s="1">
        <v>9827631359</v>
      </c>
      <c r="T108" s="1" t="s">
        <v>2483</v>
      </c>
      <c r="U108" s="1" t="s">
        <v>2484</v>
      </c>
      <c r="V108" s="1">
        <v>9630031359</v>
      </c>
      <c r="W108" s="1" t="s">
        <v>216</v>
      </c>
      <c r="X108" s="1" t="s">
        <v>2485</v>
      </c>
      <c r="Y108" s="1" t="s">
        <v>2486</v>
      </c>
      <c r="Z108" s="1" t="s">
        <v>2487</v>
      </c>
      <c r="AA108" s="1" t="s">
        <v>2485</v>
      </c>
      <c r="AB108" s="1" t="s">
        <v>2486</v>
      </c>
      <c r="AC108" s="1" t="s">
        <v>2487</v>
      </c>
      <c r="AD108" s="1">
        <v>8.97</v>
      </c>
      <c r="AE108" s="1" t="s">
        <v>97</v>
      </c>
      <c r="AF108" s="1" t="s">
        <v>2488</v>
      </c>
      <c r="AG108" s="1" t="s">
        <v>2489</v>
      </c>
      <c r="AH108" s="1" t="s">
        <v>247</v>
      </c>
      <c r="AI108" s="1" t="s">
        <v>101</v>
      </c>
      <c r="AJ108" s="1">
        <v>86.8</v>
      </c>
      <c r="AK108" s="1">
        <v>0</v>
      </c>
      <c r="AL108" s="1" t="s">
        <v>2488</v>
      </c>
      <c r="AM108" s="1" t="s">
        <v>2489</v>
      </c>
      <c r="AN108" s="1" t="s">
        <v>104</v>
      </c>
      <c r="AO108" s="1" t="s">
        <v>138</v>
      </c>
      <c r="AP108" s="1" t="s">
        <v>248</v>
      </c>
      <c r="AQ108" s="1">
        <v>82.2</v>
      </c>
      <c r="AR108" s="1">
        <v>0</v>
      </c>
      <c r="AS108" s="1"/>
      <c r="AT108" s="1"/>
      <c r="AU108" s="1"/>
      <c r="AV108" s="1"/>
      <c r="AW108" s="1"/>
      <c r="AX108" s="1"/>
      <c r="AY108" s="1" t="s">
        <v>2490</v>
      </c>
      <c r="AZ108" s="1" t="s">
        <v>2490</v>
      </c>
      <c r="BA108" s="1" t="s">
        <v>142</v>
      </c>
      <c r="BB108" s="1" t="s">
        <v>110</v>
      </c>
      <c r="BC108" s="1" t="s">
        <v>143</v>
      </c>
      <c r="BD108" s="1" t="s">
        <v>171</v>
      </c>
      <c r="BE108" s="1">
        <v>90</v>
      </c>
      <c r="BF108" s="1">
        <v>9</v>
      </c>
      <c r="BG108" s="1"/>
      <c r="BH108" s="1"/>
      <c r="BI108" s="1"/>
      <c r="BJ108" s="1"/>
      <c r="BK108" s="1"/>
      <c r="BL108" s="1"/>
      <c r="BM108" s="1"/>
      <c r="BN108" s="1"/>
      <c r="BO108" s="1" t="s">
        <v>2491</v>
      </c>
      <c r="BP108" s="1"/>
      <c r="BQ108" s="1"/>
      <c r="BR108" s="1" t="s">
        <v>2492</v>
      </c>
      <c r="BS108" s="1">
        <v>39</v>
      </c>
      <c r="BT108" s="1" t="s">
        <v>2493</v>
      </c>
      <c r="BU108" s="1" t="str">
        <f>HYPERLINK("https://nconnect.nicmar.ac.in/storage/profile/ProfilePhoto_H2570110_461837.jpg","Download")</f>
        <v>0</v>
      </c>
      <c r="BV108" s="1" t="s">
        <v>116</v>
      </c>
      <c r="BW108" s="3"/>
      <c r="BX108" s="4">
        <v>1</v>
      </c>
    </row>
    <row r="109" spans="1:76">
      <c r="A109" s="1" t="s">
        <v>76</v>
      </c>
      <c r="B109" s="1" t="s">
        <v>77</v>
      </c>
      <c r="C109" s="1" t="s">
        <v>2494</v>
      </c>
      <c r="D109" s="1" t="s">
        <v>2495</v>
      </c>
      <c r="E109" s="1"/>
      <c r="F109" s="1" t="s">
        <v>2496</v>
      </c>
      <c r="G109" s="1" t="s">
        <v>2497</v>
      </c>
      <c r="H109" s="1" t="s">
        <v>2498</v>
      </c>
      <c r="I109" s="1" t="s">
        <v>2499</v>
      </c>
      <c r="J109" s="1">
        <v>8919409850</v>
      </c>
      <c r="K109" s="1" t="s">
        <v>84</v>
      </c>
      <c r="L109" s="1" t="s">
        <v>2500</v>
      </c>
      <c r="M109" s="1" t="s">
        <v>86</v>
      </c>
      <c r="N109" s="1" t="s">
        <v>2501</v>
      </c>
      <c r="O109" s="1" t="s">
        <v>2502</v>
      </c>
      <c r="P109" s="1" t="s">
        <v>316</v>
      </c>
      <c r="Q109" s="1" t="s">
        <v>2503</v>
      </c>
      <c r="R109" s="1" t="s">
        <v>2504</v>
      </c>
      <c r="S109" s="1">
        <v>7893400448</v>
      </c>
      <c r="T109" s="1" t="s">
        <v>91</v>
      </c>
      <c r="U109" s="1" t="s">
        <v>2505</v>
      </c>
      <c r="V109" s="1">
        <v>7893400448</v>
      </c>
      <c r="W109" s="1" t="s">
        <v>1231</v>
      </c>
      <c r="X109" s="1" t="s">
        <v>2506</v>
      </c>
      <c r="Y109" s="1" t="s">
        <v>860</v>
      </c>
      <c r="Z109" s="1" t="s">
        <v>322</v>
      </c>
      <c r="AA109" s="1" t="s">
        <v>2506</v>
      </c>
      <c r="AB109" s="1" t="s">
        <v>860</v>
      </c>
      <c r="AC109" s="1" t="s">
        <v>322</v>
      </c>
      <c r="AD109" s="1">
        <v>7.05</v>
      </c>
      <c r="AE109" s="1" t="s">
        <v>97</v>
      </c>
      <c r="AF109" s="1" t="s">
        <v>2507</v>
      </c>
      <c r="AG109" s="1" t="s">
        <v>2508</v>
      </c>
      <c r="AH109" s="1" t="s">
        <v>408</v>
      </c>
      <c r="AI109" s="1" t="s">
        <v>326</v>
      </c>
      <c r="AJ109" s="1">
        <v>85</v>
      </c>
      <c r="AK109" s="1">
        <v>8.3</v>
      </c>
      <c r="AL109" s="1" t="s">
        <v>2509</v>
      </c>
      <c r="AM109" s="1" t="s">
        <v>2508</v>
      </c>
      <c r="AN109" s="1" t="s">
        <v>104</v>
      </c>
      <c r="AO109" s="1" t="s">
        <v>247</v>
      </c>
      <c r="AP109" s="1" t="s">
        <v>329</v>
      </c>
      <c r="AQ109" s="1">
        <v>83</v>
      </c>
      <c r="AR109" s="1">
        <v>8.3</v>
      </c>
      <c r="AS109" s="1"/>
      <c r="AT109" s="1"/>
      <c r="AU109" s="1"/>
      <c r="AV109" s="1"/>
      <c r="AW109" s="1"/>
      <c r="AX109" s="1"/>
      <c r="AY109" s="1" t="s">
        <v>588</v>
      </c>
      <c r="AZ109" s="1" t="s">
        <v>2510</v>
      </c>
      <c r="BA109" s="1" t="s">
        <v>142</v>
      </c>
      <c r="BB109" s="1" t="s">
        <v>110</v>
      </c>
      <c r="BC109" s="1" t="s">
        <v>1708</v>
      </c>
      <c r="BD109" s="1" t="s">
        <v>593</v>
      </c>
      <c r="BE109" s="1">
        <v>62.9</v>
      </c>
      <c r="BF109" s="1">
        <v>6.79</v>
      </c>
      <c r="BG109" s="1"/>
      <c r="BH109" s="1"/>
      <c r="BI109" s="1"/>
      <c r="BJ109" s="1"/>
      <c r="BK109" s="1"/>
      <c r="BL109" s="1"/>
      <c r="BM109" s="1"/>
      <c r="BN109" s="1"/>
      <c r="BO109" s="1" t="s">
        <v>2511</v>
      </c>
      <c r="BP109" s="1"/>
      <c r="BQ109" s="1"/>
      <c r="BR109" s="1" t="s">
        <v>2512</v>
      </c>
      <c r="BS109" s="1">
        <v>32</v>
      </c>
      <c r="BT109" s="1"/>
      <c r="BU109" s="1" t="str">
        <f>HYPERLINK("https://nconnect.nicmar.ac.in/storage/profile/ProfilePhoto_H2570111_231986.jpg","Download")</f>
        <v>0</v>
      </c>
      <c r="BV109" s="1" t="s">
        <v>116</v>
      </c>
      <c r="BW109" s="3"/>
      <c r="BX109" s="4">
        <v>2</v>
      </c>
    </row>
    <row r="110" spans="1:76">
      <c r="A110" s="1" t="s">
        <v>76</v>
      </c>
      <c r="B110" s="1" t="s">
        <v>77</v>
      </c>
      <c r="C110" s="1" t="s">
        <v>2513</v>
      </c>
      <c r="D110" s="1" t="s">
        <v>1777</v>
      </c>
      <c r="E110" s="1"/>
      <c r="F110" s="1" t="s">
        <v>2514</v>
      </c>
      <c r="G110" s="1" t="s">
        <v>2515</v>
      </c>
      <c r="H110" s="1" t="s">
        <v>2516</v>
      </c>
      <c r="I110" s="1" t="s">
        <v>2517</v>
      </c>
      <c r="J110" s="1">
        <v>9373408319</v>
      </c>
      <c r="K110" s="1" t="s">
        <v>84</v>
      </c>
      <c r="L110" s="1" t="s">
        <v>2518</v>
      </c>
      <c r="M110" s="1" t="s">
        <v>86</v>
      </c>
      <c r="N110" s="1" t="s">
        <v>2519</v>
      </c>
      <c r="O110" s="1" t="s">
        <v>2520</v>
      </c>
      <c r="P110" s="1" t="s">
        <v>183</v>
      </c>
      <c r="Q110" s="1" t="s">
        <v>2521</v>
      </c>
      <c r="R110" s="1" t="s">
        <v>2522</v>
      </c>
      <c r="S110" s="1">
        <v>7033092554</v>
      </c>
      <c r="T110" s="1" t="s">
        <v>2185</v>
      </c>
      <c r="U110" s="1" t="s">
        <v>2523</v>
      </c>
      <c r="V110" s="1">
        <v>8777824161</v>
      </c>
      <c r="W110" s="1" t="s">
        <v>93</v>
      </c>
      <c r="X110" s="1" t="s">
        <v>2524</v>
      </c>
      <c r="Y110" s="1" t="s">
        <v>2525</v>
      </c>
      <c r="Z110" s="1" t="s">
        <v>2463</v>
      </c>
      <c r="AA110" s="1" t="s">
        <v>2524</v>
      </c>
      <c r="AB110" s="1" t="s">
        <v>2525</v>
      </c>
      <c r="AC110" s="1" t="s">
        <v>2463</v>
      </c>
      <c r="AD110" s="1">
        <v>7.71</v>
      </c>
      <c r="AE110" s="1" t="s">
        <v>97</v>
      </c>
      <c r="AF110" s="1" t="s">
        <v>2526</v>
      </c>
      <c r="AG110" s="1" t="s">
        <v>2527</v>
      </c>
      <c r="AH110" s="1" t="s">
        <v>247</v>
      </c>
      <c r="AI110" s="1" t="s">
        <v>101</v>
      </c>
      <c r="AJ110" s="1">
        <v>83.8</v>
      </c>
      <c r="AK110" s="1"/>
      <c r="AL110" s="1" t="s">
        <v>2526</v>
      </c>
      <c r="AM110" s="1" t="s">
        <v>2527</v>
      </c>
      <c r="AN110" s="1" t="s">
        <v>104</v>
      </c>
      <c r="AO110" s="1" t="s">
        <v>138</v>
      </c>
      <c r="AP110" s="1" t="s">
        <v>248</v>
      </c>
      <c r="AQ110" s="1">
        <v>77</v>
      </c>
      <c r="AR110" s="1"/>
      <c r="AS110" s="1"/>
      <c r="AT110" s="1"/>
      <c r="AU110" s="1"/>
      <c r="AV110" s="1"/>
      <c r="AW110" s="1"/>
      <c r="AX110" s="1"/>
      <c r="AY110" s="1" t="s">
        <v>2528</v>
      </c>
      <c r="AZ110" s="1" t="s">
        <v>2529</v>
      </c>
      <c r="BA110" s="1" t="s">
        <v>142</v>
      </c>
      <c r="BB110" s="1" t="s">
        <v>110</v>
      </c>
      <c r="BC110" s="1" t="s">
        <v>111</v>
      </c>
      <c r="BD110" s="1" t="s">
        <v>144</v>
      </c>
      <c r="BE110" s="1">
        <v>85.2</v>
      </c>
      <c r="BF110" s="1">
        <v>9.27</v>
      </c>
      <c r="BG110" s="1"/>
      <c r="BH110" s="1"/>
      <c r="BI110" s="1"/>
      <c r="BJ110" s="1"/>
      <c r="BK110" s="1"/>
      <c r="BL110" s="1"/>
      <c r="BM110" s="1"/>
      <c r="BN110" s="1"/>
      <c r="BO110" s="1" t="s">
        <v>2530</v>
      </c>
      <c r="BP110" s="1"/>
      <c r="BQ110" s="1"/>
      <c r="BR110" s="1" t="s">
        <v>2531</v>
      </c>
      <c r="BS110" s="1">
        <v>89</v>
      </c>
      <c r="BT110" s="1" t="s">
        <v>2532</v>
      </c>
      <c r="BU110" s="1" t="str">
        <f>HYPERLINK("https://nconnect.nicmar.ac.in/storage/profile/ProfilePhoto_H2570112_847169.jpg","Download")</f>
        <v>0</v>
      </c>
      <c r="BV110" s="1" t="s">
        <v>116</v>
      </c>
      <c r="BW110" s="3"/>
      <c r="BX110" s="4">
        <v>1</v>
      </c>
    </row>
    <row r="111" spans="1:76">
      <c r="A111" s="1" t="s">
        <v>76</v>
      </c>
      <c r="B111" s="1" t="s">
        <v>77</v>
      </c>
      <c r="C111" s="1" t="s">
        <v>2533</v>
      </c>
      <c r="D111" s="1" t="s">
        <v>2534</v>
      </c>
      <c r="E111" s="1" t="s">
        <v>232</v>
      </c>
      <c r="F111" s="1" t="s">
        <v>2535</v>
      </c>
      <c r="G111" s="1" t="s">
        <v>2536</v>
      </c>
      <c r="H111" s="1" t="s">
        <v>2537</v>
      </c>
      <c r="I111" s="1" t="s">
        <v>2538</v>
      </c>
      <c r="J111" s="1">
        <v>8374070579</v>
      </c>
      <c r="K111" s="1" t="s">
        <v>84</v>
      </c>
      <c r="L111" s="1" t="s">
        <v>2539</v>
      </c>
      <c r="M111" s="1" t="s">
        <v>86</v>
      </c>
      <c r="N111" s="1" t="s">
        <v>895</v>
      </c>
      <c r="O111" s="1" t="s">
        <v>2540</v>
      </c>
      <c r="P111" s="1" t="s">
        <v>394</v>
      </c>
      <c r="Q111" s="1" t="s">
        <v>2541</v>
      </c>
      <c r="R111" s="1" t="s">
        <v>2542</v>
      </c>
      <c r="S111" s="1">
        <v>9866677985</v>
      </c>
      <c r="T111" s="1" t="s">
        <v>2543</v>
      </c>
      <c r="U111" s="1" t="s">
        <v>2544</v>
      </c>
      <c r="V111" s="1">
        <v>9959055999</v>
      </c>
      <c r="W111" s="1" t="s">
        <v>216</v>
      </c>
      <c r="X111" s="1" t="s">
        <v>2545</v>
      </c>
      <c r="Y111" s="1" t="s">
        <v>95</v>
      </c>
      <c r="Z111" s="1" t="s">
        <v>96</v>
      </c>
      <c r="AA111" s="1" t="s">
        <v>2545</v>
      </c>
      <c r="AB111" s="1" t="s">
        <v>95</v>
      </c>
      <c r="AC111" s="1" t="s">
        <v>96</v>
      </c>
      <c r="AD111" s="1">
        <v>7.42</v>
      </c>
      <c r="AE111" s="1" t="s">
        <v>97</v>
      </c>
      <c r="AF111" s="1" t="s">
        <v>2546</v>
      </c>
      <c r="AG111" s="1" t="s">
        <v>2547</v>
      </c>
      <c r="AH111" s="1" t="s">
        <v>247</v>
      </c>
      <c r="AI111" s="1" t="s">
        <v>101</v>
      </c>
      <c r="AJ111" s="1">
        <v>83.6</v>
      </c>
      <c r="AK111" s="1">
        <v>8.8</v>
      </c>
      <c r="AL111" s="1" t="s">
        <v>2548</v>
      </c>
      <c r="AM111" s="1" t="s">
        <v>463</v>
      </c>
      <c r="AN111" s="1" t="s">
        <v>104</v>
      </c>
      <c r="AO111" s="1" t="s">
        <v>166</v>
      </c>
      <c r="AP111" s="1" t="s">
        <v>106</v>
      </c>
      <c r="AQ111" s="1">
        <v>75.8</v>
      </c>
      <c r="AR111" s="1"/>
      <c r="AS111" s="1"/>
      <c r="AT111" s="1"/>
      <c r="AU111" s="1"/>
      <c r="AV111" s="1"/>
      <c r="AW111" s="1"/>
      <c r="AX111" s="1"/>
      <c r="AY111" s="1" t="s">
        <v>168</v>
      </c>
      <c r="AZ111" s="1" t="s">
        <v>2549</v>
      </c>
      <c r="BA111" s="1" t="s">
        <v>142</v>
      </c>
      <c r="BB111" s="1" t="s">
        <v>110</v>
      </c>
      <c r="BC111" s="1" t="s">
        <v>111</v>
      </c>
      <c r="BD111" s="1" t="s">
        <v>144</v>
      </c>
      <c r="BE111" s="1">
        <v>76.38</v>
      </c>
      <c r="BF111" s="1">
        <v>8.04</v>
      </c>
      <c r="BG111" s="1"/>
      <c r="BH111" s="1"/>
      <c r="BI111" s="1"/>
      <c r="BJ111" s="1"/>
      <c r="BK111" s="1"/>
      <c r="BL111" s="1"/>
      <c r="BM111" s="1"/>
      <c r="BN111" s="1"/>
      <c r="BO111" s="1" t="s">
        <v>2550</v>
      </c>
      <c r="BP111" s="1"/>
      <c r="BQ111" s="1"/>
      <c r="BR111" s="1" t="s">
        <v>2551</v>
      </c>
      <c r="BS111" s="1">
        <v>57</v>
      </c>
      <c r="BT111" s="1" t="s">
        <v>2552</v>
      </c>
      <c r="BU111" s="1" t="str">
        <f>HYPERLINK("https://nconnect.nicmar.ac.in/storage/profile/ProfilePhoto_H2570113_152483.jpg","Download")</f>
        <v>0</v>
      </c>
      <c r="BV111" s="1" t="s">
        <v>116</v>
      </c>
      <c r="BW111" s="3"/>
      <c r="BX111" s="3"/>
    </row>
    <row r="112" spans="1:76">
      <c r="A112" s="1" t="s">
        <v>76</v>
      </c>
      <c r="B112" s="1" t="s">
        <v>77</v>
      </c>
      <c r="C112" s="1" t="s">
        <v>2553</v>
      </c>
      <c r="D112" s="1" t="s">
        <v>2554</v>
      </c>
      <c r="E112" s="1"/>
      <c r="F112" s="1" t="s">
        <v>2555</v>
      </c>
      <c r="G112" s="1" t="s">
        <v>2556</v>
      </c>
      <c r="H112" s="1" t="s">
        <v>2557</v>
      </c>
      <c r="I112" s="1" t="s">
        <v>2558</v>
      </c>
      <c r="J112" s="1">
        <v>7702094592</v>
      </c>
      <c r="K112" s="1" t="s">
        <v>84</v>
      </c>
      <c r="L112" s="1" t="s">
        <v>981</v>
      </c>
      <c r="M112" s="1" t="s">
        <v>86</v>
      </c>
      <c r="N112" s="1" t="s">
        <v>314</v>
      </c>
      <c r="O112" s="1" t="s">
        <v>2559</v>
      </c>
      <c r="P112" s="1" t="s">
        <v>394</v>
      </c>
      <c r="Q112" s="1" t="s">
        <v>2560</v>
      </c>
      <c r="R112" s="1" t="s">
        <v>2561</v>
      </c>
      <c r="S112" s="1">
        <v>7702401633</v>
      </c>
      <c r="T112" s="1" t="s">
        <v>2562</v>
      </c>
      <c r="U112" s="1" t="s">
        <v>2563</v>
      </c>
      <c r="V112" s="1">
        <v>9705022614</v>
      </c>
      <c r="W112" s="1" t="s">
        <v>2562</v>
      </c>
      <c r="X112" s="1" t="s">
        <v>2564</v>
      </c>
      <c r="Y112" s="1" t="s">
        <v>1644</v>
      </c>
      <c r="Z112" s="1" t="s">
        <v>322</v>
      </c>
      <c r="AA112" s="1" t="s">
        <v>2564</v>
      </c>
      <c r="AB112" s="1" t="s">
        <v>1644</v>
      </c>
      <c r="AC112" s="1" t="s">
        <v>322</v>
      </c>
      <c r="AD112" s="1">
        <v>6.82</v>
      </c>
      <c r="AE112" s="1" t="s">
        <v>97</v>
      </c>
      <c r="AF112" s="1" t="s">
        <v>2565</v>
      </c>
      <c r="AG112" s="1" t="s">
        <v>2566</v>
      </c>
      <c r="AH112" s="1" t="s">
        <v>193</v>
      </c>
      <c r="AI112" s="1" t="s">
        <v>326</v>
      </c>
      <c r="AJ112" s="1">
        <v>92</v>
      </c>
      <c r="AK112" s="1">
        <v>9.2</v>
      </c>
      <c r="AL112" s="1"/>
      <c r="AM112" s="1"/>
      <c r="AN112" s="1"/>
      <c r="AO112" s="1"/>
      <c r="AP112" s="1"/>
      <c r="AQ112" s="1"/>
      <c r="AR112" s="1"/>
      <c r="AS112" s="1" t="s">
        <v>222</v>
      </c>
      <c r="AT112" s="1" t="s">
        <v>2567</v>
      </c>
      <c r="AU112" s="1" t="s">
        <v>163</v>
      </c>
      <c r="AV112" s="1" t="s">
        <v>464</v>
      </c>
      <c r="AW112" s="1">
        <v>70.62</v>
      </c>
      <c r="AX112" s="1"/>
      <c r="AY112" s="1" t="s">
        <v>2568</v>
      </c>
      <c r="AZ112" s="1" t="s">
        <v>2569</v>
      </c>
      <c r="BA112" s="1" t="s">
        <v>142</v>
      </c>
      <c r="BB112" s="1" t="s">
        <v>110</v>
      </c>
      <c r="BC112" s="1" t="s">
        <v>111</v>
      </c>
      <c r="BD112" s="1" t="s">
        <v>383</v>
      </c>
      <c r="BE112" s="1">
        <v>84.4</v>
      </c>
      <c r="BF112" s="1">
        <v>8.94</v>
      </c>
      <c r="BG112" s="1"/>
      <c r="BH112" s="1"/>
      <c r="BI112" s="1"/>
      <c r="BJ112" s="1"/>
      <c r="BK112" s="1"/>
      <c r="BL112" s="1"/>
      <c r="BM112" s="1"/>
      <c r="BN112" s="1"/>
      <c r="BO112" s="1" t="s">
        <v>2570</v>
      </c>
      <c r="BP112" s="1"/>
      <c r="BQ112" s="1"/>
      <c r="BR112" s="1" t="s">
        <v>2571</v>
      </c>
      <c r="BS112" s="1">
        <v>52</v>
      </c>
      <c r="BT112" s="1" t="s">
        <v>2572</v>
      </c>
      <c r="BU112" s="1" t="str">
        <f>HYPERLINK("https://nconnect.nicmar.ac.in/storage/profile/ProfilePhoto_H2570114_631294.jpg","Download")</f>
        <v>0</v>
      </c>
      <c r="BV112" s="1" t="s">
        <v>116</v>
      </c>
      <c r="BW112" s="3"/>
      <c r="BX112" s="4">
        <v>1</v>
      </c>
    </row>
    <row r="113" spans="1:76">
      <c r="A113" s="1" t="s">
        <v>76</v>
      </c>
      <c r="B113" s="1" t="s">
        <v>77</v>
      </c>
      <c r="C113" s="1" t="s">
        <v>2573</v>
      </c>
      <c r="D113" s="1" t="s">
        <v>1564</v>
      </c>
      <c r="E113" s="1" t="s">
        <v>2574</v>
      </c>
      <c r="F113" s="1" t="s">
        <v>2575</v>
      </c>
      <c r="G113" s="1" t="s">
        <v>2576</v>
      </c>
      <c r="H113" s="1" t="s">
        <v>2577</v>
      </c>
      <c r="I113" s="1" t="s">
        <v>2578</v>
      </c>
      <c r="J113" s="1">
        <v>8919521820</v>
      </c>
      <c r="K113" s="1" t="s">
        <v>84</v>
      </c>
      <c r="L113" s="1" t="s">
        <v>2579</v>
      </c>
      <c r="M113" s="1" t="s">
        <v>86</v>
      </c>
      <c r="N113" s="1" t="s">
        <v>526</v>
      </c>
      <c r="O113" s="1" t="s">
        <v>2580</v>
      </c>
      <c r="P113" s="1" t="s">
        <v>394</v>
      </c>
      <c r="Q113" s="1" t="s">
        <v>2581</v>
      </c>
      <c r="R113" s="1" t="s">
        <v>2582</v>
      </c>
      <c r="S113" s="1">
        <v>9989879029</v>
      </c>
      <c r="T113" s="1" t="s">
        <v>2583</v>
      </c>
      <c r="U113" s="1" t="s">
        <v>2584</v>
      </c>
      <c r="V113" s="1">
        <v>9989879029</v>
      </c>
      <c r="W113" s="1" t="s">
        <v>158</v>
      </c>
      <c r="X113" s="1" t="s">
        <v>2585</v>
      </c>
      <c r="Y113" s="1" t="s">
        <v>533</v>
      </c>
      <c r="Z113" s="1" t="s">
        <v>322</v>
      </c>
      <c r="AA113" s="1" t="s">
        <v>2585</v>
      </c>
      <c r="AB113" s="1" t="s">
        <v>533</v>
      </c>
      <c r="AC113" s="1" t="s">
        <v>322</v>
      </c>
      <c r="AD113" s="1">
        <v>7.84</v>
      </c>
      <c r="AE113" s="1" t="s">
        <v>97</v>
      </c>
      <c r="AF113" s="1" t="s">
        <v>2586</v>
      </c>
      <c r="AG113" s="1" t="s">
        <v>2587</v>
      </c>
      <c r="AH113" s="1" t="s">
        <v>163</v>
      </c>
      <c r="AI113" s="1" t="s">
        <v>380</v>
      </c>
      <c r="AJ113" s="1">
        <v>97</v>
      </c>
      <c r="AK113" s="1">
        <v>9.7</v>
      </c>
      <c r="AL113" s="1" t="s">
        <v>102</v>
      </c>
      <c r="AM113" s="1" t="s">
        <v>2588</v>
      </c>
      <c r="AN113" s="1" t="s">
        <v>104</v>
      </c>
      <c r="AO113" s="1" t="s">
        <v>166</v>
      </c>
      <c r="AP113" s="1" t="s">
        <v>635</v>
      </c>
      <c r="AQ113" s="1">
        <v>90.5</v>
      </c>
      <c r="AR113" s="1"/>
      <c r="AS113" s="1"/>
      <c r="AT113" s="1"/>
      <c r="AU113" s="1"/>
      <c r="AV113" s="1"/>
      <c r="AW113" s="1"/>
      <c r="AX113" s="1"/>
      <c r="AY113" s="1" t="s">
        <v>2589</v>
      </c>
      <c r="AZ113" s="1" t="s">
        <v>2590</v>
      </c>
      <c r="BA113" s="1" t="s">
        <v>142</v>
      </c>
      <c r="BB113" s="1" t="s">
        <v>110</v>
      </c>
      <c r="BC113" s="1" t="s">
        <v>106</v>
      </c>
      <c r="BD113" s="1" t="s">
        <v>466</v>
      </c>
      <c r="BE113" s="1">
        <v>64.3</v>
      </c>
      <c r="BF113" s="1">
        <v>7.18</v>
      </c>
      <c r="BG113" s="1"/>
      <c r="BH113" s="1"/>
      <c r="BI113" s="1"/>
      <c r="BJ113" s="1"/>
      <c r="BK113" s="1"/>
      <c r="BL113" s="1"/>
      <c r="BM113" s="1"/>
      <c r="BN113" s="1"/>
      <c r="BO113" s="1" t="s">
        <v>2591</v>
      </c>
      <c r="BP113" s="1"/>
      <c r="BQ113" s="1"/>
      <c r="BR113" s="1" t="s">
        <v>2592</v>
      </c>
      <c r="BS113" s="1">
        <v>48</v>
      </c>
      <c r="BT113" s="1" t="s">
        <v>2593</v>
      </c>
      <c r="BU113" s="1" t="str">
        <f>HYPERLINK("https://nconnect.nicmar.ac.in/storage/profile/ProfilePhoto_H2570116_358496.jpg","Download")</f>
        <v>0</v>
      </c>
      <c r="BV113" s="1" t="s">
        <v>116</v>
      </c>
      <c r="BW113" s="3"/>
      <c r="BX113" s="4">
        <v>3</v>
      </c>
    </row>
    <row r="114" spans="1:76">
      <c r="A114" s="1" t="s">
        <v>76</v>
      </c>
      <c r="B114" s="1" t="s">
        <v>77</v>
      </c>
      <c r="C114" s="1" t="s">
        <v>2594</v>
      </c>
      <c r="D114" s="1" t="s">
        <v>2595</v>
      </c>
      <c r="E114" s="1"/>
      <c r="F114" s="1" t="s">
        <v>2596</v>
      </c>
      <c r="G114" s="1" t="s">
        <v>2597</v>
      </c>
      <c r="H114" s="1" t="s">
        <v>2598</v>
      </c>
      <c r="I114" s="1" t="s">
        <v>2599</v>
      </c>
      <c r="J114" s="1">
        <v>7034226326</v>
      </c>
      <c r="K114" s="1" t="s">
        <v>209</v>
      </c>
      <c r="L114" s="1" t="s">
        <v>2600</v>
      </c>
      <c r="M114" s="1" t="s">
        <v>86</v>
      </c>
      <c r="N114" s="1" t="s">
        <v>1486</v>
      </c>
      <c r="O114" s="1" t="s">
        <v>2601</v>
      </c>
      <c r="P114" s="1" t="s">
        <v>88</v>
      </c>
      <c r="Q114" s="1" t="s">
        <v>2602</v>
      </c>
      <c r="R114" s="1" t="s">
        <v>2603</v>
      </c>
      <c r="S114" s="1">
        <v>9995859625</v>
      </c>
      <c r="T114" s="1" t="s">
        <v>2604</v>
      </c>
      <c r="U114" s="1" t="s">
        <v>2605</v>
      </c>
      <c r="V114" s="1">
        <v>9447101440</v>
      </c>
      <c r="W114" s="1" t="s">
        <v>93</v>
      </c>
      <c r="X114" s="1" t="s">
        <v>2606</v>
      </c>
      <c r="Y114" s="1" t="s">
        <v>1185</v>
      </c>
      <c r="Z114" s="1" t="s">
        <v>269</v>
      </c>
      <c r="AA114" s="1" t="s">
        <v>2606</v>
      </c>
      <c r="AB114" s="1" t="s">
        <v>1185</v>
      </c>
      <c r="AC114" s="1" t="s">
        <v>269</v>
      </c>
      <c r="AD114" s="1">
        <v>7.03</v>
      </c>
      <c r="AE114" s="1" t="s">
        <v>97</v>
      </c>
      <c r="AF114" s="1" t="s">
        <v>2607</v>
      </c>
      <c r="AG114" s="1" t="s">
        <v>2608</v>
      </c>
      <c r="AH114" s="1" t="s">
        <v>163</v>
      </c>
      <c r="AI114" s="1" t="s">
        <v>101</v>
      </c>
      <c r="AJ114" s="1">
        <v>75</v>
      </c>
      <c r="AK114" s="1"/>
      <c r="AL114" s="1" t="s">
        <v>2607</v>
      </c>
      <c r="AM114" s="1" t="s">
        <v>2608</v>
      </c>
      <c r="AN114" s="1"/>
      <c r="AO114" s="1" t="s">
        <v>105</v>
      </c>
      <c r="AP114" s="1" t="s">
        <v>248</v>
      </c>
      <c r="AQ114" s="1">
        <v>80</v>
      </c>
      <c r="AR114" s="1"/>
      <c r="AS114" s="1"/>
      <c r="AT114" s="1"/>
      <c r="AU114" s="1"/>
      <c r="AV114" s="1"/>
      <c r="AW114" s="1"/>
      <c r="AX114" s="1"/>
      <c r="AY114" s="1" t="s">
        <v>275</v>
      </c>
      <c r="AZ114" s="1" t="s">
        <v>2609</v>
      </c>
      <c r="BA114" s="1"/>
      <c r="BB114" s="1"/>
      <c r="BC114" s="1" t="s">
        <v>971</v>
      </c>
      <c r="BD114" s="1" t="s">
        <v>466</v>
      </c>
      <c r="BE114" s="1">
        <v>74</v>
      </c>
      <c r="BF114" s="1">
        <v>7.4</v>
      </c>
      <c r="BG114" s="1"/>
      <c r="BH114" s="1"/>
      <c r="BI114" s="1"/>
      <c r="BJ114" s="1"/>
      <c r="BK114" s="1"/>
      <c r="BL114" s="1"/>
      <c r="BM114" s="1"/>
      <c r="BN114" s="1"/>
      <c r="BO114" s="1" t="s">
        <v>2610</v>
      </c>
      <c r="BP114" s="1"/>
      <c r="BQ114" s="1"/>
      <c r="BR114" s="1" t="s">
        <v>2611</v>
      </c>
      <c r="BS114" s="1">
        <v>110</v>
      </c>
      <c r="BT114" s="1" t="s">
        <v>2612</v>
      </c>
      <c r="BU114" s="1" t="str">
        <f>HYPERLINK("https://nconnect.nicmar.ac.in/storage/profile/ProfilePhoto_H2570117_941723.jpg","Download")</f>
        <v>0</v>
      </c>
      <c r="BV114" s="1" t="s">
        <v>116</v>
      </c>
      <c r="BW114" s="3"/>
      <c r="BX114" s="3"/>
    </row>
    <row r="115" spans="1:76">
      <c r="A115" s="1" t="s">
        <v>76</v>
      </c>
      <c r="B115" s="1" t="s">
        <v>77</v>
      </c>
      <c r="C115" s="1" t="s">
        <v>2613</v>
      </c>
      <c r="D115" s="1" t="s">
        <v>1752</v>
      </c>
      <c r="E115" s="1"/>
      <c r="F115" s="1" t="s">
        <v>2614</v>
      </c>
      <c r="G115" s="1" t="s">
        <v>2615</v>
      </c>
      <c r="H115" s="1" t="s">
        <v>2616</v>
      </c>
      <c r="I115" s="1" t="s">
        <v>2617</v>
      </c>
      <c r="J115" s="1">
        <v>6302858133</v>
      </c>
      <c r="K115" s="1" t="s">
        <v>84</v>
      </c>
      <c r="L115" s="1" t="s">
        <v>2618</v>
      </c>
      <c r="M115" s="1" t="s">
        <v>86</v>
      </c>
      <c r="N115" s="1" t="s">
        <v>454</v>
      </c>
      <c r="O115" s="1" t="s">
        <v>2619</v>
      </c>
      <c r="P115" s="1" t="s">
        <v>394</v>
      </c>
      <c r="Q115" s="1" t="s">
        <v>2620</v>
      </c>
      <c r="R115" s="1" t="s">
        <v>2621</v>
      </c>
      <c r="S115" s="1">
        <v>7093498777</v>
      </c>
      <c r="T115" s="1" t="s">
        <v>91</v>
      </c>
      <c r="U115" s="1" t="s">
        <v>2622</v>
      </c>
      <c r="V115" s="1">
        <v>9908487588</v>
      </c>
      <c r="W115" s="1" t="s">
        <v>158</v>
      </c>
      <c r="X115" s="1" t="s">
        <v>2623</v>
      </c>
      <c r="Y115" s="1" t="s">
        <v>95</v>
      </c>
      <c r="Z115" s="1" t="s">
        <v>96</v>
      </c>
      <c r="AA115" s="1" t="s">
        <v>2623</v>
      </c>
      <c r="AB115" s="1" t="s">
        <v>95</v>
      </c>
      <c r="AC115" s="1" t="s">
        <v>96</v>
      </c>
      <c r="AD115" s="1">
        <v>7.13</v>
      </c>
      <c r="AE115" s="1" t="s">
        <v>97</v>
      </c>
      <c r="AF115" s="1" t="s">
        <v>1831</v>
      </c>
      <c r="AG115" s="1" t="s">
        <v>2022</v>
      </c>
      <c r="AH115" s="1" t="s">
        <v>511</v>
      </c>
      <c r="AI115" s="1" t="s">
        <v>101</v>
      </c>
      <c r="AJ115" s="1">
        <v>82.8</v>
      </c>
      <c r="AK115" s="1"/>
      <c r="AL115" s="1" t="s">
        <v>616</v>
      </c>
      <c r="AM115" s="1" t="s">
        <v>2022</v>
      </c>
      <c r="AN115" s="1" t="s">
        <v>104</v>
      </c>
      <c r="AO115" s="1" t="s">
        <v>273</v>
      </c>
      <c r="AP115" s="1" t="s">
        <v>139</v>
      </c>
      <c r="AQ115" s="1">
        <v>93</v>
      </c>
      <c r="AR115" s="1"/>
      <c r="AS115" s="1"/>
      <c r="AT115" s="1"/>
      <c r="AU115" s="1"/>
      <c r="AV115" s="1"/>
      <c r="AW115" s="1"/>
      <c r="AX115" s="1"/>
      <c r="AY115" s="1" t="s">
        <v>168</v>
      </c>
      <c r="AZ115" s="1" t="s">
        <v>2624</v>
      </c>
      <c r="BA115" s="1" t="s">
        <v>142</v>
      </c>
      <c r="BB115" s="1" t="s">
        <v>110</v>
      </c>
      <c r="BC115" s="1" t="s">
        <v>111</v>
      </c>
      <c r="BD115" s="1" t="s">
        <v>112</v>
      </c>
      <c r="BE115" s="1">
        <v>57.3</v>
      </c>
      <c r="BF115" s="1">
        <v>6.23</v>
      </c>
      <c r="BG115" s="1"/>
      <c r="BH115" s="1"/>
      <c r="BI115" s="1"/>
      <c r="BJ115" s="1"/>
      <c r="BK115" s="1"/>
      <c r="BL115" s="1"/>
      <c r="BM115" s="1"/>
      <c r="BN115" s="1"/>
      <c r="BO115" s="1" t="s">
        <v>2625</v>
      </c>
      <c r="BP115" s="1"/>
      <c r="BQ115" s="1"/>
      <c r="BR115" s="1" t="s">
        <v>2626</v>
      </c>
      <c r="BS115" s="1">
        <v>51</v>
      </c>
      <c r="BT115" s="1" t="s">
        <v>2627</v>
      </c>
      <c r="BU115" s="1" t="str">
        <f>HYPERLINK("https://nconnect.nicmar.ac.in/storage/profile/ProfilePhoto_H2570118_924658.jpg","Download")</f>
        <v>0</v>
      </c>
      <c r="BV115" s="1" t="s">
        <v>116</v>
      </c>
      <c r="BW115" s="3"/>
      <c r="BX115" s="3"/>
    </row>
    <row r="116" spans="1:76">
      <c r="A116" s="1" t="s">
        <v>76</v>
      </c>
      <c r="B116" s="1" t="s">
        <v>77</v>
      </c>
      <c r="C116" s="1" t="s">
        <v>2628</v>
      </c>
      <c r="D116" s="1" t="s">
        <v>2629</v>
      </c>
      <c r="E116" s="1"/>
      <c r="F116" s="1" t="s">
        <v>149</v>
      </c>
      <c r="G116" s="1" t="s">
        <v>2630</v>
      </c>
      <c r="H116" s="1" t="s">
        <v>2631</v>
      </c>
      <c r="I116" s="1" t="s">
        <v>2632</v>
      </c>
      <c r="J116" s="1">
        <v>8465856811</v>
      </c>
      <c r="K116" s="1" t="s">
        <v>84</v>
      </c>
      <c r="L116" s="1" t="s">
        <v>1265</v>
      </c>
      <c r="M116" s="1" t="s">
        <v>86</v>
      </c>
      <c r="N116" s="1" t="s">
        <v>2633</v>
      </c>
      <c r="O116" s="1" t="s">
        <v>2634</v>
      </c>
      <c r="P116" s="1" t="s">
        <v>316</v>
      </c>
      <c r="Q116" s="1" t="s">
        <v>2635</v>
      </c>
      <c r="R116" s="1" t="s">
        <v>2636</v>
      </c>
      <c r="S116" s="1">
        <v>9603944011</v>
      </c>
      <c r="T116" s="1" t="s">
        <v>397</v>
      </c>
      <c r="U116" s="1" t="s">
        <v>2637</v>
      </c>
      <c r="V116" s="1">
        <v>8096134727</v>
      </c>
      <c r="W116" s="1" t="s">
        <v>216</v>
      </c>
      <c r="X116" s="1" t="s">
        <v>2638</v>
      </c>
      <c r="Y116" s="1" t="s">
        <v>2639</v>
      </c>
      <c r="Z116" s="1" t="s">
        <v>322</v>
      </c>
      <c r="AA116" s="1" t="s">
        <v>2638</v>
      </c>
      <c r="AB116" s="1" t="s">
        <v>2639</v>
      </c>
      <c r="AC116" s="1" t="s">
        <v>322</v>
      </c>
      <c r="AD116" s="1">
        <v>8.21</v>
      </c>
      <c r="AE116" s="1" t="s">
        <v>97</v>
      </c>
      <c r="AF116" s="1" t="s">
        <v>2640</v>
      </c>
      <c r="AG116" s="1" t="s">
        <v>2641</v>
      </c>
      <c r="AH116" s="1" t="s">
        <v>193</v>
      </c>
      <c r="AI116" s="1" t="s">
        <v>247</v>
      </c>
      <c r="AJ116" s="1">
        <v>98</v>
      </c>
      <c r="AK116" s="1">
        <v>10</v>
      </c>
      <c r="AL116" s="1" t="s">
        <v>2642</v>
      </c>
      <c r="AM116" s="1" t="s">
        <v>2643</v>
      </c>
      <c r="AN116" s="1" t="s">
        <v>104</v>
      </c>
      <c r="AO116" s="1" t="s">
        <v>163</v>
      </c>
      <c r="AP116" s="1" t="s">
        <v>138</v>
      </c>
      <c r="AQ116" s="1">
        <v>96.7</v>
      </c>
      <c r="AR116" s="1"/>
      <c r="AS116" s="1"/>
      <c r="AT116" s="1"/>
      <c r="AU116" s="1"/>
      <c r="AV116" s="1"/>
      <c r="AW116" s="1"/>
      <c r="AX116" s="1"/>
      <c r="AY116" s="1" t="s">
        <v>538</v>
      </c>
      <c r="AZ116" s="1" t="s">
        <v>2644</v>
      </c>
      <c r="BA116" s="1" t="s">
        <v>142</v>
      </c>
      <c r="BB116" s="1" t="s">
        <v>110</v>
      </c>
      <c r="BC116" s="1" t="s">
        <v>1123</v>
      </c>
      <c r="BD116" s="1" t="s">
        <v>383</v>
      </c>
      <c r="BE116" s="1">
        <v>73</v>
      </c>
      <c r="BF116" s="1">
        <v>7.8</v>
      </c>
      <c r="BG116" s="1"/>
      <c r="BH116" s="1"/>
      <c r="BI116" s="1"/>
      <c r="BJ116" s="1"/>
      <c r="BK116" s="1"/>
      <c r="BL116" s="1"/>
      <c r="BM116" s="1"/>
      <c r="BN116" s="1"/>
      <c r="BO116" s="1" t="s">
        <v>2645</v>
      </c>
      <c r="BP116" s="1"/>
      <c r="BQ116" s="1"/>
      <c r="BR116" s="1" t="s">
        <v>2646</v>
      </c>
      <c r="BS116" s="1">
        <v>55</v>
      </c>
      <c r="BT116" s="1" t="s">
        <v>2647</v>
      </c>
      <c r="BU116" s="1" t="str">
        <f>HYPERLINK("https://nconnect.nicmar.ac.in/storage/profile/ProfilePhoto_H2570119_349612.jpg","Download")</f>
        <v>0</v>
      </c>
      <c r="BV116" s="1" t="s">
        <v>116</v>
      </c>
      <c r="BW116" s="3"/>
      <c r="BX116" s="4">
        <v>2</v>
      </c>
    </row>
    <row r="117" spans="1:76">
      <c r="A117" s="1" t="s">
        <v>76</v>
      </c>
      <c r="B117" s="1" t="s">
        <v>77</v>
      </c>
      <c r="C117" s="1" t="s">
        <v>2648</v>
      </c>
      <c r="D117" s="1" t="s">
        <v>2649</v>
      </c>
      <c r="E117" s="1"/>
      <c r="F117" s="1" t="s">
        <v>1752</v>
      </c>
      <c r="G117" s="1" t="s">
        <v>2650</v>
      </c>
      <c r="H117" s="1" t="s">
        <v>2651</v>
      </c>
      <c r="I117" s="1" t="s">
        <v>2652</v>
      </c>
      <c r="J117" s="1">
        <v>9600026262</v>
      </c>
      <c r="K117" s="1" t="s">
        <v>84</v>
      </c>
      <c r="L117" s="1" t="s">
        <v>2653</v>
      </c>
      <c r="M117" s="1" t="s">
        <v>86</v>
      </c>
      <c r="N117" s="1" t="s">
        <v>2654</v>
      </c>
      <c r="O117" s="1" t="s">
        <v>2655</v>
      </c>
      <c r="P117" s="1" t="s">
        <v>502</v>
      </c>
      <c r="Q117" s="1" t="s">
        <v>2656</v>
      </c>
      <c r="R117" s="1" t="s">
        <v>2657</v>
      </c>
      <c r="S117" s="1">
        <v>9884076262</v>
      </c>
      <c r="T117" s="1" t="s">
        <v>91</v>
      </c>
      <c r="U117" s="1" t="s">
        <v>2658</v>
      </c>
      <c r="V117" s="1">
        <v>9176836166</v>
      </c>
      <c r="W117" s="1" t="s">
        <v>610</v>
      </c>
      <c r="X117" s="1" t="s">
        <v>2659</v>
      </c>
      <c r="Y117" s="1" t="s">
        <v>1359</v>
      </c>
      <c r="Z117" s="1" t="s">
        <v>401</v>
      </c>
      <c r="AA117" s="1" t="s">
        <v>2659</v>
      </c>
      <c r="AB117" s="1" t="s">
        <v>1359</v>
      </c>
      <c r="AC117" s="1" t="s">
        <v>401</v>
      </c>
      <c r="AD117" s="1">
        <v>0.0</v>
      </c>
      <c r="AE117" s="1" t="s">
        <v>97</v>
      </c>
      <c r="AF117" s="1" t="s">
        <v>2660</v>
      </c>
      <c r="AG117" s="1" t="s">
        <v>2661</v>
      </c>
      <c r="AH117" s="1" t="s">
        <v>135</v>
      </c>
      <c r="AI117" s="1" t="s">
        <v>166</v>
      </c>
      <c r="AJ117" s="1">
        <v>80.2</v>
      </c>
      <c r="AK117" s="1"/>
      <c r="AL117" s="1" t="s">
        <v>2660</v>
      </c>
      <c r="AM117" s="1" t="s">
        <v>2661</v>
      </c>
      <c r="AN117" s="1" t="s">
        <v>356</v>
      </c>
      <c r="AO117" s="1" t="s">
        <v>274</v>
      </c>
      <c r="AP117" s="1" t="s">
        <v>1769</v>
      </c>
      <c r="AQ117" s="1">
        <v>85.89</v>
      </c>
      <c r="AR117" s="1"/>
      <c r="AS117" s="1"/>
      <c r="AT117" s="1"/>
      <c r="AU117" s="1"/>
      <c r="AV117" s="1"/>
      <c r="AW117" s="1"/>
      <c r="AX117" s="1"/>
      <c r="AY117" s="1" t="s">
        <v>409</v>
      </c>
      <c r="AZ117" s="1" t="s">
        <v>2662</v>
      </c>
      <c r="BA117" s="1" t="s">
        <v>109</v>
      </c>
      <c r="BB117" s="1" t="s">
        <v>110</v>
      </c>
      <c r="BC117" s="1" t="s">
        <v>225</v>
      </c>
      <c r="BD117" s="1" t="s">
        <v>466</v>
      </c>
      <c r="BE117" s="1">
        <v>73.7</v>
      </c>
      <c r="BF117" s="1">
        <v>7.37</v>
      </c>
      <c r="BG117" s="1"/>
      <c r="BH117" s="1"/>
      <c r="BI117" s="1"/>
      <c r="BJ117" s="1"/>
      <c r="BK117" s="1"/>
      <c r="BL117" s="1"/>
      <c r="BM117" s="1"/>
      <c r="BN117" s="1"/>
      <c r="BO117" s="1" t="s">
        <v>2663</v>
      </c>
      <c r="BP117" s="1"/>
      <c r="BQ117" s="1"/>
      <c r="BR117" s="1" t="s">
        <v>2664</v>
      </c>
      <c r="BS117" s="1">
        <v>27</v>
      </c>
      <c r="BT117" s="1"/>
      <c r="BU117" s="1" t="str">
        <f>HYPERLINK("https://nconnect.nicmar.ac.in/storage/profile/ProfilePhoto_H2570120_451792.jpg","Download")</f>
        <v>0</v>
      </c>
      <c r="BV117" s="1" t="s">
        <v>116</v>
      </c>
      <c r="BW117" s="3"/>
      <c r="BX117" s="3"/>
    </row>
    <row r="118" spans="1:76">
      <c r="A118" s="1" t="s">
        <v>76</v>
      </c>
      <c r="B118" s="1" t="s">
        <v>77</v>
      </c>
      <c r="C118" s="1" t="s">
        <v>2665</v>
      </c>
      <c r="D118" s="1" t="s">
        <v>2666</v>
      </c>
      <c r="E118" s="1"/>
      <c r="F118" s="1" t="s">
        <v>2667</v>
      </c>
      <c r="G118" s="1" t="s">
        <v>2668</v>
      </c>
      <c r="H118" s="1" t="s">
        <v>2669</v>
      </c>
      <c r="I118" s="1" t="s">
        <v>2670</v>
      </c>
      <c r="J118" s="1">
        <v>6369899967</v>
      </c>
      <c r="K118" s="1" t="s">
        <v>209</v>
      </c>
      <c r="L118" s="1" t="s">
        <v>2671</v>
      </c>
      <c r="M118" s="1" t="s">
        <v>86</v>
      </c>
      <c r="N118" s="1" t="s">
        <v>2672</v>
      </c>
      <c r="O118" s="1" t="s">
        <v>2673</v>
      </c>
      <c r="P118" s="1" t="s">
        <v>343</v>
      </c>
      <c r="Q118" s="1" t="s">
        <v>2674</v>
      </c>
      <c r="R118" s="1" t="s">
        <v>2675</v>
      </c>
      <c r="S118" s="1">
        <v>9443446534</v>
      </c>
      <c r="T118" s="1" t="s">
        <v>91</v>
      </c>
      <c r="U118" s="1" t="s">
        <v>2676</v>
      </c>
      <c r="V118" s="1">
        <v>9344596352</v>
      </c>
      <c r="W118" s="1" t="s">
        <v>2677</v>
      </c>
      <c r="X118" s="1" t="s">
        <v>2678</v>
      </c>
      <c r="Y118" s="1" t="s">
        <v>2679</v>
      </c>
      <c r="Z118" s="1" t="s">
        <v>401</v>
      </c>
      <c r="AA118" s="1" t="s">
        <v>2678</v>
      </c>
      <c r="AB118" s="1" t="s">
        <v>2679</v>
      </c>
      <c r="AC118" s="1" t="s">
        <v>401</v>
      </c>
      <c r="AD118" s="1">
        <v>8.16</v>
      </c>
      <c r="AE118" s="1" t="s">
        <v>97</v>
      </c>
      <c r="AF118" s="1" t="s">
        <v>2680</v>
      </c>
      <c r="AG118" s="1" t="s">
        <v>2681</v>
      </c>
      <c r="AH118" s="1" t="s">
        <v>193</v>
      </c>
      <c r="AI118" s="1" t="s">
        <v>326</v>
      </c>
      <c r="AJ118" s="1">
        <v>91.4</v>
      </c>
      <c r="AK118" s="1"/>
      <c r="AL118" s="1" t="s">
        <v>2680</v>
      </c>
      <c r="AM118" s="1" t="s">
        <v>2681</v>
      </c>
      <c r="AN118" s="1" t="s">
        <v>137</v>
      </c>
      <c r="AO118" s="1" t="s">
        <v>166</v>
      </c>
      <c r="AP118" s="1" t="s">
        <v>329</v>
      </c>
      <c r="AQ118" s="1">
        <v>71.8</v>
      </c>
      <c r="AR118" s="1"/>
      <c r="AS118" s="1"/>
      <c r="AT118" s="1"/>
      <c r="AU118" s="1"/>
      <c r="AV118" s="1"/>
      <c r="AW118" s="1"/>
      <c r="AX118" s="1"/>
      <c r="AY118" s="1" t="s">
        <v>409</v>
      </c>
      <c r="AZ118" s="1" t="s">
        <v>2682</v>
      </c>
      <c r="BA118" s="1" t="s">
        <v>109</v>
      </c>
      <c r="BB118" s="1" t="s">
        <v>110</v>
      </c>
      <c r="BC118" s="1" t="s">
        <v>139</v>
      </c>
      <c r="BD118" s="1" t="s">
        <v>466</v>
      </c>
      <c r="BE118" s="1">
        <v>86.26</v>
      </c>
      <c r="BF118" s="1">
        <v>9.08</v>
      </c>
      <c r="BG118" s="1"/>
      <c r="BH118" s="1"/>
      <c r="BI118" s="1"/>
      <c r="BJ118" s="1"/>
      <c r="BK118" s="1"/>
      <c r="BL118" s="1"/>
      <c r="BM118" s="1"/>
      <c r="BN118" s="1"/>
      <c r="BO118" s="1" t="s">
        <v>2683</v>
      </c>
      <c r="BP118" s="1"/>
      <c r="BQ118" s="1"/>
      <c r="BR118" s="1" t="s">
        <v>2684</v>
      </c>
      <c r="BS118" s="1">
        <v>26</v>
      </c>
      <c r="BT118" s="1" t="s">
        <v>2685</v>
      </c>
      <c r="BU118" s="1" t="str">
        <f>HYPERLINK("https://nconnect.nicmar.ac.in/storage/profile/ProfilePhoto_H2570121_251367.jpg","Download")</f>
        <v>0</v>
      </c>
      <c r="BV118" s="1" t="s">
        <v>116</v>
      </c>
      <c r="BW118" s="3"/>
      <c r="BX118" s="4">
        <v>3</v>
      </c>
    </row>
    <row r="119" spans="1:76">
      <c r="A119" s="1" t="s">
        <v>76</v>
      </c>
      <c r="B119" s="1" t="s">
        <v>77</v>
      </c>
      <c r="C119" s="1" t="s">
        <v>2686</v>
      </c>
      <c r="D119" s="1" t="s">
        <v>2687</v>
      </c>
      <c r="E119" s="1" t="s">
        <v>2688</v>
      </c>
      <c r="F119" s="1" t="s">
        <v>1840</v>
      </c>
      <c r="G119" s="1" t="s">
        <v>2689</v>
      </c>
      <c r="H119" s="1" t="s">
        <v>2690</v>
      </c>
      <c r="I119" s="1" t="s">
        <v>2691</v>
      </c>
      <c r="J119" s="1">
        <v>8897118690</v>
      </c>
      <c r="K119" s="1" t="s">
        <v>84</v>
      </c>
      <c r="L119" s="1" t="s">
        <v>2692</v>
      </c>
      <c r="M119" s="1" t="s">
        <v>86</v>
      </c>
      <c r="N119" s="1" t="s">
        <v>895</v>
      </c>
      <c r="O119" s="1" t="s">
        <v>2693</v>
      </c>
      <c r="P119" s="1" t="s">
        <v>394</v>
      </c>
      <c r="Q119" s="1" t="s">
        <v>2694</v>
      </c>
      <c r="R119" s="1" t="s">
        <v>2695</v>
      </c>
      <c r="S119" s="1">
        <v>9959440438</v>
      </c>
      <c r="T119" s="1" t="s">
        <v>91</v>
      </c>
      <c r="U119" s="1" t="s">
        <v>2696</v>
      </c>
      <c r="V119" s="1">
        <v>8332976398</v>
      </c>
      <c r="W119" s="1" t="s">
        <v>216</v>
      </c>
      <c r="X119" s="1" t="s">
        <v>2697</v>
      </c>
      <c r="Y119" s="1" t="s">
        <v>2062</v>
      </c>
      <c r="Z119" s="1" t="s">
        <v>322</v>
      </c>
      <c r="AA119" s="1" t="s">
        <v>2697</v>
      </c>
      <c r="AB119" s="1" t="s">
        <v>2062</v>
      </c>
      <c r="AC119" s="1" t="s">
        <v>322</v>
      </c>
      <c r="AD119" s="1">
        <v>8.37</v>
      </c>
      <c r="AE119" s="1" t="s">
        <v>97</v>
      </c>
      <c r="AF119" s="1" t="s">
        <v>2698</v>
      </c>
      <c r="AG119" s="1" t="s">
        <v>486</v>
      </c>
      <c r="AH119" s="1" t="s">
        <v>163</v>
      </c>
      <c r="AI119" s="1" t="s">
        <v>461</v>
      </c>
      <c r="AJ119" s="1">
        <v>90.25</v>
      </c>
      <c r="AK119" s="1">
        <v>9.5</v>
      </c>
      <c r="AL119" s="1" t="s">
        <v>2699</v>
      </c>
      <c r="AM119" s="1" t="s">
        <v>725</v>
      </c>
      <c r="AN119" s="1" t="s">
        <v>104</v>
      </c>
      <c r="AO119" s="1" t="s">
        <v>166</v>
      </c>
      <c r="AP119" s="1" t="s">
        <v>635</v>
      </c>
      <c r="AQ119" s="1">
        <v>85.8</v>
      </c>
      <c r="AR119" s="1"/>
      <c r="AS119" s="1"/>
      <c r="AT119" s="1"/>
      <c r="AU119" s="1"/>
      <c r="AV119" s="1"/>
      <c r="AW119" s="1"/>
      <c r="AX119" s="1"/>
      <c r="AY119" s="1" t="s">
        <v>2065</v>
      </c>
      <c r="AZ119" s="1" t="s">
        <v>2700</v>
      </c>
      <c r="BA119" s="1" t="s">
        <v>142</v>
      </c>
      <c r="BB119" s="1" t="s">
        <v>110</v>
      </c>
      <c r="BC119" s="1" t="s">
        <v>111</v>
      </c>
      <c r="BD119" s="1" t="s">
        <v>112</v>
      </c>
      <c r="BE119" s="1">
        <v>71.82</v>
      </c>
      <c r="BF119" s="1">
        <v>7.56</v>
      </c>
      <c r="BG119" s="1"/>
      <c r="BH119" s="1"/>
      <c r="BI119" s="1"/>
      <c r="BJ119" s="1"/>
      <c r="BK119" s="1"/>
      <c r="BL119" s="1"/>
      <c r="BM119" s="1"/>
      <c r="BN119" s="1"/>
      <c r="BO119" s="1" t="s">
        <v>200</v>
      </c>
      <c r="BP119" s="1"/>
      <c r="BQ119" s="1"/>
      <c r="BR119" s="1" t="s">
        <v>2701</v>
      </c>
      <c r="BS119" s="1">
        <v>55</v>
      </c>
      <c r="BT119" s="1" t="s">
        <v>2702</v>
      </c>
      <c r="BU119" s="1" t="str">
        <f>HYPERLINK("https://nconnect.nicmar.ac.in/storage/profile/ProfilePhoto_H2570122_693284.jpg","Download")</f>
        <v>0</v>
      </c>
      <c r="BV119" s="1" t="s">
        <v>116</v>
      </c>
      <c r="BW119" s="3"/>
      <c r="BX119" s="4">
        <v>2</v>
      </c>
    </row>
    <row r="120" spans="1:76">
      <c r="A120" s="1" t="s">
        <v>76</v>
      </c>
      <c r="B120" s="1" t="s">
        <v>77</v>
      </c>
      <c r="C120" s="1" t="s">
        <v>2703</v>
      </c>
      <c r="D120" s="1" t="s">
        <v>2704</v>
      </c>
      <c r="E120" s="1" t="s">
        <v>805</v>
      </c>
      <c r="F120" s="1" t="s">
        <v>2705</v>
      </c>
      <c r="G120" s="1" t="s">
        <v>2706</v>
      </c>
      <c r="H120" s="1" t="s">
        <v>2707</v>
      </c>
      <c r="I120" s="1" t="s">
        <v>2708</v>
      </c>
      <c r="J120" s="1">
        <v>7901484395</v>
      </c>
      <c r="K120" s="1" t="s">
        <v>84</v>
      </c>
      <c r="L120" s="1" t="s">
        <v>2709</v>
      </c>
      <c r="M120" s="1" t="s">
        <v>86</v>
      </c>
      <c r="N120" s="1" t="s">
        <v>477</v>
      </c>
      <c r="O120" s="1" t="s">
        <v>2710</v>
      </c>
      <c r="P120" s="1" t="s">
        <v>316</v>
      </c>
      <c r="Q120" s="1" t="s">
        <v>2711</v>
      </c>
      <c r="R120" s="1" t="s">
        <v>2712</v>
      </c>
      <c r="S120" s="1">
        <v>9491669108</v>
      </c>
      <c r="T120" s="1" t="s">
        <v>397</v>
      </c>
      <c r="U120" s="1" t="s">
        <v>2713</v>
      </c>
      <c r="V120" s="1">
        <v>9494153870</v>
      </c>
      <c r="W120" s="1" t="s">
        <v>348</v>
      </c>
      <c r="X120" s="1" t="s">
        <v>2714</v>
      </c>
      <c r="Y120" s="1" t="s">
        <v>1554</v>
      </c>
      <c r="Z120" s="1" t="s">
        <v>322</v>
      </c>
      <c r="AA120" s="1" t="s">
        <v>2714</v>
      </c>
      <c r="AB120" s="1" t="s">
        <v>1554</v>
      </c>
      <c r="AC120" s="1" t="s">
        <v>322</v>
      </c>
      <c r="AD120" s="1">
        <v>8.03</v>
      </c>
      <c r="AE120" s="1" t="s">
        <v>97</v>
      </c>
      <c r="AF120" s="1" t="s">
        <v>2715</v>
      </c>
      <c r="AG120" s="1" t="s">
        <v>2716</v>
      </c>
      <c r="AH120" s="1" t="s">
        <v>408</v>
      </c>
      <c r="AI120" s="1" t="s">
        <v>247</v>
      </c>
      <c r="AJ120" s="1">
        <v>100</v>
      </c>
      <c r="AK120" s="1">
        <v>10</v>
      </c>
      <c r="AL120" s="1" t="s">
        <v>2717</v>
      </c>
      <c r="AM120" s="1" t="s">
        <v>2716</v>
      </c>
      <c r="AN120" s="1" t="s">
        <v>104</v>
      </c>
      <c r="AO120" s="1" t="s">
        <v>163</v>
      </c>
      <c r="AP120" s="1" t="s">
        <v>105</v>
      </c>
      <c r="AQ120" s="1">
        <v>90.1</v>
      </c>
      <c r="AR120" s="1">
        <v>9.42</v>
      </c>
      <c r="AS120" s="1"/>
      <c r="AT120" s="1"/>
      <c r="AU120" s="1"/>
      <c r="AV120" s="1"/>
      <c r="AW120" s="1"/>
      <c r="AX120" s="1"/>
      <c r="AY120" s="1" t="s">
        <v>588</v>
      </c>
      <c r="AZ120" s="1" t="s">
        <v>2718</v>
      </c>
      <c r="BA120" s="1" t="s">
        <v>142</v>
      </c>
      <c r="BB120" s="1" t="s">
        <v>110</v>
      </c>
      <c r="BC120" s="1" t="s">
        <v>277</v>
      </c>
      <c r="BD120" s="1" t="s">
        <v>685</v>
      </c>
      <c r="BE120" s="1">
        <v>79.3</v>
      </c>
      <c r="BF120" s="1">
        <v>8.43</v>
      </c>
      <c r="BG120" s="1"/>
      <c r="BH120" s="1"/>
      <c r="BI120" s="1"/>
      <c r="BJ120" s="1"/>
      <c r="BK120" s="1"/>
      <c r="BL120" s="1"/>
      <c r="BM120" s="1"/>
      <c r="BN120" s="1"/>
      <c r="BO120" s="1" t="s">
        <v>2719</v>
      </c>
      <c r="BP120" s="1"/>
      <c r="BQ120" s="1"/>
      <c r="BR120" s="1" t="s">
        <v>2720</v>
      </c>
      <c r="BS120" s="1">
        <v>47</v>
      </c>
      <c r="BT120" s="1"/>
      <c r="BU120" s="1" t="str">
        <f>HYPERLINK("https://nconnect.nicmar.ac.in/storage/profile/ProfilePhoto_H2570123_521374.jpg","Download")</f>
        <v>0</v>
      </c>
      <c r="BV120" s="1" t="s">
        <v>116</v>
      </c>
      <c r="BW120" s="3"/>
      <c r="BX120" s="4">
        <v>2</v>
      </c>
    </row>
    <row r="121" spans="1:76">
      <c r="A121" s="1" t="s">
        <v>76</v>
      </c>
      <c r="B121" s="1" t="s">
        <v>77</v>
      </c>
      <c r="C121" s="1" t="s">
        <v>2721</v>
      </c>
      <c r="D121" s="1" t="s">
        <v>2722</v>
      </c>
      <c r="E121" s="1" t="s">
        <v>2723</v>
      </c>
      <c r="F121" s="1" t="s">
        <v>2724</v>
      </c>
      <c r="G121" s="1" t="s">
        <v>2725</v>
      </c>
      <c r="H121" s="1" t="s">
        <v>2726</v>
      </c>
      <c r="I121" s="1" t="s">
        <v>2727</v>
      </c>
      <c r="J121" s="1">
        <v>9160784552</v>
      </c>
      <c r="K121" s="1" t="s">
        <v>84</v>
      </c>
      <c r="L121" s="1" t="s">
        <v>2728</v>
      </c>
      <c r="M121" s="1" t="s">
        <v>86</v>
      </c>
      <c r="N121" s="1" t="s">
        <v>604</v>
      </c>
      <c r="O121" s="1" t="s">
        <v>2729</v>
      </c>
      <c r="P121" s="1" t="s">
        <v>316</v>
      </c>
      <c r="Q121" s="1" t="s">
        <v>2730</v>
      </c>
      <c r="R121" s="1" t="s">
        <v>2731</v>
      </c>
      <c r="S121" s="1">
        <v>9908403238</v>
      </c>
      <c r="T121" s="1" t="s">
        <v>397</v>
      </c>
      <c r="U121" s="1" t="s">
        <v>2732</v>
      </c>
      <c r="V121" s="1">
        <v>9963295573</v>
      </c>
      <c r="W121" s="1" t="s">
        <v>93</v>
      </c>
      <c r="X121" s="1" t="s">
        <v>2733</v>
      </c>
      <c r="Y121" s="1" t="s">
        <v>925</v>
      </c>
      <c r="Z121" s="1" t="s">
        <v>322</v>
      </c>
      <c r="AA121" s="1" t="s">
        <v>2733</v>
      </c>
      <c r="AB121" s="1" t="s">
        <v>925</v>
      </c>
      <c r="AC121" s="1" t="s">
        <v>322</v>
      </c>
      <c r="AD121" s="1">
        <v>0.0</v>
      </c>
      <c r="AE121" s="1" t="s">
        <v>97</v>
      </c>
      <c r="AF121" s="1" t="s">
        <v>2586</v>
      </c>
      <c r="AG121" s="1" t="s">
        <v>2734</v>
      </c>
      <c r="AH121" s="1" t="s">
        <v>193</v>
      </c>
      <c r="AI121" s="1" t="s">
        <v>326</v>
      </c>
      <c r="AJ121" s="1">
        <v>100</v>
      </c>
      <c r="AK121" s="1">
        <v>10</v>
      </c>
      <c r="AL121" s="1"/>
      <c r="AM121" s="1"/>
      <c r="AN121" s="1"/>
      <c r="AO121" s="1"/>
      <c r="AP121" s="1"/>
      <c r="AQ121" s="1"/>
      <c r="AR121" s="1"/>
      <c r="AS121" s="1" t="s">
        <v>164</v>
      </c>
      <c r="AT121" s="1" t="s">
        <v>2735</v>
      </c>
      <c r="AU121" s="1" t="s">
        <v>511</v>
      </c>
      <c r="AV121" s="1" t="s">
        <v>464</v>
      </c>
      <c r="AW121" s="1">
        <v>86.15</v>
      </c>
      <c r="AX121" s="1"/>
      <c r="AY121" s="1" t="s">
        <v>1103</v>
      </c>
      <c r="AZ121" s="1" t="s">
        <v>2736</v>
      </c>
      <c r="BA121" s="1" t="s">
        <v>142</v>
      </c>
      <c r="BB121" s="1" t="s">
        <v>110</v>
      </c>
      <c r="BC121" s="1" t="s">
        <v>111</v>
      </c>
      <c r="BD121" s="1" t="s">
        <v>593</v>
      </c>
      <c r="BE121" s="1">
        <v>71.5</v>
      </c>
      <c r="BF121" s="1">
        <v>7.9</v>
      </c>
      <c r="BG121" s="1"/>
      <c r="BH121" s="1"/>
      <c r="BI121" s="1"/>
      <c r="BJ121" s="1"/>
      <c r="BK121" s="1"/>
      <c r="BL121" s="1"/>
      <c r="BM121" s="1"/>
      <c r="BN121" s="1"/>
      <c r="BO121" s="1" t="s">
        <v>2737</v>
      </c>
      <c r="BP121" s="1"/>
      <c r="BQ121" s="1"/>
      <c r="BR121" s="1" t="s">
        <v>2738</v>
      </c>
      <c r="BS121" s="1">
        <v>77</v>
      </c>
      <c r="BT121" s="1" t="s">
        <v>2739</v>
      </c>
      <c r="BU121" s="1" t="str">
        <f>HYPERLINK("https://nconnect.nicmar.ac.in/storage/profile/6aa8fd1cacb31.png","Download")</f>
        <v>0</v>
      </c>
      <c r="BV121" s="1" t="s">
        <v>116</v>
      </c>
      <c r="BW121" s="3"/>
      <c r="BX121" s="4">
        <v>1</v>
      </c>
    </row>
    <row r="122" spans="1:76">
      <c r="A122" s="1" t="s">
        <v>76</v>
      </c>
      <c r="B122" s="1" t="s">
        <v>77</v>
      </c>
      <c r="C122" s="1" t="s">
        <v>2740</v>
      </c>
      <c r="D122" s="1" t="s">
        <v>2741</v>
      </c>
      <c r="E122" s="1" t="s">
        <v>2742</v>
      </c>
      <c r="F122" s="1" t="s">
        <v>2743</v>
      </c>
      <c r="G122" s="1" t="s">
        <v>2744</v>
      </c>
      <c r="H122" s="1" t="s">
        <v>2745</v>
      </c>
      <c r="I122" s="1" t="s">
        <v>2746</v>
      </c>
      <c r="J122" s="1">
        <v>6302468991</v>
      </c>
      <c r="K122" s="1" t="s">
        <v>84</v>
      </c>
      <c r="L122" s="1" t="s">
        <v>2747</v>
      </c>
      <c r="M122" s="1" t="s">
        <v>86</v>
      </c>
      <c r="N122" s="1" t="s">
        <v>2748</v>
      </c>
      <c r="O122" s="1" t="s">
        <v>2749</v>
      </c>
      <c r="P122" s="1" t="s">
        <v>316</v>
      </c>
      <c r="Q122" s="1" t="s">
        <v>2750</v>
      </c>
      <c r="R122" s="1" t="s">
        <v>2751</v>
      </c>
      <c r="S122" s="1">
        <v>9393763733</v>
      </c>
      <c r="T122" s="1" t="s">
        <v>837</v>
      </c>
      <c r="U122" s="1" t="s">
        <v>2752</v>
      </c>
      <c r="V122" s="1">
        <v>9393763733</v>
      </c>
      <c r="W122" s="1" t="s">
        <v>216</v>
      </c>
      <c r="X122" s="1" t="s">
        <v>2753</v>
      </c>
      <c r="Y122" s="1" t="s">
        <v>1554</v>
      </c>
      <c r="Z122" s="1" t="s">
        <v>322</v>
      </c>
      <c r="AA122" s="1" t="s">
        <v>2753</v>
      </c>
      <c r="AB122" s="1" t="s">
        <v>1554</v>
      </c>
      <c r="AC122" s="1" t="s">
        <v>322</v>
      </c>
      <c r="AD122" s="1">
        <v>8.29</v>
      </c>
      <c r="AE122" s="1" t="s">
        <v>97</v>
      </c>
      <c r="AF122" s="1" t="s">
        <v>2754</v>
      </c>
      <c r="AG122" s="1" t="s">
        <v>486</v>
      </c>
      <c r="AH122" s="1" t="s">
        <v>193</v>
      </c>
      <c r="AI122" s="1" t="s">
        <v>247</v>
      </c>
      <c r="AJ122" s="1">
        <v>95</v>
      </c>
      <c r="AK122" s="1">
        <v>9.5</v>
      </c>
      <c r="AL122" s="1"/>
      <c r="AM122" s="1"/>
      <c r="AN122" s="1"/>
      <c r="AO122" s="1"/>
      <c r="AP122" s="1"/>
      <c r="AQ122" s="1"/>
      <c r="AR122" s="1"/>
      <c r="AS122" s="1" t="s">
        <v>222</v>
      </c>
      <c r="AT122" s="1" t="s">
        <v>1957</v>
      </c>
      <c r="AU122" s="1" t="s">
        <v>163</v>
      </c>
      <c r="AV122" s="1" t="s">
        <v>464</v>
      </c>
      <c r="AW122" s="1">
        <v>79.17</v>
      </c>
      <c r="AX122" s="1"/>
      <c r="AY122" s="1" t="s">
        <v>588</v>
      </c>
      <c r="AZ122" s="1" t="s">
        <v>1957</v>
      </c>
      <c r="BA122" s="1" t="s">
        <v>142</v>
      </c>
      <c r="BB122" s="1" t="s">
        <v>110</v>
      </c>
      <c r="BC122" s="1" t="s">
        <v>111</v>
      </c>
      <c r="BD122" s="1" t="s">
        <v>593</v>
      </c>
      <c r="BE122" s="1">
        <v>85.7</v>
      </c>
      <c r="BF122" s="1">
        <v>9.07</v>
      </c>
      <c r="BG122" s="1"/>
      <c r="BH122" s="1"/>
      <c r="BI122" s="1"/>
      <c r="BJ122" s="1"/>
      <c r="BK122" s="1"/>
      <c r="BL122" s="1"/>
      <c r="BM122" s="1"/>
      <c r="BN122" s="1"/>
      <c r="BO122" s="1" t="s">
        <v>2755</v>
      </c>
      <c r="BP122" s="1"/>
      <c r="BQ122" s="1"/>
      <c r="BR122" s="1" t="s">
        <v>2756</v>
      </c>
      <c r="BS122" s="1">
        <v>57</v>
      </c>
      <c r="BT122" s="1" t="s">
        <v>731</v>
      </c>
      <c r="BU122" s="1" t="str">
        <f>HYPERLINK("https://nconnect.nicmar.ac.in/storage/profile/ProfilePhoto_H2570125_681437.jpg","Download")</f>
        <v>0</v>
      </c>
      <c r="BV122" s="1" t="s">
        <v>116</v>
      </c>
      <c r="BW122" s="3"/>
      <c r="BX122" s="4">
        <v>3</v>
      </c>
    </row>
    <row r="123" spans="1:76">
      <c r="A123" s="1" t="s">
        <v>76</v>
      </c>
      <c r="B123" s="1" t="s">
        <v>77</v>
      </c>
      <c r="C123" s="1" t="s">
        <v>2757</v>
      </c>
      <c r="D123" s="1" t="s">
        <v>2758</v>
      </c>
      <c r="E123" s="1"/>
      <c r="F123" s="1" t="s">
        <v>177</v>
      </c>
      <c r="G123" s="1" t="s">
        <v>2759</v>
      </c>
      <c r="H123" s="1" t="s">
        <v>2760</v>
      </c>
      <c r="I123" s="1" t="s">
        <v>2761</v>
      </c>
      <c r="J123" s="1">
        <v>9155818469</v>
      </c>
      <c r="K123" s="1" t="s">
        <v>84</v>
      </c>
      <c r="L123" s="1" t="s">
        <v>2762</v>
      </c>
      <c r="M123" s="1" t="s">
        <v>86</v>
      </c>
      <c r="N123" s="1" t="s">
        <v>2763</v>
      </c>
      <c r="O123" s="1" t="s">
        <v>2764</v>
      </c>
      <c r="P123" s="1" t="s">
        <v>343</v>
      </c>
      <c r="Q123" s="1" t="s">
        <v>2765</v>
      </c>
      <c r="R123" s="1" t="s">
        <v>2766</v>
      </c>
      <c r="S123" s="1">
        <v>8210538907</v>
      </c>
      <c r="T123" s="1" t="s">
        <v>293</v>
      </c>
      <c r="U123" s="1" t="s">
        <v>2767</v>
      </c>
      <c r="V123" s="1">
        <v>8210538907</v>
      </c>
      <c r="W123" s="1" t="s">
        <v>610</v>
      </c>
      <c r="X123" s="1" t="s">
        <v>2768</v>
      </c>
      <c r="Y123" s="1" t="s">
        <v>2769</v>
      </c>
      <c r="Z123" s="1" t="s">
        <v>2770</v>
      </c>
      <c r="AA123" s="1" t="s">
        <v>2771</v>
      </c>
      <c r="AB123" s="1" t="s">
        <v>2772</v>
      </c>
      <c r="AC123" s="1" t="s">
        <v>2770</v>
      </c>
      <c r="AD123" s="1">
        <v>7.55</v>
      </c>
      <c r="AE123" s="1" t="s">
        <v>97</v>
      </c>
      <c r="AF123" s="1" t="s">
        <v>2773</v>
      </c>
      <c r="AG123" s="1" t="s">
        <v>2774</v>
      </c>
      <c r="AH123" s="1" t="s">
        <v>1100</v>
      </c>
      <c r="AI123" s="1" t="s">
        <v>405</v>
      </c>
      <c r="AJ123" s="1">
        <v>89.3</v>
      </c>
      <c r="AK123" s="1">
        <v>9.4</v>
      </c>
      <c r="AL123" s="1" t="s">
        <v>2773</v>
      </c>
      <c r="AM123" s="1" t="s">
        <v>2774</v>
      </c>
      <c r="AN123" s="1" t="s">
        <v>104</v>
      </c>
      <c r="AO123" s="1" t="s">
        <v>1013</v>
      </c>
      <c r="AP123" s="1" t="s">
        <v>135</v>
      </c>
      <c r="AQ123" s="1">
        <v>78.6</v>
      </c>
      <c r="AR123" s="1">
        <v>0</v>
      </c>
      <c r="AS123" s="1"/>
      <c r="AT123" s="1"/>
      <c r="AU123" s="1"/>
      <c r="AV123" s="1"/>
      <c r="AW123" s="1"/>
      <c r="AX123" s="1"/>
      <c r="AY123" s="1" t="s">
        <v>2775</v>
      </c>
      <c r="AZ123" s="1" t="s">
        <v>2776</v>
      </c>
      <c r="BA123" s="1" t="s">
        <v>109</v>
      </c>
      <c r="BB123" s="1" t="s">
        <v>110</v>
      </c>
      <c r="BC123" s="1" t="s">
        <v>224</v>
      </c>
      <c r="BD123" s="1" t="s">
        <v>565</v>
      </c>
      <c r="BE123" s="1">
        <v>84.07</v>
      </c>
      <c r="BF123" s="1">
        <v>8.85</v>
      </c>
      <c r="BG123" s="1"/>
      <c r="BH123" s="1"/>
      <c r="BI123" s="1"/>
      <c r="BJ123" s="1"/>
      <c r="BK123" s="1"/>
      <c r="BL123" s="1"/>
      <c r="BM123" s="1"/>
      <c r="BN123" s="1"/>
      <c r="BO123" s="1" t="s">
        <v>2777</v>
      </c>
      <c r="BP123" s="1"/>
      <c r="BQ123" s="1"/>
      <c r="BR123" s="1" t="s">
        <v>2778</v>
      </c>
      <c r="BS123" s="1">
        <v>46</v>
      </c>
      <c r="BT123" s="1" t="s">
        <v>2779</v>
      </c>
      <c r="BU123" s="1" t="str">
        <f>HYPERLINK("https://nconnect.nicmar.ac.in/storage/profile/ProfilePhoto_H2570126_958761.jpg","Download")</f>
        <v>0</v>
      </c>
      <c r="BV123" s="1" t="s">
        <v>116</v>
      </c>
      <c r="BW123" s="3"/>
      <c r="BX123" s="4">
        <v>3</v>
      </c>
    </row>
    <row r="124" spans="1:76">
      <c r="A124" s="1" t="s">
        <v>76</v>
      </c>
      <c r="B124" s="1" t="s">
        <v>77</v>
      </c>
      <c r="C124" s="1" t="s">
        <v>2780</v>
      </c>
      <c r="D124" s="1" t="s">
        <v>2781</v>
      </c>
      <c r="E124" s="1"/>
      <c r="F124" s="1" t="s">
        <v>2782</v>
      </c>
      <c r="G124" s="1" t="s">
        <v>2783</v>
      </c>
      <c r="H124" s="1" t="s">
        <v>2784</v>
      </c>
      <c r="I124" s="1" t="s">
        <v>2785</v>
      </c>
      <c r="J124" s="1">
        <v>9490980032</v>
      </c>
      <c r="K124" s="1" t="s">
        <v>209</v>
      </c>
      <c r="L124" s="1" t="s">
        <v>2786</v>
      </c>
      <c r="M124" s="1" t="s">
        <v>86</v>
      </c>
      <c r="N124" s="1" t="s">
        <v>2787</v>
      </c>
      <c r="O124" s="1" t="s">
        <v>2788</v>
      </c>
      <c r="P124" s="1" t="s">
        <v>88</v>
      </c>
      <c r="Q124" s="1" t="s">
        <v>2789</v>
      </c>
      <c r="R124" s="1" t="s">
        <v>2790</v>
      </c>
      <c r="S124" s="1">
        <v>9701291271</v>
      </c>
      <c r="T124" s="1" t="s">
        <v>397</v>
      </c>
      <c r="U124" s="1" t="s">
        <v>2791</v>
      </c>
      <c r="V124" s="1">
        <v>9441847444</v>
      </c>
      <c r="W124" s="1" t="s">
        <v>397</v>
      </c>
      <c r="X124" s="1" t="s">
        <v>2792</v>
      </c>
      <c r="Y124" s="1" t="s">
        <v>839</v>
      </c>
      <c r="Z124" s="1" t="s">
        <v>96</v>
      </c>
      <c r="AA124" s="1" t="s">
        <v>2792</v>
      </c>
      <c r="AB124" s="1" t="s">
        <v>839</v>
      </c>
      <c r="AC124" s="1" t="s">
        <v>96</v>
      </c>
      <c r="AD124" s="1">
        <v>8.74</v>
      </c>
      <c r="AE124" s="1" t="s">
        <v>97</v>
      </c>
      <c r="AF124" s="1" t="s">
        <v>2793</v>
      </c>
      <c r="AG124" s="1" t="s">
        <v>818</v>
      </c>
      <c r="AH124" s="1" t="s">
        <v>1013</v>
      </c>
      <c r="AI124" s="1" t="s">
        <v>247</v>
      </c>
      <c r="AJ124" s="1">
        <v>92.15</v>
      </c>
      <c r="AK124" s="1">
        <v>9.7</v>
      </c>
      <c r="AL124" s="1" t="s">
        <v>2794</v>
      </c>
      <c r="AM124" s="1" t="s">
        <v>463</v>
      </c>
      <c r="AN124" s="1" t="s">
        <v>104</v>
      </c>
      <c r="AO124" s="1" t="s">
        <v>163</v>
      </c>
      <c r="AP124" s="1" t="s">
        <v>105</v>
      </c>
      <c r="AQ124" s="1">
        <v>95.7</v>
      </c>
      <c r="AR124" s="1"/>
      <c r="AS124" s="1"/>
      <c r="AT124" s="1"/>
      <c r="AU124" s="1"/>
      <c r="AV124" s="1"/>
      <c r="AW124" s="1"/>
      <c r="AX124" s="1"/>
      <c r="AY124" s="1" t="s">
        <v>107</v>
      </c>
      <c r="AZ124" s="1" t="s">
        <v>2795</v>
      </c>
      <c r="BA124" s="1" t="s">
        <v>109</v>
      </c>
      <c r="BB124" s="1" t="s">
        <v>110</v>
      </c>
      <c r="BC124" s="1" t="s">
        <v>198</v>
      </c>
      <c r="BD124" s="1" t="s">
        <v>199</v>
      </c>
      <c r="BE124" s="1">
        <v>77.72</v>
      </c>
      <c r="BF124" s="1">
        <v>8.34</v>
      </c>
      <c r="BG124" s="1"/>
      <c r="BH124" s="1"/>
      <c r="BI124" s="1"/>
      <c r="BJ124" s="1"/>
      <c r="BK124" s="1"/>
      <c r="BL124" s="1"/>
      <c r="BM124" s="1"/>
      <c r="BN124" s="1"/>
      <c r="BO124" s="1" t="s">
        <v>2796</v>
      </c>
      <c r="BP124" s="1"/>
      <c r="BQ124" s="1"/>
      <c r="BR124" s="1" t="s">
        <v>2797</v>
      </c>
      <c r="BS124" s="1">
        <v>59</v>
      </c>
      <c r="BT124" s="1"/>
      <c r="BU124" s="1" t="str">
        <f>HYPERLINK("https://nconnect.nicmar.ac.in/storage/profile/ProfilePhoto_H2570128_193748.jpg","Download")</f>
        <v>0</v>
      </c>
      <c r="BV124" s="1" t="s">
        <v>116</v>
      </c>
      <c r="BW124" s="3"/>
      <c r="BX124" s="4">
        <v>2</v>
      </c>
    </row>
    <row r="125" spans="1:76">
      <c r="A125" s="1" t="s">
        <v>76</v>
      </c>
      <c r="B125" s="1" t="s">
        <v>77</v>
      </c>
      <c r="C125" s="1" t="s">
        <v>2798</v>
      </c>
      <c r="D125" s="1" t="s">
        <v>2799</v>
      </c>
      <c r="E125" s="1"/>
      <c r="F125" s="1" t="s">
        <v>2800</v>
      </c>
      <c r="G125" s="1" t="s">
        <v>2801</v>
      </c>
      <c r="H125" s="1" t="s">
        <v>2802</v>
      </c>
      <c r="I125" s="1" t="s">
        <v>2803</v>
      </c>
      <c r="J125" s="1">
        <v>7674893657</v>
      </c>
      <c r="K125" s="1" t="s">
        <v>209</v>
      </c>
      <c r="L125" s="1" t="s">
        <v>2804</v>
      </c>
      <c r="M125" s="1" t="s">
        <v>86</v>
      </c>
      <c r="N125" s="1" t="s">
        <v>2805</v>
      </c>
      <c r="O125" s="1" t="s">
        <v>2806</v>
      </c>
      <c r="P125" s="1" t="s">
        <v>262</v>
      </c>
      <c r="Q125" s="1" t="s">
        <v>2807</v>
      </c>
      <c r="R125" s="1" t="s">
        <v>2808</v>
      </c>
      <c r="S125" s="1">
        <v>8885591819</v>
      </c>
      <c r="T125" s="1" t="s">
        <v>2809</v>
      </c>
      <c r="U125" s="1" t="s">
        <v>2810</v>
      </c>
      <c r="V125" s="1">
        <v>9395186252</v>
      </c>
      <c r="W125" s="1" t="s">
        <v>97</v>
      </c>
      <c r="X125" s="1" t="s">
        <v>2811</v>
      </c>
      <c r="Y125" s="1" t="s">
        <v>902</v>
      </c>
      <c r="Z125" s="1" t="s">
        <v>322</v>
      </c>
      <c r="AA125" s="1" t="s">
        <v>2811</v>
      </c>
      <c r="AB125" s="1" t="s">
        <v>902</v>
      </c>
      <c r="AC125" s="1" t="s">
        <v>322</v>
      </c>
      <c r="AD125" s="1">
        <v>7.42</v>
      </c>
      <c r="AE125" s="1" t="s">
        <v>97</v>
      </c>
      <c r="AF125" s="1" t="s">
        <v>2812</v>
      </c>
      <c r="AG125" s="1" t="s">
        <v>2813</v>
      </c>
      <c r="AH125" s="1" t="s">
        <v>1015</v>
      </c>
      <c r="AI125" s="1" t="s">
        <v>408</v>
      </c>
      <c r="AJ125" s="1">
        <v>95</v>
      </c>
      <c r="AK125" s="1">
        <v>9.5</v>
      </c>
      <c r="AL125" s="1" t="s">
        <v>616</v>
      </c>
      <c r="AM125" s="1" t="s">
        <v>2813</v>
      </c>
      <c r="AN125" s="1" t="s">
        <v>104</v>
      </c>
      <c r="AO125" s="1" t="s">
        <v>726</v>
      </c>
      <c r="AP125" s="1" t="s">
        <v>101</v>
      </c>
      <c r="AQ125" s="1">
        <v>74.6</v>
      </c>
      <c r="AR125" s="1">
        <v>7.79</v>
      </c>
      <c r="AS125" s="1"/>
      <c r="AT125" s="1"/>
      <c r="AU125" s="1"/>
      <c r="AV125" s="1"/>
      <c r="AW125" s="1"/>
      <c r="AX125" s="1"/>
      <c r="AY125" s="1" t="s">
        <v>2814</v>
      </c>
      <c r="AZ125" s="1" t="s">
        <v>2815</v>
      </c>
      <c r="BA125" s="1" t="s">
        <v>590</v>
      </c>
      <c r="BB125" s="1" t="s">
        <v>591</v>
      </c>
      <c r="BC125" s="1" t="s">
        <v>2816</v>
      </c>
      <c r="BD125" s="1" t="s">
        <v>199</v>
      </c>
      <c r="BE125" s="1">
        <v>73</v>
      </c>
      <c r="BF125" s="1">
        <v>7.3</v>
      </c>
      <c r="BG125" s="1"/>
      <c r="BH125" s="1"/>
      <c r="BI125" s="1"/>
      <c r="BJ125" s="1"/>
      <c r="BK125" s="1"/>
      <c r="BL125" s="1"/>
      <c r="BM125" s="1"/>
      <c r="BN125" s="1"/>
      <c r="BO125" s="1" t="s">
        <v>2817</v>
      </c>
      <c r="BP125" s="1"/>
      <c r="BQ125" s="1"/>
      <c r="BR125" s="1" t="s">
        <v>2818</v>
      </c>
      <c r="BS125" s="1">
        <v>103</v>
      </c>
      <c r="BT125" s="1" t="s">
        <v>2819</v>
      </c>
      <c r="BU125" s="1" t="str">
        <f>HYPERLINK("https://nconnect.nicmar.ac.in/storage/profile/ProfilePhoto_H2570129_124936.jpg","Download")</f>
        <v>0</v>
      </c>
      <c r="BV125" s="1" t="s">
        <v>116</v>
      </c>
      <c r="BW125" s="3"/>
      <c r="BX125" s="3"/>
    </row>
    <row r="126" spans="1:76">
      <c r="A126" s="1" t="s">
        <v>76</v>
      </c>
      <c r="B126" s="1" t="s">
        <v>77</v>
      </c>
      <c r="C126" s="1" t="s">
        <v>2820</v>
      </c>
      <c r="D126" s="1" t="s">
        <v>2821</v>
      </c>
      <c r="E126" s="1" t="s">
        <v>2822</v>
      </c>
      <c r="F126" s="1" t="s">
        <v>2823</v>
      </c>
      <c r="G126" s="1" t="s">
        <v>2824</v>
      </c>
      <c r="H126" s="1" t="s">
        <v>2825</v>
      </c>
      <c r="I126" s="1" t="s">
        <v>2826</v>
      </c>
      <c r="J126" s="1">
        <v>8121616788</v>
      </c>
      <c r="K126" s="1" t="s">
        <v>84</v>
      </c>
      <c r="L126" s="1" t="s">
        <v>2827</v>
      </c>
      <c r="M126" s="1" t="s">
        <v>86</v>
      </c>
      <c r="N126" s="1" t="s">
        <v>477</v>
      </c>
      <c r="O126" s="1" t="s">
        <v>2828</v>
      </c>
      <c r="P126" s="1" t="s">
        <v>394</v>
      </c>
      <c r="Q126" s="1" t="s">
        <v>2829</v>
      </c>
      <c r="R126" s="1" t="s">
        <v>2830</v>
      </c>
      <c r="S126" s="1">
        <v>6262923456</v>
      </c>
      <c r="T126" s="1" t="s">
        <v>580</v>
      </c>
      <c r="U126" s="1" t="s">
        <v>2831</v>
      </c>
      <c r="V126" s="1">
        <v>9533077788</v>
      </c>
      <c r="W126" s="1" t="s">
        <v>610</v>
      </c>
      <c r="X126" s="1" t="s">
        <v>2832</v>
      </c>
      <c r="Y126" s="1" t="s">
        <v>1289</v>
      </c>
      <c r="Z126" s="1" t="s">
        <v>322</v>
      </c>
      <c r="AA126" s="1" t="s">
        <v>2833</v>
      </c>
      <c r="AB126" s="1" t="s">
        <v>860</v>
      </c>
      <c r="AC126" s="1" t="s">
        <v>322</v>
      </c>
      <c r="AD126" s="1">
        <v>9.11</v>
      </c>
      <c r="AE126" s="1" t="s">
        <v>97</v>
      </c>
      <c r="AF126" s="1" t="s">
        <v>2834</v>
      </c>
      <c r="AG126" s="1" t="s">
        <v>2835</v>
      </c>
      <c r="AH126" s="1" t="s">
        <v>1338</v>
      </c>
      <c r="AI126" s="1" t="s">
        <v>1362</v>
      </c>
      <c r="AJ126" s="1">
        <v>93.1</v>
      </c>
      <c r="AK126" s="1">
        <v>9.8</v>
      </c>
      <c r="AL126" s="1" t="s">
        <v>2836</v>
      </c>
      <c r="AM126" s="1" t="s">
        <v>328</v>
      </c>
      <c r="AN126" s="1" t="s">
        <v>104</v>
      </c>
      <c r="AO126" s="1" t="s">
        <v>438</v>
      </c>
      <c r="AP126" s="1" t="s">
        <v>247</v>
      </c>
      <c r="AQ126" s="1">
        <v>93.7</v>
      </c>
      <c r="AR126" s="1"/>
      <c r="AS126" s="1"/>
      <c r="AT126" s="1"/>
      <c r="AU126" s="1"/>
      <c r="AV126" s="1"/>
      <c r="AW126" s="1"/>
      <c r="AX126" s="1"/>
      <c r="AY126" s="1" t="s">
        <v>2837</v>
      </c>
      <c r="AZ126" s="1" t="s">
        <v>2838</v>
      </c>
      <c r="BA126" s="1" t="s">
        <v>142</v>
      </c>
      <c r="BB126" s="1" t="s">
        <v>110</v>
      </c>
      <c r="BC126" s="1" t="s">
        <v>163</v>
      </c>
      <c r="BD126" s="1" t="s">
        <v>2839</v>
      </c>
      <c r="BE126" s="1">
        <v>72.9</v>
      </c>
      <c r="BF126" s="1">
        <v>8.04</v>
      </c>
      <c r="BG126" s="1"/>
      <c r="BH126" s="1"/>
      <c r="BI126" s="1"/>
      <c r="BJ126" s="1"/>
      <c r="BK126" s="1"/>
      <c r="BL126" s="1"/>
      <c r="BM126" s="1"/>
      <c r="BN126" s="1"/>
      <c r="BO126" s="1" t="s">
        <v>2840</v>
      </c>
      <c r="BP126" s="1" t="s">
        <v>2841</v>
      </c>
      <c r="BQ126" s="1" t="s">
        <v>2842</v>
      </c>
      <c r="BR126" s="1" t="s">
        <v>2843</v>
      </c>
      <c r="BS126" s="1">
        <v>26</v>
      </c>
      <c r="BT126" s="1" t="s">
        <v>2844</v>
      </c>
      <c r="BU126" s="1" t="str">
        <f>HYPERLINK("https://nconnect.nicmar.ac.in/storage/profile/ProfilePhoto_H2570130_963451.jpg","Download")</f>
        <v>0</v>
      </c>
      <c r="BV126" s="1" t="s">
        <v>116</v>
      </c>
      <c r="BW126" s="3"/>
      <c r="BX126" s="4">
        <v>2</v>
      </c>
    </row>
    <row r="127" spans="1:76">
      <c r="A127" s="1" t="s">
        <v>76</v>
      </c>
      <c r="B127" s="1" t="s">
        <v>77</v>
      </c>
      <c r="C127" s="1" t="s">
        <v>2845</v>
      </c>
      <c r="D127" s="1" t="s">
        <v>2846</v>
      </c>
      <c r="E127" s="1"/>
      <c r="F127" s="1" t="s">
        <v>2847</v>
      </c>
      <c r="G127" s="1" t="s">
        <v>2848</v>
      </c>
      <c r="H127" s="1" t="s">
        <v>2849</v>
      </c>
      <c r="I127" s="1" t="s">
        <v>2850</v>
      </c>
      <c r="J127" s="1">
        <v>9381444259</v>
      </c>
      <c r="K127" s="1" t="s">
        <v>84</v>
      </c>
      <c r="L127" s="1" t="s">
        <v>2851</v>
      </c>
      <c r="M127" s="1" t="s">
        <v>86</v>
      </c>
      <c r="N127" s="1" t="s">
        <v>2852</v>
      </c>
      <c r="O127" s="1" t="s">
        <v>2853</v>
      </c>
      <c r="P127" s="1" t="s">
        <v>343</v>
      </c>
      <c r="Q127" s="1" t="s">
        <v>2854</v>
      </c>
      <c r="R127" s="1" t="s">
        <v>2855</v>
      </c>
      <c r="S127" s="1">
        <v>9866133893</v>
      </c>
      <c r="T127" s="1" t="s">
        <v>2856</v>
      </c>
      <c r="U127" s="1" t="s">
        <v>2857</v>
      </c>
      <c r="V127" s="1">
        <v>9346151090</v>
      </c>
      <c r="W127" s="1" t="s">
        <v>2856</v>
      </c>
      <c r="X127" s="1" t="s">
        <v>2858</v>
      </c>
      <c r="Y127" s="1" t="s">
        <v>2859</v>
      </c>
      <c r="Z127" s="1" t="s">
        <v>96</v>
      </c>
      <c r="AA127" s="1" t="s">
        <v>2858</v>
      </c>
      <c r="AB127" s="1" t="s">
        <v>2859</v>
      </c>
      <c r="AC127" s="1" t="s">
        <v>96</v>
      </c>
      <c r="AD127" s="1">
        <v>8.61</v>
      </c>
      <c r="AE127" s="1" t="s">
        <v>97</v>
      </c>
      <c r="AF127" s="1" t="s">
        <v>2860</v>
      </c>
      <c r="AG127" s="1" t="s">
        <v>2861</v>
      </c>
      <c r="AH127" s="1" t="s">
        <v>405</v>
      </c>
      <c r="AI127" s="1" t="s">
        <v>438</v>
      </c>
      <c r="AJ127" s="1">
        <v>95</v>
      </c>
      <c r="AK127" s="1"/>
      <c r="AL127" s="1" t="s">
        <v>2862</v>
      </c>
      <c r="AM127" s="1" t="s">
        <v>2863</v>
      </c>
      <c r="AN127" s="1" t="s">
        <v>104</v>
      </c>
      <c r="AO127" s="1" t="s">
        <v>1977</v>
      </c>
      <c r="AP127" s="1" t="s">
        <v>247</v>
      </c>
      <c r="AQ127" s="1">
        <v>94</v>
      </c>
      <c r="AR127" s="1"/>
      <c r="AS127" s="1"/>
      <c r="AT127" s="1"/>
      <c r="AU127" s="1"/>
      <c r="AV127" s="1"/>
      <c r="AW127" s="1"/>
      <c r="AX127" s="1"/>
      <c r="AY127" s="1" t="s">
        <v>107</v>
      </c>
      <c r="AZ127" s="1" t="s">
        <v>2864</v>
      </c>
      <c r="BA127" s="1" t="s">
        <v>109</v>
      </c>
      <c r="BB127" s="1" t="s">
        <v>110</v>
      </c>
      <c r="BC127" s="1" t="s">
        <v>511</v>
      </c>
      <c r="BD127" s="1" t="s">
        <v>301</v>
      </c>
      <c r="BE127" s="1">
        <v>73.8</v>
      </c>
      <c r="BF127" s="1"/>
      <c r="BG127" s="1"/>
      <c r="BH127" s="1"/>
      <c r="BI127" s="1"/>
      <c r="BJ127" s="1"/>
      <c r="BK127" s="1"/>
      <c r="BL127" s="1"/>
      <c r="BM127" s="1"/>
      <c r="BN127" s="1"/>
      <c r="BO127" s="1" t="s">
        <v>2865</v>
      </c>
      <c r="BP127" s="1"/>
      <c r="BQ127" s="1"/>
      <c r="BR127" s="1" t="s">
        <v>2866</v>
      </c>
      <c r="BS127" s="1">
        <v>21</v>
      </c>
      <c r="BT127" s="1" t="s">
        <v>2867</v>
      </c>
      <c r="BU127" s="1" t="str">
        <f>HYPERLINK("https://nconnect.nicmar.ac.in/storage/profile/ProfilePhoto_H2570131_852193.jpg","Download")</f>
        <v>0</v>
      </c>
      <c r="BV127" s="1" t="s">
        <v>116</v>
      </c>
      <c r="BW127" s="3"/>
      <c r="BX127" s="4">
        <v>2</v>
      </c>
    </row>
    <row r="128" spans="1:76">
      <c r="A128" s="1" t="s">
        <v>76</v>
      </c>
      <c r="B128" s="1" t="s">
        <v>77</v>
      </c>
      <c r="C128" s="1" t="s">
        <v>2868</v>
      </c>
      <c r="D128" s="1" t="s">
        <v>2869</v>
      </c>
      <c r="E128" s="1"/>
      <c r="F128" s="1" t="s">
        <v>2870</v>
      </c>
      <c r="G128" s="1" t="s">
        <v>2871</v>
      </c>
      <c r="H128" s="1" t="s">
        <v>2872</v>
      </c>
      <c r="I128" s="1" t="s">
        <v>2873</v>
      </c>
      <c r="J128" s="1">
        <v>9391401336</v>
      </c>
      <c r="K128" s="1" t="s">
        <v>84</v>
      </c>
      <c r="L128" s="1" t="s">
        <v>2874</v>
      </c>
      <c r="M128" s="1" t="s">
        <v>86</v>
      </c>
      <c r="N128" s="1" t="s">
        <v>811</v>
      </c>
      <c r="O128" s="1" t="s">
        <v>2875</v>
      </c>
      <c r="P128" s="1" t="s">
        <v>343</v>
      </c>
      <c r="Q128" s="1" t="s">
        <v>2876</v>
      </c>
      <c r="R128" s="1" t="s">
        <v>2877</v>
      </c>
      <c r="S128" s="1">
        <v>9848419252</v>
      </c>
      <c r="T128" s="1" t="s">
        <v>91</v>
      </c>
      <c r="U128" s="1" t="s">
        <v>2878</v>
      </c>
      <c r="V128" s="1">
        <v>6302546541</v>
      </c>
      <c r="W128" s="1" t="s">
        <v>216</v>
      </c>
      <c r="X128" s="1" t="s">
        <v>2879</v>
      </c>
      <c r="Y128" s="1" t="s">
        <v>1596</v>
      </c>
      <c r="Z128" s="1" t="s">
        <v>96</v>
      </c>
      <c r="AA128" s="1" t="s">
        <v>2879</v>
      </c>
      <c r="AB128" s="1" t="s">
        <v>1596</v>
      </c>
      <c r="AC128" s="1" t="s">
        <v>96</v>
      </c>
      <c r="AD128" s="1">
        <v>8.84</v>
      </c>
      <c r="AE128" s="1" t="s">
        <v>97</v>
      </c>
      <c r="AF128" s="1" t="s">
        <v>2880</v>
      </c>
      <c r="AG128" s="1" t="s">
        <v>509</v>
      </c>
      <c r="AH128" s="1" t="s">
        <v>163</v>
      </c>
      <c r="AI128" s="1" t="s">
        <v>461</v>
      </c>
      <c r="AJ128" s="1">
        <v>78.85</v>
      </c>
      <c r="AK128" s="1">
        <v>8.3</v>
      </c>
      <c r="AL128" s="1"/>
      <c r="AM128" s="1"/>
      <c r="AN128" s="1"/>
      <c r="AO128" s="1"/>
      <c r="AP128" s="1"/>
      <c r="AQ128" s="1"/>
      <c r="AR128" s="1"/>
      <c r="AS128" s="1" t="s">
        <v>164</v>
      </c>
      <c r="AT128" s="1" t="s">
        <v>2881</v>
      </c>
      <c r="AU128" s="1" t="s">
        <v>540</v>
      </c>
      <c r="AV128" s="1" t="s">
        <v>167</v>
      </c>
      <c r="AW128" s="1">
        <v>79.6</v>
      </c>
      <c r="AX128" s="1">
        <v>8.46</v>
      </c>
      <c r="AY128" s="1" t="s">
        <v>168</v>
      </c>
      <c r="AZ128" s="1" t="s">
        <v>2882</v>
      </c>
      <c r="BA128" s="1" t="s">
        <v>142</v>
      </c>
      <c r="BB128" s="1" t="s">
        <v>110</v>
      </c>
      <c r="BC128" s="1" t="s">
        <v>661</v>
      </c>
      <c r="BD128" s="1" t="s">
        <v>1144</v>
      </c>
      <c r="BE128" s="1">
        <v>79.23</v>
      </c>
      <c r="BF128" s="1">
        <v>8.34</v>
      </c>
      <c r="BG128" s="1"/>
      <c r="BH128" s="1"/>
      <c r="BI128" s="1"/>
      <c r="BJ128" s="1"/>
      <c r="BK128" s="1"/>
      <c r="BL128" s="1"/>
      <c r="BM128" s="1"/>
      <c r="BN128" s="1"/>
      <c r="BO128" s="1" t="s">
        <v>2883</v>
      </c>
      <c r="BP128" s="1"/>
      <c r="BQ128" s="1"/>
      <c r="BR128" s="1" t="s">
        <v>2884</v>
      </c>
      <c r="BS128" s="1">
        <v>47</v>
      </c>
      <c r="BT128" s="1" t="s">
        <v>2885</v>
      </c>
      <c r="BU128" s="1" t="str">
        <f>HYPERLINK("https://nconnect.nicmar.ac.in/storage/profile/ProfilePhoto_H2570132_436195.jpg","Download")</f>
        <v>0</v>
      </c>
      <c r="BV128" s="1" t="s">
        <v>116</v>
      </c>
      <c r="BW128" s="3"/>
      <c r="BX128" s="4">
        <v>2</v>
      </c>
    </row>
    <row r="129" spans="1:76">
      <c r="A129" s="1" t="s">
        <v>76</v>
      </c>
      <c r="B129" s="1" t="s">
        <v>77</v>
      </c>
      <c r="C129" s="1" t="s">
        <v>2886</v>
      </c>
      <c r="D129" s="1" t="s">
        <v>2870</v>
      </c>
      <c r="E129" s="1" t="s">
        <v>2887</v>
      </c>
      <c r="F129" s="1" t="s">
        <v>2888</v>
      </c>
      <c r="G129" s="1" t="s">
        <v>2889</v>
      </c>
      <c r="H129" s="1" t="s">
        <v>2890</v>
      </c>
      <c r="I129" s="1" t="s">
        <v>2891</v>
      </c>
      <c r="J129" s="1">
        <v>8247440998</v>
      </c>
      <c r="K129" s="1" t="s">
        <v>84</v>
      </c>
      <c r="L129" s="1" t="s">
        <v>2892</v>
      </c>
      <c r="M129" s="1" t="s">
        <v>86</v>
      </c>
      <c r="N129" s="1" t="s">
        <v>831</v>
      </c>
      <c r="O129" s="1" t="s">
        <v>2893</v>
      </c>
      <c r="P129" s="1" t="s">
        <v>88</v>
      </c>
      <c r="Q129" s="1" t="s">
        <v>2894</v>
      </c>
      <c r="R129" s="1" t="s">
        <v>2895</v>
      </c>
      <c r="S129" s="1">
        <v>9030859521</v>
      </c>
      <c r="T129" s="1" t="s">
        <v>2896</v>
      </c>
      <c r="U129" s="1" t="s">
        <v>2897</v>
      </c>
      <c r="V129" s="1">
        <v>9652496249</v>
      </c>
      <c r="W129" s="1" t="s">
        <v>348</v>
      </c>
      <c r="X129" s="1" t="s">
        <v>2898</v>
      </c>
      <c r="Y129" s="1" t="s">
        <v>839</v>
      </c>
      <c r="Z129" s="1" t="s">
        <v>96</v>
      </c>
      <c r="AA129" s="1" t="s">
        <v>2899</v>
      </c>
      <c r="AB129" s="1" t="s">
        <v>95</v>
      </c>
      <c r="AC129" s="1" t="s">
        <v>96</v>
      </c>
      <c r="AD129" s="1">
        <v>8.13</v>
      </c>
      <c r="AE129" s="1" t="s">
        <v>97</v>
      </c>
      <c r="AF129" s="1" t="s">
        <v>2900</v>
      </c>
      <c r="AG129" s="1" t="s">
        <v>2901</v>
      </c>
      <c r="AH129" s="1" t="s">
        <v>193</v>
      </c>
      <c r="AI129" s="1" t="s">
        <v>326</v>
      </c>
      <c r="AJ129" s="1">
        <v>92</v>
      </c>
      <c r="AK129" s="1">
        <v>9.2</v>
      </c>
      <c r="AL129" s="1" t="s">
        <v>1036</v>
      </c>
      <c r="AM129" s="1" t="s">
        <v>463</v>
      </c>
      <c r="AN129" s="1" t="s">
        <v>104</v>
      </c>
      <c r="AO129" s="1" t="s">
        <v>224</v>
      </c>
      <c r="AP129" s="1" t="s">
        <v>329</v>
      </c>
      <c r="AQ129" s="1">
        <v>90.8</v>
      </c>
      <c r="AR129" s="1"/>
      <c r="AS129" s="1"/>
      <c r="AT129" s="1"/>
      <c r="AU129" s="1"/>
      <c r="AV129" s="1"/>
      <c r="AW129" s="1"/>
      <c r="AX129" s="1"/>
      <c r="AY129" s="1" t="s">
        <v>168</v>
      </c>
      <c r="AZ129" s="1" t="s">
        <v>1813</v>
      </c>
      <c r="BA129" s="1" t="s">
        <v>142</v>
      </c>
      <c r="BB129" s="1" t="s">
        <v>110</v>
      </c>
      <c r="BC129" s="1" t="s">
        <v>751</v>
      </c>
      <c r="BD129" s="1" t="s">
        <v>593</v>
      </c>
      <c r="BE129" s="1">
        <v>71.1</v>
      </c>
      <c r="BF129" s="1">
        <v>7.61</v>
      </c>
      <c r="BG129" s="1"/>
      <c r="BH129" s="1"/>
      <c r="BI129" s="1"/>
      <c r="BJ129" s="1"/>
      <c r="BK129" s="1"/>
      <c r="BL129" s="1"/>
      <c r="BM129" s="1"/>
      <c r="BN129" s="1"/>
      <c r="BO129" s="1" t="s">
        <v>2902</v>
      </c>
      <c r="BP129" s="1"/>
      <c r="BQ129" s="1"/>
      <c r="BR129" s="1" t="s">
        <v>2903</v>
      </c>
      <c r="BS129" s="1">
        <v>70</v>
      </c>
      <c r="BT129" s="1" t="s">
        <v>2904</v>
      </c>
      <c r="BU129" s="1" t="str">
        <f>HYPERLINK("https://nconnect.nicmar.ac.in/storage/profile/ProfilePhoto_H2570133_614795.jpg","Download")</f>
        <v>0</v>
      </c>
      <c r="BV129" s="1" t="s">
        <v>116</v>
      </c>
      <c r="BW129" s="3"/>
      <c r="BX129" s="4">
        <v>2</v>
      </c>
    </row>
    <row r="130" spans="1:76">
      <c r="A130" s="1" t="s">
        <v>76</v>
      </c>
      <c r="B130" s="1" t="s">
        <v>77</v>
      </c>
      <c r="C130" s="1" t="s">
        <v>2905</v>
      </c>
      <c r="D130" s="1" t="s">
        <v>2906</v>
      </c>
      <c r="E130" s="1"/>
      <c r="F130" s="1" t="s">
        <v>2907</v>
      </c>
      <c r="G130" s="1" t="s">
        <v>2908</v>
      </c>
      <c r="H130" s="1" t="s">
        <v>2909</v>
      </c>
      <c r="I130" s="1" t="s">
        <v>2910</v>
      </c>
      <c r="J130" s="1">
        <v>9345476284</v>
      </c>
      <c r="K130" s="1" t="s">
        <v>84</v>
      </c>
      <c r="L130" s="1" t="s">
        <v>2911</v>
      </c>
      <c r="M130" s="1" t="s">
        <v>86</v>
      </c>
      <c r="N130" s="1" t="s">
        <v>2912</v>
      </c>
      <c r="O130" s="1" t="s">
        <v>2913</v>
      </c>
      <c r="P130" s="1" t="s">
        <v>316</v>
      </c>
      <c r="Q130" s="1" t="s">
        <v>2914</v>
      </c>
      <c r="R130" s="1" t="s">
        <v>2915</v>
      </c>
      <c r="S130" s="1">
        <v>8939695330</v>
      </c>
      <c r="T130" s="1" t="s">
        <v>2916</v>
      </c>
      <c r="U130" s="1" t="s">
        <v>2917</v>
      </c>
      <c r="V130" s="1">
        <v>9842415675</v>
      </c>
      <c r="W130" s="1" t="s">
        <v>214</v>
      </c>
      <c r="X130" s="1" t="s">
        <v>2918</v>
      </c>
      <c r="Y130" s="1" t="s">
        <v>1763</v>
      </c>
      <c r="Z130" s="1" t="s">
        <v>401</v>
      </c>
      <c r="AA130" s="1" t="s">
        <v>2918</v>
      </c>
      <c r="AB130" s="1" t="s">
        <v>1763</v>
      </c>
      <c r="AC130" s="1" t="s">
        <v>401</v>
      </c>
      <c r="AD130" s="1">
        <v>6.92</v>
      </c>
      <c r="AE130" s="1" t="s">
        <v>97</v>
      </c>
      <c r="AF130" s="1" t="s">
        <v>2919</v>
      </c>
      <c r="AG130" s="1" t="s">
        <v>2920</v>
      </c>
      <c r="AH130" s="1" t="s">
        <v>726</v>
      </c>
      <c r="AI130" s="1" t="s">
        <v>135</v>
      </c>
      <c r="AJ130" s="1">
        <v>76.6</v>
      </c>
      <c r="AK130" s="1"/>
      <c r="AL130" s="1" t="s">
        <v>2921</v>
      </c>
      <c r="AM130" s="1" t="s">
        <v>2922</v>
      </c>
      <c r="AN130" s="1" t="s">
        <v>137</v>
      </c>
      <c r="AO130" s="1" t="s">
        <v>166</v>
      </c>
      <c r="AP130" s="1" t="s">
        <v>195</v>
      </c>
      <c r="AQ130" s="1">
        <v>70.5</v>
      </c>
      <c r="AR130" s="1"/>
      <c r="AS130" s="1"/>
      <c r="AT130" s="1"/>
      <c r="AU130" s="1"/>
      <c r="AV130" s="1"/>
      <c r="AW130" s="1"/>
      <c r="AX130" s="1"/>
      <c r="AY130" s="1" t="s">
        <v>409</v>
      </c>
      <c r="AZ130" s="1" t="s">
        <v>2923</v>
      </c>
      <c r="BA130" s="1" t="s">
        <v>590</v>
      </c>
      <c r="BB130" s="1" t="s">
        <v>2295</v>
      </c>
      <c r="BC130" s="1" t="s">
        <v>382</v>
      </c>
      <c r="BD130" s="1" t="s">
        <v>1144</v>
      </c>
      <c r="BE130" s="1">
        <v>73.3</v>
      </c>
      <c r="BF130" s="1">
        <v>7.33</v>
      </c>
      <c r="BG130" s="1"/>
      <c r="BH130" s="1"/>
      <c r="BI130" s="1"/>
      <c r="BJ130" s="1"/>
      <c r="BK130" s="1"/>
      <c r="BL130" s="1"/>
      <c r="BM130" s="1"/>
      <c r="BN130" s="1"/>
      <c r="BO130" s="1" t="s">
        <v>2924</v>
      </c>
      <c r="BP130" s="1"/>
      <c r="BQ130" s="1"/>
      <c r="BR130" s="1" t="s">
        <v>2925</v>
      </c>
      <c r="BS130" s="1">
        <v>269</v>
      </c>
      <c r="BT130" s="1" t="s">
        <v>416</v>
      </c>
      <c r="BU130" s="1" t="str">
        <f>HYPERLINK("https://nconnect.nicmar.ac.in/storage/profile/ProfilePhoto_H2570134_963182.jpg","Download")</f>
        <v>0</v>
      </c>
      <c r="BV130" s="1" t="s">
        <v>116</v>
      </c>
      <c r="BW130" s="3"/>
      <c r="BX130" s="3"/>
    </row>
    <row r="131" spans="1:76">
      <c r="A131" s="1" t="s">
        <v>76</v>
      </c>
      <c r="B131" s="1" t="s">
        <v>77</v>
      </c>
      <c r="C131" s="1" t="s">
        <v>2926</v>
      </c>
      <c r="D131" s="1" t="s">
        <v>2927</v>
      </c>
      <c r="E131" s="1"/>
      <c r="F131" s="1" t="s">
        <v>1752</v>
      </c>
      <c r="G131" s="1" t="s">
        <v>2928</v>
      </c>
      <c r="H131" s="1" t="s">
        <v>2929</v>
      </c>
      <c r="I131" s="1" t="s">
        <v>2930</v>
      </c>
      <c r="J131" s="1">
        <v>6366033443</v>
      </c>
      <c r="K131" s="1" t="s">
        <v>84</v>
      </c>
      <c r="L131" s="1" t="s">
        <v>2931</v>
      </c>
      <c r="M131" s="1" t="s">
        <v>86</v>
      </c>
      <c r="N131" s="1" t="s">
        <v>2932</v>
      </c>
      <c r="O131" s="1" t="s">
        <v>2933</v>
      </c>
      <c r="P131" s="1" t="s">
        <v>316</v>
      </c>
      <c r="Q131" s="1" t="s">
        <v>2934</v>
      </c>
      <c r="R131" s="1" t="s">
        <v>2935</v>
      </c>
      <c r="S131" s="1">
        <v>9844343265</v>
      </c>
      <c r="T131" s="1" t="s">
        <v>397</v>
      </c>
      <c r="U131" s="1" t="s">
        <v>2936</v>
      </c>
      <c r="V131" s="1">
        <v>9980542883</v>
      </c>
      <c r="W131" s="1" t="s">
        <v>216</v>
      </c>
      <c r="X131" s="1" t="s">
        <v>2937</v>
      </c>
      <c r="Y131" s="1" t="s">
        <v>2938</v>
      </c>
      <c r="Z131" s="1" t="s">
        <v>768</v>
      </c>
      <c r="AA131" s="1" t="s">
        <v>2937</v>
      </c>
      <c r="AB131" s="1" t="s">
        <v>2938</v>
      </c>
      <c r="AC131" s="1" t="s">
        <v>768</v>
      </c>
      <c r="AD131" s="1">
        <v>7.13</v>
      </c>
      <c r="AE131" s="1" t="s">
        <v>97</v>
      </c>
      <c r="AF131" s="1" t="s">
        <v>2939</v>
      </c>
      <c r="AG131" s="1" t="s">
        <v>2940</v>
      </c>
      <c r="AH131" s="1" t="s">
        <v>2941</v>
      </c>
      <c r="AI131" s="1" t="s">
        <v>380</v>
      </c>
      <c r="AJ131" s="1">
        <v>76.8</v>
      </c>
      <c r="AK131" s="1"/>
      <c r="AL131" s="1" t="s">
        <v>2942</v>
      </c>
      <c r="AM131" s="1" t="s">
        <v>2943</v>
      </c>
      <c r="AN131" s="1" t="s">
        <v>137</v>
      </c>
      <c r="AO131" s="1" t="s">
        <v>273</v>
      </c>
      <c r="AP131" s="1" t="s">
        <v>248</v>
      </c>
      <c r="AQ131" s="1">
        <v>80.83</v>
      </c>
      <c r="AR131" s="1"/>
      <c r="AS131" s="1"/>
      <c r="AT131" s="1"/>
      <c r="AU131" s="1"/>
      <c r="AV131" s="1"/>
      <c r="AW131" s="1"/>
      <c r="AX131" s="1"/>
      <c r="AY131" s="1" t="s">
        <v>2944</v>
      </c>
      <c r="AZ131" s="1" t="s">
        <v>2945</v>
      </c>
      <c r="BA131" s="1" t="s">
        <v>109</v>
      </c>
      <c r="BB131" s="1" t="s">
        <v>110</v>
      </c>
      <c r="BC131" s="1" t="s">
        <v>111</v>
      </c>
      <c r="BD131" s="1" t="s">
        <v>144</v>
      </c>
      <c r="BE131" s="1">
        <v>62.4</v>
      </c>
      <c r="BF131" s="1">
        <v>6.24</v>
      </c>
      <c r="BG131" s="1"/>
      <c r="BH131" s="1"/>
      <c r="BI131" s="1"/>
      <c r="BJ131" s="1"/>
      <c r="BK131" s="1"/>
      <c r="BL131" s="1"/>
      <c r="BM131" s="1"/>
      <c r="BN131" s="1"/>
      <c r="BO131" s="1" t="s">
        <v>2946</v>
      </c>
      <c r="BP131" s="1"/>
      <c r="BQ131" s="1"/>
      <c r="BR131" s="1" t="s">
        <v>2947</v>
      </c>
      <c r="BS131" s="1">
        <v>32</v>
      </c>
      <c r="BT131" s="1"/>
      <c r="BU131" s="1" t="str">
        <f>HYPERLINK("https://nconnect.nicmar.ac.in/storage/profile/ProfilePhoto_H2570135_517923.jpg","Download")</f>
        <v>0</v>
      </c>
      <c r="BV131" s="1" t="s">
        <v>116</v>
      </c>
      <c r="BW131" s="3"/>
      <c r="BX131" s="4">
        <v>2</v>
      </c>
    </row>
    <row r="132" spans="1:76">
      <c r="A132" s="1" t="s">
        <v>76</v>
      </c>
      <c r="B132" s="1" t="s">
        <v>77</v>
      </c>
      <c r="C132" s="1" t="s">
        <v>2948</v>
      </c>
      <c r="D132" s="1" t="s">
        <v>2949</v>
      </c>
      <c r="E132" s="1" t="s">
        <v>177</v>
      </c>
      <c r="F132" s="1" t="s">
        <v>2950</v>
      </c>
      <c r="G132" s="1" t="s">
        <v>2951</v>
      </c>
      <c r="H132" s="1" t="s">
        <v>2952</v>
      </c>
      <c r="I132" s="1" t="s">
        <v>2953</v>
      </c>
      <c r="J132" s="1">
        <v>9010102504</v>
      </c>
      <c r="K132" s="1" t="s">
        <v>84</v>
      </c>
      <c r="L132" s="1" t="s">
        <v>2954</v>
      </c>
      <c r="M132" s="1" t="s">
        <v>86</v>
      </c>
      <c r="N132" s="1" t="s">
        <v>604</v>
      </c>
      <c r="O132" s="1" t="s">
        <v>2955</v>
      </c>
      <c r="P132" s="1" t="s">
        <v>502</v>
      </c>
      <c r="Q132" s="1" t="s">
        <v>2956</v>
      </c>
      <c r="R132" s="1" t="s">
        <v>2957</v>
      </c>
      <c r="S132" s="1">
        <v>9848419031</v>
      </c>
      <c r="T132" s="1" t="s">
        <v>2958</v>
      </c>
      <c r="U132" s="1" t="s">
        <v>2959</v>
      </c>
      <c r="V132" s="1">
        <v>8019268673</v>
      </c>
      <c r="W132" s="1" t="s">
        <v>158</v>
      </c>
      <c r="X132" s="1" t="s">
        <v>2960</v>
      </c>
      <c r="Y132" s="1" t="s">
        <v>95</v>
      </c>
      <c r="Z132" s="1" t="s">
        <v>96</v>
      </c>
      <c r="AA132" s="1" t="s">
        <v>2960</v>
      </c>
      <c r="AB132" s="1" t="s">
        <v>95</v>
      </c>
      <c r="AC132" s="1" t="s">
        <v>96</v>
      </c>
      <c r="AD132" s="1">
        <v>8.63</v>
      </c>
      <c r="AE132" s="1" t="s">
        <v>97</v>
      </c>
      <c r="AF132" s="1" t="s">
        <v>2961</v>
      </c>
      <c r="AG132" s="1" t="s">
        <v>192</v>
      </c>
      <c r="AH132" s="1" t="s">
        <v>135</v>
      </c>
      <c r="AI132" s="1" t="s">
        <v>101</v>
      </c>
      <c r="AJ132" s="1">
        <v>81.4</v>
      </c>
      <c r="AK132" s="1"/>
      <c r="AL132" s="1" t="s">
        <v>102</v>
      </c>
      <c r="AM132" s="1" t="s">
        <v>463</v>
      </c>
      <c r="AN132" s="1" t="s">
        <v>104</v>
      </c>
      <c r="AO132" s="1" t="s">
        <v>105</v>
      </c>
      <c r="AP132" s="1" t="s">
        <v>106</v>
      </c>
      <c r="AQ132" s="1">
        <v>95.8</v>
      </c>
      <c r="AR132" s="1"/>
      <c r="AS132" s="1"/>
      <c r="AT132" s="1"/>
      <c r="AU132" s="1"/>
      <c r="AV132" s="1"/>
      <c r="AW132" s="1"/>
      <c r="AX132" s="1"/>
      <c r="AY132" s="1" t="s">
        <v>168</v>
      </c>
      <c r="AZ132" s="1" t="s">
        <v>1813</v>
      </c>
      <c r="BA132" s="1" t="s">
        <v>142</v>
      </c>
      <c r="BB132" s="1" t="s">
        <v>110</v>
      </c>
      <c r="BC132" s="1" t="s">
        <v>143</v>
      </c>
      <c r="BD132" s="1" t="s">
        <v>2962</v>
      </c>
      <c r="BE132" s="1">
        <v>76.7</v>
      </c>
      <c r="BF132" s="1">
        <v>8.17</v>
      </c>
      <c r="BG132" s="1"/>
      <c r="BH132" s="1"/>
      <c r="BI132" s="1"/>
      <c r="BJ132" s="1"/>
      <c r="BK132" s="1"/>
      <c r="BL132" s="1"/>
      <c r="BM132" s="1"/>
      <c r="BN132" s="1"/>
      <c r="BO132" s="1" t="s">
        <v>2963</v>
      </c>
      <c r="BP132" s="1"/>
      <c r="BQ132" s="1"/>
      <c r="BR132" s="1" t="s">
        <v>2964</v>
      </c>
      <c r="BS132" s="1">
        <v>65</v>
      </c>
      <c r="BT132" s="1" t="s">
        <v>2965</v>
      </c>
      <c r="BU132" s="1" t="str">
        <f>HYPERLINK("https://nconnect.nicmar.ac.in/storage/profile/ProfilePhoto_H2570136_593142.jpg","Download")</f>
        <v>0</v>
      </c>
      <c r="BV132" s="1" t="s">
        <v>116</v>
      </c>
      <c r="BW132" s="3"/>
      <c r="BX132" s="4">
        <v>1</v>
      </c>
    </row>
    <row r="133" spans="1:76">
      <c r="A133" s="1" t="s">
        <v>76</v>
      </c>
      <c r="B133" s="1" t="s">
        <v>77</v>
      </c>
      <c r="C133" s="1" t="s">
        <v>2966</v>
      </c>
      <c r="D133" s="1" t="s">
        <v>2967</v>
      </c>
      <c r="E133" s="1" t="s">
        <v>570</v>
      </c>
      <c r="F133" s="1" t="s">
        <v>2968</v>
      </c>
      <c r="G133" s="1" t="s">
        <v>2969</v>
      </c>
      <c r="H133" s="1" t="s">
        <v>2970</v>
      </c>
      <c r="I133" s="1" t="s">
        <v>2971</v>
      </c>
      <c r="J133" s="1">
        <v>8790096758</v>
      </c>
      <c r="K133" s="1" t="s">
        <v>84</v>
      </c>
      <c r="L133" s="1" t="s">
        <v>2972</v>
      </c>
      <c r="M133" s="1" t="s">
        <v>86</v>
      </c>
      <c r="N133" s="1" t="s">
        <v>500</v>
      </c>
      <c r="O133" s="1" t="s">
        <v>2973</v>
      </c>
      <c r="P133" s="1" t="s">
        <v>316</v>
      </c>
      <c r="Q133" s="1" t="s">
        <v>2974</v>
      </c>
      <c r="R133" s="1" t="s">
        <v>2975</v>
      </c>
      <c r="S133" s="1">
        <v>9502069675</v>
      </c>
      <c r="T133" s="1" t="s">
        <v>397</v>
      </c>
      <c r="U133" s="1" t="s">
        <v>2976</v>
      </c>
      <c r="V133" s="1">
        <v>9490688150</v>
      </c>
      <c r="W133" s="1" t="s">
        <v>216</v>
      </c>
      <c r="X133" s="1" t="s">
        <v>2977</v>
      </c>
      <c r="Y133" s="1" t="s">
        <v>2978</v>
      </c>
      <c r="Z133" s="1" t="s">
        <v>96</v>
      </c>
      <c r="AA133" s="1" t="s">
        <v>2977</v>
      </c>
      <c r="AB133" s="1" t="s">
        <v>2978</v>
      </c>
      <c r="AC133" s="1" t="s">
        <v>96</v>
      </c>
      <c r="AD133" s="1">
        <v>6.92</v>
      </c>
      <c r="AE133" s="1" t="s">
        <v>97</v>
      </c>
      <c r="AF133" s="1" t="s">
        <v>161</v>
      </c>
      <c r="AG133" s="1" t="s">
        <v>509</v>
      </c>
      <c r="AH133" s="1" t="s">
        <v>163</v>
      </c>
      <c r="AI133" s="1" t="s">
        <v>461</v>
      </c>
      <c r="AJ133" s="1">
        <v>82.65</v>
      </c>
      <c r="AK133" s="1">
        <v>8.7</v>
      </c>
      <c r="AL133" s="1"/>
      <c r="AM133" s="1"/>
      <c r="AN133" s="1"/>
      <c r="AO133" s="1"/>
      <c r="AP133" s="1"/>
      <c r="AQ133" s="1"/>
      <c r="AR133" s="1"/>
      <c r="AS133" s="1" t="s">
        <v>164</v>
      </c>
      <c r="AT133" s="1" t="s">
        <v>2979</v>
      </c>
      <c r="AU133" s="1" t="s">
        <v>166</v>
      </c>
      <c r="AV133" s="1" t="s">
        <v>167</v>
      </c>
      <c r="AW133" s="1">
        <v>72.5</v>
      </c>
      <c r="AX133" s="1">
        <v>7.75</v>
      </c>
      <c r="AY133" s="1" t="s">
        <v>2980</v>
      </c>
      <c r="AZ133" s="1" t="s">
        <v>2981</v>
      </c>
      <c r="BA133" s="1" t="s">
        <v>142</v>
      </c>
      <c r="BB133" s="1" t="s">
        <v>110</v>
      </c>
      <c r="BC133" s="1" t="s">
        <v>303</v>
      </c>
      <c r="BD133" s="1" t="s">
        <v>1144</v>
      </c>
      <c r="BE133" s="1">
        <v>65.55</v>
      </c>
      <c r="BF133" s="1">
        <v>6.9</v>
      </c>
      <c r="BG133" s="1"/>
      <c r="BH133" s="1"/>
      <c r="BI133" s="1"/>
      <c r="BJ133" s="1"/>
      <c r="BK133" s="1"/>
      <c r="BL133" s="1"/>
      <c r="BM133" s="1"/>
      <c r="BN133" s="1"/>
      <c r="BO133" s="1" t="s">
        <v>2982</v>
      </c>
      <c r="BP133" s="1"/>
      <c r="BQ133" s="1"/>
      <c r="BR133" s="1" t="s">
        <v>2983</v>
      </c>
      <c r="BS133" s="1">
        <v>45</v>
      </c>
      <c r="BT133" s="1" t="s">
        <v>2984</v>
      </c>
      <c r="BU133" s="1" t="str">
        <f>HYPERLINK("https://nconnect.nicmar.ac.in/storage/profile/6ab4c8d44a80e.png","Download")</f>
        <v>0</v>
      </c>
      <c r="BV133" s="1" t="s">
        <v>116</v>
      </c>
      <c r="BW133" s="3"/>
      <c r="BX133" s="4">
        <v>2</v>
      </c>
    </row>
    <row r="134" spans="1:76">
      <c r="A134" s="1" t="s">
        <v>76</v>
      </c>
      <c r="B134" s="1" t="s">
        <v>77</v>
      </c>
      <c r="C134" s="1" t="s">
        <v>2985</v>
      </c>
      <c r="D134" s="1" t="s">
        <v>2986</v>
      </c>
      <c r="E134" s="1"/>
      <c r="F134" s="1" t="s">
        <v>2987</v>
      </c>
      <c r="G134" s="1" t="s">
        <v>2988</v>
      </c>
      <c r="H134" s="1" t="s">
        <v>2989</v>
      </c>
      <c r="I134" s="1" t="s">
        <v>2990</v>
      </c>
      <c r="J134" s="1">
        <v>9949093353</v>
      </c>
      <c r="K134" s="1" t="s">
        <v>209</v>
      </c>
      <c r="L134" s="1" t="s">
        <v>2991</v>
      </c>
      <c r="M134" s="1" t="s">
        <v>86</v>
      </c>
      <c r="N134" s="1" t="s">
        <v>2992</v>
      </c>
      <c r="O134" s="1" t="s">
        <v>2993</v>
      </c>
      <c r="P134" s="1" t="s">
        <v>316</v>
      </c>
      <c r="Q134" s="1" t="s">
        <v>2994</v>
      </c>
      <c r="R134" s="1" t="s">
        <v>2995</v>
      </c>
      <c r="S134" s="1">
        <v>9949074488</v>
      </c>
      <c r="T134" s="1" t="s">
        <v>91</v>
      </c>
      <c r="U134" s="1" t="s">
        <v>2996</v>
      </c>
      <c r="V134" s="1">
        <v>9440174488</v>
      </c>
      <c r="W134" s="1" t="s">
        <v>428</v>
      </c>
      <c r="X134" s="1" t="s">
        <v>2997</v>
      </c>
      <c r="Y134" s="1" t="s">
        <v>1311</v>
      </c>
      <c r="Z134" s="1" t="s">
        <v>322</v>
      </c>
      <c r="AA134" s="1" t="s">
        <v>2998</v>
      </c>
      <c r="AB134" s="1" t="s">
        <v>1311</v>
      </c>
      <c r="AC134" s="1" t="s">
        <v>322</v>
      </c>
      <c r="AD134" s="1">
        <v>7.92</v>
      </c>
      <c r="AE134" s="1" t="s">
        <v>97</v>
      </c>
      <c r="AF134" s="1" t="s">
        <v>2999</v>
      </c>
      <c r="AG134" s="1" t="s">
        <v>3000</v>
      </c>
      <c r="AH134" s="1" t="s">
        <v>657</v>
      </c>
      <c r="AI134" s="1" t="s">
        <v>135</v>
      </c>
      <c r="AJ134" s="1">
        <v>67.6</v>
      </c>
      <c r="AK134" s="1"/>
      <c r="AL134" s="1" t="s">
        <v>102</v>
      </c>
      <c r="AM134" s="1" t="s">
        <v>3001</v>
      </c>
      <c r="AN134" s="1" t="s">
        <v>104</v>
      </c>
      <c r="AO134" s="1" t="s">
        <v>163</v>
      </c>
      <c r="AP134" s="1" t="s">
        <v>105</v>
      </c>
      <c r="AQ134" s="1">
        <v>79.3</v>
      </c>
      <c r="AR134" s="1">
        <v>8.36</v>
      </c>
      <c r="AS134" s="1"/>
      <c r="AT134" s="1"/>
      <c r="AU134" s="1"/>
      <c r="AV134" s="1"/>
      <c r="AW134" s="1"/>
      <c r="AX134" s="1"/>
      <c r="AY134" s="1" t="s">
        <v>1103</v>
      </c>
      <c r="AZ134" s="1" t="s">
        <v>3002</v>
      </c>
      <c r="BA134" s="1" t="s">
        <v>590</v>
      </c>
      <c r="BB134" s="1" t="s">
        <v>591</v>
      </c>
      <c r="BC134" s="1" t="s">
        <v>751</v>
      </c>
      <c r="BD134" s="1" t="s">
        <v>144</v>
      </c>
      <c r="BE134" s="1">
        <v>77.4</v>
      </c>
      <c r="BF134" s="1">
        <v>7.74</v>
      </c>
      <c r="BG134" s="1"/>
      <c r="BH134" s="1"/>
      <c r="BI134" s="1"/>
      <c r="BJ134" s="1"/>
      <c r="BK134" s="1"/>
      <c r="BL134" s="1"/>
      <c r="BM134" s="1"/>
      <c r="BN134" s="1"/>
      <c r="BO134" s="1" t="s">
        <v>3003</v>
      </c>
      <c r="BP134" s="1"/>
      <c r="BQ134" s="1"/>
      <c r="BR134" s="1" t="s">
        <v>3004</v>
      </c>
      <c r="BS134" s="1">
        <v>45</v>
      </c>
      <c r="BT134" s="1" t="s">
        <v>3005</v>
      </c>
      <c r="BU134" s="1" t="str">
        <f>HYPERLINK("https://nconnect.nicmar.ac.in/storage/profile/ProfilePhoto_H2570138_857432.jpg","Download")</f>
        <v>0</v>
      </c>
      <c r="BV134" s="1" t="s">
        <v>116</v>
      </c>
      <c r="BW134" s="3"/>
      <c r="BX134" s="4">
        <v>1</v>
      </c>
    </row>
    <row r="135" spans="1:76">
      <c r="A135" s="1" t="s">
        <v>76</v>
      </c>
      <c r="B135" s="1" t="s">
        <v>77</v>
      </c>
      <c r="C135" s="1" t="s">
        <v>3006</v>
      </c>
      <c r="D135" s="1" t="s">
        <v>3007</v>
      </c>
      <c r="E135" s="1" t="s">
        <v>3008</v>
      </c>
      <c r="F135" s="1" t="s">
        <v>3009</v>
      </c>
      <c r="G135" s="1" t="s">
        <v>3010</v>
      </c>
      <c r="H135" s="1" t="s">
        <v>3011</v>
      </c>
      <c r="I135" s="1" t="s">
        <v>3012</v>
      </c>
      <c r="J135" s="1">
        <v>9666701736</v>
      </c>
      <c r="K135" s="1" t="s">
        <v>84</v>
      </c>
      <c r="L135" s="1" t="s">
        <v>3013</v>
      </c>
      <c r="M135" s="1" t="s">
        <v>86</v>
      </c>
      <c r="N135" s="1" t="s">
        <v>3014</v>
      </c>
      <c r="O135" s="1" t="s">
        <v>3015</v>
      </c>
      <c r="P135" s="1" t="s">
        <v>343</v>
      </c>
      <c r="Q135" s="1" t="s">
        <v>3016</v>
      </c>
      <c r="R135" s="1" t="s">
        <v>3017</v>
      </c>
      <c r="S135" s="1">
        <v>9640658900</v>
      </c>
      <c r="T135" s="1" t="s">
        <v>3018</v>
      </c>
      <c r="U135" s="1" t="s">
        <v>3019</v>
      </c>
      <c r="V135" s="1">
        <v>8688727474</v>
      </c>
      <c r="W135" s="1" t="s">
        <v>216</v>
      </c>
      <c r="X135" s="1" t="s">
        <v>3020</v>
      </c>
      <c r="Y135" s="1" t="s">
        <v>2062</v>
      </c>
      <c r="Z135" s="1" t="s">
        <v>322</v>
      </c>
      <c r="AA135" s="1" t="s">
        <v>3020</v>
      </c>
      <c r="AB135" s="1" t="s">
        <v>2062</v>
      </c>
      <c r="AC135" s="1" t="s">
        <v>322</v>
      </c>
      <c r="AD135" s="1">
        <v>8.34</v>
      </c>
      <c r="AE135" s="1" t="s">
        <v>97</v>
      </c>
      <c r="AF135" s="1" t="s">
        <v>3021</v>
      </c>
      <c r="AG135" s="1" t="s">
        <v>3022</v>
      </c>
      <c r="AH135" s="1" t="s">
        <v>163</v>
      </c>
      <c r="AI135" s="1" t="s">
        <v>101</v>
      </c>
      <c r="AJ135" s="1">
        <v>93.1</v>
      </c>
      <c r="AK135" s="1">
        <v>9.8</v>
      </c>
      <c r="AL135" s="1" t="s">
        <v>3023</v>
      </c>
      <c r="AM135" s="1" t="s">
        <v>3024</v>
      </c>
      <c r="AN135" s="1" t="s">
        <v>104</v>
      </c>
      <c r="AO135" s="1" t="s">
        <v>166</v>
      </c>
      <c r="AP135" s="1" t="s">
        <v>248</v>
      </c>
      <c r="AQ135" s="1">
        <v>97.1</v>
      </c>
      <c r="AR135" s="1"/>
      <c r="AS135" s="1"/>
      <c r="AT135" s="1"/>
      <c r="AU135" s="1"/>
      <c r="AV135" s="1"/>
      <c r="AW135" s="1"/>
      <c r="AX135" s="1"/>
      <c r="AY135" s="1" t="s">
        <v>2065</v>
      </c>
      <c r="AZ135" s="1" t="s">
        <v>3025</v>
      </c>
      <c r="BA135" s="1" t="s">
        <v>142</v>
      </c>
      <c r="BB135" s="1" t="s">
        <v>110</v>
      </c>
      <c r="BC135" s="1" t="s">
        <v>111</v>
      </c>
      <c r="BD135" s="1" t="s">
        <v>144</v>
      </c>
      <c r="BE135" s="1">
        <v>80.2</v>
      </c>
      <c r="BF135" s="1">
        <v>8.44</v>
      </c>
      <c r="BG135" s="1"/>
      <c r="BH135" s="1"/>
      <c r="BI135" s="1"/>
      <c r="BJ135" s="1"/>
      <c r="BK135" s="1"/>
      <c r="BL135" s="1"/>
      <c r="BM135" s="1"/>
      <c r="BN135" s="1"/>
      <c r="BO135" s="1" t="s">
        <v>3026</v>
      </c>
      <c r="BP135" s="1"/>
      <c r="BQ135" s="1"/>
      <c r="BR135" s="1" t="s">
        <v>3027</v>
      </c>
      <c r="BS135" s="1">
        <v>53</v>
      </c>
      <c r="BT135" s="1" t="s">
        <v>3028</v>
      </c>
      <c r="BU135" s="1" t="str">
        <f>HYPERLINK("https://nconnect.nicmar.ac.in/storage/profile/ProfilePhoto_H2570139_948326.jpg","Download")</f>
        <v>0</v>
      </c>
      <c r="BV135" s="1" t="s">
        <v>116</v>
      </c>
      <c r="BW135" s="3"/>
      <c r="BX135" s="4">
        <v>1</v>
      </c>
    </row>
    <row r="136" spans="1:76">
      <c r="A136" s="1" t="s">
        <v>76</v>
      </c>
      <c r="B136" s="1" t="s">
        <v>77</v>
      </c>
      <c r="C136" s="1" t="s">
        <v>3029</v>
      </c>
      <c r="D136" s="1" t="s">
        <v>3030</v>
      </c>
      <c r="E136" s="1" t="s">
        <v>3031</v>
      </c>
      <c r="F136" s="1" t="s">
        <v>3032</v>
      </c>
      <c r="G136" s="1" t="s">
        <v>3033</v>
      </c>
      <c r="H136" s="1" t="s">
        <v>3034</v>
      </c>
      <c r="I136" s="1" t="s">
        <v>3035</v>
      </c>
      <c r="J136" s="1">
        <v>9966167766</v>
      </c>
      <c r="K136" s="1" t="s">
        <v>84</v>
      </c>
      <c r="L136" s="1" t="s">
        <v>3036</v>
      </c>
      <c r="M136" s="1" t="s">
        <v>86</v>
      </c>
      <c r="N136" s="1" t="s">
        <v>3037</v>
      </c>
      <c r="O136" s="1" t="s">
        <v>3038</v>
      </c>
      <c r="P136" s="1" t="s">
        <v>394</v>
      </c>
      <c r="Q136" s="1" t="s">
        <v>3039</v>
      </c>
      <c r="R136" s="1" t="s">
        <v>3040</v>
      </c>
      <c r="S136" s="1">
        <v>9848652266</v>
      </c>
      <c r="T136" s="1" t="s">
        <v>3041</v>
      </c>
      <c r="U136" s="1" t="s">
        <v>3042</v>
      </c>
      <c r="V136" s="1">
        <v>7036226613</v>
      </c>
      <c r="W136" s="1" t="s">
        <v>1231</v>
      </c>
      <c r="X136" s="1" t="s">
        <v>3043</v>
      </c>
      <c r="Y136" s="1" t="s">
        <v>860</v>
      </c>
      <c r="Z136" s="1" t="s">
        <v>322</v>
      </c>
      <c r="AA136" s="1" t="s">
        <v>3043</v>
      </c>
      <c r="AB136" s="1" t="s">
        <v>860</v>
      </c>
      <c r="AC136" s="1" t="s">
        <v>322</v>
      </c>
      <c r="AD136" s="1">
        <v>7.82</v>
      </c>
      <c r="AE136" s="1" t="s">
        <v>97</v>
      </c>
      <c r="AF136" s="1" t="s">
        <v>3044</v>
      </c>
      <c r="AG136" s="1" t="s">
        <v>1423</v>
      </c>
      <c r="AH136" s="1" t="s">
        <v>134</v>
      </c>
      <c r="AI136" s="1" t="s">
        <v>247</v>
      </c>
      <c r="AJ136" s="1">
        <v>90.25</v>
      </c>
      <c r="AK136" s="1"/>
      <c r="AL136" s="1"/>
      <c r="AM136" s="1"/>
      <c r="AN136" s="1"/>
      <c r="AO136" s="1"/>
      <c r="AP136" s="1"/>
      <c r="AQ136" s="1"/>
      <c r="AR136" s="1"/>
      <c r="AS136" s="1" t="s">
        <v>164</v>
      </c>
      <c r="AT136" s="1" t="s">
        <v>3045</v>
      </c>
      <c r="AU136" s="1" t="s">
        <v>511</v>
      </c>
      <c r="AV136" s="1" t="s">
        <v>464</v>
      </c>
      <c r="AW136" s="1">
        <v>72.58</v>
      </c>
      <c r="AX136" s="1"/>
      <c r="AY136" s="1" t="s">
        <v>3046</v>
      </c>
      <c r="AZ136" s="1" t="s">
        <v>3047</v>
      </c>
      <c r="BA136" s="1" t="s">
        <v>142</v>
      </c>
      <c r="BB136" s="1" t="s">
        <v>110</v>
      </c>
      <c r="BC136" s="1" t="s">
        <v>971</v>
      </c>
      <c r="BD136" s="1" t="s">
        <v>593</v>
      </c>
      <c r="BE136" s="1">
        <v>81.32</v>
      </c>
      <c r="BF136" s="1"/>
      <c r="BG136" s="1"/>
      <c r="BH136" s="1"/>
      <c r="BI136" s="1"/>
      <c r="BJ136" s="1"/>
      <c r="BK136" s="1"/>
      <c r="BL136" s="1"/>
      <c r="BM136" s="1"/>
      <c r="BN136" s="1"/>
      <c r="BO136" s="1" t="s">
        <v>3048</v>
      </c>
      <c r="BP136" s="1"/>
      <c r="BQ136" s="1"/>
      <c r="BR136" s="1" t="s">
        <v>3049</v>
      </c>
      <c r="BS136" s="1">
        <v>12</v>
      </c>
      <c r="BT136" s="1"/>
      <c r="BU136" s="1" t="str">
        <f>HYPERLINK("https://nconnect.nicmar.ac.in/storage/profile/ProfilePhoto_H2570140_975316.jpg","Download")</f>
        <v>0</v>
      </c>
      <c r="BV136" s="1" t="s">
        <v>116</v>
      </c>
      <c r="BW136" s="3"/>
      <c r="BX136" s="4">
        <v>3</v>
      </c>
    </row>
    <row r="137" spans="1:76">
      <c r="A137" s="1" t="s">
        <v>76</v>
      </c>
      <c r="B137" s="1" t="s">
        <v>77</v>
      </c>
      <c r="C137" s="1" t="s">
        <v>3050</v>
      </c>
      <c r="D137" s="1" t="s">
        <v>3051</v>
      </c>
      <c r="E137" s="1"/>
      <c r="F137" s="1" t="s">
        <v>3052</v>
      </c>
      <c r="G137" s="1" t="s">
        <v>3053</v>
      </c>
      <c r="H137" s="1" t="s">
        <v>3054</v>
      </c>
      <c r="I137" s="1" t="s">
        <v>3055</v>
      </c>
      <c r="J137" s="1">
        <v>8500151819</v>
      </c>
      <c r="K137" s="1" t="s">
        <v>84</v>
      </c>
      <c r="L137" s="1" t="s">
        <v>3056</v>
      </c>
      <c r="M137" s="1" t="s">
        <v>86</v>
      </c>
      <c r="N137" s="1" t="s">
        <v>895</v>
      </c>
      <c r="O137" s="1"/>
      <c r="P137" s="1" t="s">
        <v>502</v>
      </c>
      <c r="Q137" s="1" t="s">
        <v>3057</v>
      </c>
      <c r="R137" s="1" t="s">
        <v>3058</v>
      </c>
      <c r="S137" s="1">
        <v>9885120799</v>
      </c>
      <c r="T137" s="1" t="s">
        <v>214</v>
      </c>
      <c r="U137" s="1" t="s">
        <v>3059</v>
      </c>
      <c r="V137" s="1">
        <v>9293216200</v>
      </c>
      <c r="W137" s="1" t="s">
        <v>93</v>
      </c>
      <c r="X137" s="1" t="s">
        <v>3060</v>
      </c>
      <c r="Y137" s="1" t="s">
        <v>2062</v>
      </c>
      <c r="Z137" s="1" t="s">
        <v>322</v>
      </c>
      <c r="AA137" s="1" t="s">
        <v>3060</v>
      </c>
      <c r="AB137" s="1" t="s">
        <v>2062</v>
      </c>
      <c r="AC137" s="1" t="s">
        <v>322</v>
      </c>
      <c r="AD137" s="1">
        <v>7.08</v>
      </c>
      <c r="AE137" s="1" t="s">
        <v>97</v>
      </c>
      <c r="AF137" s="1" t="s">
        <v>3061</v>
      </c>
      <c r="AG137" s="1" t="s">
        <v>3062</v>
      </c>
      <c r="AH137" s="1" t="s">
        <v>163</v>
      </c>
      <c r="AI137" s="1" t="s">
        <v>101</v>
      </c>
      <c r="AJ137" s="1">
        <v>80.2</v>
      </c>
      <c r="AK137" s="1"/>
      <c r="AL137" s="1" t="s">
        <v>102</v>
      </c>
      <c r="AM137" s="1" t="s">
        <v>3063</v>
      </c>
      <c r="AN137" s="1" t="s">
        <v>104</v>
      </c>
      <c r="AO137" s="1" t="s">
        <v>273</v>
      </c>
      <c r="AP137" s="1" t="s">
        <v>635</v>
      </c>
      <c r="AQ137" s="1">
        <v>81.4</v>
      </c>
      <c r="AR137" s="1"/>
      <c r="AS137" s="1"/>
      <c r="AT137" s="1"/>
      <c r="AU137" s="1"/>
      <c r="AV137" s="1"/>
      <c r="AW137" s="1"/>
      <c r="AX137" s="1"/>
      <c r="AY137" s="1" t="s">
        <v>3064</v>
      </c>
      <c r="AZ137" s="1" t="s">
        <v>3065</v>
      </c>
      <c r="BA137" s="1" t="s">
        <v>142</v>
      </c>
      <c r="BB137" s="1" t="s">
        <v>110</v>
      </c>
      <c r="BC137" s="1" t="s">
        <v>139</v>
      </c>
      <c r="BD137" s="1" t="s">
        <v>112</v>
      </c>
      <c r="BE137" s="1">
        <v>71.53</v>
      </c>
      <c r="BF137" s="1">
        <v>7.53</v>
      </c>
      <c r="BG137" s="1"/>
      <c r="BH137" s="1"/>
      <c r="BI137" s="1"/>
      <c r="BJ137" s="1"/>
      <c r="BK137" s="1"/>
      <c r="BL137" s="1"/>
      <c r="BM137" s="1"/>
      <c r="BN137" s="1"/>
      <c r="BO137" s="1" t="s">
        <v>3066</v>
      </c>
      <c r="BP137" s="1"/>
      <c r="BQ137" s="1"/>
      <c r="BR137" s="1" t="s">
        <v>3067</v>
      </c>
      <c r="BS137" s="1">
        <v>37</v>
      </c>
      <c r="BT137" s="1"/>
      <c r="BU137" s="1" t="str">
        <f>HYPERLINK("https://nconnect.nicmar.ac.in/storage/profile/ProfilePhoto_H2570141_895123.jpg","Download")</f>
        <v>0</v>
      </c>
      <c r="BV137" s="1" t="s">
        <v>116</v>
      </c>
      <c r="BW137" s="3"/>
      <c r="BX137" s="4">
        <v>2</v>
      </c>
    </row>
    <row r="138" spans="1:76">
      <c r="A138" s="1" t="s">
        <v>76</v>
      </c>
      <c r="B138" s="1" t="s">
        <v>77</v>
      </c>
      <c r="C138" s="1" t="s">
        <v>3068</v>
      </c>
      <c r="D138" s="1" t="s">
        <v>3069</v>
      </c>
      <c r="E138" s="1" t="s">
        <v>1991</v>
      </c>
      <c r="F138" s="1" t="s">
        <v>3070</v>
      </c>
      <c r="G138" s="1" t="s">
        <v>3071</v>
      </c>
      <c r="H138" s="1" t="s">
        <v>3072</v>
      </c>
      <c r="I138" s="1" t="s">
        <v>3073</v>
      </c>
      <c r="J138" s="1">
        <v>9573784477</v>
      </c>
      <c r="K138" s="1" t="s">
        <v>84</v>
      </c>
      <c r="L138" s="1" t="s">
        <v>3074</v>
      </c>
      <c r="M138" s="1" t="s">
        <v>86</v>
      </c>
      <c r="N138" s="1" t="s">
        <v>895</v>
      </c>
      <c r="O138" s="1"/>
      <c r="P138" s="1" t="s">
        <v>88</v>
      </c>
      <c r="Q138" s="1" t="s">
        <v>3075</v>
      </c>
      <c r="R138" s="1" t="s">
        <v>3076</v>
      </c>
      <c r="S138" s="1">
        <v>9866447744</v>
      </c>
      <c r="T138" s="1" t="s">
        <v>241</v>
      </c>
      <c r="U138" s="1" t="s">
        <v>3077</v>
      </c>
      <c r="V138" s="1">
        <v>8897444868</v>
      </c>
      <c r="W138" s="1" t="s">
        <v>93</v>
      </c>
      <c r="X138" s="1" t="s">
        <v>3078</v>
      </c>
      <c r="Y138" s="1" t="s">
        <v>95</v>
      </c>
      <c r="Z138" s="1" t="s">
        <v>96</v>
      </c>
      <c r="AA138" s="1" t="s">
        <v>3078</v>
      </c>
      <c r="AB138" s="1" t="s">
        <v>95</v>
      </c>
      <c r="AC138" s="1" t="s">
        <v>96</v>
      </c>
      <c r="AD138" s="1">
        <v>8.05</v>
      </c>
      <c r="AE138" s="1" t="s">
        <v>97</v>
      </c>
      <c r="AF138" s="1" t="s">
        <v>3079</v>
      </c>
      <c r="AG138" s="1" t="s">
        <v>1340</v>
      </c>
      <c r="AH138" s="1" t="s">
        <v>1424</v>
      </c>
      <c r="AI138" s="1" t="s">
        <v>135</v>
      </c>
      <c r="AJ138" s="1">
        <v>78</v>
      </c>
      <c r="AK138" s="1"/>
      <c r="AL138" s="1" t="s">
        <v>3080</v>
      </c>
      <c r="AM138" s="1" t="s">
        <v>1340</v>
      </c>
      <c r="AN138" s="1" t="s">
        <v>104</v>
      </c>
      <c r="AO138" s="1" t="s">
        <v>247</v>
      </c>
      <c r="AP138" s="1" t="s">
        <v>329</v>
      </c>
      <c r="AQ138" s="1">
        <v>66.9</v>
      </c>
      <c r="AR138" s="1"/>
      <c r="AS138" s="1"/>
      <c r="AT138" s="1"/>
      <c r="AU138" s="1"/>
      <c r="AV138" s="1"/>
      <c r="AW138" s="1"/>
      <c r="AX138" s="1"/>
      <c r="AY138" s="1" t="s">
        <v>683</v>
      </c>
      <c r="AZ138" s="1" t="s">
        <v>3081</v>
      </c>
      <c r="BA138" s="1" t="s">
        <v>142</v>
      </c>
      <c r="BB138" s="1" t="s">
        <v>110</v>
      </c>
      <c r="BC138" s="1" t="s">
        <v>277</v>
      </c>
      <c r="BD138" s="1" t="s">
        <v>228</v>
      </c>
      <c r="BE138" s="1">
        <v>59</v>
      </c>
      <c r="BF138" s="1">
        <v>5.9</v>
      </c>
      <c r="BG138" s="1"/>
      <c r="BH138" s="1"/>
      <c r="BI138" s="1"/>
      <c r="BJ138" s="1"/>
      <c r="BK138" s="1"/>
      <c r="BL138" s="1"/>
      <c r="BM138" s="1"/>
      <c r="BN138" s="1"/>
      <c r="BO138" s="1" t="s">
        <v>1365</v>
      </c>
      <c r="BP138" s="1"/>
      <c r="BQ138" s="1"/>
      <c r="BR138" s="1" t="s">
        <v>3082</v>
      </c>
      <c r="BS138" s="1">
        <v>81</v>
      </c>
      <c r="BT138" s="1"/>
      <c r="BU138" s="1" t="str">
        <f>HYPERLINK("https://nconnect.nicmar.ac.in/storage/profile/ProfilePhoto_H2570142_845926.jpg","Download")</f>
        <v>0</v>
      </c>
      <c r="BV138" s="1" t="s">
        <v>116</v>
      </c>
      <c r="BW138" s="3"/>
      <c r="BX138" s="4">
        <v>1</v>
      </c>
    </row>
    <row r="139" spans="1:76">
      <c r="A139" s="1" t="s">
        <v>76</v>
      </c>
      <c r="B139" s="1" t="s">
        <v>77</v>
      </c>
      <c r="C139" s="1" t="s">
        <v>3083</v>
      </c>
      <c r="D139" s="1" t="s">
        <v>3084</v>
      </c>
      <c r="E139" s="1" t="s">
        <v>3085</v>
      </c>
      <c r="F139" s="1" t="s">
        <v>3086</v>
      </c>
      <c r="G139" s="1" t="s">
        <v>3087</v>
      </c>
      <c r="H139" s="1" t="s">
        <v>3088</v>
      </c>
      <c r="I139" s="1" t="s">
        <v>3089</v>
      </c>
      <c r="J139" s="1">
        <v>9849853511</v>
      </c>
      <c r="K139" s="1" t="s">
        <v>84</v>
      </c>
      <c r="L139" s="1" t="s">
        <v>3090</v>
      </c>
      <c r="M139" s="1" t="s">
        <v>86</v>
      </c>
      <c r="N139" s="1" t="s">
        <v>3091</v>
      </c>
      <c r="O139" s="1" t="s">
        <v>3092</v>
      </c>
      <c r="P139" s="1" t="s">
        <v>502</v>
      </c>
      <c r="Q139" s="1" t="s">
        <v>3093</v>
      </c>
      <c r="R139" s="1" t="s">
        <v>3094</v>
      </c>
      <c r="S139" s="1">
        <v>9494469999</v>
      </c>
      <c r="T139" s="1" t="s">
        <v>91</v>
      </c>
      <c r="U139" s="1" t="s">
        <v>3095</v>
      </c>
      <c r="V139" s="1">
        <v>9963548899</v>
      </c>
      <c r="W139" s="1" t="s">
        <v>3096</v>
      </c>
      <c r="X139" s="1" t="s">
        <v>3097</v>
      </c>
      <c r="Y139" s="1" t="s">
        <v>95</v>
      </c>
      <c r="Z139" s="1" t="s">
        <v>96</v>
      </c>
      <c r="AA139" s="1" t="s">
        <v>3097</v>
      </c>
      <c r="AB139" s="1" t="s">
        <v>95</v>
      </c>
      <c r="AC139" s="1" t="s">
        <v>96</v>
      </c>
      <c r="AD139" s="1">
        <v>7.39</v>
      </c>
      <c r="AE139" s="1" t="s">
        <v>97</v>
      </c>
      <c r="AF139" s="1" t="s">
        <v>3098</v>
      </c>
      <c r="AG139" s="1" t="s">
        <v>1914</v>
      </c>
      <c r="AH139" s="1" t="s">
        <v>657</v>
      </c>
      <c r="AI139" s="1" t="s">
        <v>135</v>
      </c>
      <c r="AJ139" s="1">
        <v>67.4</v>
      </c>
      <c r="AK139" s="1"/>
      <c r="AL139" s="1" t="s">
        <v>3099</v>
      </c>
      <c r="AM139" s="1" t="s">
        <v>3100</v>
      </c>
      <c r="AN139" s="1" t="s">
        <v>104</v>
      </c>
      <c r="AO139" s="1" t="s">
        <v>163</v>
      </c>
      <c r="AP139" s="1" t="s">
        <v>329</v>
      </c>
      <c r="AQ139" s="1">
        <v>90.1</v>
      </c>
      <c r="AR139" s="1"/>
      <c r="AS139" s="1"/>
      <c r="AT139" s="1"/>
      <c r="AU139" s="1"/>
      <c r="AV139" s="1"/>
      <c r="AW139" s="1"/>
      <c r="AX139" s="1"/>
      <c r="AY139" s="1" t="s">
        <v>1293</v>
      </c>
      <c r="AZ139" s="1" t="s">
        <v>3101</v>
      </c>
      <c r="BA139" s="1" t="s">
        <v>142</v>
      </c>
      <c r="BB139" s="1" t="s">
        <v>110</v>
      </c>
      <c r="BC139" s="1" t="s">
        <v>105</v>
      </c>
      <c r="BD139" s="1" t="s">
        <v>593</v>
      </c>
      <c r="BE139" s="1">
        <v>64.1</v>
      </c>
      <c r="BF139" s="1">
        <v>6.91</v>
      </c>
      <c r="BG139" s="1"/>
      <c r="BH139" s="1"/>
      <c r="BI139" s="1"/>
      <c r="BJ139" s="1"/>
      <c r="BK139" s="1"/>
      <c r="BL139" s="1"/>
      <c r="BM139" s="1"/>
      <c r="BN139" s="1"/>
      <c r="BO139" s="1" t="s">
        <v>1365</v>
      </c>
      <c r="BP139" s="1"/>
      <c r="BQ139" s="1"/>
      <c r="BR139" s="1" t="s">
        <v>3102</v>
      </c>
      <c r="BS139" s="1">
        <v>67</v>
      </c>
      <c r="BT139" s="1" t="s">
        <v>3103</v>
      </c>
      <c r="BU139" s="1" t="str">
        <f>HYPERLINK("https://nconnect.nicmar.ac.in/storage/profile/ProfilePhoto_H2570144_961843.jpg","Download")</f>
        <v>0</v>
      </c>
      <c r="BV139" s="1" t="s">
        <v>116</v>
      </c>
      <c r="BW139" s="3"/>
      <c r="BX139" s="4">
        <v>1</v>
      </c>
    </row>
    <row r="140" spans="1:76">
      <c r="A140" s="1" t="s">
        <v>76</v>
      </c>
      <c r="B140" s="1" t="s">
        <v>77</v>
      </c>
      <c r="C140" s="1" t="s">
        <v>3104</v>
      </c>
      <c r="D140" s="1" t="s">
        <v>3105</v>
      </c>
      <c r="E140" s="1"/>
      <c r="F140" s="1" t="s">
        <v>3106</v>
      </c>
      <c r="G140" s="1" t="s">
        <v>3107</v>
      </c>
      <c r="H140" s="1" t="s">
        <v>3108</v>
      </c>
      <c r="I140" s="1" t="s">
        <v>3109</v>
      </c>
      <c r="J140" s="1">
        <v>8106705382</v>
      </c>
      <c r="K140" s="1" t="s">
        <v>209</v>
      </c>
      <c r="L140" s="1" t="s">
        <v>3110</v>
      </c>
      <c r="M140" s="1" t="s">
        <v>1613</v>
      </c>
      <c r="N140" s="1" t="s">
        <v>1091</v>
      </c>
      <c r="O140" s="1" t="s">
        <v>3111</v>
      </c>
      <c r="P140" s="1" t="s">
        <v>394</v>
      </c>
      <c r="Q140" s="1" t="s">
        <v>3112</v>
      </c>
      <c r="R140" s="1" t="s">
        <v>3113</v>
      </c>
      <c r="S140" s="1">
        <v>8884499394</v>
      </c>
      <c r="T140" s="1" t="s">
        <v>91</v>
      </c>
      <c r="U140" s="1" t="s">
        <v>3114</v>
      </c>
      <c r="V140" s="1">
        <v>9849707719</v>
      </c>
      <c r="W140" s="1" t="s">
        <v>348</v>
      </c>
      <c r="X140" s="1" t="s">
        <v>3115</v>
      </c>
      <c r="Y140" s="1" t="s">
        <v>3116</v>
      </c>
      <c r="Z140" s="1" t="s">
        <v>96</v>
      </c>
      <c r="AA140" s="1" t="s">
        <v>3115</v>
      </c>
      <c r="AB140" s="1" t="s">
        <v>3116</v>
      </c>
      <c r="AC140" s="1" t="s">
        <v>96</v>
      </c>
      <c r="AD140" s="1">
        <v>8.95</v>
      </c>
      <c r="AE140" s="1" t="s">
        <v>97</v>
      </c>
      <c r="AF140" s="1" t="s">
        <v>3117</v>
      </c>
      <c r="AG140" s="1" t="s">
        <v>325</v>
      </c>
      <c r="AH140" s="1" t="s">
        <v>3118</v>
      </c>
      <c r="AI140" s="1" t="s">
        <v>3119</v>
      </c>
      <c r="AJ140" s="1">
        <v>83.83</v>
      </c>
      <c r="AK140" s="1"/>
      <c r="AL140" s="1" t="s">
        <v>1292</v>
      </c>
      <c r="AM140" s="1" t="s">
        <v>3120</v>
      </c>
      <c r="AN140" s="1" t="s">
        <v>104</v>
      </c>
      <c r="AO140" s="1" t="s">
        <v>3121</v>
      </c>
      <c r="AP140" s="1" t="s">
        <v>3122</v>
      </c>
      <c r="AQ140" s="1">
        <v>90.6</v>
      </c>
      <c r="AR140" s="1"/>
      <c r="AS140" s="1"/>
      <c r="AT140" s="1"/>
      <c r="AU140" s="1"/>
      <c r="AV140" s="1"/>
      <c r="AW140" s="1"/>
      <c r="AX140" s="1"/>
      <c r="AY140" s="1" t="s">
        <v>3123</v>
      </c>
      <c r="AZ140" s="1" t="s">
        <v>3124</v>
      </c>
      <c r="BA140" s="1" t="s">
        <v>142</v>
      </c>
      <c r="BB140" s="1" t="s">
        <v>110</v>
      </c>
      <c r="BC140" s="1" t="s">
        <v>1851</v>
      </c>
      <c r="BD140" s="1" t="s">
        <v>1977</v>
      </c>
      <c r="BE140" s="1">
        <v>80.53</v>
      </c>
      <c r="BF140" s="1"/>
      <c r="BG140" s="1"/>
      <c r="BH140" s="1"/>
      <c r="BI140" s="1"/>
      <c r="BJ140" s="1"/>
      <c r="BK140" s="1"/>
      <c r="BL140" s="1"/>
      <c r="BM140" s="1"/>
      <c r="BN140" s="1"/>
      <c r="BO140" s="1" t="s">
        <v>3125</v>
      </c>
      <c r="BP140" s="1" t="s">
        <v>3126</v>
      </c>
      <c r="BQ140" s="1" t="s">
        <v>3127</v>
      </c>
      <c r="BR140" s="1" t="s">
        <v>3128</v>
      </c>
      <c r="BS140" s="1">
        <v>26</v>
      </c>
      <c r="BT140" s="1" t="s">
        <v>3129</v>
      </c>
      <c r="BU140" s="1" t="str">
        <f>HYPERLINK("https://nconnect.nicmar.ac.in/storage/profile/ProfilePhoto_H2570145_498375.jpg","Download")</f>
        <v>0</v>
      </c>
      <c r="BV140" s="1" t="s">
        <v>116</v>
      </c>
      <c r="BW140" s="3"/>
      <c r="BX140" s="4">
        <v>1</v>
      </c>
    </row>
    <row r="141" spans="1:76">
      <c r="A141" s="1" t="s">
        <v>76</v>
      </c>
      <c r="B141" s="1" t="s">
        <v>77</v>
      </c>
      <c r="C141" s="1" t="s">
        <v>3130</v>
      </c>
      <c r="D141" s="1" t="s">
        <v>3131</v>
      </c>
      <c r="E141" s="1"/>
      <c r="F141" s="1" t="s">
        <v>3132</v>
      </c>
      <c r="G141" s="1" t="s">
        <v>3133</v>
      </c>
      <c r="H141" s="1" t="s">
        <v>3134</v>
      </c>
      <c r="I141" s="1" t="s">
        <v>3135</v>
      </c>
      <c r="J141" s="1">
        <v>8985934911</v>
      </c>
      <c r="K141" s="1" t="s">
        <v>209</v>
      </c>
      <c r="L141" s="1" t="s">
        <v>3136</v>
      </c>
      <c r="M141" s="1" t="s">
        <v>86</v>
      </c>
      <c r="N141" s="1" t="s">
        <v>454</v>
      </c>
      <c r="O141" s="1" t="s">
        <v>3137</v>
      </c>
      <c r="P141" s="1" t="s">
        <v>502</v>
      </c>
      <c r="Q141" s="1" t="s">
        <v>3138</v>
      </c>
      <c r="R141" s="1" t="s">
        <v>3139</v>
      </c>
      <c r="S141" s="1">
        <v>8247423492</v>
      </c>
      <c r="T141" s="1" t="s">
        <v>3140</v>
      </c>
      <c r="U141" s="1" t="s">
        <v>3141</v>
      </c>
      <c r="V141" s="1">
        <v>8247466109</v>
      </c>
      <c r="W141" s="1" t="s">
        <v>93</v>
      </c>
      <c r="X141" s="1" t="s">
        <v>3142</v>
      </c>
      <c r="Y141" s="1" t="s">
        <v>2859</v>
      </c>
      <c r="Z141" s="1" t="s">
        <v>96</v>
      </c>
      <c r="AA141" s="1" t="s">
        <v>3142</v>
      </c>
      <c r="AB141" s="1" t="s">
        <v>2859</v>
      </c>
      <c r="AC141" s="1" t="s">
        <v>96</v>
      </c>
      <c r="AD141" s="1">
        <v>8.0</v>
      </c>
      <c r="AE141" s="1" t="s">
        <v>97</v>
      </c>
      <c r="AF141" s="1" t="s">
        <v>3143</v>
      </c>
      <c r="AG141" s="1" t="s">
        <v>192</v>
      </c>
      <c r="AH141" s="1" t="s">
        <v>163</v>
      </c>
      <c r="AI141" s="1" t="s">
        <v>101</v>
      </c>
      <c r="AJ141" s="1">
        <v>69.8</v>
      </c>
      <c r="AK141" s="1"/>
      <c r="AL141" s="1" t="s">
        <v>3144</v>
      </c>
      <c r="AM141" s="1" t="s">
        <v>463</v>
      </c>
      <c r="AN141" s="1" t="s">
        <v>634</v>
      </c>
      <c r="AO141" s="1" t="s">
        <v>163</v>
      </c>
      <c r="AP141" s="1" t="s">
        <v>106</v>
      </c>
      <c r="AQ141" s="1">
        <v>96.8</v>
      </c>
      <c r="AR141" s="1"/>
      <c r="AS141" s="1"/>
      <c r="AT141" s="1"/>
      <c r="AU141" s="1"/>
      <c r="AV141" s="1"/>
      <c r="AW141" s="1"/>
      <c r="AX141" s="1"/>
      <c r="AY141" s="1" t="s">
        <v>1601</v>
      </c>
      <c r="AZ141" s="1" t="s">
        <v>3145</v>
      </c>
      <c r="BA141" s="1" t="s">
        <v>142</v>
      </c>
      <c r="BB141" s="1" t="s">
        <v>110</v>
      </c>
      <c r="BC141" s="1" t="s">
        <v>139</v>
      </c>
      <c r="BD141" s="1" t="s">
        <v>171</v>
      </c>
      <c r="BE141" s="1">
        <v>70.8</v>
      </c>
      <c r="BF141" s="1">
        <v>7.58</v>
      </c>
      <c r="BG141" s="1"/>
      <c r="BH141" s="1"/>
      <c r="BI141" s="1"/>
      <c r="BJ141" s="1"/>
      <c r="BK141" s="1"/>
      <c r="BL141" s="1"/>
      <c r="BM141" s="1"/>
      <c r="BN141" s="1"/>
      <c r="BO141" s="1" t="s">
        <v>3146</v>
      </c>
      <c r="BP141" s="1"/>
      <c r="BQ141" s="1"/>
      <c r="BR141" s="1" t="s">
        <v>3147</v>
      </c>
      <c r="BS141" s="1">
        <v>47</v>
      </c>
      <c r="BT141" s="1" t="s">
        <v>3148</v>
      </c>
      <c r="BU141" s="1" t="str">
        <f>HYPERLINK("https://nconnect.nicmar.ac.in/storage/profile/ProfilePhoto_H2570146_192364.jpg","Download")</f>
        <v>0</v>
      </c>
      <c r="BV141" s="1" t="s">
        <v>116</v>
      </c>
      <c r="BW141" s="3"/>
      <c r="BX141" s="4">
        <v>2</v>
      </c>
    </row>
    <row r="142" spans="1:76">
      <c r="A142" s="1" t="s">
        <v>76</v>
      </c>
      <c r="B142" s="1" t="s">
        <v>77</v>
      </c>
      <c r="C142" s="1" t="s">
        <v>3149</v>
      </c>
      <c r="D142" s="1" t="s">
        <v>3150</v>
      </c>
      <c r="E142" s="1" t="s">
        <v>3151</v>
      </c>
      <c r="F142" s="1" t="s">
        <v>3152</v>
      </c>
      <c r="G142" s="1" t="s">
        <v>3153</v>
      </c>
      <c r="H142" s="1" t="s">
        <v>3154</v>
      </c>
      <c r="I142" s="1" t="s">
        <v>3155</v>
      </c>
      <c r="J142" s="1">
        <v>9701932303</v>
      </c>
      <c r="K142" s="1" t="s">
        <v>209</v>
      </c>
      <c r="L142" s="1" t="s">
        <v>3156</v>
      </c>
      <c r="M142" s="1" t="s">
        <v>86</v>
      </c>
      <c r="N142" s="1" t="s">
        <v>604</v>
      </c>
      <c r="O142" s="1"/>
      <c r="P142" s="1" t="s">
        <v>502</v>
      </c>
      <c r="Q142" s="1" t="s">
        <v>3157</v>
      </c>
      <c r="R142" s="1" t="s">
        <v>3158</v>
      </c>
      <c r="S142" s="1">
        <v>9000555656</v>
      </c>
      <c r="T142" s="1" t="s">
        <v>91</v>
      </c>
      <c r="U142" s="1" t="s">
        <v>3159</v>
      </c>
      <c r="V142" s="1">
        <v>9059583388</v>
      </c>
      <c r="W142" s="1" t="s">
        <v>216</v>
      </c>
      <c r="X142" s="1" t="s">
        <v>3160</v>
      </c>
      <c r="Y142" s="1" t="s">
        <v>95</v>
      </c>
      <c r="Z142" s="1" t="s">
        <v>96</v>
      </c>
      <c r="AA142" s="1" t="s">
        <v>3160</v>
      </c>
      <c r="AB142" s="1" t="s">
        <v>95</v>
      </c>
      <c r="AC142" s="1" t="s">
        <v>96</v>
      </c>
      <c r="AD142" s="1">
        <v>7.82</v>
      </c>
      <c r="AE142" s="1" t="s">
        <v>97</v>
      </c>
      <c r="AF142" s="1" t="s">
        <v>3161</v>
      </c>
      <c r="AG142" s="1" t="s">
        <v>509</v>
      </c>
      <c r="AH142" s="1" t="s">
        <v>1013</v>
      </c>
      <c r="AI142" s="1" t="s">
        <v>438</v>
      </c>
      <c r="AJ142" s="1">
        <v>90</v>
      </c>
      <c r="AK142" s="1">
        <v>9</v>
      </c>
      <c r="AL142" s="1" t="s">
        <v>1577</v>
      </c>
      <c r="AM142" s="1" t="s">
        <v>509</v>
      </c>
      <c r="AN142" s="1" t="s">
        <v>104</v>
      </c>
      <c r="AO142" s="1" t="s">
        <v>353</v>
      </c>
      <c r="AP142" s="1" t="s">
        <v>247</v>
      </c>
      <c r="AQ142" s="1">
        <v>86.4</v>
      </c>
      <c r="AR142" s="1">
        <v>9.1</v>
      </c>
      <c r="AS142" s="1"/>
      <c r="AT142" s="1"/>
      <c r="AU142" s="1"/>
      <c r="AV142" s="1"/>
      <c r="AW142" s="1"/>
      <c r="AX142" s="1"/>
      <c r="AY142" s="1" t="s">
        <v>3162</v>
      </c>
      <c r="AZ142" s="1" t="s">
        <v>3162</v>
      </c>
      <c r="BA142" s="1" t="s">
        <v>142</v>
      </c>
      <c r="BB142" s="1" t="s">
        <v>110</v>
      </c>
      <c r="BC142" s="1" t="s">
        <v>511</v>
      </c>
      <c r="BD142" s="1" t="s">
        <v>301</v>
      </c>
      <c r="BE142" s="1">
        <v>80.2</v>
      </c>
      <c r="BF142" s="1">
        <v>8.02</v>
      </c>
      <c r="BG142" s="1"/>
      <c r="BH142" s="1"/>
      <c r="BI142" s="1"/>
      <c r="BJ142" s="1"/>
      <c r="BK142" s="1"/>
      <c r="BL142" s="1"/>
      <c r="BM142" s="1"/>
      <c r="BN142" s="1"/>
      <c r="BO142" s="1" t="s">
        <v>3163</v>
      </c>
      <c r="BP142" s="1" t="s">
        <v>3164</v>
      </c>
      <c r="BQ142" s="1" t="s">
        <v>3165</v>
      </c>
      <c r="BR142" s="1" t="s">
        <v>3166</v>
      </c>
      <c r="BS142" s="1">
        <v>25</v>
      </c>
      <c r="BT142" s="1" t="s">
        <v>3167</v>
      </c>
      <c r="BU142" s="1" t="str">
        <f>HYPERLINK("https://nconnect.nicmar.ac.in/storage/profile/ProfilePhoto_H2570147_384519.jpg","Download")</f>
        <v>0</v>
      </c>
      <c r="BV142" s="1" t="s">
        <v>116</v>
      </c>
      <c r="BW142" s="3"/>
      <c r="BX142" s="4">
        <v>1</v>
      </c>
    </row>
    <row r="143" spans="1:76">
      <c r="A143" s="1" t="s">
        <v>76</v>
      </c>
      <c r="B143" s="1" t="s">
        <v>77</v>
      </c>
      <c r="C143" s="1" t="s">
        <v>3168</v>
      </c>
      <c r="D143" s="1" t="s">
        <v>3169</v>
      </c>
      <c r="E143" s="1"/>
      <c r="F143" s="1" t="s">
        <v>3170</v>
      </c>
      <c r="G143" s="1" t="s">
        <v>3171</v>
      </c>
      <c r="H143" s="1" t="s">
        <v>3172</v>
      </c>
      <c r="I143" s="1" t="s">
        <v>3173</v>
      </c>
      <c r="J143" s="1">
        <v>6305811749</v>
      </c>
      <c r="K143" s="1" t="s">
        <v>84</v>
      </c>
      <c r="L143" s="1" t="s">
        <v>3174</v>
      </c>
      <c r="M143" s="1" t="s">
        <v>86</v>
      </c>
      <c r="N143" s="1" t="s">
        <v>3175</v>
      </c>
      <c r="O143" s="1" t="s">
        <v>3176</v>
      </c>
      <c r="P143" s="1" t="s">
        <v>343</v>
      </c>
      <c r="Q143" s="1" t="s">
        <v>3177</v>
      </c>
      <c r="R143" s="1" t="s">
        <v>3178</v>
      </c>
      <c r="S143" s="1">
        <v>9121945756</v>
      </c>
      <c r="T143" s="1" t="s">
        <v>3179</v>
      </c>
      <c r="U143" s="1" t="s">
        <v>3180</v>
      </c>
      <c r="V143" s="1">
        <v>9121945756</v>
      </c>
      <c r="W143" s="1" t="s">
        <v>158</v>
      </c>
      <c r="X143" s="1" t="s">
        <v>3181</v>
      </c>
      <c r="Y143" s="1" t="s">
        <v>860</v>
      </c>
      <c r="Z143" s="1" t="s">
        <v>322</v>
      </c>
      <c r="AA143" s="1" t="s">
        <v>3181</v>
      </c>
      <c r="AB143" s="1" t="s">
        <v>860</v>
      </c>
      <c r="AC143" s="1" t="s">
        <v>322</v>
      </c>
      <c r="AD143" s="1">
        <v>9.08</v>
      </c>
      <c r="AE143" s="1" t="s">
        <v>97</v>
      </c>
      <c r="AF143" s="1" t="s">
        <v>3182</v>
      </c>
      <c r="AG143" s="1" t="s">
        <v>3183</v>
      </c>
      <c r="AH143" s="1" t="s">
        <v>134</v>
      </c>
      <c r="AI143" s="1" t="s">
        <v>135</v>
      </c>
      <c r="AJ143" s="1">
        <v>90.8</v>
      </c>
      <c r="AK143" s="1"/>
      <c r="AL143" s="1" t="s">
        <v>102</v>
      </c>
      <c r="AM143" s="1" t="s">
        <v>3184</v>
      </c>
      <c r="AN143" s="1" t="s">
        <v>104</v>
      </c>
      <c r="AO143" s="1" t="s">
        <v>511</v>
      </c>
      <c r="AP143" s="1" t="s">
        <v>105</v>
      </c>
      <c r="AQ143" s="1">
        <v>93.2</v>
      </c>
      <c r="AR143" s="1"/>
      <c r="AS143" s="1"/>
      <c r="AT143" s="1"/>
      <c r="AU143" s="1"/>
      <c r="AV143" s="1"/>
      <c r="AW143" s="1"/>
      <c r="AX143" s="1"/>
      <c r="AY143" s="1" t="s">
        <v>1403</v>
      </c>
      <c r="AZ143" s="1" t="s">
        <v>3185</v>
      </c>
      <c r="BA143" s="1" t="s">
        <v>142</v>
      </c>
      <c r="BB143" s="1" t="s">
        <v>110</v>
      </c>
      <c r="BC143" s="1" t="s">
        <v>751</v>
      </c>
      <c r="BD143" s="1" t="s">
        <v>593</v>
      </c>
      <c r="BE143" s="1">
        <v>87</v>
      </c>
      <c r="BF143" s="1">
        <v>8.7</v>
      </c>
      <c r="BG143" s="1"/>
      <c r="BH143" s="1"/>
      <c r="BI143" s="1"/>
      <c r="BJ143" s="1"/>
      <c r="BK143" s="1"/>
      <c r="BL143" s="1"/>
      <c r="BM143" s="1"/>
      <c r="BN143" s="1"/>
      <c r="BO143" s="1" t="s">
        <v>3186</v>
      </c>
      <c r="BP143" s="1" t="s">
        <v>3187</v>
      </c>
      <c r="BQ143" s="1" t="s">
        <v>280</v>
      </c>
      <c r="BR143" s="1" t="s">
        <v>3188</v>
      </c>
      <c r="BS143" s="1">
        <v>42</v>
      </c>
      <c r="BT143" s="1" t="s">
        <v>3189</v>
      </c>
      <c r="BU143" s="1" t="str">
        <f>HYPERLINK("https://nconnect.nicmar.ac.in/storage/profile/ProfilePhoto_H2570148_165842.jpg","Download")</f>
        <v>0</v>
      </c>
      <c r="BV143" s="1" t="s">
        <v>116</v>
      </c>
      <c r="BW143" s="3"/>
      <c r="BX143" s="4">
        <v>1</v>
      </c>
    </row>
    <row r="144" spans="1:76">
      <c r="A144" s="1" t="s">
        <v>76</v>
      </c>
      <c r="B144" s="1" t="s">
        <v>77</v>
      </c>
      <c r="C144" s="1" t="s">
        <v>3190</v>
      </c>
      <c r="D144" s="1" t="s">
        <v>3191</v>
      </c>
      <c r="E144" s="1" t="s">
        <v>3192</v>
      </c>
      <c r="F144" s="1" t="s">
        <v>3193</v>
      </c>
      <c r="G144" s="1" t="s">
        <v>3194</v>
      </c>
      <c r="H144" s="1" t="s">
        <v>3195</v>
      </c>
      <c r="I144" s="1" t="s">
        <v>3196</v>
      </c>
      <c r="J144" s="1">
        <v>9701332354</v>
      </c>
      <c r="K144" s="1" t="s">
        <v>84</v>
      </c>
      <c r="L144" s="1" t="s">
        <v>3197</v>
      </c>
      <c r="M144" s="1" t="s">
        <v>86</v>
      </c>
      <c r="N144" s="1" t="s">
        <v>314</v>
      </c>
      <c r="O144" s="1" t="s">
        <v>3198</v>
      </c>
      <c r="P144" s="1" t="s">
        <v>316</v>
      </c>
      <c r="Q144" s="1" t="s">
        <v>3199</v>
      </c>
      <c r="R144" s="1" t="s">
        <v>3200</v>
      </c>
      <c r="S144" s="1">
        <v>9849912948</v>
      </c>
      <c r="T144" s="1" t="s">
        <v>3201</v>
      </c>
      <c r="U144" s="1" t="s">
        <v>3202</v>
      </c>
      <c r="V144" s="1">
        <v>9000166033</v>
      </c>
      <c r="W144" s="1" t="s">
        <v>216</v>
      </c>
      <c r="X144" s="1" t="s">
        <v>3203</v>
      </c>
      <c r="Y144" s="1" t="s">
        <v>95</v>
      </c>
      <c r="Z144" s="1" t="s">
        <v>96</v>
      </c>
      <c r="AA144" s="1" t="s">
        <v>3203</v>
      </c>
      <c r="AB144" s="1" t="s">
        <v>95</v>
      </c>
      <c r="AC144" s="1" t="s">
        <v>96</v>
      </c>
      <c r="AD144" s="1">
        <v>7.0</v>
      </c>
      <c r="AE144" s="1" t="s">
        <v>97</v>
      </c>
      <c r="AF144" s="1" t="s">
        <v>3204</v>
      </c>
      <c r="AG144" s="1" t="s">
        <v>192</v>
      </c>
      <c r="AH144" s="1" t="s">
        <v>193</v>
      </c>
      <c r="AI144" s="1" t="s">
        <v>135</v>
      </c>
      <c r="AJ144" s="1">
        <v>77</v>
      </c>
      <c r="AK144" s="1"/>
      <c r="AL144" s="1" t="s">
        <v>3204</v>
      </c>
      <c r="AM144" s="1" t="s">
        <v>192</v>
      </c>
      <c r="AN144" s="1" t="s">
        <v>104</v>
      </c>
      <c r="AO144" s="1" t="s">
        <v>166</v>
      </c>
      <c r="AP144" s="1" t="s">
        <v>195</v>
      </c>
      <c r="AQ144" s="1">
        <v>76.6</v>
      </c>
      <c r="AR144" s="1"/>
      <c r="AS144" s="1"/>
      <c r="AT144" s="1"/>
      <c r="AU144" s="1"/>
      <c r="AV144" s="1"/>
      <c r="AW144" s="1"/>
      <c r="AX144" s="1"/>
      <c r="AY144" s="1" t="s">
        <v>3205</v>
      </c>
      <c r="AZ144" s="1" t="s">
        <v>3206</v>
      </c>
      <c r="BA144" s="1" t="s">
        <v>590</v>
      </c>
      <c r="BB144" s="1" t="s">
        <v>591</v>
      </c>
      <c r="BC144" s="1" t="s">
        <v>277</v>
      </c>
      <c r="BD144" s="1" t="s">
        <v>144</v>
      </c>
      <c r="BE144" s="1">
        <v>72.21</v>
      </c>
      <c r="BF144" s="1">
        <v>7.97</v>
      </c>
      <c r="BG144" s="1"/>
      <c r="BH144" s="1"/>
      <c r="BI144" s="1"/>
      <c r="BJ144" s="1"/>
      <c r="BK144" s="1"/>
      <c r="BL144" s="1"/>
      <c r="BM144" s="1"/>
      <c r="BN144" s="1"/>
      <c r="BO144" s="1" t="s">
        <v>3207</v>
      </c>
      <c r="BP144" s="1"/>
      <c r="BQ144" s="1"/>
      <c r="BR144" s="1" t="s">
        <v>3208</v>
      </c>
      <c r="BS144" s="1">
        <v>78</v>
      </c>
      <c r="BT144" s="1" t="s">
        <v>3209</v>
      </c>
      <c r="BU144" s="1" t="str">
        <f>HYPERLINK("https://nconnect.nicmar.ac.in/storage/profile/ProfilePhoto_H2570149_298654.jpg","Download")</f>
        <v>0</v>
      </c>
      <c r="BV144" s="1" t="s">
        <v>116</v>
      </c>
      <c r="BW144" s="3"/>
      <c r="BX144" s="3"/>
    </row>
    <row r="145" spans="1:76">
      <c r="A145" s="1" t="s">
        <v>76</v>
      </c>
      <c r="B145" s="1" t="s">
        <v>77</v>
      </c>
      <c r="C145" s="1" t="s">
        <v>3210</v>
      </c>
      <c r="D145" s="1" t="s">
        <v>3211</v>
      </c>
      <c r="E145" s="1"/>
      <c r="F145" s="1" t="s">
        <v>1065</v>
      </c>
      <c r="G145" s="1" t="s">
        <v>3212</v>
      </c>
      <c r="H145" s="1" t="s">
        <v>3213</v>
      </c>
      <c r="I145" s="1" t="s">
        <v>3214</v>
      </c>
      <c r="J145" s="1">
        <v>9491489001</v>
      </c>
      <c r="K145" s="1" t="s">
        <v>209</v>
      </c>
      <c r="L145" s="1" t="s">
        <v>3215</v>
      </c>
      <c r="M145" s="1" t="s">
        <v>86</v>
      </c>
      <c r="N145" s="1" t="s">
        <v>526</v>
      </c>
      <c r="O145" s="1" t="s">
        <v>3216</v>
      </c>
      <c r="P145" s="1" t="s">
        <v>394</v>
      </c>
      <c r="Q145" s="1" t="s">
        <v>3217</v>
      </c>
      <c r="R145" s="1" t="s">
        <v>3218</v>
      </c>
      <c r="S145" s="1">
        <v>8019553616</v>
      </c>
      <c r="T145" s="1" t="s">
        <v>91</v>
      </c>
      <c r="U145" s="1" t="s">
        <v>3219</v>
      </c>
      <c r="V145" s="1">
        <v>9014943257</v>
      </c>
      <c r="W145" s="1" t="s">
        <v>158</v>
      </c>
      <c r="X145" s="1" t="s">
        <v>3220</v>
      </c>
      <c r="Y145" s="1" t="s">
        <v>95</v>
      </c>
      <c r="Z145" s="1" t="s">
        <v>96</v>
      </c>
      <c r="AA145" s="1" t="s">
        <v>3220</v>
      </c>
      <c r="AB145" s="1" t="s">
        <v>95</v>
      </c>
      <c r="AC145" s="1" t="s">
        <v>96</v>
      </c>
      <c r="AD145" s="1">
        <v>8.16</v>
      </c>
      <c r="AE145" s="1" t="s">
        <v>97</v>
      </c>
      <c r="AF145" s="1" t="s">
        <v>3221</v>
      </c>
      <c r="AG145" s="1" t="s">
        <v>3222</v>
      </c>
      <c r="AH145" s="1" t="s">
        <v>134</v>
      </c>
      <c r="AI145" s="1" t="s">
        <v>326</v>
      </c>
      <c r="AJ145" s="1">
        <v>88.35</v>
      </c>
      <c r="AK145" s="1">
        <v>9.3</v>
      </c>
      <c r="AL145" s="1" t="s">
        <v>3223</v>
      </c>
      <c r="AM145" s="1" t="s">
        <v>3224</v>
      </c>
      <c r="AN145" s="1" t="s">
        <v>634</v>
      </c>
      <c r="AO145" s="1" t="s">
        <v>135</v>
      </c>
      <c r="AP145" s="1" t="s">
        <v>329</v>
      </c>
      <c r="AQ145" s="1">
        <v>91.9</v>
      </c>
      <c r="AR145" s="1"/>
      <c r="AS145" s="1"/>
      <c r="AT145" s="1"/>
      <c r="AU145" s="1"/>
      <c r="AV145" s="1"/>
      <c r="AW145" s="1"/>
      <c r="AX145" s="1"/>
      <c r="AY145" s="1" t="s">
        <v>168</v>
      </c>
      <c r="AZ145" s="1" t="s">
        <v>3225</v>
      </c>
      <c r="BA145" s="1" t="s">
        <v>142</v>
      </c>
      <c r="BB145" s="1" t="s">
        <v>110</v>
      </c>
      <c r="BC145" s="1" t="s">
        <v>751</v>
      </c>
      <c r="BD145" s="1" t="s">
        <v>593</v>
      </c>
      <c r="BE145" s="1">
        <v>74.4</v>
      </c>
      <c r="BF145" s="1">
        <v>7.94</v>
      </c>
      <c r="BG145" s="1"/>
      <c r="BH145" s="1"/>
      <c r="BI145" s="1"/>
      <c r="BJ145" s="1"/>
      <c r="BK145" s="1"/>
      <c r="BL145" s="1"/>
      <c r="BM145" s="1"/>
      <c r="BN145" s="1"/>
      <c r="BO145" s="1" t="s">
        <v>3226</v>
      </c>
      <c r="BP145" s="1" t="s">
        <v>3227</v>
      </c>
      <c r="BQ145" s="1" t="s">
        <v>777</v>
      </c>
      <c r="BR145" s="1" t="s">
        <v>3228</v>
      </c>
      <c r="BS145" s="1">
        <v>130</v>
      </c>
      <c r="BT145" s="1" t="s">
        <v>3229</v>
      </c>
      <c r="BU145" s="1" t="str">
        <f>HYPERLINK("https://nconnect.nicmar.ac.in/storage/profile/6ab3886edf7cb.png","Download")</f>
        <v>0</v>
      </c>
      <c r="BV145" s="1" t="s">
        <v>116</v>
      </c>
      <c r="BW145" s="3"/>
      <c r="BX145" s="4">
        <v>2</v>
      </c>
    </row>
    <row r="146" spans="1:76">
      <c r="A146" s="1" t="s">
        <v>76</v>
      </c>
      <c r="B146" s="1" t="s">
        <v>77</v>
      </c>
      <c r="C146" s="1" t="s">
        <v>3230</v>
      </c>
      <c r="D146" s="1" t="s">
        <v>3231</v>
      </c>
      <c r="E146" s="1" t="s">
        <v>1564</v>
      </c>
      <c r="F146" s="1" t="s">
        <v>3232</v>
      </c>
      <c r="G146" s="1" t="s">
        <v>3233</v>
      </c>
      <c r="H146" s="1" t="s">
        <v>3234</v>
      </c>
      <c r="I146" s="1" t="s">
        <v>3235</v>
      </c>
      <c r="J146" s="1">
        <v>9391169690</v>
      </c>
      <c r="K146" s="1" t="s">
        <v>84</v>
      </c>
      <c r="L146" s="1" t="s">
        <v>3236</v>
      </c>
      <c r="M146" s="1" t="s">
        <v>86</v>
      </c>
      <c r="N146" s="1" t="s">
        <v>3237</v>
      </c>
      <c r="O146" s="1" t="s">
        <v>3238</v>
      </c>
      <c r="P146" s="1" t="s">
        <v>316</v>
      </c>
      <c r="Q146" s="1" t="s">
        <v>3239</v>
      </c>
      <c r="R146" s="1" t="s">
        <v>3240</v>
      </c>
      <c r="S146" s="1">
        <v>9848045789</v>
      </c>
      <c r="T146" s="1" t="s">
        <v>3241</v>
      </c>
      <c r="U146" s="1" t="s">
        <v>3242</v>
      </c>
      <c r="V146" s="1">
        <v>9030045780</v>
      </c>
      <c r="W146" s="1" t="s">
        <v>216</v>
      </c>
      <c r="X146" s="1" t="s">
        <v>3243</v>
      </c>
      <c r="Y146" s="1" t="s">
        <v>95</v>
      </c>
      <c r="Z146" s="1" t="s">
        <v>96</v>
      </c>
      <c r="AA146" s="1" t="s">
        <v>3243</v>
      </c>
      <c r="AB146" s="1" t="s">
        <v>95</v>
      </c>
      <c r="AC146" s="1" t="s">
        <v>96</v>
      </c>
      <c r="AD146" s="1">
        <v>7.37</v>
      </c>
      <c r="AE146" s="1" t="s">
        <v>97</v>
      </c>
      <c r="AF146" s="1" t="s">
        <v>3244</v>
      </c>
      <c r="AG146" s="1" t="s">
        <v>162</v>
      </c>
      <c r="AH146" s="1" t="s">
        <v>3245</v>
      </c>
      <c r="AI146" s="1" t="s">
        <v>101</v>
      </c>
      <c r="AJ146" s="1">
        <v>80</v>
      </c>
      <c r="AK146" s="1">
        <v>8</v>
      </c>
      <c r="AL146" s="1" t="s">
        <v>3246</v>
      </c>
      <c r="AM146" s="1" t="s">
        <v>162</v>
      </c>
      <c r="AN146" s="1" t="s">
        <v>104</v>
      </c>
      <c r="AO146" s="1" t="s">
        <v>166</v>
      </c>
      <c r="AP146" s="1" t="s">
        <v>1769</v>
      </c>
      <c r="AQ146" s="1">
        <v>85</v>
      </c>
      <c r="AR146" s="1">
        <v>8.95</v>
      </c>
      <c r="AS146" s="1"/>
      <c r="AT146" s="1"/>
      <c r="AU146" s="1"/>
      <c r="AV146" s="1"/>
      <c r="AW146" s="1"/>
      <c r="AX146" s="1"/>
      <c r="AY146" s="1" t="s">
        <v>683</v>
      </c>
      <c r="AZ146" s="1" t="s">
        <v>3247</v>
      </c>
      <c r="BA146" s="1" t="s">
        <v>142</v>
      </c>
      <c r="BB146" s="1" t="s">
        <v>110</v>
      </c>
      <c r="BC146" s="1" t="s">
        <v>139</v>
      </c>
      <c r="BD146" s="1" t="s">
        <v>1144</v>
      </c>
      <c r="BE146" s="1">
        <v>65.2</v>
      </c>
      <c r="BF146" s="1">
        <v>6.52</v>
      </c>
      <c r="BG146" s="1"/>
      <c r="BH146" s="1"/>
      <c r="BI146" s="1"/>
      <c r="BJ146" s="1"/>
      <c r="BK146" s="1"/>
      <c r="BL146" s="1"/>
      <c r="BM146" s="1"/>
      <c r="BN146" s="1"/>
      <c r="BO146" s="1" t="s">
        <v>2663</v>
      </c>
      <c r="BP146" s="1"/>
      <c r="BQ146" s="1"/>
      <c r="BR146" s="1" t="s">
        <v>3248</v>
      </c>
      <c r="BS146" s="1">
        <v>148</v>
      </c>
      <c r="BT146" s="1"/>
      <c r="BU146" s="1" t="str">
        <f>HYPERLINK("https://nconnect.nicmar.ac.in/storage/profile/ProfilePhoto_H2570151_439781.jpg","Download")</f>
        <v>0</v>
      </c>
      <c r="BV146" s="1" t="s">
        <v>116</v>
      </c>
      <c r="BW146" s="3"/>
      <c r="BX146" s="3"/>
    </row>
    <row r="147" spans="1:76">
      <c r="A147" s="1" t="s">
        <v>76</v>
      </c>
      <c r="B147" s="1" t="s">
        <v>77</v>
      </c>
      <c r="C147" s="1" t="s">
        <v>3249</v>
      </c>
      <c r="D147" s="1" t="s">
        <v>3250</v>
      </c>
      <c r="E147" s="1"/>
      <c r="F147" s="1" t="s">
        <v>756</v>
      </c>
      <c r="G147" s="1" t="s">
        <v>3251</v>
      </c>
      <c r="H147" s="1" t="s">
        <v>3252</v>
      </c>
      <c r="I147" s="1" t="s">
        <v>3253</v>
      </c>
      <c r="J147" s="1">
        <v>8217211520</v>
      </c>
      <c r="K147" s="1" t="s">
        <v>209</v>
      </c>
      <c r="L147" s="1" t="s">
        <v>3254</v>
      </c>
      <c r="M147" s="1" t="s">
        <v>86</v>
      </c>
      <c r="N147" s="1" t="s">
        <v>3255</v>
      </c>
      <c r="O147" s="1" t="s">
        <v>3256</v>
      </c>
      <c r="P147" s="1" t="s">
        <v>394</v>
      </c>
      <c r="Q147" s="1" t="s">
        <v>3257</v>
      </c>
      <c r="R147" s="1" t="s">
        <v>3258</v>
      </c>
      <c r="S147" s="1">
        <v>9739114401</v>
      </c>
      <c r="T147" s="1" t="s">
        <v>1620</v>
      </c>
      <c r="U147" s="1" t="s">
        <v>3259</v>
      </c>
      <c r="V147" s="1">
        <v>9986831767</v>
      </c>
      <c r="W147" s="1" t="s">
        <v>1620</v>
      </c>
      <c r="X147" s="1" t="s">
        <v>3260</v>
      </c>
      <c r="Y147" s="1" t="s">
        <v>767</v>
      </c>
      <c r="Z147" s="1" t="s">
        <v>768</v>
      </c>
      <c r="AA147" s="1" t="s">
        <v>3260</v>
      </c>
      <c r="AB147" s="1" t="s">
        <v>767</v>
      </c>
      <c r="AC147" s="1" t="s">
        <v>768</v>
      </c>
      <c r="AD147" s="1">
        <v>7.5</v>
      </c>
      <c r="AE147" s="1" t="s">
        <v>97</v>
      </c>
      <c r="AF147" s="1" t="s">
        <v>3261</v>
      </c>
      <c r="AG147" s="1" t="s">
        <v>3262</v>
      </c>
      <c r="AH147" s="1" t="s">
        <v>135</v>
      </c>
      <c r="AI147" s="1" t="s">
        <v>380</v>
      </c>
      <c r="AJ147" s="1">
        <v>82.88</v>
      </c>
      <c r="AK147" s="1"/>
      <c r="AL147" s="1" t="s">
        <v>3263</v>
      </c>
      <c r="AM147" s="1" t="s">
        <v>3264</v>
      </c>
      <c r="AN147" s="1" t="s">
        <v>356</v>
      </c>
      <c r="AO147" s="1" t="s">
        <v>101</v>
      </c>
      <c r="AP147" s="1" t="s">
        <v>248</v>
      </c>
      <c r="AQ147" s="1">
        <v>80.5</v>
      </c>
      <c r="AR147" s="1"/>
      <c r="AS147" s="1"/>
      <c r="AT147" s="1"/>
      <c r="AU147" s="1"/>
      <c r="AV147" s="1"/>
      <c r="AW147" s="1"/>
      <c r="AX147" s="1"/>
      <c r="AY147" s="1" t="s">
        <v>3265</v>
      </c>
      <c r="AZ147" s="1" t="s">
        <v>3265</v>
      </c>
      <c r="BA147" s="1" t="s">
        <v>142</v>
      </c>
      <c r="BB147" s="1" t="s">
        <v>110</v>
      </c>
      <c r="BC147" s="1" t="s">
        <v>3266</v>
      </c>
      <c r="BD147" s="1" t="s">
        <v>112</v>
      </c>
      <c r="BE147" s="1">
        <v>77</v>
      </c>
      <c r="BF147" s="1">
        <v>8.06</v>
      </c>
      <c r="BG147" s="1"/>
      <c r="BH147" s="1"/>
      <c r="BI147" s="1"/>
      <c r="BJ147" s="1"/>
      <c r="BK147" s="1"/>
      <c r="BL147" s="1"/>
      <c r="BM147" s="1"/>
      <c r="BN147" s="1"/>
      <c r="BO147" s="1" t="s">
        <v>3267</v>
      </c>
      <c r="BP147" s="1"/>
      <c r="BQ147" s="1"/>
      <c r="BR147" s="1" t="s">
        <v>3268</v>
      </c>
      <c r="BS147" s="1">
        <v>49</v>
      </c>
      <c r="BT147" s="1"/>
      <c r="BU147" s="1" t="str">
        <f>HYPERLINK("https://nconnect.nicmar.ac.in/storage/profile/ProfilePhoto_H2570152_184296.jpg","Download")</f>
        <v>0</v>
      </c>
      <c r="BV147" s="1" t="s">
        <v>116</v>
      </c>
      <c r="BW147" s="3"/>
      <c r="BX147" s="4">
        <v>2</v>
      </c>
    </row>
    <row r="148" spans="1:76">
      <c r="A148" s="1" t="s">
        <v>76</v>
      </c>
      <c r="B148" s="1" t="s">
        <v>77</v>
      </c>
      <c r="C148" s="1" t="s">
        <v>3269</v>
      </c>
      <c r="D148" s="1" t="s">
        <v>3270</v>
      </c>
      <c r="E148" s="1" t="s">
        <v>570</v>
      </c>
      <c r="F148" s="1" t="s">
        <v>2276</v>
      </c>
      <c r="G148" s="1" t="s">
        <v>3271</v>
      </c>
      <c r="H148" s="1" t="s">
        <v>3272</v>
      </c>
      <c r="I148" s="1" t="s">
        <v>3273</v>
      </c>
      <c r="J148" s="1">
        <v>7995388757</v>
      </c>
      <c r="K148" s="1" t="s">
        <v>84</v>
      </c>
      <c r="L148" s="1" t="s">
        <v>3274</v>
      </c>
      <c r="M148" s="1" t="s">
        <v>86</v>
      </c>
      <c r="N148" s="1" t="s">
        <v>1504</v>
      </c>
      <c r="O148" s="1" t="s">
        <v>3275</v>
      </c>
      <c r="P148" s="1" t="s">
        <v>394</v>
      </c>
      <c r="Q148" s="1" t="s">
        <v>3276</v>
      </c>
      <c r="R148" s="1" t="s">
        <v>3277</v>
      </c>
      <c r="S148" s="1">
        <v>8074408651</v>
      </c>
      <c r="T148" s="1" t="s">
        <v>1663</v>
      </c>
      <c r="U148" s="1" t="s">
        <v>3278</v>
      </c>
      <c r="V148" s="1">
        <v>8074408651</v>
      </c>
      <c r="W148" s="1" t="s">
        <v>216</v>
      </c>
      <c r="X148" s="1" t="s">
        <v>3279</v>
      </c>
      <c r="Y148" s="1" t="s">
        <v>1644</v>
      </c>
      <c r="Z148" s="1" t="s">
        <v>322</v>
      </c>
      <c r="AA148" s="1" t="s">
        <v>3279</v>
      </c>
      <c r="AB148" s="1" t="s">
        <v>1644</v>
      </c>
      <c r="AC148" s="1" t="s">
        <v>322</v>
      </c>
      <c r="AD148" s="1">
        <v>7.92</v>
      </c>
      <c r="AE148" s="1" t="s">
        <v>97</v>
      </c>
      <c r="AF148" s="1" t="s">
        <v>2565</v>
      </c>
      <c r="AG148" s="1" t="s">
        <v>3280</v>
      </c>
      <c r="AH148" s="1" t="s">
        <v>193</v>
      </c>
      <c r="AI148" s="1" t="s">
        <v>326</v>
      </c>
      <c r="AJ148" s="1">
        <v>97</v>
      </c>
      <c r="AK148" s="1">
        <v>9.7</v>
      </c>
      <c r="AL148" s="1"/>
      <c r="AM148" s="1"/>
      <c r="AN148" s="1"/>
      <c r="AO148" s="1"/>
      <c r="AP148" s="1"/>
      <c r="AQ148" s="1"/>
      <c r="AR148" s="1"/>
      <c r="AS148" s="1" t="s">
        <v>222</v>
      </c>
      <c r="AT148" s="1" t="s">
        <v>3281</v>
      </c>
      <c r="AU148" s="1" t="s">
        <v>163</v>
      </c>
      <c r="AV148" s="1" t="s">
        <v>464</v>
      </c>
      <c r="AW148" s="1">
        <v>79.78</v>
      </c>
      <c r="AX148" s="1"/>
      <c r="AY148" s="1" t="s">
        <v>588</v>
      </c>
      <c r="AZ148" s="1" t="s">
        <v>3281</v>
      </c>
      <c r="BA148" s="1" t="s">
        <v>142</v>
      </c>
      <c r="BB148" s="1" t="s">
        <v>110</v>
      </c>
      <c r="BC148" s="1" t="s">
        <v>111</v>
      </c>
      <c r="BD148" s="1" t="s">
        <v>593</v>
      </c>
      <c r="BE148" s="1">
        <v>83.1</v>
      </c>
      <c r="BF148" s="1">
        <v>8.81</v>
      </c>
      <c r="BG148" s="1"/>
      <c r="BH148" s="1"/>
      <c r="BI148" s="1"/>
      <c r="BJ148" s="1"/>
      <c r="BK148" s="1"/>
      <c r="BL148" s="1"/>
      <c r="BM148" s="1"/>
      <c r="BN148" s="1"/>
      <c r="BO148" s="1" t="s">
        <v>3282</v>
      </c>
      <c r="BP148" s="1" t="s">
        <v>3283</v>
      </c>
      <c r="BQ148" s="1" t="s">
        <v>280</v>
      </c>
      <c r="BR148" s="1" t="s">
        <v>3284</v>
      </c>
      <c r="BS148" s="1">
        <v>55</v>
      </c>
      <c r="BT148" s="1"/>
      <c r="BU148" s="1" t="str">
        <f>HYPERLINK("https://nconnect.nicmar.ac.in/storage/profile/ProfilePhoto_H2570153_365149.jpg","Download")</f>
        <v>0</v>
      </c>
      <c r="BV148" s="1" t="s">
        <v>116</v>
      </c>
      <c r="BW148" s="3"/>
      <c r="BX148" s="4">
        <v>2</v>
      </c>
    </row>
    <row r="149" spans="1:76">
      <c r="A149" s="1" t="s">
        <v>76</v>
      </c>
      <c r="B149" s="1" t="s">
        <v>77</v>
      </c>
      <c r="C149" s="1" t="s">
        <v>3285</v>
      </c>
      <c r="D149" s="1" t="s">
        <v>3286</v>
      </c>
      <c r="E149" s="1"/>
      <c r="F149" s="1" t="s">
        <v>1752</v>
      </c>
      <c r="G149" s="1" t="s">
        <v>3287</v>
      </c>
      <c r="H149" s="1" t="s">
        <v>3288</v>
      </c>
      <c r="I149" s="1" t="s">
        <v>3289</v>
      </c>
      <c r="J149" s="1">
        <v>8072085568</v>
      </c>
      <c r="K149" s="1" t="s">
        <v>84</v>
      </c>
      <c r="L149" s="1" t="s">
        <v>3290</v>
      </c>
      <c r="M149" s="1" t="s">
        <v>86</v>
      </c>
      <c r="N149" s="1" t="s">
        <v>3291</v>
      </c>
      <c r="O149" s="1" t="s">
        <v>3292</v>
      </c>
      <c r="P149" s="1" t="s">
        <v>183</v>
      </c>
      <c r="Q149" s="1" t="s">
        <v>3293</v>
      </c>
      <c r="R149" s="1" t="s">
        <v>3294</v>
      </c>
      <c r="S149" s="1">
        <v>6380675731</v>
      </c>
      <c r="T149" s="1" t="s">
        <v>91</v>
      </c>
      <c r="U149" s="1" t="s">
        <v>3295</v>
      </c>
      <c r="V149" s="1">
        <v>8668004694</v>
      </c>
      <c r="W149" s="1" t="s">
        <v>610</v>
      </c>
      <c r="X149" s="1" t="s">
        <v>3296</v>
      </c>
      <c r="Y149" s="1" t="s">
        <v>1763</v>
      </c>
      <c r="Z149" s="1" t="s">
        <v>401</v>
      </c>
      <c r="AA149" s="1" t="s">
        <v>3296</v>
      </c>
      <c r="AB149" s="1" t="s">
        <v>1763</v>
      </c>
      <c r="AC149" s="1" t="s">
        <v>401</v>
      </c>
      <c r="AD149" s="1">
        <v>7.58</v>
      </c>
      <c r="AE149" s="1" t="s">
        <v>97</v>
      </c>
      <c r="AF149" s="1" t="s">
        <v>3297</v>
      </c>
      <c r="AG149" s="1" t="s">
        <v>3298</v>
      </c>
      <c r="AH149" s="1" t="s">
        <v>247</v>
      </c>
      <c r="AI149" s="1" t="s">
        <v>461</v>
      </c>
      <c r="AJ149" s="1">
        <v>77.8</v>
      </c>
      <c r="AK149" s="1"/>
      <c r="AL149" s="1" t="s">
        <v>3297</v>
      </c>
      <c r="AM149" s="1" t="s">
        <v>3298</v>
      </c>
      <c r="AN149" s="1" t="s">
        <v>356</v>
      </c>
      <c r="AO149" s="1" t="s">
        <v>105</v>
      </c>
      <c r="AP149" s="1" t="s">
        <v>1769</v>
      </c>
      <c r="AQ149" s="1">
        <v>82.77</v>
      </c>
      <c r="AR149" s="1"/>
      <c r="AS149" s="1"/>
      <c r="AT149" s="1"/>
      <c r="AU149" s="1"/>
      <c r="AV149" s="1"/>
      <c r="AW149" s="1"/>
      <c r="AX149" s="1"/>
      <c r="AY149" s="1" t="s">
        <v>727</v>
      </c>
      <c r="AZ149" s="1" t="s">
        <v>3299</v>
      </c>
      <c r="BA149" s="1" t="s">
        <v>142</v>
      </c>
      <c r="BB149" s="1" t="s">
        <v>110</v>
      </c>
      <c r="BC149" s="1" t="s">
        <v>139</v>
      </c>
      <c r="BD149" s="1" t="s">
        <v>171</v>
      </c>
      <c r="BE149" s="1">
        <v>76.9</v>
      </c>
      <c r="BF149" s="1">
        <v>7.69</v>
      </c>
      <c r="BG149" s="1"/>
      <c r="BH149" s="1"/>
      <c r="BI149" s="1"/>
      <c r="BJ149" s="1"/>
      <c r="BK149" s="1"/>
      <c r="BL149" s="1"/>
      <c r="BM149" s="1"/>
      <c r="BN149" s="1"/>
      <c r="BO149" s="1" t="s">
        <v>3300</v>
      </c>
      <c r="BP149" s="1"/>
      <c r="BQ149" s="1"/>
      <c r="BR149" s="1" t="s">
        <v>3301</v>
      </c>
      <c r="BS149" s="1">
        <v>42</v>
      </c>
      <c r="BT149" s="1" t="s">
        <v>3302</v>
      </c>
      <c r="BU149" s="1" t="str">
        <f>HYPERLINK("https://nconnect.nicmar.ac.in/storage/profile/ProfilePhoto_H2570154_283496.jpg","Download")</f>
        <v>0</v>
      </c>
      <c r="BV149" s="1" t="s">
        <v>116</v>
      </c>
      <c r="BW149" s="3"/>
      <c r="BX149" s="4">
        <v>2</v>
      </c>
    </row>
    <row r="150" spans="1:76">
      <c r="A150" s="1" t="s">
        <v>76</v>
      </c>
      <c r="B150" s="1" t="s">
        <v>77</v>
      </c>
      <c r="C150" s="1" t="s">
        <v>3303</v>
      </c>
      <c r="D150" s="1" t="s">
        <v>3304</v>
      </c>
      <c r="E150" s="1"/>
      <c r="F150" s="1" t="s">
        <v>2869</v>
      </c>
      <c r="G150" s="1" t="s">
        <v>3305</v>
      </c>
      <c r="H150" s="1" t="s">
        <v>3306</v>
      </c>
      <c r="I150" s="1" t="s">
        <v>3307</v>
      </c>
      <c r="J150" s="1">
        <v>8688663917</v>
      </c>
      <c r="K150" s="1" t="s">
        <v>84</v>
      </c>
      <c r="L150" s="1" t="s">
        <v>3308</v>
      </c>
      <c r="M150" s="1" t="s">
        <v>86</v>
      </c>
      <c r="N150" s="1" t="s">
        <v>454</v>
      </c>
      <c r="O150" s="1"/>
      <c r="P150" s="1" t="s">
        <v>88</v>
      </c>
      <c r="Q150" s="1" t="s">
        <v>3309</v>
      </c>
      <c r="R150" s="1" t="s">
        <v>3310</v>
      </c>
      <c r="S150" s="1">
        <v>9394723668</v>
      </c>
      <c r="T150" s="1" t="s">
        <v>3311</v>
      </c>
      <c r="U150" s="1" t="s">
        <v>3312</v>
      </c>
      <c r="V150" s="1">
        <v>8712318558</v>
      </c>
      <c r="W150" s="1" t="s">
        <v>93</v>
      </c>
      <c r="X150" s="1" t="s">
        <v>3313</v>
      </c>
      <c r="Y150" s="1" t="s">
        <v>95</v>
      </c>
      <c r="Z150" s="1" t="s">
        <v>96</v>
      </c>
      <c r="AA150" s="1" t="s">
        <v>3313</v>
      </c>
      <c r="AB150" s="1" t="s">
        <v>95</v>
      </c>
      <c r="AC150" s="1" t="s">
        <v>96</v>
      </c>
      <c r="AD150" s="1" t="s">
        <v>97</v>
      </c>
      <c r="AE150" s="1" t="s">
        <v>97</v>
      </c>
      <c r="AF150" s="1" t="s">
        <v>1742</v>
      </c>
      <c r="AG150" s="1" t="s">
        <v>1707</v>
      </c>
      <c r="AH150" s="1" t="s">
        <v>1013</v>
      </c>
      <c r="AI150" s="1" t="s">
        <v>1362</v>
      </c>
      <c r="AJ150" s="1">
        <v>61.75</v>
      </c>
      <c r="AK150" s="1">
        <v>6.5</v>
      </c>
      <c r="AL150" s="1" t="s">
        <v>616</v>
      </c>
      <c r="AM150" s="1" t="s">
        <v>3314</v>
      </c>
      <c r="AN150" s="1"/>
      <c r="AO150" s="1" t="s">
        <v>353</v>
      </c>
      <c r="AP150" s="1" t="s">
        <v>326</v>
      </c>
      <c r="AQ150" s="1">
        <v>85.3</v>
      </c>
      <c r="AR150" s="1"/>
      <c r="AS150" s="1"/>
      <c r="AT150" s="1"/>
      <c r="AU150" s="1"/>
      <c r="AV150" s="1"/>
      <c r="AW150" s="1"/>
      <c r="AX150" s="1"/>
      <c r="AY150" s="1" t="s">
        <v>107</v>
      </c>
      <c r="AZ150" s="1" t="s">
        <v>3315</v>
      </c>
      <c r="BA150" s="1"/>
      <c r="BB150" s="1"/>
      <c r="BC150" s="1" t="s">
        <v>163</v>
      </c>
      <c r="BD150" s="1" t="s">
        <v>661</v>
      </c>
      <c r="BE150" s="1">
        <v>59.79</v>
      </c>
      <c r="BF150" s="1">
        <v>6.35</v>
      </c>
      <c r="BG150" s="1"/>
      <c r="BH150" s="1"/>
      <c r="BI150" s="1"/>
      <c r="BJ150" s="1"/>
      <c r="BK150" s="1"/>
      <c r="BL150" s="1"/>
      <c r="BM150" s="1"/>
      <c r="BN150" s="1"/>
      <c r="BO150" s="1" t="s">
        <v>3316</v>
      </c>
      <c r="BP150" s="1"/>
      <c r="BQ150" s="1"/>
      <c r="BR150" s="1" t="s">
        <v>3317</v>
      </c>
      <c r="BS150" s="1">
        <v>42</v>
      </c>
      <c r="BT150" s="1"/>
      <c r="BU150" s="1" t="str">
        <f>HYPERLINK("https://nconnect.nicmar.ac.in/storage/profile/ProfilePhoto_H2570155_785124.jpg","Download")</f>
        <v>0</v>
      </c>
      <c r="BV150" s="1" t="s">
        <v>116</v>
      </c>
      <c r="BW150" s="3"/>
      <c r="BX150" s="3"/>
    </row>
    <row r="151" spans="1:76">
      <c r="A151" s="1" t="s">
        <v>76</v>
      </c>
      <c r="B151" s="1" t="s">
        <v>77</v>
      </c>
      <c r="C151" s="1" t="s">
        <v>3318</v>
      </c>
      <c r="D151" s="1" t="s">
        <v>3319</v>
      </c>
      <c r="E151" s="1"/>
      <c r="F151" s="1" t="s">
        <v>3320</v>
      </c>
      <c r="G151" s="1" t="s">
        <v>3321</v>
      </c>
      <c r="H151" s="1" t="s">
        <v>3322</v>
      </c>
      <c r="I151" s="1" t="s">
        <v>3323</v>
      </c>
      <c r="J151" s="1">
        <v>6383996279</v>
      </c>
      <c r="K151" s="1" t="s">
        <v>84</v>
      </c>
      <c r="L151" s="1" t="s">
        <v>3324</v>
      </c>
      <c r="M151" s="1" t="s">
        <v>86</v>
      </c>
      <c r="N151" s="1" t="s">
        <v>3325</v>
      </c>
      <c r="O151" s="1" t="s">
        <v>3326</v>
      </c>
      <c r="P151" s="1" t="s">
        <v>316</v>
      </c>
      <c r="Q151" s="1" t="s">
        <v>3327</v>
      </c>
      <c r="R151" s="1" t="s">
        <v>3328</v>
      </c>
      <c r="S151" s="1">
        <v>9443128721</v>
      </c>
      <c r="T151" s="1" t="s">
        <v>3329</v>
      </c>
      <c r="U151" s="1" t="s">
        <v>3330</v>
      </c>
      <c r="V151" s="1">
        <v>9487528721</v>
      </c>
      <c r="W151" s="1" t="s">
        <v>610</v>
      </c>
      <c r="X151" s="1" t="s">
        <v>3331</v>
      </c>
      <c r="Y151" s="1" t="s">
        <v>3332</v>
      </c>
      <c r="Z151" s="1" t="s">
        <v>401</v>
      </c>
      <c r="AA151" s="1" t="s">
        <v>3331</v>
      </c>
      <c r="AB151" s="1" t="s">
        <v>3332</v>
      </c>
      <c r="AC151" s="1" t="s">
        <v>401</v>
      </c>
      <c r="AD151" s="1">
        <v>7.66</v>
      </c>
      <c r="AE151" s="1" t="s">
        <v>97</v>
      </c>
      <c r="AF151" s="1" t="s">
        <v>3333</v>
      </c>
      <c r="AG151" s="1" t="s">
        <v>3334</v>
      </c>
      <c r="AH151" s="1" t="s">
        <v>163</v>
      </c>
      <c r="AI151" s="1" t="s">
        <v>101</v>
      </c>
      <c r="AJ151" s="1">
        <v>74.6</v>
      </c>
      <c r="AK151" s="1"/>
      <c r="AL151" s="1" t="s">
        <v>3335</v>
      </c>
      <c r="AM151" s="1" t="s">
        <v>3336</v>
      </c>
      <c r="AN151" s="1" t="s">
        <v>137</v>
      </c>
      <c r="AO151" s="1" t="s">
        <v>105</v>
      </c>
      <c r="AP151" s="1" t="s">
        <v>248</v>
      </c>
      <c r="AQ151" s="1">
        <v>80</v>
      </c>
      <c r="AR151" s="1"/>
      <c r="AS151" s="1"/>
      <c r="AT151" s="1"/>
      <c r="AU151" s="1"/>
      <c r="AV151" s="1"/>
      <c r="AW151" s="1"/>
      <c r="AX151" s="1"/>
      <c r="AY151" s="1" t="s">
        <v>409</v>
      </c>
      <c r="AZ151" s="1" t="s">
        <v>3337</v>
      </c>
      <c r="BA151" s="1" t="s">
        <v>109</v>
      </c>
      <c r="BB151" s="1" t="s">
        <v>110</v>
      </c>
      <c r="BC151" s="1" t="s">
        <v>225</v>
      </c>
      <c r="BD151" s="1" t="s">
        <v>144</v>
      </c>
      <c r="BE151" s="1">
        <v>80.4</v>
      </c>
      <c r="BF151" s="1"/>
      <c r="BG151" s="1"/>
      <c r="BH151" s="1"/>
      <c r="BI151" s="1"/>
      <c r="BJ151" s="1"/>
      <c r="BK151" s="1"/>
      <c r="BL151" s="1"/>
      <c r="BM151" s="1"/>
      <c r="BN151" s="1"/>
      <c r="BO151" s="1" t="s">
        <v>3338</v>
      </c>
      <c r="BP151" s="1"/>
      <c r="BQ151" s="1"/>
      <c r="BR151" s="1" t="s">
        <v>3339</v>
      </c>
      <c r="BS151" s="1">
        <v>34</v>
      </c>
      <c r="BT151" s="1"/>
      <c r="BU151" s="1" t="str">
        <f>HYPERLINK("https://nconnect.nicmar.ac.in/storage/profile/ProfilePhoto_H2570156_518427.jpg","Download")</f>
        <v>0</v>
      </c>
      <c r="BV151" s="1" t="s">
        <v>116</v>
      </c>
      <c r="BW151" s="3"/>
      <c r="BX151" s="4">
        <v>2</v>
      </c>
    </row>
    <row r="152" spans="1:76">
      <c r="A152" s="1" t="s">
        <v>76</v>
      </c>
      <c r="B152" s="1" t="s">
        <v>77</v>
      </c>
      <c r="C152" s="1" t="s">
        <v>3340</v>
      </c>
      <c r="D152" s="1" t="s">
        <v>3341</v>
      </c>
      <c r="E152" s="1" t="s">
        <v>3342</v>
      </c>
      <c r="F152" s="1" t="s">
        <v>1564</v>
      </c>
      <c r="G152" s="1" t="s">
        <v>3343</v>
      </c>
      <c r="H152" s="1" t="s">
        <v>3344</v>
      </c>
      <c r="I152" s="1" t="s">
        <v>3345</v>
      </c>
      <c r="J152" s="1">
        <v>9398879947</v>
      </c>
      <c r="K152" s="1" t="s">
        <v>84</v>
      </c>
      <c r="L152" s="1" t="s">
        <v>3346</v>
      </c>
      <c r="M152" s="1" t="s">
        <v>86</v>
      </c>
      <c r="N152" s="1" t="s">
        <v>3347</v>
      </c>
      <c r="O152" s="1"/>
      <c r="P152" s="1" t="s">
        <v>88</v>
      </c>
      <c r="Q152" s="1" t="s">
        <v>3348</v>
      </c>
      <c r="R152" s="1" t="s">
        <v>3349</v>
      </c>
      <c r="S152" s="1">
        <v>9440410435</v>
      </c>
      <c r="T152" s="1" t="s">
        <v>3350</v>
      </c>
      <c r="U152" s="1" t="s">
        <v>3351</v>
      </c>
      <c r="V152" s="1">
        <v>9440410435</v>
      </c>
      <c r="W152" s="1" t="s">
        <v>3352</v>
      </c>
      <c r="X152" s="1" t="s">
        <v>3353</v>
      </c>
      <c r="Y152" s="1" t="s">
        <v>1469</v>
      </c>
      <c r="Z152" s="1" t="s">
        <v>96</v>
      </c>
      <c r="AA152" s="1" t="s">
        <v>3353</v>
      </c>
      <c r="AB152" s="1" t="s">
        <v>1469</v>
      </c>
      <c r="AC152" s="1" t="s">
        <v>96</v>
      </c>
      <c r="AD152" s="1">
        <v>7.21</v>
      </c>
      <c r="AE152" s="1" t="s">
        <v>97</v>
      </c>
      <c r="AF152" s="1" t="s">
        <v>3354</v>
      </c>
      <c r="AG152" s="1" t="s">
        <v>3355</v>
      </c>
      <c r="AH152" s="1" t="s">
        <v>3119</v>
      </c>
      <c r="AI152" s="1" t="s">
        <v>1362</v>
      </c>
      <c r="AJ152" s="1">
        <v>76</v>
      </c>
      <c r="AK152" s="1">
        <v>8</v>
      </c>
      <c r="AL152" s="1" t="s">
        <v>616</v>
      </c>
      <c r="AM152" s="1" t="s">
        <v>3356</v>
      </c>
      <c r="AN152" s="1" t="s">
        <v>104</v>
      </c>
      <c r="AO152" s="1" t="s">
        <v>353</v>
      </c>
      <c r="AP152" s="1" t="s">
        <v>247</v>
      </c>
      <c r="AQ152" s="1">
        <v>87</v>
      </c>
      <c r="AR152" s="1">
        <v>0</v>
      </c>
      <c r="AS152" s="1"/>
      <c r="AT152" s="1"/>
      <c r="AU152" s="1"/>
      <c r="AV152" s="1"/>
      <c r="AW152" s="1"/>
      <c r="AX152" s="1"/>
      <c r="AY152" s="1" t="s">
        <v>168</v>
      </c>
      <c r="AZ152" s="1" t="s">
        <v>3357</v>
      </c>
      <c r="BA152" s="1" t="s">
        <v>142</v>
      </c>
      <c r="BB152" s="1" t="s">
        <v>110</v>
      </c>
      <c r="BC152" s="1" t="s">
        <v>163</v>
      </c>
      <c r="BD152" s="1" t="s">
        <v>167</v>
      </c>
      <c r="BE152" s="1">
        <v>70.87</v>
      </c>
      <c r="BF152" s="1">
        <v>7.46</v>
      </c>
      <c r="BG152" s="1"/>
      <c r="BH152" s="1"/>
      <c r="BI152" s="1"/>
      <c r="BJ152" s="1"/>
      <c r="BK152" s="1"/>
      <c r="BL152" s="1"/>
      <c r="BM152" s="1"/>
      <c r="BN152" s="1"/>
      <c r="BO152" s="1" t="s">
        <v>1365</v>
      </c>
      <c r="BP152" s="1" t="s">
        <v>3358</v>
      </c>
      <c r="BQ152" s="1" t="s">
        <v>3359</v>
      </c>
      <c r="BR152" s="1" t="s">
        <v>3360</v>
      </c>
      <c r="BS152" s="1">
        <v>17</v>
      </c>
      <c r="BT152" s="1" t="s">
        <v>3361</v>
      </c>
      <c r="BU152" s="1" t="str">
        <f>HYPERLINK("https://nconnect.nicmar.ac.in/storage/profile/ProfilePhoto_H2570158_835479.jpg","Download")</f>
        <v>0</v>
      </c>
      <c r="BV152" s="1" t="s">
        <v>116</v>
      </c>
      <c r="BW152" s="3"/>
      <c r="BX152" s="4">
        <v>2</v>
      </c>
    </row>
    <row r="153" spans="1:76">
      <c r="A153" s="1" t="s">
        <v>76</v>
      </c>
      <c r="B153" s="1" t="s">
        <v>77</v>
      </c>
      <c r="C153" s="1" t="s">
        <v>3362</v>
      </c>
      <c r="D153" s="1" t="s">
        <v>3363</v>
      </c>
      <c r="E153" s="1"/>
      <c r="F153" s="1" t="s">
        <v>3364</v>
      </c>
      <c r="G153" s="1" t="s">
        <v>3365</v>
      </c>
      <c r="H153" s="1" t="s">
        <v>3366</v>
      </c>
      <c r="I153" s="1" t="s">
        <v>3367</v>
      </c>
      <c r="J153" s="1">
        <v>7981634252</v>
      </c>
      <c r="K153" s="1" t="s">
        <v>84</v>
      </c>
      <c r="L153" s="1" t="s">
        <v>3368</v>
      </c>
      <c r="M153" s="1" t="s">
        <v>86</v>
      </c>
      <c r="N153" s="1" t="s">
        <v>314</v>
      </c>
      <c r="O153" s="1" t="s">
        <v>3369</v>
      </c>
      <c r="P153" s="1" t="s">
        <v>394</v>
      </c>
      <c r="Q153" s="1" t="s">
        <v>3370</v>
      </c>
      <c r="R153" s="1" t="s">
        <v>3371</v>
      </c>
      <c r="S153" s="1">
        <v>9848821500</v>
      </c>
      <c r="T153" s="1" t="s">
        <v>91</v>
      </c>
      <c r="U153" s="1" t="s">
        <v>3372</v>
      </c>
      <c r="V153" s="1">
        <v>6302540138</v>
      </c>
      <c r="W153" s="1" t="s">
        <v>93</v>
      </c>
      <c r="X153" s="1" t="s">
        <v>3373</v>
      </c>
      <c r="Y153" s="1" t="s">
        <v>3374</v>
      </c>
      <c r="Z153" s="1" t="s">
        <v>96</v>
      </c>
      <c r="AA153" s="1" t="s">
        <v>3375</v>
      </c>
      <c r="AB153" s="1" t="s">
        <v>95</v>
      </c>
      <c r="AC153" s="1" t="s">
        <v>96</v>
      </c>
      <c r="AD153" s="1">
        <v>7.87</v>
      </c>
      <c r="AE153" s="1" t="s">
        <v>97</v>
      </c>
      <c r="AF153" s="1" t="s">
        <v>1121</v>
      </c>
      <c r="AG153" s="1" t="s">
        <v>991</v>
      </c>
      <c r="AH153" s="1" t="s">
        <v>353</v>
      </c>
      <c r="AI153" s="1" t="s">
        <v>354</v>
      </c>
      <c r="AJ153" s="1">
        <v>90.25</v>
      </c>
      <c r="AK153" s="1">
        <v>9.5</v>
      </c>
      <c r="AL153" s="1" t="s">
        <v>3376</v>
      </c>
      <c r="AM153" s="1" t="s">
        <v>463</v>
      </c>
      <c r="AN153" s="1" t="s">
        <v>104</v>
      </c>
      <c r="AO153" s="1" t="s">
        <v>193</v>
      </c>
      <c r="AP153" s="1" t="s">
        <v>380</v>
      </c>
      <c r="AQ153" s="1">
        <v>94.6</v>
      </c>
      <c r="AR153" s="1"/>
      <c r="AS153" s="1"/>
      <c r="AT153" s="1"/>
      <c r="AU153" s="1"/>
      <c r="AV153" s="1"/>
      <c r="AW153" s="1"/>
      <c r="AX153" s="1"/>
      <c r="AY153" s="1" t="s">
        <v>168</v>
      </c>
      <c r="AZ153" s="1" t="s">
        <v>3377</v>
      </c>
      <c r="BA153" s="1" t="s">
        <v>142</v>
      </c>
      <c r="BB153" s="1" t="s">
        <v>110</v>
      </c>
      <c r="BC153" s="1" t="s">
        <v>751</v>
      </c>
      <c r="BD153" s="1" t="s">
        <v>228</v>
      </c>
      <c r="BE153" s="1">
        <v>70.7</v>
      </c>
      <c r="BF153" s="1">
        <v>7.57</v>
      </c>
      <c r="BG153" s="1"/>
      <c r="BH153" s="1"/>
      <c r="BI153" s="1"/>
      <c r="BJ153" s="1"/>
      <c r="BK153" s="1"/>
      <c r="BL153" s="1"/>
      <c r="BM153" s="1"/>
      <c r="BN153" s="1"/>
      <c r="BO153" s="1" t="s">
        <v>3378</v>
      </c>
      <c r="BP153" s="1"/>
      <c r="BQ153" s="1"/>
      <c r="BR153" s="1" t="s">
        <v>3379</v>
      </c>
      <c r="BS153" s="1">
        <v>42</v>
      </c>
      <c r="BT153" s="1"/>
      <c r="BU153" s="1" t="str">
        <f>HYPERLINK("https://nconnect.nicmar.ac.in/storage/profile/ProfilePhoto_H2570159_675218.jpg","Download")</f>
        <v>0</v>
      </c>
      <c r="BV153" s="1" t="s">
        <v>116</v>
      </c>
      <c r="BW153" s="3"/>
      <c r="BX153" s="4">
        <v>3</v>
      </c>
    </row>
    <row r="154" spans="1:76">
      <c r="A154" s="1" t="s">
        <v>76</v>
      </c>
      <c r="B154" s="1" t="s">
        <v>77</v>
      </c>
      <c r="C154" s="1" t="s">
        <v>3380</v>
      </c>
      <c r="D154" s="1" t="s">
        <v>3381</v>
      </c>
      <c r="E154" s="1" t="s">
        <v>3382</v>
      </c>
      <c r="F154" s="1" t="s">
        <v>3383</v>
      </c>
      <c r="G154" s="1" t="s">
        <v>3384</v>
      </c>
      <c r="H154" s="1" t="s">
        <v>3385</v>
      </c>
      <c r="I154" s="1" t="s">
        <v>3386</v>
      </c>
      <c r="J154" s="1">
        <v>9028211226</v>
      </c>
      <c r="K154" s="1" t="s">
        <v>84</v>
      </c>
      <c r="L154" s="1" t="s">
        <v>3387</v>
      </c>
      <c r="M154" s="1" t="s">
        <v>86</v>
      </c>
      <c r="N154" s="1" t="s">
        <v>3388</v>
      </c>
      <c r="O154" s="1" t="s">
        <v>3389</v>
      </c>
      <c r="P154" s="1" t="s">
        <v>316</v>
      </c>
      <c r="Q154" s="1" t="s">
        <v>3390</v>
      </c>
      <c r="R154" s="1" t="s">
        <v>3391</v>
      </c>
      <c r="S154" s="1">
        <v>9822011226</v>
      </c>
      <c r="T154" s="1" t="s">
        <v>3329</v>
      </c>
      <c r="U154" s="1" t="s">
        <v>3392</v>
      </c>
      <c r="V154" s="1">
        <v>9822011226</v>
      </c>
      <c r="W154" s="1" t="s">
        <v>93</v>
      </c>
      <c r="X154" s="1" t="s">
        <v>3393</v>
      </c>
      <c r="Y154" s="1" t="s">
        <v>3394</v>
      </c>
      <c r="Z154" s="1" t="s">
        <v>2463</v>
      </c>
      <c r="AA154" s="1" t="s">
        <v>3393</v>
      </c>
      <c r="AB154" s="1" t="s">
        <v>3394</v>
      </c>
      <c r="AC154" s="1" t="s">
        <v>2463</v>
      </c>
      <c r="AD154" s="1">
        <v>7.53</v>
      </c>
      <c r="AE154" s="1" t="s">
        <v>97</v>
      </c>
      <c r="AF154" s="1" t="s">
        <v>3395</v>
      </c>
      <c r="AG154" s="1" t="s">
        <v>3396</v>
      </c>
      <c r="AH154" s="1" t="s">
        <v>326</v>
      </c>
      <c r="AI154" s="1" t="s">
        <v>461</v>
      </c>
      <c r="AJ154" s="1">
        <v>60.8</v>
      </c>
      <c r="AK154" s="1"/>
      <c r="AL154" s="1"/>
      <c r="AM154" s="1"/>
      <c r="AN154" s="1"/>
      <c r="AO154" s="1"/>
      <c r="AP154" s="1"/>
      <c r="AQ154" s="1"/>
      <c r="AR154" s="1"/>
      <c r="AS154" s="1" t="s">
        <v>164</v>
      </c>
      <c r="AT154" s="1" t="s">
        <v>3397</v>
      </c>
      <c r="AU154" s="1" t="s">
        <v>273</v>
      </c>
      <c r="AV154" s="1" t="s">
        <v>301</v>
      </c>
      <c r="AW154" s="1">
        <v>80.11</v>
      </c>
      <c r="AX154" s="1"/>
      <c r="AY154" s="1" t="s">
        <v>3398</v>
      </c>
      <c r="AZ154" s="1" t="s">
        <v>3399</v>
      </c>
      <c r="BA154" s="1" t="s">
        <v>109</v>
      </c>
      <c r="BB154" s="1" t="s">
        <v>110</v>
      </c>
      <c r="BC154" s="1" t="s">
        <v>170</v>
      </c>
      <c r="BD154" s="1" t="s">
        <v>144</v>
      </c>
      <c r="BE154" s="1">
        <v>75.24</v>
      </c>
      <c r="BF154" s="1">
        <v>7.92</v>
      </c>
      <c r="BG154" s="1"/>
      <c r="BH154" s="1"/>
      <c r="BI154" s="1"/>
      <c r="BJ154" s="1"/>
      <c r="BK154" s="1"/>
      <c r="BL154" s="1"/>
      <c r="BM154" s="1"/>
      <c r="BN154" s="1"/>
      <c r="BO154" s="1" t="s">
        <v>3400</v>
      </c>
      <c r="BP154" s="1"/>
      <c r="BQ154" s="1"/>
      <c r="BR154" s="1" t="s">
        <v>3401</v>
      </c>
      <c r="BS154" s="1">
        <v>16</v>
      </c>
      <c r="BT154" s="1"/>
      <c r="BU154" s="1" t="str">
        <f>HYPERLINK("https://nconnect.nicmar.ac.in/storage/profile/ProfilePhoto_H2570160_941857.jpg","Download")</f>
        <v>0</v>
      </c>
      <c r="BV154" s="1" t="s">
        <v>116</v>
      </c>
      <c r="BW154" s="3"/>
      <c r="BX154" s="4">
        <v>2</v>
      </c>
    </row>
    <row r="155" spans="1:76">
      <c r="A155" s="1" t="s">
        <v>76</v>
      </c>
      <c r="B155" s="1" t="s">
        <v>77</v>
      </c>
      <c r="C155" s="1" t="s">
        <v>3402</v>
      </c>
      <c r="D155" s="1" t="s">
        <v>3403</v>
      </c>
      <c r="E155" s="1" t="s">
        <v>3404</v>
      </c>
      <c r="F155" s="1" t="s">
        <v>1564</v>
      </c>
      <c r="G155" s="1" t="s">
        <v>3405</v>
      </c>
      <c r="H155" s="1" t="s">
        <v>3406</v>
      </c>
      <c r="I155" s="1" t="s">
        <v>3407</v>
      </c>
      <c r="J155" s="1">
        <v>7075061429</v>
      </c>
      <c r="K155" s="1" t="s">
        <v>84</v>
      </c>
      <c r="L155" s="1" t="s">
        <v>3408</v>
      </c>
      <c r="M155" s="1" t="s">
        <v>86</v>
      </c>
      <c r="N155" s="1" t="s">
        <v>628</v>
      </c>
      <c r="O155" s="1"/>
      <c r="P155" s="1" t="s">
        <v>183</v>
      </c>
      <c r="Q155" s="1" t="s">
        <v>3409</v>
      </c>
      <c r="R155" s="1" t="s">
        <v>3410</v>
      </c>
      <c r="S155" s="1">
        <v>7075061429</v>
      </c>
      <c r="T155" s="1" t="s">
        <v>3411</v>
      </c>
      <c r="U155" s="1" t="s">
        <v>3412</v>
      </c>
      <c r="V155" s="1">
        <v>7075061429</v>
      </c>
      <c r="W155" s="1" t="s">
        <v>93</v>
      </c>
      <c r="X155" s="1" t="s">
        <v>3413</v>
      </c>
      <c r="Y155" s="1" t="s">
        <v>1684</v>
      </c>
      <c r="Z155" s="1" t="s">
        <v>322</v>
      </c>
      <c r="AA155" s="1" t="s">
        <v>3414</v>
      </c>
      <c r="AB155" s="1" t="s">
        <v>1849</v>
      </c>
      <c r="AC155" s="1" t="s">
        <v>96</v>
      </c>
      <c r="AD155" s="1">
        <v>5.76</v>
      </c>
      <c r="AE155" s="1" t="s">
        <v>97</v>
      </c>
      <c r="AF155" s="1" t="s">
        <v>3415</v>
      </c>
      <c r="AG155" s="1" t="s">
        <v>3416</v>
      </c>
      <c r="AH155" s="1" t="s">
        <v>1015</v>
      </c>
      <c r="AI155" s="1" t="s">
        <v>134</v>
      </c>
      <c r="AJ155" s="1">
        <v>73.15</v>
      </c>
      <c r="AK155" s="1">
        <v>7.7</v>
      </c>
      <c r="AL155" s="1" t="s">
        <v>3417</v>
      </c>
      <c r="AM155" s="1" t="s">
        <v>3418</v>
      </c>
      <c r="AN155" s="1" t="s">
        <v>104</v>
      </c>
      <c r="AO155" s="1" t="s">
        <v>193</v>
      </c>
      <c r="AP155" s="1" t="s">
        <v>380</v>
      </c>
      <c r="AQ155" s="1">
        <v>61.1</v>
      </c>
      <c r="AR155" s="1">
        <v>6.11</v>
      </c>
      <c r="AS155" s="1"/>
      <c r="AT155" s="1"/>
      <c r="AU155" s="1"/>
      <c r="AV155" s="1"/>
      <c r="AW155" s="1"/>
      <c r="AX155" s="1"/>
      <c r="AY155" s="1" t="s">
        <v>3419</v>
      </c>
      <c r="AZ155" s="1" t="s">
        <v>3420</v>
      </c>
      <c r="BA155" s="1" t="s">
        <v>142</v>
      </c>
      <c r="BB155" s="1" t="s">
        <v>3421</v>
      </c>
      <c r="BC155" s="1" t="s">
        <v>2816</v>
      </c>
      <c r="BD155" s="1" t="s">
        <v>358</v>
      </c>
      <c r="BE155" s="1">
        <v>67.1</v>
      </c>
      <c r="BF155" s="1">
        <v>6.71</v>
      </c>
      <c r="BG155" s="1"/>
      <c r="BH155" s="1"/>
      <c r="BI155" s="1"/>
      <c r="BJ155" s="1"/>
      <c r="BK155" s="1"/>
      <c r="BL155" s="1"/>
      <c r="BM155" s="1"/>
      <c r="BN155" s="1"/>
      <c r="BO155" s="1" t="s">
        <v>3422</v>
      </c>
      <c r="BP155" s="1" t="s">
        <v>3423</v>
      </c>
      <c r="BQ155" s="1" t="s">
        <v>3424</v>
      </c>
      <c r="BR155" s="1" t="s">
        <v>3425</v>
      </c>
      <c r="BS155" s="1">
        <v>35</v>
      </c>
      <c r="BT155" s="1"/>
      <c r="BU155" s="1" t="str">
        <f>HYPERLINK("https://nconnect.nicmar.ac.in/storage/profile/ProfilePhoto_H2570161_364798.jpg","Download")</f>
        <v>0</v>
      </c>
      <c r="BV155" s="1" t="s">
        <v>116</v>
      </c>
      <c r="BW155" s="3"/>
      <c r="BX155" s="3"/>
    </row>
    <row r="156" spans="1:76">
      <c r="A156" s="1" t="s">
        <v>76</v>
      </c>
      <c r="B156" s="1" t="s">
        <v>77</v>
      </c>
      <c r="C156" s="1" t="s">
        <v>3426</v>
      </c>
      <c r="D156" s="1" t="s">
        <v>3427</v>
      </c>
      <c r="E156" s="1"/>
      <c r="F156" s="1" t="s">
        <v>2741</v>
      </c>
      <c r="G156" s="1" t="s">
        <v>3428</v>
      </c>
      <c r="H156" s="1" t="s">
        <v>3429</v>
      </c>
      <c r="I156" s="1" t="s">
        <v>3430</v>
      </c>
      <c r="J156" s="1">
        <v>8185014950</v>
      </c>
      <c r="K156" s="1" t="s">
        <v>84</v>
      </c>
      <c r="L156" s="1" t="s">
        <v>3431</v>
      </c>
      <c r="M156" s="1" t="s">
        <v>86</v>
      </c>
      <c r="N156" s="1" t="s">
        <v>314</v>
      </c>
      <c r="O156" s="1" t="s">
        <v>3432</v>
      </c>
      <c r="P156" s="1" t="s">
        <v>502</v>
      </c>
      <c r="Q156" s="1" t="s">
        <v>3433</v>
      </c>
      <c r="R156" s="1" t="s">
        <v>3434</v>
      </c>
      <c r="S156" s="1">
        <v>9248793726</v>
      </c>
      <c r="T156" s="1" t="s">
        <v>837</v>
      </c>
      <c r="U156" s="1" t="s">
        <v>3435</v>
      </c>
      <c r="V156" s="1">
        <v>7075028099</v>
      </c>
      <c r="W156" s="1" t="s">
        <v>216</v>
      </c>
      <c r="X156" s="1" t="s">
        <v>3436</v>
      </c>
      <c r="Y156" s="1" t="s">
        <v>902</v>
      </c>
      <c r="Z156" s="1" t="s">
        <v>322</v>
      </c>
      <c r="AA156" s="1" t="s">
        <v>3436</v>
      </c>
      <c r="AB156" s="1" t="s">
        <v>902</v>
      </c>
      <c r="AC156" s="1" t="s">
        <v>322</v>
      </c>
      <c r="AD156" s="1">
        <v>7.76</v>
      </c>
      <c r="AE156" s="1" t="s">
        <v>97</v>
      </c>
      <c r="AF156" s="1" t="s">
        <v>3437</v>
      </c>
      <c r="AG156" s="1" t="s">
        <v>486</v>
      </c>
      <c r="AH156" s="1" t="s">
        <v>163</v>
      </c>
      <c r="AI156" s="1" t="s">
        <v>101</v>
      </c>
      <c r="AJ156" s="1">
        <v>78.85</v>
      </c>
      <c r="AK156" s="1">
        <v>8.3</v>
      </c>
      <c r="AL156" s="1"/>
      <c r="AM156" s="1"/>
      <c r="AN156" s="1"/>
      <c r="AO156" s="1"/>
      <c r="AP156" s="1"/>
      <c r="AQ156" s="1"/>
      <c r="AR156" s="1"/>
      <c r="AS156" s="1" t="s">
        <v>222</v>
      </c>
      <c r="AT156" s="1" t="s">
        <v>3438</v>
      </c>
      <c r="AU156" s="1" t="s">
        <v>273</v>
      </c>
      <c r="AV156" s="1" t="s">
        <v>2839</v>
      </c>
      <c r="AW156" s="1">
        <v>73.51</v>
      </c>
      <c r="AX156" s="1"/>
      <c r="AY156" s="1" t="s">
        <v>1103</v>
      </c>
      <c r="AZ156" s="1" t="s">
        <v>3439</v>
      </c>
      <c r="BA156" s="1" t="s">
        <v>142</v>
      </c>
      <c r="BB156" s="1" t="s">
        <v>110</v>
      </c>
      <c r="BC156" s="1" t="s">
        <v>565</v>
      </c>
      <c r="BD156" s="1" t="s">
        <v>466</v>
      </c>
      <c r="BE156" s="1">
        <v>69.9</v>
      </c>
      <c r="BF156" s="1">
        <v>7.74</v>
      </c>
      <c r="BG156" s="1"/>
      <c r="BH156" s="1"/>
      <c r="BI156" s="1"/>
      <c r="BJ156" s="1"/>
      <c r="BK156" s="1"/>
      <c r="BL156" s="1"/>
      <c r="BM156" s="1"/>
      <c r="BN156" s="1"/>
      <c r="BO156" s="1" t="s">
        <v>3440</v>
      </c>
      <c r="BP156" s="1"/>
      <c r="BQ156" s="1"/>
      <c r="BR156" s="1" t="s">
        <v>3441</v>
      </c>
      <c r="BS156" s="1">
        <v>58</v>
      </c>
      <c r="BT156" s="1" t="s">
        <v>3442</v>
      </c>
      <c r="BU156" s="1" t="str">
        <f>HYPERLINK("https://nconnect.nicmar.ac.in/storage/profile/ProfilePhoto_H2570162_463759.jpg","Download")</f>
        <v>0</v>
      </c>
      <c r="BV156" s="1" t="s">
        <v>116</v>
      </c>
      <c r="BW156" s="3"/>
      <c r="BX156" s="4">
        <v>2</v>
      </c>
    </row>
    <row r="157" spans="1:76">
      <c r="A157" s="1" t="s">
        <v>76</v>
      </c>
      <c r="B157" s="1" t="s">
        <v>77</v>
      </c>
      <c r="C157" s="1" t="s">
        <v>3443</v>
      </c>
      <c r="D157" s="1" t="s">
        <v>3444</v>
      </c>
      <c r="E157" s="1"/>
      <c r="F157" s="1" t="s">
        <v>3445</v>
      </c>
      <c r="G157" s="1" t="s">
        <v>3446</v>
      </c>
      <c r="H157" s="1" t="s">
        <v>3447</v>
      </c>
      <c r="I157" s="1" t="s">
        <v>3448</v>
      </c>
      <c r="J157" s="1">
        <v>7676206915</v>
      </c>
      <c r="K157" s="1" t="s">
        <v>84</v>
      </c>
      <c r="L157" s="1" t="s">
        <v>3449</v>
      </c>
      <c r="M157" s="1" t="s">
        <v>86</v>
      </c>
      <c r="N157" s="1" t="s">
        <v>3450</v>
      </c>
      <c r="O157" s="1" t="s">
        <v>3451</v>
      </c>
      <c r="P157" s="1" t="s">
        <v>183</v>
      </c>
      <c r="Q157" s="1" t="s">
        <v>3452</v>
      </c>
      <c r="R157" s="1" t="s">
        <v>3453</v>
      </c>
      <c r="S157" s="1">
        <v>9632575670</v>
      </c>
      <c r="T157" s="1" t="s">
        <v>91</v>
      </c>
      <c r="U157" s="1" t="s">
        <v>3454</v>
      </c>
      <c r="V157" s="1">
        <v>9632432953</v>
      </c>
      <c r="W157" s="1" t="s">
        <v>216</v>
      </c>
      <c r="X157" s="1" t="s">
        <v>3455</v>
      </c>
      <c r="Y157" s="1" t="s">
        <v>3456</v>
      </c>
      <c r="Z157" s="1" t="s">
        <v>768</v>
      </c>
      <c r="AA157" s="1" t="s">
        <v>3455</v>
      </c>
      <c r="AB157" s="1" t="s">
        <v>3456</v>
      </c>
      <c r="AC157" s="1" t="s">
        <v>768</v>
      </c>
      <c r="AD157" s="1">
        <v>7.68</v>
      </c>
      <c r="AE157" s="1" t="s">
        <v>97</v>
      </c>
      <c r="AF157" s="1" t="s">
        <v>2754</v>
      </c>
      <c r="AG157" s="1" t="s">
        <v>3457</v>
      </c>
      <c r="AH157" s="1" t="s">
        <v>135</v>
      </c>
      <c r="AI157" s="1" t="s">
        <v>380</v>
      </c>
      <c r="AJ157" s="1">
        <v>67.84</v>
      </c>
      <c r="AK157" s="1"/>
      <c r="AL157" s="1" t="s">
        <v>3458</v>
      </c>
      <c r="AM157" s="1" t="s">
        <v>3459</v>
      </c>
      <c r="AN157" s="1"/>
      <c r="AO157" s="1" t="s">
        <v>101</v>
      </c>
      <c r="AP157" s="1" t="s">
        <v>248</v>
      </c>
      <c r="AQ157" s="1">
        <v>67.1</v>
      </c>
      <c r="AR157" s="1"/>
      <c r="AS157" s="1"/>
      <c r="AT157" s="1"/>
      <c r="AU157" s="1"/>
      <c r="AV157" s="1"/>
      <c r="AW157" s="1"/>
      <c r="AX157" s="1"/>
      <c r="AY157" s="1" t="s">
        <v>3460</v>
      </c>
      <c r="AZ157" s="1" t="s">
        <v>3461</v>
      </c>
      <c r="BA157" s="1"/>
      <c r="BB157" s="1"/>
      <c r="BC157" s="1" t="s">
        <v>971</v>
      </c>
      <c r="BD157" s="1" t="s">
        <v>171</v>
      </c>
      <c r="BE157" s="1">
        <v>65.1</v>
      </c>
      <c r="BF157" s="1"/>
      <c r="BG157" s="1"/>
      <c r="BH157" s="1"/>
      <c r="BI157" s="1"/>
      <c r="BJ157" s="1"/>
      <c r="BK157" s="1"/>
      <c r="BL157" s="1"/>
      <c r="BM157" s="1"/>
      <c r="BN157" s="1"/>
      <c r="BO157" s="1" t="s">
        <v>3462</v>
      </c>
      <c r="BP157" s="1"/>
      <c r="BQ157" s="1"/>
      <c r="BR157" s="1" t="s">
        <v>3463</v>
      </c>
      <c r="BS157" s="1">
        <v>36</v>
      </c>
      <c r="BT157" s="1"/>
      <c r="BU157" s="1" t="str">
        <f>HYPERLINK("https://nconnect.nicmar.ac.in/storage/profile/ProfilePhoto_H2570163_164873.jpg","Download")</f>
        <v>0</v>
      </c>
      <c r="BV157" s="1" t="s">
        <v>116</v>
      </c>
      <c r="BW157" s="3"/>
      <c r="BX157" s="4">
        <v>2</v>
      </c>
    </row>
    <row r="158" spans="1:76">
      <c r="A158" s="1" t="s">
        <v>76</v>
      </c>
      <c r="B158" s="1" t="s">
        <v>77</v>
      </c>
      <c r="C158" s="1" t="s">
        <v>3464</v>
      </c>
      <c r="D158" s="1" t="s">
        <v>3465</v>
      </c>
      <c r="E158" s="1" t="s">
        <v>3466</v>
      </c>
      <c r="F158" s="1" t="s">
        <v>177</v>
      </c>
      <c r="G158" s="1" t="s">
        <v>3467</v>
      </c>
      <c r="H158" s="1" t="s">
        <v>3468</v>
      </c>
      <c r="I158" s="1" t="s">
        <v>3469</v>
      </c>
      <c r="J158" s="1">
        <v>7702512425</v>
      </c>
      <c r="K158" s="1" t="s">
        <v>84</v>
      </c>
      <c r="L158" s="1" t="s">
        <v>3470</v>
      </c>
      <c r="M158" s="1" t="s">
        <v>86</v>
      </c>
      <c r="N158" s="1" t="s">
        <v>3471</v>
      </c>
      <c r="O158" s="1" t="s">
        <v>3472</v>
      </c>
      <c r="P158" s="1" t="s">
        <v>394</v>
      </c>
      <c r="Q158" s="1" t="s">
        <v>3473</v>
      </c>
      <c r="R158" s="1" t="s">
        <v>1007</v>
      </c>
      <c r="S158" s="1">
        <v>9912725925</v>
      </c>
      <c r="T158" s="1" t="s">
        <v>1618</v>
      </c>
      <c r="U158" s="1" t="s">
        <v>3474</v>
      </c>
      <c r="V158" s="1">
        <v>9392662905</v>
      </c>
      <c r="W158" s="1" t="s">
        <v>158</v>
      </c>
      <c r="X158" s="1" t="s">
        <v>3475</v>
      </c>
      <c r="Y158" s="1" t="s">
        <v>902</v>
      </c>
      <c r="Z158" s="1" t="s">
        <v>322</v>
      </c>
      <c r="AA158" s="1" t="s">
        <v>3475</v>
      </c>
      <c r="AB158" s="1" t="s">
        <v>902</v>
      </c>
      <c r="AC158" s="1" t="s">
        <v>322</v>
      </c>
      <c r="AD158" s="1">
        <v>7.26</v>
      </c>
      <c r="AE158" s="1" t="s">
        <v>97</v>
      </c>
      <c r="AF158" s="1" t="s">
        <v>3476</v>
      </c>
      <c r="AG158" s="1" t="s">
        <v>3477</v>
      </c>
      <c r="AH158" s="1" t="s">
        <v>726</v>
      </c>
      <c r="AI158" s="1" t="s">
        <v>247</v>
      </c>
      <c r="AJ158" s="1">
        <v>80</v>
      </c>
      <c r="AK158" s="1">
        <v>8.5</v>
      </c>
      <c r="AL158" s="1" t="s">
        <v>3099</v>
      </c>
      <c r="AM158" s="1" t="s">
        <v>3478</v>
      </c>
      <c r="AN158" s="1" t="s">
        <v>104</v>
      </c>
      <c r="AO158" s="1" t="s">
        <v>326</v>
      </c>
      <c r="AP158" s="1" t="s">
        <v>105</v>
      </c>
      <c r="AQ158" s="1">
        <v>70</v>
      </c>
      <c r="AR158" s="1">
        <v>7.5</v>
      </c>
      <c r="AS158" s="1"/>
      <c r="AT158" s="1"/>
      <c r="AU158" s="1"/>
      <c r="AV158" s="1"/>
      <c r="AW158" s="1"/>
      <c r="AX158" s="1"/>
      <c r="AY158" s="1" t="s">
        <v>538</v>
      </c>
      <c r="AZ158" s="1" t="s">
        <v>3479</v>
      </c>
      <c r="BA158" s="1" t="s">
        <v>142</v>
      </c>
      <c r="BB158" s="1" t="s">
        <v>110</v>
      </c>
      <c r="BC158" s="1" t="s">
        <v>1708</v>
      </c>
      <c r="BD158" s="1" t="s">
        <v>685</v>
      </c>
      <c r="BE158" s="1">
        <v>62</v>
      </c>
      <c r="BF158" s="1">
        <v>6.95</v>
      </c>
      <c r="BG158" s="1"/>
      <c r="BH158" s="1"/>
      <c r="BI158" s="1"/>
      <c r="BJ158" s="1"/>
      <c r="BK158" s="1"/>
      <c r="BL158" s="1"/>
      <c r="BM158" s="1"/>
      <c r="BN158" s="1"/>
      <c r="BO158" s="1" t="s">
        <v>3480</v>
      </c>
      <c r="BP158" s="1"/>
      <c r="BQ158" s="1"/>
      <c r="BR158" s="1" t="s">
        <v>3481</v>
      </c>
      <c r="BS158" s="1">
        <v>35</v>
      </c>
      <c r="BT158" s="1" t="s">
        <v>3482</v>
      </c>
      <c r="BU158" s="1" t="str">
        <f>HYPERLINK("https://nconnect.nicmar.ac.in/storage/profile/ProfilePhoto_H2570165_765123.jpg","Download")</f>
        <v>0</v>
      </c>
      <c r="BV158" s="1" t="s">
        <v>116</v>
      </c>
      <c r="BW158" s="3"/>
      <c r="BX158" s="4">
        <v>2</v>
      </c>
    </row>
    <row r="159" spans="1:76">
      <c r="A159" s="1" t="s">
        <v>76</v>
      </c>
      <c r="B159" s="1" t="s">
        <v>77</v>
      </c>
      <c r="C159" s="1" t="s">
        <v>3483</v>
      </c>
      <c r="D159" s="1" t="s">
        <v>3484</v>
      </c>
      <c r="E159" s="1" t="s">
        <v>3485</v>
      </c>
      <c r="F159" s="1" t="s">
        <v>3486</v>
      </c>
      <c r="G159" s="1" t="s">
        <v>3487</v>
      </c>
      <c r="H159" s="1" t="s">
        <v>3488</v>
      </c>
      <c r="I159" s="1" t="s">
        <v>3489</v>
      </c>
      <c r="J159" s="1">
        <v>9052191106</v>
      </c>
      <c r="K159" s="1" t="s">
        <v>84</v>
      </c>
      <c r="L159" s="1" t="s">
        <v>423</v>
      </c>
      <c r="M159" s="1" t="s">
        <v>86</v>
      </c>
      <c r="N159" s="1" t="s">
        <v>3490</v>
      </c>
      <c r="O159" s="1" t="s">
        <v>3491</v>
      </c>
      <c r="P159" s="1" t="s">
        <v>502</v>
      </c>
      <c r="Q159" s="1" t="s">
        <v>3492</v>
      </c>
      <c r="R159" s="1" t="s">
        <v>3493</v>
      </c>
      <c r="S159" s="1">
        <v>9490494159</v>
      </c>
      <c r="T159" s="1" t="s">
        <v>1439</v>
      </c>
      <c r="U159" s="1" t="s">
        <v>3494</v>
      </c>
      <c r="V159" s="1">
        <v>6303007736</v>
      </c>
      <c r="W159" s="1" t="s">
        <v>216</v>
      </c>
      <c r="X159" s="1" t="s">
        <v>3495</v>
      </c>
      <c r="Y159" s="1" t="s">
        <v>860</v>
      </c>
      <c r="Z159" s="1" t="s">
        <v>322</v>
      </c>
      <c r="AA159" s="1" t="s">
        <v>3495</v>
      </c>
      <c r="AB159" s="1" t="s">
        <v>860</v>
      </c>
      <c r="AC159" s="1" t="s">
        <v>322</v>
      </c>
      <c r="AD159" s="1">
        <v>7.16</v>
      </c>
      <c r="AE159" s="1" t="s">
        <v>97</v>
      </c>
      <c r="AF159" s="1" t="s">
        <v>3496</v>
      </c>
      <c r="AG159" s="1" t="s">
        <v>656</v>
      </c>
      <c r="AH159" s="1" t="s">
        <v>437</v>
      </c>
      <c r="AI159" s="1" t="s">
        <v>353</v>
      </c>
      <c r="AJ159" s="1">
        <v>85</v>
      </c>
      <c r="AK159" s="1"/>
      <c r="AL159" s="1" t="s">
        <v>3497</v>
      </c>
      <c r="AM159" s="1" t="s">
        <v>3478</v>
      </c>
      <c r="AN159" s="1" t="s">
        <v>104</v>
      </c>
      <c r="AO159" s="1" t="s">
        <v>438</v>
      </c>
      <c r="AP159" s="1" t="s">
        <v>247</v>
      </c>
      <c r="AQ159" s="1">
        <v>75.1</v>
      </c>
      <c r="AR159" s="1"/>
      <c r="AS159" s="1"/>
      <c r="AT159" s="1"/>
      <c r="AU159" s="1"/>
      <c r="AV159" s="1"/>
      <c r="AW159" s="1"/>
      <c r="AX159" s="1"/>
      <c r="AY159" s="1" t="s">
        <v>1103</v>
      </c>
      <c r="AZ159" s="1" t="s">
        <v>3498</v>
      </c>
      <c r="BA159" s="1" t="s">
        <v>142</v>
      </c>
      <c r="BB159" s="1" t="s">
        <v>110</v>
      </c>
      <c r="BC159" s="1" t="s">
        <v>224</v>
      </c>
      <c r="BD159" s="1" t="s">
        <v>301</v>
      </c>
      <c r="BE159" s="1">
        <v>73.5</v>
      </c>
      <c r="BF159" s="1">
        <v>7.74</v>
      </c>
      <c r="BG159" s="1"/>
      <c r="BH159" s="1"/>
      <c r="BI159" s="1"/>
      <c r="BJ159" s="1"/>
      <c r="BK159" s="1"/>
      <c r="BL159" s="1"/>
      <c r="BM159" s="1"/>
      <c r="BN159" s="1"/>
      <c r="BO159" s="1" t="s">
        <v>3499</v>
      </c>
      <c r="BP159" s="1" t="s">
        <v>3500</v>
      </c>
      <c r="BQ159" s="1" t="s">
        <v>2090</v>
      </c>
      <c r="BR159" s="1" t="s">
        <v>3501</v>
      </c>
      <c r="BS159" s="1">
        <v>25</v>
      </c>
      <c r="BT159" s="1" t="s">
        <v>3502</v>
      </c>
      <c r="BU159" s="1" t="str">
        <f>HYPERLINK("https://nconnect.nicmar.ac.in/storage/profile/ProfilePhoto_H2570166_389274.jpg","Download")</f>
        <v>0</v>
      </c>
      <c r="BV159" s="1" t="s">
        <v>116</v>
      </c>
      <c r="BW159" s="3"/>
      <c r="BX159" s="3"/>
    </row>
    <row r="160" spans="1:76">
      <c r="A160" s="1" t="s">
        <v>76</v>
      </c>
      <c r="B160" s="1" t="s">
        <v>77</v>
      </c>
      <c r="C160" s="1" t="s">
        <v>3503</v>
      </c>
      <c r="D160" s="1" t="s">
        <v>3504</v>
      </c>
      <c r="E160" s="1"/>
      <c r="F160" s="1" t="s">
        <v>3505</v>
      </c>
      <c r="G160" s="1" t="s">
        <v>3506</v>
      </c>
      <c r="H160" s="1" t="s">
        <v>3507</v>
      </c>
      <c r="I160" s="1" t="s">
        <v>3508</v>
      </c>
      <c r="J160" s="1">
        <v>9949471968</v>
      </c>
      <c r="K160" s="1" t="s">
        <v>209</v>
      </c>
      <c r="L160" s="1" t="s">
        <v>3509</v>
      </c>
      <c r="M160" s="1" t="s">
        <v>86</v>
      </c>
      <c r="N160" s="1" t="s">
        <v>3510</v>
      </c>
      <c r="O160" s="1" t="s">
        <v>3511</v>
      </c>
      <c r="P160" s="1" t="s">
        <v>394</v>
      </c>
      <c r="Q160" s="1" t="s">
        <v>3512</v>
      </c>
      <c r="R160" s="1" t="s">
        <v>2365</v>
      </c>
      <c r="S160" s="1">
        <v>9949473660</v>
      </c>
      <c r="T160" s="1" t="s">
        <v>3096</v>
      </c>
      <c r="U160" s="1" t="s">
        <v>3513</v>
      </c>
      <c r="V160" s="1">
        <v>9949470121</v>
      </c>
      <c r="W160" s="1" t="s">
        <v>93</v>
      </c>
      <c r="X160" s="1" t="s">
        <v>3514</v>
      </c>
      <c r="Y160" s="1" t="s">
        <v>95</v>
      </c>
      <c r="Z160" s="1" t="s">
        <v>96</v>
      </c>
      <c r="AA160" s="1" t="s">
        <v>3514</v>
      </c>
      <c r="AB160" s="1" t="s">
        <v>95</v>
      </c>
      <c r="AC160" s="1" t="s">
        <v>96</v>
      </c>
      <c r="AD160" s="1">
        <v>7.58</v>
      </c>
      <c r="AE160" s="1" t="s">
        <v>97</v>
      </c>
      <c r="AF160" s="1" t="s">
        <v>3515</v>
      </c>
      <c r="AG160" s="1" t="s">
        <v>3516</v>
      </c>
      <c r="AH160" s="1" t="s">
        <v>247</v>
      </c>
      <c r="AI160" s="1" t="s">
        <v>101</v>
      </c>
      <c r="AJ160" s="1">
        <v>78.4</v>
      </c>
      <c r="AK160" s="1">
        <v>7.84</v>
      </c>
      <c r="AL160" s="1" t="s">
        <v>3517</v>
      </c>
      <c r="AM160" s="1" t="s">
        <v>463</v>
      </c>
      <c r="AN160" s="1" t="s">
        <v>104</v>
      </c>
      <c r="AO160" s="1" t="s">
        <v>274</v>
      </c>
      <c r="AP160" s="1" t="s">
        <v>106</v>
      </c>
      <c r="AQ160" s="1">
        <v>79.6</v>
      </c>
      <c r="AR160" s="1">
        <v>7.96</v>
      </c>
      <c r="AS160" s="1"/>
      <c r="AT160" s="1"/>
      <c r="AU160" s="1"/>
      <c r="AV160" s="1"/>
      <c r="AW160" s="1"/>
      <c r="AX160" s="1"/>
      <c r="AY160" s="1" t="s">
        <v>3518</v>
      </c>
      <c r="AZ160" s="1" t="s">
        <v>3519</v>
      </c>
      <c r="BA160" s="1" t="s">
        <v>142</v>
      </c>
      <c r="BB160" s="1" t="s">
        <v>110</v>
      </c>
      <c r="BC160" s="1" t="s">
        <v>143</v>
      </c>
      <c r="BD160" s="1" t="s">
        <v>171</v>
      </c>
      <c r="BE160" s="1">
        <v>74.29</v>
      </c>
      <c r="BF160" s="1">
        <v>7.82</v>
      </c>
      <c r="BG160" s="1"/>
      <c r="BH160" s="1"/>
      <c r="BI160" s="1"/>
      <c r="BJ160" s="1"/>
      <c r="BK160" s="1"/>
      <c r="BL160" s="1"/>
      <c r="BM160" s="1"/>
      <c r="BN160" s="1"/>
      <c r="BO160" s="1" t="s">
        <v>3520</v>
      </c>
      <c r="BP160" s="1"/>
      <c r="BQ160" s="1"/>
      <c r="BR160" s="1" t="s">
        <v>3521</v>
      </c>
      <c r="BS160" s="1">
        <v>41</v>
      </c>
      <c r="BT160" s="1"/>
      <c r="BU160" s="1" t="str">
        <f>HYPERLINK("https://nconnect.nicmar.ac.in/storage/profile/ProfilePhoto_H2570167_173265.jpg","Download")</f>
        <v>0</v>
      </c>
      <c r="BV160" s="1" t="s">
        <v>116</v>
      </c>
      <c r="BW160" s="3"/>
      <c r="BX160" s="4">
        <v>1</v>
      </c>
    </row>
    <row r="161" spans="1:76">
      <c r="A161" s="1" t="s">
        <v>76</v>
      </c>
      <c r="B161" s="1" t="s">
        <v>77</v>
      </c>
      <c r="C161" s="1" t="s">
        <v>3522</v>
      </c>
      <c r="D161" s="1" t="s">
        <v>3523</v>
      </c>
      <c r="E161" s="1"/>
      <c r="F161" s="1" t="s">
        <v>3524</v>
      </c>
      <c r="G161" s="1" t="s">
        <v>3525</v>
      </c>
      <c r="H161" s="1" t="s">
        <v>3526</v>
      </c>
      <c r="I161" s="1" t="s">
        <v>3527</v>
      </c>
      <c r="J161" s="1">
        <v>7879650064</v>
      </c>
      <c r="K161" s="1" t="s">
        <v>84</v>
      </c>
      <c r="L161" s="1" t="s">
        <v>3528</v>
      </c>
      <c r="M161" s="1" t="s">
        <v>86</v>
      </c>
      <c r="N161" s="1" t="s">
        <v>2763</v>
      </c>
      <c r="O161" s="1" t="s">
        <v>3529</v>
      </c>
      <c r="P161" s="1" t="s">
        <v>371</v>
      </c>
      <c r="Q161" s="1" t="s">
        <v>3530</v>
      </c>
      <c r="R161" s="1" t="s">
        <v>3531</v>
      </c>
      <c r="S161" s="1">
        <v>7489618561</v>
      </c>
      <c r="T161" s="1" t="s">
        <v>2285</v>
      </c>
      <c r="U161" s="1" t="s">
        <v>3532</v>
      </c>
      <c r="V161" s="1">
        <v>8964979083</v>
      </c>
      <c r="W161" s="1" t="s">
        <v>93</v>
      </c>
      <c r="X161" s="1" t="s">
        <v>3533</v>
      </c>
      <c r="Y161" s="1" t="s">
        <v>2486</v>
      </c>
      <c r="Z161" s="1" t="s">
        <v>2487</v>
      </c>
      <c r="AA161" s="1" t="s">
        <v>3533</v>
      </c>
      <c r="AB161" s="1" t="s">
        <v>2486</v>
      </c>
      <c r="AC161" s="1" t="s">
        <v>2487</v>
      </c>
      <c r="AD161" s="1">
        <v>7.16</v>
      </c>
      <c r="AE161" s="1" t="s">
        <v>97</v>
      </c>
      <c r="AF161" s="1" t="s">
        <v>3534</v>
      </c>
      <c r="AG161" s="1" t="s">
        <v>3535</v>
      </c>
      <c r="AH161" s="1" t="s">
        <v>863</v>
      </c>
      <c r="AI161" s="1" t="s">
        <v>438</v>
      </c>
      <c r="AJ161" s="1">
        <v>73.99</v>
      </c>
      <c r="AK161" s="1">
        <v>7.8</v>
      </c>
      <c r="AL161" s="1" t="s">
        <v>3536</v>
      </c>
      <c r="AM161" s="1" t="s">
        <v>192</v>
      </c>
      <c r="AN161" s="1" t="s">
        <v>104</v>
      </c>
      <c r="AO161" s="1" t="s">
        <v>134</v>
      </c>
      <c r="AP161" s="1" t="s">
        <v>224</v>
      </c>
      <c r="AQ161" s="1">
        <v>61.8</v>
      </c>
      <c r="AR161" s="1"/>
      <c r="AS161" s="1"/>
      <c r="AT161" s="1"/>
      <c r="AU161" s="1"/>
      <c r="AV161" s="1"/>
      <c r="AW161" s="1"/>
      <c r="AX161" s="1"/>
      <c r="AY161" s="1" t="s">
        <v>3537</v>
      </c>
      <c r="AZ161" s="1" t="s">
        <v>3538</v>
      </c>
      <c r="BA161" s="1" t="s">
        <v>142</v>
      </c>
      <c r="BB161" s="1" t="s">
        <v>110</v>
      </c>
      <c r="BC161" s="1" t="s">
        <v>224</v>
      </c>
      <c r="BD161" s="1" t="s">
        <v>301</v>
      </c>
      <c r="BE161" s="1">
        <v>76.98</v>
      </c>
      <c r="BF161" s="1">
        <v>7.71</v>
      </c>
      <c r="BG161" s="1"/>
      <c r="BH161" s="1"/>
      <c r="BI161" s="1"/>
      <c r="BJ161" s="1"/>
      <c r="BK161" s="1"/>
      <c r="BL161" s="1"/>
      <c r="BM161" s="1"/>
      <c r="BN161" s="1"/>
      <c r="BO161" s="1" t="s">
        <v>3539</v>
      </c>
      <c r="BP161" s="1"/>
      <c r="BQ161" s="1"/>
      <c r="BR161" s="1" t="s">
        <v>3540</v>
      </c>
      <c r="BS161" s="1">
        <v>70</v>
      </c>
      <c r="BT161" s="1"/>
      <c r="BU161" s="1" t="str">
        <f>HYPERLINK("https://nconnect.nicmar.ac.in/storage/profile/ProfilePhoto_H2570168_971325.jpg","Download")</f>
        <v>0</v>
      </c>
      <c r="BV161" s="1" t="s">
        <v>116</v>
      </c>
      <c r="BW161" s="3"/>
      <c r="BX161" s="4">
        <v>2</v>
      </c>
    </row>
    <row r="162" spans="1:76">
      <c r="A162" s="1" t="s">
        <v>76</v>
      </c>
      <c r="B162" s="1" t="s">
        <v>77</v>
      </c>
      <c r="C162" s="1" t="s">
        <v>3541</v>
      </c>
      <c r="D162" s="1" t="s">
        <v>3542</v>
      </c>
      <c r="E162" s="1" t="s">
        <v>3543</v>
      </c>
      <c r="F162" s="1" t="s">
        <v>3544</v>
      </c>
      <c r="G162" s="1" t="s">
        <v>3545</v>
      </c>
      <c r="H162" s="1" t="s">
        <v>3546</v>
      </c>
      <c r="I162" s="1" t="s">
        <v>3547</v>
      </c>
      <c r="J162" s="1">
        <v>9618566075</v>
      </c>
      <c r="K162" s="1" t="s">
        <v>84</v>
      </c>
      <c r="L162" s="1" t="s">
        <v>3548</v>
      </c>
      <c r="M162" s="1" t="s">
        <v>86</v>
      </c>
      <c r="N162" s="1" t="s">
        <v>895</v>
      </c>
      <c r="O162" s="1" t="s">
        <v>3549</v>
      </c>
      <c r="P162" s="1" t="s">
        <v>343</v>
      </c>
      <c r="Q162" s="1" t="s">
        <v>3550</v>
      </c>
      <c r="R162" s="1" t="s">
        <v>3551</v>
      </c>
      <c r="S162" s="1">
        <v>8074725793</v>
      </c>
      <c r="T162" s="1" t="s">
        <v>3552</v>
      </c>
      <c r="U162" s="1" t="s">
        <v>3553</v>
      </c>
      <c r="V162" s="1">
        <v>6303145102</v>
      </c>
      <c r="W162" s="1" t="s">
        <v>216</v>
      </c>
      <c r="X162" s="1" t="s">
        <v>3554</v>
      </c>
      <c r="Y162" s="1" t="s">
        <v>1421</v>
      </c>
      <c r="Z162" s="1" t="s">
        <v>322</v>
      </c>
      <c r="AA162" s="1" t="s">
        <v>3554</v>
      </c>
      <c r="AB162" s="1" t="s">
        <v>1421</v>
      </c>
      <c r="AC162" s="1" t="s">
        <v>322</v>
      </c>
      <c r="AD162" s="1">
        <v>8.5</v>
      </c>
      <c r="AE162" s="1" t="s">
        <v>97</v>
      </c>
      <c r="AF162" s="1" t="s">
        <v>3555</v>
      </c>
      <c r="AG162" s="1" t="s">
        <v>486</v>
      </c>
      <c r="AH162" s="1" t="s">
        <v>353</v>
      </c>
      <c r="AI162" s="1" t="s">
        <v>354</v>
      </c>
      <c r="AJ162" s="1">
        <v>88.35</v>
      </c>
      <c r="AK162" s="1">
        <v>9.3</v>
      </c>
      <c r="AL162" s="1" t="s">
        <v>3556</v>
      </c>
      <c r="AM162" s="1" t="s">
        <v>725</v>
      </c>
      <c r="AN162" s="1" t="s">
        <v>104</v>
      </c>
      <c r="AO162" s="1" t="s">
        <v>193</v>
      </c>
      <c r="AP162" s="1" t="s">
        <v>380</v>
      </c>
      <c r="AQ162" s="1">
        <v>91.48</v>
      </c>
      <c r="AR162" s="1">
        <v>9.63</v>
      </c>
      <c r="AS162" s="1"/>
      <c r="AT162" s="1"/>
      <c r="AU162" s="1"/>
      <c r="AV162" s="1"/>
      <c r="AW162" s="1"/>
      <c r="AX162" s="1"/>
      <c r="AY162" s="1" t="s">
        <v>2065</v>
      </c>
      <c r="AZ162" s="1" t="s">
        <v>3557</v>
      </c>
      <c r="BA162" s="1" t="s">
        <v>142</v>
      </c>
      <c r="BB162" s="1" t="s">
        <v>110</v>
      </c>
      <c r="BC162" s="1" t="s">
        <v>2816</v>
      </c>
      <c r="BD162" s="1" t="s">
        <v>799</v>
      </c>
      <c r="BE162" s="1">
        <v>72.1</v>
      </c>
      <c r="BF162" s="1">
        <v>7.71</v>
      </c>
      <c r="BG162" s="1"/>
      <c r="BH162" s="1"/>
      <c r="BI162" s="1"/>
      <c r="BJ162" s="1"/>
      <c r="BK162" s="1"/>
      <c r="BL162" s="1"/>
      <c r="BM162" s="1"/>
      <c r="BN162" s="1"/>
      <c r="BO162" s="1" t="s">
        <v>3558</v>
      </c>
      <c r="BP162" s="1"/>
      <c r="BQ162" s="1"/>
      <c r="BR162" s="1" t="s">
        <v>3559</v>
      </c>
      <c r="BS162" s="1">
        <v>40</v>
      </c>
      <c r="BT162" s="1" t="s">
        <v>3560</v>
      </c>
      <c r="BU162" s="1" t="str">
        <f>HYPERLINK("https://nconnect.nicmar.ac.in/storage/profile/ProfilePhoto_H2570170_214795.jpg","Download")</f>
        <v>0</v>
      </c>
      <c r="BV162" s="1" t="s">
        <v>116</v>
      </c>
      <c r="BW162" s="3"/>
      <c r="BX162" s="4">
        <v>2</v>
      </c>
    </row>
    <row r="163" spans="1:76">
      <c r="A163" s="1" t="s">
        <v>76</v>
      </c>
      <c r="B163" s="1" t="s">
        <v>77</v>
      </c>
      <c r="C163" s="1" t="s">
        <v>3561</v>
      </c>
      <c r="D163" s="1" t="s">
        <v>3562</v>
      </c>
      <c r="E163" s="1"/>
      <c r="F163" s="1" t="s">
        <v>3563</v>
      </c>
      <c r="G163" s="1" t="s">
        <v>3564</v>
      </c>
      <c r="H163" s="1" t="s">
        <v>3565</v>
      </c>
      <c r="I163" s="1" t="s">
        <v>3566</v>
      </c>
      <c r="J163" s="1">
        <v>9392695870</v>
      </c>
      <c r="K163" s="1" t="s">
        <v>209</v>
      </c>
      <c r="L163" s="1" t="s">
        <v>3567</v>
      </c>
      <c r="M163" s="1" t="s">
        <v>86</v>
      </c>
      <c r="N163" s="1" t="s">
        <v>1659</v>
      </c>
      <c r="O163" s="1" t="s">
        <v>3568</v>
      </c>
      <c r="P163" s="1" t="s">
        <v>343</v>
      </c>
      <c r="Q163" s="1" t="s">
        <v>3569</v>
      </c>
      <c r="R163" s="1" t="s">
        <v>3570</v>
      </c>
      <c r="S163" s="1">
        <v>9160003963</v>
      </c>
      <c r="T163" s="1" t="s">
        <v>3571</v>
      </c>
      <c r="U163" s="1" t="s">
        <v>3572</v>
      </c>
      <c r="V163" s="1">
        <v>9160003963</v>
      </c>
      <c r="W163" s="1" t="s">
        <v>3573</v>
      </c>
      <c r="X163" s="1" t="s">
        <v>3574</v>
      </c>
      <c r="Y163" s="1" t="s">
        <v>95</v>
      </c>
      <c r="Z163" s="1" t="s">
        <v>96</v>
      </c>
      <c r="AA163" s="1" t="s">
        <v>3574</v>
      </c>
      <c r="AB163" s="1" t="s">
        <v>95</v>
      </c>
      <c r="AC163" s="1" t="s">
        <v>96</v>
      </c>
      <c r="AD163" s="1">
        <v>6.42</v>
      </c>
      <c r="AE163" s="1" t="s">
        <v>97</v>
      </c>
      <c r="AF163" s="1" t="s">
        <v>3575</v>
      </c>
      <c r="AG163" s="1" t="s">
        <v>3576</v>
      </c>
      <c r="AH163" s="1" t="s">
        <v>3577</v>
      </c>
      <c r="AI163" s="1" t="s">
        <v>354</v>
      </c>
      <c r="AJ163" s="1">
        <v>82</v>
      </c>
      <c r="AK163" s="1">
        <v>8.2</v>
      </c>
      <c r="AL163" s="1" t="s">
        <v>3578</v>
      </c>
      <c r="AM163" s="1" t="s">
        <v>3576</v>
      </c>
      <c r="AN163" s="1" t="s">
        <v>104</v>
      </c>
      <c r="AO163" s="1" t="s">
        <v>193</v>
      </c>
      <c r="AP163" s="1" t="s">
        <v>101</v>
      </c>
      <c r="AQ163" s="1">
        <v>73</v>
      </c>
      <c r="AR163" s="1">
        <v>7.3</v>
      </c>
      <c r="AS163" s="1"/>
      <c r="AT163" s="1"/>
      <c r="AU163" s="1"/>
      <c r="AV163" s="1"/>
      <c r="AW163" s="1"/>
      <c r="AX163" s="1"/>
      <c r="AY163" s="1" t="s">
        <v>3579</v>
      </c>
      <c r="AZ163" s="1" t="s">
        <v>3580</v>
      </c>
      <c r="BA163" s="1" t="s">
        <v>590</v>
      </c>
      <c r="BB163" s="1" t="s">
        <v>591</v>
      </c>
      <c r="BC163" s="1" t="s">
        <v>540</v>
      </c>
      <c r="BD163" s="1" t="s">
        <v>685</v>
      </c>
      <c r="BE163" s="1">
        <v>73</v>
      </c>
      <c r="BF163" s="1">
        <v>7.3</v>
      </c>
      <c r="BG163" s="1"/>
      <c r="BH163" s="1"/>
      <c r="BI163" s="1"/>
      <c r="BJ163" s="1"/>
      <c r="BK163" s="1"/>
      <c r="BL163" s="1"/>
      <c r="BM163" s="1"/>
      <c r="BN163" s="1"/>
      <c r="BO163" s="1" t="s">
        <v>3581</v>
      </c>
      <c r="BP163" s="1"/>
      <c r="BQ163" s="1"/>
      <c r="BR163" s="1" t="s">
        <v>3582</v>
      </c>
      <c r="BS163" s="1">
        <v>54</v>
      </c>
      <c r="BT163" s="1"/>
      <c r="BU163" s="1" t="str">
        <f>HYPERLINK("https://nconnect.nicmar.ac.in/storage/profile/ProfilePhoto_H2570172_963278.jpg","Download")</f>
        <v>0</v>
      </c>
      <c r="BV163" s="1" t="s">
        <v>116</v>
      </c>
      <c r="BW163" s="3"/>
      <c r="BX163" s="3"/>
    </row>
    <row r="164" spans="1:76">
      <c r="A164" s="1" t="s">
        <v>76</v>
      </c>
      <c r="B164" s="1" t="s">
        <v>77</v>
      </c>
      <c r="C164" s="1" t="s">
        <v>3583</v>
      </c>
      <c r="D164" s="1" t="s">
        <v>3584</v>
      </c>
      <c r="E164" s="1" t="s">
        <v>3585</v>
      </c>
      <c r="F164" s="1" t="s">
        <v>3586</v>
      </c>
      <c r="G164" s="1" t="s">
        <v>3587</v>
      </c>
      <c r="H164" s="1" t="s">
        <v>3588</v>
      </c>
      <c r="I164" s="1" t="s">
        <v>3589</v>
      </c>
      <c r="J164" s="1">
        <v>6300029272</v>
      </c>
      <c r="K164" s="1" t="s">
        <v>84</v>
      </c>
      <c r="L164" s="1" t="s">
        <v>3590</v>
      </c>
      <c r="M164" s="1" t="s">
        <v>86</v>
      </c>
      <c r="N164" s="1" t="s">
        <v>526</v>
      </c>
      <c r="O164" s="1"/>
      <c r="P164" s="1" t="s">
        <v>502</v>
      </c>
      <c r="Q164" s="1" t="s">
        <v>3591</v>
      </c>
      <c r="R164" s="1" t="s">
        <v>3592</v>
      </c>
      <c r="S164" s="1">
        <v>7989359828</v>
      </c>
      <c r="T164" s="1" t="s">
        <v>2583</v>
      </c>
      <c r="U164" s="1" t="s">
        <v>3593</v>
      </c>
      <c r="V164" s="1">
        <v>7989359828</v>
      </c>
      <c r="W164" s="1" t="s">
        <v>158</v>
      </c>
      <c r="X164" s="1" t="s">
        <v>3594</v>
      </c>
      <c r="Y164" s="1" t="s">
        <v>860</v>
      </c>
      <c r="Z164" s="1" t="s">
        <v>322</v>
      </c>
      <c r="AA164" s="1" t="s">
        <v>3594</v>
      </c>
      <c r="AB164" s="1" t="s">
        <v>860</v>
      </c>
      <c r="AC164" s="1" t="s">
        <v>322</v>
      </c>
      <c r="AD164" s="1" t="s">
        <v>97</v>
      </c>
      <c r="AE164" s="1" t="s">
        <v>97</v>
      </c>
      <c r="AF164" s="1" t="s">
        <v>3595</v>
      </c>
      <c r="AG164" s="1" t="s">
        <v>3596</v>
      </c>
      <c r="AH164" s="1" t="s">
        <v>193</v>
      </c>
      <c r="AI164" s="1" t="s">
        <v>247</v>
      </c>
      <c r="AJ164" s="1">
        <v>90</v>
      </c>
      <c r="AK164" s="1">
        <v>9.3</v>
      </c>
      <c r="AL164" s="1"/>
      <c r="AM164" s="1"/>
      <c r="AN164" s="1"/>
      <c r="AO164" s="1"/>
      <c r="AP164" s="1"/>
      <c r="AQ164" s="1"/>
      <c r="AR164" s="1"/>
      <c r="AS164" s="1" t="s">
        <v>222</v>
      </c>
      <c r="AT164" s="1" t="s">
        <v>3597</v>
      </c>
      <c r="AU164" s="1" t="s">
        <v>224</v>
      </c>
      <c r="AV164" s="1" t="s">
        <v>167</v>
      </c>
      <c r="AW164" s="1">
        <v>64</v>
      </c>
      <c r="AX164" s="1">
        <v>7</v>
      </c>
      <c r="AY164" s="1" t="s">
        <v>1896</v>
      </c>
      <c r="AZ164" s="1" t="s">
        <v>3498</v>
      </c>
      <c r="BA164" s="1"/>
      <c r="BB164" s="1"/>
      <c r="BC164" s="1" t="s">
        <v>661</v>
      </c>
      <c r="BD164" s="1" t="s">
        <v>1144</v>
      </c>
      <c r="BE164" s="1">
        <v>64</v>
      </c>
      <c r="BF164" s="1"/>
      <c r="BG164" s="1"/>
      <c r="BH164" s="1"/>
      <c r="BI164" s="1"/>
      <c r="BJ164" s="1"/>
      <c r="BK164" s="1"/>
      <c r="BL164" s="1"/>
      <c r="BM164" s="1"/>
      <c r="BN164" s="1"/>
      <c r="BO164" s="1" t="s">
        <v>3598</v>
      </c>
      <c r="BP164" s="1"/>
      <c r="BQ164" s="1"/>
      <c r="BR164" s="1" t="s">
        <v>3599</v>
      </c>
      <c r="BS164" s="1">
        <v>14</v>
      </c>
      <c r="BT164" s="1"/>
      <c r="BU164" s="1" t="str">
        <f>HYPERLINK("https://nconnect.nicmar.ac.in/storage/profile/ProfilePhoto_H2570173_129578.jpg","Download")</f>
        <v>0</v>
      </c>
      <c r="BV164" s="1" t="s">
        <v>116</v>
      </c>
      <c r="BW164" s="3"/>
      <c r="BX164" s="3"/>
    </row>
    <row r="165" spans="1:76">
      <c r="A165" s="1" t="s">
        <v>76</v>
      </c>
      <c r="B165" s="1" t="s">
        <v>77</v>
      </c>
      <c r="C165" s="1" t="s">
        <v>3600</v>
      </c>
      <c r="D165" s="1" t="s">
        <v>3601</v>
      </c>
      <c r="E165" s="1"/>
      <c r="F165" s="1" t="s">
        <v>3602</v>
      </c>
      <c r="G165" s="1" t="s">
        <v>3603</v>
      </c>
      <c r="H165" s="1" t="s">
        <v>3604</v>
      </c>
      <c r="I165" s="1" t="s">
        <v>3605</v>
      </c>
      <c r="J165" s="1">
        <v>9597383805</v>
      </c>
      <c r="K165" s="1" t="s">
        <v>84</v>
      </c>
      <c r="L165" s="1" t="s">
        <v>3606</v>
      </c>
      <c r="M165" s="1" t="s">
        <v>86</v>
      </c>
      <c r="N165" s="1" t="s">
        <v>2163</v>
      </c>
      <c r="O165" s="1" t="s">
        <v>3607</v>
      </c>
      <c r="P165" s="1" t="s">
        <v>316</v>
      </c>
      <c r="Q165" s="1" t="s">
        <v>3608</v>
      </c>
      <c r="R165" s="1" t="s">
        <v>3609</v>
      </c>
      <c r="S165" s="1">
        <v>9865675393</v>
      </c>
      <c r="T165" s="1" t="s">
        <v>986</v>
      </c>
      <c r="U165" s="1" t="s">
        <v>3610</v>
      </c>
      <c r="V165" s="1">
        <v>9894914436</v>
      </c>
      <c r="W165" s="1" t="s">
        <v>158</v>
      </c>
      <c r="X165" s="1" t="s">
        <v>3611</v>
      </c>
      <c r="Y165" s="1" t="s">
        <v>3612</v>
      </c>
      <c r="Z165" s="1" t="s">
        <v>401</v>
      </c>
      <c r="AA165" s="1" t="s">
        <v>3611</v>
      </c>
      <c r="AB165" s="1" t="s">
        <v>3612</v>
      </c>
      <c r="AC165" s="1" t="s">
        <v>401</v>
      </c>
      <c r="AD165" s="1">
        <v>6.42</v>
      </c>
      <c r="AE165" s="1" t="s">
        <v>97</v>
      </c>
      <c r="AF165" s="1" t="s">
        <v>3613</v>
      </c>
      <c r="AG165" s="1" t="s">
        <v>3614</v>
      </c>
      <c r="AH165" s="1" t="s">
        <v>404</v>
      </c>
      <c r="AI165" s="1" t="s">
        <v>1446</v>
      </c>
      <c r="AJ165" s="1">
        <v>67.2</v>
      </c>
      <c r="AK165" s="1">
        <v>0</v>
      </c>
      <c r="AL165" s="1" t="s">
        <v>3615</v>
      </c>
      <c r="AM165" s="1" t="s">
        <v>3614</v>
      </c>
      <c r="AN165" s="1" t="s">
        <v>137</v>
      </c>
      <c r="AO165" s="1" t="s">
        <v>1013</v>
      </c>
      <c r="AP165" s="1" t="s">
        <v>408</v>
      </c>
      <c r="AQ165" s="1">
        <v>48</v>
      </c>
      <c r="AR165" s="1"/>
      <c r="AS165" s="1"/>
      <c r="AT165" s="1"/>
      <c r="AU165" s="1"/>
      <c r="AV165" s="1"/>
      <c r="AW165" s="1"/>
      <c r="AX165" s="1"/>
      <c r="AY165" s="1" t="s">
        <v>409</v>
      </c>
      <c r="AZ165" s="1" t="s">
        <v>3616</v>
      </c>
      <c r="BA165" s="1" t="s">
        <v>109</v>
      </c>
      <c r="BB165" s="1" t="s">
        <v>110</v>
      </c>
      <c r="BC165" s="1" t="s">
        <v>726</v>
      </c>
      <c r="BD165" s="1" t="s">
        <v>106</v>
      </c>
      <c r="BE165" s="1">
        <v>73.9</v>
      </c>
      <c r="BF165" s="1">
        <v>7.39</v>
      </c>
      <c r="BG165" s="1"/>
      <c r="BH165" s="1"/>
      <c r="BI165" s="1"/>
      <c r="BJ165" s="1"/>
      <c r="BK165" s="1"/>
      <c r="BL165" s="1"/>
      <c r="BM165" s="1"/>
      <c r="BN165" s="1"/>
      <c r="BO165" s="1" t="s">
        <v>3617</v>
      </c>
      <c r="BP165" s="1" t="s">
        <v>3618</v>
      </c>
      <c r="BQ165" s="1" t="s">
        <v>3619</v>
      </c>
      <c r="BR165" s="1" t="s">
        <v>3620</v>
      </c>
      <c r="BS165" s="1">
        <v>19</v>
      </c>
      <c r="BT165" s="1" t="s">
        <v>3621</v>
      </c>
      <c r="BU165" s="1" t="str">
        <f>HYPERLINK("https://nconnect.nicmar.ac.in/storage/profile/ProfilePhoto_H2570097_639148.jpg","Download")</f>
        <v>0</v>
      </c>
      <c r="BV165" s="1" t="s">
        <v>116</v>
      </c>
      <c r="BW165" s="3"/>
      <c r="BX165" s="4">
        <v>1</v>
      </c>
    </row>
    <row r="166" spans="1:76">
      <c r="A166" s="1" t="s">
        <v>76</v>
      </c>
      <c r="B166" s="1" t="s">
        <v>77</v>
      </c>
      <c r="C166" s="1" t="s">
        <v>3622</v>
      </c>
      <c r="D166" s="1" t="s">
        <v>3623</v>
      </c>
      <c r="E166" s="1"/>
      <c r="F166" s="1" t="s">
        <v>3624</v>
      </c>
      <c r="G166" s="1" t="s">
        <v>3625</v>
      </c>
      <c r="H166" s="1" t="s">
        <v>3626</v>
      </c>
      <c r="I166" s="1" t="s">
        <v>3627</v>
      </c>
      <c r="J166" s="1">
        <v>9606147561</v>
      </c>
      <c r="K166" s="1" t="s">
        <v>209</v>
      </c>
      <c r="L166" s="1" t="s">
        <v>3628</v>
      </c>
      <c r="M166" s="1" t="s">
        <v>86</v>
      </c>
      <c r="N166" s="1" t="s">
        <v>3629</v>
      </c>
      <c r="O166" s="1"/>
      <c r="P166" s="1" t="s">
        <v>502</v>
      </c>
      <c r="Q166" s="1" t="s">
        <v>3630</v>
      </c>
      <c r="R166" s="1" t="s">
        <v>3631</v>
      </c>
      <c r="S166" s="1">
        <v>9845425570</v>
      </c>
      <c r="T166" s="1" t="s">
        <v>3632</v>
      </c>
      <c r="U166" s="1" t="s">
        <v>3633</v>
      </c>
      <c r="V166" s="1">
        <v>9483472591</v>
      </c>
      <c r="W166" s="1" t="s">
        <v>93</v>
      </c>
      <c r="X166" s="1" t="s">
        <v>3634</v>
      </c>
      <c r="Y166" s="1" t="s">
        <v>767</v>
      </c>
      <c r="Z166" s="1" t="s">
        <v>768</v>
      </c>
      <c r="AA166" s="1" t="s">
        <v>3634</v>
      </c>
      <c r="AB166" s="1" t="s">
        <v>767</v>
      </c>
      <c r="AC166" s="1" t="s">
        <v>768</v>
      </c>
      <c r="AD166" s="1">
        <v>7.03</v>
      </c>
      <c r="AE166" s="1" t="s">
        <v>97</v>
      </c>
      <c r="AF166" s="1" t="s">
        <v>3635</v>
      </c>
      <c r="AG166" s="1" t="s">
        <v>3457</v>
      </c>
      <c r="AH166" s="1" t="s">
        <v>193</v>
      </c>
      <c r="AI166" s="1" t="s">
        <v>247</v>
      </c>
      <c r="AJ166" s="1">
        <v>86.4</v>
      </c>
      <c r="AK166" s="1"/>
      <c r="AL166" s="1" t="s">
        <v>3636</v>
      </c>
      <c r="AM166" s="1" t="s">
        <v>3637</v>
      </c>
      <c r="AN166" s="1" t="s">
        <v>137</v>
      </c>
      <c r="AO166" s="1" t="s">
        <v>166</v>
      </c>
      <c r="AP166" s="1" t="s">
        <v>329</v>
      </c>
      <c r="AQ166" s="1">
        <v>76.1</v>
      </c>
      <c r="AR166" s="1"/>
      <c r="AS166" s="1"/>
      <c r="AT166" s="1"/>
      <c r="AU166" s="1"/>
      <c r="AV166" s="1"/>
      <c r="AW166" s="1"/>
      <c r="AX166" s="1"/>
      <c r="AY166" s="1" t="s">
        <v>2442</v>
      </c>
      <c r="AZ166" s="1" t="s">
        <v>3638</v>
      </c>
      <c r="BA166" s="1" t="s">
        <v>590</v>
      </c>
      <c r="BB166" s="1" t="s">
        <v>2295</v>
      </c>
      <c r="BC166" s="1" t="s">
        <v>198</v>
      </c>
      <c r="BD166" s="1" t="s">
        <v>171</v>
      </c>
      <c r="BE166" s="1">
        <v>66</v>
      </c>
      <c r="BF166" s="1"/>
      <c r="BG166" s="1"/>
      <c r="BH166" s="1"/>
      <c r="BI166" s="1"/>
      <c r="BJ166" s="1"/>
      <c r="BK166" s="1"/>
      <c r="BL166" s="1"/>
      <c r="BM166" s="1"/>
      <c r="BN166" s="1"/>
      <c r="BO166" s="1" t="s">
        <v>3639</v>
      </c>
      <c r="BP166" s="1"/>
      <c r="BQ166" s="1"/>
      <c r="BR166" s="1" t="s">
        <v>3640</v>
      </c>
      <c r="BS166" s="1">
        <v>91</v>
      </c>
      <c r="BT166" s="1" t="s">
        <v>3641</v>
      </c>
      <c r="BU166" s="1" t="str">
        <f>HYPERLINK("https://nconnect.nicmar.ac.in/storage/profile/ProfilePhoto_H2570127_812734.jpg","Download")</f>
        <v>0</v>
      </c>
      <c r="BV166" s="1" t="s">
        <v>116</v>
      </c>
      <c r="BW166" s="3"/>
      <c r="BX166" s="3"/>
    </row>
    <row r="167" spans="1:76">
      <c r="A167" s="1" t="s">
        <v>76</v>
      </c>
      <c r="B167" s="1" t="s">
        <v>77</v>
      </c>
      <c r="C167" s="1" t="s">
        <v>3642</v>
      </c>
      <c r="D167" s="1" t="s">
        <v>3643</v>
      </c>
      <c r="E167" s="1" t="s">
        <v>3644</v>
      </c>
      <c r="F167" s="1" t="s">
        <v>1564</v>
      </c>
      <c r="G167" s="1" t="s">
        <v>3645</v>
      </c>
      <c r="H167" s="1" t="s">
        <v>3646</v>
      </c>
      <c r="I167" s="1" t="s">
        <v>3646</v>
      </c>
      <c r="J167" s="1"/>
      <c r="K167" s="1"/>
      <c r="L167" s="1"/>
      <c r="M167" s="1"/>
      <c r="N167" s="1"/>
      <c r="O167" s="1"/>
      <c r="P167" s="1"/>
      <c r="Q167" s="1"/>
      <c r="R167" s="1"/>
      <c r="S167" s="1"/>
      <c r="T167" s="1"/>
      <c r="U167" s="1"/>
      <c r="V167" s="1"/>
      <c r="W167" s="1"/>
      <c r="X167" s="1"/>
      <c r="Y167" s="1"/>
      <c r="Z167" s="1"/>
      <c r="AA167" s="1"/>
      <c r="AB167" s="1"/>
      <c r="AC167" s="1"/>
      <c r="AD167" s="1" t="s">
        <v>97</v>
      </c>
      <c r="AE167" s="1" t="s">
        <v>97</v>
      </c>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t="s">
        <v>3647</v>
      </c>
      <c r="BV167" s="1" t="s">
        <v>116</v>
      </c>
      <c r="BW167" s="3"/>
      <c r="BX167" s="3"/>
    </row>
    <row r="168" spans="1:76">
      <c r="A168" s="1" t="s">
        <v>76</v>
      </c>
      <c r="B168" s="1" t="s">
        <v>77</v>
      </c>
      <c r="C168" s="1" t="s">
        <v>3648</v>
      </c>
      <c r="D168" s="1" t="s">
        <v>3649</v>
      </c>
      <c r="E168" s="1"/>
      <c r="F168" s="1" t="s">
        <v>3650</v>
      </c>
      <c r="G168" s="1" t="s">
        <v>3651</v>
      </c>
      <c r="H168" s="1" t="s">
        <v>3652</v>
      </c>
      <c r="I168" s="1" t="s">
        <v>3652</v>
      </c>
      <c r="J168" s="1"/>
      <c r="K168" s="1"/>
      <c r="L168" s="1"/>
      <c r="M168" s="1"/>
      <c r="N168" s="1"/>
      <c r="O168" s="1"/>
      <c r="P168" s="1"/>
      <c r="Q168" s="1"/>
      <c r="R168" s="1"/>
      <c r="S168" s="1"/>
      <c r="T168" s="1"/>
      <c r="U168" s="1"/>
      <c r="V168" s="1"/>
      <c r="W168" s="1"/>
      <c r="X168" s="1"/>
      <c r="Y168" s="1"/>
      <c r="Z168" s="1"/>
      <c r="AA168" s="1"/>
      <c r="AB168" s="1"/>
      <c r="AC168" s="1"/>
      <c r="AD168" s="1" t="s">
        <v>97</v>
      </c>
      <c r="AE168" s="1" t="s">
        <v>97</v>
      </c>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t="s">
        <v>3647</v>
      </c>
      <c r="BV168" s="1" t="s">
        <v>116</v>
      </c>
      <c r="BW168" s="3"/>
      <c r="BX168" s="3"/>
    </row>
    <row r="169" spans="1:76">
      <c r="A169" s="1" t="s">
        <v>76</v>
      </c>
      <c r="B169" s="1" t="s">
        <v>77</v>
      </c>
      <c r="C169" s="1" t="s">
        <v>3653</v>
      </c>
      <c r="D169" s="1" t="s">
        <v>3654</v>
      </c>
      <c r="E169" s="1"/>
      <c r="F169" s="1" t="s">
        <v>3655</v>
      </c>
      <c r="G169" s="1" t="s">
        <v>3656</v>
      </c>
      <c r="H169" s="1" t="s">
        <v>3657</v>
      </c>
      <c r="I169" s="1" t="s">
        <v>3657</v>
      </c>
      <c r="J169" s="1"/>
      <c r="K169" s="1"/>
      <c r="L169" s="1"/>
      <c r="M169" s="1"/>
      <c r="N169" s="1"/>
      <c r="O169" s="1"/>
      <c r="P169" s="1"/>
      <c r="Q169" s="1"/>
      <c r="R169" s="1"/>
      <c r="S169" s="1"/>
      <c r="T169" s="1"/>
      <c r="U169" s="1"/>
      <c r="V169" s="1"/>
      <c r="W169" s="1"/>
      <c r="X169" s="1"/>
      <c r="Y169" s="1"/>
      <c r="Z169" s="1"/>
      <c r="AA169" s="1"/>
      <c r="AB169" s="1"/>
      <c r="AC169" s="1"/>
      <c r="AD169" s="1" t="s">
        <v>97</v>
      </c>
      <c r="AE169" s="1" t="s">
        <v>97</v>
      </c>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t="s">
        <v>3647</v>
      </c>
      <c r="BV169" s="1" t="s">
        <v>116</v>
      </c>
      <c r="BW169" s="3"/>
      <c r="BX169" s="3"/>
    </row>
    <row r="170" spans="1:76">
      <c r="A170" s="1" t="s">
        <v>76</v>
      </c>
      <c r="B170" s="1" t="s">
        <v>77</v>
      </c>
      <c r="C170" s="1" t="s">
        <v>3658</v>
      </c>
      <c r="D170" s="1" t="s">
        <v>2574</v>
      </c>
      <c r="E170" s="1" t="s">
        <v>3659</v>
      </c>
      <c r="F170" s="1" t="s">
        <v>3660</v>
      </c>
      <c r="G170" s="1" t="s">
        <v>3661</v>
      </c>
      <c r="H170" s="1" t="s">
        <v>3662</v>
      </c>
      <c r="I170" s="1" t="s">
        <v>3662</v>
      </c>
      <c r="J170" s="1"/>
      <c r="K170" s="1"/>
      <c r="L170" s="1"/>
      <c r="M170" s="1"/>
      <c r="N170" s="1"/>
      <c r="O170" s="1"/>
      <c r="P170" s="1"/>
      <c r="Q170" s="1"/>
      <c r="R170" s="1"/>
      <c r="S170" s="1"/>
      <c r="T170" s="1"/>
      <c r="U170" s="1"/>
      <c r="V170" s="1"/>
      <c r="W170" s="1"/>
      <c r="X170" s="1"/>
      <c r="Y170" s="1"/>
      <c r="Z170" s="1"/>
      <c r="AA170" s="1"/>
      <c r="AB170" s="1"/>
      <c r="AC170" s="1"/>
      <c r="AD170" s="1" t="s">
        <v>97</v>
      </c>
      <c r="AE170" s="1" t="s">
        <v>97</v>
      </c>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t="s">
        <v>3647</v>
      </c>
      <c r="BV170" s="1" t="s">
        <v>116</v>
      </c>
      <c r="BW170" s="3"/>
      <c r="BX170"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2026-10-16T15:14:38+05:30</dcterms:created>
  <dcterms:modified xsi:type="dcterms:W3CDTF">2026-10-16T15:14:38+05:30</dcterms:modified>
  <dc:title>Untitled Spreadsheet</dc:title>
  <dc:description/>
  <dc:subject/>
  <cp:keywords/>
  <cp:category/>
</cp:coreProperties>
</file>