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<sst xmlns="http://schemas.openxmlformats.org/spreadsheetml/2006/main" uniqueCount="2957">
  <si>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</si>
  <si>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</si>
  <si>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</si>
  <si>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</si>
  <si>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</si>
  <si>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</si>
  <si>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</si>
  <si>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</si>
  <si>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</si>
  <si>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</si>
  <si>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</si>
  <si>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</si>
  <si>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</si>
  <si>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</si>
  <si>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</si>
  <si>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</si>
  <si>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</si>
  <si>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</si>
  <si>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</si>
  <si>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</si>
  <si>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</si>
  <si>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</si>
  <si>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</si>
  <si>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</si>
  <si>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</si>
  <si>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</si>
  <si>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</si>
  <si>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</si>
  <si>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</si>
  <si>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</si>
  <si>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</si>
  <si>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</si>
  <si>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</si>
  <si>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</si>
  <si>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</si>
  <si>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</si>
  <si>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</si>
  <si>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</si>
  <si>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</si>
  <si>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</si>
  <si>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</si>
  <si>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</si>
  <si>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</si>
  <si>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</si>
  <si>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</si>
  <si>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</si>
  <si>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</si>
  <si>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</si>
  <si>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</si>
  <si>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</si>
  <si>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</si>
  <si>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</si>
  <si>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</si>
  <si>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</si>
  <si>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</si>
  <si>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</si>
  <si>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</si>
  <si>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</si>
  <si>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</si>
  <si>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</si>
  <si>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</si>
  <si>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</si>
  <si>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</si>
  <si>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</si>
  <si>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</si>
  <si>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</si>
  <si>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</si>
  <si>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</si>
  <si>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</si>
  <si>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</si>
  <si>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</si>
  <si>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</si>
  <si>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</si>
  <si>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</si>
  <si>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</si>
  <si>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</si>
  <si>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MBA-REUIM</t>
  </si>
  <si>
    <t>2026-2028</t>
  </si>
  <si>
    <t>P26702001</t>
  </si>
  <si>
    <t>Sanyukta</t>
  </si>
  <si>
    <t>Sanjay</t>
  </si>
  <si>
    <t>Hadkar</t>
  </si>
  <si>
    <t>Sanyukta Sanjay Hadkar</t>
  </si>
  <si>
    <t>sanyuktahadkar@gmail.com</t>
  </si>
  <si>
    <t>P26702001@student.nicmar.ac.in</t>
  </si>
  <si>
    <t>Female</t>
  </si>
  <si>
    <t>29-Jan-2000</t>
  </si>
  <si>
    <t>Single</t>
  </si>
  <si>
    <t>English, Hindi, Marathi</t>
  </si>
  <si>
    <t>Fitness, Traveling</t>
  </si>
  <si>
    <t>O+</t>
  </si>
  <si>
    <t>Sanjay Dharnidhar Hadkar</t>
  </si>
  <si>
    <t xml:space="preserve">Electrical Contractor </t>
  </si>
  <si>
    <t>Pooja Sanja Hadkar</t>
  </si>
  <si>
    <t>Home-maker</t>
  </si>
  <si>
    <t>X-117, Backside of swami samarth mandir, Bajajnagar, M.I.D.C Waluj, Aurangabad, Maharashtra</t>
  </si>
  <si>
    <t>Aurangabad</t>
  </si>
  <si>
    <t>Maharashtra</t>
  </si>
  <si>
    <t>NA</t>
  </si>
  <si>
    <t>Alphonsa English School, Chhatrapati Sambhajinagar</t>
  </si>
  <si>
    <t>Maharashtra State Board of Secondary and Higher Secondary Education, Pune</t>
  </si>
  <si>
    <t>2015-Mar</t>
  </si>
  <si>
    <t>2016-Mar</t>
  </si>
  <si>
    <t>Deogiri College, Chhatrapati Sambhajinagar</t>
  </si>
  <si>
    <t>Science (PCM)</t>
  </si>
  <si>
    <t>2017-Feb</t>
  </si>
  <si>
    <t>2018-Feb</t>
  </si>
  <si>
    <t>Parul University Vadodara, Gujarat</t>
  </si>
  <si>
    <t>Parul Institute of Architecture &amp; Research</t>
  </si>
  <si>
    <t>Bachelor of Architecture (B.Arch.)</t>
  </si>
  <si>
    <t>Architecture</t>
  </si>
  <si>
    <t>2018-Jul</t>
  </si>
  <si>
    <t>2023-May</t>
  </si>
  <si>
    <t>AutoCad, Primavera, Sketchup,Adobe Suite, BIM</t>
  </si>
  <si>
    <t>Ronak Hingarh Design Studio | Junior Architect | Mumbai | Nov 2023 | Nov 2024 | 1 Years, 0 Months, 10 Days | 3.6
Ronak Hingarh Design Studio, Mumbai | Architectural Designer 2 | Mumbai | Sep 2025 | Apr 2026 | 0 Years, 7 Months, 19 Days | 5.5</t>
  </si>
  <si>
    <t>JP Architects | Intern Architect | Navi Mumbai | Dec 2021 | Apr 2022 | 17 Weeks | Campus Internship</t>
  </si>
  <si>
    <t>Pending</t>
  </si>
  <si>
    <t>P26702002</t>
  </si>
  <si>
    <t>Sakshi</t>
  </si>
  <si>
    <t>Rajesh</t>
  </si>
  <si>
    <t>Khanolkar</t>
  </si>
  <si>
    <t>Sakshi Rajesh Khanolkar</t>
  </si>
  <si>
    <t>sakshik1503@gmail.com</t>
  </si>
  <si>
    <t>P26702002@student.nicmar.ac.in</t>
  </si>
  <si>
    <t>15-Mar-2001</t>
  </si>
  <si>
    <t>English,Hindi,Marathi</t>
  </si>
  <si>
    <t>Sketching,Painting,Dance</t>
  </si>
  <si>
    <t>2782 6013 2275</t>
  </si>
  <si>
    <t>Rajesh Khanolkar</t>
  </si>
  <si>
    <t>Service</t>
  </si>
  <si>
    <t>Poonam Khanolkar</t>
  </si>
  <si>
    <t>7/93, Jai Hanuman Society, Paranjpe 'B' Scheme, Vile Parle (E), Mumbai- 400057</t>
  </si>
  <si>
    <t>Mumbai Suburban</t>
  </si>
  <si>
    <t>Parle Tilak Vidyalaya English Medium School</t>
  </si>
  <si>
    <t>2007-Jun</t>
  </si>
  <si>
    <t>2017-May</t>
  </si>
  <si>
    <t>Sathaye College</t>
  </si>
  <si>
    <t>2017-Jun</t>
  </si>
  <si>
    <t>2019-May</t>
  </si>
  <si>
    <t>University of Mumbai</t>
  </si>
  <si>
    <t>L. S. Raheja School of Architecture, Mumbai</t>
  </si>
  <si>
    <t>Bachelor of Architecture</t>
  </si>
  <si>
    <t>2019-Jun</t>
  </si>
  <si>
    <t>2024-May</t>
  </si>
  <si>
    <t>Autocad,MS Office,Revit,Sketchup,Photoshop,Twinmotion,Lumion</t>
  </si>
  <si>
    <t>Studio Querencia | Junior Architect | Mumbai | Jul 2024 | Jun 2026 | 1 Years, 10 Months, 21 Days | 2.64</t>
  </si>
  <si>
    <t>Anil Chavda and Associates | Intern | Mumbai | Nov 2022 | May 2023 | 28 Weeks</t>
  </si>
  <si>
    <t>Certification in Office Application</t>
  </si>
  <si>
    <t>P26702003</t>
  </si>
  <si>
    <t xml:space="preserve">Shruti </t>
  </si>
  <si>
    <t xml:space="preserve">Vijay </t>
  </si>
  <si>
    <t>Chikte</t>
  </si>
  <si>
    <t>Shruti  Vijay  Chikte</t>
  </si>
  <si>
    <t>shrutichikte14@gmail.com</t>
  </si>
  <si>
    <t>P26702003@student.nicmar.ac.in</t>
  </si>
  <si>
    <t>14-Mar-2003</t>
  </si>
  <si>
    <t>English ,Hindi , marathi .</t>
  </si>
  <si>
    <t>Painting ,Basketboll,Badminton ,Sketching,Mural Art,C4x Art</t>
  </si>
  <si>
    <t>A+</t>
  </si>
  <si>
    <t xml:space="preserve">Vijay Chikte </t>
  </si>
  <si>
    <t xml:space="preserve">Business </t>
  </si>
  <si>
    <t xml:space="preserve">Madhuri Chikte </t>
  </si>
  <si>
    <t xml:space="preserve">Home Maker </t>
  </si>
  <si>
    <t xml:space="preserve">Plot no 1, Anmol Nagar Wathoda Ring Road Nagpur </t>
  </si>
  <si>
    <t>Nagpur</t>
  </si>
  <si>
    <t xml:space="preserve"> Jeevan, Mahindra Happinest Tathawade, Pimpri -Chinchwad. </t>
  </si>
  <si>
    <t>Pune</t>
  </si>
  <si>
    <t>PODAR INTERNATIONAL SCHOOL</t>
  </si>
  <si>
    <t xml:space="preserve"> Besa Nagpur, Maharashtra </t>
  </si>
  <si>
    <t>2018-Jun</t>
  </si>
  <si>
    <t xml:space="preserve">ADARSH SANSKAR VIDYALAYA, ZR, COLLAGE </t>
  </si>
  <si>
    <t xml:space="preserve">Srikrishna Nagar Chowk Nagpur, Maharashtra </t>
  </si>
  <si>
    <t>2019-Aug</t>
  </si>
  <si>
    <t>2021-Mar</t>
  </si>
  <si>
    <t xml:space="preserve">Symbiosis International University, Nagpur </t>
  </si>
  <si>
    <t xml:space="preserve">Nagpur, Maharashtra </t>
  </si>
  <si>
    <t>Bachelor of Interior Design</t>
  </si>
  <si>
    <t>Interior Design</t>
  </si>
  <si>
    <t>2021-Jun</t>
  </si>
  <si>
    <t>2025-May</t>
  </si>
  <si>
    <t>MS Office ,Auto cad ,Sketch up,Lumion ,Landscape design ,Vastu shastra .</t>
  </si>
  <si>
    <t>RITU &amp; ASSOCIATES  | Interior Designer  | Nagpur ,Maharashtra | Dec 2024 | Mar 2025 | 12 Weeks
VAIB Arch &amp; Associates  | Interior Designer  | Nagpur ,Maharashtra | May 2024 | Jul 2024 | 8 Weeks</t>
  </si>
  <si>
    <t xml:space="preserve">Autocad 
Sketch up
Lumion 
Vastu Shastra
Landscape design </t>
  </si>
  <si>
    <t>P26702004</t>
  </si>
  <si>
    <t>Harshita</t>
  </si>
  <si>
    <t>Pravin</t>
  </si>
  <si>
    <t>Patil</t>
  </si>
  <si>
    <t>Harshita Pravin Patil</t>
  </si>
  <si>
    <t>patilharshita412@gmail.com</t>
  </si>
  <si>
    <t>P26702004@student.nicmar.ac.in</t>
  </si>
  <si>
    <t>04-Dec-2001</t>
  </si>
  <si>
    <t>Calligraphy,Reading,Art &amp; Craft</t>
  </si>
  <si>
    <t>AB+</t>
  </si>
  <si>
    <t>Pravin Tukaram Patil</t>
  </si>
  <si>
    <t>Employed</t>
  </si>
  <si>
    <t>Smita Pravin Patil</t>
  </si>
  <si>
    <t>Homemaker</t>
  </si>
  <si>
    <t>702, Sufalam, Wadavali, Near Jari Mari Mata Mandir, Dr. C.G.Road, Chembur East, Mumbai</t>
  </si>
  <si>
    <t>St. Anthony Girls' High School</t>
  </si>
  <si>
    <t>2016-Jun</t>
  </si>
  <si>
    <t>2017-Mar</t>
  </si>
  <si>
    <t>Swami Ramakrishnan Paramhans Junior College</t>
  </si>
  <si>
    <t>2019-Feb</t>
  </si>
  <si>
    <t>IES College of Architecture</t>
  </si>
  <si>
    <t>Autocad,MS Office,MS Project,Sketchup,Revit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</si>
  <si>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</si>
  <si>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</si>
  <si>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Archumen Quiz Competition 
Adobe Lightroom Course
Introduction to AI
Photoshop Comprehensive Training 
Adobe Indesign Training 
Autodesk Revit
Sketchup Advanced
Illustrator
Pledge a smile foundation NGO
Excel: Beginner to Advanced</t>
  </si>
  <si>
    <t>P26702005</t>
  </si>
  <si>
    <t>SAKSHI</t>
  </si>
  <si>
    <t>UDAY</t>
  </si>
  <si>
    <t>CHURI</t>
  </si>
  <si>
    <t>Sakshi Uday Churi</t>
  </si>
  <si>
    <t>ar.sakshichuri@gmail.com</t>
  </si>
  <si>
    <t>P26702005@student.nicmar.ac.in</t>
  </si>
  <si>
    <t>03-Jul-2000</t>
  </si>
  <si>
    <t>Travelling,Exploring,Reading</t>
  </si>
  <si>
    <t>B+</t>
  </si>
  <si>
    <t>UDAY BHASKAR CHURI</t>
  </si>
  <si>
    <t>Business</t>
  </si>
  <si>
    <t>KANCHAN UDAY CHURI</t>
  </si>
  <si>
    <t>Housewife</t>
  </si>
  <si>
    <t>Nisarg Chhaya, Bordi, Amrutwadi, Tal.- Dahanu, Dist.- Palghar</t>
  </si>
  <si>
    <t>Palghar</t>
  </si>
  <si>
    <t>St. Mary's High School, Dahanu</t>
  </si>
  <si>
    <t>Maharashtra State Board of Secondary and Higher Secondary Education, Pune, Maharashtra</t>
  </si>
  <si>
    <t>2015-Jun</t>
  </si>
  <si>
    <t>P.G. Junior College, Bordi</t>
  </si>
  <si>
    <t>Computer Science (CS)</t>
  </si>
  <si>
    <t>VIVA School of Architecture, Virar, Maharashtra</t>
  </si>
  <si>
    <t>2023-Dec</t>
  </si>
  <si>
    <t>AutoCAD,MS Office,MS Project,Sketchup,Photoshop,Enscape</t>
  </si>
  <si>
    <t>UB Architects | Junior Architect | Bandra, Mumbai | Jun 2023 | May 2026 | 2 Years, 11 Months, 10 Days | 4.15</t>
  </si>
  <si>
    <t>PTP Consultants | Trainee Architect | Borivali, Mumbai | Dec 2021 | Apr 2022 | 20 Weeks | Campus Internship</t>
  </si>
  <si>
    <t>P26702006</t>
  </si>
  <si>
    <t>Gaikwad</t>
  </si>
  <si>
    <t>Ravindra</t>
  </si>
  <si>
    <t>Gaikwad Sakshi Ravindra</t>
  </si>
  <si>
    <t>gaikwadsakshi2414@gmail.com</t>
  </si>
  <si>
    <t>P26702006@student.nicmar.ac.in</t>
  </si>
  <si>
    <t>24-Nov-2002</t>
  </si>
  <si>
    <t>Marathi,English,Hindi</t>
  </si>
  <si>
    <t>Travelling,Photography,Music</t>
  </si>
  <si>
    <t>Ravindra Namdev Gaikwad</t>
  </si>
  <si>
    <t>Building Contractor</t>
  </si>
  <si>
    <t>Anjali Ravindra Gaikwad</t>
  </si>
  <si>
    <t>House Wife</t>
  </si>
  <si>
    <t>103/A,JEEVAN PRAKASH SOCIETY,LOUISWADI,THANE(W)</t>
  </si>
  <si>
    <t>Thane</t>
  </si>
  <si>
    <t>Dr.Bedekar Vidya Mandir</t>
  </si>
  <si>
    <t>Thane/Maharashtra</t>
  </si>
  <si>
    <t>S.K.Somaiya Vinay Mandir</t>
  </si>
  <si>
    <t>Mumbai/Maharashtra</t>
  </si>
  <si>
    <t>2020-Jun</t>
  </si>
  <si>
    <t>2020-Jul</t>
  </si>
  <si>
    <t>Mumbai University</t>
  </si>
  <si>
    <t>Navi  Mumbai/Maharashtra</t>
  </si>
  <si>
    <t>2020-Jan</t>
  </si>
  <si>
    <t>2025-Apr</t>
  </si>
  <si>
    <t>Autocad,revit,ms offfice</t>
  </si>
  <si>
    <t>Kashish Park Realtors | Jr.Architect | Thane | Jul 2025 | Jul 2026 | 1 Years, 0 Months, 0 Days | 2.5</t>
  </si>
  <si>
    <t>Saakaar Architects | Jr.Architect | Thane | Jan 2024 | May 2024 | 18 Weeks</t>
  </si>
  <si>
    <t>P26702007</t>
  </si>
  <si>
    <t>Akshata</t>
  </si>
  <si>
    <t>Jaysing</t>
  </si>
  <si>
    <t>Hotkar</t>
  </si>
  <si>
    <t>Akshata Jaysing Hotkar</t>
  </si>
  <si>
    <t>akshatahotkar02@gmail.com</t>
  </si>
  <si>
    <t>P26702007@student.nicmar.ac.in</t>
  </si>
  <si>
    <t>26-May-2002</t>
  </si>
  <si>
    <t>Marathi, Hindi, English</t>
  </si>
  <si>
    <t>Painting, trekking</t>
  </si>
  <si>
    <t>Jaysing Malhari Hotkar</t>
  </si>
  <si>
    <t>Professor</t>
  </si>
  <si>
    <t>Roopali Jaysing Hotkar</t>
  </si>
  <si>
    <t>Home Maker</t>
  </si>
  <si>
    <t>Shri Ganesh Society, Plotno. 265, sector 23, Juinagar, Navi Mumbai</t>
  </si>
  <si>
    <t xml:space="preserve">Ryan International School, Sanpada </t>
  </si>
  <si>
    <t>CBSE</t>
  </si>
  <si>
    <t>2017-Apr</t>
  </si>
  <si>
    <t>2018-May</t>
  </si>
  <si>
    <t>Dnyan Pushpa Vidya Niketan School and Junior College, Belapur</t>
  </si>
  <si>
    <t xml:space="preserve">Maharashtra State Board </t>
  </si>
  <si>
    <t>Science (PCMB)</t>
  </si>
  <si>
    <t>2019-Mar</t>
  </si>
  <si>
    <t>2020-Feb</t>
  </si>
  <si>
    <t xml:space="preserve">Mumbai University </t>
  </si>
  <si>
    <t>Terna Engineering College, Navi Mumbai</t>
  </si>
  <si>
    <t>Bachelor of Engineering (B.E.)</t>
  </si>
  <si>
    <t>Civil Engineering</t>
  </si>
  <si>
    <t>2024-Aug</t>
  </si>
  <si>
    <t>Autocad, MS Project</t>
  </si>
  <si>
    <t>HCC HDC Joint Venture | Intern | Mumbai Coastal Road Project | Dec 2022 | Jan 2023 | 4 Weeks | Campus Internship</t>
  </si>
  <si>
    <t>P26702008</t>
  </si>
  <si>
    <t>Shourya</t>
  </si>
  <si>
    <t xml:space="preserve">Sambhaji </t>
  </si>
  <si>
    <t>Dhope</t>
  </si>
  <si>
    <t>Shourya Sambhaji  Dhope</t>
  </si>
  <si>
    <t>dhopeshourya13@gmail.com</t>
  </si>
  <si>
    <t>P26702008@student.nicmar.ac.in</t>
  </si>
  <si>
    <t>13-Feb-2001</t>
  </si>
  <si>
    <t>Dancing,Trekking &amp; Hikking,Playing outdoor sports especially badminton,Listening music</t>
  </si>
  <si>
    <t>Sambhaji Dhope</t>
  </si>
  <si>
    <t>Retired Principal</t>
  </si>
  <si>
    <t>Minakshi Dhope</t>
  </si>
  <si>
    <t xml:space="preserve">Principal </t>
  </si>
  <si>
    <t>Ballaleshwar nagar, Pali, Tal-Sudhagad, Dist-Raigad</t>
  </si>
  <si>
    <t>Raigad</t>
  </si>
  <si>
    <t>J.H.Ambani Petrochemical Vidyamandir, Nagothane</t>
  </si>
  <si>
    <t>Maharashtra State board of secondary and higher secondary education, Pune, Maharashtra</t>
  </si>
  <si>
    <t>2016-Aug</t>
  </si>
  <si>
    <t>Savitribai Phule Pune University</t>
  </si>
  <si>
    <t>Sinhgad College of Architecture, Pune</t>
  </si>
  <si>
    <t>2018-Sep</t>
  </si>
  <si>
    <t>2023-Apr</t>
  </si>
  <si>
    <t>AutoCad,MS Office,MS Project,Sketchup,Lumion,Enscape,Indesign,Photoshop</t>
  </si>
  <si>
    <t>Siddharth Shirur | Jr.Architect | Belapur, Navi Mumbai | Aug 2025 | Jun 2026 | 0 Years, 9 Months, 25 Days | 3.60
Ankita Sehgal Design Atelier LLP | Jr.Architect | Sanpada, Navi Mumbai | Jul 2024 | Aug 2025 | 1 Years, 1 Months, 13 Days | 2.76
Aayadi Architects and Planners  | Jr.Architect | Kharghar, Navi Mumbai | Jul 2023 | Jun 2024 | 0 Years, 11 Months, 11 Days | 2.16</t>
  </si>
  <si>
    <t>Architect Rushikesh Hadnoorkar | Intern | Andheri, Mumbai | Jun 2022 | Dec 2026 | 238 Weeks</t>
  </si>
  <si>
    <t>P26702009</t>
  </si>
  <si>
    <t>Vaidehi</t>
  </si>
  <si>
    <t>Nandeshwar</t>
  </si>
  <si>
    <t>Vaidehi Ravindra Nandeshwar</t>
  </si>
  <si>
    <t>vaidehinandeshwar376@gmail.com</t>
  </si>
  <si>
    <t>P26702009@student.nicmar.ac.in</t>
  </si>
  <si>
    <t>26-Jul-2001</t>
  </si>
  <si>
    <t>English,HINDI ,MARATHI</t>
  </si>
  <si>
    <t>Drawing,Badminton,carrom</t>
  </si>
  <si>
    <t>Ravindra Nandeshwar</t>
  </si>
  <si>
    <t>Retired</t>
  </si>
  <si>
    <t>Ujwala Nandeshwar</t>
  </si>
  <si>
    <t>PL.5 OFFICER COLONY NARA NAGPUR
PL.5 OFFICER COLONY NARA NAGPUR
PL.5 OFFICER COLONY NARA NAGPUR</t>
  </si>
  <si>
    <t>St.Joseph's Convent Girls High School Nagpur</t>
  </si>
  <si>
    <t>MSBTE,NAGPUR,MAHARASHTRA</t>
  </si>
  <si>
    <t>2012-Jun</t>
  </si>
  <si>
    <t>Diploma in Civil Enginering</t>
  </si>
  <si>
    <t>Anjuman Polytechnic,Nagpur</t>
  </si>
  <si>
    <t>2017-Aug</t>
  </si>
  <si>
    <t>2021-Aug</t>
  </si>
  <si>
    <t>RASHTRASANT TUKADOJI MAHARAJ NAGPUR,UNIVERSITY</t>
  </si>
  <si>
    <t>GH RAISONI INSTITUTE OF ENGINEERING AND TECHNOLOGY NAGPUR</t>
  </si>
  <si>
    <t>Bachelor of Technology (B.Tech)</t>
  </si>
  <si>
    <t>2024-Jul</t>
  </si>
  <si>
    <t>AUTOCAD,REVIT ARCHITECTURE,REVIT STRUCTURE,REVIT MEP,NAVISWORK</t>
  </si>
  <si>
    <t>OM SATYAM BUILDCON PVT.LTD | INTERN | NAGPUR | May 2019 | Jun 2019 | 5 Weeks | Campus Internship
JAL JEEVAN MISSION,RTMNU | INTERN | NAGPUR | Jun 2023 | Jul 2023 | 4 Weeks | Campus Internship
TECHOPS INFRASTRUCTURE PVT.LTD | SITE SUPERVISOR INTERN | NAGPUR | Jan 2024 | Jul 2024 | 26 Weeks
BASE4 | BIM TRAINEE INTERN | NAGPUR | Mar 2025 | May 2025 | 8 Weeks</t>
  </si>
  <si>
    <t>VAIDEHI RAVINDRA NANDESHWAR</t>
  </si>
  <si>
    <t>P26702010</t>
  </si>
  <si>
    <t>Kimaya</t>
  </si>
  <si>
    <t>Dinesh</t>
  </si>
  <si>
    <t>Kimaya Dinesh Patil</t>
  </si>
  <si>
    <t>kimayapatil66@gmail.com</t>
  </si>
  <si>
    <t>P26702010@student.nicmar.ac.in</t>
  </si>
  <si>
    <t>25-Aug-2000</t>
  </si>
  <si>
    <t>Hindi,English,Marathi</t>
  </si>
  <si>
    <t>Reading,Music,travelling,Games,Exploring new technology</t>
  </si>
  <si>
    <t>Dinesh Rambhau Patil</t>
  </si>
  <si>
    <t>retired</t>
  </si>
  <si>
    <t>Shubhangi Dinesh Patil</t>
  </si>
  <si>
    <t>Rajpushpa Apt. Gerase road, Hanuman colony, Vashind,Dahagaon, Dist. Thane</t>
  </si>
  <si>
    <t>Jindal Vidya Mandir</t>
  </si>
  <si>
    <t>Vasind, Thane, Maharashtra</t>
  </si>
  <si>
    <t>2015-Apr</t>
  </si>
  <si>
    <t>Matoshree yasodabai murlidhar mohite junior college of arts, commerce and science</t>
  </si>
  <si>
    <t>Kasara, Maharashtra</t>
  </si>
  <si>
    <t>2018-Apr</t>
  </si>
  <si>
    <t>MET school of Architecture And Interior Design</t>
  </si>
  <si>
    <t>Nashik, Maharashtra</t>
  </si>
  <si>
    <t>2025-Jun</t>
  </si>
  <si>
    <t>AutoCAD,Revit,SketchUp,Lumion,Vray,Naviswork,MSP,Photoshop,MS Office,MS Project,Enscape</t>
  </si>
  <si>
    <t xml:space="preserve">Gulve Architects | Jr. Architect | Nashik | Jun 2025 | Jun 2026 | 1 Years, 0 Months, 11 Days | 2.4 </t>
  </si>
  <si>
    <t>Parin shah Architects | Architect Intern | Mumbai | Jun 2024 | Sep 2024 | 17 Weeks</t>
  </si>
  <si>
    <t>BIM Ready Architecture + Structure</t>
  </si>
  <si>
    <t>P26702011</t>
  </si>
  <si>
    <t>Akanksha</t>
  </si>
  <si>
    <t>Sunil</t>
  </si>
  <si>
    <t>Varat</t>
  </si>
  <si>
    <t>Akanksha Sunil Varat</t>
  </si>
  <si>
    <t>ar.akankshavarat@gmail.com</t>
  </si>
  <si>
    <t>P26702011@student.nicmar.ac.in</t>
  </si>
  <si>
    <t>01-Aug-2000</t>
  </si>
  <si>
    <t>Marathi,Hindi,English</t>
  </si>
  <si>
    <t xml:space="preserve">Reading, Watching Movies,Sketching </t>
  </si>
  <si>
    <t xml:space="preserve">Sunil </t>
  </si>
  <si>
    <t>Doctor</t>
  </si>
  <si>
    <t>Asha</t>
  </si>
  <si>
    <t xml:space="preserve">Teacher </t>
  </si>
  <si>
    <t>Shashiky Colony dudh dairy samor, beed road jamkhede</t>
  </si>
  <si>
    <t>Ahmednagar</t>
  </si>
  <si>
    <t>Shashiky Colny dudh dairy samor, beed road jamkhede</t>
  </si>
  <si>
    <t>L. N. Hoshing Vidhyalay</t>
  </si>
  <si>
    <t>State board</t>
  </si>
  <si>
    <t xml:space="preserve">State board </t>
  </si>
  <si>
    <t xml:space="preserve">Indira College of Architecture &amp; Design,Pune </t>
  </si>
  <si>
    <t xml:space="preserve">Indira college of Architecture &amp; Design, Pune </t>
  </si>
  <si>
    <t>Architecture Design &amp; Planning</t>
  </si>
  <si>
    <t>2019-Jul</t>
  </si>
  <si>
    <t>AutoCAD, sketchup, photoshop ,Enscape,V-ray,Lumion, Vectorworks,Adobe illustetor,MS Office</t>
  </si>
  <si>
    <t xml:space="preserve">Abhikalpan Architect &amp; Planner  | Jr.Architect  | Jr. Architect  | Jul 2023 | Jun 2026 | 2 Years, 11 Months, 10 Days | 3.6 </t>
  </si>
  <si>
    <t>Spacemekk.Pvt.Ltd | Intern Architect  | Pune | Jun 2022 | Dec 2024 | 134 Weeks</t>
  </si>
  <si>
    <t>P26702012</t>
  </si>
  <si>
    <t xml:space="preserve">Sonika </t>
  </si>
  <si>
    <t>Vinayak</t>
  </si>
  <si>
    <t>Koli</t>
  </si>
  <si>
    <t>Sonika  Vinayak Koli</t>
  </si>
  <si>
    <t>kolisonika21@gmail.com</t>
  </si>
  <si>
    <t>P26702012@student.nicmar.ac.in</t>
  </si>
  <si>
    <t>21-Apr-2002</t>
  </si>
  <si>
    <t>Marathi , English ,Hindi</t>
  </si>
  <si>
    <t>Dancing , Sketching , Painting ,Travelling,Learning new skills</t>
  </si>
  <si>
    <t xml:space="preserve">Bharati </t>
  </si>
  <si>
    <t>Matoshri Niwas , Trombay Koliwada</t>
  </si>
  <si>
    <t>ST. Sebastian's high school</t>
  </si>
  <si>
    <t>Maharashtra State Board [ Mumbai]</t>
  </si>
  <si>
    <t xml:space="preserve">Swami Vivekanand Kanistha Mahavidyalaya </t>
  </si>
  <si>
    <t>2018-Aug</t>
  </si>
  <si>
    <t>2026-May</t>
  </si>
  <si>
    <t xml:space="preserve"> University Of Mumbai</t>
  </si>
  <si>
    <t>Bharati Vidyapeeth's College Of Architecture</t>
  </si>
  <si>
    <t>2021-Feb</t>
  </si>
  <si>
    <t>2026-Jun</t>
  </si>
  <si>
    <t>Autocad , Sketchup,Ms office,Revit,Lumion, Photoshop, Canva</t>
  </si>
  <si>
    <t>Speaking Design | Student Intern | BELAPUR | Dec 2024 | Jun 2025 | 25 Weeks</t>
  </si>
  <si>
    <t>P26702013</t>
  </si>
  <si>
    <t>Mihika</t>
  </si>
  <si>
    <t>Mandar</t>
  </si>
  <si>
    <t>Totade</t>
  </si>
  <si>
    <t>Mihika Mandar Totade</t>
  </si>
  <si>
    <t>mihika.totade@gmail.com</t>
  </si>
  <si>
    <t>P26702013@student.nicmar.ac.in</t>
  </si>
  <si>
    <t>27-Sep-2003</t>
  </si>
  <si>
    <t>English, Hindi,Marathi</t>
  </si>
  <si>
    <t>Dancing,Singing,playing chess</t>
  </si>
  <si>
    <t>Mrudula</t>
  </si>
  <si>
    <t>302, C wing, Mangalya society, Mulund East, Mumbai</t>
  </si>
  <si>
    <t>Mumbai City</t>
  </si>
  <si>
    <t>Holy cross convent high school, Thane</t>
  </si>
  <si>
    <t>Maharashtra State board of Secondary and Higher Secondary Education</t>
  </si>
  <si>
    <t>Matoshree Prabhodhinee Jr. College of Science</t>
  </si>
  <si>
    <t>BRICK School of Architecture, Pune</t>
  </si>
  <si>
    <t>2021-Nov</t>
  </si>
  <si>
    <t>AutoCAD,Revit,MS Office,Sketchup,Adobe Photoshop</t>
  </si>
  <si>
    <t>APICES Studio pvt. ltd. | Intern | Thane, Maharashtra | Jun 2025 | Oct 2025 | 18 Weeks | Campus Internship</t>
  </si>
  <si>
    <t>Revit Fundamentals by Kaarwan</t>
  </si>
  <si>
    <t>P26702014</t>
  </si>
  <si>
    <t>Dipika</t>
  </si>
  <si>
    <t>Shrikrishna</t>
  </si>
  <si>
    <t>Mahadik</t>
  </si>
  <si>
    <t>Dipika Shrikrishna Mahadik</t>
  </si>
  <si>
    <t>dip190194@gmail.com</t>
  </si>
  <si>
    <t>P26702014@student.nicmar.ac.in</t>
  </si>
  <si>
    <t>19-Jan-1994</t>
  </si>
  <si>
    <t>Married</t>
  </si>
  <si>
    <t>English,Hindi, Marathi</t>
  </si>
  <si>
    <t>Cooking,Watching Movies</t>
  </si>
  <si>
    <t>Sujata</t>
  </si>
  <si>
    <t xml:space="preserve">D-405, Laxmi Vishnu Complex, Sector-16, Plot No- 2D, CKT School Road, Near Ramchandra Mission, New Panvel. </t>
  </si>
  <si>
    <t>Changu Kana Thakur Vidyalaya, New Panvel.</t>
  </si>
  <si>
    <t>Maharashtra State Board</t>
  </si>
  <si>
    <t>2008-Jun</t>
  </si>
  <si>
    <t>2009-Jun</t>
  </si>
  <si>
    <t>Changu Kana Thakur Vidyalaya, Junior College, New Panvel.</t>
  </si>
  <si>
    <t>2010-Jun</t>
  </si>
  <si>
    <t>2011-May</t>
  </si>
  <si>
    <t>Bharati Vidyapeeth College of Architecture, Navi Mumbai.</t>
  </si>
  <si>
    <t>2016-Jul</t>
  </si>
  <si>
    <t>AutoCAD, Revit, MS Office</t>
  </si>
  <si>
    <t>Speaking Designs | Junior Architect | CBD Belapur, Navi Mumbai | Jul 2021 | Jun 2023 | 1 Years, 11 Months, 8 Days | 3
Government of Maharashtra | District Technical Expert | Palghar, Maharashtra | Jun 2023 | Oct 2025 | 2 Years, 4 Months, 5 Days | 6</t>
  </si>
  <si>
    <t>Tryfour Architects | Intern Architect | Wadala, Mumbai | Dec 2019 | Apr 2020 | 18 Weeks</t>
  </si>
  <si>
    <t>P26702015</t>
  </si>
  <si>
    <t>ANJALI</t>
  </si>
  <si>
    <t>VINAYAK</t>
  </si>
  <si>
    <t>PATIL</t>
  </si>
  <si>
    <t>Anjali Vinayak Patil</t>
  </si>
  <si>
    <t>anjalipatil0924@gmail.com</t>
  </si>
  <si>
    <t>P26702015@student.nicmar.ac.in</t>
  </si>
  <si>
    <t>09-Nov-2001</t>
  </si>
  <si>
    <t>MARATHI,HINDI,ENGLISH</t>
  </si>
  <si>
    <t>TRAVELLING, MUSIC</t>
  </si>
  <si>
    <t>Government Employee</t>
  </si>
  <si>
    <t>KALPANA</t>
  </si>
  <si>
    <t>Home maker</t>
  </si>
  <si>
    <t>FLAT N0.3, SHRI HARI APPT, NAVARANG COLONY, JAILROAD, NASHIKROAD</t>
  </si>
  <si>
    <t>Nashik</t>
  </si>
  <si>
    <t>SMT.R.J.C.B..GIRLS HIGH.SCHOOL NS.RD</t>
  </si>
  <si>
    <t xml:space="preserve">R. N. C. Arts, J. D. B. Commerce and N. S. C. Science College, Nashik Road </t>
  </si>
  <si>
    <t>Savitribai Phule Pune University (SPPU)</t>
  </si>
  <si>
    <t>Maratha Vidya Prasarak Samaj's Sharadchandraji Pawar College of Architecture, Nashik, Maharashtra</t>
  </si>
  <si>
    <t>AutoCAD, Sketchup, Enscape, powerpoint</t>
  </si>
  <si>
    <t>NBZ Architectural Consultant | Junior Architect | NASHIK | Jun 2024 | Jun 2026 | 2 Years, 0 Months, 10 Days | 2.16</t>
  </si>
  <si>
    <t>UB Architects | Trainee Architect | Bandra East, Mumbai | Jun 2023 | Nov 2023 | 23 Weeks</t>
  </si>
  <si>
    <t>P26702016</t>
  </si>
  <si>
    <t>amrapaly</t>
  </si>
  <si>
    <t>saha</t>
  </si>
  <si>
    <t>Amrapaly Saha</t>
  </si>
  <si>
    <t>amrapalysaha1103@gmail.com</t>
  </si>
  <si>
    <t>P26702016@student.nicmar.ac.in</t>
  </si>
  <si>
    <t>11-Aug-1996</t>
  </si>
  <si>
    <t>ENGLISH, HINDI, BENGALI</t>
  </si>
  <si>
    <t xml:space="preserve">SINGING ,GARDENING ,SKETCHING </t>
  </si>
  <si>
    <t>KARUN  SAHA</t>
  </si>
  <si>
    <t>CIVIL ENGINEER</t>
  </si>
  <si>
    <t>MITA SAHA</t>
  </si>
  <si>
    <t>AG-89, baisakhi, salkt lake sector 2
AG-89, baisakhi, salkt lake sector 2</t>
  </si>
  <si>
    <t>Kolkata</t>
  </si>
  <si>
    <t>West Bengal</t>
  </si>
  <si>
    <t xml:space="preserve">CALCUTTA GIRLS HIGH SCHOOL </t>
  </si>
  <si>
    <t xml:space="preserve">Council for the Indian School Certificate Examinations, KOLKATA, WEST BENGAL </t>
  </si>
  <si>
    <t>2013-Mar</t>
  </si>
  <si>
    <t>ST.FRANCIS XAVIERS</t>
  </si>
  <si>
    <t xml:space="preserve">(Indian Certificate of Secondary Education) , KOLKATA , WEST BENGAL </t>
  </si>
  <si>
    <t>2014-Jun</t>
  </si>
  <si>
    <t>2015-May</t>
  </si>
  <si>
    <t>AMITY UNIVERSITY KOLKATA</t>
  </si>
  <si>
    <t xml:space="preserve">AMITY UNIERSITY KOLKATA , WEST BENGAL </t>
  </si>
  <si>
    <t>2022-Jul</t>
  </si>
  <si>
    <t xml:space="preserve">NIRMA UNIVERSITY </t>
  </si>
  <si>
    <t>NIRMA UNIVERSITY , AHMEDABAD , GUJRAT</t>
  </si>
  <si>
    <t>Master of Architecture (M.Arch.)</t>
  </si>
  <si>
    <t>Urban Planning</t>
  </si>
  <si>
    <t>2022-Sep</t>
  </si>
  <si>
    <t>AUTOCAD , MS PROJECT, SKETCHUP,D5, POWER POINT, PHOTOSHOP, MICROSOFT WORD</t>
  </si>
  <si>
    <t xml:space="preserve">A.S Association  | principal  consultant architect  | kolkata | Aug 2024 | Jul 2026 | 1 Years, 11 Months, 26 Days | 16 </t>
  </si>
  <si>
    <t>P26702017</t>
  </si>
  <si>
    <t>Michelle</t>
  </si>
  <si>
    <t>Leander</t>
  </si>
  <si>
    <t>Michelle Leander</t>
  </si>
  <si>
    <t>michelleleander11@gmail.com</t>
  </si>
  <si>
    <t>P26702017@student.nicmar.ac.in</t>
  </si>
  <si>
    <t>11-Jun-2003</t>
  </si>
  <si>
    <t>English, Malayalam</t>
  </si>
  <si>
    <t>Cooking, Photography,Badminton</t>
  </si>
  <si>
    <t>Dr. Deepu Leander</t>
  </si>
  <si>
    <t>Orthodontist</t>
  </si>
  <si>
    <t>Tara Leander</t>
  </si>
  <si>
    <t>15D, Winter Mist, Seasons, Kuravankonam, Kowdiar P.O</t>
  </si>
  <si>
    <t>Thiruvananthapuram</t>
  </si>
  <si>
    <t>Kerala</t>
  </si>
  <si>
    <t>L'ecole Chempaka</t>
  </si>
  <si>
    <t>ISC Thiruvananthapuram, Kerala</t>
  </si>
  <si>
    <t>2021-Jul</t>
  </si>
  <si>
    <t>Calicut University</t>
  </si>
  <si>
    <t>Avani Institute of Design, Kozhikode, Kerala</t>
  </si>
  <si>
    <t>2021-Dec</t>
  </si>
  <si>
    <t>AutoCAD, Sketchup,Adobe Illustrator,MS Excel,Ms Project</t>
  </si>
  <si>
    <t>Studio 4A | Architectural Intern  | Bengaluru | Dec 2024 | May 2025 | 21 Weeks | Campus Internship</t>
  </si>
  <si>
    <t>P26702018</t>
  </si>
  <si>
    <t>Alisha</t>
  </si>
  <si>
    <t>Tripathy</t>
  </si>
  <si>
    <t>Alisha Tripathy</t>
  </si>
  <si>
    <t>alishatripathy04@gmail.com</t>
  </si>
  <si>
    <t>P26702018@student.nicmar.ac.in</t>
  </si>
  <si>
    <t>04-Apr-2001</t>
  </si>
  <si>
    <t>English,Hindi,Odia</t>
  </si>
  <si>
    <t>Dance,Acting,Travelling,Food explore,Journalling</t>
  </si>
  <si>
    <t>Prafulla Chandra Tripathy</t>
  </si>
  <si>
    <t>Commercial and Sub-contracts manager</t>
  </si>
  <si>
    <t>Anita Tripathy</t>
  </si>
  <si>
    <t>C-205, Asutosh vihar, Ravi talkies road, Bhubaneswar</t>
  </si>
  <si>
    <t>Khordha</t>
  </si>
  <si>
    <t>Odisha</t>
  </si>
  <si>
    <t>Buxi Jagabandhu English Medium School</t>
  </si>
  <si>
    <t>CBSE - Bhubaneswar</t>
  </si>
  <si>
    <t>2007-Apr</t>
  </si>
  <si>
    <t>KIIT School Of Architecture and Planning</t>
  </si>
  <si>
    <t>KIIT School Of Architecture and Planning - Bhubaneswar</t>
  </si>
  <si>
    <t>AutoCAD,MS Office,Revit,Photoshop,Lumion,Sketchup</t>
  </si>
  <si>
    <t>Shapoorji Pallonji &amp; Company Pvt. Ltd. | Architect | Hyderabad | Aug 2024 | May 2026 | 1 Years, 9 Months, 7 Days | 5.5</t>
  </si>
  <si>
    <t>Parin Shah Architects | Architect- Intern | Mumbai | Jun 2023 | Nov 2023 | 23 Weeks | Campus Internship</t>
  </si>
  <si>
    <t>P26702019</t>
  </si>
  <si>
    <t>Nita</t>
  </si>
  <si>
    <t>Sam</t>
  </si>
  <si>
    <t>Daniel</t>
  </si>
  <si>
    <t>Nita Sam Daniel</t>
  </si>
  <si>
    <t>nita9sdc@gmail.com</t>
  </si>
  <si>
    <t>P26702019@student.nicmar.ac.in</t>
  </si>
  <si>
    <t>09-Sep-2001</t>
  </si>
  <si>
    <t>English,Malayalam,Tamil ,Hindi</t>
  </si>
  <si>
    <t>Art &amp;Crafts,Event Organising,Community Building,Live Urban Sketching,Digital Illustrations</t>
  </si>
  <si>
    <t>C. Samuel Daniel</t>
  </si>
  <si>
    <t>Accountant</t>
  </si>
  <si>
    <t>Jessy Thomas</t>
  </si>
  <si>
    <t>Flat 2C, B'Canti River Park, Kanjirampara P.O, Maruthankuzhi, Thiruvananthapuram</t>
  </si>
  <si>
    <t>Christ Nagar Higher Secondary School</t>
  </si>
  <si>
    <t>ICSE Kerala</t>
  </si>
  <si>
    <t>ISC Kerala</t>
  </si>
  <si>
    <t>APJ ABDUL KALAM TECHNOLOGICAL UNIVERSITY</t>
  </si>
  <si>
    <t>College of Architecture Trivandrum- Kerala</t>
  </si>
  <si>
    <t>2024-Jun</t>
  </si>
  <si>
    <t>Autocad,Sketchup,D5 Render,MS Project,MS Excel,Adobe Photoshop</t>
  </si>
  <si>
    <t>JCJR Partnership | Junior Architect | Thiruvananthapuram, Kerala | Jun 2024 | Aug 2025 | 1 Years, 1 Months, 12 Days | 1.8
Caelome Spaces | Junior Architect | Bangalore | Sep 2025 | May 2026 | 0 Years, 8 Months, 15 Days | 3</t>
  </si>
  <si>
    <t>JCJR Partnership | Intern Architect | Thiruvananthapuram, Keralam | Aug 2022 | Jan 2023 | 20 Weeks | Campus Internship</t>
  </si>
  <si>
    <t>1 Million Prompters
Voice of Customer
Swiss Indian Classroom project
Nature-based Solutions for Disaster and Climate Resilience
Architectural Journalism
TRICULT-Team Lead</t>
  </si>
  <si>
    <t>P26702020</t>
  </si>
  <si>
    <t>Ankita</t>
  </si>
  <si>
    <t>Rani</t>
  </si>
  <si>
    <t>Mishra</t>
  </si>
  <si>
    <t>Ankita Rani Mishra</t>
  </si>
  <si>
    <t>ankitamishra.arch@gmail.com</t>
  </si>
  <si>
    <t>P26702020@student.nicmar.ac.in</t>
  </si>
  <si>
    <t>13-Oct-1998</t>
  </si>
  <si>
    <t>ENGLISH,HINDI,ODIA,KOREAN</t>
  </si>
  <si>
    <t>Curating,Journaling,Dancing,Reading,Meditation</t>
  </si>
  <si>
    <t>7503 1557 3231</t>
  </si>
  <si>
    <t>Bishnu prasad mishra</t>
  </si>
  <si>
    <t>pharmacist</t>
  </si>
  <si>
    <t>Reeta tripathy</t>
  </si>
  <si>
    <t>housewife</t>
  </si>
  <si>
    <t>Q-e/291,sector-22,Fertilizer township,Rourkela-7</t>
  </si>
  <si>
    <t>Sundergarh</t>
  </si>
  <si>
    <t>PRAGATI PUBLIC SCHOOL,ROURKELA</t>
  </si>
  <si>
    <t>ICSE</t>
  </si>
  <si>
    <t>2004-Jun</t>
  </si>
  <si>
    <t>VIKASH RESIDENTIAL SCHOOL,BARGARH</t>
  </si>
  <si>
    <t>Ajay Binay Institute of Technology,Piloo Mody College Of Architecture,Cuttack</t>
  </si>
  <si>
    <t>PILOO MODY COLLEGE OF ARCHITECTURE,CUTTACK</t>
  </si>
  <si>
    <t>2022-Aug</t>
  </si>
  <si>
    <t>AUTOCAD,SKETCHUP,ENSCAPE,MSOFFICE,PHOTOSHOP,ADOBE ILLUSTRATOR,LUMION,TWINMOTION</t>
  </si>
  <si>
    <t>Preventure  | Associate architect | Bhubaneswar | Dec 2023 | May 2025 | 1 Years, 5 Months, 30 Days | 3
MR Dimensions | Junior Architect  | Hyderabad | Jan 2023 | Jul 2023 | 0 Years, 6 Months, 6 Days | 2.4
Anthrop  | intern architect | Bhubaneswar | Jun 2021 | Nov 2021 | 0 Years, 4 Months, 28 Days</t>
  </si>
  <si>
    <t>P26702021</t>
  </si>
  <si>
    <t>yuktha</t>
  </si>
  <si>
    <t>manjunatha</t>
  </si>
  <si>
    <t>Yuktha Manjunatha</t>
  </si>
  <si>
    <t>yukthamanjunath.02@gmail.com</t>
  </si>
  <si>
    <t>P26702021@student.nicmar.ac.in</t>
  </si>
  <si>
    <t>13-Sep-2002</t>
  </si>
  <si>
    <t>English,Hindi,kannada,telugu</t>
  </si>
  <si>
    <t>Reading,music ,personal grooming and styling</t>
  </si>
  <si>
    <t>R manjunath</t>
  </si>
  <si>
    <t>Sports coach</t>
  </si>
  <si>
    <t>S nagarathna</t>
  </si>
  <si>
    <t>#1368,3rd cross ,doddamma layout,manorayanapalya,bangalore north</t>
  </si>
  <si>
    <t>Bangalore Urban</t>
  </si>
  <si>
    <t>Karnataka</t>
  </si>
  <si>
    <t xml:space="preserve">#359, 3rd main , police station road ,
Hebbal </t>
  </si>
  <si>
    <t>STELLA MARIS GIRLS HIGH SCHOOL</t>
  </si>
  <si>
    <t>Karnataka secondary education examination board</t>
  </si>
  <si>
    <t>SINDHI COMMERCE PU COLLEGE</t>
  </si>
  <si>
    <t>Department of pre university education, KARNATAKA</t>
  </si>
  <si>
    <t xml:space="preserve">Visvesvaraya technological university </t>
  </si>
  <si>
    <t>nitte school of architecture and planning  and design -bangalore karnataka</t>
  </si>
  <si>
    <t>2026-Jul</t>
  </si>
  <si>
    <t>AutoCAD,SketchUp, Enscape,D5 Render,Lumion,Canva,procreate,adobe photoshop,MS excel,MS powerpoint</t>
  </si>
  <si>
    <t>WRIGHT INSPIRES | ARCHHITECTURAL INTERN | RR NAGAR,BANGALORE | Dec 2025 | May 2026 | 25 Weeks</t>
  </si>
  <si>
    <t>P26702022</t>
  </si>
  <si>
    <t>K</t>
  </si>
  <si>
    <t>Sruthi</t>
  </si>
  <si>
    <t>K Sruthi</t>
  </si>
  <si>
    <t>sruthikrishnen@gmail.com</t>
  </si>
  <si>
    <t>P26702022@student.nicmar.ac.in</t>
  </si>
  <si>
    <t>19-Oct-2001</t>
  </si>
  <si>
    <t>Hindi, TAMIL,ENGLISH</t>
  </si>
  <si>
    <t>Singing,reading ,podcaster</t>
  </si>
  <si>
    <t>2608 5896 0622</t>
  </si>
  <si>
    <t>Krishnan.N</t>
  </si>
  <si>
    <t>Priya Krishnan</t>
  </si>
  <si>
    <t>Appaswamy Capella (NOVA M15),
No 29/10, Arcot Road ,Saligramam, Chennai</t>
  </si>
  <si>
    <t>Chennai</t>
  </si>
  <si>
    <t>Tamil Nadu</t>
  </si>
  <si>
    <t>Pon Vidyashram</t>
  </si>
  <si>
    <t>Central Board of Secondary Education - TamilNadu</t>
  </si>
  <si>
    <t>Anna University,Chennai</t>
  </si>
  <si>
    <t>Chennai Academy of Architecture and Design-Chennai</t>
  </si>
  <si>
    <t>2024-Apr</t>
  </si>
  <si>
    <t>Autocad,sketchup,Revit, MS office ,ms project</t>
  </si>
  <si>
    <t>Saran Associates | Junior Architect | Chennai | Aug 2024 | Apr 2026 | 1 Years, 8 Months, 24 Days | 2.76</t>
  </si>
  <si>
    <t>Parallax Architects | Intern architect | Bengaluru | Jun 2023 | Nov 2023 | 19 Weeks | Campus Internship</t>
  </si>
  <si>
    <t>COA - registration certificate
Saint Gobain - Transparence 16.0
Saint Gobain - Transparence 17.0</t>
  </si>
  <si>
    <t>P26702023</t>
  </si>
  <si>
    <t>Isha</t>
  </si>
  <si>
    <t>Sharma</t>
  </si>
  <si>
    <t>Isha Sharma</t>
  </si>
  <si>
    <t>ithisharma1176@gmail.com</t>
  </si>
  <si>
    <t>P26702023@student.nicmar.ac.in</t>
  </si>
  <si>
    <t>09-09-2001</t>
  </si>
  <si>
    <t xml:space="preserve">English, Hindi </t>
  </si>
  <si>
    <t xml:space="preserve">Painting and Sketching </t>
  </si>
  <si>
    <t>4143 6082 5046</t>
  </si>
  <si>
    <t xml:space="preserve">Shiv Prasad Sharma </t>
  </si>
  <si>
    <t xml:space="preserve">Anju Sharma </t>
  </si>
  <si>
    <t xml:space="preserve">FH400 scheme no. 54 Vijay nagar indore MP near Dr. Subodh Banzal </t>
  </si>
  <si>
    <t>Indore</t>
  </si>
  <si>
    <t>Madhya Pradesh</t>
  </si>
  <si>
    <t>Vrindavan Elite Pg services 2 Sai Chowk, Balewadi Road, Beside Tapas Elder Care, Balewadi</t>
  </si>
  <si>
    <t xml:space="preserve">Sri Sathya Sai Vidya Vihar, Indore </t>
  </si>
  <si>
    <t>CBSE, Indore</t>
  </si>
  <si>
    <t>2016-Apr</t>
  </si>
  <si>
    <t xml:space="preserve">Pioneer Convent School, Indore </t>
  </si>
  <si>
    <t xml:space="preserve">CBSE, Indore </t>
  </si>
  <si>
    <t>2019-Apr</t>
  </si>
  <si>
    <t xml:space="preserve">Visvesvaraya Technological University (VTU), Belgavi </t>
  </si>
  <si>
    <t>MVJ College of Engineering, Bengaluru</t>
  </si>
  <si>
    <t>2020-Oct</t>
  </si>
  <si>
    <t>AutoCAD, MS Office ,MS Project</t>
  </si>
  <si>
    <t xml:space="preserve">Deeplok PMC &amp; Contracts | Project Coordinator  | Indore  | Feb 2026 | May 2026 | 0 Years, 3 Months, 5 Days | 1.68  </t>
  </si>
  <si>
    <t>SNN Properties LLP (SNN Raj Corp), Bengaluru  | Civil Engineering Intern  | Bengaluru  | Jul 2023 | Aug 2023 | 5 Weeks</t>
  </si>
  <si>
    <t xml:space="preserve">AutoCAD 
Plastic Waste Management </t>
  </si>
  <si>
    <t>P26702024</t>
  </si>
  <si>
    <t>Atharva</t>
  </si>
  <si>
    <t>Milind</t>
  </si>
  <si>
    <t>Rotkar</t>
  </si>
  <si>
    <t>Atharva Milind Rotkar</t>
  </si>
  <si>
    <t>rotkaratharva@gmail.com</t>
  </si>
  <si>
    <t>P26702024@student.nicmar.ac.in</t>
  </si>
  <si>
    <t>Male</t>
  </si>
  <si>
    <t>14-Apr-1999</t>
  </si>
  <si>
    <t>Hindi, English, Marathi</t>
  </si>
  <si>
    <t>Classical Singing, Piano,Pickleball,Snooker,High Altitude Trekking</t>
  </si>
  <si>
    <t>Medini</t>
  </si>
  <si>
    <t>Painter</t>
  </si>
  <si>
    <t>502 Aseem, Jaywant Palkar Marg, Worli</t>
  </si>
  <si>
    <t xml:space="preserve">St. Mary's School </t>
  </si>
  <si>
    <t>Council For The Indian School Certificate Examinations (ICSE), Mumbai, Maharashtra</t>
  </si>
  <si>
    <t>2005-Jun</t>
  </si>
  <si>
    <t>Ramnivas Ruia Junior College</t>
  </si>
  <si>
    <t>Maharashtra State Board of Secondary and Higher Secondary Education (HSC)</t>
  </si>
  <si>
    <t>Rachana Sansad's Academy of Architecture</t>
  </si>
  <si>
    <t>2022-Apr</t>
  </si>
  <si>
    <t>Microsoft Word,Microsoft Excel,Microsoft Powerpoint,Autodesk AutoCAD,Rhinoceros 3D,Sketchup 3D,Lumion,Enscape,Archicad BIM,Adobe Photoshop,Adobe Illustrator,Adobe InDesign,Adobe Premiere Pro</t>
  </si>
  <si>
    <t>Sameep Padora and Associates | Architect | Mumbai | Jun 2022 | Jun 2024 | 2 Years, 0 Months, 22 Days | 4.8
MorphLab | Architect/Interior Architect | Mumbai | Feb 2026 | Jun 2026 | 0 Years, 3 Months, 28 Days | 3.96</t>
  </si>
  <si>
    <t>Mobile Offices MO-OF | Intern | Mumbai | Dec 2020 | May 2021 | 21 Weeks | Campus Internship</t>
  </si>
  <si>
    <t>P26702025</t>
  </si>
  <si>
    <t>Aryan</t>
  </si>
  <si>
    <t>Ashok</t>
  </si>
  <si>
    <t>Maurya</t>
  </si>
  <si>
    <t>Aryan Ashok Maurya</t>
  </si>
  <si>
    <t>amaurya0410@gmail.com</t>
  </si>
  <si>
    <t>P26702025@student.nicmar.ac.in</t>
  </si>
  <si>
    <t>04-Nov-2003</t>
  </si>
  <si>
    <t xml:space="preserve">Hindi, English </t>
  </si>
  <si>
    <t>Karate, Football,Tug of war ,Fitness</t>
  </si>
  <si>
    <t>Ashok Maurya</t>
  </si>
  <si>
    <t>Sheela Maurya</t>
  </si>
  <si>
    <t>B_405/406, Ashok Nagar, Ambadi road, Opp Vishwakarma Paradise, Navghar , Vasai west , Palghar</t>
  </si>
  <si>
    <t xml:space="preserve">St. Augustines High School </t>
  </si>
  <si>
    <t xml:space="preserve">Secondary and Higher Secondary Education, Pune </t>
  </si>
  <si>
    <t>2018-Mar</t>
  </si>
  <si>
    <t xml:space="preserve">Pace Junior Science College Andheri </t>
  </si>
  <si>
    <t>Secondary and Higher Secondary Education, Pune</t>
  </si>
  <si>
    <t>2020-Mar</t>
  </si>
  <si>
    <t>National Institute of Technology, Tiruchirappalli</t>
  </si>
  <si>
    <t xml:space="preserve">National Institute of Technology, Tiruchirappalli </t>
  </si>
  <si>
    <t>AutoCad, MS Office, Python, Revit, StaadPro</t>
  </si>
  <si>
    <t>Mount Realtors | Trainee Civil Engineer | Palghar | May 2025 | Jun 2025 | 6 Weeks
Mansarovar Lifespaces | Trainee Civil Engineer | Palghar | May 2024 | Jul 2024 | 6 Weeks</t>
  </si>
  <si>
    <t>P26702026</t>
  </si>
  <si>
    <t>Hrithik</t>
  </si>
  <si>
    <t>Raj</t>
  </si>
  <si>
    <t>Hrithik Raj</t>
  </si>
  <si>
    <t>hrithikraj.nicmar@gmail.com</t>
  </si>
  <si>
    <t>P26702026@student.nicmar.ac.in</t>
  </si>
  <si>
    <t>10-Aug-2000</t>
  </si>
  <si>
    <t>cooking,music</t>
  </si>
  <si>
    <t>Raj Kumar Gupta</t>
  </si>
  <si>
    <t>service</t>
  </si>
  <si>
    <t>Leena Gupta</t>
  </si>
  <si>
    <t>house wife</t>
  </si>
  <si>
    <t>F2-A3 Sector-10
Vashi Navi Mumbai</t>
  </si>
  <si>
    <t>Fr. Agnel Multipurpose School and Junior College</t>
  </si>
  <si>
    <t>State board of Maharashtra</t>
  </si>
  <si>
    <t>Pace junior science college</t>
  </si>
  <si>
    <t>Maharashtra Institute of Technology World Peace University</t>
  </si>
  <si>
    <t>Maharashtra Institute of Technology World Peace University,  Maharashtra</t>
  </si>
  <si>
    <t>2023-Nov</t>
  </si>
  <si>
    <t>Autocad, Ms Office,Ms Project</t>
  </si>
  <si>
    <t>Eversendai construction pvt. ltd. | Assistant Engineer | Navi mumbai | Mar 2024 | Apr 2026 | 2 Years, 1 Months, 5 Days | 3.7</t>
  </si>
  <si>
    <t>Shapoorji pallonji &amp; Co. Pvt. Ltd. | Graduate engineer trainee | pune  | Jan 2023 | May 2023 | 17 Weeks</t>
  </si>
  <si>
    <t>AutoCad</t>
  </si>
  <si>
    <t>P26702027</t>
  </si>
  <si>
    <t>Malhar</t>
  </si>
  <si>
    <t>Unmesh</t>
  </si>
  <si>
    <t>Chorage</t>
  </si>
  <si>
    <t>Malhar Unmesh Chorage</t>
  </si>
  <si>
    <t>malharchorage15@gmail.com</t>
  </si>
  <si>
    <t>P26702027@student.nicmar.ac.in</t>
  </si>
  <si>
    <t>15-Jan-2005</t>
  </si>
  <si>
    <t>Swimming ,Gaming ,Traveling,dancing</t>
  </si>
  <si>
    <t>Unmesh Chorage</t>
  </si>
  <si>
    <t>Businessman</t>
  </si>
  <si>
    <t>Swati Chorage</t>
  </si>
  <si>
    <t>46 14/b Gatade plot
Old Karad Naka
Datta Nagar, Isbavi</t>
  </si>
  <si>
    <t>Solapur</t>
  </si>
  <si>
    <t>Lotus English School</t>
  </si>
  <si>
    <t xml:space="preserve">Progress Junior Collage </t>
  </si>
  <si>
    <t>Maharashtra State Board Of Secondary and Higher Secondary Education</t>
  </si>
  <si>
    <t>2022-Mar</t>
  </si>
  <si>
    <t>Punyashlok Ahilyadevi Holkar Solapur University</t>
  </si>
  <si>
    <t>Shri Vithal Education and Research Institute</t>
  </si>
  <si>
    <t>2026-Mar</t>
  </si>
  <si>
    <t>AutoCad,MS Office,MS project,Revit</t>
  </si>
  <si>
    <t>P26702028</t>
  </si>
  <si>
    <t>Animesh</t>
  </si>
  <si>
    <t>Vinod</t>
  </si>
  <si>
    <t>Choudhari</t>
  </si>
  <si>
    <t>Animesh Vinod Choudhari</t>
  </si>
  <si>
    <t>animesh.choudhari.7@gmail.com</t>
  </si>
  <si>
    <t>P26702028@student.nicmar.ac.in</t>
  </si>
  <si>
    <t>10-Jul-2003</t>
  </si>
  <si>
    <t>English,hindi,marathi</t>
  </si>
  <si>
    <t>automobiles,billiards,music</t>
  </si>
  <si>
    <t>Vinaya</t>
  </si>
  <si>
    <t>Teacher</t>
  </si>
  <si>
    <t xml:space="preserve">23,Shriniwas Colony, Ram Nagar, Wardha. </t>
  </si>
  <si>
    <t>Wardha</t>
  </si>
  <si>
    <t>School Of Scholars, Sawangi, Wardha</t>
  </si>
  <si>
    <t>Central Board Of Secondary Education</t>
  </si>
  <si>
    <t>Bajaj College Of Science, Wardha</t>
  </si>
  <si>
    <t>Maharashtra state board of secondary and higher secondary education</t>
  </si>
  <si>
    <t>Rashtrasant tukadoji maharaj nagpur university</t>
  </si>
  <si>
    <t>G H Raisoni College Of Engineering, Nagpur</t>
  </si>
  <si>
    <t>2025-Nov</t>
  </si>
  <si>
    <t>AutoCAD,ms office,primavera,revit, QGIS</t>
  </si>
  <si>
    <t>Gouri Construction | Trainee Engineer | Wardha | Jan 2025 | Jul 2025 | 26 Weeks | Campus Internship</t>
  </si>
  <si>
    <t>maharashtra state certificate in information technology
Technovation 2K26
ICRAMEN 2025
NGO Certificate</t>
  </si>
  <si>
    <t>P26702029</t>
  </si>
  <si>
    <t>Firas</t>
  </si>
  <si>
    <t>Imran</t>
  </si>
  <si>
    <t>Gauri</t>
  </si>
  <si>
    <t>Firas Imran Gauri</t>
  </si>
  <si>
    <t>firasgauri2003@gmail.com</t>
  </si>
  <si>
    <t>P26702029@student.nicmar.ac.in</t>
  </si>
  <si>
    <t>11-Apr-2003</t>
  </si>
  <si>
    <t>English, Hindi, Marathi,Urdu</t>
  </si>
  <si>
    <t>Playing Badminton</t>
  </si>
  <si>
    <t>Imran Gauri</t>
  </si>
  <si>
    <t>General Manager</t>
  </si>
  <si>
    <t>Gazala Gauri</t>
  </si>
  <si>
    <t>301 Patel Palms, Harsul, CSN (Aurangabad). 431001</t>
  </si>
  <si>
    <t>Sterling Heights, Nawazish Chowk, Kondhwa, Pune. 411048</t>
  </si>
  <si>
    <t>Everest Group of schools</t>
  </si>
  <si>
    <t>Central Board of Secondary Education, Aurangabad, MH</t>
  </si>
  <si>
    <t>Diploma in Civil Engineering</t>
  </si>
  <si>
    <t>MGM'S Polytechnic, Aurangabad, MH</t>
  </si>
  <si>
    <t>2019-Nov</t>
  </si>
  <si>
    <t>MGM University</t>
  </si>
  <si>
    <t>Jawaharlal Nehru College of Engineering, Aurangabad, MH.</t>
  </si>
  <si>
    <t>2022-Dec</t>
  </si>
  <si>
    <t>MS Excel, MS Project, Powerpoint Presentation, MS Word, Auto CAD</t>
  </si>
  <si>
    <t xml:space="preserve">Shri Tulsi Buildcon RMC | Jr. QC Engineer | Chhatrapati Sambhajinagar (Aurangabad) | Jun 2025 | Jun 2026 | 1 Years, 0 Months, 26 Days | 2.52 </t>
  </si>
  <si>
    <t>Shri Tulsi Buildcon RMC | Trainee QC Engineer | Chhatrapati Sambhajinagar (Aurangabad) | Dec 2024 | May 2025 | 21 Weeks</t>
  </si>
  <si>
    <t>P26702030</t>
  </si>
  <si>
    <t>Aditya</t>
  </si>
  <si>
    <t>Kundan</t>
  </si>
  <si>
    <t>Joshi</t>
  </si>
  <si>
    <t>Aditya Kundan Joshi</t>
  </si>
  <si>
    <t>adityaj0304@gmail.com</t>
  </si>
  <si>
    <t>P26702030@student.nicmar.ac.in</t>
  </si>
  <si>
    <t>03-Apr-2004</t>
  </si>
  <si>
    <t>English,Marathi,Hindi</t>
  </si>
  <si>
    <t>Collecting Hot Wheels, Motorcycling,Gaming,Travelling</t>
  </si>
  <si>
    <t>Kundan Nilbodh Joshi</t>
  </si>
  <si>
    <t>Vandita Kundan Joshi</t>
  </si>
  <si>
    <t>3rd Floor, Guru Shakti Mangala Niwas, Joshi Wadi, Airoli Gaon, Navi Mumbai -400708</t>
  </si>
  <si>
    <t>New Horizon Public School, Airoli</t>
  </si>
  <si>
    <t>Central Board of Secondary Examination</t>
  </si>
  <si>
    <t>Bharti Vidyapeeth Institute of Technology, Navi Mumbai</t>
  </si>
  <si>
    <t>2020-Dec</t>
  </si>
  <si>
    <t>2023-Jun</t>
  </si>
  <si>
    <t>Datta Meghe College of Engineering</t>
  </si>
  <si>
    <t>Datta Meghe College of Engineering, Airoli</t>
  </si>
  <si>
    <t>Civil Infrastructure</t>
  </si>
  <si>
    <t>2023-Jul</t>
  </si>
  <si>
    <t>AutoCAD,MS Office,MS Project,ARC GIS</t>
  </si>
  <si>
    <t>P26702031</t>
  </si>
  <si>
    <t>Vedant</t>
  </si>
  <si>
    <t xml:space="preserve">Rajendra </t>
  </si>
  <si>
    <t>Tambe</t>
  </si>
  <si>
    <t>Vedant Rajendra  Tambe</t>
  </si>
  <si>
    <t>vedanttambe0210@gmail.com</t>
  </si>
  <si>
    <t>P26702031@student.nicmar.ac.in</t>
  </si>
  <si>
    <t>29-Oct-2002</t>
  </si>
  <si>
    <t>English, Marathi, Hindi</t>
  </si>
  <si>
    <t>Photography, Strategic Gaming, Travelling</t>
  </si>
  <si>
    <t xml:space="preserve"> Rajendra Kashiram Tambe</t>
  </si>
  <si>
    <t xml:space="preserve">Government Servant </t>
  </si>
  <si>
    <t>Pradnya Tambe</t>
  </si>
  <si>
    <t>Nl-6, Bldg No.4, Room No.10, Sector-15, Nerul(East), Navi Mumbai</t>
  </si>
  <si>
    <t>D.A.V Public School, Nerul, Navi Mumbai</t>
  </si>
  <si>
    <t>Central Board of Secondary Education</t>
  </si>
  <si>
    <t>Gaurav High Scholl and Junior College, Nerul, Navi Mumbai</t>
  </si>
  <si>
    <t xml:space="preserve">Maharashtra State Board of Secondary and Higher Secondary Education  </t>
  </si>
  <si>
    <t>2026-Feb</t>
  </si>
  <si>
    <t>Terna Engineering College, Nerul, Navi Mumbai</t>
  </si>
  <si>
    <t>AutoCAD, STAAD Pro, Etabs</t>
  </si>
  <si>
    <t>Jasani Realty Pvt. Ltd. | Intern | Malad, Mumbai | Dec 2024 | Jan 2025 | 4 Weeks
PGD Group | Intern | Mulund, Mumbai. | Jun 2024 | Jul 2024 | 2 Weeks</t>
  </si>
  <si>
    <t>P26702032</t>
  </si>
  <si>
    <t>Pradhyumna</t>
  </si>
  <si>
    <t>Satish</t>
  </si>
  <si>
    <t>Jagtap</t>
  </si>
  <si>
    <t>Pradhyumna Satish Jagtap</t>
  </si>
  <si>
    <t>pradhyumnajagtap@gmail.com</t>
  </si>
  <si>
    <t>P26702032@student.nicmar.ac.in</t>
  </si>
  <si>
    <t>25-Oct-1998</t>
  </si>
  <si>
    <t>Playing Video Game,Playing Football</t>
  </si>
  <si>
    <t>Suksham</t>
  </si>
  <si>
    <t>R.D. Jagtap, Behind Jindal Tower, Majge Nagar, Kavha Road, Latur.</t>
  </si>
  <si>
    <t>Latur</t>
  </si>
  <si>
    <t>Balmohan Vidyamandir</t>
  </si>
  <si>
    <t>Maharashtra State Board, Mumbai, Maharashtra</t>
  </si>
  <si>
    <t>2013-Jun</t>
  </si>
  <si>
    <t>2014-Mar</t>
  </si>
  <si>
    <t>Shree Datta Polytechnic College, Shirol, Kolhapur, Maharashtra</t>
  </si>
  <si>
    <t>2015-Jul</t>
  </si>
  <si>
    <t>2019-Jan</t>
  </si>
  <si>
    <t>Bharati Vidyapeeth Deemed to be University</t>
  </si>
  <si>
    <t>Bharati Vidyapeeth College of Architecture, Pune, Maharashtra</t>
  </si>
  <si>
    <t>AutoCAD,Revit,MS Office,MS Project,SketchUp</t>
  </si>
  <si>
    <t>Structial Buildtech Pvt. Ltd. | Junior Architect | COEP College, Pune Maharashtra | Dec 2024 | Jun 2026 | 1 Years, 6 Months, 11 Days | 2.76</t>
  </si>
  <si>
    <t>Lean Architecture@360 Deg | Architecture Intern | Hyderabad | Jul 2023 | Nov 2023 | 18 Weeks | Campus Internship</t>
  </si>
  <si>
    <t>P26702033</t>
  </si>
  <si>
    <t>Het</t>
  </si>
  <si>
    <t>Jayantilal</t>
  </si>
  <si>
    <t>Sanghani</t>
  </si>
  <si>
    <t>Het Jayantilal Sanghani</t>
  </si>
  <si>
    <t>sanghanihet313@gmail.com</t>
  </si>
  <si>
    <t>P26702033@student.nicmar.ac.in</t>
  </si>
  <si>
    <t>31-Mar-2004</t>
  </si>
  <si>
    <t xml:space="preserve">English, Gujarati, Hindi, Marathi </t>
  </si>
  <si>
    <t>Sports,Fitness ,Travelling, Photography</t>
  </si>
  <si>
    <t xml:space="preserve">887741705311 </t>
  </si>
  <si>
    <t>Jayantilal Mohanbhai Sanghani</t>
  </si>
  <si>
    <t>Headmaster</t>
  </si>
  <si>
    <t>Jyotiben Jayantilal Sanghani</t>
  </si>
  <si>
    <t>Retired Headmistress</t>
  </si>
  <si>
    <t>401-Nav Sadhana CHS, Pt. Din Dayal Road, Near CMS School, Anand Nagar, Dombivali West</t>
  </si>
  <si>
    <t>Don Bosco High School</t>
  </si>
  <si>
    <t>Maharashtra Board, Dombivali</t>
  </si>
  <si>
    <t>Model College</t>
  </si>
  <si>
    <t>2022-Nov</t>
  </si>
  <si>
    <t>MS Excel, MS Project</t>
  </si>
  <si>
    <t>P26702034</t>
  </si>
  <si>
    <t>Siddhesh</t>
  </si>
  <si>
    <t xml:space="preserve">Navnath </t>
  </si>
  <si>
    <t>Siddhesh Navnath  Gaikwad</t>
  </si>
  <si>
    <t>siddheshgaikwad920@gmail.com</t>
  </si>
  <si>
    <t>P26702034@student.nicmar.ac.in</t>
  </si>
  <si>
    <t>10-Mar-2003</t>
  </si>
  <si>
    <t>Sports,Playing instruments</t>
  </si>
  <si>
    <t>Navnath</t>
  </si>
  <si>
    <t>Rajshree</t>
  </si>
  <si>
    <t>A13 Sobat CHS Shreengar Thane West</t>
  </si>
  <si>
    <t>Lokmanya Tilak English High school</t>
  </si>
  <si>
    <t>Mumbai, Maharashtra</t>
  </si>
  <si>
    <t>2005-May</t>
  </si>
  <si>
    <t>VG Vaze College of arts science and commerce</t>
  </si>
  <si>
    <t>Datta Meghe college of Engineering, Navi Mumbai, Maharashtra</t>
  </si>
  <si>
    <t>2020-May</t>
  </si>
  <si>
    <t>Autocad</t>
  </si>
  <si>
    <t xml:space="preserve">DJ Construction | civil engineer | Parel &amp; Powai | Jun 2024 | May 2026 | 1 Years, 11 Months, 27 Days | 3 </t>
  </si>
  <si>
    <t>P26702035</t>
  </si>
  <si>
    <t>ADITYA</t>
  </si>
  <si>
    <t xml:space="preserve">RAJU </t>
  </si>
  <si>
    <t>KHOT</t>
  </si>
  <si>
    <t>Aditya Raju  Khot</t>
  </si>
  <si>
    <t>khotaditya1888@gmail.com</t>
  </si>
  <si>
    <t>P26702035@student.nicmar.ac.in</t>
  </si>
  <si>
    <t>24-Sep-2003</t>
  </si>
  <si>
    <t>Hindi, English,Marathi,Sindhi</t>
  </si>
  <si>
    <t>Trekking, cooking ,Watching Documentaries</t>
  </si>
  <si>
    <t>RAJU</t>
  </si>
  <si>
    <t>CONTRACTOR &amp; FARMING</t>
  </si>
  <si>
    <t>SANJIVANI</t>
  </si>
  <si>
    <t>HOUSEWIFE</t>
  </si>
  <si>
    <t>MILKAT NO 511, RS.NO. 146/1 CHINCHWAD ROAD, SHANTINAGAR, NEAR HARIPRIYA SALES, KOLHAPUR, MAHARASHTRA 416119</t>
  </si>
  <si>
    <t>Kolhapur</t>
  </si>
  <si>
    <t>FORT INTERNATIONAL ACADEMY PANHALA KOLHAPUR MR</t>
  </si>
  <si>
    <t xml:space="preserve">CENTRAL BOARD OF SECONDARY EDUCATION , KOLHAPUR MAHARASHTRA </t>
  </si>
  <si>
    <t>VIVEKANAND JUNIOR COLLEGE</t>
  </si>
  <si>
    <t xml:space="preserve">MAHARASHTRA STATE BOARD OF SECONDARY AND HIGHER SECONDARY EDUCATION, PUNED HIGHER </t>
  </si>
  <si>
    <t xml:space="preserve">SANJAY GHODAWAT UNIVERSITY </t>
  </si>
  <si>
    <t xml:space="preserve">SANJAY GHODAWAT UNIVERSITY, KOLHAPUR MAHARASHTRA </t>
  </si>
  <si>
    <t>Autocad,Stadd Pro,Revit,RCDC,MS Project,MS Office</t>
  </si>
  <si>
    <t>INDIAN INSTITUTE OF TECHNOLOGY BOMBAY  | RESEARCH PROJECT INTERN | Mumbai | Jan 2025 | Jul 2025 | 25 Weeks | Campus Internship
Anil M. Nigade Civil Engineer | Trainee Engineer | Kolhapur | Dec 2023 | Jan 2024 | 5 Weeks</t>
  </si>
  <si>
    <t>Maintainance and Repair of Concrete structure
Licensed State Level Civil Engineer – BPMS Maharashtra</t>
  </si>
  <si>
    <t>P26702036</t>
  </si>
  <si>
    <t>SAHIL</t>
  </si>
  <si>
    <t>NILESH</t>
  </si>
  <si>
    <t>CHHORIYA</t>
  </si>
  <si>
    <t>Sahil Nilesh Chhoriya</t>
  </si>
  <si>
    <t>sahilchhoriya@gmail.com</t>
  </si>
  <si>
    <t>P26702036@student.nicmar.ac.in</t>
  </si>
  <si>
    <t>24-Sep-2002</t>
  </si>
  <si>
    <t>Hindi,English,Marathi,Marwadi</t>
  </si>
  <si>
    <t>Exploring New Places, Learning New Technology, Fitness &amp; Gym, Playing Kickboxing</t>
  </si>
  <si>
    <t>NILESH CHHORIYA</t>
  </si>
  <si>
    <t>NISHA CHHORIYA</t>
  </si>
  <si>
    <t>Dattawadi, Chalisgaon, Dist. Jalgaon, Maharashtra</t>
  </si>
  <si>
    <t>Jalgaon</t>
  </si>
  <si>
    <t>Podar International School</t>
  </si>
  <si>
    <t>CBSE Chalisgaon/Maharashtra</t>
  </si>
  <si>
    <t>Shri Hiralal Hastimal(Jain Brothers, Jalgaon) Polytechnic, Chandwad, Dist. Nashik, Maharashtra</t>
  </si>
  <si>
    <t>Veermata Jijabai Technological Institute, Matunga, Mumbai, Maharashtra</t>
  </si>
  <si>
    <t>2021-Sep</t>
  </si>
  <si>
    <t>AutoCAD, SAP2000,Staad PRO, Planwin, MS Office</t>
  </si>
  <si>
    <t>R R Jain Consultants Pvt. Ltd. | Design Intern | 101A, Zanjale Baug, Adjacent to Atithi Veg Restaurant, Maharshinagar, Pune -411037 | Jun 2023 | Aug 2023 | 7 Weeks</t>
  </si>
  <si>
    <t>P26702037</t>
  </si>
  <si>
    <t>Dhairya</t>
  </si>
  <si>
    <t>Patalia</t>
  </si>
  <si>
    <t>Dhairya Patalia</t>
  </si>
  <si>
    <t>dhairyap259@gmail.com</t>
  </si>
  <si>
    <t>P26702037@student.nicmar.ac.in</t>
  </si>
  <si>
    <t>17-Nov-2001</t>
  </si>
  <si>
    <t>English,Hindi,Gujarati</t>
  </si>
  <si>
    <t>Travelling,Playing Games,Music</t>
  </si>
  <si>
    <t>‭768087260035‬</t>
  </si>
  <si>
    <t>Rajesh Patalia</t>
  </si>
  <si>
    <t>Jyoti Patalia</t>
  </si>
  <si>
    <t>15/57, Matru Krupa, Yashwant Nagar Road No 1, Near Bavadi Auto Stand, Goregaon West, Mumbai - 400104</t>
  </si>
  <si>
    <t>Ryan International School, Malad West</t>
  </si>
  <si>
    <t>Prahladrai Dalmia Lions College of Commerce and Economics</t>
  </si>
  <si>
    <t>Maharashtra HSC</t>
  </si>
  <si>
    <t>Commerce</t>
  </si>
  <si>
    <t>R.A. Podar College of Commerce and Economics</t>
  </si>
  <si>
    <t>Bachelor of Management Studies (BMS)</t>
  </si>
  <si>
    <t>Marketing</t>
  </si>
  <si>
    <t>MS Office</t>
  </si>
  <si>
    <t>AGENCY09 | Digital Marketing Associate | Mumbai | Oct 2023 | Jun 2025 | 1 Years, 8 Months, 2 Days</t>
  </si>
  <si>
    <t>AGENCY09 | Digital Marketing Intern | Mumbai | Apr 2023 | Oct 2023 | 26 Weeks</t>
  </si>
  <si>
    <t>P26702038</t>
  </si>
  <si>
    <t>Vrushank</t>
  </si>
  <si>
    <t>Pradeep</t>
  </si>
  <si>
    <t>Warang</t>
  </si>
  <si>
    <t>Vrushank Pradeep Warang</t>
  </si>
  <si>
    <t>warangvrushank@gmail.com</t>
  </si>
  <si>
    <t>P26702038@student.nicmar.ac.in</t>
  </si>
  <si>
    <t>22-Sep-1997</t>
  </si>
  <si>
    <t>Reading,Trekking</t>
  </si>
  <si>
    <t>Pradeep Warang</t>
  </si>
  <si>
    <t>Government Employee - Indian Customs</t>
  </si>
  <si>
    <t>Purva Warang</t>
  </si>
  <si>
    <t>Private Sector - Breach Candy Hospital Trust</t>
  </si>
  <si>
    <t xml:space="preserve">Room No. 17, 4th Floor, Shramik CHS, Plot No. 3, V.N. Purav Marg, Behind Suman Nagar, Chembur.
</t>
  </si>
  <si>
    <t>Don Bosco High School Matunga</t>
  </si>
  <si>
    <t>Maharashtra SSC</t>
  </si>
  <si>
    <t>2010-Jul</t>
  </si>
  <si>
    <t>Guru Nanak Khalsa College</t>
  </si>
  <si>
    <t>Humanities / Arts</t>
  </si>
  <si>
    <t>2013-Aug</t>
  </si>
  <si>
    <t>2016-Feb</t>
  </si>
  <si>
    <t>Chembur Trombay Education Society College of Architecture (CTES COA)</t>
  </si>
  <si>
    <t>2023-Mar</t>
  </si>
  <si>
    <t>AutoCAD,SketchUp,Lumion,Revit,Photoshop,MS Office,welding,carpentry,BIM Architect</t>
  </si>
  <si>
    <t>Associated Architects | Project Architect | Mumbai | Jul 2024 | Jun 2026 | 1 Years, 11 Months, 22 Days | 3.6</t>
  </si>
  <si>
    <t>Prism Architects | Intern Architect | Mumbai | Nov 2020 | Apr 2021 | 25 Weeks</t>
  </si>
  <si>
    <t>BIM Architect from Novatr</t>
  </si>
  <si>
    <t>P26702039</t>
  </si>
  <si>
    <t>Niraj</t>
  </si>
  <si>
    <t>Sandeep</t>
  </si>
  <si>
    <t>Admane</t>
  </si>
  <si>
    <t>Niraj Sandeep Admane</t>
  </si>
  <si>
    <t>nirajadmane8@gmail.com</t>
  </si>
  <si>
    <t>P26702039@student.nicmar.ac.in</t>
  </si>
  <si>
    <t>13-Jun-2003</t>
  </si>
  <si>
    <t>Hindi,marathi,english</t>
  </si>
  <si>
    <t>reading,music</t>
  </si>
  <si>
    <t>Sandeep Jagannath Admane</t>
  </si>
  <si>
    <t>Tailor</t>
  </si>
  <si>
    <t>Deepali Sandeep Admane</t>
  </si>
  <si>
    <t>A/402,Kshtij Apt,Khadakpada,Kalyan(W)</t>
  </si>
  <si>
    <t xml:space="preserve">Shri Gajanan Vidhyalya </t>
  </si>
  <si>
    <t>Kalyan ,Maharashtra</t>
  </si>
  <si>
    <t>Tantraniketan Kanishta Mahavidhlya</t>
  </si>
  <si>
    <t>Ulhasnagar,Maharashtra</t>
  </si>
  <si>
    <t>Vocational</t>
  </si>
  <si>
    <t>Diploma In Civil Enginnering</t>
  </si>
  <si>
    <t xml:space="preserve">Shivajirao S Jondhle College Of Polytechnic ,Asangoan ,Maharashtra </t>
  </si>
  <si>
    <t>2022-Jun</t>
  </si>
  <si>
    <t xml:space="preserve">Shivajirao S Jondhle College Of Engineering ,Asangoan ,Maharashtra </t>
  </si>
  <si>
    <t>2025-Jul</t>
  </si>
  <si>
    <t>Revit Architecture, Revit Structure, Trimble SketchUp, Primavera P6 and V-Ray,AutoCAD</t>
  </si>
  <si>
    <t>VIRA BUILDTECH PVT LTD | JR SITE ENGINNER  | DOMBIVALI  | Jul 2025 | Apr 2026 | 0 Years, 9 Months, 20 Days | 2.52</t>
  </si>
  <si>
    <t>P26702040</t>
  </si>
  <si>
    <t>Bharat</t>
  </si>
  <si>
    <t>Suthar</t>
  </si>
  <si>
    <t>Bharat Dinesh Suthar</t>
  </si>
  <si>
    <t>bharatsuthar042@gmail.com</t>
  </si>
  <si>
    <t>P26702040@student.nicmar.ac.in</t>
  </si>
  <si>
    <t>06-Aug-2001</t>
  </si>
  <si>
    <t>Music,Travel</t>
  </si>
  <si>
    <t>Dinesh Suthar</t>
  </si>
  <si>
    <t xml:space="preserve">Contractor </t>
  </si>
  <si>
    <t>Kesar Suthar</t>
  </si>
  <si>
    <t>B/313, Shubh Ashirwad CHS, Near Karwa Hospital, OPP PNB, Dombivli East.</t>
  </si>
  <si>
    <t xml:space="preserve">Manjunatha Vidyalaya </t>
  </si>
  <si>
    <t xml:space="preserve">Secondary School Certificate Examination, Dombivli/ Maharashtra </t>
  </si>
  <si>
    <t>Keraleeya Samajam's Model College</t>
  </si>
  <si>
    <t xml:space="preserve">Higher Secondary Certificate Examination, Dombivli/ Maharashtra </t>
  </si>
  <si>
    <t>DY PATIL UNIVERSITY PUNE, AMBI</t>
  </si>
  <si>
    <t>Autocad,MS office</t>
  </si>
  <si>
    <t>P26702041</t>
  </si>
  <si>
    <t>Prashant</t>
  </si>
  <si>
    <t>Vitthal</t>
  </si>
  <si>
    <t>Kendre</t>
  </si>
  <si>
    <t>Prashant Vitthal Kendre</t>
  </si>
  <si>
    <t>prashantkendre7171@gmail.com</t>
  </si>
  <si>
    <t>P26702041@student.nicmar.ac.in</t>
  </si>
  <si>
    <t>28-Feb-2002</t>
  </si>
  <si>
    <t>Explore new palces ,Treakking,Riding,Reading</t>
  </si>
  <si>
    <t>Vitthal Kendre</t>
  </si>
  <si>
    <t>Farmer</t>
  </si>
  <si>
    <t>Sarswati</t>
  </si>
  <si>
    <t>House wife</t>
  </si>
  <si>
    <t>Ambajoga,Dongar pimpla, PO: Dongar pimpla, Dist : Beed</t>
  </si>
  <si>
    <t>Beed</t>
  </si>
  <si>
    <t>Laxmitara society , flat no 315, wing d , near by sonigara park, dange chowk, pune 411033</t>
  </si>
  <si>
    <t>Netaji Subhash Chandra Bose Vidyalay - Ambajogai</t>
  </si>
  <si>
    <t>Secondary and higher Secondary education Aurangabad board</t>
  </si>
  <si>
    <t>Kholeshwar Mahavidyalaya, Ambajogai</t>
  </si>
  <si>
    <t>Sinhgad Institute Of Technology &amp; Science, Narhe</t>
  </si>
  <si>
    <t>Autocad , Revit,MS project</t>
  </si>
  <si>
    <t>Manisha group Pvt.Ltd | Jr Engineer | Pune | Sep 2023 | Aug 2024 | 0 Years, 11 Months, 30 Days | 1.8
Venketesh developer pvt ltd | Jr site enginner | Pune | Nov 2024 | Mar 2026 | 1 Years, 4 Months, 30 Days | 3.24</t>
  </si>
  <si>
    <t>P26702042</t>
  </si>
  <si>
    <t xml:space="preserve">Rutvik </t>
  </si>
  <si>
    <t>Chaware</t>
  </si>
  <si>
    <t>Rutvik  Chaware</t>
  </si>
  <si>
    <t>rutvikchaware7@gmail.com</t>
  </si>
  <si>
    <t>P26702042@student.nicmar.ac.in</t>
  </si>
  <si>
    <t>12-Mar-2001</t>
  </si>
  <si>
    <t>Music,Badminton</t>
  </si>
  <si>
    <t>Rekha</t>
  </si>
  <si>
    <t>Karla Chowk, Gopal Nagar, Wardha</t>
  </si>
  <si>
    <t>Alphonsa Sr. Sec. School</t>
  </si>
  <si>
    <t>Acharya Shrimannarayan Polytechnic</t>
  </si>
  <si>
    <t>Sant Gadge Baba University</t>
  </si>
  <si>
    <t>Prof. Ram Meghe College of Engineering and Managment</t>
  </si>
  <si>
    <t>Civil &amp; Environmental Engineering</t>
  </si>
  <si>
    <t>2020-Nov</t>
  </si>
  <si>
    <t>2025-Mar</t>
  </si>
  <si>
    <t>Autocad,PowerBi,Python,MySQL,Excel</t>
  </si>
  <si>
    <t>P26702043</t>
  </si>
  <si>
    <t>Jeenesh</t>
  </si>
  <si>
    <t>Gautam</t>
  </si>
  <si>
    <t>Kankariya</t>
  </si>
  <si>
    <t>Jeenesh Gautam Kankariya</t>
  </si>
  <si>
    <t>jeeneshkankariya123@gmail.com</t>
  </si>
  <si>
    <t>P26702043@student.nicmar.ac.in</t>
  </si>
  <si>
    <t>30-Nov-2000</t>
  </si>
  <si>
    <t>Photography,Urban Explorations</t>
  </si>
  <si>
    <t xml:space="preserve">Gautam </t>
  </si>
  <si>
    <t>Job</t>
  </si>
  <si>
    <t xml:space="preserve">Gunjan </t>
  </si>
  <si>
    <t>Flat no. 4 Padam Niwas, Chaitanya Nagar, Back side of Mahaveer Classes, Ganesh Colony</t>
  </si>
  <si>
    <t>St. Lawrence High School</t>
  </si>
  <si>
    <t xml:space="preserve">Adv.Sitaram Babanbhau Anadramji Baheti Arts Commerce and Science College </t>
  </si>
  <si>
    <t>Kamla Raheja Vidyanidhi Institute of Architecture and Environment Studies</t>
  </si>
  <si>
    <t>Autocad,MS Office,Sketchup,Enscape,MS Project,Indesign,Photoshop,Illustrator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</si>
  <si>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</si>
  <si>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 | Campus Internship</t>
  </si>
  <si>
    <t>SUSTAIN 4.0. Rhinoceroes 3D and Grasshopper Workshop - Team Shunya IIT Bombay</t>
  </si>
  <si>
    <t>P26702044</t>
  </si>
  <si>
    <t>Rohan</t>
  </si>
  <si>
    <t>Nagnath</t>
  </si>
  <si>
    <t>Tummewar</t>
  </si>
  <si>
    <t>Rohan Nagnath Tummewar</t>
  </si>
  <si>
    <t>rohantummewar713@gmail.com</t>
  </si>
  <si>
    <t>P26702044@student.nicmar.ac.in</t>
  </si>
  <si>
    <t>26-Jul-2004</t>
  </si>
  <si>
    <t>fitness,tugofwar,swimming,travelling,financial markets</t>
  </si>
  <si>
    <t>Government officer</t>
  </si>
  <si>
    <t xml:space="preserve">Savita </t>
  </si>
  <si>
    <t>203 VIRAJ RESIDENCY CHANDANBUAG
KAMATGHAR BHARATCOLONY BHIWANDI
THANE MAHARASHTRA</t>
  </si>
  <si>
    <t>Scholars English High School</t>
  </si>
  <si>
    <t xml:space="preserve">Diploma in Civil </t>
  </si>
  <si>
    <t xml:space="preserve">Shivaji Rao Jondhale College </t>
  </si>
  <si>
    <t>2020-Aug</t>
  </si>
  <si>
    <t>Datta Meghe College Of Engineering, Airoli, Navi Mumbai</t>
  </si>
  <si>
    <t>2023-Aug</t>
  </si>
  <si>
    <t>AutoCAD</t>
  </si>
  <si>
    <t>P26702045</t>
  </si>
  <si>
    <t>Chetan</t>
  </si>
  <si>
    <t>Vilas</t>
  </si>
  <si>
    <t>Brid</t>
  </si>
  <si>
    <t>Chetan Vilas Brid</t>
  </si>
  <si>
    <t>bridchetan46@gmail.com</t>
  </si>
  <si>
    <t>P26702045@student.nicmar.ac.in</t>
  </si>
  <si>
    <t>29-Jun-1997</t>
  </si>
  <si>
    <t>Football</t>
  </si>
  <si>
    <t>Retired Government Servant</t>
  </si>
  <si>
    <t>Vibha</t>
  </si>
  <si>
    <t>306, A/10, Kokan Aareshwar Co-op soc, Kokan Nagar, Jogeshwari-(E)</t>
  </si>
  <si>
    <t>St. Xavier's High School</t>
  </si>
  <si>
    <t>Maharsahtra State Board with Mumbai/ Maharashtra</t>
  </si>
  <si>
    <t>Ismail Yusuf College of Arts, Science and Commerce</t>
  </si>
  <si>
    <t>Maharashtra Board of Higher Secondary Education with Mumbai/ Maharashtra</t>
  </si>
  <si>
    <t>2014-Feb</t>
  </si>
  <si>
    <t>2015-Feb</t>
  </si>
  <si>
    <t>Aditya College of Architecture with Mumbai/ Maharashtra</t>
  </si>
  <si>
    <t>2015-Aug</t>
  </si>
  <si>
    <t>AutoCAD,Revit,Sketchup,MS Office,MS Projects</t>
  </si>
  <si>
    <t>DNM GEODESIGNS | ARCHITECT | MUMBAI | Jul 2024 | Nov 2025 | 1 Years, 4 Months, 15 Days | 3.6
RUMY SHROFF AND ASSOCIATES | ARCHITECT | MUMBAI | Mar 2022 | Apr 2023 | 1 Years, 1 Months, 29 Days | 1.8</t>
  </si>
  <si>
    <t>VAO ARCHITECTS RESEARCH AND DESIGN STUDIO | TRAINEE ARCHITECT | MUMBAI | Nov 2018 | May 2019 | 30 Weeks</t>
  </si>
  <si>
    <t>P26702046</t>
  </si>
  <si>
    <t>Akshat</t>
  </si>
  <si>
    <t>Anand</t>
  </si>
  <si>
    <t>Dixit</t>
  </si>
  <si>
    <t>Akshat Anand Dixit</t>
  </si>
  <si>
    <t>dixitakshat96@gmail.com</t>
  </si>
  <si>
    <t>P26702046@student.nicmar.ac.in</t>
  </si>
  <si>
    <t>04-Sep-2003</t>
  </si>
  <si>
    <t>Sports,Music</t>
  </si>
  <si>
    <t>A-</t>
  </si>
  <si>
    <t>Anand Dixit</t>
  </si>
  <si>
    <t>Arti Dixit</t>
  </si>
  <si>
    <t>Near Sindhi Naka Ramnagar</t>
  </si>
  <si>
    <t>New English Convent</t>
  </si>
  <si>
    <t>Diploma in Civil &amp; Rural Engineering</t>
  </si>
  <si>
    <t>Maharashtra State Board of Technical Education</t>
  </si>
  <si>
    <t>Dr. Babasaheb Ambedkar Technological University, Lonere</t>
  </si>
  <si>
    <t>Bajaj Institute of Technology, Wardha</t>
  </si>
  <si>
    <t>AutoCAD,MS Office,ETABS, SAFE</t>
  </si>
  <si>
    <t>ARKSIMPLIFIQ PRIVATE LIMITED | Project Engineer | Nagpur | Sep 2025 | Jun 2026 | 0 Years, 9 Months, 22 Days | 3.48</t>
  </si>
  <si>
    <t>Fortress Infracon | Intern | Thane | Mar 2025 | Jun 2025 | 17 Weeks | Campus Internship
M/s. L.B.Kunjir | Intern | Chandrapur | Jun 2022 | Dec 2022 | 26 Weeks</t>
  </si>
  <si>
    <t>AutoCAD
ETABS
PADEL (P-Planning,A-Analysis,D-Design,E-Estimate,L-Layout)
SAFE
Revit - Structure
Naviswork</t>
  </si>
  <si>
    <t>P26702047</t>
  </si>
  <si>
    <t>Saras</t>
  </si>
  <si>
    <t>Nitin</t>
  </si>
  <si>
    <t>mhatre</t>
  </si>
  <si>
    <t>Saras Nitin Mhatre</t>
  </si>
  <si>
    <t>sarasmhatre12@gmail.com</t>
  </si>
  <si>
    <t>P26702047@student.nicmar.ac.in</t>
  </si>
  <si>
    <t>01-Jul-2004</t>
  </si>
  <si>
    <t>Cricket,Movies,Traveling,Music</t>
  </si>
  <si>
    <t>Swati</t>
  </si>
  <si>
    <t xml:space="preserve">School teacher </t>
  </si>
  <si>
    <t>vasai(w), bhuiaon supai ali,house swed ganga maharastra 401201.</t>
  </si>
  <si>
    <t xml:space="preserve">HOLY CROSS ENGLISH HIGH SCHOOL </t>
  </si>
  <si>
    <t xml:space="preserve">Maharashtra State Board of Secondary and Higher Secondary Education </t>
  </si>
  <si>
    <t xml:space="preserve">New English Junior College </t>
  </si>
  <si>
    <t xml:space="preserve">Mumbai Of University </t>
  </si>
  <si>
    <t>VIDYAVARDHINI'S A.V. COLLEGE OF ARTS, K.M. COLLEGE OF COMMERCE &amp; E.S.A. COLLEGE OF SCIENCE</t>
  </si>
  <si>
    <t>MS Word,MS PowerPoint,Google Docs,Canva,AI Tools (ChatGPT Gemini)</t>
  </si>
  <si>
    <t>Mhatre builders  | Project Coordinator  | Mumbai | Jan 2024 | May 2026 | 2 Years, 4 Months, 9 Days | 0</t>
  </si>
  <si>
    <t xml:space="preserve">Management Skills - Team Leadership Skills Masterclass </t>
  </si>
  <si>
    <t>P26702048</t>
  </si>
  <si>
    <t>Shubham</t>
  </si>
  <si>
    <t xml:space="preserve">Dayanand </t>
  </si>
  <si>
    <t>Goriwale</t>
  </si>
  <si>
    <t>Shubham Dayanand  Goriwale</t>
  </si>
  <si>
    <t>shubhamgoriwale919@gmail.com</t>
  </si>
  <si>
    <t>P26702048@student.nicmar.ac.in</t>
  </si>
  <si>
    <t>09-Jun-2003</t>
  </si>
  <si>
    <t>English, Marathi,Hindi</t>
  </si>
  <si>
    <t>Reading, Cooking,Swimming</t>
  </si>
  <si>
    <t>Dayanand Goriwale</t>
  </si>
  <si>
    <t>Cab Driver</t>
  </si>
  <si>
    <t>Dikshita Goriwale</t>
  </si>
  <si>
    <t>Room No 126, 4/5 Sayaji narayan More Chawl, Vivekanand Nagar, Dhobhi Ghat Vakola Bridge, Santacruz East 400055</t>
  </si>
  <si>
    <t>Room 1 , Mangalmurti Building no 1, Khandwala Compound , Dattamandir Road, Vakola, Santacruz East 400055</t>
  </si>
  <si>
    <t xml:space="preserve">Parle Tilak Vidyalaya Marathi Medium </t>
  </si>
  <si>
    <t xml:space="preserve">Maharashtra State Board Of Secondary and Higher Secondary Education, Pune, Maharashtra </t>
  </si>
  <si>
    <t xml:space="preserve">Diploma In Civil Engineering </t>
  </si>
  <si>
    <t xml:space="preserve"> Government Polytechnic Mumbai , Mumbai/Maharashtra</t>
  </si>
  <si>
    <t xml:space="preserve">Vidyavardhini's College of Engineering and Technology, Vasai/Maharashtra </t>
  </si>
  <si>
    <t>AutoCad,Revit,MS Office,MS Project,BIM</t>
  </si>
  <si>
    <t>Mumbai Port Authority | Site Engineer | Mumbai | Mar 2022 | Jul 2022 | 19 Weeks</t>
  </si>
  <si>
    <t>P26702049</t>
  </si>
  <si>
    <t>Om</t>
  </si>
  <si>
    <t>Pramod</t>
  </si>
  <si>
    <t>Yeole</t>
  </si>
  <si>
    <t>Om Pramod Yeole</t>
  </si>
  <si>
    <t>omyeole23@gmail.com</t>
  </si>
  <si>
    <t>P26702049@student.nicmar.ac.in</t>
  </si>
  <si>
    <t>23-Feb-2004</t>
  </si>
  <si>
    <t>Music,Cycling</t>
  </si>
  <si>
    <t>Bhagyashri</t>
  </si>
  <si>
    <t>At Post Vaduj Taluka Khtava, Vaduj, Datta Mandir Javal Vitthal Road, Satara</t>
  </si>
  <si>
    <t>Satara</t>
  </si>
  <si>
    <t>Plot No 1 Om Saraswati Bungalow Vighnaharta Colony Kondave Road Satara</t>
  </si>
  <si>
    <t>Maharaja Sayajirao Vidyalay</t>
  </si>
  <si>
    <t>Secondary and Higher Secondary Education, Pune/ Kolhapur Divisional Board</t>
  </si>
  <si>
    <t>Karmaveer Bhaurao Patil Polytechnic College Satara</t>
  </si>
  <si>
    <t>2022-May</t>
  </si>
  <si>
    <t>SAVITRIBAI PHULE PUNE UNIVERSITY</t>
  </si>
  <si>
    <t>AJEENKYA DY PATIL SCHOOL OF ENGINEERING</t>
  </si>
  <si>
    <t>AutoCAD, MS Office, MS Project</t>
  </si>
  <si>
    <t>UCON PT STRUCTURAL SYSTEMS PRIVATE LIMITED | Trainee Engineer | Pune | Jan 2025 | Sep 2025 | 0 Years, 8 Months, 9 Days | 2.4
KBP CIVIL ENGINEERING SERVICES PVT LTD | Jr. Tender/ Planning Engineer | Pune | Feb 2026 | Jun 2026 | 0 Years, 4 Months, 1 Days | 1.8</t>
  </si>
  <si>
    <t>No Uploaded</t>
  </si>
  <si>
    <t>P26702050</t>
  </si>
  <si>
    <t>Sarthak</t>
  </si>
  <si>
    <t xml:space="preserve">Rahul </t>
  </si>
  <si>
    <t>Zadbuke</t>
  </si>
  <si>
    <t>Sarthak Rahul  Zadbuke</t>
  </si>
  <si>
    <t>sarthakzadbuke07@gmail.com</t>
  </si>
  <si>
    <t>P26702050@student.nicmar.ac.in</t>
  </si>
  <si>
    <t>18-Sep-2004</t>
  </si>
  <si>
    <t xml:space="preserve">Marathi, Hindi ,English </t>
  </si>
  <si>
    <t>Music, Movies</t>
  </si>
  <si>
    <t xml:space="preserve">Rahul Zadbuke </t>
  </si>
  <si>
    <t xml:space="preserve">Megha Zadbuke </t>
  </si>
  <si>
    <t xml:space="preserve">Homemaker </t>
  </si>
  <si>
    <t xml:space="preserve">4257, Navi Peth, Pandharpur </t>
  </si>
  <si>
    <t xml:space="preserve">Yashwant Vidyalaya, Pandharpur </t>
  </si>
  <si>
    <t xml:space="preserve">Uma Mahavidyalaya, Pandharpur </t>
  </si>
  <si>
    <t>Punyashlok Ahilyadevi Holkar Solapur University, Solapur</t>
  </si>
  <si>
    <t xml:space="preserve">SVERI’s College of Engineering, Pandharpur </t>
  </si>
  <si>
    <t>AutoCAD,MS project ,Revit</t>
  </si>
  <si>
    <t>P26702051</t>
  </si>
  <si>
    <t>Masood</t>
  </si>
  <si>
    <t>Riyaz</t>
  </si>
  <si>
    <t>Attar</t>
  </si>
  <si>
    <t>Masood Riyaz Attar</t>
  </si>
  <si>
    <t>masoodattar001@gmail.com</t>
  </si>
  <si>
    <t>P26702051@student.nicmar.ac.in</t>
  </si>
  <si>
    <t>21-Jun-2002</t>
  </si>
  <si>
    <t xml:space="preserve">Hindi,English,Marathi </t>
  </si>
  <si>
    <t>Piano,Swimming,Painting ,gaming,Reading</t>
  </si>
  <si>
    <t>Riyaz Attar</t>
  </si>
  <si>
    <t>Vahida Attar</t>
  </si>
  <si>
    <t xml:space="preserve">Lane 3, Sayyed Nagar, Hadapsar, Pune
</t>
  </si>
  <si>
    <t>Flat no 10, B wing, Kasba Peth, Pune 411011</t>
  </si>
  <si>
    <t>Sadhana Vidyalaya, Hadapsar</t>
  </si>
  <si>
    <t>2017-Jul</t>
  </si>
  <si>
    <t>RR Shinde Junior College</t>
  </si>
  <si>
    <t>MMCOA Pune, Maharashtra</t>
  </si>
  <si>
    <t>AutoCAD, MS Office, MS Project, Revit,BIM,SketchUP ,Blender,Rhino,D5 Render,V-ray,Enscape,Lumion,Da Vinci Resolve,Adobe suite</t>
  </si>
  <si>
    <t>Vertigrow Pvt Ltd | Architectural Consultant  | Pune | Jun 2024 | Jul 2024 | 0 Years, 1 Months, 30 Days | 0.3
CCBA Designs Pvt Ltd | Architect | Pune | Aug 2024 | Aug 2025 | 1 Years, 0 Months, 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</si>
  <si>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 | Campus Internship</t>
  </si>
  <si>
    <t>P26702052</t>
  </si>
  <si>
    <t>Abhishek</t>
  </si>
  <si>
    <t>Anilraoji</t>
  </si>
  <si>
    <t>Chinchamalatpure</t>
  </si>
  <si>
    <t>Abhishek Anilraoji Chinchamalatpure</t>
  </si>
  <si>
    <t>02abhi2000@gmail.com</t>
  </si>
  <si>
    <t>P26702052@student.nicmar.ac.in</t>
  </si>
  <si>
    <t>02-Oct-2000</t>
  </si>
  <si>
    <t xml:space="preserve">Reading,Volleyball,Trekking </t>
  </si>
  <si>
    <t>Anil</t>
  </si>
  <si>
    <t>Agriculture</t>
  </si>
  <si>
    <t>Savita</t>
  </si>
  <si>
    <t>Ward no.5, Near Onkareshwar Temple, At Post Loni, Tq Warud, Dist Amravati</t>
  </si>
  <si>
    <t>Amravati</t>
  </si>
  <si>
    <t>R.C High school Loni</t>
  </si>
  <si>
    <t>Maharashtra State Board Of Secondary and Higher Secondary Education, Pune Divisional Board Amravati</t>
  </si>
  <si>
    <t>Mahatma Phule Mahavidyalay Warud</t>
  </si>
  <si>
    <t>Sant Gadge Baba Amravati University</t>
  </si>
  <si>
    <t>Prof. Ram Meghe College of Engineering Amravati, Maharashtra</t>
  </si>
  <si>
    <t>AutoCAD, MS Office, MS Project, Revit,Sketchup</t>
  </si>
  <si>
    <t>P26702053</t>
  </si>
  <si>
    <t>Pritam Satyakishore</t>
  </si>
  <si>
    <t xml:space="preserve">Singh </t>
  </si>
  <si>
    <t>Rathore</t>
  </si>
  <si>
    <t>Pritam Satyakishore Singh  Rathore</t>
  </si>
  <si>
    <t>pritamsinghrathore14@gmail.com</t>
  </si>
  <si>
    <t>P26702053@student.nicmar.ac.in</t>
  </si>
  <si>
    <t>11-Sep-1999</t>
  </si>
  <si>
    <t>Hindi, English ,Marathi</t>
  </si>
  <si>
    <t>Reading ,yoga , Cycling</t>
  </si>
  <si>
    <t>Satyakishore  Singh Rathore</t>
  </si>
  <si>
    <t>Civil Contractor</t>
  </si>
  <si>
    <t>Padamshree Rathore</t>
  </si>
  <si>
    <t>1002 Kripa heights, opposite  hotel link view
link road, borivali west,Mumbai-400091</t>
  </si>
  <si>
    <t>Room 606, Youthville Balewadi 2, Next to Amar Tech Park, Balewadi, Pune</t>
  </si>
  <si>
    <t xml:space="preserve"> Poorna Prajna High School</t>
  </si>
  <si>
    <t>Maharashtra State Board of Secondary &amp; Higher Secondary Education (MSBSHSE), Mumbai Divisional Board, Maharashtra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</si>
  <si>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</si>
  <si>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</si>
  <si>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</si>
  <si>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</si>
  <si>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Advanced Excel, MS Office, MS Project, Google Sheets, JIRA, ServiceNow, Data Analysis, MIS Reporting, Dashboarding, Pivot Tables, VLOOKUP/XLOOKUP, Market Research, Financial Analysis, Project Scheduling,Stakeholder Coordination,Process Documentation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</si>
  <si>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</si>
  <si>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C-DAC Mumbai | Project Trainee – Placement Forecasting | Mumbai, India | Jan 2025 | Feb 2025 | 8 Weeks | Campus Internship</t>
  </si>
  <si>
    <t>AWS Academy Graduate – Cloud Data Pipeline Builder
C-DAC – PG Diploma in Big Data Analytics (PG-DBDA).</t>
  </si>
  <si>
    <t>P26702054</t>
  </si>
  <si>
    <t>GANESH</t>
  </si>
  <si>
    <t>R P</t>
  </si>
  <si>
    <t>Ganesh Patil R P</t>
  </si>
  <si>
    <t>ganeshrp444@gmail.com</t>
  </si>
  <si>
    <t>P26702054@student.nicmar.ac.in</t>
  </si>
  <si>
    <t>15-Jul-2003</t>
  </si>
  <si>
    <t>English,Hindi,Kannada,Telugu</t>
  </si>
  <si>
    <t>Reading Books,Playing Cricket,Listening to Music</t>
  </si>
  <si>
    <t>PAMPANNA GOUDA R C</t>
  </si>
  <si>
    <t>business man</t>
  </si>
  <si>
    <t>R P SHAILAJA</t>
  </si>
  <si>
    <t xml:space="preserve">C/O: Pampanna Gouda R C 33/1E/25, 15th Ward, 4th Cross Krishna Nagar  taluk Siruguppa   
</t>
  </si>
  <si>
    <t>Bellary</t>
  </si>
  <si>
    <t>ALVA'S ENGLISH MEDIUM HIGH SCHOOL</t>
  </si>
  <si>
    <t>State Board Karnataka</t>
  </si>
  <si>
    <t>SRI CHAJTHANYA PU COLLEGE,</t>
  </si>
  <si>
    <t>RV college of engineering</t>
  </si>
  <si>
    <t>RV college of engineering Karnataka</t>
  </si>
  <si>
    <t>MS  Project,AutoCad,MS  office,Revit</t>
  </si>
  <si>
    <t>ravindranath constructions private limited | junior site engineer | koppal | Aug 2025 | Jun 2026 | 0 Years, 10 Months, 29 Days | 2.4</t>
  </si>
  <si>
    <t>P26702055</t>
  </si>
  <si>
    <t>Craig</t>
  </si>
  <si>
    <t>Adolfo</t>
  </si>
  <si>
    <t>Dias</t>
  </si>
  <si>
    <t>Craig Adolfo Dias</t>
  </si>
  <si>
    <t>craigdias04@gmail.com</t>
  </si>
  <si>
    <t>P26702055@student.nicmar.ac.in</t>
  </si>
  <si>
    <t>02-Sep-2003</t>
  </si>
  <si>
    <t>English, Hindi</t>
  </si>
  <si>
    <t>Sports</t>
  </si>
  <si>
    <t>5877 3115 4948</t>
  </si>
  <si>
    <t>Stanley Dias</t>
  </si>
  <si>
    <t>Reena Dias</t>
  </si>
  <si>
    <t>Civil Engineer</t>
  </si>
  <si>
    <t>H.No 23 Cana Benaulim</t>
  </si>
  <si>
    <t>South Goa</t>
  </si>
  <si>
    <t>Goa</t>
  </si>
  <si>
    <t>Loyola High School</t>
  </si>
  <si>
    <t>Goa Board</t>
  </si>
  <si>
    <t>Presentation Convent Higher Secondary</t>
  </si>
  <si>
    <t xml:space="preserve">Goa Board </t>
  </si>
  <si>
    <t>2021-May</t>
  </si>
  <si>
    <t>Rosary College of commerce and arts</t>
  </si>
  <si>
    <t>Goa University</t>
  </si>
  <si>
    <t>Bachelor of Business Administration (BBA)</t>
  </si>
  <si>
    <t>Marketing Management</t>
  </si>
  <si>
    <t>MS Excel,MS powerpoint</t>
  </si>
  <si>
    <t>RD constructions Pvt Ltd | Site Supervisor | South Goa | Aug 2024 | May 2026 | 1 Years, 9 Months, 30 Days | 0.00</t>
  </si>
  <si>
    <t>Astra Metals Pvt Ltd | Human Resource Intern | South Goa | May 2022 | Jul 2022 | 5 Weeks | Campus Internship
The Centre Court | Sales Intern | South Goa | May 2023 | Jun 2023 | 6 Weeks | Campus Internship</t>
  </si>
  <si>
    <t>P26702056</t>
  </si>
  <si>
    <t>Rishav</t>
  </si>
  <si>
    <t>Ranjan</t>
  </si>
  <si>
    <t>Rishav Ranjan</t>
  </si>
  <si>
    <t>ranjan.rishav199@gmail.com</t>
  </si>
  <si>
    <t>P26702056@student.nicmar.ac.in</t>
  </si>
  <si>
    <t>19-Sep-2002</t>
  </si>
  <si>
    <t>English,Hindi</t>
  </si>
  <si>
    <t>Sports,Athletics,Reading</t>
  </si>
  <si>
    <t>B-</t>
  </si>
  <si>
    <t>Rajeev Ranjan Singh</t>
  </si>
  <si>
    <t>Rita Singh</t>
  </si>
  <si>
    <t xml:space="preserve">2B1, Aditya Syndicate, Adityapur 2, Jamshedpur
</t>
  </si>
  <si>
    <t>Seraikela Kharsawan</t>
  </si>
  <si>
    <t>Jharkhand</t>
  </si>
  <si>
    <t>Loyola School</t>
  </si>
  <si>
    <t>ICSE Jamshedpur/Jharkhand</t>
  </si>
  <si>
    <t>ISC Jamshedpur/Jharkhand</t>
  </si>
  <si>
    <t>Manipal Academy of Higher Education</t>
  </si>
  <si>
    <t>Manipal Institute of technology, Manipal, Karnataka</t>
  </si>
  <si>
    <t>Information Technology</t>
  </si>
  <si>
    <t>Python,Java,PowerBI,MS Projects</t>
  </si>
  <si>
    <t>NIT Jamshedpur | Research Intern (Value Engineering) | Jamshedpur | Jan 2025 | Jun 2025 | 21 Weeks | Campus Internship
Tata Steel | KPI Monitoring Intern | Jamshedpur | Jun 2023 | Jul 2023 | 8 Weeks</t>
  </si>
  <si>
    <t>Generative AI for Business</t>
  </si>
  <si>
    <t>P26702057</t>
  </si>
  <si>
    <t>Muhammed</t>
  </si>
  <si>
    <t>P</t>
  </si>
  <si>
    <t>Muhammed P</t>
  </si>
  <si>
    <t>punathilmuhammed44@gmail.com</t>
  </si>
  <si>
    <t>P26702057@student.nicmar.ac.in</t>
  </si>
  <si>
    <t>01-Sep-2004</t>
  </si>
  <si>
    <t>Malayalam,English,Hindi</t>
  </si>
  <si>
    <t>Guitar</t>
  </si>
  <si>
    <t>Sameer Mustafa</t>
  </si>
  <si>
    <t>Office Manager</t>
  </si>
  <si>
    <t>Wahadha Mariam</t>
  </si>
  <si>
    <t>Pune, Baner , Balewadi NICMAR</t>
  </si>
  <si>
    <t>Indian Community School Kuwait Khaithan</t>
  </si>
  <si>
    <t>CBSE KUWAIT</t>
  </si>
  <si>
    <t>2011-Sep</t>
  </si>
  <si>
    <t>CHRIST(Deemed To Be University)</t>
  </si>
  <si>
    <t>CHRIST(Deemed To Be University) Bangalore</t>
  </si>
  <si>
    <t>Primavera</t>
  </si>
  <si>
    <t>Dar Al SSH | Intern | Kuwait | Apr 2024 | May 2024 | 4 Weeks
Hilton Garden Inn | Intern | Kuwait | May 2025 | May 2025 | 3 Weeks</t>
  </si>
  <si>
    <t>P26702058</t>
  </si>
  <si>
    <t>Biswajeet</t>
  </si>
  <si>
    <t>Mahankuda</t>
  </si>
  <si>
    <t>Biswajeet Mahankuda</t>
  </si>
  <si>
    <t>biswajeet.mahankuda2003@gmail.com</t>
  </si>
  <si>
    <t>P26702058@student.nicmar.ac.in</t>
  </si>
  <si>
    <t>17-Aug-2003</t>
  </si>
  <si>
    <t>Hindi, English,Oriya</t>
  </si>
  <si>
    <t xml:space="preserve">Fitness </t>
  </si>
  <si>
    <t>Balaram Mahankuda</t>
  </si>
  <si>
    <t>Mamata Mahankuda</t>
  </si>
  <si>
    <t>Neheru nagar 9th lane, Gosaninuagaon, Berhampur</t>
  </si>
  <si>
    <t>Ganjam</t>
  </si>
  <si>
    <t>SARASWATI VIDYA MANDIR</t>
  </si>
  <si>
    <t>BOARD OF SECONDRY EDUCATION, ODISHA</t>
  </si>
  <si>
    <t>Civil engineering</t>
  </si>
  <si>
    <t>GOVT. POLYTECHNIC, BERHAMPUR</t>
  </si>
  <si>
    <t xml:space="preserve">NIST UNIVERSITY </t>
  </si>
  <si>
    <t>NIST UNIVERSITY, BERHAMPUR</t>
  </si>
  <si>
    <t>2023-Sep</t>
  </si>
  <si>
    <t>AutoCAD, Staad.pro   , 3dsmax , Revit architecture , MS OFFICE</t>
  </si>
  <si>
    <t>NATIONAL HIGHWAY AUTHORITY OF INDIA | CIVIL ENGINEERING INTERN | BHUBANESWAR | May 2025 | Jun 2025 | 4 Weeks</t>
  </si>
  <si>
    <t>ADVANCE DIPLOMA IN STRUCTURAL DESIGNING &amp; ANALYSIS</t>
  </si>
  <si>
    <t>P26702059</t>
  </si>
  <si>
    <t>TANUJ</t>
  </si>
  <si>
    <t>S J</t>
  </si>
  <si>
    <t>Tanuj S J</t>
  </si>
  <si>
    <t>tanujtanu18@gmail.com</t>
  </si>
  <si>
    <t>P26702059@student.nicmar.ac.in</t>
  </si>
  <si>
    <t>21-Sep-2001</t>
  </si>
  <si>
    <t>English,kannada,Hindi</t>
  </si>
  <si>
    <t>Trekking,Bike Riding,music</t>
  </si>
  <si>
    <t>JAYARAMA K S</t>
  </si>
  <si>
    <t xml:space="preserve">Lab Technician </t>
  </si>
  <si>
    <t>SAKAMMA</t>
  </si>
  <si>
    <t xml:space="preserve">First Division Assistant </t>
  </si>
  <si>
    <t>Amma Nilaya 1st Cross, Behind Indira Convent, Opposite Jayalakshmi Theater, Guthalu, Mandya</t>
  </si>
  <si>
    <t>Mandya</t>
  </si>
  <si>
    <t>TANUJ S J</t>
  </si>
  <si>
    <t xml:space="preserve"> Karnataka</t>
  </si>
  <si>
    <t>Visvesvaraya Technological University</t>
  </si>
  <si>
    <t>AutoCAD,Revit, MS Office,MS project, Primavera.</t>
  </si>
  <si>
    <t>Shankarnarayana Constructions Private Limited | Jr. Engineer QS | Bengaluru | Jun 2023 | Oct 2025 | 2 Years, 4 Months, 2 Days | 3.18
Power Mech Projects Limited | Planning Engineer (PMX) | Bengaluru | Oct 2025 | May 2026 | 0 Years, 6 Months, 17 Days | 4.20</t>
  </si>
  <si>
    <t>P26702060</t>
  </si>
  <si>
    <t>MURALIDHAR</t>
  </si>
  <si>
    <t>G</t>
  </si>
  <si>
    <t>Muralidhar G</t>
  </si>
  <si>
    <t>murali711999@gmail.com</t>
  </si>
  <si>
    <t>P26702060@student.nicmar.ac.in</t>
  </si>
  <si>
    <t>07-Jan-1999</t>
  </si>
  <si>
    <t>English,Tamil,Hindi</t>
  </si>
  <si>
    <t>Gym,Travelling</t>
  </si>
  <si>
    <t>GOWTHAMAN K</t>
  </si>
  <si>
    <t>SAROJA G</t>
  </si>
  <si>
    <t>Pharmacist</t>
  </si>
  <si>
    <t>4/5, KUNDAVAI STREET, MUTHAMIL NAGAR, MEDICAL COLLEGE ROAD, THANJAVUR</t>
  </si>
  <si>
    <t>Thanjavur</t>
  </si>
  <si>
    <t>SRV MATRICULATION AND HIGHER SECONDARY SCHOOL</t>
  </si>
  <si>
    <t>Tamil Nadu Board of Secondary Education, Tamilnadu</t>
  </si>
  <si>
    <t>PONNAIYAH RAMAJAYAM HIGHER SECONDARY SCHOOL</t>
  </si>
  <si>
    <t>Tamil Nadu Board Of Higher Secondary Education, Tamilnadu</t>
  </si>
  <si>
    <t>BMS Institute of Technology, Bangalore, Karnataka</t>
  </si>
  <si>
    <t>AutoCAD,MS Office,MS Project,Civil 3d,MS Excel</t>
  </si>
  <si>
    <t>JMZ Technologies | Design Engineer | Bangalore | Feb 2022 | Mar 2023 | 1 Years, 1 Months, 6 Days | 1.80
SLVS Design Consultants LLP | Design Engineer | Bangalore | Mar 2023 | Nov 2025 | 2 Years, 8 Months, 4 Days | 3.36</t>
  </si>
  <si>
    <t>Deccan Engineering  | Internship Trainee | Bangalore | Jul 2019 | Aug 2019 | 4 Weeks</t>
  </si>
  <si>
    <t>Best Presentation on ICSDEE</t>
  </si>
  <si>
    <t>P26702061</t>
  </si>
  <si>
    <t>Satheesh</t>
  </si>
  <si>
    <t>Rahul  Satheesh</t>
  </si>
  <si>
    <t>rsatheesh638@gmail.com</t>
  </si>
  <si>
    <t>P26702061@student.nicmar.ac.in</t>
  </si>
  <si>
    <t>03-May-2001</t>
  </si>
  <si>
    <t xml:space="preserve">English ,Hindi , malayalam </t>
  </si>
  <si>
    <t>Travel Sketching ,Reading , Photography ,Painting ,music</t>
  </si>
  <si>
    <t>Satheesh Joseph</t>
  </si>
  <si>
    <t>Agricultural Entrepreneur</t>
  </si>
  <si>
    <t>Vineetha Satheesh</t>
  </si>
  <si>
    <t xml:space="preserve">Kuthiravelil House , 
Peroor Road ,
 Ettumanoor 
</t>
  </si>
  <si>
    <t>Kottayam</t>
  </si>
  <si>
    <t>SFS Public School &amp; Junior College</t>
  </si>
  <si>
    <t>Central Board of Secondary Education, Kerala</t>
  </si>
  <si>
    <t>2016-May</t>
  </si>
  <si>
    <t>Mahatma Gandhi University</t>
  </si>
  <si>
    <t>Asian School of Architecture and Design Innovation, Kerala</t>
  </si>
  <si>
    <t>Autocad,Ms excel,Ms project,Sketchup,Revit,d5,archicad</t>
  </si>
  <si>
    <t>Rainmaker Studio  | Junior Architect  | Bangalore | Jan 2025 | Sep 2025 | 0 Years, 8 Months, 2 Days | 2.4
Lucid Sense Architects | Junior Architect  | Kottayam  | Oct 2025 | Jun 2026 | 0 Years, 8 Months, 0 Days | 1.2</t>
  </si>
  <si>
    <t>Studio Matter  | Architectural Intern | Goa | Jun 2023 | Dec 2023 | 26 Weeks | Campus Internship</t>
  </si>
  <si>
    <t xml:space="preserve">Young Architect Festival -Design Workshop 
COA Thesis Award Certificate 
COA REGISTRED ARCHITECT </t>
  </si>
  <si>
    <t>P26702063</t>
  </si>
  <si>
    <t>Lakshya</t>
  </si>
  <si>
    <t>Luhana</t>
  </si>
  <si>
    <t>Lakshya Pradeep Luhana</t>
  </si>
  <si>
    <t>lakshyaluhana.784@gmail.com</t>
  </si>
  <si>
    <t>P26702063@student.nicmar.ac.in</t>
  </si>
  <si>
    <t>07-Aug-2004</t>
  </si>
  <si>
    <t>Hindi, English,Gujarati,Sindhi</t>
  </si>
  <si>
    <t>Reading, Music,Chess,Tennis</t>
  </si>
  <si>
    <t>Pradeep Luhana</t>
  </si>
  <si>
    <t>Developer</t>
  </si>
  <si>
    <t>Mamta Luhana</t>
  </si>
  <si>
    <t>Interior Designer</t>
  </si>
  <si>
    <t>5 Empyrean Grassfield
b/h  Jalsa Flat, Priya Cinema Road, Gotri Sevasi</t>
  </si>
  <si>
    <t>Vadodara</t>
  </si>
  <si>
    <t>Gujarat</t>
  </si>
  <si>
    <t>Navrachana International School</t>
  </si>
  <si>
    <t>CENTRAL BOARD OF SECONDARY EDUCATION, Vadodara</t>
  </si>
  <si>
    <t>Urmi School</t>
  </si>
  <si>
    <t>2021-Apr</t>
  </si>
  <si>
    <t>Vellore Institute of Technology</t>
  </si>
  <si>
    <t>Vellore Institute of Technology, Vellore</t>
  </si>
  <si>
    <t>2026-Apr</t>
  </si>
  <si>
    <t>AutoCAD, TILOS,MS Office,Revit</t>
  </si>
  <si>
    <t>Larsen &amp; Toubro | Project Intern | Vadodara | Jan 2026 | Mar 2026 | 12 Weeks</t>
  </si>
  <si>
    <t>P26702064</t>
  </si>
  <si>
    <t>Pratham</t>
  </si>
  <si>
    <t>Singh</t>
  </si>
  <si>
    <t>Dodiya</t>
  </si>
  <si>
    <t>Pratham Singh Dodiya</t>
  </si>
  <si>
    <t>singhpratham405@gmail.com</t>
  </si>
  <si>
    <t>P26702064@student.nicmar.ac.in</t>
  </si>
  <si>
    <t>31-Jan-2004</t>
  </si>
  <si>
    <t>Hindi,English</t>
  </si>
  <si>
    <t>Fitnes,football,music,Reading history</t>
  </si>
  <si>
    <t>Vikram Singh Dodiya</t>
  </si>
  <si>
    <t>Geeta Dodiya</t>
  </si>
  <si>
    <t xml:space="preserve">251-Old Kota Fatak , Near By Mahaveer Dharmashala ,Nagda , Ujjain, M.P. </t>
  </si>
  <si>
    <t>Ujjain</t>
  </si>
  <si>
    <t>Ultima Hostel, NICMAR University Campus
Area: Ram Nagar, Baner, Pune, Maharashtra – 411045
Hostel type: Boys' hostel</t>
  </si>
  <si>
    <t>Aditya Birla Higher Secondary School</t>
  </si>
  <si>
    <t>Board Of Secondary Education,Madhya Pradesh,Bhopal</t>
  </si>
  <si>
    <t>Private</t>
  </si>
  <si>
    <t>Board of Secondary Education, Madhya Pradesh, Bhopal</t>
  </si>
  <si>
    <t>Civil Engineering(Construction Tech.&amp;Managmant )</t>
  </si>
  <si>
    <t xml:space="preserve">Polytechnic College Ujjain </t>
  </si>
  <si>
    <t>Rajiv Gandhi Proudyogiki Vishwavidyalaya ,Bhopal</t>
  </si>
  <si>
    <t>Acropolis Institute Of Technology And Research Indore</t>
  </si>
  <si>
    <t>Construction Technology &amp; Management</t>
  </si>
  <si>
    <t>Autocad,ms project,Site Adminstration,Basics of Constrution Project Managment,BIM,Staad-pro</t>
  </si>
  <si>
    <t>National Highways Authority Of India  | Internship | Dewas ,Indore | Mar 2025 | May 2025 | 8 Weeks</t>
  </si>
  <si>
    <t>Indian Institute Of Remote Sensing, Dehradun
COAL INDIA INDORE MARATHON
NATIONAL LEVEL TECHNICAL FESTIVAL -TECH-O-TESAV</t>
  </si>
  <si>
    <t>P26702065</t>
  </si>
  <si>
    <t xml:space="preserve">Shubham </t>
  </si>
  <si>
    <t>Garhewal</t>
  </si>
  <si>
    <t>Shubham  Garhewal</t>
  </si>
  <si>
    <t>shubham.garhewal13@gmail.com</t>
  </si>
  <si>
    <t>P26702065@student.nicmar.ac.in</t>
  </si>
  <si>
    <t>13-Jun-1995</t>
  </si>
  <si>
    <t>Travelling,Photography</t>
  </si>
  <si>
    <t>Naresh Kumar Garhewal</t>
  </si>
  <si>
    <t>Retired Government Employee</t>
  </si>
  <si>
    <t>Neha Garhewal</t>
  </si>
  <si>
    <t>559, Shivnagar Colony Near Water Tank, Damoh Road</t>
  </si>
  <si>
    <t>Jabalpur</t>
  </si>
  <si>
    <t>Maharishi Vidya Mandir Jabalpur</t>
  </si>
  <si>
    <t>Central Board Of Secondary Education, Jabalpur (Madhya Pradesh)</t>
  </si>
  <si>
    <t>2011-Jun</t>
  </si>
  <si>
    <t>Private Candidate</t>
  </si>
  <si>
    <t>2013-May</t>
  </si>
  <si>
    <t>2014-May</t>
  </si>
  <si>
    <t>Rajiv Gandhi Proudyogiki Vishwavidyalaya, Bhopal</t>
  </si>
  <si>
    <t>Gyan Ganga Institute of Technology and Science, Jabalpur (Madhya Pradesh)</t>
  </si>
  <si>
    <t>2014-Aug</t>
  </si>
  <si>
    <t>AutoCAD, MS Project,MS Office</t>
  </si>
  <si>
    <t>TTEC India Customer Solutions Pvt. Ltd | Chat Associate -  I | Ahmedabad | Mar 2021 | Nov 2021 | 0 Years, 8 Months, 3 Days | 2.77
Aadhyashree Infrastructure | Site/Consultant Engineer (Civil) | Jabalpur (M.P.) | Jan 2024 | Mar 2026 | 2 Years, 2 Months, 20 Days | 3</t>
  </si>
  <si>
    <t>P26702066</t>
  </si>
  <si>
    <t>Daksh</t>
  </si>
  <si>
    <t>Patel</t>
  </si>
  <si>
    <t>Daksh Rajesh Patel</t>
  </si>
  <si>
    <t>dakshpatel6113@gmail.com</t>
  </si>
  <si>
    <t>P26702066@student.nicmar.ac.in</t>
  </si>
  <si>
    <t>06-Nov-2003</t>
  </si>
  <si>
    <t>Hindi,english,gujarati</t>
  </si>
  <si>
    <t>Fitness &amp; Strength Training,Swimming,Financial Markets &amp; Investment Research,Travelling</t>
  </si>
  <si>
    <t>Rajesh Patel</t>
  </si>
  <si>
    <t xml:space="preserve">Real Estate Developer </t>
  </si>
  <si>
    <t>Sangeeta Patel</t>
  </si>
  <si>
    <t>M-102 Someshwara Enclave, S.D.J University, Vesu, Surat, Gujarat</t>
  </si>
  <si>
    <t>Surat</t>
  </si>
  <si>
    <t>Ryan International School</t>
  </si>
  <si>
    <t>Indian Certification of Secondary Education, Surat, Gujarat</t>
  </si>
  <si>
    <t xml:space="preserve">Diploma In Computer Engineering </t>
  </si>
  <si>
    <t>Y.B.Patil Polytechnic, Pune, Maharashtra</t>
  </si>
  <si>
    <t>Symbiosis International (Deemed University)</t>
  </si>
  <si>
    <t>Symbiosis Institute Of Technology, Pune, Maharashtra</t>
  </si>
  <si>
    <t>MS Project,MS Excel,Power BI,Python,C++,Data Visualization</t>
  </si>
  <si>
    <t>Real Estate Business Management Program</t>
  </si>
  <si>
    <t>P26702067</t>
  </si>
  <si>
    <t>Yuhan</t>
  </si>
  <si>
    <t>Basil</t>
  </si>
  <si>
    <t>George</t>
  </si>
  <si>
    <t>Yuhan Basil George</t>
  </si>
  <si>
    <t>georgeyuhan4@gmail.com</t>
  </si>
  <si>
    <t>P26702067@student.nicmar.ac.in</t>
  </si>
  <si>
    <t>24-Jul-2003</t>
  </si>
  <si>
    <t xml:space="preserve">english, malayalam , hindi </t>
  </si>
  <si>
    <t xml:space="preserve"> padel ,tabletennis ,reading ,automobiles </t>
  </si>
  <si>
    <t xml:space="preserve">Santhosh George </t>
  </si>
  <si>
    <t xml:space="preserve">Sonia Santhosh </t>
  </si>
  <si>
    <t xml:space="preserve">Edayanal Manayath House , Pazhamthottom , Ernakulam , Kerala </t>
  </si>
  <si>
    <t>Ernakulam</t>
  </si>
  <si>
    <t>The Choice School</t>
  </si>
  <si>
    <t xml:space="preserve">CBSE - Ernakulam </t>
  </si>
  <si>
    <t xml:space="preserve">The Choice School </t>
  </si>
  <si>
    <t xml:space="preserve">CBSE Ernakulam </t>
  </si>
  <si>
    <t xml:space="preserve">Bengaluru City University </t>
  </si>
  <si>
    <t xml:space="preserve">St Josephs College , Bengaluru </t>
  </si>
  <si>
    <t>Other</t>
  </si>
  <si>
    <t>Ms office , Ms project,fleet telemetric,asset tracking,vendor and contract management,project tracking</t>
  </si>
  <si>
    <t>Sanson Equipments  | Project Coordinator - Fleet Coordinator  | Ernakulam | Jun 2024 | Aug 2026 | 2 Years, 2 Months, 13 Days | 4.2
George Brothers HPCL Dealer  | consultant - sales &amp; marketing  | Ernakulam  | Nov 2024 | May 2026 | 1 Years, 6 Months, 2 Days | 1.44</t>
  </si>
  <si>
    <t>Sany India PVT LTD | Product Engineering and Production Planning &amp; Control | Chakan pune  | May 2023 | Jul 2023 | 5 Weeks</t>
  </si>
  <si>
    <t>EXPLORING THE DYNAMICS OF LUXURY CAR CONSUMERISM IN THE GLOBAL MARKET
EVALUATING BUSINESS MODELS FOR CONSTRUCTION EQUIPMENT LEASING IN EMERGING MARKETS: A CASE STUDY OF THE INDIAN INFRASTRUCTURE SECTOR</t>
  </si>
  <si>
    <t>P26702068</t>
  </si>
  <si>
    <t>Ayushman</t>
  </si>
  <si>
    <t>Padhi</t>
  </si>
  <si>
    <t>Ayushman Padhi</t>
  </si>
  <si>
    <t>ayushhmanpadhi@gmail.com</t>
  </si>
  <si>
    <t>P26702068@student.nicmar.ac.in</t>
  </si>
  <si>
    <t>09-Oct-2004</t>
  </si>
  <si>
    <t>Hindi,English,Telugu,Oriya</t>
  </si>
  <si>
    <t>Reading,Videography,photography</t>
  </si>
  <si>
    <t>Ashok Kumar Padhi</t>
  </si>
  <si>
    <t>Govt. Employee</t>
  </si>
  <si>
    <t>Suchitra Sahu</t>
  </si>
  <si>
    <t>Govt Employee</t>
  </si>
  <si>
    <t xml:space="preserve">Arnnapurna Nagar lane 2 , Railway station road ,Paralakhemundi, Gajapati </t>
  </si>
  <si>
    <t>Gajapati</t>
  </si>
  <si>
    <t>Kendriya Vidyalaya Gajapati</t>
  </si>
  <si>
    <t xml:space="preserve">Central Board of Secondary Education , Odisha </t>
  </si>
  <si>
    <t>2010-Aug</t>
  </si>
  <si>
    <t xml:space="preserve">Kendriya Vidyalaya Gajapati </t>
  </si>
  <si>
    <t>Veer Surendra Sai University of Technology, Burla</t>
  </si>
  <si>
    <t xml:space="preserve">Veer Surendra Sai University of Technology, Burla , Odisha </t>
  </si>
  <si>
    <t>AutoCAD,MS Office,MS Project,Primavera</t>
  </si>
  <si>
    <t>MAHANADI COALFIELDS LIMITED | Intern | Burla, Sambalpur | Dec 2024 | Jan 2025 | 4 Weeks
SUPERINTENDING ENGINEER MAIN DAM DIVISON | Intern | Burla, Sambalpur | Jun 2025 | Jun 2025 | 4 Weeks</t>
  </si>
  <si>
    <t>P26702069</t>
  </si>
  <si>
    <t>Rushikesh</t>
  </si>
  <si>
    <t>Manoj kumar</t>
  </si>
  <si>
    <t>Dahivelkar</t>
  </si>
  <si>
    <t>Rushikesh Manoj Kumar Dahivelkar</t>
  </si>
  <si>
    <t>dahivelkarr@gmail.com</t>
  </si>
  <si>
    <t>P26702069@student.nicmar.ac.in</t>
  </si>
  <si>
    <t>23-Nov-2000</t>
  </si>
  <si>
    <t>hindi, english,marathi,gujrati</t>
  </si>
  <si>
    <t>reading,footbal,tracking,drawing,riding</t>
  </si>
  <si>
    <t>manoj kantilala dahivelkar</t>
  </si>
  <si>
    <t>police officer</t>
  </si>
  <si>
    <t>jayshree manoj kumar dahivelkar</t>
  </si>
  <si>
    <t>homemaker</t>
  </si>
  <si>
    <t>b-106 parshotam nagar near althan garden, althan surat.</t>
  </si>
  <si>
    <t xml:space="preserve">shardayatan </t>
  </si>
  <si>
    <t>GSHSEB, Gandhinagar</t>
  </si>
  <si>
    <t xml:space="preserve">civil enginerring </t>
  </si>
  <si>
    <t>tapi diploma college (G.T.U.)</t>
  </si>
  <si>
    <t>G.T.U.</t>
  </si>
  <si>
    <t>C.K. pithawal institute of enginnering and technology</t>
  </si>
  <si>
    <t>auto cad,ms project,ms office</t>
  </si>
  <si>
    <t>shayne consultant pvt.ltd. | Technical assistant | surat | Apr 2025 | Mar 2026 | 0 Years, 11 Months, 2 Days | 2.01600</t>
  </si>
  <si>
    <t>avadh group | intern | surat | Jan 2024 | Apr 2024 | 13 Weeks | Campus Internship</t>
  </si>
  <si>
    <t>P26702071</t>
  </si>
  <si>
    <t xml:space="preserve">Nandini </t>
  </si>
  <si>
    <t xml:space="preserve">Dinesh </t>
  </si>
  <si>
    <t>Pardeshi</t>
  </si>
  <si>
    <t>Nandini  Dinesh  Pardeshi</t>
  </si>
  <si>
    <t>pardeshinandini0@gmail.com</t>
  </si>
  <si>
    <t>P26702071@student.nicmar.ac.in</t>
  </si>
  <si>
    <t>30-Jul-2001</t>
  </si>
  <si>
    <t xml:space="preserve">Hindi ,English ,Marathi </t>
  </si>
  <si>
    <t xml:space="preserve">Reading </t>
  </si>
  <si>
    <t>Pushpa</t>
  </si>
  <si>
    <t xml:space="preserve">Housewife </t>
  </si>
  <si>
    <t xml:space="preserve">Flat no 01, Varad Residency, Kale Nagar , Parijat 
Nagar , Nashik </t>
  </si>
  <si>
    <t>Archiethos | Jr Architect  | Nashik  | Jan 2024 | Aug 2025 | 1 Years, 7 Months, 7 Days | 1.8</t>
  </si>
  <si>
    <t>P26702072</t>
  </si>
  <si>
    <t>Mahek</t>
  </si>
  <si>
    <t xml:space="preserve">Shashank </t>
  </si>
  <si>
    <t>Gadankush</t>
  </si>
  <si>
    <t>Mahek Shashank  Gadankush</t>
  </si>
  <si>
    <t>mahekgadankush@gmail.com</t>
  </si>
  <si>
    <t>P26702072@student.nicmar.ac.in</t>
  </si>
  <si>
    <t>04-Dec-2004</t>
  </si>
  <si>
    <t xml:space="preserve">Marathi, Hindi, English </t>
  </si>
  <si>
    <t>Cooking,Dancing,Music,Travel</t>
  </si>
  <si>
    <t xml:space="preserve">9103 9606 8474 </t>
  </si>
  <si>
    <t xml:space="preserve">Private Service </t>
  </si>
  <si>
    <t xml:space="preserve">Netra </t>
  </si>
  <si>
    <t>Lawyer</t>
  </si>
  <si>
    <t>Wing A, 306, Cosmos Habitat, Thane west
Opposite to high street mall, Kapurbawdi</t>
  </si>
  <si>
    <t xml:space="preserve">Don Bosco School </t>
  </si>
  <si>
    <t xml:space="preserve">Kalyan, Maharashtra </t>
  </si>
  <si>
    <t xml:space="preserve">Mulund College Of Commerce </t>
  </si>
  <si>
    <t xml:space="preserve">Mulund, Maharashtra </t>
  </si>
  <si>
    <t xml:space="preserve">V.G. Vaze Kelkar College </t>
  </si>
  <si>
    <t xml:space="preserve">Mulund, Maharastra </t>
  </si>
  <si>
    <t>Bachelor of Commerce (B.Com.)</t>
  </si>
  <si>
    <t>Finance</t>
  </si>
  <si>
    <t>MS Office,MS Project,Tally</t>
  </si>
  <si>
    <t>DBOT Realty  | Market Researcher  | Saki Naka (Andheri) | Jan 2026 | Apr 2026 | 12 Weeks | Campus Internship</t>
  </si>
  <si>
    <t>P26702073</t>
  </si>
  <si>
    <t>Ashwini</t>
  </si>
  <si>
    <t>Rajaram</t>
  </si>
  <si>
    <t>Ashwini Rajaram Patil</t>
  </si>
  <si>
    <t>ashwinipatil186@gmail.com</t>
  </si>
  <si>
    <t>P26702073@student.nicmar.ac.in</t>
  </si>
  <si>
    <t>15-Oct-1998</t>
  </si>
  <si>
    <t>Hindi,Marathi,English</t>
  </si>
  <si>
    <t>Reading</t>
  </si>
  <si>
    <t>Rajaram Dhondiram Patil</t>
  </si>
  <si>
    <t>Uma Rajaram Patil</t>
  </si>
  <si>
    <t>Rajarampuri 10 Th Lane
Plot No.7</t>
  </si>
  <si>
    <t xml:space="preserve">Kolhapur Public School </t>
  </si>
  <si>
    <t>CBSE, Kolhapur</t>
  </si>
  <si>
    <t>2012-May</t>
  </si>
  <si>
    <t>Vivekanand College</t>
  </si>
  <si>
    <t>SSC, Kolhapur</t>
  </si>
  <si>
    <t>Shivaji university</t>
  </si>
  <si>
    <t>D.Y.Patil college of engineering and technology.</t>
  </si>
  <si>
    <t>Autocad,Adobe Photoshop,Revit,Sketchup</t>
  </si>
  <si>
    <t>Vianaar Homes | Junior Architect | Goa | Nov 2023 | Dec 2024 | 1 Years, 1 Months, 20 Days | 3
Vianaar Homes | Senior sales associate | Senior sales associate | Dec 2024 | Jun 2025 | 0 Years, 5 Months, 12 Days | 3.6
Yash Enterprises | Manager | Kolhapur | Jul 2025 | Dec 2025 | 0 Years, 5 Months, 21 Days | 3.6</t>
  </si>
  <si>
    <t>R.K.Asscociates | Intern | Kolhapur | Jul 2020 | Dec 2020 | 24 Weeks | Campus Internship</t>
  </si>
  <si>
    <t xml:space="preserve">Digital marketing </t>
  </si>
  <si>
    <t>P26702074</t>
  </si>
  <si>
    <t>Kanade</t>
  </si>
  <si>
    <t>Sakshi Sanjay Kanade</t>
  </si>
  <si>
    <t>sakshikanade383@gmail.com</t>
  </si>
  <si>
    <t>P26702074@student.nicmar.ac.in</t>
  </si>
  <si>
    <t>05-Nov-2001</t>
  </si>
  <si>
    <t>Music,Dance,Travel</t>
  </si>
  <si>
    <t>Sunita</t>
  </si>
  <si>
    <t>Ganlaxmi Bungalow Warulwadi Narayangaon, Tal - Junnar Dist - Pune, 410504</t>
  </si>
  <si>
    <t>13, 2nd Floor Vanshree Vihar Baner Residency Behind Nexa Showroom Aundh</t>
  </si>
  <si>
    <t>Guruvarya R.P Sabnis Vidyamandir</t>
  </si>
  <si>
    <t>Maharashtra State Board of Secondary and Higher Secondary Education,Pune</t>
  </si>
  <si>
    <t>Guruvarya R.P Sabnis Vidyamandir Junior College</t>
  </si>
  <si>
    <t>Smt.Kashibai Navale College of Architecture</t>
  </si>
  <si>
    <t>Autocad,Revit,Sketchup,Enscape,Photoshop,MS Office,MS Project</t>
  </si>
  <si>
    <t>Sketchline Designs | Jr.Architect | Hinjewadi,Pune | Jul 2024 | Apr 2025 | 0 Years, 9 Months, 6 Days | 2.40</t>
  </si>
  <si>
    <t>P26702075</t>
  </si>
  <si>
    <t>Jaanvi</t>
  </si>
  <si>
    <t xml:space="preserve">Rajesh </t>
  </si>
  <si>
    <t>Sadhwani</t>
  </si>
  <si>
    <t>Jaanvi Rajesh  Sadhwani</t>
  </si>
  <si>
    <t>jsadhwani09@gmail.com</t>
  </si>
  <si>
    <t>P26702075@student.nicmar.ac.in</t>
  </si>
  <si>
    <t>11-Sep-2000</t>
  </si>
  <si>
    <t xml:space="preserve">English, Hindi, Marathi </t>
  </si>
  <si>
    <t xml:space="preserve">Swimming, Fitness &amp; Sports, Travelling, Music, Reading,Dancing </t>
  </si>
  <si>
    <t>Rajesh Sadhwani</t>
  </si>
  <si>
    <t>Preeti Sadhwani</t>
  </si>
  <si>
    <t xml:space="preserve">702, Khar Kalpak CHS., 15th road, Khar (W) </t>
  </si>
  <si>
    <t xml:space="preserve">Lilavatibai Podar High School, Mumbai. </t>
  </si>
  <si>
    <t xml:space="preserve">COUNCIL FOR THE INDIAN SCHOOL CERTIFICATE EXAMINATIONS, NEW DELHI </t>
  </si>
  <si>
    <t>2006-Jun</t>
  </si>
  <si>
    <t xml:space="preserve">Jasudben M.L. School, Khar, Mumbai. </t>
  </si>
  <si>
    <t>COUNCIL FOR THE INDIAN SCHOOL CERTIFICATE EXAMINATIONS, NEW DELHI</t>
  </si>
  <si>
    <t xml:space="preserve">University of Mumbai. </t>
  </si>
  <si>
    <t>Vasantdada Patil Pratishthan's Manohar Phalke College of Architecture, Sion, Mumbai.</t>
  </si>
  <si>
    <t>AutoCAD, MS Office, Revit, SketchUP,Enscape, Adobe Photoshop,Adobe Premire Pro,AI generation of Real-Estate Project based Elevational Renders for client pitches and deals.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</si>
  <si>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</si>
  <si>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</si>
  <si>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 xml:space="preserve">Rotary Club - Inter-College Design Competition </t>
  </si>
  <si>
    <t>P26702076</t>
  </si>
  <si>
    <t>Sandip</t>
  </si>
  <si>
    <t>Thorat</t>
  </si>
  <si>
    <t>Sakshi Sandip Thorat</t>
  </si>
  <si>
    <t>sakiithorat2@gmail.com</t>
  </si>
  <si>
    <t>P26702076@student.nicmar.ac.in</t>
  </si>
  <si>
    <t>25-May-2003</t>
  </si>
  <si>
    <t>Hindi English Marathi</t>
  </si>
  <si>
    <t>Reading,Travelling,Music,Gym,Cooking</t>
  </si>
  <si>
    <t xml:space="preserve">Sandip Shivaji Thorat </t>
  </si>
  <si>
    <t>Vaishali Sandip Thorat</t>
  </si>
  <si>
    <t>Devarshi Complex A wing  613 Manaji nagar Ganpati mandir</t>
  </si>
  <si>
    <t>Mahatma Gandhi Vidyalaya Manchar</t>
  </si>
  <si>
    <t>Mahatma Gnadhi Vidyalaya and Junior College Manchar</t>
  </si>
  <si>
    <t>Sinhgad Institute of Technology and Science</t>
  </si>
  <si>
    <t>2020-Sep</t>
  </si>
  <si>
    <t>Planswift,Measure Square,Noloco</t>
  </si>
  <si>
    <t>SS Engineers | Interior Site Coordinator  | Bawadhan | Dec 2023 | Jan 2024 | 4 Weeks | Campus Internship</t>
  </si>
  <si>
    <t>P26702077</t>
  </si>
  <si>
    <t>P26702077@student.nicmar.ac.in</t>
  </si>
  <si>
    <t>P26702078</t>
  </si>
  <si>
    <t>SNEHAL</t>
  </si>
  <si>
    <t>SUNIL</t>
  </si>
  <si>
    <t>YADAV</t>
  </si>
  <si>
    <t>Snehal Sunil Yadav</t>
  </si>
  <si>
    <t>snehalyadav9022@gmail.com</t>
  </si>
  <si>
    <t>P26702078@student.nicmar.ac.in</t>
  </si>
  <si>
    <t>ENGLISH ,HINDI,MARATHI</t>
  </si>
  <si>
    <t xml:space="preserve">TREKKING,WALL ART &amp; TEXTIRE ART ,PAINTING ,CLAY CRAFT &amp; DIY </t>
  </si>
  <si>
    <t>SUNIL BABANRAO YADAV</t>
  </si>
  <si>
    <t>----</t>
  </si>
  <si>
    <t>MANISHA SUNIL YADAV</t>
  </si>
  <si>
    <t>CLERK IN DCC BANK</t>
  </si>
  <si>
    <t xml:space="preserve">AT/P . KADEPUR , TAL. KADEGAON , DIST .SANGLI </t>
  </si>
  <si>
    <t>Sangli</t>
  </si>
  <si>
    <t>BHARATI VIDYAPEETH KANYA PRASHALA KADEGAON</t>
  </si>
  <si>
    <t>STATE BOART OF MAHARASHTRA</t>
  </si>
  <si>
    <t>MATOSHRI BAYABAI SHRIPATRAO KADAM KANYA MAHAVIDYALAY KADEGAON</t>
  </si>
  <si>
    <t>STATE BOARD OF MAHARSHTRA</t>
  </si>
  <si>
    <t>SHIVAJI UNIVERSITY KOLHAPUR</t>
  </si>
  <si>
    <t>ANNASAHEB DANGE COLLEGE OF ENGINEERING AND TECHNOLOGY ASHTA</t>
  </si>
  <si>
    <t>AutoCAD,MS Project,MS Office,Revit</t>
  </si>
  <si>
    <t>CIDCO (city and industrial development corporation of maharashtra Ltd.) | Trainee Engineer | Belapur CIDCO office | May 2022 | Jun 2022 | 4 Weeks | Campus Internship</t>
  </si>
  <si>
    <t>P26702079</t>
  </si>
  <si>
    <t>Anjali</t>
  </si>
  <si>
    <t xml:space="preserve">Ranjeet </t>
  </si>
  <si>
    <t>Chidgupkar</t>
  </si>
  <si>
    <t>Anjali Ranjeet  Chidgupkar</t>
  </si>
  <si>
    <t>chidgupkaranjali@gmail.com</t>
  </si>
  <si>
    <t>P26702079@student.nicmar.ac.in</t>
  </si>
  <si>
    <t>13-Dec-2003</t>
  </si>
  <si>
    <t>English,Marathi ,Hindi ,German (A1)</t>
  </si>
  <si>
    <t>Painting,Cooking,Animal Welfare</t>
  </si>
  <si>
    <t>Ranjeet Sharad Chidgupkar</t>
  </si>
  <si>
    <t>Vaishali Ranjeet Chidgupkar</t>
  </si>
  <si>
    <t>16/23 Mangalwarpeth Opp New English School, Miraj</t>
  </si>
  <si>
    <t>1103-A , Kapilvastu Society Dyandeep Colony , near vitthal mandir , karvenagar ,Pune</t>
  </si>
  <si>
    <t>Ideal English School Miraj</t>
  </si>
  <si>
    <t>Ideal English School Miraj (Maharashtra State Board )</t>
  </si>
  <si>
    <t>Sikshanmararshi Dr. Bapuji Salunkhe Jr. College, Miraj</t>
  </si>
  <si>
    <t xml:space="preserve">Sikshanmararshi Dr. Bapuji Salunkhe Jr. College, Miraj (Maharashtra State Board ) </t>
  </si>
  <si>
    <t>Shivaji University Kolhapur (Walchand College Of Engineering , Sangli)</t>
  </si>
  <si>
    <t>Walchand College Of Engineering , Sangli</t>
  </si>
  <si>
    <t>AutoCAD , Solid works , MS-excel, Microsoft Projects.</t>
  </si>
  <si>
    <t>Jones Lang LaSalle | Project Engineer | Pune | Jul 2025 | Mar 2026 | 0 Years, 8 Months, 17 Days | 5</t>
  </si>
  <si>
    <t>P26702080</t>
  </si>
  <si>
    <t>Gautami</t>
  </si>
  <si>
    <t>Ajay</t>
  </si>
  <si>
    <t>Munj</t>
  </si>
  <si>
    <t>Gautami Ajay Munj</t>
  </si>
  <si>
    <t>gautamimunj2000@gmai.com</t>
  </si>
  <si>
    <t>P26702080@student.nicmar.ac.in</t>
  </si>
  <si>
    <t>10-Jan-2000</t>
  </si>
  <si>
    <t xml:space="preserve">Photography </t>
  </si>
  <si>
    <t>Ajay Munj</t>
  </si>
  <si>
    <t>Anagha Munj</t>
  </si>
  <si>
    <t>G06, Gururaj Cooperative Housing Society, Kudal</t>
  </si>
  <si>
    <t>Sindhudurg</t>
  </si>
  <si>
    <t xml:space="preserve">1OO2, Trident 9 Society, Baner </t>
  </si>
  <si>
    <t>Ethique Architects and Associates'  | Junior Architect | Mumbai  | Jul 2025 | Jun 2026 | 0 Years, 11 Months, 8 Days | 3.6
Kimaya Architects | Junior Architect | Pune | Oct 2023 | Mar 2025 | 1 Years, 4 Months, 27 Days | 1.9</t>
  </si>
  <si>
    <t>P26702081</t>
  </si>
  <si>
    <t>Aayushi</t>
  </si>
  <si>
    <t>Sirsikar</t>
  </si>
  <si>
    <t>Aayushi Prashant Sirsikar</t>
  </si>
  <si>
    <t>aayushi.sirsikar98@gmail.com</t>
  </si>
  <si>
    <t>P26702081@student.nicmar.ac.in</t>
  </si>
  <si>
    <t>07-Jul-1998</t>
  </si>
  <si>
    <t>English,Hindi,Marathi,Gujarati,Bengali</t>
  </si>
  <si>
    <t>Cooking,Music,Reading,Dancing,Anchoring,Sports,Badminton,Travel,Working out</t>
  </si>
  <si>
    <t>Prahant Sirsikar</t>
  </si>
  <si>
    <t>Pushpa Sirsikar</t>
  </si>
  <si>
    <t>A-601, Sai Saaj CHS,
Plot no. 3, Sector 5, New Panvel</t>
  </si>
  <si>
    <t>D. A. V. Public School</t>
  </si>
  <si>
    <t>Panvel</t>
  </si>
  <si>
    <t>Kamla Raheja Vidyanidhi Institute for Architecture, Mumbai</t>
  </si>
  <si>
    <t>2023-Jan</t>
  </si>
  <si>
    <t>AutoCAD,MS Office 365,Adobe Suite</t>
  </si>
  <si>
    <t>Total Environment | Assistant Design Manager | Bengaluru | Mar 2024 | Jan 2026 | 1 Years, 10 Months, 26 Days | 5.5
Stapati Architects | Junior Architect | Bengaluru | May 2023 | Dec 2023 | 0 Years, 7 Months, 28 Days | 3</t>
  </si>
  <si>
    <t>Amoeba Design | Architectural Intern | Pune | Jan 2021 | Jun 2021 | 21 Weeks | Campus Internship</t>
  </si>
  <si>
    <t>P26702082</t>
  </si>
  <si>
    <t>P26702082@student.nicmar.ac.in</t>
  </si>
  <si>
    <t>P26702084</t>
  </si>
  <si>
    <t>Soumya</t>
  </si>
  <si>
    <t>Sen</t>
  </si>
  <si>
    <t>Soumya Sen</t>
  </si>
  <si>
    <t>sssoumya.26@gmail.com</t>
  </si>
  <si>
    <t>P26702084@student.nicmar.ac.in</t>
  </si>
  <si>
    <t>27-Aug-2003</t>
  </si>
  <si>
    <t>Visual arts creative sketching illustration DIY crafts</t>
  </si>
  <si>
    <t>Rajesh Sen</t>
  </si>
  <si>
    <t>Sandhya Sen</t>
  </si>
  <si>
    <t>29 Sunrise residency Rajghat road tili ward Sagar Madhya Pradesh</t>
  </si>
  <si>
    <t>Sagar</t>
  </si>
  <si>
    <t xml:space="preserve">Paras Vidya Vihar Sagar, Madhya Pradesh </t>
  </si>
  <si>
    <t>Kendriya Vidyalaya Cantt Sagar, Madhya Pradesh</t>
  </si>
  <si>
    <t>2020-Apr</t>
  </si>
  <si>
    <t>Diploma in Computer Science</t>
  </si>
  <si>
    <t>Makhanlal chaturvedi national university of journalism and communication. Bhopal, Madhya Pradesh</t>
  </si>
  <si>
    <t>Rajiv Gandhi Proudyogiki Vishwavidyalaya, Bhopal Madhya Pradesh</t>
  </si>
  <si>
    <t>Babulal Tarabai Institute of Research and Technology</t>
  </si>
  <si>
    <t>2025-Dec</t>
  </si>
  <si>
    <t>P26702085</t>
  </si>
  <si>
    <t>Muskan</t>
  </si>
  <si>
    <t>Muskan Mishra</t>
  </si>
  <si>
    <t>muskanmishra12300@gmail.com</t>
  </si>
  <si>
    <t>P26702085@student.nicmar.ac.in</t>
  </si>
  <si>
    <t>26-Feb-2003</t>
  </si>
  <si>
    <t>hindi, english,marathi ,maithli</t>
  </si>
  <si>
    <t xml:space="preserve">singing, travelling,volleyball,gym,socialising </t>
  </si>
  <si>
    <t>Mr. Sushil kumar mishra</t>
  </si>
  <si>
    <t>private service</t>
  </si>
  <si>
    <t>Mrs. kanta mishra</t>
  </si>
  <si>
    <t>308, pocket B, New MIG flats, mayur vihar phase 3, new delhi 110096</t>
  </si>
  <si>
    <t>New Delhi</t>
  </si>
  <si>
    <t>Delhi</t>
  </si>
  <si>
    <t>Salwan Public School, mayur vihar phase 3, new delhi</t>
  </si>
  <si>
    <t>Central board of secondary education, delhi</t>
  </si>
  <si>
    <t>Symbiosis skills and professional university</t>
  </si>
  <si>
    <t>Symbiosis skills and professional university, pune</t>
  </si>
  <si>
    <t>AutoCad, Revit,Sketchup, Canva, MsOffice, MSP</t>
  </si>
  <si>
    <t>Ministry of housing and urban affairs, CPWD, Delhi | architecture intern | delhi | Jan 2025 | Jul 2025 | 26 Weeks | Campus Internship
.Ahluwalia Contracts India Limited | architecture intern | Adaniconnex Data centers, noida | Jun 2023 | Jul 2023 | 5 Weeks | Campus Internship
Gian P mathur architects and planners | architecture intern | delhi | Aug 2022 | Sep 2022 | 4 Weeks | Campus Internship</t>
  </si>
  <si>
    <t>Revit architecture software</t>
  </si>
  <si>
    <t>P26702086</t>
  </si>
  <si>
    <t>Manyata</t>
  </si>
  <si>
    <t>Acharya</t>
  </si>
  <si>
    <t>Manyata Acharya</t>
  </si>
  <si>
    <t>manyataa94@gmail.com</t>
  </si>
  <si>
    <t>P26702086@student.nicmar.ac.in</t>
  </si>
  <si>
    <t>05-Oct-2004</t>
  </si>
  <si>
    <t>Odia,Hindi,english</t>
  </si>
  <si>
    <t>Singing,Dancing</t>
  </si>
  <si>
    <t>Girija Prasad Acharya</t>
  </si>
  <si>
    <t>Buisness Man</t>
  </si>
  <si>
    <t>Sasmita Satapathy</t>
  </si>
  <si>
    <t>home maker</t>
  </si>
  <si>
    <t>Bhagirathi Vihar A/6 Dhenkanal</t>
  </si>
  <si>
    <t>Dhenkanal</t>
  </si>
  <si>
    <t>St. Xavier's High School,Dhenkanal,Odisha</t>
  </si>
  <si>
    <t>Delhi Public School</t>
  </si>
  <si>
    <t>Delhi Public School,Dhenkanal,Odisha</t>
  </si>
  <si>
    <t>Odisha University of Technology and Research</t>
  </si>
  <si>
    <t>Odisha University of Technology and Research Bhubaneswar, Odisha</t>
  </si>
  <si>
    <t>P26702087</t>
  </si>
  <si>
    <t>Sushma</t>
  </si>
  <si>
    <t>N</t>
  </si>
  <si>
    <t>Sushma N</t>
  </si>
  <si>
    <t>sushma.narayanaswamy7@gmail.com</t>
  </si>
  <si>
    <t>P26702087@student.nicmar.ac.in</t>
  </si>
  <si>
    <t>07-Jan-2003</t>
  </si>
  <si>
    <t>English,Hindi,Kannada,Tamil,Telugu</t>
  </si>
  <si>
    <t>Painting,Baking</t>
  </si>
  <si>
    <t>Narayanaswamy N</t>
  </si>
  <si>
    <t>Police Officer</t>
  </si>
  <si>
    <t>Savitha A</t>
  </si>
  <si>
    <t>29 Orohalli Hoskote Bangalore Rural Karnataka 562114</t>
  </si>
  <si>
    <t>Bangalore Rural</t>
  </si>
  <si>
    <t>34/4 Veera Heights 401 Buchade Patil Nagar Marunji Mulshi Pune Maharashtra</t>
  </si>
  <si>
    <t>St. Ann's Girls High School</t>
  </si>
  <si>
    <t>Government of Karnataka, Karnataka Secondary Education Examination Board, Bangalore, Karnataka</t>
  </si>
  <si>
    <t>Valley View PU College</t>
  </si>
  <si>
    <t>Government of Karnataka, Department of Pre-University Education, Bangalore, Karnataka</t>
  </si>
  <si>
    <t>Bengaluru North University</t>
  </si>
  <si>
    <t>New Horizon College</t>
  </si>
  <si>
    <t>MS Office,MS Excel,MS PowerPoint,MS Word,Paramantra,LeadSquared,HubSpot</t>
  </si>
  <si>
    <t>Jones Lang LaSalle (JLL) | Senior Executive - Business Development | Bangalore | Jan 2024 | Jun 2026 | 2 Years, 4 Months, 24 Days | 5</t>
  </si>
  <si>
    <t>Jones Lang LaSalle (JLL) | Intern - Business Developement | Bangalore | Dec 2022 | Aug 2023 | 36 Weeks | Campus Internship</t>
  </si>
  <si>
    <t>P26702088</t>
  </si>
  <si>
    <t>P26702088@student.nicmar.ac.in</t>
  </si>
  <si>
    <t>P26702089</t>
  </si>
  <si>
    <t>Nidhi</t>
  </si>
  <si>
    <t>Sahu</t>
  </si>
  <si>
    <t>Nidhi Sahu</t>
  </si>
  <si>
    <t>sahunidhi123@gmail.com</t>
  </si>
  <si>
    <t>P26702089@student.nicmar.ac.in</t>
  </si>
  <si>
    <t>16-Feb-2001</t>
  </si>
  <si>
    <t xml:space="preserve">Dancing, Singing,Reading </t>
  </si>
  <si>
    <t>Bimal Kumar Sahu</t>
  </si>
  <si>
    <t>Electrical Engineer</t>
  </si>
  <si>
    <t>Madhuri Sahu</t>
  </si>
  <si>
    <t>Plot no. 228/96, street no.6, ward no. 51, Virat Nagar, Borsi, Durg , Near Vrindavan Tower.</t>
  </si>
  <si>
    <t>Durg</t>
  </si>
  <si>
    <t>Chhattisgarh</t>
  </si>
  <si>
    <t>DAV PUBLIC SCHOOL HUDCO BHILAI DURG CG</t>
  </si>
  <si>
    <t>CENTRAL BOARD OF SECONDARY EDUCATION , DELHI</t>
  </si>
  <si>
    <t xml:space="preserve">CHHATTISGARH SWAMI VIVEKANAND TECHNICAL UNIVERSITY, BHILAI </t>
  </si>
  <si>
    <t>SHRI SHANKARACHARYA TECHNICAL CAMPUS, BHILAI , CHHATTISGARH</t>
  </si>
  <si>
    <t>Electrical Engineering</t>
  </si>
  <si>
    <t>ALL INDIA SOCIETY FOR ELECTRONICS AND COMPUTER TECHNOLOGY, DURG</t>
  </si>
  <si>
    <t>DR. C.V. RAMAN UNIVERSITY, BILASPUR, CHHATTISGARH</t>
  </si>
  <si>
    <t>Post Graduate Diploma (PG Diploma)</t>
  </si>
  <si>
    <t>Computer Applications</t>
  </si>
  <si>
    <t>MS Office, MS Project</t>
  </si>
  <si>
    <t>Shri Shankaracharya Technical Campus, Bhilai | Btech Final Year Project Intern | Bhilai, Chhattisgarh | Oct 2021 | Jun 2022 | 36 Weeks | Campus Internship
BHILAI STEEL PLANT (SAIL) | Vocational Training | Bhilai, Chhattisgarh | Jun 2021 | Jul 2021 | 1 Weeks
Chhattisgarh State Power Transmission Co. Ltd. (CSPTCL) | 	Vocational Trainee  | Sub-Station Division, Bhilai-3, Chhattisgarh | Mar 2021 | Mar 2021 | 2 Weeks</t>
  </si>
  <si>
    <t>BHILAI STEEL PLANT/HUMAN RESOURCES DEVELOPMENT DEPARTMENT
CHHATTISGARH STATE POWER TRANSMISSION CO. LTD./ SUB-STATION DIVISION
Certificate of Appreciation in National Science Day - Project Expo 2K22
"2-Day Workshop on Smart Grid"</t>
  </si>
  <si>
    <t>P26702090</t>
  </si>
  <si>
    <t>Roshnee</t>
  </si>
  <si>
    <t>Roshnee Acharya</t>
  </si>
  <si>
    <t>22roshnee07@gmail.com</t>
  </si>
  <si>
    <t>P26702090@student.nicmar.ac.in</t>
  </si>
  <si>
    <t>22-Jul-2001</t>
  </si>
  <si>
    <t>English,Hindi, Odia</t>
  </si>
  <si>
    <t>Singing,Dancing, Travelling,poem writing</t>
  </si>
  <si>
    <t>Niranjan Acharya</t>
  </si>
  <si>
    <t>CMA</t>
  </si>
  <si>
    <t>Bina Tripathy</t>
  </si>
  <si>
    <t>Shree villa, Tankapani road, pandav nagar, Bhubaneswar</t>
  </si>
  <si>
    <t>Rupantar | Associate Architect | Bhubaneswar | Oct 2025 | Jun 2026 | 0 Years, 8 Months, 20 Days | 3 
The Design Group | Jr.Architect | Bhubaneswar | Jul 2024 | Sep 2025 | 1 Years, 2 Months, 20 Days | 2.16
Imprint Design Studio | Intern | Bhubaneswar | Jul 2023 | Dec 2023 | 0 Years, 4 Months, 29 Days</t>
  </si>
  <si>
    <t>P26702091</t>
  </si>
  <si>
    <t>Sradha</t>
  </si>
  <si>
    <t>Smruti</t>
  </si>
  <si>
    <t>Patro</t>
  </si>
  <si>
    <t>Sradha Smruti Patro</t>
  </si>
  <si>
    <t>sradha.smruti@gmail.com</t>
  </si>
  <si>
    <t>P26702091@student.nicmar.ac.in</t>
  </si>
  <si>
    <t>28-Mar-2001</t>
  </si>
  <si>
    <t>ENGLISH,HINDI,ODIA</t>
  </si>
  <si>
    <t>DESIGN,SKETCHING,PHOTOGRAPHY,EXPLORING HERITAGE,TRAVELLING,READING</t>
  </si>
  <si>
    <t>4910 6989 8794</t>
  </si>
  <si>
    <t>Santanu Kumar Patro</t>
  </si>
  <si>
    <t>Pharmacy Officer</t>
  </si>
  <si>
    <t>Sasmita Kumari Patro</t>
  </si>
  <si>
    <t>7th lane ext. Gandhi nagar, Berhampur, 760001</t>
  </si>
  <si>
    <t>ST. Vincent's Convent School</t>
  </si>
  <si>
    <t>COUNCIL OF INDIAN SCHOOL CERTIFICATE EXAMINATION (CISCE/ICSE) , BERHAMPUR,ODISHA</t>
  </si>
  <si>
    <t>2010-Mar</t>
  </si>
  <si>
    <t>DAV PUBLIC SCHOOL</t>
  </si>
  <si>
    <t>CENTRAL BOARD OF SECONDARY EDUCATION (CBSE), BERHAMPUR, ODISHA</t>
  </si>
  <si>
    <t>ODISHA UNIVERSITY OF TECHNOLOGY AND RESEARCH</t>
  </si>
  <si>
    <t>ODISHA UNIVERSITY OF TECHNOLOGY AND RESEARCH, BHUBANESWAR, ODISHA</t>
  </si>
  <si>
    <t>MS Office Suite, AutoCAD, SketchUp, Canva,Photoshop,Illustrator,InDesign,VRay,Enscape 3D,Lumion 3D,D5 Render</t>
  </si>
  <si>
    <t>I Candle | Junior Architect | Bhubaneswar | Jun 2024 | Jun 2026 | 2 Years, 0 Months, 0 Days | 3.6 
Freelance works | architect, interior designer | Bhubaneswar | May 2024 | Jun 2026 | 2 Years, 1 Months, 29 Days | 1.5</t>
  </si>
  <si>
    <t>Studio AVT | Intern Architect | New Delhi | May 2023 | Nov 2023 | 25 Weeks | Campus Internship
Off-beat design studio | Trainee architect | Bhubaneswar | Apr 2022 | Dec 2022 | 38 Weeks</t>
  </si>
  <si>
    <t>Estimation and BOQ for Architects &amp; Designers</t>
  </si>
  <si>
    <t>P26702092</t>
  </si>
  <si>
    <t>Tejas</t>
  </si>
  <si>
    <t>Prakash</t>
  </si>
  <si>
    <t>Kadam</t>
  </si>
  <si>
    <t>Tejas Prakash Kadam</t>
  </si>
  <si>
    <t>tejukadam2003@gmail.com</t>
  </si>
  <si>
    <t>P26702092@student.nicmar.ac.in</t>
  </si>
  <si>
    <t>26-Jun-2003</t>
  </si>
  <si>
    <t>Marathi,hindi,English</t>
  </si>
  <si>
    <t>Swimming</t>
  </si>
  <si>
    <t>Prakash Vitthal Kadam</t>
  </si>
  <si>
    <t>State Transport (ATI)</t>
  </si>
  <si>
    <t>Rupali Kadam</t>
  </si>
  <si>
    <t>At post khed tal dist satara near datt mandhir khed house no 51</t>
  </si>
  <si>
    <t>UCON PT STRUCTURAL SYSYTEM PRIVATE LIMITED | Trainee Engineer | Pune | Jan 2025 | Sep 2025 | 0 Years, 8 Months, 9 Days | 2.4
TRICON INFRA BUILDTECH PVT.LTD | Trainee Engineer planning | Pune | Jan 2025 | Jul 2025 | 0 Years, 5 Months, 18 Days | 2.88</t>
  </si>
  <si>
    <t>P26702093</t>
  </si>
  <si>
    <t>Anish</t>
  </si>
  <si>
    <t>Santosh</t>
  </si>
  <si>
    <t>Burkul</t>
  </si>
  <si>
    <t>Anish Santosh Burkul</t>
  </si>
  <si>
    <t>anishburkul@gmail.com</t>
  </si>
  <si>
    <t>P26702093@student.nicmar.ac.in</t>
  </si>
  <si>
    <t>18-Jan-2003</t>
  </si>
  <si>
    <t>Hindi, English,Marathi</t>
  </si>
  <si>
    <t xml:space="preserve">Travelling,Sports </t>
  </si>
  <si>
    <t xml:space="preserve">Santosh </t>
  </si>
  <si>
    <t xml:space="preserve">Professor </t>
  </si>
  <si>
    <t>Nirupama</t>
  </si>
  <si>
    <t xml:space="preserve">Row house no 25 Viraj Pearl Paithan Road Aurangabad </t>
  </si>
  <si>
    <t>P26702094</t>
  </si>
  <si>
    <t xml:space="preserve">Dnyanoba </t>
  </si>
  <si>
    <t>Gangane</t>
  </si>
  <si>
    <t>Shubham Dnyanoba  Gangane</t>
  </si>
  <si>
    <t>ganganeshubham5@gmail.com</t>
  </si>
  <si>
    <t>P26702094@student.nicmar.ac.in</t>
  </si>
  <si>
    <t>07-Aug-2000</t>
  </si>
  <si>
    <t>Reading,Swimming,Cricket</t>
  </si>
  <si>
    <t>Dnyanoba</t>
  </si>
  <si>
    <t>Suvarna</t>
  </si>
  <si>
    <t>At post Radi,tq Ambajogai, beed 431523</t>
  </si>
  <si>
    <t>Z.P.H.School Radi,Ambajogai</t>
  </si>
  <si>
    <t>Ch.Sambhajinagar Board, Maharashtra</t>
  </si>
  <si>
    <t>Mechanical Engineering</t>
  </si>
  <si>
    <t>T.B Girwalkar College Of Engineering Ambajogai</t>
  </si>
  <si>
    <t>Dr.Babasaheb Ambedkar Marathwada University, Sambhajinagar</t>
  </si>
  <si>
    <t>Nagnathappa Halge College of engineering ,Parali</t>
  </si>
  <si>
    <t>AutoCAD,MS Project,Catia</t>
  </si>
  <si>
    <t>P26702095</t>
  </si>
  <si>
    <t>P26702095@student.nicmar.ac.in</t>
  </si>
  <si>
    <t>P26702096</t>
  </si>
  <si>
    <t>Meet</t>
  </si>
  <si>
    <t>Adesh</t>
  </si>
  <si>
    <t>Shrishrimal</t>
  </si>
  <si>
    <t>Meet Adesh Shrishrimal</t>
  </si>
  <si>
    <t>meetshrishrimal16@gmail.com</t>
  </si>
  <si>
    <t>P26702096@student.nicmar.ac.in</t>
  </si>
  <si>
    <t>16-Oct-2004</t>
  </si>
  <si>
    <t>Hindi,English,Marwari,Marathi</t>
  </si>
  <si>
    <t>Movies,Cricket,Travelling</t>
  </si>
  <si>
    <t>Adesh Shrishrimal</t>
  </si>
  <si>
    <t>Suchita Shrishrimal</t>
  </si>
  <si>
    <t>Shrishrimal Niwas Opp. SBI bank, New Mondha , Nanded. 431602</t>
  </si>
  <si>
    <t>Nanded</t>
  </si>
  <si>
    <t>Nagarjuna Public School</t>
  </si>
  <si>
    <t>CBSE, Nanded</t>
  </si>
  <si>
    <t>Shakuntal School For Excellence</t>
  </si>
  <si>
    <t>MSBSHSE</t>
  </si>
  <si>
    <t>Visvesvaraya National Institute of Technology</t>
  </si>
  <si>
    <t>Visvesvaraya National Institute of Technology, Nagpur, Maharastra</t>
  </si>
  <si>
    <t>AutoCAD-2D,Storm CAD,SAP 2000,Microsoft Excel,MS Word,Business Analytics,Project Management and Economics,Highway and Transportation</t>
  </si>
  <si>
    <t>VNIT Nagpur | Project | Nagpur | Aug 2025 | May 2026 | 38 Weeks | Campus Internship
NHAI (Pwd) | Site Intern | Nagpur | Dec 2024 | Jan 2025 | 4 Weeks</t>
  </si>
  <si>
    <t>P26702097</t>
  </si>
  <si>
    <t>Burhanuddin</t>
  </si>
  <si>
    <t>Mohammed</t>
  </si>
  <si>
    <t>Dohadwala</t>
  </si>
  <si>
    <t>Burhanuddin Mohammed Dohadwala</t>
  </si>
  <si>
    <t>burhanuddin1404@gmail.com</t>
  </si>
  <si>
    <t>P26702097@student.nicmar.ac.in</t>
  </si>
  <si>
    <t>14-Nov-2003</t>
  </si>
  <si>
    <t>English ,Hindi,Gujarati,Marathi</t>
  </si>
  <si>
    <t>Badminton,Reading ,Geopolitics,Swimming,Football</t>
  </si>
  <si>
    <t>Mohammed Dohadwala</t>
  </si>
  <si>
    <t>Sakina Dohadwala</t>
  </si>
  <si>
    <t>Kp Tower 6 Flat No 146 Fatima Nagar Pune 411013</t>
  </si>
  <si>
    <t>MAGARPATTA CITY PUBLIC SCHOOL</t>
  </si>
  <si>
    <t xml:space="preserve">ICSE </t>
  </si>
  <si>
    <t>BISHOPS SCHOOL CAMP</t>
  </si>
  <si>
    <t>ISC</t>
  </si>
  <si>
    <t>Commerce with Maths</t>
  </si>
  <si>
    <t>PUNE UNIVERSITY</t>
  </si>
  <si>
    <t>POONA COLLEGE</t>
  </si>
  <si>
    <t>TALLY,EXCEL</t>
  </si>
  <si>
    <t>Millennium Realty | Transaction Advisory | PUNE | Nov 2024 | Jun 2026 | 1 Years, 7 Months, 0 Days | 6</t>
  </si>
  <si>
    <t>FAKHRI ENTERPRISE LLP | BUSINESS DEVELOPMENT | AHMEDABAD | Apr 2023 | Jun 2023 | 12 Weeks</t>
  </si>
  <si>
    <t>P26702098</t>
  </si>
  <si>
    <t>Laxmikant</t>
  </si>
  <si>
    <t>Vithal</t>
  </si>
  <si>
    <t>Umrani</t>
  </si>
  <si>
    <t>Laxmikant Vithal Umrani</t>
  </si>
  <si>
    <t>laxmikantumrani6812@gmail.com</t>
  </si>
  <si>
    <t>P26702098@student.nicmar.ac.in</t>
  </si>
  <si>
    <t>01-Feb-2002</t>
  </si>
  <si>
    <t>Kannada,Marathi,Hindi,English</t>
  </si>
  <si>
    <t>Writing,Music,Traveling</t>
  </si>
  <si>
    <t>Vithal Umrani</t>
  </si>
  <si>
    <t>Mangal Umrani</t>
  </si>
  <si>
    <t>Ankalagi, A/P Ankalagi, tal-Jath, Ankalagi, Sangli, Maharashtra - 416412</t>
  </si>
  <si>
    <t>Jnana Jyoti School</t>
  </si>
  <si>
    <t>Bijapur, Karnataka</t>
  </si>
  <si>
    <t>Rajarshi Shahu Maharaj College of Science</t>
  </si>
  <si>
    <t>Sangli, Maharashtra</t>
  </si>
  <si>
    <t>Shivaji University, Kolhapur</t>
  </si>
  <si>
    <t>Dattajirao Kadam Technical Education Society’s Textile &amp; Engineering Institute.</t>
  </si>
  <si>
    <t>AutoCAD,MS Office,MS Project</t>
  </si>
  <si>
    <t>Manisha Group Pvt. ltd | Billing Engineer | Kharadi | Apr 2024 | Aug 2025 | 1 Years, 4 Months, 0 Days | 2.0</t>
  </si>
  <si>
    <t>SHIV CONSTRUCTION | SITE TRAINEE ENGINEER | SANGLI | Jun 2022 | Jun 2022 | 2 Weeks</t>
  </si>
  <si>
    <t>MS-CIT
MS-EXCEL
AUTOCAD
MICROSOFT PROJECT</t>
  </si>
  <si>
    <t>P26702099</t>
  </si>
  <si>
    <t>Amit</t>
  </si>
  <si>
    <t>Anant</t>
  </si>
  <si>
    <t>Nar</t>
  </si>
  <si>
    <t>Amit Anant Nar</t>
  </si>
  <si>
    <t>amitnar15@gmail.com</t>
  </si>
  <si>
    <t>P26702099@student.nicmar.ac.in</t>
  </si>
  <si>
    <t>28-Apr-2000</t>
  </si>
  <si>
    <t>Dancing, Acting,Reading,Music</t>
  </si>
  <si>
    <t>Anant Nar</t>
  </si>
  <si>
    <t>Real Estate Broker</t>
  </si>
  <si>
    <t>Ankita Nar</t>
  </si>
  <si>
    <t>20, Amjad manzil, Juhu tara road, K.K.G.Marg, Santacruz-West,</t>
  </si>
  <si>
    <t>P26702100</t>
  </si>
  <si>
    <t>Kunal</t>
  </si>
  <si>
    <t xml:space="preserve">Laxmikant </t>
  </si>
  <si>
    <t>Mahajan</t>
  </si>
  <si>
    <t>Kunal Laxmikant  Mahajan</t>
  </si>
  <si>
    <t>kunalmahajan0304@gmail.com</t>
  </si>
  <si>
    <t>P26702100@student.nicmar.ac.in</t>
  </si>
  <si>
    <t>03-Feb-2004</t>
  </si>
  <si>
    <t>Traveling ,Riding,Driving</t>
  </si>
  <si>
    <t>6367 44491379</t>
  </si>
  <si>
    <t>Laxmikant Mahajan</t>
  </si>
  <si>
    <t>Surekha Mahajan</t>
  </si>
  <si>
    <t>'GODAVARI', Kailash Nagar, Nanded</t>
  </si>
  <si>
    <t xml:space="preserve">Gujrati High School, Vazirabad, Nanded </t>
  </si>
  <si>
    <t>Maharashtra State Board of Higher And Higher Secondary Education, Pune</t>
  </si>
  <si>
    <t xml:space="preserve">Civil Engineering </t>
  </si>
  <si>
    <t xml:space="preserve">Gramin Technical &amp; Management Campus, Vishnupuri, Nanded  </t>
  </si>
  <si>
    <t xml:space="preserve">G H Raisoni College Of Engineering &amp; Management, Pune </t>
  </si>
  <si>
    <t>AutoCAD ,GOOGLE SKETCHUP,LUMION,REVIT</t>
  </si>
  <si>
    <t>P26702101</t>
  </si>
  <si>
    <t>Abhit</t>
  </si>
  <si>
    <t>Laxman</t>
  </si>
  <si>
    <t>Sutar</t>
  </si>
  <si>
    <t>Abhit Laxman Sutar</t>
  </si>
  <si>
    <t>sutarabhit@gmail.com</t>
  </si>
  <si>
    <t>P26702101@student.nicmar.ac.in</t>
  </si>
  <si>
    <t>26-Mar-2000</t>
  </si>
  <si>
    <t>Travel,Adventure,Reading,Music,Sports,Gaming</t>
  </si>
  <si>
    <t>Archana</t>
  </si>
  <si>
    <t>A-001, Ratnasagar CHS, Sudama Nagar, Kalwa West.</t>
  </si>
  <si>
    <t>S.V.P.M English Medium School</t>
  </si>
  <si>
    <t>Maharashtra State Board of Secondary and Higher Secondary Education, Mumbai</t>
  </si>
  <si>
    <t>M.H Junior College and High School</t>
  </si>
  <si>
    <t>Lokmanya Tilak Institute of Architecture and Design Studies</t>
  </si>
  <si>
    <t>AutoCAD,SketchUp,MS Office,Revit,Lumion,D5 Renderer,Photoshop,MS Project</t>
  </si>
  <si>
    <t>M Moser Associates | Junior Architect | BKC, Kurla | Mar 2025 | Aug 2025 | 0 Years, 5 Months, 25 Days | 5.4
The CooterShell Design Studio | Junior Architect | Thane | May 2023 | Feb 2025 | 1 Years, 9 Months, 6 Days | 2.7</t>
  </si>
  <si>
    <t>A Cube Architects | Architectural Intern | Navi Mumbai | Feb 2022 | Jun 2022 | 19 Weeks | Campus Internship</t>
  </si>
  <si>
    <t>P26702102</t>
  </si>
  <si>
    <t xml:space="preserve">Tejas </t>
  </si>
  <si>
    <t>Kachan</t>
  </si>
  <si>
    <t>Tejas  Vinayak Kachan</t>
  </si>
  <si>
    <t>tejaskachan22@gmail.com</t>
  </si>
  <si>
    <t>P26702102@student.nicmar.ac.in</t>
  </si>
  <si>
    <t>22-Jan-2004</t>
  </si>
  <si>
    <t>Volleyball,Bike Riding</t>
  </si>
  <si>
    <t xml:space="preserve">Vinayak </t>
  </si>
  <si>
    <t>Self Employed</t>
  </si>
  <si>
    <t>Nisha</t>
  </si>
  <si>
    <t>Job (Sales Manager)</t>
  </si>
  <si>
    <t>Room no. 18 / A Wing Bldg no. 5 Sudama CHS, Kalwa (W)</t>
  </si>
  <si>
    <t xml:space="preserve">Lok Kalyan Public School </t>
  </si>
  <si>
    <t>Maharashtra State Board of Secondary &amp; Higher Secondary Education,Pune-Kalyan/Maharashtra</t>
  </si>
  <si>
    <t>Vivekanand Education Society Polytechnic - Mumbai/Maharashtra</t>
  </si>
  <si>
    <t>Datta Meghe College of Engineering - Thane/Maharashtra</t>
  </si>
  <si>
    <t>Microsoft Office : Excel,Microsoft Office : Word,Microsoft Office : Powerpoint,Autocad,Microsoft Office : Projects</t>
  </si>
  <si>
    <t>Marathon Pvt Ltd. | Graduate Trainee | Mulund | Aug 2025 | May 2026 | 0 Years, 9 Months, 19 Days | 3.12</t>
  </si>
  <si>
    <t>Anandraj Enterprises  | Intern | Mulund | Jun 2022 | Aug 2022 | 6 Weeks | Campus Internship
CIDCO | Intern | Kharkopar, Navi Mumbai | Jun 2023 | Jul 2023 | 4 Weeks | Campus Internship
Marathon Pvt Ltd | Intern | Byculla | Dec 2023 | Jan 2024 | 4 Weeks | Campus Internship
MMRDA | Intern | Mankhurd | Jun 2024 | Jul 2024 | 4 Weeks | Campus Internship</t>
  </si>
  <si>
    <t>P26702103</t>
  </si>
  <si>
    <t>Shridhar</t>
  </si>
  <si>
    <t>Nandan</t>
  </si>
  <si>
    <t>Shridhar Nandan</t>
  </si>
  <si>
    <t>snandan1612@gmail.com</t>
  </si>
  <si>
    <t>P26702103@student.nicmar.ac.in</t>
  </si>
  <si>
    <t>16-Dec-2001</t>
  </si>
  <si>
    <t>English,Hindi,Magahi</t>
  </si>
  <si>
    <t>Photography &amp; Visual Storytelling,Editing,Reading,Travelling,Gardening</t>
  </si>
  <si>
    <t>Sumedha Nandan</t>
  </si>
  <si>
    <t>Govt. Officer</t>
  </si>
  <si>
    <t>Bihansha</t>
  </si>
  <si>
    <t>803,BUILDING A,VT INFRA(15 ACRES), BALIAPUR ROAD</t>
  </si>
  <si>
    <t>Dhanbad</t>
  </si>
  <si>
    <t>A-205, Gold Finger Avenir, Shankar kadat nagar, Wakad</t>
  </si>
  <si>
    <t>DAV Public School Jhilimili Pandavpara</t>
  </si>
  <si>
    <t>2008-Aug</t>
  </si>
  <si>
    <t>Delhi Public School Dhanbad</t>
  </si>
  <si>
    <t>Birla Institute of Technology, Mesra</t>
  </si>
  <si>
    <t>Birla Institute of Technology, Ranchi, Jharkhand</t>
  </si>
  <si>
    <t>AutoCAD,Revit,MS Office,Adobe Creative Suite,Lumion,Twinmotion,Davinci Resolve,MS Project,Rhino 3D,Sketchup</t>
  </si>
  <si>
    <t>Abhikalpa Design Studio | Intern Architect | Dhanbad | May 2022 | Jul 2022 | 9 Weeks
Abhikalpa Design Studio | Intern Architect | Dhanbad | Dec 2022 | May 2023 | 19 Weeks</t>
  </si>
  <si>
    <t>Architectural Acoustics
Council Of Architecture Registration Certificate
Media &amp; Coverage Head - SSA
Photography &amp; Media Head - Archotsav
Resource Head- PSoc 
AutoCAD Workshop
Revit Architecture
Architectural Post Production in Photoshop
Photography Masterclass
The Lumion 2023 Course
Photography - Vishalakshi Foundation
Urban Design - Railway Station</t>
  </si>
  <si>
    <t>P26702104</t>
  </si>
  <si>
    <t>Anirudh</t>
  </si>
  <si>
    <t>Pawan</t>
  </si>
  <si>
    <t>Anirudh Pawan Sharma</t>
  </si>
  <si>
    <t>anirudhh2105@gmail.com</t>
  </si>
  <si>
    <t>P26702104@student.nicmar.ac.in</t>
  </si>
  <si>
    <t>18-Sep-2000</t>
  </si>
  <si>
    <t>HINDI,ENGLIGH,PUNJABI,MARATHI</t>
  </si>
  <si>
    <t>READING,SPORTS,SKETCHING,ANIMATION</t>
  </si>
  <si>
    <t>Pawan Chamanlal Sharma</t>
  </si>
  <si>
    <t>Simmi Pawan Sharma</t>
  </si>
  <si>
    <t>G6-01, Suyog CHS, Sector 18, Nerul Navi Mumbai</t>
  </si>
  <si>
    <t>602 Shiv Kalash CHS, Sector 50(New), Seawoods ,Navi Mumbai</t>
  </si>
  <si>
    <t>Apeejay School, Nerul</t>
  </si>
  <si>
    <t>Central Board of Secondary Eduation</t>
  </si>
  <si>
    <t>Diploma in Interior Design</t>
  </si>
  <si>
    <t>JD Institute of Design</t>
  </si>
  <si>
    <t>Pillai College of Architecture</t>
  </si>
  <si>
    <t>2024-Mar</t>
  </si>
  <si>
    <t>AutoCAD, Photoshop,MS Project,MS Office,SketchUp,D5,Enscape,Vayu Pravah,InDesign,Revit</t>
  </si>
  <si>
    <t>Kapadia Associates Design LLP | Architect | Parel,Mumbai | Jul 2024 | Mar 2026 | 1 Years, 8 Months, 30 Days | 4.2</t>
  </si>
  <si>
    <t>Acube Architects | Intern | Sanpada,Navi Mumbai | Nov 2022 | Mar 2023 | 20 Weeks</t>
  </si>
  <si>
    <t>Fundamentals of Graphic Design</t>
  </si>
  <si>
    <t>P26702105</t>
  </si>
  <si>
    <t>Arya</t>
  </si>
  <si>
    <t>Dhankawade</t>
  </si>
  <si>
    <t>Arya Sanjay Dhankawade</t>
  </si>
  <si>
    <t>aryadhankawade04@gmail.com</t>
  </si>
  <si>
    <t>P26702105@student.nicmar.ac.in</t>
  </si>
  <si>
    <t>04-Apr-2003</t>
  </si>
  <si>
    <t>Travelling,Music,Volunteering</t>
  </si>
  <si>
    <t>Managing Director</t>
  </si>
  <si>
    <t>Amrapali</t>
  </si>
  <si>
    <t>'Sai Kunj', 32/2, Dhankawadi, Pune, 411043</t>
  </si>
  <si>
    <t>Atharva Developers | Jr. engineer | Balaji nagar,Pune | Feb 2025 | Apr 2026 | 1 Years, 2 Months, 0 Days | 2.25</t>
  </si>
  <si>
    <t>Arduino certificate
Ultratech ready mix plant tour
Konkan Rail Academy</t>
  </si>
  <si>
    <t>P26702106</t>
  </si>
  <si>
    <t>Pruthviraj</t>
  </si>
  <si>
    <t>Pokale</t>
  </si>
  <si>
    <t>Pruthviraj Satish Pokale</t>
  </si>
  <si>
    <t>pruthvirajpokale2222@gmail.com</t>
  </si>
  <si>
    <t>P26702106@student.nicmar.ac.in</t>
  </si>
  <si>
    <t>17-Jan-2004</t>
  </si>
  <si>
    <t>Exploring New Places</t>
  </si>
  <si>
    <t>Satish Kakasaheb Pokale</t>
  </si>
  <si>
    <t>District Special Auditor</t>
  </si>
  <si>
    <t>Revati Satish Pokale</t>
  </si>
  <si>
    <t>Renuka Niwas, Yashwant Nagar, Canal Road, Beed 431122</t>
  </si>
  <si>
    <t>Shri Shivaji Vidhyalaya Beed</t>
  </si>
  <si>
    <t>Maharashtra State Board Of Secondary and Higher Secondary Education - Pune, Maharashtra</t>
  </si>
  <si>
    <t xml:space="preserve">Diploma in Civil Engineering </t>
  </si>
  <si>
    <t>Mitthulalji Sarda Polytechnic - Beed Maharashtra</t>
  </si>
  <si>
    <t>Ajeenkya DY Patil School Of Engineering</t>
  </si>
  <si>
    <t>AutoCad, Revit,MS Office</t>
  </si>
  <si>
    <t>P26702107</t>
  </si>
  <si>
    <t>Surve</t>
  </si>
  <si>
    <t xml:space="preserve">Shreyas </t>
  </si>
  <si>
    <t>Surve Shreyas  Prashant</t>
  </si>
  <si>
    <t>shreyassurve45@gmail.com</t>
  </si>
  <si>
    <t>P26702107@student.nicmar.ac.in</t>
  </si>
  <si>
    <t>14-Apr-2005</t>
  </si>
  <si>
    <t xml:space="preserve">Travel,Music,Art </t>
  </si>
  <si>
    <t>Prashant Surve</t>
  </si>
  <si>
    <t>Self Proprietor</t>
  </si>
  <si>
    <t>Shilpa Surve</t>
  </si>
  <si>
    <t>B.11,Tapowan,Arihant Nagar,Salvi Stop,Ratnagiri</t>
  </si>
  <si>
    <t>Ratnagiri</t>
  </si>
  <si>
    <t>B.301,Jasmine,Siddhivinayak Nagar,Shivaji Nagar,Ratnagiri</t>
  </si>
  <si>
    <t>Sacred Heart Convent High School, Ratnagiri City</t>
  </si>
  <si>
    <t>Maharashtra State Board Of Secondary and Higher Secondary Education, Pune</t>
  </si>
  <si>
    <t>R.V Jogalekar College Of Commerce, Ratnagiri</t>
  </si>
  <si>
    <t>University Of Mumbai</t>
  </si>
  <si>
    <t>MS Project, MS Office</t>
  </si>
  <si>
    <t>P26702109</t>
  </si>
  <si>
    <t>Deepak Kumar</t>
  </si>
  <si>
    <t>Sudarshan</t>
  </si>
  <si>
    <t>Yadav</t>
  </si>
  <si>
    <t>Deepak Kumar Sudarshan Yadav</t>
  </si>
  <si>
    <t>rs.deepak685@gmail.com</t>
  </si>
  <si>
    <t>P26702109@student.nicmar.ac.in</t>
  </si>
  <si>
    <t>20-Apr-1999</t>
  </si>
  <si>
    <t>Cricket</t>
  </si>
  <si>
    <t>Sudarshan Yadav</t>
  </si>
  <si>
    <t>Reeta Yadav</t>
  </si>
  <si>
    <t>Shree nath poojari chawl , sp road, near sheetal hotel , dharkhadi ,mumbai , dahisar maharashtra, 400068</t>
  </si>
  <si>
    <t>ST. Mary's High School</t>
  </si>
  <si>
    <t>Maharashtra state board</t>
  </si>
  <si>
    <t>Matruchhaya College Of Commerce And Science</t>
  </si>
  <si>
    <t xml:space="preserve">Maharashtra State board </t>
  </si>
  <si>
    <t>Thakur College of Engineering &amp; Technology</t>
  </si>
  <si>
    <t>Autocad,MS office,MS Project</t>
  </si>
  <si>
    <t>R.K. CONSTRUCTION | Site Engineer | MUMBAI | Nov 2022 | Aug 2025 | 2 Years, 9 Months, 6 Days | 3</t>
  </si>
  <si>
    <t>P26702110</t>
  </si>
  <si>
    <t>P26702110@student.nicmar.ac.in</t>
  </si>
  <si>
    <t>P26702111</t>
  </si>
  <si>
    <t>Russell</t>
  </si>
  <si>
    <t>Fernandes</t>
  </si>
  <si>
    <t>Russell Fernandes</t>
  </si>
  <si>
    <t>fernandesrussell2003@gmail.com</t>
  </si>
  <si>
    <t>P26702111@student.nicmar.ac.in</t>
  </si>
  <si>
    <t>24-Oct-2003</t>
  </si>
  <si>
    <t>English,Hindi,Konkani</t>
  </si>
  <si>
    <t>Painting</t>
  </si>
  <si>
    <t>Paul Fernandes</t>
  </si>
  <si>
    <t>Theresa Fernandes</t>
  </si>
  <si>
    <t>Chandra Darshan, B 102, Behind Jari Mari Temple, Malwani Village, Marve Road, Malad West, Mumbai, 400095, Maharashtra</t>
  </si>
  <si>
    <t>Post Office, 25/1, NICMAR University, Ultima Hostel 428, N.I.A, Balewadi Rd, Ram Nagar, Baner, Pune, Maharashtra 411045</t>
  </si>
  <si>
    <t>Indian School Al Wadi Al Kabir</t>
  </si>
  <si>
    <t>CBSE. Muscat, Oman</t>
  </si>
  <si>
    <t>CHRIST (Deemed to be University)</t>
  </si>
  <si>
    <t>CHRIST (Deemed to be University), School of Architecture, Bengaluru, Karnataka</t>
  </si>
  <si>
    <t>AutoCAD,Revit,Enscape,Lumion,SketchUp,Adobe Photoshop,Adobe Illustrator,ArcGIS Pro,Rhino</t>
  </si>
  <si>
    <t>Panorama Engineering Consultancy | Architectural Intern | Muscat, Oman | Apr 2025 | Sep 2025 | 22 Weeks</t>
  </si>
  <si>
    <t>Building Materials and Composite
Sustainable Architecture
German 1</t>
  </si>
  <si>
    <t>P26702112</t>
  </si>
  <si>
    <t>Lalit</t>
  </si>
  <si>
    <t>Bajirao</t>
  </si>
  <si>
    <t>Lalit Bajirao Patil</t>
  </si>
  <si>
    <t>lalitpatilgk@gmail.com</t>
  </si>
  <si>
    <t>P26702112@student.nicmar.ac.in</t>
  </si>
  <si>
    <t>22-Dec-2004</t>
  </si>
  <si>
    <t>hindi,english ,marathi</t>
  </si>
  <si>
    <t>driving ,drums,wrestling</t>
  </si>
  <si>
    <t>bajirao</t>
  </si>
  <si>
    <t>business</t>
  </si>
  <si>
    <t>pushpalata</t>
  </si>
  <si>
    <t>plot no 16 kamal nagar kamat wada nashik</t>
  </si>
  <si>
    <t>espalier the experimental school</t>
  </si>
  <si>
    <t>nashik</t>
  </si>
  <si>
    <t>sandip junior school</t>
  </si>
  <si>
    <t>sandip university</t>
  </si>
  <si>
    <t>sandip</t>
  </si>
  <si>
    <t>General</t>
  </si>
  <si>
    <t>ms office and ms project</t>
  </si>
  <si>
    <t>P26702113</t>
  </si>
  <si>
    <t>AYUSH</t>
  </si>
  <si>
    <t>RAJESH</t>
  </si>
  <si>
    <t>KALE</t>
  </si>
  <si>
    <t>Ayush Rajesh Kale</t>
  </si>
  <si>
    <t>ayushrkale2004@gmail.com</t>
  </si>
  <si>
    <t>P26702113@student.nicmar.ac.in</t>
  </si>
  <si>
    <t>03-Sep-2004</t>
  </si>
  <si>
    <t>GYM,music,cricket,batminton</t>
  </si>
  <si>
    <t>RAJESH KALE</t>
  </si>
  <si>
    <t>Shopkeeper</t>
  </si>
  <si>
    <t>Ekavira Vidyut Colony, behind Navodaya Vidyalaya, Navsari, Amravati</t>
  </si>
  <si>
    <t>ARUNODAYA ENGLISH SCHOOL</t>
  </si>
  <si>
    <t>STATE BOARD, AMRAVATI, MAHARASHTRA</t>
  </si>
  <si>
    <t>HARIKISAN MALOO INTERNATIONAL SCHOOL</t>
  </si>
  <si>
    <t>SANT GADGE BABA UNIVERSITY, AMRAVATI</t>
  </si>
  <si>
    <t>P R POTE PATIL COLLEGE OF ENGINEERING AND MANAGNMENT</t>
  </si>
  <si>
    <t>AutoCAD, MS Office, MS Project,REVIT</t>
  </si>
  <si>
    <t>PWD | Industrial Trainee | Amravati, Maharashtra | Jun 2025 | Jul 2025 | 4 Weeks</t>
  </si>
  <si>
    <t>Autocad 
Revit
CADMENIA</t>
  </si>
  <si>
    <t>P26702114</t>
  </si>
  <si>
    <t>Aman</t>
  </si>
  <si>
    <t>Wanjari</t>
  </si>
  <si>
    <t>Aman Sunil Wanjari</t>
  </si>
  <si>
    <t>amanwanjari398@gmail.com</t>
  </si>
  <si>
    <t>P26702114@student.nicmar.ac.in</t>
  </si>
  <si>
    <t>18-Aug-2003</t>
  </si>
  <si>
    <t>Driving,Music</t>
  </si>
  <si>
    <t>Pratibha</t>
  </si>
  <si>
    <t xml:space="preserve">Ward no. 16 Karanja(gh), taluka. karanja, dist. Wardha </t>
  </si>
  <si>
    <t>MOUNT CARMEL CONVENT SCHOOL, KATOL</t>
  </si>
  <si>
    <t>Anjuman Polytechnic, Nagpur , maharashtra</t>
  </si>
  <si>
    <t>Dr. Babasaheb Ambedkar Technological University LONERE-RAIGAD, MAHARASHTRA</t>
  </si>
  <si>
    <t>BAJAJ INSTITUTE OF TECHNOLOGY, WARDHA (MAHARASHTRA)</t>
  </si>
  <si>
    <t>2026-Aug</t>
  </si>
  <si>
    <t>AutoCad, ETABS, RCDC</t>
  </si>
  <si>
    <t>GREEN CITY BUILDERS, NAGPUR | Civil Engineering Intern | Nagpur | Jul 2022 | Aug 2022 | 5 Weeks | Campus Internship
INDO RAMA | Junior Design engineer with 6 months of corporate experience at Indo Rama SyntheticsLtd. | Nagpur | Jan 2026 | Jul 2026 | 25 Weeks</t>
  </si>
  <si>
    <t>P26702116</t>
  </si>
  <si>
    <t>PRATIK</t>
  </si>
  <si>
    <t>PRATAP</t>
  </si>
  <si>
    <t>DESHMUKH</t>
  </si>
  <si>
    <t>Pratik Pratap Deshmukh</t>
  </si>
  <si>
    <t>deshmukhpratik11.04@gmail.com</t>
  </si>
  <si>
    <t>P26702116@student.nicmar.ac.in</t>
  </si>
  <si>
    <t>11-Nov-2004</t>
  </si>
  <si>
    <t>Gym,Football,Travelling,Vlogging</t>
  </si>
  <si>
    <t>PRATAP SHIVAJI DESHMUKH</t>
  </si>
  <si>
    <t>DISHA PRATAP DESHMUKH</t>
  </si>
  <si>
    <t>HouseWife</t>
  </si>
  <si>
    <t>NISHIGANDHA C.H.S ROOM NO-16, PLOT G-137, SECTOR-12 KHARGHAR NAVI MUMBAI</t>
  </si>
  <si>
    <t>GREENFINGERS GLOBAL SCH KHARGHAR NAVIMUMBAI MR</t>
  </si>
  <si>
    <t xml:space="preserve">CBSE </t>
  </si>
  <si>
    <t>DNYAN PUSHPA VIDYA NIKETAN SCH CBD BELAPUR NAVIMUMBAI MR</t>
  </si>
  <si>
    <t>HSC</t>
  </si>
  <si>
    <t>UNIVERSITY OF MUMBAI</t>
  </si>
  <si>
    <t>TERNA ENGINEERING COLLEGE NERUL NAVIMUMBAI MR</t>
  </si>
  <si>
    <t>AutoCAD  ,Primavera,MS Office,Watergems,Canva,STADD PRO</t>
  </si>
  <si>
    <t>JM MHATRE INFRA PVT.LTD | INTERN | Kundevahal , Navimumbai | Jun 2025 | Jul 2025 | 6 Weeks</t>
  </si>
  <si>
    <t>P26702117</t>
  </si>
  <si>
    <t>Ninad</t>
  </si>
  <si>
    <t>Mukund</t>
  </si>
  <si>
    <t>Karve</t>
  </si>
  <si>
    <t>Ninad Mukund Karve</t>
  </si>
  <si>
    <t>ninadmkarve@gmail.com</t>
  </si>
  <si>
    <t>P26702117@student.nicmar.ac.in</t>
  </si>
  <si>
    <t>13-Aug-2004</t>
  </si>
  <si>
    <t>Badminton,Chess,Reading</t>
  </si>
  <si>
    <t>Mansi</t>
  </si>
  <si>
    <t>Above IDBI Bank, Navi Peth, Pandharpur.</t>
  </si>
  <si>
    <t>Kawthekar Prashala, Pandharpur.</t>
  </si>
  <si>
    <t>Karmveer Bhaurao Patil Mahavidyalaya, Pandharpur</t>
  </si>
  <si>
    <t>2022-Oct</t>
  </si>
  <si>
    <t>Punyashlok Ahilyadevi Holkar University, Solapur.</t>
  </si>
  <si>
    <t xml:space="preserve">SKN Sinhgad college of Engineering A/P Korti, Pandharpur </t>
  </si>
  <si>
    <t>Master of Business Administration (MBA)</t>
  </si>
  <si>
    <t>Real Estate &amp; Urban Infrastructure</t>
  </si>
  <si>
    <t>AutoCAD,MS Project,Excel</t>
  </si>
  <si>
    <t>P26702118</t>
  </si>
  <si>
    <t>Krushna</t>
  </si>
  <si>
    <t>Ramchandra</t>
  </si>
  <si>
    <t>Likhe</t>
  </si>
  <si>
    <t>Krushna Ramchandra Likhe</t>
  </si>
  <si>
    <t>gpkp171042@gmail.com</t>
  </si>
  <si>
    <t>P26702118@student.nicmar.ac.in</t>
  </si>
  <si>
    <t>10-Feb-2002</t>
  </si>
  <si>
    <t>Anju</t>
  </si>
  <si>
    <t xml:space="preserve">433, Manik nagar
</t>
  </si>
  <si>
    <t>New High School Parli-Vaijanath 431515 Dist. Beed (Maharashtra)</t>
  </si>
  <si>
    <t xml:space="preserve">Maharashtra State Board Of Secondary and Higher Secondary Education, Pune </t>
  </si>
  <si>
    <t>Vaidyanath College Arts, Science &amp; Commerce Parli-Vaijanath 431515 Dist. Beed (Maharashtra)</t>
  </si>
  <si>
    <t>Dr. Babasaheb Ambedkar Technological University, Lonere - Raigad, (Maharashtra)</t>
  </si>
  <si>
    <t>Terna College of Engineering Solapur Road, Dharashiv, Maharashtra 413582</t>
  </si>
  <si>
    <t>2025-Aug</t>
  </si>
  <si>
    <t>Business Strategy, Project Management, Operations Management, Business Development, Market Research, Stakeholder Management, Team Coordination, Business Communication ,Real Estate Development, Feasibility Analysis, Land &amp; Property Analysis, Urban Developm</t>
  </si>
  <si>
    <t>SUJATA Construction | Civil Engineering Intern | Dharashiv | Sep 2022 | Feb 2023 | 20 Weeks | Campus Internship</t>
  </si>
  <si>
    <t>P26702119</t>
  </si>
  <si>
    <t>Gauresh</t>
  </si>
  <si>
    <t>Kajve</t>
  </si>
  <si>
    <t>Gauresh Prashant Kajve</t>
  </si>
  <si>
    <t>gaureshkajve26@gmail.com</t>
  </si>
  <si>
    <t>P26702119@student.nicmar.ac.in</t>
  </si>
  <si>
    <t>26-Aug-2003</t>
  </si>
  <si>
    <t>Cricket,Football</t>
  </si>
  <si>
    <t>Prashant Ramchandra Kajve</t>
  </si>
  <si>
    <t>Electrician</t>
  </si>
  <si>
    <t>Prajakta Prashant Kajve</t>
  </si>
  <si>
    <t>37/132, Swadeshi mill chawl, Sion-Chunabhatti</t>
  </si>
  <si>
    <t>S.K.Pantawalawalkar High School</t>
  </si>
  <si>
    <t>Maharashtra State Board of Secondary and Higher Secondary Education, Pune/Maharashtra</t>
  </si>
  <si>
    <t>Vivekanand Education Society, Polytechnic, Mumbai/Maharashtra</t>
  </si>
  <si>
    <t>Saraswati College of Engineering, Mumbai/Maharashtra</t>
  </si>
  <si>
    <t>New Consolidated Construction Co. Ltd. | Junior Finishing Engineer | Runwal Timeless, Near Pratiksha Nagar Depot, Sion(E), Mumbai-400022 | Apr 2024 | Jun 2026 | 2 Years, 2 Months, 7 Days | 3.96</t>
  </si>
  <si>
    <t>Varerkar Enterprises | Assistant Land Surveyor | Borivali East, Mumbai, Maharashtra, 400066. | Jun 2023 | Jun 2023 | 4 Weeks</t>
  </si>
  <si>
    <t>P26702120</t>
  </si>
  <si>
    <t>Yasir</t>
  </si>
  <si>
    <t>Jabbar</t>
  </si>
  <si>
    <t>Mujawar</t>
  </si>
  <si>
    <t>Yasir Jabbar Mujawar</t>
  </si>
  <si>
    <t>yasirmujawar24@gmail.com</t>
  </si>
  <si>
    <t>P26702120@student.nicmar.ac.in</t>
  </si>
  <si>
    <t>18-Jun-2004</t>
  </si>
  <si>
    <t>Reading,Music,Travelling,Sports</t>
  </si>
  <si>
    <t>Jabbar Mujawar</t>
  </si>
  <si>
    <t>Shaista Mujawar</t>
  </si>
  <si>
    <t>2/96, BIT Chawl, IR Road, Near JJ Hospital</t>
  </si>
  <si>
    <t>ST. XAVIERS HIGH SCOOL</t>
  </si>
  <si>
    <t>Mumbai/Maharastra</t>
  </si>
  <si>
    <t>MH SABOO SIDDIK POLYTECHNIC, MUMBAI</t>
  </si>
  <si>
    <t>MUMBAI UNIVERSITY</t>
  </si>
  <si>
    <t>MH SABOO SIDDIK COLLEGE OF ENGINEERING, MUMBAI</t>
  </si>
  <si>
    <t>Auto Cad,MS Project,Revit,Etabs,MS Office</t>
  </si>
  <si>
    <t>Trueinsight Pvt Ltd | Junior Engineer  | Thane | Jul 2025 | Jun 2026 | 0 Years, 11 Months, 18 Days | 2.64</t>
  </si>
  <si>
    <t>P26702121</t>
  </si>
  <si>
    <t>Suprit</t>
  </si>
  <si>
    <t>Chadichal</t>
  </si>
  <si>
    <t>Suprit Chadichal</t>
  </si>
  <si>
    <t>supritchadichal892@gmail.com</t>
  </si>
  <si>
    <t>P26702121@student.nicmar.ac.in</t>
  </si>
  <si>
    <t>09-Sep-2003</t>
  </si>
  <si>
    <t>kannada,hindi,english</t>
  </si>
  <si>
    <t xml:space="preserve">playing games, cricket </t>
  </si>
  <si>
    <t>Anil Baburao Chadichal</t>
  </si>
  <si>
    <t>Padma Anil Chadichhal</t>
  </si>
  <si>
    <t>2nd house
Basav nagar 4th cross, murgoad road, bailhongal</t>
  </si>
  <si>
    <t>Belgaum</t>
  </si>
  <si>
    <t>kalpavruksha model school bailhongal</t>
  </si>
  <si>
    <t>Central Board Of Secondary Education,Bailhongal,Karnataka</t>
  </si>
  <si>
    <t>Prerana PU College</t>
  </si>
  <si>
    <t xml:space="preserve"> DEPARTMENT OF PRE-UNIVERSITY EDUCATION</t>
  </si>
  <si>
    <t>KLE Technological University</t>
  </si>
  <si>
    <t>KLE Technological University's, Dr. M. S. Sheshgiri Campus</t>
  </si>
  <si>
    <t>AutoCAD,Lumion,SketchUP</t>
  </si>
  <si>
    <t>AutoCAD,Lumion,SketchUp</t>
  </si>
  <si>
    <t>P26702122</t>
  </si>
  <si>
    <t xml:space="preserve">Veeresha </t>
  </si>
  <si>
    <t>B</t>
  </si>
  <si>
    <t>Veeresha  B</t>
  </si>
  <si>
    <t>veragsv8546@gmail.com</t>
  </si>
  <si>
    <t>P26702122@student.nicmar.ac.in</t>
  </si>
  <si>
    <t>30-Nov-1999</t>
  </si>
  <si>
    <t>English, Hindi, Kannada,Telugu</t>
  </si>
  <si>
    <t>Music,Games</t>
  </si>
  <si>
    <t>Bajarappa</t>
  </si>
  <si>
    <t>Farmar</t>
  </si>
  <si>
    <t>Rangamma</t>
  </si>
  <si>
    <t>15th ward Asharay colony sirurguppa,Siruguppa taluku Ballari district Karnataka 583121</t>
  </si>
  <si>
    <t>Post Office, 25/1, NICMAR University, N.I.A, Balewadi Rd, Ram Nagar, Baner, Pune, Maharashtra 411045</t>
  </si>
  <si>
    <t>Shantiniketan Vidya Mandir in Siruguppa</t>
  </si>
  <si>
    <t>Karnataka Secondary Education Examination Board Karnataka.</t>
  </si>
  <si>
    <t>Dr. G S Melkote Rural Polytechnic Karnataka</t>
  </si>
  <si>
    <t xml:space="preserve">Visvesvaraya Technological University </t>
  </si>
  <si>
    <t>Global Academy of Technology Bangalore karnataka</t>
  </si>
  <si>
    <t>MS Project,MS office,AutoCAD</t>
  </si>
  <si>
    <t>Tru dwellings pvt ltd | Site Engineer | Bangalore | Dec 2023 | Jun 2026 | 2 Years, 6 Months, 1 Days | 2.76</t>
  </si>
  <si>
    <t>Prestige Group  | Site Engineer Intern  | Bangalore | Aug 2022 | Sep 2022 | 4 Weeks</t>
  </si>
  <si>
    <t>P26702123</t>
  </si>
  <si>
    <t>Parth</t>
  </si>
  <si>
    <t>Thakkar</t>
  </si>
  <si>
    <t>Parth Chetan Thakkar</t>
  </si>
  <si>
    <t>p.thakkar187@gmail.com</t>
  </si>
  <si>
    <t>P26702123@student.nicmar.ac.in</t>
  </si>
  <si>
    <t>10-04-1998</t>
  </si>
  <si>
    <t>Gujarati, Hindi, English.</t>
  </si>
  <si>
    <t>Traveling</t>
  </si>
  <si>
    <t>Chetan Chandrakant Thakkar</t>
  </si>
  <si>
    <t xml:space="preserve">Business man </t>
  </si>
  <si>
    <t>Nimisha Chetan Thakkar</t>
  </si>
  <si>
    <t xml:space="preserve">A/244 Mathura Nagri society old padra road </t>
  </si>
  <si>
    <t>P26702124</t>
  </si>
  <si>
    <t>Bhaktya</t>
  </si>
  <si>
    <t>Puri</t>
  </si>
  <si>
    <t>Pratham Bhaktya Puri</t>
  </si>
  <si>
    <t>puripratham0810@gmail.com</t>
  </si>
  <si>
    <t>P26702124@student.nicmar.ac.in</t>
  </si>
  <si>
    <t>08-Oct-2002</t>
  </si>
  <si>
    <t>Listening to Music,Singing</t>
  </si>
  <si>
    <t>Kamal Kumar Bhaktya Puri</t>
  </si>
  <si>
    <t>Richu Bhaktya Puri</t>
  </si>
  <si>
    <t>Oppo. Twinkle Public School, Rishi Colony , Dayalband ,Bilaspur , Chhattisgarh</t>
  </si>
  <si>
    <t>Bilaspur</t>
  </si>
  <si>
    <t>A-1,103,Vijaya Regency , Vijayapuram, Sarkanda, Bilaspur, Chhattisgarh</t>
  </si>
  <si>
    <t>Bilaspur , Chhattisgarh</t>
  </si>
  <si>
    <t>Hyderabad Sind National Collegiate</t>
  </si>
  <si>
    <t>Hassaram Rijhumal College of Commerce and Economics , Mumbai , Maharashtra</t>
  </si>
  <si>
    <t>MS Office , MS Project</t>
  </si>
  <si>
    <t>Avi Buildcon | Sales Executive | Bilaspur,Chhattisgarh | May 2026 | Jun 2026 | 8 Weeks</t>
  </si>
  <si>
    <t>P26702125</t>
  </si>
  <si>
    <t>Duddela</t>
  </si>
  <si>
    <t>Chirudeep</t>
  </si>
  <si>
    <t>Duddela Chirudeep</t>
  </si>
  <si>
    <t>chirudeep007@gmail.com</t>
  </si>
  <si>
    <t>P26702125@student.nicmar.ac.in</t>
  </si>
  <si>
    <t>02-May-2000</t>
  </si>
  <si>
    <t>English,Hindi,Telugu, Tamil</t>
  </si>
  <si>
    <t>Photography,Public Speaking</t>
  </si>
  <si>
    <t>Duddela Hemadri</t>
  </si>
  <si>
    <t>Private Employee</t>
  </si>
  <si>
    <t>Duddela Pushpa</t>
  </si>
  <si>
    <t>APR Praveens Grandio, Villa no 250, Patancheru,502319.</t>
  </si>
  <si>
    <t>Hyderabad</t>
  </si>
  <si>
    <t>Telangana</t>
  </si>
  <si>
    <t>Indo English high school</t>
  </si>
  <si>
    <t>Board of secondary education telangana</t>
  </si>
  <si>
    <t>Sri Gayatri junior college</t>
  </si>
  <si>
    <t>Telangana state board of intermediate education</t>
  </si>
  <si>
    <t>B V Raju institute of technology</t>
  </si>
  <si>
    <t>B V Raju institute of technology , Telangana</t>
  </si>
  <si>
    <t>Product presentation and demonstration, Market research and competitor analysis,Client management,MS Excel and office,MS Project</t>
  </si>
  <si>
    <t>Asian Paints | Application Engineer | Hyderabad | Feb 2024 | Jun 2026 | 2 Years, 4 Months, 1 Days | 3.8 
Premier Engineering systems | Project Engineer | Hyderabad | Sep 2023 | Feb 2024 | 0 Years, 5 Months, 6 Days | 1.5</t>
  </si>
  <si>
    <t>P26702126</t>
  </si>
  <si>
    <t>SHUKLA</t>
  </si>
  <si>
    <t>DEVANSH</t>
  </si>
  <si>
    <t>DEVENDRA</t>
  </si>
  <si>
    <t>Shukla Devansh Devendra</t>
  </si>
  <si>
    <t>shukladevansh591@gmail.com</t>
  </si>
  <si>
    <t>P26702126@student.nicmar.ac.in</t>
  </si>
  <si>
    <t>19-Oct-2002</t>
  </si>
  <si>
    <t xml:space="preserve">English, Hindi, Gujarati </t>
  </si>
  <si>
    <t>Devendra Shukla</t>
  </si>
  <si>
    <t>Service - PGVCL</t>
  </si>
  <si>
    <t>Janhavi Shukla</t>
  </si>
  <si>
    <t>103, Kunal Plaza, Pankaj Society, Vikas gruh road, Jamnagar.</t>
  </si>
  <si>
    <t>Jamnagar</t>
  </si>
  <si>
    <t>ST. XAVIER'S HIGH SCHOOL</t>
  </si>
  <si>
    <t>Gujarat Secondary and Higher Secondary Education Board - Jamnagar</t>
  </si>
  <si>
    <t>Gujarat Technological University</t>
  </si>
  <si>
    <t xml:space="preserve"> BIRLA VISHVAKARMA MAHAVIDYALAYA - ANAND</t>
  </si>
  <si>
    <t>AutoCAD,Basics of QGIS,MS Project</t>
  </si>
  <si>
    <t xml:space="preserve"> RKC Infrabuilt Pvt. Ltd. | Graduate Engineer Trainee | AHMEDABAD- GUJARAT | Jun 2024 | Mar 2025 | 0 Years, 9 Months, 2 Days | 4</t>
  </si>
  <si>
    <t>RKC Infrabuilt Pvt. Ltd. | Intern | AHMEDABAD- GUJARAT | Jun 2023 | Jun 2023 | 3 Weeks</t>
  </si>
  <si>
    <t>Water Economics and Governance
Introduction to Accounting and Finance for Civil Engineers
Content Writing
AutoCAD Training</t>
  </si>
  <si>
    <t>P26702127</t>
  </si>
  <si>
    <t>ABHISHEK</t>
  </si>
  <si>
    <t>BISEN</t>
  </si>
  <si>
    <t>Abhishek Bisen</t>
  </si>
  <si>
    <t>abhishekbisen480@gmail.com</t>
  </si>
  <si>
    <t>P26702127@student.nicmar.ac.in</t>
  </si>
  <si>
    <t>13-Jan-2005</t>
  </si>
  <si>
    <t>Travelling,Sports</t>
  </si>
  <si>
    <t xml:space="preserve">Narendra Kumar Bisen </t>
  </si>
  <si>
    <t xml:space="preserve">Chhaya Bisen </t>
  </si>
  <si>
    <t>S/o: Narendra Bisen, dighoda, marri, saleteka, balaghat madhya pradesh</t>
  </si>
  <si>
    <t>Balaghat</t>
  </si>
  <si>
    <t xml:space="preserve">MCS H.S School Balaghat </t>
  </si>
  <si>
    <t xml:space="preserve">Board Of Secondary Education, Madhya Pradesh, Bhopal </t>
  </si>
  <si>
    <t>Rashtrasant Tukadoji Maharaj Nagpur University</t>
  </si>
  <si>
    <t xml:space="preserve">City Premier College Nagpur  Maharashtra </t>
  </si>
  <si>
    <t>Bachelor of Commerce</t>
  </si>
  <si>
    <t>MS Project,Primavera,MS Office</t>
  </si>
  <si>
    <t>Jain Harshit &amp; Associates  | Trainee Assistant  | Jabalpur (Madhya Pradesh) | May 2025 | Jun 2025 | 5 Weeks</t>
  </si>
  <si>
    <t>P26702128</t>
  </si>
  <si>
    <t>NAMAN</t>
  </si>
  <si>
    <t>SHARMA</t>
  </si>
  <si>
    <t>Naman Sharma</t>
  </si>
  <si>
    <t>namansharma2904@gmail.com</t>
  </si>
  <si>
    <t>P26702128@student.nicmar.ac.in</t>
  </si>
  <si>
    <t>29-Apr-2002</t>
  </si>
  <si>
    <t>English ,Hindi</t>
  </si>
  <si>
    <t>Cooking ,Music,Time management and personal planning,listening to educational podcasts</t>
  </si>
  <si>
    <t>Ashok kumar sharma</t>
  </si>
  <si>
    <t>Retired government employee</t>
  </si>
  <si>
    <t>Madhubala Sharma</t>
  </si>
  <si>
    <t xml:space="preserve">Government teacher </t>
  </si>
  <si>
    <t>B26 Sagar eden garden , jhatkhedi road</t>
  </si>
  <si>
    <t>Bhopal</t>
  </si>
  <si>
    <t>Room No. 516,  Ultima Hostel ,NICMAR University, Pune, Maharashtra  India.</t>
  </si>
  <si>
    <t>RD Public School, Betul</t>
  </si>
  <si>
    <t>CBSE Board</t>
  </si>
  <si>
    <t>Diploma in Civil Engineering ( 3 Years )</t>
  </si>
  <si>
    <t>SBITM Betul / Madhya Pradesh</t>
  </si>
  <si>
    <t xml:space="preserve">Rajiv Gandhi Proudyogiki Vishwavidyalaya </t>
  </si>
  <si>
    <t>IPS Academy Indore / Madhya Pradesh</t>
  </si>
  <si>
    <t>AutoCAD,MS Office,MS Project,power BI,Quantity Estimation &amp; Costing</t>
  </si>
  <si>
    <t>Shailendra Sharma and Associate | Estimation Engineer | Bhopal | Aug 2023 | May 2026 | 2 Years, 9 Months, 14 Days | 4.56</t>
  </si>
  <si>
    <t>P26702130</t>
  </si>
  <si>
    <t>MANJUNATH</t>
  </si>
  <si>
    <t>M K</t>
  </si>
  <si>
    <t>Manjunath M K</t>
  </si>
  <si>
    <t>manjunathmulimani36@gmail.com</t>
  </si>
  <si>
    <t>P26702130@student.nicmar.ac.in</t>
  </si>
  <si>
    <t>09-Nov-2002</t>
  </si>
  <si>
    <t>Kannada, English,Hindi,Telugu</t>
  </si>
  <si>
    <t>Reading Books,Riding Cycle,Watching Movies,Sketching</t>
  </si>
  <si>
    <t>KARIBASAPPA  M</t>
  </si>
  <si>
    <t>NAGARATHNA M</t>
  </si>
  <si>
    <t>C/O Karibasappa M ,#109 Near Bus Stand Road, Aligilawada(p), Harapanahalli(t), Vijayanagar(d), Karanataka - 583137</t>
  </si>
  <si>
    <t>Vijayanagara</t>
  </si>
  <si>
    <t>VIDYADAYINI SCHOOL</t>
  </si>
  <si>
    <t>Harihar (t), Davangere (d), Karnataka (s)</t>
  </si>
  <si>
    <t>Vishwachetana PU College</t>
  </si>
  <si>
    <t>Davangere (d), Karnataka (s)</t>
  </si>
  <si>
    <t>Visvesvaraya Technological University, Belagavi</t>
  </si>
  <si>
    <t>BMS College Of Engineering, Bengaluru, Karnataka(s)</t>
  </si>
  <si>
    <t>AutoCadd, Sketchup,Vray,Revit(BIM),Excel</t>
  </si>
  <si>
    <t>Enstrectura Consultants | Training Engineer | Bangalore | Jul 2025 | May 2026 | 0 Years, 10 Months, 3 Days | 3</t>
  </si>
  <si>
    <t>PUBLIC WORKS DEPARTMENT | Site Engineer | Shantinagar | Jul 2024 | Aug 2024 | 5 Weeks</t>
  </si>
  <si>
    <t>NCC 'C' Certificat
National Level Camp (ATC)
NIRMAAN ISCE</t>
  </si>
  <si>
    <t>P26702131</t>
  </si>
  <si>
    <t>Harshit</t>
  </si>
  <si>
    <t>Harshit Sharma</t>
  </si>
  <si>
    <t>Sharmaharshit00000@gmail.com</t>
  </si>
  <si>
    <t>P26702131@student.nicmar.ac.in</t>
  </si>
  <si>
    <t>12-Sep-2001</t>
  </si>
  <si>
    <t>Anime,Reading,Outings</t>
  </si>
  <si>
    <t>Jasbir Sharma</t>
  </si>
  <si>
    <t xml:space="preserve">Self Employed </t>
  </si>
  <si>
    <t>Pinki Sharma</t>
  </si>
  <si>
    <t>House number 2, Extension 2B Nangloi, Near B.R Public school, Delhi-110041</t>
  </si>
  <si>
    <t>West Delhi</t>
  </si>
  <si>
    <t>Margshree School</t>
  </si>
  <si>
    <t>Modern Child Public School</t>
  </si>
  <si>
    <t>Maharshi Dayanand University</t>
  </si>
  <si>
    <t>University Institute of Engineering &amp; Technology (UIET MDU)</t>
  </si>
  <si>
    <t>Civil 3D,Qgis,ArcGIS,HEC-RAS,MS project,AutoCAD,Midas GtsNx</t>
  </si>
  <si>
    <t>Central Water Commission | Consultant | Sewa Bhawan, New Delhi- 110066 | Jun 2023 | Jun 2026 | 3 Years, 0 Months, 4 Days | 3.32</t>
  </si>
  <si>
    <t>Shree Ram build Tech | Trainee | Delhi Cantt | Sep 2021 | Oct 2021 | 5 Weeks
Survir Contracts LLP | Trainee Civil Engineer | Sec-112, Gurugram, Haryana | Jul 2022 | Aug 2022 | 7 Weeks
INDSAO INFRASTRUCTURE PRIVATE LIMITED | Project Intern | Sec-102, Gurugram, Haryana | Feb 2023 | Apr 2023 | 9 Weeks</t>
  </si>
  <si>
    <t>Civil 3D
IELTS
Caring Association India Volunteer Work
Volunteer</t>
  </si>
  <si>
    <t>P26702132</t>
  </si>
  <si>
    <t>Pratyush Kumar</t>
  </si>
  <si>
    <t>Kumar</t>
  </si>
  <si>
    <t>Das</t>
  </si>
  <si>
    <t>Pratyush Kumar Kumar Das</t>
  </si>
  <si>
    <t>pratyushkumar037@gmail.com</t>
  </si>
  <si>
    <t>P26702132@student.nicmar.ac.in</t>
  </si>
  <si>
    <t>24-Feb-2000</t>
  </si>
  <si>
    <t xml:space="preserve"> English, Hindi,Odia</t>
  </si>
  <si>
    <t>Acting,Reading,Playing cricket</t>
  </si>
  <si>
    <t>Kali Shankar Das</t>
  </si>
  <si>
    <t>Government Officer</t>
  </si>
  <si>
    <t>Sasmita Das</t>
  </si>
  <si>
    <t>Plot Number-683/2676, Gangapada Talakheta, Post- Janla, P.S.- Infovalley, Near Jatni Gate, Gangapada, District- Khordha.</t>
  </si>
  <si>
    <t>Nicmar University Pune, 25/1, N.I.A. Post Office, Balewadi(near Ram Nagar, Baner Road), Pune-411045</t>
  </si>
  <si>
    <t>P26702133</t>
  </si>
  <si>
    <t>Sayantan</t>
  </si>
  <si>
    <t>Dutta</t>
  </si>
  <si>
    <t>Sayantan Dutta</t>
  </si>
  <si>
    <t>duttasayantan2172004@gmail.com</t>
  </si>
  <si>
    <t>P26702133@student.nicmar.ac.in</t>
  </si>
  <si>
    <t>21-Jul-2004</t>
  </si>
  <si>
    <t>English,Hindi,Bengali</t>
  </si>
  <si>
    <t>Travelling,Exploring new places</t>
  </si>
  <si>
    <t>Sanjit Kumar Dutta</t>
  </si>
  <si>
    <t>Ajanta Dutta</t>
  </si>
  <si>
    <t>Chawk Bazar, Kalitala lane, Purulia, West Bengal, PIN - 723101</t>
  </si>
  <si>
    <t>Purulia</t>
  </si>
  <si>
    <t>Mont Vert Corsica, Balewadi, Pune PIN - 411045</t>
  </si>
  <si>
    <t>The Assembly of God Church School, Purulia</t>
  </si>
  <si>
    <t>CBSE, Purulia, West Bengal</t>
  </si>
  <si>
    <t>KIIT International School, Bhubaneswar</t>
  </si>
  <si>
    <t>CBSE, Bhubaneswar, Odisha</t>
  </si>
  <si>
    <t>2023-Feb</t>
  </si>
  <si>
    <t>Symbiosis International University</t>
  </si>
  <si>
    <t>Symbiosis School of Culinary Arts and Nutritional Sciences, Pune, Maharashtra</t>
  </si>
  <si>
    <t>Bachelor of Science (B.Sc.)</t>
  </si>
  <si>
    <t>Hospitality Administration</t>
  </si>
  <si>
    <t>Petpooja POS,Ms Office</t>
  </si>
  <si>
    <t>P26702134</t>
  </si>
  <si>
    <t xml:space="preserve">Shashwat </t>
  </si>
  <si>
    <t>Shashwat  Sharma</t>
  </si>
  <si>
    <t>shanusharma9558@gmail.com</t>
  </si>
  <si>
    <t>P26702134@student.nicmar.ac.in</t>
  </si>
  <si>
    <t>31-Jan-2003</t>
  </si>
  <si>
    <t>Music ,Reading Historic events</t>
  </si>
  <si>
    <t xml:space="preserve">Krishan kant Sharma </t>
  </si>
  <si>
    <t>Sadhna Sharma</t>
  </si>
  <si>
    <t xml:space="preserve">Rohalki kishanpur </t>
  </si>
  <si>
    <t>Haridwar</t>
  </si>
  <si>
    <t>Uttarakhand</t>
  </si>
  <si>
    <t>Spring Field School</t>
  </si>
  <si>
    <t>Haridwar/Uttrakhand</t>
  </si>
  <si>
    <t xml:space="preserve">Spring Field School </t>
  </si>
  <si>
    <t xml:space="preserve">Gurukul Kangari vishvavidyaalay </t>
  </si>
  <si>
    <t>Gurukul Kangari vishvavidyaalay, Haridwar</t>
  </si>
  <si>
    <t>Ms office ,ms project</t>
  </si>
  <si>
    <t>Ultra Craft Modlers pvt.ltd. | HR intern  | Haridwar  | Jun 2024 | Jul 2024 | 8 Weeks</t>
  </si>
  <si>
    <t xml:space="preserve">Basics of Digital Marketing
Global Marketing Management </t>
  </si>
  <si>
    <t>P26702135</t>
  </si>
  <si>
    <t xml:space="preserve">Amit </t>
  </si>
  <si>
    <t>Bharaddwaj</t>
  </si>
  <si>
    <t>Amit  Bharaddwaj</t>
  </si>
  <si>
    <t>bharaddwaj.amit@gmail.com</t>
  </si>
  <si>
    <t>P26702135@student.nicmar.ac.in</t>
  </si>
  <si>
    <t>31-Dec-2001</t>
  </si>
  <si>
    <t>English,Hindi,Kannada,Telugu,Tamil</t>
  </si>
  <si>
    <t>Reading, Travelling, Exploring Design &amp; Architecture,Poetry Writing</t>
  </si>
  <si>
    <t>G Raamchanddra Rao</t>
  </si>
  <si>
    <t>Finance Controller</t>
  </si>
  <si>
    <t>Sudhha</t>
  </si>
  <si>
    <t>Entreprenuer</t>
  </si>
  <si>
    <t xml:space="preserve">M117, 11th Floor, M Wing, Assetz Marq, Whitefield - Hoskote Rd, Kannamangala
</t>
  </si>
  <si>
    <t>311, House of Balewadi
Ashtavinayak Road, Balewadi</t>
  </si>
  <si>
    <t>Sri Krishna International Educational Society</t>
  </si>
  <si>
    <t>Karnataka Secondary Education Examination Board (KSEEB), Bangalore, Karnataka</t>
  </si>
  <si>
    <t>SGPTA COMP PU COLLEGE</t>
  </si>
  <si>
    <t>Department of Pre-University Education (DPUE), Bangalore, Karnataka</t>
  </si>
  <si>
    <t>PES University</t>
  </si>
  <si>
    <t>PES University, Bangalore, Karnataka</t>
  </si>
  <si>
    <t>Electrical &amp; Electronics Engineering</t>
  </si>
  <si>
    <t>Bangalore School of Design and Technology</t>
  </si>
  <si>
    <t>Bangalore School of Design and Technology, Bangalore, Karnataka</t>
  </si>
  <si>
    <t>Python, C, C++, Embedded C, Internet of Things (IoT) &amp; Embedded Systems, MS Excel, MS Project, Power BI, GIS,Tableau</t>
  </si>
  <si>
    <t>SEG Automotive  | Technical Engineer Intern | Bangalore | Feb 2024 | Apr 2024 | 12 Weeks | Campus Internship
SAE INDIA ATV OFF-ROAD PROJECT  | Domain Lead (Electrical &amp; Data Acquisition) | Bangalore | Jun 2022 | Jun 2024 | 108 Weeks</t>
  </si>
  <si>
    <t>Introduction to Robotics
Python for Data Science 
Data Science
Machine Learning
Tableau Training
Embedded Systems Specialization</t>
  </si>
  <si>
    <t>P26702136</t>
  </si>
  <si>
    <t>P26702136@student.nicmar.ac.in</t>
  </si>
  <si>
    <t>P26702137</t>
  </si>
  <si>
    <t>P26702137@student.nicmar.ac.in</t>
  </si>
  <si>
    <t>P26702138</t>
  </si>
  <si>
    <t>Sahil</t>
  </si>
  <si>
    <t>Waindeshkar</t>
  </si>
  <si>
    <t>Sahil Sandip Waindeshkar</t>
  </si>
  <si>
    <t>sahilwaindeshkar021@gmail.com</t>
  </si>
  <si>
    <t>P26702138@student.nicmar.ac.in</t>
  </si>
  <si>
    <t>19-Sep-2003</t>
  </si>
  <si>
    <t>hindi, English,Marathi</t>
  </si>
  <si>
    <t>sports,Travelling</t>
  </si>
  <si>
    <t xml:space="preserve">Sandip </t>
  </si>
  <si>
    <t xml:space="preserve">Business owner </t>
  </si>
  <si>
    <t xml:space="preserve">Manisha </t>
  </si>
  <si>
    <t>Shyam nagar Amravati</t>
  </si>
  <si>
    <t>Golden Kids English High School Amravati</t>
  </si>
  <si>
    <t>maharashtra state board of secondary and higher secondary education</t>
  </si>
  <si>
    <t>Dr. Panjabrao Deshmukh Poly. Amravati</t>
  </si>
  <si>
    <t>Dr. Babasaheb Ambedkar Technological University</t>
  </si>
  <si>
    <t>Government College of Engineering Yavatmal</t>
  </si>
  <si>
    <t>AutoCAD,MS Projec</t>
  </si>
  <si>
    <t xml:space="preserve">AADIT GLOBAL INFRAPROJECTS PVT. LTD. | Jr. Engineer | Alibaug  | Nov 2025 | Jun 2026 | 0 Years, 6 Months, 14 Days | 2 </t>
  </si>
  <si>
    <t>Public Work Deparment | Site trainee | Hingna- Kanolibara MSH-6 (SH-344) | Dec 2024 | May 2025 | 25 Weeks</t>
  </si>
  <si>
    <t>P26702139</t>
  </si>
  <si>
    <t>Nikam</t>
  </si>
  <si>
    <t>Rushikesh Milind Nikam</t>
  </si>
  <si>
    <t>rushimnikam275@gmail.com</t>
  </si>
  <si>
    <t>P26702139@student.nicmar.ac.in</t>
  </si>
  <si>
    <t>22-Aug-2004</t>
  </si>
  <si>
    <t xml:space="preserve">Marathi,Hindi,English </t>
  </si>
  <si>
    <t>Football,Music</t>
  </si>
  <si>
    <t xml:space="preserve">Milind </t>
  </si>
  <si>
    <t>Govt. Contractor</t>
  </si>
  <si>
    <t>Pallavi</t>
  </si>
  <si>
    <t>930/5, Plot no.7 , Pandurang Nagari, Devkar Panand, Kolhapur</t>
  </si>
  <si>
    <t>Alphonsa School</t>
  </si>
  <si>
    <t>State Board</t>
  </si>
  <si>
    <t>Vivekanand College Kolhapur</t>
  </si>
  <si>
    <t>Pimpri Chindwad College of Engineering</t>
  </si>
  <si>
    <t>Pimpri Chinchwad College of Engineering Pune</t>
  </si>
  <si>
    <t>2023-Oct</t>
  </si>
  <si>
    <t>MS Project</t>
  </si>
  <si>
    <t>Nilesh Patil Civil Egg. &amp; Govt. Contractor  | Assistent to Site Manager | Kolhapur | Jun 2025 | Jul 2025 | 4 Weeks</t>
  </si>
  <si>
    <t>P26702140</t>
  </si>
  <si>
    <t>Krrish</t>
  </si>
  <si>
    <t>Shyam</t>
  </si>
  <si>
    <t>Jamnani</t>
  </si>
  <si>
    <t>Krrish Shyam Jamnani</t>
  </si>
  <si>
    <t>krrishjamnani18@gmail.com</t>
  </si>
  <si>
    <t>P26702140@student.nicmar.ac.in</t>
  </si>
  <si>
    <t>10-Aug-2005</t>
  </si>
  <si>
    <t>Marathi,Sindhi ,Kannada,Hindi,English</t>
  </si>
  <si>
    <t>Sports,Dance,Gymnastics,Content Creation,Reading,Music</t>
  </si>
  <si>
    <t xml:space="preserve">Shyam Jamnani </t>
  </si>
  <si>
    <t>Business Man</t>
  </si>
  <si>
    <t>Anu Jamnani</t>
  </si>
  <si>
    <t xml:space="preserve">Bharat Nagar Shapur, Belagavi Karnataka </t>
  </si>
  <si>
    <t xml:space="preserve">Bharat Nagar Sahapur, Belagavi Karnataka </t>
  </si>
  <si>
    <t>KLE International School, Belgaum</t>
  </si>
  <si>
    <t>CBSE/Karnataka</t>
  </si>
  <si>
    <t>KLE College of business administration Belgaum</t>
  </si>
  <si>
    <t xml:space="preserve">KLE College of business administration Belgaum Karnataka </t>
  </si>
  <si>
    <t>MS Project,Canva ,Power Point,Excel,Ms Office,JASP</t>
  </si>
  <si>
    <t>DDB Mudra  | Social Media Manager  | Mumbai | Aug 2025 | Sep 2025 | 4 Weeks | Campus Internship</t>
  </si>
  <si>
    <t>P26702141</t>
  </si>
  <si>
    <t>Rajat</t>
  </si>
  <si>
    <t>Jayendra</t>
  </si>
  <si>
    <t>Borkar</t>
  </si>
  <si>
    <t>Rajat Jayendra Borkar</t>
  </si>
  <si>
    <t>borkarrajat90@gmail.com</t>
  </si>
  <si>
    <t>P26702141@student.nicmar.ac.in</t>
  </si>
  <si>
    <t>23-Apr-2000</t>
  </si>
  <si>
    <t>Reading,Community involvement,Sports,Music</t>
  </si>
  <si>
    <t>Jayendra Borkar</t>
  </si>
  <si>
    <t>Lata Borkar</t>
  </si>
  <si>
    <t>Anand Nagar Chhoriya Layout Shitalwadi, Ramtek</t>
  </si>
  <si>
    <t>Dnyandeep Convent Ramtek</t>
  </si>
  <si>
    <t>Maharastra State Board</t>
  </si>
  <si>
    <t>Dnyandeep Covent &amp; Junior College of Science</t>
  </si>
  <si>
    <t>Rashtrasant Tudkdoji Maharaj University Nagpur</t>
  </si>
  <si>
    <t>GH Raisoni College of Engineering Nagpur</t>
  </si>
  <si>
    <t>AutoCAD,Revit,Staadpro,MS Office,MS Project</t>
  </si>
  <si>
    <t xml:space="preserve">Bharat Peroleum Corporation Limited | Project Management Consultant  | Nagpur | Mar 2025 | Jul 2026 | 1 Years, 4 Months, 0 Days | 4 </t>
  </si>
  <si>
    <t>P26702142</t>
  </si>
  <si>
    <t>P26702142@student.nicmar.ac.in</t>
  </si>
  <si>
    <t>P26702143</t>
  </si>
  <si>
    <t xml:space="preserve">Aryan </t>
  </si>
  <si>
    <t>Avinash</t>
  </si>
  <si>
    <t>Narad</t>
  </si>
  <si>
    <t>Aryan  Avinash Narad</t>
  </si>
  <si>
    <t>naradaryan20@gmail.com</t>
  </si>
  <si>
    <t>P26702143@student.nicmar.ac.in</t>
  </si>
  <si>
    <t>19-Jul-2003</t>
  </si>
  <si>
    <t>Riding,Gym,Reading</t>
  </si>
  <si>
    <t>Govt. Servant</t>
  </si>
  <si>
    <t>Suwarna</t>
  </si>
  <si>
    <t>Near Ram mandir gandhi ward pandharkawada</t>
  </si>
  <si>
    <t>Yavatmal</t>
  </si>
  <si>
    <t>Nathar English Medium School pandharkawad</t>
  </si>
  <si>
    <t>Abasaheb Deshmukh Parwekar Parwa</t>
  </si>
  <si>
    <t xml:space="preserve">Savitribai Phule University Pune </t>
  </si>
  <si>
    <t xml:space="preserve">Rajashri Shau College Of Engineering Pune </t>
  </si>
  <si>
    <t>P26702144</t>
  </si>
  <si>
    <t>Omkar</t>
  </si>
  <si>
    <t>Dhamale</t>
  </si>
  <si>
    <t>Omkar Sanjay Dhamale</t>
  </si>
  <si>
    <t>odhamale14@gmail.com</t>
  </si>
  <si>
    <t>P26702144@student.nicmar.ac.in</t>
  </si>
  <si>
    <t>11-Sep-2004</t>
  </si>
  <si>
    <t xml:space="preserve">Hindi,English Marathi </t>
  </si>
  <si>
    <t xml:space="preserve">Playing Volleyball , listening to music </t>
  </si>
  <si>
    <t>5368 3835 9759</t>
  </si>
  <si>
    <t xml:space="preserve">Dhamale Sanjay Sitaram </t>
  </si>
  <si>
    <t xml:space="preserve">Service </t>
  </si>
  <si>
    <t>Dhamale Ranjana Sanjay</t>
  </si>
  <si>
    <t xml:space="preserve">At post Derde korhale 
Taluka Kopargaon 
District Ahmednagar </t>
  </si>
  <si>
    <t xml:space="preserve">Shri Sharda English medium School </t>
  </si>
  <si>
    <t xml:space="preserve">Kopargaon Maharashtra </t>
  </si>
  <si>
    <t xml:space="preserve">Sanjivani college of engineering </t>
  </si>
  <si>
    <t xml:space="preserve">Savitribai Phule Pune university </t>
  </si>
  <si>
    <t xml:space="preserve">Sanjivani College of engineering Kopargaon </t>
  </si>
  <si>
    <t>Autocad,Google Sketch-up. ,Ms office ,Ms project  , excel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</si>
</sst>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a287531020.png" TargetMode="External"/><Relationship Id="rId_hyperlink_2" Type="http://schemas.openxmlformats.org/officeDocument/2006/relationships/hyperlink" Target="https://nconnect.nicmar.ac.in/storage/profile/6aaac9eba1a40.png" TargetMode="External"/><Relationship Id="rId_hyperlink_3" Type="http://schemas.openxmlformats.org/officeDocument/2006/relationships/hyperlink" Target="https://nconnect.nicmar.ac.in/storage/profile/6aaacfe4dbc98.png" TargetMode="External"/><Relationship Id="rId_hyperlink_4" Type="http://schemas.openxmlformats.org/officeDocument/2006/relationships/hyperlink" Target="https://nconnect.nicmar.ac.in/storage/profile/6aaa602e6a1c4.png" TargetMode="External"/><Relationship Id="rId_hyperlink_5" Type="http://schemas.openxmlformats.org/officeDocument/2006/relationships/hyperlink" Target="https://nconnect.nicmar.ac.in/storage/profile/6aaab3414af40.png" TargetMode="External"/><Relationship Id="rId_hyperlink_6" Type="http://schemas.openxmlformats.org/officeDocument/2006/relationships/hyperlink" Target="https://nconnect.nicmar.ac.in/storage/profile/6aaa2cda0fd7e.png" TargetMode="External"/><Relationship Id="rId_hyperlink_7" Type="http://schemas.openxmlformats.org/officeDocument/2006/relationships/hyperlink" Target="https://nconnect.nicmar.ac.in/storage/profile/6aaabc64014e0.png" TargetMode="External"/><Relationship Id="rId_hyperlink_8" Type="http://schemas.openxmlformats.org/officeDocument/2006/relationships/hyperlink" Target="https://nconnect.nicmar.ac.in/storage/profile/6aaab73ed092b.png" TargetMode="External"/><Relationship Id="rId_hyperlink_9" Type="http://schemas.openxmlformats.org/officeDocument/2006/relationships/hyperlink" Target="https://nconnect.nicmar.ac.in/storage/profile/6aaa3d0390348.png" TargetMode="External"/><Relationship Id="rId_hyperlink_10" Type="http://schemas.openxmlformats.org/officeDocument/2006/relationships/hyperlink" Target="https://nconnect.nicmar.ac.in/storage/profile/6aaa56ecd755e.png" TargetMode="External"/><Relationship Id="rId_hyperlink_11" Type="http://schemas.openxmlformats.org/officeDocument/2006/relationships/hyperlink" Target="https://nconnect.nicmar.ac.in/storage/profile/6aaa62b23f58b.png" TargetMode="External"/><Relationship Id="rId_hyperlink_12" Type="http://schemas.openxmlformats.org/officeDocument/2006/relationships/hyperlink" Target="https://nconnect.nicmar.ac.in/storage/profile/6aaac782c9db3.png" TargetMode="External"/><Relationship Id="rId_hyperlink_13" Type="http://schemas.openxmlformats.org/officeDocument/2006/relationships/hyperlink" Target="https://nconnect.nicmar.ac.in/storage/profile/6aa97e58f2256.png" TargetMode="External"/><Relationship Id="rId_hyperlink_14" Type="http://schemas.openxmlformats.org/officeDocument/2006/relationships/hyperlink" Target="https://nconnect.nicmar.ac.in/storage/profile/6aaad9ebf05c2.png" TargetMode="External"/><Relationship Id="rId_hyperlink_15" Type="http://schemas.openxmlformats.org/officeDocument/2006/relationships/hyperlink" Target="https://nconnect.nicmar.ac.in/storage/profile/6aaa75518969a.png" TargetMode="External"/><Relationship Id="rId_hyperlink_16" Type="http://schemas.openxmlformats.org/officeDocument/2006/relationships/hyperlink" Target="https://nconnect.nicmar.ac.in/storage/profile/6aaacb8be24f9.png" TargetMode="External"/><Relationship Id="rId_hyperlink_17" Type="http://schemas.openxmlformats.org/officeDocument/2006/relationships/hyperlink" Target="https://nconnect.nicmar.ac.in/storage/profile/6aaa789270577.png" TargetMode="External"/><Relationship Id="rId_hyperlink_18" Type="http://schemas.openxmlformats.org/officeDocument/2006/relationships/hyperlink" Target="https://nconnect.nicmar.ac.in/storage/profile/6aaa340464d06.png" TargetMode="External"/><Relationship Id="rId_hyperlink_19" Type="http://schemas.openxmlformats.org/officeDocument/2006/relationships/hyperlink" Target="https://nconnect.nicmar.ac.in/storage/profile/6aa96410c5d1b.png" TargetMode="External"/><Relationship Id="rId_hyperlink_20" Type="http://schemas.openxmlformats.org/officeDocument/2006/relationships/hyperlink" Target="https://nconnect.nicmar.ac.in/storage/profile/6aaa503d7f7da.png" TargetMode="External"/><Relationship Id="rId_hyperlink_21" Type="http://schemas.openxmlformats.org/officeDocument/2006/relationships/hyperlink" Target="https://nconnect.nicmar.ac.in/storage/profile/6aaada280b12c.png" TargetMode="External"/><Relationship Id="rId_hyperlink_22" Type="http://schemas.openxmlformats.org/officeDocument/2006/relationships/hyperlink" Target="https://nconnect.nicmar.ac.in/storage/profile/6aaa620234c8d.png" TargetMode="External"/><Relationship Id="rId_hyperlink_23" Type="http://schemas.openxmlformats.org/officeDocument/2006/relationships/hyperlink" Target="https://nconnect.nicmar.ac.in/storage/profile/6aaa35d0ee3e0.png" TargetMode="External"/><Relationship Id="rId_hyperlink_24" Type="http://schemas.openxmlformats.org/officeDocument/2006/relationships/hyperlink" Target="https://nconnect.nicmar.ac.in/storage/profile/6aa9ac777dd81.png" TargetMode="External"/><Relationship Id="rId_hyperlink_25" Type="http://schemas.openxmlformats.org/officeDocument/2006/relationships/hyperlink" Target="https://nconnect.nicmar.ac.in/storage/profile/6aaae7f8613e1.png" TargetMode="External"/><Relationship Id="rId_hyperlink_26" Type="http://schemas.openxmlformats.org/officeDocument/2006/relationships/hyperlink" Target="https://nconnect.nicmar.ac.in/storage/profile/6aaac2159140e.png" TargetMode="External"/><Relationship Id="rId_hyperlink_27" Type="http://schemas.openxmlformats.org/officeDocument/2006/relationships/hyperlink" Target="https://nconnect.nicmar.ac.in/storage/profile/6aa97a739779b.png" TargetMode="External"/><Relationship Id="rId_hyperlink_28" Type="http://schemas.openxmlformats.org/officeDocument/2006/relationships/hyperlink" Target="https://nconnect.nicmar.ac.in/storage/profile/6aaa2df12bd21.png" TargetMode="External"/><Relationship Id="rId_hyperlink_29" Type="http://schemas.openxmlformats.org/officeDocument/2006/relationships/hyperlink" Target="https://nconnect.nicmar.ac.in/storage/profile/6aa960a00b48c.png" TargetMode="External"/><Relationship Id="rId_hyperlink_30" Type="http://schemas.openxmlformats.org/officeDocument/2006/relationships/hyperlink" Target="https://nconnect.nicmar.ac.in/storage/profile/6aa982755eb28.png" TargetMode="External"/><Relationship Id="rId_hyperlink_31" Type="http://schemas.openxmlformats.org/officeDocument/2006/relationships/hyperlink" Target="https://nconnect.nicmar.ac.in/storage/profile/6aaac1b4ca59d.png" TargetMode="External"/><Relationship Id="rId_hyperlink_32" Type="http://schemas.openxmlformats.org/officeDocument/2006/relationships/hyperlink" Target="https://nconnect.nicmar.ac.in/storage/profile/6aa98069ba3e9.png" TargetMode="External"/><Relationship Id="rId_hyperlink_33" Type="http://schemas.openxmlformats.org/officeDocument/2006/relationships/hyperlink" Target="https://nconnect.nicmar.ac.in/storage/profile/6aaa32883da9d.png" TargetMode="External"/><Relationship Id="rId_hyperlink_34" Type="http://schemas.openxmlformats.org/officeDocument/2006/relationships/hyperlink" Target="https://nconnect.nicmar.ac.in/storage/profile/6aaac698cd847.png" TargetMode="External"/><Relationship Id="rId_hyperlink_35" Type="http://schemas.openxmlformats.org/officeDocument/2006/relationships/hyperlink" Target="https://nconnect.nicmar.ac.in/storage/profile/6aaa1af52d73f.png" TargetMode="External"/><Relationship Id="rId_hyperlink_36" Type="http://schemas.openxmlformats.org/officeDocument/2006/relationships/hyperlink" Target="https://nconnect.nicmar.ac.in/storage/profile/6aa926aa9c759.png" TargetMode="External"/><Relationship Id="rId_hyperlink_37" Type="http://schemas.openxmlformats.org/officeDocument/2006/relationships/hyperlink" Target="https://nconnect.nicmar.ac.in/storage/profile/6aaac773840c8.png" TargetMode="External"/><Relationship Id="rId_hyperlink_38" Type="http://schemas.openxmlformats.org/officeDocument/2006/relationships/hyperlink" Target="https://nconnect.nicmar.ac.in/storage/profile/6aaa9feced77d.png" TargetMode="External"/><Relationship Id="rId_hyperlink_39" Type="http://schemas.openxmlformats.org/officeDocument/2006/relationships/hyperlink" Target="https://nconnect.nicmar.ac.in/storage/profile/6aaa8da27e2d1.png" TargetMode="External"/><Relationship Id="rId_hyperlink_40" Type="http://schemas.openxmlformats.org/officeDocument/2006/relationships/hyperlink" Target="https://nconnect.nicmar.ac.in/storage/profile/6aaa9d1ade15d.png" TargetMode="External"/><Relationship Id="rId_hyperlink_41" Type="http://schemas.openxmlformats.org/officeDocument/2006/relationships/hyperlink" Target="https://nconnect.nicmar.ac.in/storage/profile/6aaa97b4dc5cf.png" TargetMode="External"/><Relationship Id="rId_hyperlink_42" Type="http://schemas.openxmlformats.org/officeDocument/2006/relationships/hyperlink" Target="https://nconnect.nicmar.ac.in/storage/profile/6aaacb919997f.png" TargetMode="External"/><Relationship Id="rId_hyperlink_43" Type="http://schemas.openxmlformats.org/officeDocument/2006/relationships/hyperlink" Target="https://nconnect.nicmar.ac.in/storage/profile/6aa979b9470e2.png" TargetMode="External"/><Relationship Id="rId_hyperlink_44" Type="http://schemas.openxmlformats.org/officeDocument/2006/relationships/hyperlink" Target="https://nconnect.nicmar.ac.in/storage/profile/6aaa791fbdda0.png" TargetMode="External"/><Relationship Id="rId_hyperlink_45" Type="http://schemas.openxmlformats.org/officeDocument/2006/relationships/hyperlink" Target="https://nconnect.nicmar.ac.in/storage/profile/6aa9825433bc4.png" TargetMode="External"/><Relationship Id="rId_hyperlink_46" Type="http://schemas.openxmlformats.org/officeDocument/2006/relationships/hyperlink" Target="https://nconnect.nicmar.ac.in/storage/profile/6aaa4a232c9c7.png" TargetMode="External"/><Relationship Id="rId_hyperlink_47" Type="http://schemas.openxmlformats.org/officeDocument/2006/relationships/hyperlink" Target="https://nconnect.nicmar.ac.in/storage/profile/6aa96d5831911.png" TargetMode="External"/><Relationship Id="rId_hyperlink_48" Type="http://schemas.openxmlformats.org/officeDocument/2006/relationships/hyperlink" Target="https://nconnect.nicmar.ac.in/storage/profile/6aaa231be1d19.png" TargetMode="External"/><Relationship Id="rId_hyperlink_49" Type="http://schemas.openxmlformats.org/officeDocument/2006/relationships/hyperlink" Target="https://nconnect.nicmar.ac.in/storage/profile/6aa96af2c6666.png" TargetMode="External"/><Relationship Id="rId_hyperlink_50" Type="http://schemas.openxmlformats.org/officeDocument/2006/relationships/hyperlink" Target="https://nconnect.nicmar.ac.in/storage/profile/6aaab88a75a85.png" TargetMode="External"/><Relationship Id="rId_hyperlink_51" Type="http://schemas.openxmlformats.org/officeDocument/2006/relationships/hyperlink" Target="https://nconnect.nicmar.ac.in/storage/profile/6aaa73b0405be.png" TargetMode="External"/><Relationship Id="rId_hyperlink_52" Type="http://schemas.openxmlformats.org/officeDocument/2006/relationships/hyperlink" Target="https://nconnect.nicmar.ac.in/storage/profile/6aa9541a41003.png" TargetMode="External"/><Relationship Id="rId_hyperlink_53" Type="http://schemas.openxmlformats.org/officeDocument/2006/relationships/hyperlink" Target="https://nconnect.nicmar.ac.in/storage/profile/6aa96e0ce129d.png" TargetMode="External"/><Relationship Id="rId_hyperlink_54" Type="http://schemas.openxmlformats.org/officeDocument/2006/relationships/hyperlink" Target="https://nconnect.nicmar.ac.in/storage/profile/6aa93c6a404a1.png" TargetMode="External"/><Relationship Id="rId_hyperlink_55" Type="http://schemas.openxmlformats.org/officeDocument/2006/relationships/hyperlink" Target="https://nconnect.nicmar.ac.in/storage/profile/6aa9863b7c7da.png" TargetMode="External"/><Relationship Id="rId_hyperlink_56" Type="http://schemas.openxmlformats.org/officeDocument/2006/relationships/hyperlink" Target="https://nconnect.nicmar.ac.in/storage/profile/6aa9796887b53.png" TargetMode="External"/><Relationship Id="rId_hyperlink_57" Type="http://schemas.openxmlformats.org/officeDocument/2006/relationships/hyperlink" Target="https://nconnect.nicmar.ac.in/storage/profile/6aaa3492510f0.png" TargetMode="External"/><Relationship Id="rId_hyperlink_58" Type="http://schemas.openxmlformats.org/officeDocument/2006/relationships/hyperlink" Target="https://nconnect.nicmar.ac.in/storage/profile/6aa972878bc58.png" TargetMode="External"/><Relationship Id="rId_hyperlink_59" Type="http://schemas.openxmlformats.org/officeDocument/2006/relationships/hyperlink" Target="https://nconnect.nicmar.ac.in/storage/profile/6aa97e490fc4e.png" TargetMode="External"/><Relationship Id="rId_hyperlink_60" Type="http://schemas.openxmlformats.org/officeDocument/2006/relationships/hyperlink" Target="https://nconnect.nicmar.ac.in/storage/profile/6aaa48b49dd94.png" TargetMode="External"/><Relationship Id="rId_hyperlink_61" Type="http://schemas.openxmlformats.org/officeDocument/2006/relationships/hyperlink" Target="https://nconnect.nicmar.ac.in/storage/profile/6aa95651ceb42.png" TargetMode="External"/><Relationship Id="rId_hyperlink_62" Type="http://schemas.openxmlformats.org/officeDocument/2006/relationships/hyperlink" Target="https://nconnect.nicmar.ac.in/storage/profile/6aa985e02b0cc.png" TargetMode="External"/><Relationship Id="rId_hyperlink_63" Type="http://schemas.openxmlformats.org/officeDocument/2006/relationships/hyperlink" Target="https://nconnect.nicmar.ac.in/storage/profile/6aaa78f5dbee2.png" TargetMode="External"/><Relationship Id="rId_hyperlink_64" Type="http://schemas.openxmlformats.org/officeDocument/2006/relationships/hyperlink" Target="https://nconnect.nicmar.ac.in/storage/profile/6aaa75ab17dfe.png" TargetMode="External"/><Relationship Id="rId_hyperlink_65" Type="http://schemas.openxmlformats.org/officeDocument/2006/relationships/hyperlink" Target="https://nconnect.nicmar.ac.in/storage/profile/6aaa407230633.png" TargetMode="External"/><Relationship Id="rId_hyperlink_66" Type="http://schemas.openxmlformats.org/officeDocument/2006/relationships/hyperlink" Target="https://nconnect.nicmar.ac.in/storage/profile/6aaac148475dc.png" TargetMode="External"/><Relationship Id="rId_hyperlink_67" Type="http://schemas.openxmlformats.org/officeDocument/2006/relationships/hyperlink" Target="https://nconnect.nicmar.ac.in/storage/profile/6aaae0b8587e4.png" TargetMode="External"/><Relationship Id="rId_hyperlink_68" Type="http://schemas.openxmlformats.org/officeDocument/2006/relationships/hyperlink" Target="https://nconnect.nicmar.ac.in/storage/profile/6aaad472b1885.png" TargetMode="External"/><Relationship Id="rId_hyperlink_69" Type="http://schemas.openxmlformats.org/officeDocument/2006/relationships/hyperlink" Target="https://nconnect.nicmar.ac.in/storage/profile/6aaadcb5bac88.png" TargetMode="External"/><Relationship Id="rId_hyperlink_70" Type="http://schemas.openxmlformats.org/officeDocument/2006/relationships/hyperlink" Target="https://nconnect.nicmar.ac.in/storage/profile/6aaabaa1126cc.png" TargetMode="External"/><Relationship Id="rId_hyperlink_71" Type="http://schemas.openxmlformats.org/officeDocument/2006/relationships/hyperlink" Target="https://nconnect.nicmar.ac.in/storage/profile/6aaadb12c3659.png" TargetMode="External"/><Relationship Id="rId_hyperlink_72" Type="http://schemas.openxmlformats.org/officeDocument/2006/relationships/hyperlink" Target="https://nconnect.nicmar.ac.in/storage/profile/6aaa779ac291d.png" TargetMode="External"/><Relationship Id="rId_hyperlink_73" Type="http://schemas.openxmlformats.org/officeDocument/2006/relationships/hyperlink" Target="https://nconnect.nicmar.ac.in/storage/profile/6aaa04796dd9f.png" TargetMode="External"/><Relationship Id="rId_hyperlink_74" Type="http://schemas.openxmlformats.org/officeDocument/2006/relationships/hyperlink" Target="https://nconnect.nicmar.ac.in/storage/profile/6aa94e2aba8f0.png" TargetMode="External"/><Relationship Id="rId_hyperlink_75" Type="http://schemas.openxmlformats.org/officeDocument/2006/relationships/hyperlink" Target="https://nconnect.nicmar.ac.in/storage/profile/6aa97a7ec6564.png" TargetMode="External"/><Relationship Id="rId_hyperlink_76" Type="http://schemas.openxmlformats.org/officeDocument/2006/relationships/hyperlink" Target="https://nconnect.nicmar.ac.in/storage/profile/6aa95f52f2f4a.png" TargetMode="External"/><Relationship Id="rId_hyperlink_77" Type="http://schemas.openxmlformats.org/officeDocument/2006/relationships/hyperlink" Target="https://nconnect.nicmar.ac.in/storage/profile/6aaa863c31cd2.png" TargetMode="External"/><Relationship Id="rId_hyperlink_78" Type="http://schemas.openxmlformats.org/officeDocument/2006/relationships/hyperlink" Target="https://nconnect.nicmar.ac.in/storage/profile/6aaaad6b8aba8.png" TargetMode="External"/><Relationship Id="rId_hyperlink_79" Type="http://schemas.openxmlformats.org/officeDocument/2006/relationships/hyperlink" Target="https://nconnect.nicmar.ac.in/storage/profile/6aaaf031798b2.png" TargetMode="External"/><Relationship Id="rId_hyperlink_80" Type="http://schemas.openxmlformats.org/officeDocument/2006/relationships/hyperlink" Target="https://nconnect.nicmar.ac.in/storage/profile/6aaad37acd35d.png" TargetMode="External"/><Relationship Id="rId_hyperlink_81" Type="http://schemas.openxmlformats.org/officeDocument/2006/relationships/hyperlink" Target="https://nconnect.nicmar.ac.in/storage/profile/6aaa0e5b61e89.png" TargetMode="External"/><Relationship Id="rId_hyperlink_82" Type="http://schemas.openxmlformats.org/officeDocument/2006/relationships/hyperlink" Target="https://nconnect.nicmar.ac.in/storage/profile/6aaad9bcb5fe5.png" TargetMode="External"/><Relationship Id="rId_hyperlink_83" Type="http://schemas.openxmlformats.org/officeDocument/2006/relationships/hyperlink" Target="https://nconnect.nicmar.ac.in/storage/profile/6aaaa7979ebe4.png" TargetMode="External"/><Relationship Id="rId_hyperlink_84" Type="http://schemas.openxmlformats.org/officeDocument/2006/relationships/hyperlink" Target="https://nconnect.nicmar.ac.in/storage/profile/6aaa7eacc14e0.png" TargetMode="External"/><Relationship Id="rId_hyperlink_85" Type="http://schemas.openxmlformats.org/officeDocument/2006/relationships/hyperlink" Target="https://nconnect.nicmar.ac.in/storage/profile/6aaac2d4f0192.png" TargetMode="External"/><Relationship Id="rId_hyperlink_86" Type="http://schemas.openxmlformats.org/officeDocument/2006/relationships/hyperlink" Target="https://nconnect.nicmar.ac.in/storage/profile/6aa96ca90cc24.png" TargetMode="External"/><Relationship Id="rId_hyperlink_87" Type="http://schemas.openxmlformats.org/officeDocument/2006/relationships/hyperlink" Target="https://nconnect.nicmar.ac.in/storage/profile/6aaa93b1324eb.png" TargetMode="External"/><Relationship Id="rId_hyperlink_88" Type="http://schemas.openxmlformats.org/officeDocument/2006/relationships/hyperlink" Target="https://nconnect.nicmar.ac.in/storage/profile/6aaa8b009e6ae.png" TargetMode="External"/><Relationship Id="rId_hyperlink_89" Type="http://schemas.openxmlformats.org/officeDocument/2006/relationships/hyperlink" Target="https://nconnect.nicmar.ac.in/storage/profile/6aa955798e27a.png" TargetMode="External"/><Relationship Id="rId_hyperlink_90" Type="http://schemas.openxmlformats.org/officeDocument/2006/relationships/hyperlink" Target="https://nconnect.nicmar.ac.in/storage/profile/6aa8478ae1f43.png" TargetMode="External"/><Relationship Id="rId_hyperlink_91" Type="http://schemas.openxmlformats.org/officeDocument/2006/relationships/hyperlink" Target="https://nconnect.nicmar.ac.in/storage/profile/6aaaa186c548b.png" TargetMode="External"/><Relationship Id="rId_hyperlink_92" Type="http://schemas.openxmlformats.org/officeDocument/2006/relationships/hyperlink" Target="https://nconnect.nicmar.ac.in/storage/profile/6aaa996311e17.png" TargetMode="External"/><Relationship Id="rId_hyperlink_93" Type="http://schemas.openxmlformats.org/officeDocument/2006/relationships/hyperlink" Target="https://nconnect.nicmar.ac.in/storage/profile/6aaae17bb2bf1.png" TargetMode="External"/><Relationship Id="rId_hyperlink_94" Type="http://schemas.openxmlformats.org/officeDocument/2006/relationships/hyperlink" Target="https://nconnect.nicmar.ac.in/storage/profile/6aaa8f785a15f.png" TargetMode="External"/><Relationship Id="rId_hyperlink_95" Type="http://schemas.openxmlformats.org/officeDocument/2006/relationships/hyperlink" Target="https://nconnect.nicmar.ac.in/storage/profile/6aa9845dd3767.png" TargetMode="External"/><Relationship Id="rId_hyperlink_96" Type="http://schemas.openxmlformats.org/officeDocument/2006/relationships/hyperlink" Target="https://nconnect.nicmar.ac.in/storage/profile/6aaa00071de6d.png" TargetMode="External"/><Relationship Id="rId_hyperlink_97" Type="http://schemas.openxmlformats.org/officeDocument/2006/relationships/hyperlink" Target="https://nconnect.nicmar.ac.in/storage/profile/6aa9932ca753f.png" TargetMode="External"/><Relationship Id="rId_hyperlink_98" Type="http://schemas.openxmlformats.org/officeDocument/2006/relationships/hyperlink" Target="https://nconnect.nicmar.ac.in/storage/profile/6aaaba37de11f.png" TargetMode="External"/><Relationship Id="rId_hyperlink_99" Type="http://schemas.openxmlformats.org/officeDocument/2006/relationships/hyperlink" Target="https://nconnect.nicmar.ac.in/storage/profile/6aaaa3105530d.png" TargetMode="External"/><Relationship Id="rId_hyperlink_100" Type="http://schemas.openxmlformats.org/officeDocument/2006/relationships/hyperlink" Target="https://nconnect.nicmar.ac.in/storage/profile/6aa990ee9bca7.png" TargetMode="External"/><Relationship Id="rId_hyperlink_101" Type="http://schemas.openxmlformats.org/officeDocument/2006/relationships/hyperlink" Target="https://nconnect.nicmar.ac.in/storage/profile/6ab4158b742e4.png" TargetMode="External"/><Relationship Id="rId_hyperlink_102" Type="http://schemas.openxmlformats.org/officeDocument/2006/relationships/hyperlink" Target="https://nconnect.nicmar.ac.in/storage/profile/6aab7d42effc2.png" TargetMode="External"/><Relationship Id="rId_hyperlink_103" Type="http://schemas.openxmlformats.org/officeDocument/2006/relationships/hyperlink" Target="https://nconnect.nicmar.ac.in/storage/profile/6aa84a2c5e0b0.png" TargetMode="External"/><Relationship Id="rId_hyperlink_104" Type="http://schemas.openxmlformats.org/officeDocument/2006/relationships/hyperlink" Target="https://nconnect.nicmar.ac.in/storage/profile/6aaad45131776.png" TargetMode="External"/><Relationship Id="rId_hyperlink_105" Type="http://schemas.openxmlformats.org/officeDocument/2006/relationships/hyperlink" Target="https://nconnect.nicmar.ac.in/storage/profile/6aad4f15c572c.png" TargetMode="External"/><Relationship Id="rId_hyperlink_106" Type="http://schemas.openxmlformats.org/officeDocument/2006/relationships/hyperlink" Target="https://nconnect.nicmar.ac.in/storage/profile/6ab4f2cc4f9ca.png" TargetMode="External"/><Relationship Id="rId_hyperlink_107" Type="http://schemas.openxmlformats.org/officeDocument/2006/relationships/hyperlink" Target="https://nconnect.nicmar.ac.in/storage/profile/6aa9725948015.png" TargetMode="External"/><Relationship Id="rId_hyperlink_108" Type="http://schemas.openxmlformats.org/officeDocument/2006/relationships/hyperlink" Target="https://nconnect.nicmar.ac.in/storage/profile/6ab3b7260a2bd.png" TargetMode="External"/><Relationship Id="rId_hyperlink_109" Type="http://schemas.openxmlformats.org/officeDocument/2006/relationships/hyperlink" Target="https://nconnect.nicmar.ac.in/storage/profile/6aa99b5253022.png" TargetMode="External"/><Relationship Id="rId_hyperlink_110" Type="http://schemas.openxmlformats.org/officeDocument/2006/relationships/hyperlink" Target="https://nconnect.nicmar.ac.in/storage/profile/6aa9953f62cf1.png" TargetMode="External"/><Relationship Id="rId_hyperlink_111" Type="http://schemas.openxmlformats.org/officeDocument/2006/relationships/hyperlink" Target="https://nconnect.nicmar.ac.in/storage/profile/6aaaae3e4d669.png" TargetMode="External"/><Relationship Id="rId_hyperlink_112" Type="http://schemas.openxmlformats.org/officeDocument/2006/relationships/hyperlink" Target="https://nconnect.nicmar.ac.in/storage/profile/6ab13dd8062c5.png" TargetMode="External"/><Relationship Id="rId_hyperlink_113" Type="http://schemas.openxmlformats.org/officeDocument/2006/relationships/hyperlink" Target="https://nconnect.nicmar.ac.in/storage/profile/6aa9946cb00da.png" TargetMode="External"/><Relationship Id="rId_hyperlink_114" Type="http://schemas.openxmlformats.org/officeDocument/2006/relationships/hyperlink" Target="https://nconnect.nicmar.ac.in/storage/profile/6aaaa0c65c27e.png" TargetMode="External"/><Relationship Id="rId_hyperlink_115" Type="http://schemas.openxmlformats.org/officeDocument/2006/relationships/hyperlink" Target="https://nconnect.nicmar.ac.in/storage/profile/6aaa312d95a2b.png" TargetMode="External"/><Relationship Id="rId_hyperlink_116" Type="http://schemas.openxmlformats.org/officeDocument/2006/relationships/hyperlink" Target="https://nconnect.nicmar.ac.in/storage/profile/6aaa6dcb9484a.png" TargetMode="External"/><Relationship Id="rId_hyperlink_117" Type="http://schemas.openxmlformats.org/officeDocument/2006/relationships/hyperlink" Target="https://nconnect.nicmar.ac.in/storage/profile/6aabd84874f53.png" TargetMode="External"/><Relationship Id="rId_hyperlink_118" Type="http://schemas.openxmlformats.org/officeDocument/2006/relationships/hyperlink" Target="https://nconnect.nicmar.ac.in/storage/profile/6aaad4db7c552.png" TargetMode="External"/><Relationship Id="rId_hyperlink_119" Type="http://schemas.openxmlformats.org/officeDocument/2006/relationships/hyperlink" Target="https://nconnect.nicmar.ac.in/storage/profile/6ab3b1ff7e75d.png" TargetMode="External"/><Relationship Id="rId_hyperlink_120" Type="http://schemas.openxmlformats.org/officeDocument/2006/relationships/hyperlink" Target="https://nconnect.nicmar.ac.in/storage/profile/6aaaa175ced43.png" TargetMode="External"/><Relationship Id="rId_hyperlink_121" Type="http://schemas.openxmlformats.org/officeDocument/2006/relationships/hyperlink" Target="https://nconnect.nicmar.ac.in/storage/profile/6aaad929b20c8.png" TargetMode="External"/><Relationship Id="rId_hyperlink_122" Type="http://schemas.openxmlformats.org/officeDocument/2006/relationships/hyperlink" Target="https://nconnect.nicmar.ac.in/storage/profile/6aaad8a38ce40.png" TargetMode="External"/><Relationship Id="rId_hyperlink_123" Type="http://schemas.openxmlformats.org/officeDocument/2006/relationships/hyperlink" Target="https://nconnect.nicmar.ac.in/storage/profile/6aab6d50c4ac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39"/>
  <sheetViews>
    <sheetView tabSelected="1" workbookViewId="0" showGridLines="true" showRowColHeaders="1">
      <pane ySplit="1" topLeftCell="A2" activePane="bottomLeft" state="frozen"/>
      <selection pane="bottomLeft" activeCell="BX2" sqref="BX2:BX1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3.423" bestFit="true" customWidth="true" style="0"/>
    <col min="5" max="5" width="17.71" bestFit="true" customWidth="true" style="0"/>
    <col min="6" max="6" width="19.995" bestFit="true" customWidth="true" style="0"/>
    <col min="7" max="7" width="42.418" bestFit="true" customWidth="true" style="0"/>
    <col min="8" max="8" width="39.99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5.846" bestFit="true" customWidth="true" style="0"/>
    <col min="15" max="15" width="107.26" bestFit="true" customWidth="true" style="0"/>
    <col min="16" max="16" width="17.71" bestFit="true" customWidth="true" style="0"/>
    <col min="17" max="17" width="20.281" bestFit="true" customWidth="true" style="0"/>
    <col min="18" max="18" width="35.277" bestFit="true" customWidth="true" style="0"/>
    <col min="19" max="19" width="20.281" bestFit="true" customWidth="true" style="0"/>
    <col min="20" max="20" width="43.561" bestFit="true" customWidth="true" style="0"/>
    <col min="21" max="21" width="37.705" bestFit="true" customWidth="true" style="0"/>
    <col min="22" max="22" width="20.281" bestFit="true" customWidth="true" style="0"/>
    <col min="23" max="23" width="52.987" bestFit="true" customWidth="true" style="0"/>
    <col min="24" max="24" width="142.679" bestFit="true" customWidth="true" style="0"/>
    <col min="25" max="25" width="23.423" bestFit="true" customWidth="true" style="0"/>
    <col min="26" max="26" width="17.567" bestFit="true" customWidth="true" style="0"/>
    <col min="27" max="27" width="141.394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5.41" bestFit="true" customWidth="true" style="0"/>
    <col min="33" max="33" width="134.39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08.402" bestFit="true" customWidth="true" style="0"/>
    <col min="39" max="39" width="117.828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7.7" bestFit="true" customWidth="true" style="0"/>
    <col min="46" max="46" width="114.258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4.263" bestFit="true" customWidth="true" style="0"/>
    <col min="52" max="52" width="115.543" bestFit="true" customWidth="true" style="0"/>
    <col min="53" max="53" width="49.417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75.41" bestFit="true" customWidth="true" style="0"/>
    <col min="60" max="60" width="75.41" bestFit="true" customWidth="true" style="0"/>
    <col min="61" max="61" width="47.131" bestFit="true" customWidth="true" style="0"/>
    <col min="62" max="62" width="41.133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228.801" bestFit="true" customWidth="true" style="0"/>
    <col min="69" max="69" width="24.28" bestFit="true" customWidth="true" style="0"/>
    <col min="70" max="70" width="195.667" bestFit="true" customWidth="true" style="0"/>
    <col min="71" max="71" width="19.138" bestFit="true" customWidth="true" style="0"/>
    <col min="72" max="72" width="155.676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8788106811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899698073451</v>
      </c>
      <c r="R2" s="1" t="s">
        <v>91</v>
      </c>
      <c r="S2" s="1">
        <v>9850036327</v>
      </c>
      <c r="T2" s="1" t="s">
        <v>92</v>
      </c>
      <c r="U2" s="1" t="s">
        <v>93</v>
      </c>
      <c r="V2" s="1">
        <v>9370363623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83.6</v>
      </c>
      <c r="AK2" s="1"/>
      <c r="AL2" s="1" t="s">
        <v>103</v>
      </c>
      <c r="AM2" s="1" t="s">
        <v>100</v>
      </c>
      <c r="AN2" s="1" t="s">
        <v>104</v>
      </c>
      <c r="AO2" s="1" t="s">
        <v>105</v>
      </c>
      <c r="AP2" s="1" t="s">
        <v>106</v>
      </c>
      <c r="AQ2" s="1">
        <v>59.23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64.03</v>
      </c>
      <c r="BF2" s="1">
        <v>6.74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 t="s">
        <v>114</v>
      </c>
      <c r="BQ2" s="1"/>
      <c r="BR2" s="1" t="s">
        <v>115</v>
      </c>
      <c r="BS2" s="1"/>
      <c r="BT2" s="1"/>
      <c r="BU2" s="1" t="str">
        <f>HYPERLINK("https://nconnect.nicmar.ac.in/storage/profile/6aaa287531020.png","Download")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9833250191</v>
      </c>
      <c r="K3" s="1" t="s">
        <v>85</v>
      </c>
      <c r="L3" s="1" t="s">
        <v>124</v>
      </c>
      <c r="M3" s="1" t="s">
        <v>87</v>
      </c>
      <c r="N3" s="1" t="s">
        <v>125</v>
      </c>
      <c r="O3" s="1" t="s">
        <v>126</v>
      </c>
      <c r="P3" s="1" t="s">
        <v>90</v>
      </c>
      <c r="Q3" s="1" t="s">
        <v>127</v>
      </c>
      <c r="R3" s="1" t="s">
        <v>128</v>
      </c>
      <c r="S3" s="1">
        <v>9820124543</v>
      </c>
      <c r="T3" s="1" t="s">
        <v>129</v>
      </c>
      <c r="U3" s="1" t="s">
        <v>130</v>
      </c>
      <c r="V3" s="1">
        <v>9833255159</v>
      </c>
      <c r="W3" s="1" t="s">
        <v>129</v>
      </c>
      <c r="X3" s="1" t="s">
        <v>131</v>
      </c>
      <c r="Y3" s="1" t="s">
        <v>132</v>
      </c>
      <c r="Z3" s="1" t="s">
        <v>97</v>
      </c>
      <c r="AA3" s="1" t="s">
        <v>131</v>
      </c>
      <c r="AB3" s="1" t="s">
        <v>132</v>
      </c>
      <c r="AC3" s="1" t="s">
        <v>97</v>
      </c>
      <c r="AD3" s="1" t="s">
        <v>98</v>
      </c>
      <c r="AE3" s="1" t="s">
        <v>98</v>
      </c>
      <c r="AF3" s="1" t="s">
        <v>133</v>
      </c>
      <c r="AG3" s="1" t="s">
        <v>100</v>
      </c>
      <c r="AH3" s="1" t="s">
        <v>134</v>
      </c>
      <c r="AI3" s="1" t="s">
        <v>135</v>
      </c>
      <c r="AJ3" s="1">
        <v>95.8</v>
      </c>
      <c r="AK3" s="1"/>
      <c r="AL3" s="1" t="s">
        <v>136</v>
      </c>
      <c r="AM3" s="1" t="s">
        <v>100</v>
      </c>
      <c r="AN3" s="1" t="s">
        <v>104</v>
      </c>
      <c r="AO3" s="1" t="s">
        <v>137</v>
      </c>
      <c r="AP3" s="1" t="s">
        <v>138</v>
      </c>
      <c r="AQ3" s="1">
        <v>76.15</v>
      </c>
      <c r="AR3" s="1"/>
      <c r="AS3" s="1"/>
      <c r="AT3" s="1"/>
      <c r="AU3" s="1"/>
      <c r="AV3" s="1"/>
      <c r="AW3" s="1"/>
      <c r="AX3" s="1"/>
      <c r="AY3" s="1" t="s">
        <v>139</v>
      </c>
      <c r="AZ3" s="1" t="s">
        <v>140</v>
      </c>
      <c r="BA3" s="1" t="s">
        <v>109</v>
      </c>
      <c r="BB3" s="1" t="s">
        <v>141</v>
      </c>
      <c r="BC3" s="1" t="s">
        <v>142</v>
      </c>
      <c r="BD3" s="1" t="s">
        <v>143</v>
      </c>
      <c r="BE3" s="1">
        <v>72.83</v>
      </c>
      <c r="BF3" s="1">
        <v>8.22</v>
      </c>
      <c r="BG3" s="1"/>
      <c r="BH3" s="1"/>
      <c r="BI3" s="1"/>
      <c r="BJ3" s="1"/>
      <c r="BK3" s="1"/>
      <c r="BL3" s="1"/>
      <c r="BM3" s="1"/>
      <c r="BN3" s="1"/>
      <c r="BO3" s="1" t="s">
        <v>144</v>
      </c>
      <c r="BP3" s="1" t="s">
        <v>145</v>
      </c>
      <c r="BQ3" s="1"/>
      <c r="BR3" s="1" t="s">
        <v>146</v>
      </c>
      <c r="BS3" s="1"/>
      <c r="BT3" s="1" t="s">
        <v>147</v>
      </c>
      <c r="BU3" s="1" t="str">
        <f>HYPERLINK("https://nconnect.nicmar.ac.in/storage/profile/6aaac9eba1a40.png","Download")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148</v>
      </c>
      <c r="D4" s="1" t="s">
        <v>149</v>
      </c>
      <c r="E4" s="1" t="s">
        <v>150</v>
      </c>
      <c r="F4" s="1" t="s">
        <v>151</v>
      </c>
      <c r="G4" s="1" t="s">
        <v>152</v>
      </c>
      <c r="H4" s="1" t="s">
        <v>153</v>
      </c>
      <c r="I4" s="1" t="s">
        <v>154</v>
      </c>
      <c r="J4" s="1">
        <v>9226749920</v>
      </c>
      <c r="K4" s="1" t="s">
        <v>85</v>
      </c>
      <c r="L4" s="1" t="s">
        <v>155</v>
      </c>
      <c r="M4" s="1" t="s">
        <v>87</v>
      </c>
      <c r="N4" s="1" t="s">
        <v>156</v>
      </c>
      <c r="O4" s="1" t="s">
        <v>157</v>
      </c>
      <c r="P4" s="1" t="s">
        <v>158</v>
      </c>
      <c r="Q4" s="1">
        <v>907456361165</v>
      </c>
      <c r="R4" s="1" t="s">
        <v>159</v>
      </c>
      <c r="S4" s="1">
        <v>9422110920</v>
      </c>
      <c r="T4" s="1" t="s">
        <v>160</v>
      </c>
      <c r="U4" s="1" t="s">
        <v>161</v>
      </c>
      <c r="V4" s="1">
        <v>8080170689</v>
      </c>
      <c r="W4" s="1" t="s">
        <v>162</v>
      </c>
      <c r="X4" s="1" t="s">
        <v>163</v>
      </c>
      <c r="Y4" s="1" t="s">
        <v>164</v>
      </c>
      <c r="Z4" s="1" t="s">
        <v>97</v>
      </c>
      <c r="AA4" s="1" t="s">
        <v>165</v>
      </c>
      <c r="AB4" s="1" t="s">
        <v>166</v>
      </c>
      <c r="AC4" s="1" t="s">
        <v>97</v>
      </c>
      <c r="AD4" s="1" t="s">
        <v>98</v>
      </c>
      <c r="AE4" s="1" t="s">
        <v>98</v>
      </c>
      <c r="AF4" s="1" t="s">
        <v>167</v>
      </c>
      <c r="AG4" s="1" t="s">
        <v>168</v>
      </c>
      <c r="AH4" s="1" t="s">
        <v>169</v>
      </c>
      <c r="AI4" s="1" t="s">
        <v>138</v>
      </c>
      <c r="AJ4" s="1">
        <v>61.8</v>
      </c>
      <c r="AK4" s="1"/>
      <c r="AL4" s="1" t="s">
        <v>170</v>
      </c>
      <c r="AM4" s="1" t="s">
        <v>171</v>
      </c>
      <c r="AN4" s="1" t="s">
        <v>104</v>
      </c>
      <c r="AO4" s="1" t="s">
        <v>172</v>
      </c>
      <c r="AP4" s="1" t="s">
        <v>173</v>
      </c>
      <c r="AQ4" s="1">
        <v>90.83</v>
      </c>
      <c r="AR4" s="1"/>
      <c r="AS4" s="1"/>
      <c r="AT4" s="1"/>
      <c r="AU4" s="1"/>
      <c r="AV4" s="1"/>
      <c r="AW4" s="1"/>
      <c r="AX4" s="1"/>
      <c r="AY4" s="1" t="s">
        <v>174</v>
      </c>
      <c r="AZ4" s="1" t="s">
        <v>175</v>
      </c>
      <c r="BA4" s="1" t="s">
        <v>176</v>
      </c>
      <c r="BB4" s="1" t="s">
        <v>177</v>
      </c>
      <c r="BC4" s="1" t="s">
        <v>178</v>
      </c>
      <c r="BD4" s="1" t="s">
        <v>179</v>
      </c>
      <c r="BE4" s="1">
        <v>70.21</v>
      </c>
      <c r="BF4" s="1">
        <v>7.21</v>
      </c>
      <c r="BG4" s="1"/>
      <c r="BH4" s="1"/>
      <c r="BI4" s="1"/>
      <c r="BJ4" s="1"/>
      <c r="BK4" s="1"/>
      <c r="BL4" s="1"/>
      <c r="BM4" s="1"/>
      <c r="BN4" s="1"/>
      <c r="BO4" s="1" t="s">
        <v>180</v>
      </c>
      <c r="BP4" s="1"/>
      <c r="BQ4" s="1"/>
      <c r="BR4" s="1" t="s">
        <v>181</v>
      </c>
      <c r="BS4" s="1"/>
      <c r="BT4" s="1" t="s">
        <v>182</v>
      </c>
      <c r="BU4" s="1" t="str">
        <f>HYPERLINK("https://nconnect.nicmar.ac.in/storage/profile/6aaacfe4dbc98.png","Download")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183</v>
      </c>
      <c r="D5" s="1" t="s">
        <v>184</v>
      </c>
      <c r="E5" s="1" t="s">
        <v>185</v>
      </c>
      <c r="F5" s="1" t="s">
        <v>186</v>
      </c>
      <c r="G5" s="1" t="s">
        <v>187</v>
      </c>
      <c r="H5" s="1" t="s">
        <v>188</v>
      </c>
      <c r="I5" s="1" t="s">
        <v>189</v>
      </c>
      <c r="J5" s="1">
        <v>8433982888</v>
      </c>
      <c r="K5" s="1" t="s">
        <v>85</v>
      </c>
      <c r="L5" s="1" t="s">
        <v>190</v>
      </c>
      <c r="M5" s="1" t="s">
        <v>87</v>
      </c>
      <c r="N5" s="1" t="s">
        <v>125</v>
      </c>
      <c r="O5" s="1" t="s">
        <v>191</v>
      </c>
      <c r="P5" s="1" t="s">
        <v>192</v>
      </c>
      <c r="Q5" s="1">
        <v>505151030856</v>
      </c>
      <c r="R5" s="1" t="s">
        <v>193</v>
      </c>
      <c r="S5" s="1">
        <v>7738045020</v>
      </c>
      <c r="T5" s="1" t="s">
        <v>194</v>
      </c>
      <c r="U5" s="1" t="s">
        <v>195</v>
      </c>
      <c r="V5" s="1">
        <v>9820117252</v>
      </c>
      <c r="W5" s="1" t="s">
        <v>196</v>
      </c>
      <c r="X5" s="1" t="s">
        <v>197</v>
      </c>
      <c r="Y5" s="1" t="s">
        <v>132</v>
      </c>
      <c r="Z5" s="1" t="s">
        <v>97</v>
      </c>
      <c r="AA5" s="1" t="s">
        <v>197</v>
      </c>
      <c r="AB5" s="1" t="s">
        <v>132</v>
      </c>
      <c r="AC5" s="1" t="s">
        <v>97</v>
      </c>
      <c r="AD5" s="1" t="s">
        <v>98</v>
      </c>
      <c r="AE5" s="1" t="s">
        <v>98</v>
      </c>
      <c r="AF5" s="1" t="s">
        <v>198</v>
      </c>
      <c r="AG5" s="1" t="s">
        <v>100</v>
      </c>
      <c r="AH5" s="1" t="s">
        <v>199</v>
      </c>
      <c r="AI5" s="1" t="s">
        <v>200</v>
      </c>
      <c r="AJ5" s="1">
        <v>89.2</v>
      </c>
      <c r="AK5" s="1"/>
      <c r="AL5" s="1" t="s">
        <v>201</v>
      </c>
      <c r="AM5" s="1" t="s">
        <v>100</v>
      </c>
      <c r="AN5" s="1" t="s">
        <v>104</v>
      </c>
      <c r="AO5" s="1" t="s">
        <v>169</v>
      </c>
      <c r="AP5" s="1" t="s">
        <v>202</v>
      </c>
      <c r="AQ5" s="1">
        <v>78.92</v>
      </c>
      <c r="AR5" s="1"/>
      <c r="AS5" s="1"/>
      <c r="AT5" s="1"/>
      <c r="AU5" s="1"/>
      <c r="AV5" s="1"/>
      <c r="AW5" s="1"/>
      <c r="AX5" s="1"/>
      <c r="AY5" s="1" t="s">
        <v>139</v>
      </c>
      <c r="AZ5" s="1" t="s">
        <v>203</v>
      </c>
      <c r="BA5" s="1" t="s">
        <v>109</v>
      </c>
      <c r="BB5" s="1" t="s">
        <v>141</v>
      </c>
      <c r="BC5" s="1" t="s">
        <v>172</v>
      </c>
      <c r="BD5" s="1" t="s">
        <v>143</v>
      </c>
      <c r="BE5" s="1">
        <v>78.08</v>
      </c>
      <c r="BF5" s="1">
        <v>8.93</v>
      </c>
      <c r="BG5" s="1"/>
      <c r="BH5" s="1"/>
      <c r="BI5" s="1"/>
      <c r="BJ5" s="1"/>
      <c r="BK5" s="1"/>
      <c r="BL5" s="1"/>
      <c r="BM5" s="1"/>
      <c r="BN5" s="1"/>
      <c r="BO5" s="1" t="s">
        <v>204</v>
      </c>
      <c r="BP5" s="1" t="s">
        <v>205</v>
      </c>
      <c r="BQ5" s="1"/>
      <c r="BR5" s="1" t="s">
        <v>206</v>
      </c>
      <c r="BS5" s="1"/>
      <c r="BT5" s="1" t="s">
        <v>207</v>
      </c>
      <c r="BU5" s="1" t="str">
        <f>HYPERLINK("https://nconnect.nicmar.ac.in/storage/profile/6aaa602e6a1c4.png","Download")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 t="s">
        <v>210</v>
      </c>
      <c r="F6" s="1" t="s">
        <v>211</v>
      </c>
      <c r="G6" s="1" t="s">
        <v>212</v>
      </c>
      <c r="H6" s="1" t="s">
        <v>213</v>
      </c>
      <c r="I6" s="1" t="s">
        <v>214</v>
      </c>
      <c r="J6" s="1">
        <v>9765075627</v>
      </c>
      <c r="K6" s="1" t="s">
        <v>85</v>
      </c>
      <c r="L6" s="1" t="s">
        <v>215</v>
      </c>
      <c r="M6" s="1" t="s">
        <v>87</v>
      </c>
      <c r="N6" s="1" t="s">
        <v>125</v>
      </c>
      <c r="O6" s="1" t="s">
        <v>216</v>
      </c>
      <c r="P6" s="1" t="s">
        <v>217</v>
      </c>
      <c r="Q6" s="1">
        <v>333185193772</v>
      </c>
      <c r="R6" s="1" t="s">
        <v>218</v>
      </c>
      <c r="S6" s="1">
        <v>9960222768</v>
      </c>
      <c r="T6" s="1" t="s">
        <v>219</v>
      </c>
      <c r="U6" s="1" t="s">
        <v>220</v>
      </c>
      <c r="V6" s="1">
        <v>9960945445</v>
      </c>
      <c r="W6" s="1" t="s">
        <v>221</v>
      </c>
      <c r="X6" s="1" t="s">
        <v>222</v>
      </c>
      <c r="Y6" s="1" t="s">
        <v>223</v>
      </c>
      <c r="Z6" s="1" t="s">
        <v>97</v>
      </c>
      <c r="AA6" s="1" t="s">
        <v>222</v>
      </c>
      <c r="AB6" s="1" t="s">
        <v>223</v>
      </c>
      <c r="AC6" s="1" t="s">
        <v>97</v>
      </c>
      <c r="AD6" s="1" t="s">
        <v>98</v>
      </c>
      <c r="AE6" s="1" t="s">
        <v>98</v>
      </c>
      <c r="AF6" s="1" t="s">
        <v>224</v>
      </c>
      <c r="AG6" s="1" t="s">
        <v>225</v>
      </c>
      <c r="AH6" s="1" t="s">
        <v>226</v>
      </c>
      <c r="AI6" s="1" t="s">
        <v>102</v>
      </c>
      <c r="AJ6" s="1">
        <v>67.6</v>
      </c>
      <c r="AK6" s="1"/>
      <c r="AL6" s="1" t="s">
        <v>227</v>
      </c>
      <c r="AM6" s="1" t="s">
        <v>225</v>
      </c>
      <c r="AN6" s="1" t="s">
        <v>228</v>
      </c>
      <c r="AO6" s="1" t="s">
        <v>137</v>
      </c>
      <c r="AP6" s="1" t="s">
        <v>106</v>
      </c>
      <c r="AQ6" s="1">
        <v>55.85</v>
      </c>
      <c r="AR6" s="1"/>
      <c r="AS6" s="1"/>
      <c r="AT6" s="1"/>
      <c r="AU6" s="1"/>
      <c r="AV6" s="1"/>
      <c r="AW6" s="1"/>
      <c r="AX6" s="1"/>
      <c r="AY6" s="1" t="s">
        <v>139</v>
      </c>
      <c r="AZ6" s="1" t="s">
        <v>229</v>
      </c>
      <c r="BA6" s="1" t="s">
        <v>109</v>
      </c>
      <c r="BB6" s="1" t="s">
        <v>141</v>
      </c>
      <c r="BC6" s="1" t="s">
        <v>111</v>
      </c>
      <c r="BD6" s="1" t="s">
        <v>230</v>
      </c>
      <c r="BE6" s="1">
        <v>63.58</v>
      </c>
      <c r="BF6" s="1">
        <v>6.97</v>
      </c>
      <c r="BG6" s="1"/>
      <c r="BH6" s="1"/>
      <c r="BI6" s="1"/>
      <c r="BJ6" s="1"/>
      <c r="BK6" s="1"/>
      <c r="BL6" s="1"/>
      <c r="BM6" s="1"/>
      <c r="BN6" s="1"/>
      <c r="BO6" s="1" t="s">
        <v>231</v>
      </c>
      <c r="BP6" s="1" t="s">
        <v>232</v>
      </c>
      <c r="BQ6" s="1"/>
      <c r="BR6" s="1" t="s">
        <v>233</v>
      </c>
      <c r="BS6" s="1"/>
      <c r="BT6" s="1"/>
      <c r="BU6" s="1" t="str">
        <f>HYPERLINK("https://nconnect.nicmar.ac.in/storage/profile/6aaab3414af40.png","Download")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234</v>
      </c>
      <c r="D7" s="1" t="s">
        <v>235</v>
      </c>
      <c r="E7" s="1" t="s">
        <v>118</v>
      </c>
      <c r="F7" s="1" t="s">
        <v>236</v>
      </c>
      <c r="G7" s="1" t="s">
        <v>237</v>
      </c>
      <c r="H7" s="1" t="s">
        <v>238</v>
      </c>
      <c r="I7" s="1" t="s">
        <v>239</v>
      </c>
      <c r="J7" s="1">
        <v>8104976149</v>
      </c>
      <c r="K7" s="1" t="s">
        <v>85</v>
      </c>
      <c r="L7" s="1" t="s">
        <v>240</v>
      </c>
      <c r="M7" s="1" t="s">
        <v>87</v>
      </c>
      <c r="N7" s="1" t="s">
        <v>241</v>
      </c>
      <c r="O7" s="1" t="s">
        <v>242</v>
      </c>
      <c r="P7" s="1" t="s">
        <v>192</v>
      </c>
      <c r="Q7" s="1">
        <v>293013215624</v>
      </c>
      <c r="R7" s="1" t="s">
        <v>243</v>
      </c>
      <c r="S7" s="1">
        <v>7021422495</v>
      </c>
      <c r="T7" s="1" t="s">
        <v>244</v>
      </c>
      <c r="U7" s="1" t="s">
        <v>245</v>
      </c>
      <c r="V7" s="1">
        <v>9004247809</v>
      </c>
      <c r="W7" s="1" t="s">
        <v>246</v>
      </c>
      <c r="X7" s="1" t="s">
        <v>247</v>
      </c>
      <c r="Y7" s="1" t="s">
        <v>248</v>
      </c>
      <c r="Z7" s="1" t="s">
        <v>97</v>
      </c>
      <c r="AA7" s="1" t="s">
        <v>247</v>
      </c>
      <c r="AB7" s="1" t="s">
        <v>248</v>
      </c>
      <c r="AC7" s="1" t="s">
        <v>97</v>
      </c>
      <c r="AD7" s="1" t="s">
        <v>98</v>
      </c>
      <c r="AE7" s="1" t="s">
        <v>98</v>
      </c>
      <c r="AF7" s="1" t="s">
        <v>249</v>
      </c>
      <c r="AG7" s="1" t="s">
        <v>250</v>
      </c>
      <c r="AH7" s="1" t="s">
        <v>169</v>
      </c>
      <c r="AI7" s="1" t="s">
        <v>111</v>
      </c>
      <c r="AJ7" s="1">
        <v>81.0</v>
      </c>
      <c r="AK7" s="1"/>
      <c r="AL7" s="1" t="s">
        <v>251</v>
      </c>
      <c r="AM7" s="1" t="s">
        <v>252</v>
      </c>
      <c r="AN7" s="1" t="s">
        <v>104</v>
      </c>
      <c r="AO7" s="1" t="s">
        <v>253</v>
      </c>
      <c r="AP7" s="1" t="s">
        <v>254</v>
      </c>
      <c r="AQ7" s="1">
        <v>53.69</v>
      </c>
      <c r="AR7" s="1"/>
      <c r="AS7" s="1"/>
      <c r="AT7" s="1"/>
      <c r="AU7" s="1"/>
      <c r="AV7" s="1"/>
      <c r="AW7" s="1"/>
      <c r="AX7" s="1"/>
      <c r="AY7" s="1" t="s">
        <v>255</v>
      </c>
      <c r="AZ7" s="1" t="s">
        <v>256</v>
      </c>
      <c r="BA7" s="1" t="s">
        <v>109</v>
      </c>
      <c r="BB7" s="1" t="s">
        <v>141</v>
      </c>
      <c r="BC7" s="1" t="s">
        <v>257</v>
      </c>
      <c r="BD7" s="1" t="s">
        <v>258</v>
      </c>
      <c r="BE7" s="1">
        <v>60.0</v>
      </c>
      <c r="BF7" s="1"/>
      <c r="BG7" s="1"/>
      <c r="BH7" s="1"/>
      <c r="BI7" s="1"/>
      <c r="BJ7" s="1"/>
      <c r="BK7" s="1"/>
      <c r="BL7" s="1"/>
      <c r="BM7" s="1"/>
      <c r="BN7" s="1"/>
      <c r="BO7" s="1" t="s">
        <v>259</v>
      </c>
      <c r="BP7" s="1" t="s">
        <v>260</v>
      </c>
      <c r="BQ7" s="1"/>
      <c r="BR7" s="1" t="s">
        <v>261</v>
      </c>
      <c r="BS7" s="1"/>
      <c r="BT7" s="1"/>
      <c r="BU7" s="1" t="str">
        <f>HYPERLINK("https://nconnect.nicmar.ac.in/storage/profile/6aaa2cda0fd7e.png","Download")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262</v>
      </c>
      <c r="D8" s="1" t="s">
        <v>263</v>
      </c>
      <c r="E8" s="1" t="s">
        <v>264</v>
      </c>
      <c r="F8" s="1" t="s">
        <v>265</v>
      </c>
      <c r="G8" s="1" t="s">
        <v>266</v>
      </c>
      <c r="H8" s="1" t="s">
        <v>267</v>
      </c>
      <c r="I8" s="1" t="s">
        <v>268</v>
      </c>
      <c r="J8" s="1">
        <v>7021998849</v>
      </c>
      <c r="K8" s="1" t="s">
        <v>85</v>
      </c>
      <c r="L8" s="1" t="s">
        <v>269</v>
      </c>
      <c r="M8" s="1" t="s">
        <v>87</v>
      </c>
      <c r="N8" s="1" t="s">
        <v>270</v>
      </c>
      <c r="O8" s="1" t="s">
        <v>271</v>
      </c>
      <c r="P8" s="1" t="s">
        <v>217</v>
      </c>
      <c r="Q8" s="1">
        <v>732928269325</v>
      </c>
      <c r="R8" s="1" t="s">
        <v>272</v>
      </c>
      <c r="S8" s="1">
        <v>8779869902</v>
      </c>
      <c r="T8" s="1" t="s">
        <v>273</v>
      </c>
      <c r="U8" s="1" t="s">
        <v>274</v>
      </c>
      <c r="V8" s="1">
        <v>8591696672</v>
      </c>
      <c r="W8" s="1" t="s">
        <v>275</v>
      </c>
      <c r="X8" s="1" t="s">
        <v>276</v>
      </c>
      <c r="Y8" s="1" t="s">
        <v>248</v>
      </c>
      <c r="Z8" s="1" t="s">
        <v>97</v>
      </c>
      <c r="AA8" s="1" t="s">
        <v>276</v>
      </c>
      <c r="AB8" s="1" t="s">
        <v>248</v>
      </c>
      <c r="AC8" s="1" t="s">
        <v>97</v>
      </c>
      <c r="AD8" s="1" t="s">
        <v>98</v>
      </c>
      <c r="AE8" s="1" t="s">
        <v>98</v>
      </c>
      <c r="AF8" s="1" t="s">
        <v>277</v>
      </c>
      <c r="AG8" s="1" t="s">
        <v>278</v>
      </c>
      <c r="AH8" s="1" t="s">
        <v>279</v>
      </c>
      <c r="AI8" s="1" t="s">
        <v>280</v>
      </c>
      <c r="AJ8" s="1">
        <v>64.6</v>
      </c>
      <c r="AK8" s="1"/>
      <c r="AL8" s="1" t="s">
        <v>281</v>
      </c>
      <c r="AM8" s="1" t="s">
        <v>282</v>
      </c>
      <c r="AN8" s="1" t="s">
        <v>283</v>
      </c>
      <c r="AO8" s="1" t="s">
        <v>284</v>
      </c>
      <c r="AP8" s="1" t="s">
        <v>285</v>
      </c>
      <c r="AQ8" s="1">
        <v>54.77</v>
      </c>
      <c r="AR8" s="1"/>
      <c r="AS8" s="1"/>
      <c r="AT8" s="1"/>
      <c r="AU8" s="1"/>
      <c r="AV8" s="1"/>
      <c r="AW8" s="1"/>
      <c r="AX8" s="1"/>
      <c r="AY8" s="1" t="s">
        <v>286</v>
      </c>
      <c r="AZ8" s="1" t="s">
        <v>287</v>
      </c>
      <c r="BA8" s="1" t="s">
        <v>288</v>
      </c>
      <c r="BB8" s="1" t="s">
        <v>289</v>
      </c>
      <c r="BC8" s="1" t="s">
        <v>253</v>
      </c>
      <c r="BD8" s="1" t="s">
        <v>290</v>
      </c>
      <c r="BE8" s="1">
        <v>65.54</v>
      </c>
      <c r="BF8" s="1"/>
      <c r="BG8" s="1"/>
      <c r="BH8" s="1"/>
      <c r="BI8" s="1"/>
      <c r="BJ8" s="1"/>
      <c r="BK8" s="1"/>
      <c r="BL8" s="1"/>
      <c r="BM8" s="1"/>
      <c r="BN8" s="1"/>
      <c r="BO8" s="1" t="s">
        <v>291</v>
      </c>
      <c r="BP8" s="1"/>
      <c r="BQ8" s="1"/>
      <c r="BR8" s="1" t="s">
        <v>292</v>
      </c>
      <c r="BS8" s="1"/>
      <c r="BT8" s="1"/>
      <c r="BU8" s="1" t="str">
        <f>HYPERLINK("https://nconnect.nicmar.ac.in/storage/profile/6aaabc64014e0.png","Download")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293</v>
      </c>
      <c r="D9" s="1" t="s">
        <v>294</v>
      </c>
      <c r="E9" s="1" t="s">
        <v>295</v>
      </c>
      <c r="F9" s="1" t="s">
        <v>296</v>
      </c>
      <c r="G9" s="1" t="s">
        <v>297</v>
      </c>
      <c r="H9" s="1" t="s">
        <v>298</v>
      </c>
      <c r="I9" s="1" t="s">
        <v>299</v>
      </c>
      <c r="J9" s="1">
        <v>7774813455</v>
      </c>
      <c r="K9" s="1" t="s">
        <v>85</v>
      </c>
      <c r="L9" s="1" t="s">
        <v>300</v>
      </c>
      <c r="M9" s="1" t="s">
        <v>87</v>
      </c>
      <c r="N9" s="1" t="s">
        <v>125</v>
      </c>
      <c r="O9" s="1" t="s">
        <v>301</v>
      </c>
      <c r="P9" s="1" t="s">
        <v>90</v>
      </c>
      <c r="Q9" s="1">
        <v>807029396899</v>
      </c>
      <c r="R9" s="1" t="s">
        <v>302</v>
      </c>
      <c r="S9" s="1">
        <v>9226055154</v>
      </c>
      <c r="T9" s="1" t="s">
        <v>303</v>
      </c>
      <c r="U9" s="1" t="s">
        <v>304</v>
      </c>
      <c r="V9" s="1">
        <v>9765190061</v>
      </c>
      <c r="W9" s="1" t="s">
        <v>305</v>
      </c>
      <c r="X9" s="1" t="s">
        <v>306</v>
      </c>
      <c r="Y9" s="1" t="s">
        <v>307</v>
      </c>
      <c r="Z9" s="1" t="s">
        <v>97</v>
      </c>
      <c r="AA9" s="1" t="s">
        <v>306</v>
      </c>
      <c r="AB9" s="1" t="s">
        <v>307</v>
      </c>
      <c r="AC9" s="1" t="s">
        <v>97</v>
      </c>
      <c r="AD9" s="1" t="s">
        <v>98</v>
      </c>
      <c r="AE9" s="1" t="s">
        <v>98</v>
      </c>
      <c r="AF9" s="1" t="s">
        <v>308</v>
      </c>
      <c r="AG9" s="1" t="s">
        <v>309</v>
      </c>
      <c r="AH9" s="1" t="s">
        <v>226</v>
      </c>
      <c r="AI9" s="1" t="s">
        <v>102</v>
      </c>
      <c r="AJ9" s="1">
        <v>86.8</v>
      </c>
      <c r="AK9" s="1">
        <v>9.14</v>
      </c>
      <c r="AL9" s="1" t="s">
        <v>308</v>
      </c>
      <c r="AM9" s="1" t="s">
        <v>309</v>
      </c>
      <c r="AN9" s="1" t="s">
        <v>283</v>
      </c>
      <c r="AO9" s="1" t="s">
        <v>310</v>
      </c>
      <c r="AP9" s="1" t="s">
        <v>106</v>
      </c>
      <c r="AQ9" s="1">
        <v>59.23</v>
      </c>
      <c r="AR9" s="1">
        <v>6.24</v>
      </c>
      <c r="AS9" s="1"/>
      <c r="AT9" s="1"/>
      <c r="AU9" s="1"/>
      <c r="AV9" s="1"/>
      <c r="AW9" s="1"/>
      <c r="AX9" s="1"/>
      <c r="AY9" s="1" t="s">
        <v>311</v>
      </c>
      <c r="AZ9" s="1" t="s">
        <v>312</v>
      </c>
      <c r="BA9" s="1" t="s">
        <v>109</v>
      </c>
      <c r="BB9" s="1" t="s">
        <v>141</v>
      </c>
      <c r="BC9" s="1" t="s">
        <v>313</v>
      </c>
      <c r="BD9" s="1" t="s">
        <v>314</v>
      </c>
      <c r="BE9" s="1">
        <v>86.25</v>
      </c>
      <c r="BF9" s="1">
        <v>9.27</v>
      </c>
      <c r="BG9" s="1"/>
      <c r="BH9" s="1"/>
      <c r="BI9" s="1"/>
      <c r="BJ9" s="1"/>
      <c r="BK9" s="1"/>
      <c r="BL9" s="1"/>
      <c r="BM9" s="1"/>
      <c r="BN9" s="1"/>
      <c r="BO9" s="1" t="s">
        <v>315</v>
      </c>
      <c r="BP9" s="1" t="s">
        <v>316</v>
      </c>
      <c r="BQ9" s="1"/>
      <c r="BR9" s="1" t="s">
        <v>317</v>
      </c>
      <c r="BS9" s="1"/>
      <c r="BT9" s="1"/>
      <c r="BU9" s="1" t="str">
        <f>HYPERLINK("https://nconnect.nicmar.ac.in/storage/profile/6aaab73ed092b.png","Download")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318</v>
      </c>
      <c r="D10" s="1" t="s">
        <v>319</v>
      </c>
      <c r="E10" s="1" t="s">
        <v>236</v>
      </c>
      <c r="F10" s="1" t="s">
        <v>320</v>
      </c>
      <c r="G10" s="1" t="s">
        <v>321</v>
      </c>
      <c r="H10" s="1" t="s">
        <v>322</v>
      </c>
      <c r="I10" s="1" t="s">
        <v>323</v>
      </c>
      <c r="J10" s="1">
        <v>8010546908</v>
      </c>
      <c r="K10" s="1" t="s">
        <v>85</v>
      </c>
      <c r="L10" s="1" t="s">
        <v>324</v>
      </c>
      <c r="M10" s="1" t="s">
        <v>87</v>
      </c>
      <c r="N10" s="1" t="s">
        <v>325</v>
      </c>
      <c r="O10" s="1" t="s">
        <v>326</v>
      </c>
      <c r="P10" s="1" t="s">
        <v>90</v>
      </c>
      <c r="Q10" s="1">
        <v>259744077761</v>
      </c>
      <c r="R10" s="1" t="s">
        <v>327</v>
      </c>
      <c r="S10" s="1">
        <v>8080968324</v>
      </c>
      <c r="T10" s="1" t="s">
        <v>328</v>
      </c>
      <c r="U10" s="1" t="s">
        <v>329</v>
      </c>
      <c r="V10" s="1">
        <v>9766010069</v>
      </c>
      <c r="W10" s="1" t="s">
        <v>221</v>
      </c>
      <c r="X10" s="1" t="s">
        <v>330</v>
      </c>
      <c r="Y10" s="1" t="s">
        <v>164</v>
      </c>
      <c r="Z10" s="1" t="s">
        <v>97</v>
      </c>
      <c r="AA10" s="1" t="s">
        <v>330</v>
      </c>
      <c r="AB10" s="1" t="s">
        <v>164</v>
      </c>
      <c r="AC10" s="1" t="s">
        <v>97</v>
      </c>
      <c r="AD10" s="1" t="s">
        <v>98</v>
      </c>
      <c r="AE10" s="1" t="s">
        <v>98</v>
      </c>
      <c r="AF10" s="1" t="s">
        <v>331</v>
      </c>
      <c r="AG10" s="1" t="s">
        <v>332</v>
      </c>
      <c r="AH10" s="1" t="s">
        <v>333</v>
      </c>
      <c r="AI10" s="1" t="s">
        <v>137</v>
      </c>
      <c r="AJ10" s="1">
        <v>60</v>
      </c>
      <c r="AK10" s="1"/>
      <c r="AL10" s="1"/>
      <c r="AM10" s="1"/>
      <c r="AN10" s="1"/>
      <c r="AO10" s="1"/>
      <c r="AP10" s="1"/>
      <c r="AQ10" s="1"/>
      <c r="AR10" s="1"/>
      <c r="AS10" s="1" t="s">
        <v>334</v>
      </c>
      <c r="AT10" s="1" t="s">
        <v>335</v>
      </c>
      <c r="AU10" s="1" t="s">
        <v>336</v>
      </c>
      <c r="AV10" s="1" t="s">
        <v>337</v>
      </c>
      <c r="AW10" s="1">
        <v>80.78</v>
      </c>
      <c r="AX10" s="1"/>
      <c r="AY10" s="1" t="s">
        <v>338</v>
      </c>
      <c r="AZ10" s="1" t="s">
        <v>339</v>
      </c>
      <c r="BA10" s="1" t="s">
        <v>340</v>
      </c>
      <c r="BB10" s="1" t="s">
        <v>289</v>
      </c>
      <c r="BC10" s="1" t="s">
        <v>337</v>
      </c>
      <c r="BD10" s="1" t="s">
        <v>341</v>
      </c>
      <c r="BE10" s="1">
        <v>60.61</v>
      </c>
      <c r="BF10" s="1">
        <v>6.38</v>
      </c>
      <c r="BG10" s="1"/>
      <c r="BH10" s="1"/>
      <c r="BI10" s="1"/>
      <c r="BJ10" s="1"/>
      <c r="BK10" s="1"/>
      <c r="BL10" s="1"/>
      <c r="BM10" s="1"/>
      <c r="BN10" s="1"/>
      <c r="BO10" s="1" t="s">
        <v>342</v>
      </c>
      <c r="BP10" s="1"/>
      <c r="BQ10" s="1"/>
      <c r="BR10" s="1" t="s">
        <v>343</v>
      </c>
      <c r="BS10" s="1"/>
      <c r="BT10" s="1" t="s">
        <v>344</v>
      </c>
      <c r="BU10" s="1" t="str">
        <f>HYPERLINK("https://nconnect.nicmar.ac.in/storage/profile/6aaa3d0390348.png","Download")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345</v>
      </c>
      <c r="D11" s="1" t="s">
        <v>346</v>
      </c>
      <c r="E11" s="1" t="s">
        <v>347</v>
      </c>
      <c r="F11" s="1" t="s">
        <v>186</v>
      </c>
      <c r="G11" s="1" t="s">
        <v>348</v>
      </c>
      <c r="H11" s="1" t="s">
        <v>349</v>
      </c>
      <c r="I11" s="1" t="s">
        <v>350</v>
      </c>
      <c r="J11" s="1">
        <v>8669403597</v>
      </c>
      <c r="K11" s="1" t="s">
        <v>85</v>
      </c>
      <c r="L11" s="1" t="s">
        <v>351</v>
      </c>
      <c r="M11" s="1" t="s">
        <v>87</v>
      </c>
      <c r="N11" s="1" t="s">
        <v>352</v>
      </c>
      <c r="O11" s="1" t="s">
        <v>353</v>
      </c>
      <c r="P11" s="1" t="s">
        <v>158</v>
      </c>
      <c r="Q11" s="1">
        <v>656600094950</v>
      </c>
      <c r="R11" s="1" t="s">
        <v>354</v>
      </c>
      <c r="S11" s="1">
        <v>9168994163</v>
      </c>
      <c r="T11" s="1" t="s">
        <v>355</v>
      </c>
      <c r="U11" s="1" t="s">
        <v>356</v>
      </c>
      <c r="V11" s="1">
        <v>9561572881</v>
      </c>
      <c r="W11" s="1" t="s">
        <v>221</v>
      </c>
      <c r="X11" s="1" t="s">
        <v>357</v>
      </c>
      <c r="Y11" s="1" t="s">
        <v>248</v>
      </c>
      <c r="Z11" s="1" t="s">
        <v>97</v>
      </c>
      <c r="AA11" s="1" t="s">
        <v>357</v>
      </c>
      <c r="AB11" s="1" t="s">
        <v>248</v>
      </c>
      <c r="AC11" s="1" t="s">
        <v>97</v>
      </c>
      <c r="AD11" s="1" t="s">
        <v>98</v>
      </c>
      <c r="AE11" s="1" t="s">
        <v>98</v>
      </c>
      <c r="AF11" s="1" t="s">
        <v>358</v>
      </c>
      <c r="AG11" s="1" t="s">
        <v>359</v>
      </c>
      <c r="AH11" s="1" t="s">
        <v>360</v>
      </c>
      <c r="AI11" s="1" t="s">
        <v>199</v>
      </c>
      <c r="AJ11" s="1">
        <v>70.3</v>
      </c>
      <c r="AK11" s="1">
        <v>7.4</v>
      </c>
      <c r="AL11" s="1" t="s">
        <v>361</v>
      </c>
      <c r="AM11" s="1" t="s">
        <v>362</v>
      </c>
      <c r="AN11" s="1" t="s">
        <v>283</v>
      </c>
      <c r="AO11" s="1" t="s">
        <v>363</v>
      </c>
      <c r="AP11" s="1" t="s">
        <v>142</v>
      </c>
      <c r="AQ11" s="1">
        <v>61.35</v>
      </c>
      <c r="AR11" s="1">
        <v>6.46</v>
      </c>
      <c r="AS11" s="1"/>
      <c r="AT11" s="1"/>
      <c r="AU11" s="1"/>
      <c r="AV11" s="1"/>
      <c r="AW11" s="1"/>
      <c r="AX11" s="1"/>
      <c r="AY11" s="1" t="s">
        <v>364</v>
      </c>
      <c r="AZ11" s="1" t="s">
        <v>365</v>
      </c>
      <c r="BA11" s="1" t="s">
        <v>109</v>
      </c>
      <c r="BB11" s="1" t="s">
        <v>141</v>
      </c>
      <c r="BC11" s="1" t="s">
        <v>172</v>
      </c>
      <c r="BD11" s="1" t="s">
        <v>366</v>
      </c>
      <c r="BE11" s="1">
        <v>60</v>
      </c>
      <c r="BF11" s="1">
        <v>6.31</v>
      </c>
      <c r="BG11" s="1"/>
      <c r="BH11" s="1"/>
      <c r="BI11" s="1"/>
      <c r="BJ11" s="1"/>
      <c r="BK11" s="1"/>
      <c r="BL11" s="1"/>
      <c r="BM11" s="1"/>
      <c r="BN11" s="1"/>
      <c r="BO11" s="1" t="s">
        <v>367</v>
      </c>
      <c r="BP11" s="1" t="s">
        <v>368</v>
      </c>
      <c r="BQ11" s="1"/>
      <c r="BR11" s="1" t="s">
        <v>369</v>
      </c>
      <c r="BS11" s="1"/>
      <c r="BT11" s="1" t="s">
        <v>370</v>
      </c>
      <c r="BU11" s="1" t="str">
        <f>HYPERLINK("https://nconnect.nicmar.ac.in/storage/profile/6aaa56ecd755e.png","Download")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371</v>
      </c>
      <c r="D12" s="1" t="s">
        <v>372</v>
      </c>
      <c r="E12" s="1" t="s">
        <v>373</v>
      </c>
      <c r="F12" s="1" t="s">
        <v>374</v>
      </c>
      <c r="G12" s="1" t="s">
        <v>375</v>
      </c>
      <c r="H12" s="1" t="s">
        <v>376</v>
      </c>
      <c r="I12" s="1" t="s">
        <v>377</v>
      </c>
      <c r="J12" s="1">
        <v>7559150950</v>
      </c>
      <c r="K12" s="1" t="s">
        <v>85</v>
      </c>
      <c r="L12" s="1" t="s">
        <v>378</v>
      </c>
      <c r="M12" s="1" t="s">
        <v>87</v>
      </c>
      <c r="N12" s="1" t="s">
        <v>379</v>
      </c>
      <c r="O12" s="1" t="s">
        <v>380</v>
      </c>
      <c r="P12" s="1" t="s">
        <v>158</v>
      </c>
      <c r="Q12" s="1">
        <v>356774835169</v>
      </c>
      <c r="R12" s="1" t="s">
        <v>381</v>
      </c>
      <c r="S12" s="1">
        <v>9421591133</v>
      </c>
      <c r="T12" s="1" t="s">
        <v>382</v>
      </c>
      <c r="U12" s="1" t="s">
        <v>383</v>
      </c>
      <c r="V12" s="1">
        <v>9423607576</v>
      </c>
      <c r="W12" s="1" t="s">
        <v>384</v>
      </c>
      <c r="X12" s="1" t="s">
        <v>385</v>
      </c>
      <c r="Y12" s="1" t="s">
        <v>386</v>
      </c>
      <c r="Z12" s="1" t="s">
        <v>97</v>
      </c>
      <c r="AA12" s="1" t="s">
        <v>387</v>
      </c>
      <c r="AB12" s="1" t="s">
        <v>386</v>
      </c>
      <c r="AC12" s="1" t="s">
        <v>97</v>
      </c>
      <c r="AD12" s="1" t="s">
        <v>98</v>
      </c>
      <c r="AE12" s="1" t="s">
        <v>98</v>
      </c>
      <c r="AF12" s="1" t="s">
        <v>388</v>
      </c>
      <c r="AG12" s="1" t="s">
        <v>389</v>
      </c>
      <c r="AH12" s="1" t="s">
        <v>199</v>
      </c>
      <c r="AI12" s="1" t="s">
        <v>135</v>
      </c>
      <c r="AJ12" s="1">
        <v>83.6</v>
      </c>
      <c r="AK12" s="1"/>
      <c r="AL12" s="1" t="s">
        <v>388</v>
      </c>
      <c r="AM12" s="1" t="s">
        <v>390</v>
      </c>
      <c r="AN12" s="1" t="s">
        <v>283</v>
      </c>
      <c r="AO12" s="1" t="s">
        <v>169</v>
      </c>
      <c r="AP12" s="1" t="s">
        <v>202</v>
      </c>
      <c r="AQ12" s="1">
        <v>81.23</v>
      </c>
      <c r="AR12" s="1"/>
      <c r="AS12" s="1"/>
      <c r="AT12" s="1"/>
      <c r="AU12" s="1"/>
      <c r="AV12" s="1"/>
      <c r="AW12" s="1"/>
      <c r="AX12" s="1"/>
      <c r="AY12" s="1" t="s">
        <v>391</v>
      </c>
      <c r="AZ12" s="1" t="s">
        <v>392</v>
      </c>
      <c r="BA12" s="1" t="s">
        <v>109</v>
      </c>
      <c r="BB12" s="1" t="s">
        <v>393</v>
      </c>
      <c r="BC12" s="1" t="s">
        <v>394</v>
      </c>
      <c r="BD12" s="1" t="s">
        <v>112</v>
      </c>
      <c r="BE12" s="1">
        <v>80.7</v>
      </c>
      <c r="BF12" s="1">
        <v>8.7</v>
      </c>
      <c r="BG12" s="1"/>
      <c r="BH12" s="1"/>
      <c r="BI12" s="1"/>
      <c r="BJ12" s="1"/>
      <c r="BK12" s="1"/>
      <c r="BL12" s="1"/>
      <c r="BM12" s="1"/>
      <c r="BN12" s="1"/>
      <c r="BO12" s="1" t="s">
        <v>395</v>
      </c>
      <c r="BP12" s="1" t="s">
        <v>396</v>
      </c>
      <c r="BQ12" s="1"/>
      <c r="BR12" s="1" t="s">
        <v>397</v>
      </c>
      <c r="BS12" s="1"/>
      <c r="BT12" s="1"/>
      <c r="BU12" s="1" t="str">
        <f>HYPERLINK("https://nconnect.nicmar.ac.in/storage/profile/6aaa62b23f58b.png","Download")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398</v>
      </c>
      <c r="D13" s="1" t="s">
        <v>399</v>
      </c>
      <c r="E13" s="1" t="s">
        <v>400</v>
      </c>
      <c r="F13" s="1" t="s">
        <v>401</v>
      </c>
      <c r="G13" s="1" t="s">
        <v>402</v>
      </c>
      <c r="H13" s="1" t="s">
        <v>403</v>
      </c>
      <c r="I13" s="1" t="s">
        <v>404</v>
      </c>
      <c r="J13" s="1">
        <v>7718048988</v>
      </c>
      <c r="K13" s="1" t="s">
        <v>85</v>
      </c>
      <c r="L13" s="1" t="s">
        <v>405</v>
      </c>
      <c r="M13" s="1" t="s">
        <v>87</v>
      </c>
      <c r="N13" s="1" t="s">
        <v>406</v>
      </c>
      <c r="O13" s="1" t="s">
        <v>407</v>
      </c>
      <c r="P13" s="1" t="s">
        <v>217</v>
      </c>
      <c r="Q13" s="1">
        <v>484270180892</v>
      </c>
      <c r="R13" s="1" t="s">
        <v>400</v>
      </c>
      <c r="S13" s="1">
        <v>9967827700</v>
      </c>
      <c r="T13" s="1" t="s">
        <v>219</v>
      </c>
      <c r="U13" s="1" t="s">
        <v>408</v>
      </c>
      <c r="V13" s="1">
        <v>8652155100</v>
      </c>
      <c r="W13" s="1" t="s">
        <v>221</v>
      </c>
      <c r="X13" s="1" t="s">
        <v>409</v>
      </c>
      <c r="Y13" s="1" t="s">
        <v>132</v>
      </c>
      <c r="Z13" s="1" t="s">
        <v>97</v>
      </c>
      <c r="AA13" s="1" t="s">
        <v>409</v>
      </c>
      <c r="AB13" s="1" t="s">
        <v>132</v>
      </c>
      <c r="AC13" s="1" t="s">
        <v>97</v>
      </c>
      <c r="AD13" s="1" t="s">
        <v>98</v>
      </c>
      <c r="AE13" s="1" t="s">
        <v>98</v>
      </c>
      <c r="AF13" s="1" t="s">
        <v>410</v>
      </c>
      <c r="AG13" s="1" t="s">
        <v>411</v>
      </c>
      <c r="AH13" s="1" t="s">
        <v>333</v>
      </c>
      <c r="AI13" s="1" t="s">
        <v>280</v>
      </c>
      <c r="AJ13" s="1">
        <v>79.4</v>
      </c>
      <c r="AK13" s="1"/>
      <c r="AL13" s="1" t="s">
        <v>412</v>
      </c>
      <c r="AM13" s="1" t="s">
        <v>411</v>
      </c>
      <c r="AN13" s="1" t="s">
        <v>283</v>
      </c>
      <c r="AO13" s="1" t="s">
        <v>413</v>
      </c>
      <c r="AP13" s="1" t="s">
        <v>414</v>
      </c>
      <c r="AQ13" s="1">
        <v>63.23</v>
      </c>
      <c r="AR13" s="1"/>
      <c r="AS13" s="1"/>
      <c r="AT13" s="1"/>
      <c r="AU13" s="1"/>
      <c r="AV13" s="1"/>
      <c r="AW13" s="1"/>
      <c r="AX13" s="1"/>
      <c r="AY13" s="1" t="s">
        <v>415</v>
      </c>
      <c r="AZ13" s="1" t="s">
        <v>416</v>
      </c>
      <c r="BA13" s="1" t="s">
        <v>109</v>
      </c>
      <c r="BB13" s="1" t="s">
        <v>110</v>
      </c>
      <c r="BC13" s="1" t="s">
        <v>417</v>
      </c>
      <c r="BD13" s="1" t="s">
        <v>418</v>
      </c>
      <c r="BE13" s="1">
        <v>57</v>
      </c>
      <c r="BF13" s="1">
        <v>6.37</v>
      </c>
      <c r="BG13" s="1"/>
      <c r="BH13" s="1"/>
      <c r="BI13" s="1"/>
      <c r="BJ13" s="1"/>
      <c r="BK13" s="1"/>
      <c r="BL13" s="1"/>
      <c r="BM13" s="1"/>
      <c r="BN13" s="1"/>
      <c r="BO13" s="1" t="s">
        <v>419</v>
      </c>
      <c r="BP13" s="1"/>
      <c r="BQ13" s="1"/>
      <c r="BR13" s="1" t="s">
        <v>420</v>
      </c>
      <c r="BS13" s="1"/>
      <c r="BT13" s="1"/>
      <c r="BU13" s="1" t="str">
        <f>HYPERLINK("https://nconnect.nicmar.ac.in/storage/profile/6aaac782c9db3.png","Download")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421</v>
      </c>
      <c r="D14" s="1" t="s">
        <v>422</v>
      </c>
      <c r="E14" s="1" t="s">
        <v>423</v>
      </c>
      <c r="F14" s="1" t="s">
        <v>424</v>
      </c>
      <c r="G14" s="1" t="s">
        <v>425</v>
      </c>
      <c r="H14" s="1" t="s">
        <v>426</v>
      </c>
      <c r="I14" s="1" t="s">
        <v>427</v>
      </c>
      <c r="J14" s="1">
        <v>9619319591</v>
      </c>
      <c r="K14" s="1" t="s">
        <v>85</v>
      </c>
      <c r="L14" s="1" t="s">
        <v>428</v>
      </c>
      <c r="M14" s="1" t="s">
        <v>87</v>
      </c>
      <c r="N14" s="1" t="s">
        <v>429</v>
      </c>
      <c r="O14" s="1" t="s">
        <v>430</v>
      </c>
      <c r="P14" s="1" t="s">
        <v>90</v>
      </c>
      <c r="Q14" s="1">
        <v>651950474945</v>
      </c>
      <c r="R14" s="1" t="s">
        <v>423</v>
      </c>
      <c r="S14" s="1">
        <v>9892349721</v>
      </c>
      <c r="T14" s="1" t="s">
        <v>129</v>
      </c>
      <c r="U14" s="1" t="s">
        <v>431</v>
      </c>
      <c r="V14" s="1">
        <v>9892976674</v>
      </c>
      <c r="W14" s="1" t="s">
        <v>129</v>
      </c>
      <c r="X14" s="1" t="s">
        <v>432</v>
      </c>
      <c r="Y14" s="1" t="s">
        <v>433</v>
      </c>
      <c r="Z14" s="1" t="s">
        <v>97</v>
      </c>
      <c r="AA14" s="1" t="s">
        <v>432</v>
      </c>
      <c r="AB14" s="1" t="s">
        <v>433</v>
      </c>
      <c r="AC14" s="1" t="s">
        <v>97</v>
      </c>
      <c r="AD14" s="1" t="s">
        <v>98</v>
      </c>
      <c r="AE14" s="1" t="s">
        <v>98</v>
      </c>
      <c r="AF14" s="1" t="s">
        <v>434</v>
      </c>
      <c r="AG14" s="1" t="s">
        <v>435</v>
      </c>
      <c r="AH14" s="1" t="s">
        <v>169</v>
      </c>
      <c r="AI14" s="1" t="s">
        <v>284</v>
      </c>
      <c r="AJ14" s="1">
        <v>86.6</v>
      </c>
      <c r="AK14" s="1">
        <v>9.11</v>
      </c>
      <c r="AL14" s="1" t="s">
        <v>436</v>
      </c>
      <c r="AM14" s="1" t="s">
        <v>435</v>
      </c>
      <c r="AN14" s="1" t="s">
        <v>104</v>
      </c>
      <c r="AO14" s="1" t="s">
        <v>253</v>
      </c>
      <c r="AP14" s="1" t="s">
        <v>173</v>
      </c>
      <c r="AQ14" s="1">
        <v>91.67</v>
      </c>
      <c r="AR14" s="1">
        <v>9.64</v>
      </c>
      <c r="AS14" s="1"/>
      <c r="AT14" s="1"/>
      <c r="AU14" s="1"/>
      <c r="AV14" s="1"/>
      <c r="AW14" s="1"/>
      <c r="AX14" s="1"/>
      <c r="AY14" s="1" t="s">
        <v>311</v>
      </c>
      <c r="AZ14" s="1" t="s">
        <v>437</v>
      </c>
      <c r="BA14" s="1" t="s">
        <v>109</v>
      </c>
      <c r="BB14" s="1" t="s">
        <v>110</v>
      </c>
      <c r="BC14" s="1" t="s">
        <v>438</v>
      </c>
      <c r="BD14" s="1" t="s">
        <v>414</v>
      </c>
      <c r="BE14" s="1">
        <v>73.81</v>
      </c>
      <c r="BF14" s="1">
        <v>7.77</v>
      </c>
      <c r="BG14" s="1"/>
      <c r="BH14" s="1"/>
      <c r="BI14" s="1"/>
      <c r="BJ14" s="1"/>
      <c r="BK14" s="1"/>
      <c r="BL14" s="1"/>
      <c r="BM14" s="1"/>
      <c r="BN14" s="1"/>
      <c r="BO14" s="1" t="s">
        <v>439</v>
      </c>
      <c r="BP14" s="1"/>
      <c r="BQ14" s="1"/>
      <c r="BR14" s="1" t="s">
        <v>440</v>
      </c>
      <c r="BS14" s="1"/>
      <c r="BT14" s="1" t="s">
        <v>441</v>
      </c>
      <c r="BU14" s="1" t="str">
        <f>HYPERLINK("https://nconnect.nicmar.ac.in/storage/profile/6aa97e58f2256.png","Download")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442</v>
      </c>
      <c r="D15" s="1" t="s">
        <v>443</v>
      </c>
      <c r="E15" s="1" t="s">
        <v>444</v>
      </c>
      <c r="F15" s="1" t="s">
        <v>445</v>
      </c>
      <c r="G15" s="1" t="s">
        <v>446</v>
      </c>
      <c r="H15" s="1" t="s">
        <v>447</v>
      </c>
      <c r="I15" s="1" t="s">
        <v>448</v>
      </c>
      <c r="J15" s="1">
        <v>9833716606</v>
      </c>
      <c r="K15" s="1" t="s">
        <v>85</v>
      </c>
      <c r="L15" s="1" t="s">
        <v>449</v>
      </c>
      <c r="M15" s="1" t="s">
        <v>450</v>
      </c>
      <c r="N15" s="1" t="s">
        <v>451</v>
      </c>
      <c r="O15" s="1" t="s">
        <v>452</v>
      </c>
      <c r="P15" s="1" t="s">
        <v>192</v>
      </c>
      <c r="Q15" s="1">
        <v>833880472706</v>
      </c>
      <c r="R15" s="1" t="s">
        <v>444</v>
      </c>
      <c r="S15" s="1">
        <v>8779292260</v>
      </c>
      <c r="T15" s="1" t="s">
        <v>328</v>
      </c>
      <c r="U15" s="1" t="s">
        <v>453</v>
      </c>
      <c r="V15" s="1">
        <v>8779295572</v>
      </c>
      <c r="W15" s="1" t="s">
        <v>246</v>
      </c>
      <c r="X15" s="1" t="s">
        <v>454</v>
      </c>
      <c r="Y15" s="1" t="s">
        <v>307</v>
      </c>
      <c r="Z15" s="1" t="s">
        <v>97</v>
      </c>
      <c r="AA15" s="1" t="s">
        <v>454</v>
      </c>
      <c r="AB15" s="1" t="s">
        <v>307</v>
      </c>
      <c r="AC15" s="1" t="s">
        <v>97</v>
      </c>
      <c r="AD15" s="1" t="s">
        <v>98</v>
      </c>
      <c r="AE15" s="1" t="s">
        <v>98</v>
      </c>
      <c r="AF15" s="1" t="s">
        <v>455</v>
      </c>
      <c r="AG15" s="1" t="s">
        <v>456</v>
      </c>
      <c r="AH15" s="1" t="s">
        <v>457</v>
      </c>
      <c r="AI15" s="1" t="s">
        <v>458</v>
      </c>
      <c r="AJ15" s="1">
        <v>78.46</v>
      </c>
      <c r="AK15" s="1"/>
      <c r="AL15" s="1" t="s">
        <v>459</v>
      </c>
      <c r="AM15" s="1" t="s">
        <v>456</v>
      </c>
      <c r="AN15" s="1" t="s">
        <v>104</v>
      </c>
      <c r="AO15" s="1" t="s">
        <v>460</v>
      </c>
      <c r="AP15" s="1" t="s">
        <v>461</v>
      </c>
      <c r="AQ15" s="1">
        <v>65.67</v>
      </c>
      <c r="AR15" s="1"/>
      <c r="AS15" s="1"/>
      <c r="AT15" s="1"/>
      <c r="AU15" s="1"/>
      <c r="AV15" s="1"/>
      <c r="AW15" s="1"/>
      <c r="AX15" s="1"/>
      <c r="AY15" s="1" t="s">
        <v>255</v>
      </c>
      <c r="AZ15" s="1" t="s">
        <v>462</v>
      </c>
      <c r="BA15" s="1" t="s">
        <v>109</v>
      </c>
      <c r="BB15" s="1" t="s">
        <v>141</v>
      </c>
      <c r="BC15" s="1" t="s">
        <v>463</v>
      </c>
      <c r="BD15" s="1" t="s">
        <v>178</v>
      </c>
      <c r="BE15" s="1">
        <v>56.58</v>
      </c>
      <c r="BF15" s="1">
        <v>6.28</v>
      </c>
      <c r="BG15" s="1"/>
      <c r="BH15" s="1"/>
      <c r="BI15" s="1"/>
      <c r="BJ15" s="1"/>
      <c r="BK15" s="1"/>
      <c r="BL15" s="1"/>
      <c r="BM15" s="1"/>
      <c r="BN15" s="1"/>
      <c r="BO15" s="1" t="s">
        <v>464</v>
      </c>
      <c r="BP15" s="1" t="s">
        <v>465</v>
      </c>
      <c r="BQ15" s="1"/>
      <c r="BR15" s="1" t="s">
        <v>466</v>
      </c>
      <c r="BS15" s="1"/>
      <c r="BT15" s="1"/>
      <c r="BU15" s="1" t="str">
        <f>HYPERLINK("https://nconnect.nicmar.ac.in/storage/profile/6aaad9ebf05c2.png","Download")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467</v>
      </c>
      <c r="D16" s="1" t="s">
        <v>468</v>
      </c>
      <c r="E16" s="1" t="s">
        <v>469</v>
      </c>
      <c r="F16" s="1" t="s">
        <v>470</v>
      </c>
      <c r="G16" s="1" t="s">
        <v>471</v>
      </c>
      <c r="H16" s="1" t="s">
        <v>472</v>
      </c>
      <c r="I16" s="1" t="s">
        <v>473</v>
      </c>
      <c r="J16" s="1">
        <v>8830435872</v>
      </c>
      <c r="K16" s="1" t="s">
        <v>85</v>
      </c>
      <c r="L16" s="1" t="s">
        <v>474</v>
      </c>
      <c r="M16" s="1" t="s">
        <v>87</v>
      </c>
      <c r="N16" s="1" t="s">
        <v>475</v>
      </c>
      <c r="O16" s="1" t="s">
        <v>476</v>
      </c>
      <c r="P16" s="1" t="s">
        <v>158</v>
      </c>
      <c r="Q16" s="1">
        <v>564921756046</v>
      </c>
      <c r="R16" s="1" t="s">
        <v>469</v>
      </c>
      <c r="S16" s="1">
        <v>9371628549</v>
      </c>
      <c r="T16" s="1" t="s">
        <v>477</v>
      </c>
      <c r="U16" s="1" t="s">
        <v>478</v>
      </c>
      <c r="V16" s="1">
        <v>7972018200</v>
      </c>
      <c r="W16" s="1" t="s">
        <v>479</v>
      </c>
      <c r="X16" s="1" t="s">
        <v>480</v>
      </c>
      <c r="Y16" s="1" t="s">
        <v>481</v>
      </c>
      <c r="Z16" s="1" t="s">
        <v>97</v>
      </c>
      <c r="AA16" s="1" t="s">
        <v>480</v>
      </c>
      <c r="AB16" s="1" t="s">
        <v>481</v>
      </c>
      <c r="AC16" s="1" t="s">
        <v>97</v>
      </c>
      <c r="AD16" s="1" t="s">
        <v>98</v>
      </c>
      <c r="AE16" s="1" t="s">
        <v>98</v>
      </c>
      <c r="AF16" s="1" t="s">
        <v>482</v>
      </c>
      <c r="AG16" s="1" t="s">
        <v>365</v>
      </c>
      <c r="AH16" s="1" t="s">
        <v>199</v>
      </c>
      <c r="AI16" s="1" t="s">
        <v>200</v>
      </c>
      <c r="AJ16" s="1">
        <v>81</v>
      </c>
      <c r="AK16" s="1"/>
      <c r="AL16" s="1" t="s">
        <v>483</v>
      </c>
      <c r="AM16" s="1" t="s">
        <v>365</v>
      </c>
      <c r="AN16" s="1" t="s">
        <v>104</v>
      </c>
      <c r="AO16" s="1" t="s">
        <v>137</v>
      </c>
      <c r="AP16" s="1" t="s">
        <v>363</v>
      </c>
      <c r="AQ16" s="1">
        <v>60.62</v>
      </c>
      <c r="AR16" s="1"/>
      <c r="AS16" s="1"/>
      <c r="AT16" s="1"/>
      <c r="AU16" s="1"/>
      <c r="AV16" s="1"/>
      <c r="AW16" s="1"/>
      <c r="AX16" s="1"/>
      <c r="AY16" s="1" t="s">
        <v>484</v>
      </c>
      <c r="AZ16" s="1" t="s">
        <v>485</v>
      </c>
      <c r="BA16" s="1" t="s">
        <v>109</v>
      </c>
      <c r="BB16" s="1" t="s">
        <v>141</v>
      </c>
      <c r="BC16" s="1" t="s">
        <v>169</v>
      </c>
      <c r="BD16" s="1" t="s">
        <v>143</v>
      </c>
      <c r="BE16" s="1">
        <v>8.75</v>
      </c>
      <c r="BF16" s="1">
        <v>7.75</v>
      </c>
      <c r="BG16" s="1"/>
      <c r="BH16" s="1"/>
      <c r="BI16" s="1"/>
      <c r="BJ16" s="1"/>
      <c r="BK16" s="1"/>
      <c r="BL16" s="1"/>
      <c r="BM16" s="1"/>
      <c r="BN16" s="1"/>
      <c r="BO16" s="1" t="s">
        <v>486</v>
      </c>
      <c r="BP16" s="1" t="s">
        <v>487</v>
      </c>
      <c r="BQ16" s="1"/>
      <c r="BR16" s="1" t="s">
        <v>488</v>
      </c>
      <c r="BS16" s="1"/>
      <c r="BT16" s="1"/>
      <c r="BU16" s="1" t="str">
        <f>HYPERLINK("https://nconnect.nicmar.ac.in/storage/profile/6aaa75518969a.png","Download")</f>
        <v>0</v>
      </c>
      <c r="BV16" s="1" t="s">
        <v>116</v>
      </c>
      <c r="BW16" s="3"/>
      <c r="BX16" s="3"/>
    </row>
    <row r="17" spans="1:76">
      <c r="A17" s="1" t="s">
        <v>76</v>
      </c>
      <c r="B17" s="1" t="s">
        <v>77</v>
      </c>
      <c r="C17" s="1" t="s">
        <v>489</v>
      </c>
      <c r="D17" s="1" t="s">
        <v>490</v>
      </c>
      <c r="E17" s="1"/>
      <c r="F17" s="1" t="s">
        <v>491</v>
      </c>
      <c r="G17" s="1" t="s">
        <v>492</v>
      </c>
      <c r="H17" s="1" t="s">
        <v>493</v>
      </c>
      <c r="I17" s="1" t="s">
        <v>494</v>
      </c>
      <c r="J17" s="1">
        <v>9748210322</v>
      </c>
      <c r="K17" s="1" t="s">
        <v>85</v>
      </c>
      <c r="L17" s="1" t="s">
        <v>495</v>
      </c>
      <c r="M17" s="1" t="s">
        <v>87</v>
      </c>
      <c r="N17" s="1" t="s">
        <v>496</v>
      </c>
      <c r="O17" s="1" t="s">
        <v>497</v>
      </c>
      <c r="P17" s="1" t="s">
        <v>158</v>
      </c>
      <c r="Q17" s="1">
        <v>660750126117</v>
      </c>
      <c r="R17" s="1" t="s">
        <v>498</v>
      </c>
      <c r="S17" s="1">
        <v>9831325122</v>
      </c>
      <c r="T17" s="1" t="s">
        <v>499</v>
      </c>
      <c r="U17" s="1" t="s">
        <v>500</v>
      </c>
      <c r="V17" s="1">
        <v>9831067606</v>
      </c>
      <c r="W17" s="1" t="s">
        <v>499</v>
      </c>
      <c r="X17" s="1" t="s">
        <v>501</v>
      </c>
      <c r="Y17" s="1" t="s">
        <v>502</v>
      </c>
      <c r="Z17" s="1" t="s">
        <v>503</v>
      </c>
      <c r="AA17" s="1" t="s">
        <v>501</v>
      </c>
      <c r="AB17" s="1" t="s">
        <v>502</v>
      </c>
      <c r="AC17" s="1" t="s">
        <v>503</v>
      </c>
      <c r="AD17" s="1" t="s">
        <v>98</v>
      </c>
      <c r="AE17" s="1" t="s">
        <v>98</v>
      </c>
      <c r="AF17" s="1" t="s">
        <v>504</v>
      </c>
      <c r="AG17" s="1" t="s">
        <v>505</v>
      </c>
      <c r="AH17" s="1" t="s">
        <v>333</v>
      </c>
      <c r="AI17" s="1" t="s">
        <v>506</v>
      </c>
      <c r="AJ17" s="1">
        <v>71.83</v>
      </c>
      <c r="AK17" s="1"/>
      <c r="AL17" s="1" t="s">
        <v>507</v>
      </c>
      <c r="AM17" s="1" t="s">
        <v>508</v>
      </c>
      <c r="AN17" s="1" t="s">
        <v>104</v>
      </c>
      <c r="AO17" s="1" t="s">
        <v>509</v>
      </c>
      <c r="AP17" s="1" t="s">
        <v>510</v>
      </c>
      <c r="AQ17" s="1">
        <v>59</v>
      </c>
      <c r="AR17" s="1"/>
      <c r="AS17" s="1"/>
      <c r="AT17" s="1"/>
      <c r="AU17" s="1"/>
      <c r="AV17" s="1"/>
      <c r="AW17" s="1"/>
      <c r="AX17" s="1"/>
      <c r="AY17" s="1" t="s">
        <v>511</v>
      </c>
      <c r="AZ17" s="1" t="s">
        <v>512</v>
      </c>
      <c r="BA17" s="1" t="s">
        <v>109</v>
      </c>
      <c r="BB17" s="1" t="s">
        <v>141</v>
      </c>
      <c r="BC17" s="1" t="s">
        <v>336</v>
      </c>
      <c r="BD17" s="1" t="s">
        <v>513</v>
      </c>
      <c r="BE17" s="1">
        <v>78.1</v>
      </c>
      <c r="BF17" s="1">
        <v>7.81</v>
      </c>
      <c r="BG17" s="1" t="s">
        <v>514</v>
      </c>
      <c r="BH17" s="1" t="s">
        <v>515</v>
      </c>
      <c r="BI17" s="1" t="s">
        <v>516</v>
      </c>
      <c r="BJ17" s="1" t="s">
        <v>517</v>
      </c>
      <c r="BK17" s="1" t="s">
        <v>518</v>
      </c>
      <c r="BL17" s="1" t="s">
        <v>341</v>
      </c>
      <c r="BM17" s="1">
        <v>68.9</v>
      </c>
      <c r="BN17" s="1">
        <v>7.9</v>
      </c>
      <c r="BO17" s="1" t="s">
        <v>519</v>
      </c>
      <c r="BP17" s="1" t="s">
        <v>520</v>
      </c>
      <c r="BQ17" s="1"/>
      <c r="BR17" s="1"/>
      <c r="BS17" s="1"/>
      <c r="BT17" s="1"/>
      <c r="BU17" s="1" t="str">
        <f>HYPERLINK("https://nconnect.nicmar.ac.in/storage/profile/6aaacb8be24f9.png","Download")</f>
        <v>0</v>
      </c>
      <c r="BV17" s="1" t="s">
        <v>116</v>
      </c>
      <c r="BW17" s="3"/>
      <c r="BX17" s="3"/>
    </row>
    <row r="18" spans="1:76">
      <c r="A18" s="1" t="s">
        <v>76</v>
      </c>
      <c r="B18" s="1" t="s">
        <v>77</v>
      </c>
      <c r="C18" s="1" t="s">
        <v>521</v>
      </c>
      <c r="D18" s="1" t="s">
        <v>522</v>
      </c>
      <c r="E18" s="1"/>
      <c r="F18" s="1" t="s">
        <v>523</v>
      </c>
      <c r="G18" s="1" t="s">
        <v>524</v>
      </c>
      <c r="H18" s="1" t="s">
        <v>525</v>
      </c>
      <c r="I18" s="1" t="s">
        <v>526</v>
      </c>
      <c r="J18" s="1">
        <v>7025216408</v>
      </c>
      <c r="K18" s="1" t="s">
        <v>85</v>
      </c>
      <c r="L18" s="1" t="s">
        <v>527</v>
      </c>
      <c r="M18" s="1" t="s">
        <v>87</v>
      </c>
      <c r="N18" s="1" t="s">
        <v>528</v>
      </c>
      <c r="O18" s="1" t="s">
        <v>529</v>
      </c>
      <c r="P18" s="1" t="s">
        <v>90</v>
      </c>
      <c r="Q18" s="1">
        <v>990895279475</v>
      </c>
      <c r="R18" s="1" t="s">
        <v>530</v>
      </c>
      <c r="S18" s="1">
        <v>9847174072</v>
      </c>
      <c r="T18" s="1" t="s">
        <v>531</v>
      </c>
      <c r="U18" s="1" t="s">
        <v>532</v>
      </c>
      <c r="V18" s="1">
        <v>9446544922</v>
      </c>
      <c r="W18" s="1" t="s">
        <v>196</v>
      </c>
      <c r="X18" s="1" t="s">
        <v>533</v>
      </c>
      <c r="Y18" s="1" t="s">
        <v>534</v>
      </c>
      <c r="Z18" s="1" t="s">
        <v>535</v>
      </c>
      <c r="AA18" s="1" t="s">
        <v>533</v>
      </c>
      <c r="AB18" s="1" t="s">
        <v>534</v>
      </c>
      <c r="AC18" s="1" t="s">
        <v>535</v>
      </c>
      <c r="AD18" s="1" t="s">
        <v>98</v>
      </c>
      <c r="AE18" s="1" t="s">
        <v>98</v>
      </c>
      <c r="AF18" s="1" t="s">
        <v>536</v>
      </c>
      <c r="AG18" s="1" t="s">
        <v>537</v>
      </c>
      <c r="AH18" s="1" t="s">
        <v>169</v>
      </c>
      <c r="AI18" s="1" t="s">
        <v>138</v>
      </c>
      <c r="AJ18" s="1">
        <v>89.8</v>
      </c>
      <c r="AK18" s="1">
        <v>9.4</v>
      </c>
      <c r="AL18" s="1" t="s">
        <v>536</v>
      </c>
      <c r="AM18" s="1" t="s">
        <v>537</v>
      </c>
      <c r="AN18" s="1" t="s">
        <v>104</v>
      </c>
      <c r="AO18" s="1" t="s">
        <v>253</v>
      </c>
      <c r="AP18" s="1" t="s">
        <v>538</v>
      </c>
      <c r="AQ18" s="1">
        <v>94.2</v>
      </c>
      <c r="AR18" s="1">
        <v>9.91</v>
      </c>
      <c r="AS18" s="1"/>
      <c r="AT18" s="1"/>
      <c r="AU18" s="1"/>
      <c r="AV18" s="1"/>
      <c r="AW18" s="1"/>
      <c r="AX18" s="1"/>
      <c r="AY18" s="1" t="s">
        <v>539</v>
      </c>
      <c r="AZ18" s="1" t="s">
        <v>540</v>
      </c>
      <c r="BA18" s="1" t="s">
        <v>109</v>
      </c>
      <c r="BB18" s="1" t="s">
        <v>110</v>
      </c>
      <c r="BC18" s="1" t="s">
        <v>541</v>
      </c>
      <c r="BD18" s="1" t="s">
        <v>418</v>
      </c>
      <c r="BE18" s="1">
        <v>75.4</v>
      </c>
      <c r="BF18" s="1">
        <v>7.54</v>
      </c>
      <c r="BG18" s="1"/>
      <c r="BH18" s="1"/>
      <c r="BI18" s="1"/>
      <c r="BJ18" s="1"/>
      <c r="BK18" s="1"/>
      <c r="BL18" s="1"/>
      <c r="BM18" s="1"/>
      <c r="BN18" s="1"/>
      <c r="BO18" s="1" t="s">
        <v>542</v>
      </c>
      <c r="BP18" s="1"/>
      <c r="BQ18" s="1"/>
      <c r="BR18" s="1" t="s">
        <v>543</v>
      </c>
      <c r="BS18" s="1"/>
      <c r="BT18" s="1"/>
      <c r="BU18" s="1" t="str">
        <f>HYPERLINK("https://nconnect.nicmar.ac.in/storage/profile/6aaa789270577.png","Download")</f>
        <v>0</v>
      </c>
      <c r="BV18" s="1" t="s">
        <v>116</v>
      </c>
      <c r="BW18" s="3"/>
      <c r="BX18" s="3"/>
    </row>
    <row r="19" spans="1:76">
      <c r="A19" s="1" t="s">
        <v>76</v>
      </c>
      <c r="B19" s="1" t="s">
        <v>77</v>
      </c>
      <c r="C19" s="1" t="s">
        <v>544</v>
      </c>
      <c r="D19" s="1" t="s">
        <v>545</v>
      </c>
      <c r="E19" s="1"/>
      <c r="F19" s="1" t="s">
        <v>546</v>
      </c>
      <c r="G19" s="1" t="s">
        <v>547</v>
      </c>
      <c r="H19" s="1" t="s">
        <v>548</v>
      </c>
      <c r="I19" s="1" t="s">
        <v>549</v>
      </c>
      <c r="J19" s="1">
        <v>9937256585</v>
      </c>
      <c r="K19" s="1" t="s">
        <v>85</v>
      </c>
      <c r="L19" s="1" t="s">
        <v>550</v>
      </c>
      <c r="M19" s="1" t="s">
        <v>87</v>
      </c>
      <c r="N19" s="1" t="s">
        <v>551</v>
      </c>
      <c r="O19" s="1" t="s">
        <v>552</v>
      </c>
      <c r="P19" s="1" t="s">
        <v>158</v>
      </c>
      <c r="Q19" s="1">
        <v>246183792135</v>
      </c>
      <c r="R19" s="1" t="s">
        <v>553</v>
      </c>
      <c r="S19" s="1">
        <v>9348318991</v>
      </c>
      <c r="T19" s="1" t="s">
        <v>554</v>
      </c>
      <c r="U19" s="1" t="s">
        <v>555</v>
      </c>
      <c r="V19" s="1">
        <v>9861064231</v>
      </c>
      <c r="W19" s="1" t="s">
        <v>196</v>
      </c>
      <c r="X19" s="1" t="s">
        <v>556</v>
      </c>
      <c r="Y19" s="1" t="s">
        <v>557</v>
      </c>
      <c r="Z19" s="1" t="s">
        <v>558</v>
      </c>
      <c r="AA19" s="1" t="s">
        <v>556</v>
      </c>
      <c r="AB19" s="1" t="s">
        <v>557</v>
      </c>
      <c r="AC19" s="1" t="s">
        <v>558</v>
      </c>
      <c r="AD19" s="1" t="s">
        <v>98</v>
      </c>
      <c r="AE19" s="1" t="s">
        <v>98</v>
      </c>
      <c r="AF19" s="1" t="s">
        <v>559</v>
      </c>
      <c r="AG19" s="1" t="s">
        <v>560</v>
      </c>
      <c r="AH19" s="1" t="s">
        <v>561</v>
      </c>
      <c r="AI19" s="1" t="s">
        <v>135</v>
      </c>
      <c r="AJ19" s="1">
        <v>95</v>
      </c>
      <c r="AK19" s="1">
        <v>10</v>
      </c>
      <c r="AL19" s="1" t="s">
        <v>559</v>
      </c>
      <c r="AM19" s="1" t="s">
        <v>560</v>
      </c>
      <c r="AN19" s="1" t="s">
        <v>283</v>
      </c>
      <c r="AO19" s="1" t="s">
        <v>137</v>
      </c>
      <c r="AP19" s="1" t="s">
        <v>138</v>
      </c>
      <c r="AQ19" s="1">
        <v>83.5</v>
      </c>
      <c r="AR19" s="1">
        <v>8.79</v>
      </c>
      <c r="AS19" s="1"/>
      <c r="AT19" s="1"/>
      <c r="AU19" s="1"/>
      <c r="AV19" s="1"/>
      <c r="AW19" s="1"/>
      <c r="AX19" s="1"/>
      <c r="AY19" s="1" t="s">
        <v>562</v>
      </c>
      <c r="AZ19" s="1" t="s">
        <v>563</v>
      </c>
      <c r="BA19" s="1" t="s">
        <v>109</v>
      </c>
      <c r="BB19" s="1" t="s">
        <v>110</v>
      </c>
      <c r="BC19" s="1" t="s">
        <v>172</v>
      </c>
      <c r="BD19" s="1" t="s">
        <v>143</v>
      </c>
      <c r="BE19" s="1">
        <v>85.5</v>
      </c>
      <c r="BF19" s="1">
        <v>9</v>
      </c>
      <c r="BG19" s="1"/>
      <c r="BH19" s="1"/>
      <c r="BI19" s="1"/>
      <c r="BJ19" s="1"/>
      <c r="BK19" s="1"/>
      <c r="BL19" s="1"/>
      <c r="BM19" s="1"/>
      <c r="BN19" s="1"/>
      <c r="BO19" s="1" t="s">
        <v>564</v>
      </c>
      <c r="BP19" s="1" t="s">
        <v>565</v>
      </c>
      <c r="BQ19" s="1"/>
      <c r="BR19" s="1" t="s">
        <v>566</v>
      </c>
      <c r="BS19" s="1"/>
      <c r="BT19" s="1"/>
      <c r="BU19" s="1" t="str">
        <f>HYPERLINK("https://nconnect.nicmar.ac.in/storage/profile/6aaa340464d06.png","Download")</f>
        <v>0</v>
      </c>
      <c r="BV19" s="1" t="s">
        <v>116</v>
      </c>
      <c r="BW19" s="3"/>
      <c r="BX19" s="3"/>
    </row>
    <row r="20" spans="1:76">
      <c r="A20" s="1" t="s">
        <v>76</v>
      </c>
      <c r="B20" s="1" t="s">
        <v>77</v>
      </c>
      <c r="C20" s="1" t="s">
        <v>567</v>
      </c>
      <c r="D20" s="1" t="s">
        <v>568</v>
      </c>
      <c r="E20" s="1" t="s">
        <v>569</v>
      </c>
      <c r="F20" s="1" t="s">
        <v>570</v>
      </c>
      <c r="G20" s="1" t="s">
        <v>571</v>
      </c>
      <c r="H20" s="1" t="s">
        <v>572</v>
      </c>
      <c r="I20" s="1" t="s">
        <v>573</v>
      </c>
      <c r="J20" s="1">
        <v>9072131782</v>
      </c>
      <c r="K20" s="1" t="s">
        <v>85</v>
      </c>
      <c r="L20" s="1" t="s">
        <v>574</v>
      </c>
      <c r="M20" s="1" t="s">
        <v>87</v>
      </c>
      <c r="N20" s="1" t="s">
        <v>575</v>
      </c>
      <c r="O20" s="1" t="s">
        <v>576</v>
      </c>
      <c r="P20" s="1" t="s">
        <v>217</v>
      </c>
      <c r="Q20" s="1">
        <v>236885255252</v>
      </c>
      <c r="R20" s="1" t="s">
        <v>577</v>
      </c>
      <c r="S20" s="1">
        <v>8921056219</v>
      </c>
      <c r="T20" s="1" t="s">
        <v>578</v>
      </c>
      <c r="U20" s="1" t="s">
        <v>579</v>
      </c>
      <c r="V20" s="1">
        <v>8921261804</v>
      </c>
      <c r="W20" s="1" t="s">
        <v>196</v>
      </c>
      <c r="X20" s="1" t="s">
        <v>580</v>
      </c>
      <c r="Y20" s="1" t="s">
        <v>534</v>
      </c>
      <c r="Z20" s="1" t="s">
        <v>535</v>
      </c>
      <c r="AA20" s="1" t="s">
        <v>580</v>
      </c>
      <c r="AB20" s="1" t="s">
        <v>534</v>
      </c>
      <c r="AC20" s="1" t="s">
        <v>535</v>
      </c>
      <c r="AD20" s="1" t="s">
        <v>98</v>
      </c>
      <c r="AE20" s="1" t="s">
        <v>98</v>
      </c>
      <c r="AF20" s="1" t="s">
        <v>581</v>
      </c>
      <c r="AG20" s="1" t="s">
        <v>582</v>
      </c>
      <c r="AH20" s="1" t="s">
        <v>199</v>
      </c>
      <c r="AI20" s="1" t="s">
        <v>135</v>
      </c>
      <c r="AJ20" s="1">
        <v>93.5</v>
      </c>
      <c r="AK20" s="1">
        <v>9.84</v>
      </c>
      <c r="AL20" s="1" t="s">
        <v>581</v>
      </c>
      <c r="AM20" s="1" t="s">
        <v>583</v>
      </c>
      <c r="AN20" s="1" t="s">
        <v>283</v>
      </c>
      <c r="AO20" s="1" t="s">
        <v>169</v>
      </c>
      <c r="AP20" s="1" t="s">
        <v>138</v>
      </c>
      <c r="AQ20" s="1">
        <v>80</v>
      </c>
      <c r="AR20" s="1">
        <v>8.42</v>
      </c>
      <c r="AS20" s="1"/>
      <c r="AT20" s="1"/>
      <c r="AU20" s="1"/>
      <c r="AV20" s="1"/>
      <c r="AW20" s="1"/>
      <c r="AX20" s="1"/>
      <c r="AY20" s="1" t="s">
        <v>584</v>
      </c>
      <c r="AZ20" s="1" t="s">
        <v>585</v>
      </c>
      <c r="BA20" s="1" t="s">
        <v>109</v>
      </c>
      <c r="BB20" s="1" t="s">
        <v>141</v>
      </c>
      <c r="BC20" s="1" t="s">
        <v>394</v>
      </c>
      <c r="BD20" s="1" t="s">
        <v>586</v>
      </c>
      <c r="BE20" s="1">
        <v>80.6</v>
      </c>
      <c r="BF20" s="1">
        <v>8.06</v>
      </c>
      <c r="BG20" s="1"/>
      <c r="BH20" s="1"/>
      <c r="BI20" s="1"/>
      <c r="BJ20" s="1"/>
      <c r="BK20" s="1"/>
      <c r="BL20" s="1"/>
      <c r="BM20" s="1"/>
      <c r="BN20" s="1"/>
      <c r="BO20" s="1" t="s">
        <v>587</v>
      </c>
      <c r="BP20" s="1" t="s">
        <v>588</v>
      </c>
      <c r="BQ20" s="1"/>
      <c r="BR20" s="1" t="s">
        <v>589</v>
      </c>
      <c r="BS20" s="1"/>
      <c r="BT20" s="1" t="s">
        <v>590</v>
      </c>
      <c r="BU20" s="1" t="str">
        <f>HYPERLINK("https://nconnect.nicmar.ac.in/storage/profile/6aa96410c5d1b.png","Download")</f>
        <v>0</v>
      </c>
      <c r="BV20" s="1" t="s">
        <v>116</v>
      </c>
      <c r="BW20" s="3"/>
      <c r="BX20" s="3"/>
    </row>
    <row r="21" spans="1:76">
      <c r="A21" s="1" t="s">
        <v>76</v>
      </c>
      <c r="B21" s="1" t="s">
        <v>77</v>
      </c>
      <c r="C21" s="1" t="s">
        <v>591</v>
      </c>
      <c r="D21" s="1" t="s">
        <v>592</v>
      </c>
      <c r="E21" s="1" t="s">
        <v>593</v>
      </c>
      <c r="F21" s="1" t="s">
        <v>594</v>
      </c>
      <c r="G21" s="1" t="s">
        <v>595</v>
      </c>
      <c r="H21" s="1" t="s">
        <v>596</v>
      </c>
      <c r="I21" s="1" t="s">
        <v>597</v>
      </c>
      <c r="J21" s="1">
        <v>8249272558</v>
      </c>
      <c r="K21" s="1" t="s">
        <v>85</v>
      </c>
      <c r="L21" s="1" t="s">
        <v>598</v>
      </c>
      <c r="M21" s="1" t="s">
        <v>87</v>
      </c>
      <c r="N21" s="1" t="s">
        <v>599</v>
      </c>
      <c r="O21" s="1" t="s">
        <v>600</v>
      </c>
      <c r="P21" s="1" t="s">
        <v>158</v>
      </c>
      <c r="Q21" s="1" t="s">
        <v>601</v>
      </c>
      <c r="R21" s="1" t="s">
        <v>602</v>
      </c>
      <c r="S21" s="1">
        <v>9437246535</v>
      </c>
      <c r="T21" s="1" t="s">
        <v>603</v>
      </c>
      <c r="U21" s="1" t="s">
        <v>604</v>
      </c>
      <c r="V21" s="1">
        <v>9437246535</v>
      </c>
      <c r="W21" s="1" t="s">
        <v>605</v>
      </c>
      <c r="X21" s="1" t="s">
        <v>606</v>
      </c>
      <c r="Y21" s="1" t="s">
        <v>607</v>
      </c>
      <c r="Z21" s="1" t="s">
        <v>558</v>
      </c>
      <c r="AA21" s="1" t="s">
        <v>606</v>
      </c>
      <c r="AB21" s="1" t="s">
        <v>607</v>
      </c>
      <c r="AC21" s="1" t="s">
        <v>558</v>
      </c>
      <c r="AD21" s="1" t="s">
        <v>98</v>
      </c>
      <c r="AE21" s="1" t="s">
        <v>98</v>
      </c>
      <c r="AF21" s="1" t="s">
        <v>608</v>
      </c>
      <c r="AG21" s="1" t="s">
        <v>609</v>
      </c>
      <c r="AH21" s="1" t="s">
        <v>610</v>
      </c>
      <c r="AI21" s="1" t="s">
        <v>510</v>
      </c>
      <c r="AJ21" s="1">
        <v>77</v>
      </c>
      <c r="AK21" s="1">
        <v>8.11</v>
      </c>
      <c r="AL21" s="1" t="s">
        <v>611</v>
      </c>
      <c r="AM21" s="1" t="s">
        <v>278</v>
      </c>
      <c r="AN21" s="1" t="s">
        <v>104</v>
      </c>
      <c r="AO21" s="1" t="s">
        <v>226</v>
      </c>
      <c r="AP21" s="1" t="s">
        <v>135</v>
      </c>
      <c r="AQ21" s="1">
        <v>80.8</v>
      </c>
      <c r="AR21" s="1">
        <v>8.51</v>
      </c>
      <c r="AS21" s="1"/>
      <c r="AT21" s="1"/>
      <c r="AU21" s="1"/>
      <c r="AV21" s="1"/>
      <c r="AW21" s="1"/>
      <c r="AX21" s="1"/>
      <c r="AY21" s="1" t="s">
        <v>612</v>
      </c>
      <c r="AZ21" s="1" t="s">
        <v>613</v>
      </c>
      <c r="BA21" s="1" t="s">
        <v>109</v>
      </c>
      <c r="BB21" s="1" t="s">
        <v>110</v>
      </c>
      <c r="BC21" s="1" t="s">
        <v>336</v>
      </c>
      <c r="BD21" s="1" t="s">
        <v>614</v>
      </c>
      <c r="BE21" s="1">
        <v>76.7</v>
      </c>
      <c r="BF21" s="1">
        <v>8.17</v>
      </c>
      <c r="BG21" s="1"/>
      <c r="BH21" s="1"/>
      <c r="BI21" s="1"/>
      <c r="BJ21" s="1"/>
      <c r="BK21" s="1"/>
      <c r="BL21" s="1"/>
      <c r="BM21" s="1"/>
      <c r="BN21" s="1"/>
      <c r="BO21" s="1" t="s">
        <v>615</v>
      </c>
      <c r="BP21" s="1" t="s">
        <v>616</v>
      </c>
      <c r="BQ21" s="1"/>
      <c r="BR21" s="1"/>
      <c r="BS21" s="1"/>
      <c r="BT21" s="1"/>
      <c r="BU21" s="1" t="str">
        <f>HYPERLINK("https://nconnect.nicmar.ac.in/storage/profile/6aaa503d7f7da.png","Download")</f>
        <v>0</v>
      </c>
      <c r="BV21" s="1" t="s">
        <v>116</v>
      </c>
      <c r="BW21" s="3"/>
      <c r="BX21" s="3"/>
    </row>
    <row r="22" spans="1:76">
      <c r="A22" s="1" t="s">
        <v>76</v>
      </c>
      <c r="B22" s="1" t="s">
        <v>77</v>
      </c>
      <c r="C22" s="1" t="s">
        <v>617</v>
      </c>
      <c r="D22" s="1" t="s">
        <v>618</v>
      </c>
      <c r="E22" s="1"/>
      <c r="F22" s="1" t="s">
        <v>619</v>
      </c>
      <c r="G22" s="1" t="s">
        <v>620</v>
      </c>
      <c r="H22" s="1" t="s">
        <v>621</v>
      </c>
      <c r="I22" s="1" t="s">
        <v>622</v>
      </c>
      <c r="J22" s="1">
        <v>6363226160</v>
      </c>
      <c r="K22" s="1" t="s">
        <v>85</v>
      </c>
      <c r="L22" s="1" t="s">
        <v>623</v>
      </c>
      <c r="M22" s="1" t="s">
        <v>87</v>
      </c>
      <c r="N22" s="1" t="s">
        <v>624</v>
      </c>
      <c r="O22" s="1" t="s">
        <v>625</v>
      </c>
      <c r="P22" s="1" t="s">
        <v>90</v>
      </c>
      <c r="Q22" s="1">
        <v>821821370342</v>
      </c>
      <c r="R22" s="1" t="s">
        <v>626</v>
      </c>
      <c r="S22" s="1">
        <v>9341625757</v>
      </c>
      <c r="T22" s="1" t="s">
        <v>627</v>
      </c>
      <c r="U22" s="1" t="s">
        <v>628</v>
      </c>
      <c r="V22" s="1">
        <v>6362048979</v>
      </c>
      <c r="W22" s="1" t="s">
        <v>479</v>
      </c>
      <c r="X22" s="1" t="s">
        <v>629</v>
      </c>
      <c r="Y22" s="1" t="s">
        <v>630</v>
      </c>
      <c r="Z22" s="1" t="s">
        <v>631</v>
      </c>
      <c r="AA22" s="1" t="s">
        <v>632</v>
      </c>
      <c r="AB22" s="1" t="s">
        <v>630</v>
      </c>
      <c r="AC22" s="1" t="s">
        <v>631</v>
      </c>
      <c r="AD22" s="1" t="s">
        <v>98</v>
      </c>
      <c r="AE22" s="1" t="s">
        <v>98</v>
      </c>
      <c r="AF22" s="1" t="s">
        <v>633</v>
      </c>
      <c r="AG22" s="1" t="s">
        <v>634</v>
      </c>
      <c r="AH22" s="1" t="s">
        <v>279</v>
      </c>
      <c r="AI22" s="1" t="s">
        <v>363</v>
      </c>
      <c r="AJ22" s="1">
        <v>82.88</v>
      </c>
      <c r="AK22" s="1">
        <v>0</v>
      </c>
      <c r="AL22" s="1" t="s">
        <v>635</v>
      </c>
      <c r="AM22" s="1" t="s">
        <v>636</v>
      </c>
      <c r="AN22" s="1" t="s">
        <v>283</v>
      </c>
      <c r="AO22" s="1" t="s">
        <v>254</v>
      </c>
      <c r="AP22" s="1" t="s">
        <v>538</v>
      </c>
      <c r="AQ22" s="1">
        <v>58.83</v>
      </c>
      <c r="AR22" s="1"/>
      <c r="AS22" s="1"/>
      <c r="AT22" s="1"/>
      <c r="AU22" s="1"/>
      <c r="AV22" s="1"/>
      <c r="AW22" s="1"/>
      <c r="AX22" s="1"/>
      <c r="AY22" s="1" t="s">
        <v>637</v>
      </c>
      <c r="AZ22" s="1" t="s">
        <v>638</v>
      </c>
      <c r="BA22" s="1" t="s">
        <v>109</v>
      </c>
      <c r="BB22" s="1" t="s">
        <v>110</v>
      </c>
      <c r="BC22" s="1" t="s">
        <v>538</v>
      </c>
      <c r="BD22" s="1" t="s">
        <v>639</v>
      </c>
      <c r="BE22" s="1">
        <v>72.9</v>
      </c>
      <c r="BF22" s="1">
        <v>7.29</v>
      </c>
      <c r="BG22" s="1"/>
      <c r="BH22" s="1"/>
      <c r="BI22" s="1"/>
      <c r="BJ22" s="1"/>
      <c r="BK22" s="1"/>
      <c r="BL22" s="1"/>
      <c r="BM22" s="1"/>
      <c r="BN22" s="1"/>
      <c r="BO22" s="1" t="s">
        <v>640</v>
      </c>
      <c r="BP22" s="1"/>
      <c r="BQ22" s="1"/>
      <c r="BR22" s="1" t="s">
        <v>641</v>
      </c>
      <c r="BS22" s="1"/>
      <c r="BT22" s="1"/>
      <c r="BU22" s="1" t="str">
        <f>HYPERLINK("https://nconnect.nicmar.ac.in/storage/profile/6aaada280b12c.png","Download")</f>
        <v>0</v>
      </c>
      <c r="BV22" s="1" t="s">
        <v>116</v>
      </c>
      <c r="BW22" s="3"/>
      <c r="BX22" s="3"/>
    </row>
    <row r="23" spans="1:76">
      <c r="A23" s="1" t="s">
        <v>76</v>
      </c>
      <c r="B23" s="1" t="s">
        <v>77</v>
      </c>
      <c r="C23" s="1" t="s">
        <v>642</v>
      </c>
      <c r="D23" s="1" t="s">
        <v>643</v>
      </c>
      <c r="E23" s="1"/>
      <c r="F23" s="1" t="s">
        <v>644</v>
      </c>
      <c r="G23" s="1" t="s">
        <v>645</v>
      </c>
      <c r="H23" s="1" t="s">
        <v>646</v>
      </c>
      <c r="I23" s="1" t="s">
        <v>647</v>
      </c>
      <c r="J23" s="1">
        <v>9677118213</v>
      </c>
      <c r="K23" s="1" t="s">
        <v>85</v>
      </c>
      <c r="L23" s="1" t="s">
        <v>648</v>
      </c>
      <c r="M23" s="1" t="s">
        <v>87</v>
      </c>
      <c r="N23" s="1" t="s">
        <v>649</v>
      </c>
      <c r="O23" s="1" t="s">
        <v>650</v>
      </c>
      <c r="P23" s="1" t="s">
        <v>90</v>
      </c>
      <c r="Q23" s="1" t="s">
        <v>651</v>
      </c>
      <c r="R23" s="1" t="s">
        <v>652</v>
      </c>
      <c r="S23" s="1">
        <v>9940668674</v>
      </c>
      <c r="T23" s="1" t="s">
        <v>219</v>
      </c>
      <c r="U23" s="1" t="s">
        <v>653</v>
      </c>
      <c r="V23" s="1">
        <v>9840914579</v>
      </c>
      <c r="W23" s="1" t="s">
        <v>194</v>
      </c>
      <c r="X23" s="1" t="s">
        <v>654</v>
      </c>
      <c r="Y23" s="1" t="s">
        <v>655</v>
      </c>
      <c r="Z23" s="1" t="s">
        <v>656</v>
      </c>
      <c r="AA23" s="1" t="s">
        <v>654</v>
      </c>
      <c r="AB23" s="1" t="s">
        <v>655</v>
      </c>
      <c r="AC23" s="1" t="s">
        <v>656</v>
      </c>
      <c r="AD23" s="1" t="s">
        <v>98</v>
      </c>
      <c r="AE23" s="1" t="s">
        <v>98</v>
      </c>
      <c r="AF23" s="1" t="s">
        <v>657</v>
      </c>
      <c r="AG23" s="1" t="s">
        <v>658</v>
      </c>
      <c r="AH23" s="1" t="s">
        <v>199</v>
      </c>
      <c r="AI23" s="1" t="s">
        <v>137</v>
      </c>
      <c r="AJ23" s="1">
        <v>95</v>
      </c>
      <c r="AK23" s="1">
        <v>10</v>
      </c>
      <c r="AL23" s="1" t="s">
        <v>657</v>
      </c>
      <c r="AM23" s="1" t="s">
        <v>658</v>
      </c>
      <c r="AN23" s="1" t="s">
        <v>283</v>
      </c>
      <c r="AO23" s="1" t="s">
        <v>169</v>
      </c>
      <c r="AP23" s="1" t="s">
        <v>138</v>
      </c>
      <c r="AQ23" s="1">
        <v>85.6</v>
      </c>
      <c r="AR23" s="1"/>
      <c r="AS23" s="1"/>
      <c r="AT23" s="1"/>
      <c r="AU23" s="1"/>
      <c r="AV23" s="1"/>
      <c r="AW23" s="1"/>
      <c r="AX23" s="1"/>
      <c r="AY23" s="1" t="s">
        <v>659</v>
      </c>
      <c r="AZ23" s="1" t="s">
        <v>660</v>
      </c>
      <c r="BA23" s="1" t="s">
        <v>109</v>
      </c>
      <c r="BB23" s="1" t="s">
        <v>141</v>
      </c>
      <c r="BC23" s="1" t="s">
        <v>172</v>
      </c>
      <c r="BD23" s="1" t="s">
        <v>661</v>
      </c>
      <c r="BE23" s="1">
        <v>86.1</v>
      </c>
      <c r="BF23" s="1">
        <v>8.61</v>
      </c>
      <c r="BG23" s="1"/>
      <c r="BH23" s="1"/>
      <c r="BI23" s="1"/>
      <c r="BJ23" s="1"/>
      <c r="BK23" s="1"/>
      <c r="BL23" s="1"/>
      <c r="BM23" s="1"/>
      <c r="BN23" s="1"/>
      <c r="BO23" s="1" t="s">
        <v>662</v>
      </c>
      <c r="BP23" s="1" t="s">
        <v>663</v>
      </c>
      <c r="BQ23" s="1"/>
      <c r="BR23" s="1" t="s">
        <v>664</v>
      </c>
      <c r="BS23" s="1"/>
      <c r="BT23" s="1" t="s">
        <v>665</v>
      </c>
      <c r="BU23" s="1" t="str">
        <f>HYPERLINK("https://nconnect.nicmar.ac.in/storage/profile/6aaa620234c8d.png","Download")</f>
        <v>0</v>
      </c>
      <c r="BV23" s="1" t="s">
        <v>116</v>
      </c>
      <c r="BW23" s="3"/>
      <c r="BX23" s="3"/>
    </row>
    <row r="24" spans="1:76">
      <c r="A24" s="1" t="s">
        <v>76</v>
      </c>
      <c r="B24" s="1" t="s">
        <v>77</v>
      </c>
      <c r="C24" s="1" t="s">
        <v>666</v>
      </c>
      <c r="D24" s="1" t="s">
        <v>667</v>
      </c>
      <c r="E24" s="1"/>
      <c r="F24" s="1" t="s">
        <v>668</v>
      </c>
      <c r="G24" s="1" t="s">
        <v>669</v>
      </c>
      <c r="H24" s="1" t="s">
        <v>670</v>
      </c>
      <c r="I24" s="1" t="s">
        <v>671</v>
      </c>
      <c r="J24" s="1">
        <v>9575335155</v>
      </c>
      <c r="K24" s="1" t="s">
        <v>85</v>
      </c>
      <c r="L24" s="1" t="s">
        <v>672</v>
      </c>
      <c r="M24" s="1" t="s">
        <v>87</v>
      </c>
      <c r="N24" s="1" t="s">
        <v>673</v>
      </c>
      <c r="O24" s="1" t="s">
        <v>674</v>
      </c>
      <c r="P24" s="1" t="s">
        <v>90</v>
      </c>
      <c r="Q24" s="1" t="s">
        <v>675</v>
      </c>
      <c r="R24" s="1" t="s">
        <v>676</v>
      </c>
      <c r="S24" s="1">
        <v>9575131955</v>
      </c>
      <c r="T24" s="1" t="s">
        <v>219</v>
      </c>
      <c r="U24" s="1" t="s">
        <v>677</v>
      </c>
      <c r="V24" s="1">
        <v>9111957351</v>
      </c>
      <c r="W24" s="1" t="s">
        <v>219</v>
      </c>
      <c r="X24" s="1" t="s">
        <v>678</v>
      </c>
      <c r="Y24" s="1" t="s">
        <v>679</v>
      </c>
      <c r="Z24" s="1" t="s">
        <v>680</v>
      </c>
      <c r="AA24" s="1" t="s">
        <v>681</v>
      </c>
      <c r="AB24" s="1" t="s">
        <v>166</v>
      </c>
      <c r="AC24" s="1" t="s">
        <v>97</v>
      </c>
      <c r="AD24" s="1" t="s">
        <v>98</v>
      </c>
      <c r="AE24" s="1" t="s">
        <v>98</v>
      </c>
      <c r="AF24" s="1" t="s">
        <v>682</v>
      </c>
      <c r="AG24" s="1" t="s">
        <v>683</v>
      </c>
      <c r="AH24" s="1" t="s">
        <v>684</v>
      </c>
      <c r="AI24" s="1" t="s">
        <v>137</v>
      </c>
      <c r="AJ24" s="1">
        <v>70.3</v>
      </c>
      <c r="AK24" s="1">
        <v>7.4</v>
      </c>
      <c r="AL24" s="1" t="s">
        <v>685</v>
      </c>
      <c r="AM24" s="1" t="s">
        <v>686</v>
      </c>
      <c r="AN24" s="1" t="s">
        <v>104</v>
      </c>
      <c r="AO24" s="1" t="s">
        <v>687</v>
      </c>
      <c r="AP24" s="1" t="s">
        <v>254</v>
      </c>
      <c r="AQ24" s="1">
        <v>68</v>
      </c>
      <c r="AR24" s="1"/>
      <c r="AS24" s="1"/>
      <c r="AT24" s="1"/>
      <c r="AU24" s="1"/>
      <c r="AV24" s="1"/>
      <c r="AW24" s="1"/>
      <c r="AX24" s="1"/>
      <c r="AY24" s="1" t="s">
        <v>688</v>
      </c>
      <c r="AZ24" s="1" t="s">
        <v>689</v>
      </c>
      <c r="BA24" s="1" t="s">
        <v>288</v>
      </c>
      <c r="BB24" s="1" t="s">
        <v>289</v>
      </c>
      <c r="BC24" s="1" t="s">
        <v>690</v>
      </c>
      <c r="BD24" s="1" t="s">
        <v>143</v>
      </c>
      <c r="BE24" s="1">
        <v>83.8</v>
      </c>
      <c r="BF24" s="1">
        <v>9.13</v>
      </c>
      <c r="BG24" s="1"/>
      <c r="BH24" s="1"/>
      <c r="BI24" s="1"/>
      <c r="BJ24" s="1"/>
      <c r="BK24" s="1"/>
      <c r="BL24" s="1"/>
      <c r="BM24" s="1"/>
      <c r="BN24" s="1"/>
      <c r="BO24" s="1" t="s">
        <v>691</v>
      </c>
      <c r="BP24" s="1" t="s">
        <v>692</v>
      </c>
      <c r="BQ24" s="1"/>
      <c r="BR24" s="1" t="s">
        <v>693</v>
      </c>
      <c r="BS24" s="1"/>
      <c r="BT24" s="1" t="s">
        <v>694</v>
      </c>
      <c r="BU24" s="1" t="str">
        <f>HYPERLINK("https://nconnect.nicmar.ac.in/storage/profile/6aaa35d0ee3e0.png","Download")</f>
        <v>0</v>
      </c>
      <c r="BV24" s="1" t="s">
        <v>116</v>
      </c>
      <c r="BW24" s="3"/>
      <c r="BX24" s="3"/>
    </row>
    <row r="25" spans="1:76">
      <c r="A25" s="1" t="s">
        <v>76</v>
      </c>
      <c r="B25" s="1" t="s">
        <v>77</v>
      </c>
      <c r="C25" s="1" t="s">
        <v>695</v>
      </c>
      <c r="D25" s="1" t="s">
        <v>696</v>
      </c>
      <c r="E25" s="1" t="s">
        <v>697</v>
      </c>
      <c r="F25" s="1" t="s">
        <v>698</v>
      </c>
      <c r="G25" s="1" t="s">
        <v>699</v>
      </c>
      <c r="H25" s="1" t="s">
        <v>700</v>
      </c>
      <c r="I25" s="1" t="s">
        <v>701</v>
      </c>
      <c r="J25" s="1">
        <v>9833743261</v>
      </c>
      <c r="K25" s="1" t="s">
        <v>702</v>
      </c>
      <c r="L25" s="1" t="s">
        <v>703</v>
      </c>
      <c r="M25" s="1" t="s">
        <v>87</v>
      </c>
      <c r="N25" s="1" t="s">
        <v>704</v>
      </c>
      <c r="O25" s="1" t="s">
        <v>705</v>
      </c>
      <c r="P25" s="1" t="s">
        <v>158</v>
      </c>
      <c r="Q25" s="1">
        <v>287637553337</v>
      </c>
      <c r="R25" s="1" t="s">
        <v>697</v>
      </c>
      <c r="S25" s="1">
        <v>9820030643</v>
      </c>
      <c r="T25" s="1" t="s">
        <v>328</v>
      </c>
      <c r="U25" s="1" t="s">
        <v>706</v>
      </c>
      <c r="V25" s="1">
        <v>9819743334</v>
      </c>
      <c r="W25" s="1" t="s">
        <v>707</v>
      </c>
      <c r="X25" s="1" t="s">
        <v>708</v>
      </c>
      <c r="Y25" s="1" t="s">
        <v>433</v>
      </c>
      <c r="Z25" s="1" t="s">
        <v>97</v>
      </c>
      <c r="AA25" s="1" t="s">
        <v>708</v>
      </c>
      <c r="AB25" s="1" t="s">
        <v>433</v>
      </c>
      <c r="AC25" s="1" t="s">
        <v>97</v>
      </c>
      <c r="AD25" s="1" t="s">
        <v>98</v>
      </c>
      <c r="AE25" s="1" t="s">
        <v>98</v>
      </c>
      <c r="AF25" s="1" t="s">
        <v>709</v>
      </c>
      <c r="AG25" s="1" t="s">
        <v>710</v>
      </c>
      <c r="AH25" s="1" t="s">
        <v>711</v>
      </c>
      <c r="AI25" s="1" t="s">
        <v>510</v>
      </c>
      <c r="AJ25" s="1">
        <v>94.5</v>
      </c>
      <c r="AK25" s="1"/>
      <c r="AL25" s="1" t="s">
        <v>712</v>
      </c>
      <c r="AM25" s="1" t="s">
        <v>713</v>
      </c>
      <c r="AN25" s="1" t="s">
        <v>104</v>
      </c>
      <c r="AO25" s="1" t="s">
        <v>226</v>
      </c>
      <c r="AP25" s="1" t="s">
        <v>105</v>
      </c>
      <c r="AQ25" s="1">
        <v>87.54</v>
      </c>
      <c r="AR25" s="1"/>
      <c r="AS25" s="1"/>
      <c r="AT25" s="1"/>
      <c r="AU25" s="1"/>
      <c r="AV25" s="1"/>
      <c r="AW25" s="1"/>
      <c r="AX25" s="1"/>
      <c r="AY25" s="1" t="s">
        <v>255</v>
      </c>
      <c r="AZ25" s="1" t="s">
        <v>714</v>
      </c>
      <c r="BA25" s="1" t="s">
        <v>109</v>
      </c>
      <c r="BB25" s="1" t="s">
        <v>110</v>
      </c>
      <c r="BC25" s="1" t="s">
        <v>336</v>
      </c>
      <c r="BD25" s="1" t="s">
        <v>715</v>
      </c>
      <c r="BE25" s="1">
        <v>77</v>
      </c>
      <c r="BF25" s="1">
        <v>8.78</v>
      </c>
      <c r="BG25" s="1"/>
      <c r="BH25" s="1"/>
      <c r="BI25" s="1"/>
      <c r="BJ25" s="1"/>
      <c r="BK25" s="1"/>
      <c r="BL25" s="1"/>
      <c r="BM25" s="1"/>
      <c r="BN25" s="1"/>
      <c r="BO25" s="1" t="s">
        <v>716</v>
      </c>
      <c r="BP25" s="1" t="s">
        <v>717</v>
      </c>
      <c r="BQ25" s="1"/>
      <c r="BR25" s="1" t="s">
        <v>718</v>
      </c>
      <c r="BS25" s="1"/>
      <c r="BT25" s="1"/>
      <c r="BU25" s="1" t="str">
        <f>HYPERLINK("https://nconnect.nicmar.ac.in/storage/profile/6aa9ac777dd81.png","Download")</f>
        <v>0</v>
      </c>
      <c r="BV25" s="1" t="s">
        <v>116</v>
      </c>
      <c r="BW25" s="3"/>
      <c r="BX25" s="3"/>
    </row>
    <row r="26" spans="1:76">
      <c r="A26" s="1" t="s">
        <v>76</v>
      </c>
      <c r="B26" s="1" t="s">
        <v>77</v>
      </c>
      <c r="C26" s="1" t="s">
        <v>719</v>
      </c>
      <c r="D26" s="1" t="s">
        <v>720</v>
      </c>
      <c r="E26" s="1" t="s">
        <v>721</v>
      </c>
      <c r="F26" s="1" t="s">
        <v>722</v>
      </c>
      <c r="G26" s="1" t="s">
        <v>723</v>
      </c>
      <c r="H26" s="1" t="s">
        <v>724</v>
      </c>
      <c r="I26" s="1" t="s">
        <v>725</v>
      </c>
      <c r="J26" s="1">
        <v>9028212444</v>
      </c>
      <c r="K26" s="1" t="s">
        <v>702</v>
      </c>
      <c r="L26" s="1" t="s">
        <v>726</v>
      </c>
      <c r="M26" s="1" t="s">
        <v>87</v>
      </c>
      <c r="N26" s="1" t="s">
        <v>727</v>
      </c>
      <c r="O26" s="1" t="s">
        <v>728</v>
      </c>
      <c r="P26" s="1" t="s">
        <v>192</v>
      </c>
      <c r="Q26" s="1">
        <v>924101883866</v>
      </c>
      <c r="R26" s="1" t="s">
        <v>729</v>
      </c>
      <c r="S26" s="1">
        <v>9890212444</v>
      </c>
      <c r="T26" s="1" t="s">
        <v>160</v>
      </c>
      <c r="U26" s="1" t="s">
        <v>730</v>
      </c>
      <c r="V26" s="1">
        <v>9096212444</v>
      </c>
      <c r="W26" s="1" t="s">
        <v>196</v>
      </c>
      <c r="X26" s="1" t="s">
        <v>731</v>
      </c>
      <c r="Y26" s="1" t="s">
        <v>223</v>
      </c>
      <c r="Z26" s="1" t="s">
        <v>97</v>
      </c>
      <c r="AA26" s="1" t="s">
        <v>731</v>
      </c>
      <c r="AB26" s="1" t="s">
        <v>223</v>
      </c>
      <c r="AC26" s="1" t="s">
        <v>97</v>
      </c>
      <c r="AD26" s="1" t="s">
        <v>98</v>
      </c>
      <c r="AE26" s="1" t="s">
        <v>98</v>
      </c>
      <c r="AF26" s="1" t="s">
        <v>732</v>
      </c>
      <c r="AG26" s="1" t="s">
        <v>733</v>
      </c>
      <c r="AH26" s="1" t="s">
        <v>734</v>
      </c>
      <c r="AI26" s="1" t="s">
        <v>284</v>
      </c>
      <c r="AJ26" s="1">
        <v>84.4</v>
      </c>
      <c r="AK26" s="1"/>
      <c r="AL26" s="1" t="s">
        <v>735</v>
      </c>
      <c r="AM26" s="1" t="s">
        <v>736</v>
      </c>
      <c r="AN26" s="1" t="s">
        <v>104</v>
      </c>
      <c r="AO26" s="1" t="s">
        <v>737</v>
      </c>
      <c r="AP26" s="1" t="s">
        <v>538</v>
      </c>
      <c r="AQ26" s="1">
        <v>89.83</v>
      </c>
      <c r="AR26" s="1"/>
      <c r="AS26" s="1"/>
      <c r="AT26" s="1"/>
      <c r="AU26" s="1"/>
      <c r="AV26" s="1"/>
      <c r="AW26" s="1"/>
      <c r="AX26" s="1"/>
      <c r="AY26" s="1" t="s">
        <v>738</v>
      </c>
      <c r="AZ26" s="1" t="s">
        <v>739</v>
      </c>
      <c r="BA26" s="1" t="s">
        <v>340</v>
      </c>
      <c r="BB26" s="1" t="s">
        <v>289</v>
      </c>
      <c r="BC26" s="1" t="s">
        <v>614</v>
      </c>
      <c r="BD26" s="1" t="s">
        <v>639</v>
      </c>
      <c r="BE26" s="1">
        <v>73.6</v>
      </c>
      <c r="BF26" s="1">
        <v>7.36</v>
      </c>
      <c r="BG26" s="1"/>
      <c r="BH26" s="1"/>
      <c r="BI26" s="1"/>
      <c r="BJ26" s="1"/>
      <c r="BK26" s="1"/>
      <c r="BL26" s="1"/>
      <c r="BM26" s="1"/>
      <c r="BN26" s="1"/>
      <c r="BO26" s="1" t="s">
        <v>740</v>
      </c>
      <c r="BP26" s="1"/>
      <c r="BQ26" s="1"/>
      <c r="BR26" s="1" t="s">
        <v>741</v>
      </c>
      <c r="BS26" s="1"/>
      <c r="BT26" s="1"/>
      <c r="BU26" s="1" t="str">
        <f>HYPERLINK("https://nconnect.nicmar.ac.in/storage/profile/6aaae7f8613e1.png","Download")</f>
        <v>0</v>
      </c>
      <c r="BV26" s="1" t="s">
        <v>116</v>
      </c>
      <c r="BW26" s="3"/>
      <c r="BX26" s="3"/>
    </row>
    <row r="27" spans="1:76">
      <c r="A27" s="1" t="s">
        <v>76</v>
      </c>
      <c r="B27" s="1" t="s">
        <v>77</v>
      </c>
      <c r="C27" s="1" t="s">
        <v>742</v>
      </c>
      <c r="D27" s="1" t="s">
        <v>743</v>
      </c>
      <c r="E27" s="1"/>
      <c r="F27" s="1" t="s">
        <v>744</v>
      </c>
      <c r="G27" s="1" t="s">
        <v>745</v>
      </c>
      <c r="H27" s="1" t="s">
        <v>746</v>
      </c>
      <c r="I27" s="1" t="s">
        <v>747</v>
      </c>
      <c r="J27" s="1">
        <v>9324194367</v>
      </c>
      <c r="K27" s="1" t="s">
        <v>702</v>
      </c>
      <c r="L27" s="1" t="s">
        <v>748</v>
      </c>
      <c r="M27" s="1" t="s">
        <v>87</v>
      </c>
      <c r="N27" s="1" t="s">
        <v>125</v>
      </c>
      <c r="O27" s="1" t="s">
        <v>749</v>
      </c>
      <c r="P27" s="1" t="s">
        <v>158</v>
      </c>
      <c r="Q27" s="1">
        <v>630000409509</v>
      </c>
      <c r="R27" s="1" t="s">
        <v>750</v>
      </c>
      <c r="S27" s="1">
        <v>8850596432</v>
      </c>
      <c r="T27" s="1" t="s">
        <v>751</v>
      </c>
      <c r="U27" s="1" t="s">
        <v>752</v>
      </c>
      <c r="V27" s="1">
        <v>8652259995</v>
      </c>
      <c r="W27" s="1" t="s">
        <v>753</v>
      </c>
      <c r="X27" s="1" t="s">
        <v>754</v>
      </c>
      <c r="Y27" s="1" t="s">
        <v>248</v>
      </c>
      <c r="Z27" s="1" t="s">
        <v>97</v>
      </c>
      <c r="AA27" s="1" t="s">
        <v>754</v>
      </c>
      <c r="AB27" s="1" t="s">
        <v>248</v>
      </c>
      <c r="AC27" s="1" t="s">
        <v>97</v>
      </c>
      <c r="AD27" s="1" t="s">
        <v>98</v>
      </c>
      <c r="AE27" s="1" t="s">
        <v>98</v>
      </c>
      <c r="AF27" s="1" t="s">
        <v>755</v>
      </c>
      <c r="AG27" s="1" t="s">
        <v>756</v>
      </c>
      <c r="AH27" s="1" t="s">
        <v>199</v>
      </c>
      <c r="AI27" s="1" t="s">
        <v>200</v>
      </c>
      <c r="AJ27" s="1">
        <v>68.6</v>
      </c>
      <c r="AK27" s="1"/>
      <c r="AL27" s="1" t="s">
        <v>757</v>
      </c>
      <c r="AM27" s="1" t="s">
        <v>756</v>
      </c>
      <c r="AN27" s="1" t="s">
        <v>104</v>
      </c>
      <c r="AO27" s="1" t="s">
        <v>169</v>
      </c>
      <c r="AP27" s="1" t="s">
        <v>202</v>
      </c>
      <c r="AQ27" s="1">
        <v>52</v>
      </c>
      <c r="AR27" s="1"/>
      <c r="AS27" s="1"/>
      <c r="AT27" s="1"/>
      <c r="AU27" s="1"/>
      <c r="AV27" s="1"/>
      <c r="AW27" s="1"/>
      <c r="AX27" s="1"/>
      <c r="AY27" s="1" t="s">
        <v>758</v>
      </c>
      <c r="AZ27" s="1" t="s">
        <v>759</v>
      </c>
      <c r="BA27" s="1" t="s">
        <v>340</v>
      </c>
      <c r="BB27" s="1" t="s">
        <v>289</v>
      </c>
      <c r="BC27" s="1" t="s">
        <v>172</v>
      </c>
      <c r="BD27" s="1" t="s">
        <v>760</v>
      </c>
      <c r="BE27" s="1">
        <v>71.6</v>
      </c>
      <c r="BF27" s="1">
        <v>7.91</v>
      </c>
      <c r="BG27" s="1"/>
      <c r="BH27" s="1"/>
      <c r="BI27" s="1"/>
      <c r="BJ27" s="1"/>
      <c r="BK27" s="1"/>
      <c r="BL27" s="1"/>
      <c r="BM27" s="1"/>
      <c r="BN27" s="1"/>
      <c r="BO27" s="1" t="s">
        <v>761</v>
      </c>
      <c r="BP27" s="1" t="s">
        <v>762</v>
      </c>
      <c r="BQ27" s="1"/>
      <c r="BR27" s="1" t="s">
        <v>763</v>
      </c>
      <c r="BS27" s="1"/>
      <c r="BT27" s="1" t="s">
        <v>764</v>
      </c>
      <c r="BU27" s="1" t="str">
        <f>HYPERLINK("https://nconnect.nicmar.ac.in/storage/profile/6aaac2159140e.png","Download")</f>
        <v>0</v>
      </c>
      <c r="BV27" s="1" t="s">
        <v>116</v>
      </c>
      <c r="BW27" s="3"/>
      <c r="BX27" s="3"/>
    </row>
    <row r="28" spans="1:76">
      <c r="A28" s="1" t="s">
        <v>76</v>
      </c>
      <c r="B28" s="1" t="s">
        <v>77</v>
      </c>
      <c r="C28" s="1" t="s">
        <v>765</v>
      </c>
      <c r="D28" s="1" t="s">
        <v>766</v>
      </c>
      <c r="E28" s="1" t="s">
        <v>767</v>
      </c>
      <c r="F28" s="1" t="s">
        <v>768</v>
      </c>
      <c r="G28" s="1" t="s">
        <v>769</v>
      </c>
      <c r="H28" s="1" t="s">
        <v>770</v>
      </c>
      <c r="I28" s="1" t="s">
        <v>771</v>
      </c>
      <c r="J28" s="1">
        <v>8421978801</v>
      </c>
      <c r="K28" s="1" t="s">
        <v>702</v>
      </c>
      <c r="L28" s="1" t="s">
        <v>772</v>
      </c>
      <c r="M28" s="1" t="s">
        <v>87</v>
      </c>
      <c r="N28" s="1" t="s">
        <v>352</v>
      </c>
      <c r="O28" s="1" t="s">
        <v>773</v>
      </c>
      <c r="P28" s="1" t="s">
        <v>158</v>
      </c>
      <c r="Q28" s="1">
        <v>381715698093</v>
      </c>
      <c r="R28" s="1" t="s">
        <v>774</v>
      </c>
      <c r="S28" s="1">
        <v>9970385201</v>
      </c>
      <c r="T28" s="1" t="s">
        <v>775</v>
      </c>
      <c r="U28" s="1" t="s">
        <v>776</v>
      </c>
      <c r="V28" s="1">
        <v>7447235904</v>
      </c>
      <c r="W28" s="1" t="s">
        <v>275</v>
      </c>
      <c r="X28" s="1" t="s">
        <v>777</v>
      </c>
      <c r="Y28" s="1" t="s">
        <v>778</v>
      </c>
      <c r="Z28" s="1" t="s">
        <v>97</v>
      </c>
      <c r="AA28" s="1" t="s">
        <v>777</v>
      </c>
      <c r="AB28" s="1" t="s">
        <v>778</v>
      </c>
      <c r="AC28" s="1" t="s">
        <v>97</v>
      </c>
      <c r="AD28" s="1" t="s">
        <v>98</v>
      </c>
      <c r="AE28" s="1" t="s">
        <v>98</v>
      </c>
      <c r="AF28" s="1" t="s">
        <v>779</v>
      </c>
      <c r="AG28" s="1" t="s">
        <v>278</v>
      </c>
      <c r="AH28" s="1" t="s">
        <v>142</v>
      </c>
      <c r="AI28" s="1" t="s">
        <v>254</v>
      </c>
      <c r="AJ28" s="1">
        <v>57.2</v>
      </c>
      <c r="AK28" s="1">
        <v>6.02</v>
      </c>
      <c r="AL28" s="1" t="s">
        <v>780</v>
      </c>
      <c r="AM28" s="1" t="s">
        <v>781</v>
      </c>
      <c r="AN28" s="1" t="s">
        <v>283</v>
      </c>
      <c r="AO28" s="1" t="s">
        <v>178</v>
      </c>
      <c r="AP28" s="1" t="s">
        <v>782</v>
      </c>
      <c r="AQ28" s="1">
        <v>75.33</v>
      </c>
      <c r="AR28" s="1">
        <v>7.9</v>
      </c>
      <c r="AS28" s="1"/>
      <c r="AT28" s="1"/>
      <c r="AU28" s="1"/>
      <c r="AV28" s="1"/>
      <c r="AW28" s="1"/>
      <c r="AX28" s="1"/>
      <c r="AY28" s="1" t="s">
        <v>783</v>
      </c>
      <c r="AZ28" s="1" t="s">
        <v>784</v>
      </c>
      <c r="BA28" s="1" t="s">
        <v>340</v>
      </c>
      <c r="BB28" s="1" t="s">
        <v>289</v>
      </c>
      <c r="BC28" s="1" t="s">
        <v>614</v>
      </c>
      <c r="BD28" s="1" t="s">
        <v>785</v>
      </c>
      <c r="BE28" s="1">
        <v>63.89</v>
      </c>
      <c r="BF28" s="1">
        <v>7.82</v>
      </c>
      <c r="BG28" s="1"/>
      <c r="BH28" s="1"/>
      <c r="BI28" s="1"/>
      <c r="BJ28" s="1"/>
      <c r="BK28" s="1"/>
      <c r="BL28" s="1"/>
      <c r="BM28" s="1"/>
      <c r="BN28" s="1"/>
      <c r="BO28" s="1" t="s">
        <v>786</v>
      </c>
      <c r="BP28" s="1"/>
      <c r="BQ28" s="1"/>
      <c r="BR28" s="1"/>
      <c r="BS28" s="1"/>
      <c r="BT28" s="1"/>
      <c r="BU28" s="1" t="str">
        <f>HYPERLINK("https://nconnect.nicmar.ac.in/storage/profile/6aa97a739779b.png","Download")</f>
        <v>0</v>
      </c>
      <c r="BV28" s="1" t="s">
        <v>116</v>
      </c>
      <c r="BW28" s="3"/>
      <c r="BX28" s="3"/>
    </row>
    <row r="29" spans="1:76">
      <c r="A29" s="1" t="s">
        <v>76</v>
      </c>
      <c r="B29" s="1" t="s">
        <v>77</v>
      </c>
      <c r="C29" s="1" t="s">
        <v>787</v>
      </c>
      <c r="D29" s="1" t="s">
        <v>788</v>
      </c>
      <c r="E29" s="1" t="s">
        <v>789</v>
      </c>
      <c r="F29" s="1" t="s">
        <v>790</v>
      </c>
      <c r="G29" s="1" t="s">
        <v>791</v>
      </c>
      <c r="H29" s="1" t="s">
        <v>792</v>
      </c>
      <c r="I29" s="1" t="s">
        <v>793</v>
      </c>
      <c r="J29" s="1">
        <v>8080970983</v>
      </c>
      <c r="K29" s="1" t="s">
        <v>702</v>
      </c>
      <c r="L29" s="1" t="s">
        <v>794</v>
      </c>
      <c r="M29" s="1" t="s">
        <v>87</v>
      </c>
      <c r="N29" s="1" t="s">
        <v>795</v>
      </c>
      <c r="O29" s="1" t="s">
        <v>796</v>
      </c>
      <c r="P29" s="1" t="s">
        <v>192</v>
      </c>
      <c r="Q29" s="1">
        <v>674956865039</v>
      </c>
      <c r="R29" s="1" t="s">
        <v>789</v>
      </c>
      <c r="S29" s="1">
        <v>9022808393</v>
      </c>
      <c r="T29" s="1" t="s">
        <v>328</v>
      </c>
      <c r="U29" s="1" t="s">
        <v>797</v>
      </c>
      <c r="V29" s="1">
        <v>9970107644</v>
      </c>
      <c r="W29" s="1" t="s">
        <v>798</v>
      </c>
      <c r="X29" s="1" t="s">
        <v>799</v>
      </c>
      <c r="Y29" s="1" t="s">
        <v>800</v>
      </c>
      <c r="Z29" s="1" t="s">
        <v>97</v>
      </c>
      <c r="AA29" s="1" t="s">
        <v>799</v>
      </c>
      <c r="AB29" s="1" t="s">
        <v>800</v>
      </c>
      <c r="AC29" s="1" t="s">
        <v>97</v>
      </c>
      <c r="AD29" s="1" t="s">
        <v>98</v>
      </c>
      <c r="AE29" s="1" t="s">
        <v>98</v>
      </c>
      <c r="AF29" s="1" t="s">
        <v>801</v>
      </c>
      <c r="AG29" s="1" t="s">
        <v>802</v>
      </c>
      <c r="AH29" s="1" t="s">
        <v>280</v>
      </c>
      <c r="AI29" s="1" t="s">
        <v>138</v>
      </c>
      <c r="AJ29" s="1">
        <v>77</v>
      </c>
      <c r="AK29" s="1"/>
      <c r="AL29" s="1" t="s">
        <v>803</v>
      </c>
      <c r="AM29" s="1" t="s">
        <v>804</v>
      </c>
      <c r="AN29" s="1" t="s">
        <v>104</v>
      </c>
      <c r="AO29" s="1" t="s">
        <v>142</v>
      </c>
      <c r="AP29" s="1" t="s">
        <v>178</v>
      </c>
      <c r="AQ29" s="1">
        <v>88.5</v>
      </c>
      <c r="AR29" s="1"/>
      <c r="AS29" s="1"/>
      <c r="AT29" s="1"/>
      <c r="AU29" s="1"/>
      <c r="AV29" s="1"/>
      <c r="AW29" s="1"/>
      <c r="AX29" s="1"/>
      <c r="AY29" s="1" t="s">
        <v>805</v>
      </c>
      <c r="AZ29" s="1" t="s">
        <v>806</v>
      </c>
      <c r="BA29" s="1" t="s">
        <v>340</v>
      </c>
      <c r="BB29" s="1" t="s">
        <v>289</v>
      </c>
      <c r="BC29" s="1" t="s">
        <v>541</v>
      </c>
      <c r="BD29" s="1" t="s">
        <v>807</v>
      </c>
      <c r="BE29" s="1">
        <v>57.1</v>
      </c>
      <c r="BF29" s="1">
        <v>6.46</v>
      </c>
      <c r="BG29" s="1"/>
      <c r="BH29" s="1"/>
      <c r="BI29" s="1"/>
      <c r="BJ29" s="1"/>
      <c r="BK29" s="1"/>
      <c r="BL29" s="1"/>
      <c r="BM29" s="1"/>
      <c r="BN29" s="1"/>
      <c r="BO29" s="1" t="s">
        <v>808</v>
      </c>
      <c r="BP29" s="1"/>
      <c r="BQ29" s="1"/>
      <c r="BR29" s="1" t="s">
        <v>809</v>
      </c>
      <c r="BS29" s="1"/>
      <c r="BT29" s="1" t="s">
        <v>810</v>
      </c>
      <c r="BU29" s="1" t="str">
        <f>HYPERLINK("https://nconnect.nicmar.ac.in/storage/profile/6aaa2df12bd21.png","Download")</f>
        <v>0</v>
      </c>
      <c r="BV29" s="1" t="s">
        <v>116</v>
      </c>
      <c r="BW29" s="3"/>
      <c r="BX29" s="3"/>
    </row>
    <row r="30" spans="1:76">
      <c r="A30" s="1" t="s">
        <v>76</v>
      </c>
      <c r="B30" s="1" t="s">
        <v>77</v>
      </c>
      <c r="C30" s="1" t="s">
        <v>811</v>
      </c>
      <c r="D30" s="1" t="s">
        <v>812</v>
      </c>
      <c r="E30" s="1" t="s">
        <v>813</v>
      </c>
      <c r="F30" s="1" t="s">
        <v>814</v>
      </c>
      <c r="G30" s="1" t="s">
        <v>815</v>
      </c>
      <c r="H30" s="1" t="s">
        <v>816</v>
      </c>
      <c r="I30" s="1" t="s">
        <v>817</v>
      </c>
      <c r="J30" s="1">
        <v>9226813451</v>
      </c>
      <c r="K30" s="1" t="s">
        <v>702</v>
      </c>
      <c r="L30" s="1" t="s">
        <v>818</v>
      </c>
      <c r="M30" s="1" t="s">
        <v>87</v>
      </c>
      <c r="N30" s="1" t="s">
        <v>819</v>
      </c>
      <c r="O30" s="1" t="s">
        <v>820</v>
      </c>
      <c r="P30" s="1" t="s">
        <v>158</v>
      </c>
      <c r="Q30" s="1">
        <v>794035284993</v>
      </c>
      <c r="R30" s="1" t="s">
        <v>821</v>
      </c>
      <c r="S30" s="1">
        <v>9623125947</v>
      </c>
      <c r="T30" s="1" t="s">
        <v>822</v>
      </c>
      <c r="U30" s="1" t="s">
        <v>823</v>
      </c>
      <c r="V30" s="1">
        <v>8828170020</v>
      </c>
      <c r="W30" s="1" t="s">
        <v>798</v>
      </c>
      <c r="X30" s="1" t="s">
        <v>824</v>
      </c>
      <c r="Y30" s="1" t="s">
        <v>96</v>
      </c>
      <c r="Z30" s="1" t="s">
        <v>97</v>
      </c>
      <c r="AA30" s="1" t="s">
        <v>825</v>
      </c>
      <c r="AB30" s="1" t="s">
        <v>166</v>
      </c>
      <c r="AC30" s="1" t="s">
        <v>97</v>
      </c>
      <c r="AD30" s="1" t="s">
        <v>98</v>
      </c>
      <c r="AE30" s="1" t="s">
        <v>98</v>
      </c>
      <c r="AF30" s="1" t="s">
        <v>826</v>
      </c>
      <c r="AG30" s="1" t="s">
        <v>827</v>
      </c>
      <c r="AH30" s="1" t="s">
        <v>734</v>
      </c>
      <c r="AI30" s="1" t="s">
        <v>138</v>
      </c>
      <c r="AJ30" s="1">
        <v>74.4</v>
      </c>
      <c r="AK30" s="1"/>
      <c r="AL30" s="1"/>
      <c r="AM30" s="1"/>
      <c r="AN30" s="1"/>
      <c r="AO30" s="1"/>
      <c r="AP30" s="1"/>
      <c r="AQ30" s="1"/>
      <c r="AR30" s="1"/>
      <c r="AS30" s="1" t="s">
        <v>828</v>
      </c>
      <c r="AT30" s="1" t="s">
        <v>829</v>
      </c>
      <c r="AU30" s="1" t="s">
        <v>830</v>
      </c>
      <c r="AV30" s="1" t="s">
        <v>513</v>
      </c>
      <c r="AW30" s="1">
        <v>83.05</v>
      </c>
      <c r="AX30" s="1"/>
      <c r="AY30" s="1" t="s">
        <v>831</v>
      </c>
      <c r="AZ30" s="1" t="s">
        <v>832</v>
      </c>
      <c r="BA30" s="1" t="s">
        <v>340</v>
      </c>
      <c r="BB30" s="1" t="s">
        <v>289</v>
      </c>
      <c r="BC30" s="1" t="s">
        <v>833</v>
      </c>
      <c r="BD30" s="1" t="s">
        <v>366</v>
      </c>
      <c r="BE30" s="1">
        <v>57.8</v>
      </c>
      <c r="BF30" s="1">
        <v>6.28</v>
      </c>
      <c r="BG30" s="1"/>
      <c r="BH30" s="1"/>
      <c r="BI30" s="1"/>
      <c r="BJ30" s="1"/>
      <c r="BK30" s="1"/>
      <c r="BL30" s="1"/>
      <c r="BM30" s="1"/>
      <c r="BN30" s="1"/>
      <c r="BO30" s="1" t="s">
        <v>834</v>
      </c>
      <c r="BP30" s="1" t="s">
        <v>835</v>
      </c>
      <c r="BQ30" s="1"/>
      <c r="BR30" s="1" t="s">
        <v>836</v>
      </c>
      <c r="BS30" s="1"/>
      <c r="BT30" s="1"/>
      <c r="BU30" s="1" t="str">
        <f>HYPERLINK("https://nconnect.nicmar.ac.in/storage/profile/6aa960a00b48c.png","Download")</f>
        <v>0</v>
      </c>
      <c r="BV30" s="1" t="s">
        <v>116</v>
      </c>
      <c r="BW30" s="3"/>
      <c r="BX30" s="3"/>
    </row>
    <row r="31" spans="1:76">
      <c r="A31" s="1" t="s">
        <v>76</v>
      </c>
      <c r="B31" s="1" t="s">
        <v>77</v>
      </c>
      <c r="C31" s="1" t="s">
        <v>837</v>
      </c>
      <c r="D31" s="1" t="s">
        <v>838</v>
      </c>
      <c r="E31" s="1" t="s">
        <v>839</v>
      </c>
      <c r="F31" s="1" t="s">
        <v>840</v>
      </c>
      <c r="G31" s="1" t="s">
        <v>841</v>
      </c>
      <c r="H31" s="1" t="s">
        <v>842</v>
      </c>
      <c r="I31" s="1" t="s">
        <v>843</v>
      </c>
      <c r="J31" s="1">
        <v>8369200234</v>
      </c>
      <c r="K31" s="1" t="s">
        <v>702</v>
      </c>
      <c r="L31" s="1" t="s">
        <v>844</v>
      </c>
      <c r="M31" s="1" t="s">
        <v>87</v>
      </c>
      <c r="N31" s="1" t="s">
        <v>845</v>
      </c>
      <c r="O31" s="1" t="s">
        <v>846</v>
      </c>
      <c r="P31" s="1" t="s">
        <v>192</v>
      </c>
      <c r="Q31" s="1">
        <v>275496296759</v>
      </c>
      <c r="R31" s="1" t="s">
        <v>847</v>
      </c>
      <c r="S31" s="1">
        <v>9594518653</v>
      </c>
      <c r="T31" s="1" t="s">
        <v>219</v>
      </c>
      <c r="U31" s="1" t="s">
        <v>848</v>
      </c>
      <c r="V31" s="1">
        <v>9702319454</v>
      </c>
      <c r="W31" s="1" t="s">
        <v>196</v>
      </c>
      <c r="X31" s="1" t="s">
        <v>849</v>
      </c>
      <c r="Y31" s="1" t="s">
        <v>248</v>
      </c>
      <c r="Z31" s="1" t="s">
        <v>97</v>
      </c>
      <c r="AA31" s="1" t="s">
        <v>849</v>
      </c>
      <c r="AB31" s="1" t="s">
        <v>248</v>
      </c>
      <c r="AC31" s="1" t="s">
        <v>97</v>
      </c>
      <c r="AD31" s="1" t="s">
        <v>98</v>
      </c>
      <c r="AE31" s="1" t="s">
        <v>98</v>
      </c>
      <c r="AF31" s="1" t="s">
        <v>850</v>
      </c>
      <c r="AG31" s="1" t="s">
        <v>851</v>
      </c>
      <c r="AH31" s="1" t="s">
        <v>142</v>
      </c>
      <c r="AI31" s="1" t="s">
        <v>254</v>
      </c>
      <c r="AJ31" s="1">
        <v>69</v>
      </c>
      <c r="AK31" s="1"/>
      <c r="AL31" s="1"/>
      <c r="AM31" s="1"/>
      <c r="AN31" s="1"/>
      <c r="AO31" s="1"/>
      <c r="AP31" s="1"/>
      <c r="AQ31" s="1"/>
      <c r="AR31" s="1"/>
      <c r="AS31" s="1" t="s">
        <v>828</v>
      </c>
      <c r="AT31" s="1" t="s">
        <v>852</v>
      </c>
      <c r="AU31" s="1" t="s">
        <v>853</v>
      </c>
      <c r="AV31" s="1" t="s">
        <v>854</v>
      </c>
      <c r="AW31" s="1">
        <v>63.37</v>
      </c>
      <c r="AX31" s="1"/>
      <c r="AY31" s="1" t="s">
        <v>855</v>
      </c>
      <c r="AZ31" s="1" t="s">
        <v>856</v>
      </c>
      <c r="BA31" s="1" t="s">
        <v>288</v>
      </c>
      <c r="BB31" s="1" t="s">
        <v>857</v>
      </c>
      <c r="BC31" s="1" t="s">
        <v>858</v>
      </c>
      <c r="BD31" s="1" t="s">
        <v>418</v>
      </c>
      <c r="BE31" s="1">
        <v>59.67</v>
      </c>
      <c r="BF31" s="1"/>
      <c r="BG31" s="1"/>
      <c r="BH31" s="1"/>
      <c r="BI31" s="1"/>
      <c r="BJ31" s="1"/>
      <c r="BK31" s="1"/>
      <c r="BL31" s="1"/>
      <c r="BM31" s="1"/>
      <c r="BN31" s="1"/>
      <c r="BO31" s="1" t="s">
        <v>859</v>
      </c>
      <c r="BP31" s="1"/>
      <c r="BQ31" s="1"/>
      <c r="BR31" s="1"/>
      <c r="BS31" s="1"/>
      <c r="BT31" s="1"/>
      <c r="BU31" s="1" t="str">
        <f>HYPERLINK("https://nconnect.nicmar.ac.in/storage/profile/6aa982755eb28.png","Download")</f>
        <v>0</v>
      </c>
      <c r="BV31" s="1" t="s">
        <v>116</v>
      </c>
      <c r="BW31" s="3"/>
      <c r="BX31" s="3"/>
    </row>
    <row r="32" spans="1:76">
      <c r="A32" s="1" t="s">
        <v>76</v>
      </c>
      <c r="B32" s="1" t="s">
        <v>77</v>
      </c>
      <c r="C32" s="1" t="s">
        <v>860</v>
      </c>
      <c r="D32" s="1" t="s">
        <v>861</v>
      </c>
      <c r="E32" s="1" t="s">
        <v>862</v>
      </c>
      <c r="F32" s="1" t="s">
        <v>863</v>
      </c>
      <c r="G32" s="1" t="s">
        <v>864</v>
      </c>
      <c r="H32" s="1" t="s">
        <v>865</v>
      </c>
      <c r="I32" s="1" t="s">
        <v>866</v>
      </c>
      <c r="J32" s="1">
        <v>8591102070</v>
      </c>
      <c r="K32" s="1" t="s">
        <v>702</v>
      </c>
      <c r="L32" s="1" t="s">
        <v>867</v>
      </c>
      <c r="M32" s="1" t="s">
        <v>87</v>
      </c>
      <c r="N32" s="1" t="s">
        <v>868</v>
      </c>
      <c r="O32" s="1" t="s">
        <v>869</v>
      </c>
      <c r="P32" s="1" t="s">
        <v>90</v>
      </c>
      <c r="Q32" s="1">
        <v>396204550664</v>
      </c>
      <c r="R32" s="1" t="s">
        <v>870</v>
      </c>
      <c r="S32" s="1">
        <v>9769241517</v>
      </c>
      <c r="T32" s="1" t="s">
        <v>871</v>
      </c>
      <c r="U32" s="1" t="s">
        <v>872</v>
      </c>
      <c r="V32" s="1">
        <v>8355945164</v>
      </c>
      <c r="W32" s="1" t="s">
        <v>221</v>
      </c>
      <c r="X32" s="1" t="s">
        <v>873</v>
      </c>
      <c r="Y32" s="1" t="s">
        <v>248</v>
      </c>
      <c r="Z32" s="1" t="s">
        <v>97</v>
      </c>
      <c r="AA32" s="1" t="s">
        <v>873</v>
      </c>
      <c r="AB32" s="1" t="s">
        <v>248</v>
      </c>
      <c r="AC32" s="1" t="s">
        <v>97</v>
      </c>
      <c r="AD32" s="1" t="s">
        <v>98</v>
      </c>
      <c r="AE32" s="1" t="s">
        <v>98</v>
      </c>
      <c r="AF32" s="1" t="s">
        <v>874</v>
      </c>
      <c r="AG32" s="1" t="s">
        <v>875</v>
      </c>
      <c r="AH32" s="1" t="s">
        <v>279</v>
      </c>
      <c r="AI32" s="1" t="s">
        <v>280</v>
      </c>
      <c r="AJ32" s="1">
        <v>80.2</v>
      </c>
      <c r="AK32" s="1"/>
      <c r="AL32" s="1" t="s">
        <v>876</v>
      </c>
      <c r="AM32" s="1" t="s">
        <v>877</v>
      </c>
      <c r="AN32" s="1" t="s">
        <v>283</v>
      </c>
      <c r="AO32" s="1" t="s">
        <v>202</v>
      </c>
      <c r="AP32" s="1" t="s">
        <v>878</v>
      </c>
      <c r="AQ32" s="1">
        <v>60.62</v>
      </c>
      <c r="AR32" s="1"/>
      <c r="AS32" s="1"/>
      <c r="AT32" s="1"/>
      <c r="AU32" s="1"/>
      <c r="AV32" s="1"/>
      <c r="AW32" s="1"/>
      <c r="AX32" s="1"/>
      <c r="AY32" s="1" t="s">
        <v>255</v>
      </c>
      <c r="AZ32" s="1" t="s">
        <v>879</v>
      </c>
      <c r="BA32" s="1" t="s">
        <v>288</v>
      </c>
      <c r="BB32" s="1" t="s">
        <v>289</v>
      </c>
      <c r="BC32" s="1" t="s">
        <v>541</v>
      </c>
      <c r="BD32" s="1" t="s">
        <v>418</v>
      </c>
      <c r="BE32" s="1">
        <v>59.53</v>
      </c>
      <c r="BF32" s="1">
        <v>6.67</v>
      </c>
      <c r="BG32" s="1"/>
      <c r="BH32" s="1"/>
      <c r="BI32" s="1"/>
      <c r="BJ32" s="1"/>
      <c r="BK32" s="1"/>
      <c r="BL32" s="1"/>
      <c r="BM32" s="1"/>
      <c r="BN32" s="1"/>
      <c r="BO32" s="1" t="s">
        <v>880</v>
      </c>
      <c r="BP32" s="1"/>
      <c r="BQ32" s="1"/>
      <c r="BR32" s="1" t="s">
        <v>881</v>
      </c>
      <c r="BS32" s="1"/>
      <c r="BT32" s="1"/>
      <c r="BU32" s="1" t="str">
        <f>HYPERLINK("https://nconnect.nicmar.ac.in/storage/profile/6aaac1b4ca59d.png","Download")</f>
        <v>0</v>
      </c>
      <c r="BV32" s="1" t="s">
        <v>116</v>
      </c>
      <c r="BW32" s="3"/>
      <c r="BX32" s="3"/>
    </row>
    <row r="33" spans="1:76">
      <c r="A33" s="1" t="s">
        <v>76</v>
      </c>
      <c r="B33" s="1" t="s">
        <v>77</v>
      </c>
      <c r="C33" s="1" t="s">
        <v>882</v>
      </c>
      <c r="D33" s="1" t="s">
        <v>883</v>
      </c>
      <c r="E33" s="1" t="s">
        <v>884</v>
      </c>
      <c r="F33" s="1" t="s">
        <v>885</v>
      </c>
      <c r="G33" s="1" t="s">
        <v>886</v>
      </c>
      <c r="H33" s="1" t="s">
        <v>887</v>
      </c>
      <c r="I33" s="1" t="s">
        <v>888</v>
      </c>
      <c r="J33" s="1">
        <v>8976280092</v>
      </c>
      <c r="K33" s="1" t="s">
        <v>702</v>
      </c>
      <c r="L33" s="1" t="s">
        <v>889</v>
      </c>
      <c r="M33" s="1" t="s">
        <v>87</v>
      </c>
      <c r="N33" s="1" t="s">
        <v>845</v>
      </c>
      <c r="O33" s="1" t="s">
        <v>890</v>
      </c>
      <c r="P33" s="1" t="s">
        <v>158</v>
      </c>
      <c r="Q33" s="1">
        <v>946532249376</v>
      </c>
      <c r="R33" s="1" t="s">
        <v>884</v>
      </c>
      <c r="S33" s="1">
        <v>8976019040</v>
      </c>
      <c r="T33" s="1" t="s">
        <v>328</v>
      </c>
      <c r="U33" s="1" t="s">
        <v>891</v>
      </c>
      <c r="V33" s="1">
        <v>9404368961</v>
      </c>
      <c r="W33" s="1" t="s">
        <v>221</v>
      </c>
      <c r="X33" s="1" t="s">
        <v>892</v>
      </c>
      <c r="Y33" s="1" t="s">
        <v>893</v>
      </c>
      <c r="Z33" s="1" t="s">
        <v>97</v>
      </c>
      <c r="AA33" s="1" t="s">
        <v>892</v>
      </c>
      <c r="AB33" s="1" t="s">
        <v>893</v>
      </c>
      <c r="AC33" s="1" t="s">
        <v>97</v>
      </c>
      <c r="AD33" s="1" t="s">
        <v>98</v>
      </c>
      <c r="AE33" s="1" t="s">
        <v>98</v>
      </c>
      <c r="AF33" s="1" t="s">
        <v>894</v>
      </c>
      <c r="AG33" s="1" t="s">
        <v>895</v>
      </c>
      <c r="AH33" s="1" t="s">
        <v>896</v>
      </c>
      <c r="AI33" s="1" t="s">
        <v>897</v>
      </c>
      <c r="AJ33" s="1">
        <v>63</v>
      </c>
      <c r="AK33" s="1"/>
      <c r="AL33" s="1"/>
      <c r="AM33" s="1"/>
      <c r="AN33" s="1"/>
      <c r="AO33" s="1"/>
      <c r="AP33" s="1"/>
      <c r="AQ33" s="1"/>
      <c r="AR33" s="1"/>
      <c r="AS33" s="1" t="s">
        <v>828</v>
      </c>
      <c r="AT33" s="1" t="s">
        <v>898</v>
      </c>
      <c r="AU33" s="1" t="s">
        <v>899</v>
      </c>
      <c r="AV33" s="1" t="s">
        <v>900</v>
      </c>
      <c r="AW33" s="1">
        <v>61.7</v>
      </c>
      <c r="AX33" s="1"/>
      <c r="AY33" s="1" t="s">
        <v>901</v>
      </c>
      <c r="AZ33" s="1" t="s">
        <v>902</v>
      </c>
      <c r="BA33" s="1" t="s">
        <v>109</v>
      </c>
      <c r="BB33" s="1" t="s">
        <v>141</v>
      </c>
      <c r="BC33" s="1" t="s">
        <v>394</v>
      </c>
      <c r="BD33" s="1" t="s">
        <v>341</v>
      </c>
      <c r="BE33" s="1">
        <v>72</v>
      </c>
      <c r="BF33" s="1">
        <v>7.7</v>
      </c>
      <c r="BG33" s="1"/>
      <c r="BH33" s="1"/>
      <c r="BI33" s="1"/>
      <c r="BJ33" s="1"/>
      <c r="BK33" s="1"/>
      <c r="BL33" s="1"/>
      <c r="BM33" s="1"/>
      <c r="BN33" s="1"/>
      <c r="BO33" s="1" t="s">
        <v>903</v>
      </c>
      <c r="BP33" s="1" t="s">
        <v>904</v>
      </c>
      <c r="BQ33" s="1"/>
      <c r="BR33" s="1" t="s">
        <v>905</v>
      </c>
      <c r="BS33" s="1"/>
      <c r="BT33" s="1"/>
      <c r="BU33" s="1" t="str">
        <f>HYPERLINK("https://nconnect.nicmar.ac.in/storage/profile/6aa98069ba3e9.png","Download")</f>
        <v>0</v>
      </c>
      <c r="BV33" s="1" t="s">
        <v>116</v>
      </c>
      <c r="BW33" s="3"/>
      <c r="BX33" s="3"/>
    </row>
    <row r="34" spans="1:76">
      <c r="A34" s="1" t="s">
        <v>76</v>
      </c>
      <c r="B34" s="1" t="s">
        <v>77</v>
      </c>
      <c r="C34" s="1" t="s">
        <v>906</v>
      </c>
      <c r="D34" s="1" t="s">
        <v>907</v>
      </c>
      <c r="E34" s="1" t="s">
        <v>908</v>
      </c>
      <c r="F34" s="1" t="s">
        <v>909</v>
      </c>
      <c r="G34" s="1" t="s">
        <v>910</v>
      </c>
      <c r="H34" s="1" t="s">
        <v>911</v>
      </c>
      <c r="I34" s="1" t="s">
        <v>912</v>
      </c>
      <c r="J34" s="1">
        <v>9833789733</v>
      </c>
      <c r="K34" s="1" t="s">
        <v>702</v>
      </c>
      <c r="L34" s="1" t="s">
        <v>913</v>
      </c>
      <c r="M34" s="1" t="s">
        <v>87</v>
      </c>
      <c r="N34" s="1" t="s">
        <v>914</v>
      </c>
      <c r="O34" s="1" t="s">
        <v>915</v>
      </c>
      <c r="P34" s="1" t="s">
        <v>217</v>
      </c>
      <c r="Q34" s="1" t="s">
        <v>916</v>
      </c>
      <c r="R34" s="1" t="s">
        <v>917</v>
      </c>
      <c r="S34" s="1">
        <v>9769676709</v>
      </c>
      <c r="T34" s="1" t="s">
        <v>918</v>
      </c>
      <c r="U34" s="1" t="s">
        <v>919</v>
      </c>
      <c r="V34" s="1">
        <v>9920306683</v>
      </c>
      <c r="W34" s="1" t="s">
        <v>920</v>
      </c>
      <c r="X34" s="1" t="s">
        <v>921</v>
      </c>
      <c r="Y34" s="1" t="s">
        <v>248</v>
      </c>
      <c r="Z34" s="1" t="s">
        <v>97</v>
      </c>
      <c r="AA34" s="1" t="s">
        <v>921</v>
      </c>
      <c r="AB34" s="1" t="s">
        <v>248</v>
      </c>
      <c r="AC34" s="1" t="s">
        <v>97</v>
      </c>
      <c r="AD34" s="1" t="s">
        <v>98</v>
      </c>
      <c r="AE34" s="1" t="s">
        <v>98</v>
      </c>
      <c r="AF34" s="1" t="s">
        <v>922</v>
      </c>
      <c r="AG34" s="1" t="s">
        <v>923</v>
      </c>
      <c r="AH34" s="1" t="s">
        <v>142</v>
      </c>
      <c r="AI34" s="1" t="s">
        <v>737</v>
      </c>
      <c r="AJ34" s="1">
        <v>88</v>
      </c>
      <c r="AK34" s="1">
        <v>9.26</v>
      </c>
      <c r="AL34" s="1" t="s">
        <v>924</v>
      </c>
      <c r="AM34" s="1" t="s">
        <v>923</v>
      </c>
      <c r="AN34" s="1" t="s">
        <v>104</v>
      </c>
      <c r="AO34" s="1" t="s">
        <v>178</v>
      </c>
      <c r="AP34" s="1" t="s">
        <v>782</v>
      </c>
      <c r="AQ34" s="1">
        <v>62.5</v>
      </c>
      <c r="AR34" s="1">
        <v>6.57</v>
      </c>
      <c r="AS34" s="1"/>
      <c r="AT34" s="1"/>
      <c r="AU34" s="1"/>
      <c r="AV34" s="1"/>
      <c r="AW34" s="1"/>
      <c r="AX34" s="1"/>
      <c r="AY34" s="1" t="s">
        <v>255</v>
      </c>
      <c r="AZ34" s="1" t="s">
        <v>856</v>
      </c>
      <c r="BA34" s="1" t="s">
        <v>340</v>
      </c>
      <c r="BB34" s="1" t="s">
        <v>289</v>
      </c>
      <c r="BC34" s="1" t="s">
        <v>925</v>
      </c>
      <c r="BD34" s="1" t="s">
        <v>418</v>
      </c>
      <c r="BE34" s="1">
        <v>58.43</v>
      </c>
      <c r="BF34" s="1">
        <v>6.54</v>
      </c>
      <c r="BG34" s="1"/>
      <c r="BH34" s="1"/>
      <c r="BI34" s="1"/>
      <c r="BJ34" s="1"/>
      <c r="BK34" s="1"/>
      <c r="BL34" s="1"/>
      <c r="BM34" s="1"/>
      <c r="BN34" s="1"/>
      <c r="BO34" s="1" t="s">
        <v>926</v>
      </c>
      <c r="BP34" s="1"/>
      <c r="BQ34" s="1"/>
      <c r="BR34" s="1"/>
      <c r="BS34" s="1"/>
      <c r="BT34" s="1"/>
      <c r="BU34" s="1" t="str">
        <f>HYPERLINK("https://nconnect.nicmar.ac.in/storage/profile/6aaa32883da9d.png","Download")</f>
        <v>0</v>
      </c>
      <c r="BV34" s="1" t="s">
        <v>116</v>
      </c>
      <c r="BW34" s="3"/>
      <c r="BX34" s="3"/>
    </row>
    <row r="35" spans="1:76">
      <c r="A35" s="1" t="s">
        <v>76</v>
      </c>
      <c r="B35" s="1" t="s">
        <v>77</v>
      </c>
      <c r="C35" s="1" t="s">
        <v>927</v>
      </c>
      <c r="D35" s="1" t="s">
        <v>928</v>
      </c>
      <c r="E35" s="1" t="s">
        <v>929</v>
      </c>
      <c r="F35" s="1" t="s">
        <v>235</v>
      </c>
      <c r="G35" s="1" t="s">
        <v>930</v>
      </c>
      <c r="H35" s="1" t="s">
        <v>931</v>
      </c>
      <c r="I35" s="1" t="s">
        <v>932</v>
      </c>
      <c r="J35" s="1">
        <v>8828254135</v>
      </c>
      <c r="K35" s="1" t="s">
        <v>702</v>
      </c>
      <c r="L35" s="1" t="s">
        <v>933</v>
      </c>
      <c r="M35" s="1" t="s">
        <v>87</v>
      </c>
      <c r="N35" s="1" t="s">
        <v>429</v>
      </c>
      <c r="O35" s="1" t="s">
        <v>934</v>
      </c>
      <c r="P35" s="1" t="s">
        <v>192</v>
      </c>
      <c r="Q35" s="1">
        <v>452159799221</v>
      </c>
      <c r="R35" s="1" t="s">
        <v>935</v>
      </c>
      <c r="S35" s="1">
        <v>9892457949</v>
      </c>
      <c r="T35" s="1" t="s">
        <v>477</v>
      </c>
      <c r="U35" s="1" t="s">
        <v>936</v>
      </c>
      <c r="V35" s="1">
        <v>9892970804</v>
      </c>
      <c r="W35" s="1" t="s">
        <v>246</v>
      </c>
      <c r="X35" s="1" t="s">
        <v>937</v>
      </c>
      <c r="Y35" s="1" t="s">
        <v>248</v>
      </c>
      <c r="Z35" s="1" t="s">
        <v>97</v>
      </c>
      <c r="AA35" s="1" t="s">
        <v>937</v>
      </c>
      <c r="AB35" s="1" t="s">
        <v>248</v>
      </c>
      <c r="AC35" s="1" t="s">
        <v>97</v>
      </c>
      <c r="AD35" s="1" t="s">
        <v>98</v>
      </c>
      <c r="AE35" s="1" t="s">
        <v>98</v>
      </c>
      <c r="AF35" s="1" t="s">
        <v>938</v>
      </c>
      <c r="AG35" s="1" t="s">
        <v>939</v>
      </c>
      <c r="AH35" s="1" t="s">
        <v>940</v>
      </c>
      <c r="AI35" s="1" t="s">
        <v>734</v>
      </c>
      <c r="AJ35" s="1">
        <v>84.4</v>
      </c>
      <c r="AK35" s="1"/>
      <c r="AL35" s="1" t="s">
        <v>941</v>
      </c>
      <c r="AM35" s="1" t="s">
        <v>939</v>
      </c>
      <c r="AN35" s="1" t="s">
        <v>283</v>
      </c>
      <c r="AO35" s="1" t="s">
        <v>280</v>
      </c>
      <c r="AP35" s="1" t="s">
        <v>285</v>
      </c>
      <c r="AQ35" s="1">
        <v>59.07</v>
      </c>
      <c r="AR35" s="1"/>
      <c r="AS35" s="1"/>
      <c r="AT35" s="1"/>
      <c r="AU35" s="1"/>
      <c r="AV35" s="1"/>
      <c r="AW35" s="1"/>
      <c r="AX35" s="1"/>
      <c r="AY35" s="1" t="s">
        <v>255</v>
      </c>
      <c r="AZ35" s="1" t="s">
        <v>942</v>
      </c>
      <c r="BA35" s="1" t="s">
        <v>288</v>
      </c>
      <c r="BB35" s="1" t="s">
        <v>289</v>
      </c>
      <c r="BC35" s="1" t="s">
        <v>943</v>
      </c>
      <c r="BD35" s="1" t="s">
        <v>143</v>
      </c>
      <c r="BE35" s="1">
        <v>63.95</v>
      </c>
      <c r="BF35" s="1">
        <v>7.1</v>
      </c>
      <c r="BG35" s="1"/>
      <c r="BH35" s="1"/>
      <c r="BI35" s="1"/>
      <c r="BJ35" s="1"/>
      <c r="BK35" s="1"/>
      <c r="BL35" s="1"/>
      <c r="BM35" s="1"/>
      <c r="BN35" s="1"/>
      <c r="BO35" s="1" t="s">
        <v>944</v>
      </c>
      <c r="BP35" s="1" t="s">
        <v>945</v>
      </c>
      <c r="BQ35" s="1"/>
      <c r="BR35" s="1"/>
      <c r="BS35" s="1"/>
      <c r="BT35" s="1"/>
      <c r="BU35" s="1" t="str">
        <f>HYPERLINK("https://nconnect.nicmar.ac.in/storage/profile/6aaac698cd847.png","Download")</f>
        <v>0</v>
      </c>
      <c r="BV35" s="1" t="s">
        <v>116</v>
      </c>
      <c r="BW35" s="3"/>
      <c r="BX35" s="3"/>
    </row>
    <row r="36" spans="1:76">
      <c r="A36" s="1" t="s">
        <v>76</v>
      </c>
      <c r="B36" s="1" t="s">
        <v>77</v>
      </c>
      <c r="C36" s="1" t="s">
        <v>946</v>
      </c>
      <c r="D36" s="1" t="s">
        <v>947</v>
      </c>
      <c r="E36" s="1" t="s">
        <v>948</v>
      </c>
      <c r="F36" s="1" t="s">
        <v>949</v>
      </c>
      <c r="G36" s="1" t="s">
        <v>950</v>
      </c>
      <c r="H36" s="1" t="s">
        <v>951</v>
      </c>
      <c r="I36" s="1" t="s">
        <v>952</v>
      </c>
      <c r="J36" s="1">
        <v>7058557977</v>
      </c>
      <c r="K36" s="1" t="s">
        <v>702</v>
      </c>
      <c r="L36" s="1" t="s">
        <v>953</v>
      </c>
      <c r="M36" s="1" t="s">
        <v>87</v>
      </c>
      <c r="N36" s="1" t="s">
        <v>954</v>
      </c>
      <c r="O36" s="1" t="s">
        <v>955</v>
      </c>
      <c r="P36" s="1" t="s">
        <v>158</v>
      </c>
      <c r="Q36" s="1">
        <v>707825466253</v>
      </c>
      <c r="R36" s="1" t="s">
        <v>956</v>
      </c>
      <c r="S36" s="1">
        <v>9822276938</v>
      </c>
      <c r="T36" s="1" t="s">
        <v>957</v>
      </c>
      <c r="U36" s="1" t="s">
        <v>958</v>
      </c>
      <c r="V36" s="1">
        <v>7414927977</v>
      </c>
      <c r="W36" s="1" t="s">
        <v>959</v>
      </c>
      <c r="X36" s="1" t="s">
        <v>960</v>
      </c>
      <c r="Y36" s="1" t="s">
        <v>961</v>
      </c>
      <c r="Z36" s="1" t="s">
        <v>97</v>
      </c>
      <c r="AA36" s="1" t="s">
        <v>960</v>
      </c>
      <c r="AB36" s="1" t="s">
        <v>961</v>
      </c>
      <c r="AC36" s="1" t="s">
        <v>97</v>
      </c>
      <c r="AD36" s="1" t="s">
        <v>98</v>
      </c>
      <c r="AE36" s="1" t="s">
        <v>98</v>
      </c>
      <c r="AF36" s="1" t="s">
        <v>962</v>
      </c>
      <c r="AG36" s="1" t="s">
        <v>963</v>
      </c>
      <c r="AH36" s="1" t="s">
        <v>280</v>
      </c>
      <c r="AI36" s="1" t="s">
        <v>138</v>
      </c>
      <c r="AJ36" s="1">
        <v>75.5</v>
      </c>
      <c r="AK36" s="1"/>
      <c r="AL36" s="1" t="s">
        <v>964</v>
      </c>
      <c r="AM36" s="1" t="s">
        <v>965</v>
      </c>
      <c r="AN36" s="1" t="s">
        <v>104</v>
      </c>
      <c r="AO36" s="1" t="s">
        <v>253</v>
      </c>
      <c r="AP36" s="1" t="s">
        <v>173</v>
      </c>
      <c r="AQ36" s="1">
        <v>86.17</v>
      </c>
      <c r="AR36" s="1"/>
      <c r="AS36" s="1"/>
      <c r="AT36" s="1"/>
      <c r="AU36" s="1"/>
      <c r="AV36" s="1"/>
      <c r="AW36" s="1"/>
      <c r="AX36" s="1"/>
      <c r="AY36" s="1" t="s">
        <v>966</v>
      </c>
      <c r="AZ36" s="1" t="s">
        <v>967</v>
      </c>
      <c r="BA36" s="1" t="s">
        <v>340</v>
      </c>
      <c r="BB36" s="1" t="s">
        <v>289</v>
      </c>
      <c r="BC36" s="1" t="s">
        <v>178</v>
      </c>
      <c r="BD36" s="1" t="s">
        <v>807</v>
      </c>
      <c r="BE36" s="1">
        <v>81.4</v>
      </c>
      <c r="BF36" s="1"/>
      <c r="BG36" s="1"/>
      <c r="BH36" s="1"/>
      <c r="BI36" s="1"/>
      <c r="BJ36" s="1"/>
      <c r="BK36" s="1"/>
      <c r="BL36" s="1"/>
      <c r="BM36" s="1"/>
      <c r="BN36" s="1"/>
      <c r="BO36" s="1" t="s">
        <v>968</v>
      </c>
      <c r="BP36" s="1"/>
      <c r="BQ36" s="1"/>
      <c r="BR36" s="1" t="s">
        <v>969</v>
      </c>
      <c r="BS36" s="1"/>
      <c r="BT36" s="1" t="s">
        <v>970</v>
      </c>
      <c r="BU36" s="1" t="str">
        <f>HYPERLINK("https://nconnect.nicmar.ac.in/storage/profile/6aaa1af52d73f.png","Download")</f>
        <v>0</v>
      </c>
      <c r="BV36" s="1" t="s">
        <v>116</v>
      </c>
      <c r="BW36" s="3"/>
      <c r="BX36" s="3"/>
    </row>
    <row r="37" spans="1:76">
      <c r="A37" s="1" t="s">
        <v>76</v>
      </c>
      <c r="B37" s="1" t="s">
        <v>77</v>
      </c>
      <c r="C37" s="1" t="s">
        <v>971</v>
      </c>
      <c r="D37" s="1" t="s">
        <v>972</v>
      </c>
      <c r="E37" s="1" t="s">
        <v>973</v>
      </c>
      <c r="F37" s="1" t="s">
        <v>974</v>
      </c>
      <c r="G37" s="1" t="s">
        <v>975</v>
      </c>
      <c r="H37" s="1" t="s">
        <v>976</v>
      </c>
      <c r="I37" s="1" t="s">
        <v>977</v>
      </c>
      <c r="J37" s="1">
        <v>7758979296</v>
      </c>
      <c r="K37" s="1" t="s">
        <v>702</v>
      </c>
      <c r="L37" s="1" t="s">
        <v>978</v>
      </c>
      <c r="M37" s="1" t="s">
        <v>87</v>
      </c>
      <c r="N37" s="1" t="s">
        <v>979</v>
      </c>
      <c r="O37" s="1" t="s">
        <v>980</v>
      </c>
      <c r="P37" s="1" t="s">
        <v>158</v>
      </c>
      <c r="Q37" s="1">
        <v>230134974003</v>
      </c>
      <c r="R37" s="1" t="s">
        <v>981</v>
      </c>
      <c r="S37" s="1">
        <v>9011246767</v>
      </c>
      <c r="T37" s="1" t="s">
        <v>775</v>
      </c>
      <c r="U37" s="1" t="s">
        <v>982</v>
      </c>
      <c r="V37" s="1">
        <v>8657775544</v>
      </c>
      <c r="W37" s="1" t="s">
        <v>275</v>
      </c>
      <c r="X37" s="1" t="s">
        <v>983</v>
      </c>
      <c r="Y37" s="1" t="s">
        <v>984</v>
      </c>
      <c r="Z37" s="1" t="s">
        <v>97</v>
      </c>
      <c r="AA37" s="1" t="s">
        <v>983</v>
      </c>
      <c r="AB37" s="1" t="s">
        <v>984</v>
      </c>
      <c r="AC37" s="1" t="s">
        <v>97</v>
      </c>
      <c r="AD37" s="1" t="s">
        <v>98</v>
      </c>
      <c r="AE37" s="1" t="s">
        <v>98</v>
      </c>
      <c r="AF37" s="1" t="s">
        <v>985</v>
      </c>
      <c r="AG37" s="1" t="s">
        <v>986</v>
      </c>
      <c r="AH37" s="1" t="s">
        <v>137</v>
      </c>
      <c r="AI37" s="1" t="s">
        <v>280</v>
      </c>
      <c r="AJ37" s="1">
        <v>76.83</v>
      </c>
      <c r="AK37" s="1"/>
      <c r="AL37" s="1"/>
      <c r="AM37" s="1"/>
      <c r="AN37" s="1"/>
      <c r="AO37" s="1"/>
      <c r="AP37" s="1"/>
      <c r="AQ37" s="1"/>
      <c r="AR37" s="1"/>
      <c r="AS37" s="1" t="s">
        <v>828</v>
      </c>
      <c r="AT37" s="1" t="s">
        <v>987</v>
      </c>
      <c r="AU37" s="1" t="s">
        <v>111</v>
      </c>
      <c r="AV37" s="1" t="s">
        <v>337</v>
      </c>
      <c r="AW37" s="1">
        <v>97.26</v>
      </c>
      <c r="AX37" s="1"/>
      <c r="AY37" s="1" t="s">
        <v>139</v>
      </c>
      <c r="AZ37" s="1" t="s">
        <v>988</v>
      </c>
      <c r="BA37" s="1" t="s">
        <v>340</v>
      </c>
      <c r="BB37" s="1" t="s">
        <v>289</v>
      </c>
      <c r="BC37" s="1" t="s">
        <v>989</v>
      </c>
      <c r="BD37" s="1" t="s">
        <v>143</v>
      </c>
      <c r="BE37" s="1">
        <v>75.2</v>
      </c>
      <c r="BF37" s="1">
        <v>8.27</v>
      </c>
      <c r="BG37" s="1"/>
      <c r="BH37" s="1"/>
      <c r="BI37" s="1"/>
      <c r="BJ37" s="1"/>
      <c r="BK37" s="1"/>
      <c r="BL37" s="1"/>
      <c r="BM37" s="1"/>
      <c r="BN37" s="1"/>
      <c r="BO37" s="1" t="s">
        <v>990</v>
      </c>
      <c r="BP37" s="1"/>
      <c r="BQ37" s="1"/>
      <c r="BR37" s="1" t="s">
        <v>991</v>
      </c>
      <c r="BS37" s="1"/>
      <c r="BT37" s="1"/>
      <c r="BU37" s="1" t="str">
        <f>HYPERLINK("https://nconnect.nicmar.ac.in/storage/profile/6aa926aa9c759.png","Download")</f>
        <v>0</v>
      </c>
      <c r="BV37" s="1" t="s">
        <v>116</v>
      </c>
      <c r="BW37" s="3"/>
      <c r="BX37" s="3"/>
    </row>
    <row r="38" spans="1:76">
      <c r="A38" s="1" t="s">
        <v>76</v>
      </c>
      <c r="B38" s="1" t="s">
        <v>77</v>
      </c>
      <c r="C38" s="1" t="s">
        <v>992</v>
      </c>
      <c r="D38" s="1" t="s">
        <v>993</v>
      </c>
      <c r="E38" s="1"/>
      <c r="F38" s="1" t="s">
        <v>994</v>
      </c>
      <c r="G38" s="1" t="s">
        <v>995</v>
      </c>
      <c r="H38" s="1" t="s">
        <v>996</v>
      </c>
      <c r="I38" s="1" t="s">
        <v>997</v>
      </c>
      <c r="J38" s="1">
        <v>7021101966</v>
      </c>
      <c r="K38" s="1" t="s">
        <v>702</v>
      </c>
      <c r="L38" s="1" t="s">
        <v>998</v>
      </c>
      <c r="M38" s="1" t="s">
        <v>87</v>
      </c>
      <c r="N38" s="1" t="s">
        <v>999</v>
      </c>
      <c r="O38" s="1" t="s">
        <v>1000</v>
      </c>
      <c r="P38" s="1" t="s">
        <v>217</v>
      </c>
      <c r="Q38" s="1" t="s">
        <v>1001</v>
      </c>
      <c r="R38" s="1" t="s">
        <v>1002</v>
      </c>
      <c r="S38" s="1">
        <v>9833311370</v>
      </c>
      <c r="T38" s="1" t="s">
        <v>129</v>
      </c>
      <c r="U38" s="1" t="s">
        <v>1003</v>
      </c>
      <c r="V38" s="1">
        <v>9833788055</v>
      </c>
      <c r="W38" s="1" t="s">
        <v>221</v>
      </c>
      <c r="X38" s="1" t="s">
        <v>1004</v>
      </c>
      <c r="Y38" s="1" t="s">
        <v>433</v>
      </c>
      <c r="Z38" s="1" t="s">
        <v>97</v>
      </c>
      <c r="AA38" s="1" t="s">
        <v>1004</v>
      </c>
      <c r="AB38" s="1" t="s">
        <v>433</v>
      </c>
      <c r="AC38" s="1" t="s">
        <v>97</v>
      </c>
      <c r="AD38" s="1" t="s">
        <v>98</v>
      </c>
      <c r="AE38" s="1" t="s">
        <v>98</v>
      </c>
      <c r="AF38" s="1" t="s">
        <v>1005</v>
      </c>
      <c r="AG38" s="1" t="s">
        <v>609</v>
      </c>
      <c r="AH38" s="1" t="s">
        <v>684</v>
      </c>
      <c r="AI38" s="1" t="s">
        <v>135</v>
      </c>
      <c r="AJ38" s="1">
        <v>75.4</v>
      </c>
      <c r="AK38" s="1"/>
      <c r="AL38" s="1" t="s">
        <v>1006</v>
      </c>
      <c r="AM38" s="1" t="s">
        <v>1007</v>
      </c>
      <c r="AN38" s="1" t="s">
        <v>1008</v>
      </c>
      <c r="AO38" s="1" t="s">
        <v>169</v>
      </c>
      <c r="AP38" s="1" t="s">
        <v>138</v>
      </c>
      <c r="AQ38" s="1">
        <v>84.15</v>
      </c>
      <c r="AR38" s="1"/>
      <c r="AS38" s="1"/>
      <c r="AT38" s="1"/>
      <c r="AU38" s="1"/>
      <c r="AV38" s="1"/>
      <c r="AW38" s="1"/>
      <c r="AX38" s="1"/>
      <c r="AY38" s="1" t="s">
        <v>139</v>
      </c>
      <c r="AZ38" s="1" t="s">
        <v>1009</v>
      </c>
      <c r="BA38" s="1" t="s">
        <v>1010</v>
      </c>
      <c r="BB38" s="1" t="s">
        <v>1011</v>
      </c>
      <c r="BC38" s="1" t="s">
        <v>394</v>
      </c>
      <c r="BD38" s="1" t="s">
        <v>715</v>
      </c>
      <c r="BE38" s="1">
        <v>81.93</v>
      </c>
      <c r="BF38" s="1">
        <v>9.99</v>
      </c>
      <c r="BG38" s="1"/>
      <c r="BH38" s="1"/>
      <c r="BI38" s="1"/>
      <c r="BJ38" s="1"/>
      <c r="BK38" s="1"/>
      <c r="BL38" s="1"/>
      <c r="BM38" s="1"/>
      <c r="BN38" s="1"/>
      <c r="BO38" s="1" t="s">
        <v>1012</v>
      </c>
      <c r="BP38" s="1" t="s">
        <v>1013</v>
      </c>
      <c r="BQ38" s="1"/>
      <c r="BR38" s="1" t="s">
        <v>1014</v>
      </c>
      <c r="BS38" s="1"/>
      <c r="BT38" s="1"/>
      <c r="BU38" s="1" t="str">
        <f>HYPERLINK("https://nconnect.nicmar.ac.in/storage/profile/6aaac773840c8.png","Download")</f>
        <v>0</v>
      </c>
      <c r="BV38" s="1" t="s">
        <v>116</v>
      </c>
      <c r="BW38" s="3"/>
      <c r="BX38" s="3"/>
    </row>
    <row r="39" spans="1:76">
      <c r="A39" s="1" t="s">
        <v>76</v>
      </c>
      <c r="B39" s="1" t="s">
        <v>77</v>
      </c>
      <c r="C39" s="1" t="s">
        <v>1015</v>
      </c>
      <c r="D39" s="1" t="s">
        <v>1016</v>
      </c>
      <c r="E39" s="1" t="s">
        <v>1017</v>
      </c>
      <c r="F39" s="1" t="s">
        <v>1018</v>
      </c>
      <c r="G39" s="1" t="s">
        <v>1019</v>
      </c>
      <c r="H39" s="1" t="s">
        <v>1020</v>
      </c>
      <c r="I39" s="1" t="s">
        <v>1021</v>
      </c>
      <c r="J39" s="1">
        <v>9167554908</v>
      </c>
      <c r="K39" s="1" t="s">
        <v>702</v>
      </c>
      <c r="L39" s="1" t="s">
        <v>1022</v>
      </c>
      <c r="M39" s="1" t="s">
        <v>87</v>
      </c>
      <c r="N39" s="1" t="s">
        <v>379</v>
      </c>
      <c r="O39" s="1" t="s">
        <v>1023</v>
      </c>
      <c r="P39" s="1" t="s">
        <v>217</v>
      </c>
      <c r="Q39" s="1">
        <v>580799335255</v>
      </c>
      <c r="R39" s="1" t="s">
        <v>1024</v>
      </c>
      <c r="S39" s="1">
        <v>9833738382</v>
      </c>
      <c r="T39" s="1" t="s">
        <v>1025</v>
      </c>
      <c r="U39" s="1" t="s">
        <v>1026</v>
      </c>
      <c r="V39" s="1">
        <v>9833264007</v>
      </c>
      <c r="W39" s="1" t="s">
        <v>1027</v>
      </c>
      <c r="X39" s="1" t="s">
        <v>1028</v>
      </c>
      <c r="Y39" s="1" t="s">
        <v>433</v>
      </c>
      <c r="Z39" s="1" t="s">
        <v>97</v>
      </c>
      <c r="AA39" s="1" t="s">
        <v>1028</v>
      </c>
      <c r="AB39" s="1" t="s">
        <v>433</v>
      </c>
      <c r="AC39" s="1" t="s">
        <v>97</v>
      </c>
      <c r="AD39" s="1" t="s">
        <v>98</v>
      </c>
      <c r="AE39" s="1" t="s">
        <v>98</v>
      </c>
      <c r="AF39" s="1" t="s">
        <v>1029</v>
      </c>
      <c r="AG39" s="1" t="s">
        <v>1030</v>
      </c>
      <c r="AH39" s="1" t="s">
        <v>1031</v>
      </c>
      <c r="AI39" s="1" t="s">
        <v>506</v>
      </c>
      <c r="AJ39" s="1">
        <v>84.55</v>
      </c>
      <c r="AK39" s="1"/>
      <c r="AL39" s="1" t="s">
        <v>1032</v>
      </c>
      <c r="AM39" s="1" t="s">
        <v>1007</v>
      </c>
      <c r="AN39" s="1" t="s">
        <v>1033</v>
      </c>
      <c r="AO39" s="1" t="s">
        <v>1034</v>
      </c>
      <c r="AP39" s="1" t="s">
        <v>1035</v>
      </c>
      <c r="AQ39" s="1">
        <v>75.23</v>
      </c>
      <c r="AR39" s="1"/>
      <c r="AS39" s="1"/>
      <c r="AT39" s="1"/>
      <c r="AU39" s="1"/>
      <c r="AV39" s="1"/>
      <c r="AW39" s="1"/>
      <c r="AX39" s="1"/>
      <c r="AY39" s="1" t="s">
        <v>255</v>
      </c>
      <c r="AZ39" s="1" t="s">
        <v>1036</v>
      </c>
      <c r="BA39" s="1" t="s">
        <v>109</v>
      </c>
      <c r="BB39" s="1" t="s">
        <v>98</v>
      </c>
      <c r="BC39" s="1" t="s">
        <v>336</v>
      </c>
      <c r="BD39" s="1" t="s">
        <v>1037</v>
      </c>
      <c r="BE39" s="1">
        <v>0</v>
      </c>
      <c r="BF39" s="1">
        <v>6.29</v>
      </c>
      <c r="BG39" s="1"/>
      <c r="BH39" s="1"/>
      <c r="BI39" s="1"/>
      <c r="BJ39" s="1"/>
      <c r="BK39" s="1"/>
      <c r="BL39" s="1"/>
      <c r="BM39" s="1"/>
      <c r="BN39" s="1"/>
      <c r="BO39" s="1" t="s">
        <v>1038</v>
      </c>
      <c r="BP39" s="1" t="s">
        <v>1039</v>
      </c>
      <c r="BQ39" s="1"/>
      <c r="BR39" s="1" t="s">
        <v>1040</v>
      </c>
      <c r="BS39" s="1"/>
      <c r="BT39" s="1" t="s">
        <v>1041</v>
      </c>
      <c r="BU39" s="1" t="str">
        <f>HYPERLINK("https://nconnect.nicmar.ac.in/storage/profile/6aaa9feced77d.png","Download")</f>
        <v>0</v>
      </c>
      <c r="BV39" s="1" t="s">
        <v>116</v>
      </c>
      <c r="BW39" s="3"/>
      <c r="BX39" s="3"/>
    </row>
    <row r="40" spans="1:76">
      <c r="A40" s="1" t="s">
        <v>76</v>
      </c>
      <c r="B40" s="1" t="s">
        <v>77</v>
      </c>
      <c r="C40" s="1" t="s">
        <v>1042</v>
      </c>
      <c r="D40" s="1" t="s">
        <v>1043</v>
      </c>
      <c r="E40" s="1" t="s">
        <v>1044</v>
      </c>
      <c r="F40" s="1" t="s">
        <v>1045</v>
      </c>
      <c r="G40" s="1" t="s">
        <v>1046</v>
      </c>
      <c r="H40" s="1" t="s">
        <v>1047</v>
      </c>
      <c r="I40" s="1" t="s">
        <v>1048</v>
      </c>
      <c r="J40" s="1">
        <v>8169883438</v>
      </c>
      <c r="K40" s="1" t="s">
        <v>702</v>
      </c>
      <c r="L40" s="1" t="s">
        <v>1049</v>
      </c>
      <c r="M40" s="1" t="s">
        <v>87</v>
      </c>
      <c r="N40" s="1" t="s">
        <v>1050</v>
      </c>
      <c r="O40" s="1" t="s">
        <v>1051</v>
      </c>
      <c r="P40" s="1" t="s">
        <v>217</v>
      </c>
      <c r="Q40" s="1">
        <v>874999806929</v>
      </c>
      <c r="R40" s="1" t="s">
        <v>1052</v>
      </c>
      <c r="S40" s="1">
        <v>8097753438</v>
      </c>
      <c r="T40" s="1" t="s">
        <v>1053</v>
      </c>
      <c r="U40" s="1" t="s">
        <v>1054</v>
      </c>
      <c r="V40" s="1">
        <v>9152779274</v>
      </c>
      <c r="W40" s="1" t="s">
        <v>221</v>
      </c>
      <c r="X40" s="1" t="s">
        <v>1055</v>
      </c>
      <c r="Y40" s="1" t="s">
        <v>248</v>
      </c>
      <c r="Z40" s="1" t="s">
        <v>97</v>
      </c>
      <c r="AA40" s="1" t="s">
        <v>1055</v>
      </c>
      <c r="AB40" s="1" t="s">
        <v>248</v>
      </c>
      <c r="AC40" s="1" t="s">
        <v>97</v>
      </c>
      <c r="AD40" s="1" t="s">
        <v>98</v>
      </c>
      <c r="AE40" s="1" t="s">
        <v>98</v>
      </c>
      <c r="AF40" s="1" t="s">
        <v>1056</v>
      </c>
      <c r="AG40" s="1" t="s">
        <v>1057</v>
      </c>
      <c r="AH40" s="1" t="s">
        <v>134</v>
      </c>
      <c r="AI40" s="1" t="s">
        <v>734</v>
      </c>
      <c r="AJ40" s="1">
        <v>60</v>
      </c>
      <c r="AK40" s="1"/>
      <c r="AL40" s="1" t="s">
        <v>1058</v>
      </c>
      <c r="AM40" s="1" t="s">
        <v>1059</v>
      </c>
      <c r="AN40" s="1" t="s">
        <v>1060</v>
      </c>
      <c r="AO40" s="1" t="s">
        <v>169</v>
      </c>
      <c r="AP40" s="1" t="s">
        <v>254</v>
      </c>
      <c r="AQ40" s="1">
        <v>62.31</v>
      </c>
      <c r="AR40" s="1"/>
      <c r="AS40" s="1" t="s">
        <v>1061</v>
      </c>
      <c r="AT40" s="1" t="s">
        <v>1062</v>
      </c>
      <c r="AU40" s="1" t="s">
        <v>253</v>
      </c>
      <c r="AV40" s="1" t="s">
        <v>1063</v>
      </c>
      <c r="AW40" s="1">
        <v>76.26</v>
      </c>
      <c r="AX40" s="1"/>
      <c r="AY40" s="1" t="s">
        <v>255</v>
      </c>
      <c r="AZ40" s="1" t="s">
        <v>1064</v>
      </c>
      <c r="BA40" s="1" t="s">
        <v>288</v>
      </c>
      <c r="BB40" s="1" t="s">
        <v>289</v>
      </c>
      <c r="BC40" s="1" t="s">
        <v>513</v>
      </c>
      <c r="BD40" s="1" t="s">
        <v>1065</v>
      </c>
      <c r="BE40" s="1">
        <v>58.67</v>
      </c>
      <c r="BF40" s="1">
        <v>6.52</v>
      </c>
      <c r="BG40" s="1"/>
      <c r="BH40" s="1"/>
      <c r="BI40" s="1"/>
      <c r="BJ40" s="1"/>
      <c r="BK40" s="1"/>
      <c r="BL40" s="1"/>
      <c r="BM40" s="1"/>
      <c r="BN40" s="1"/>
      <c r="BO40" s="1" t="s">
        <v>1066</v>
      </c>
      <c r="BP40" s="1" t="s">
        <v>1067</v>
      </c>
      <c r="BQ40" s="1"/>
      <c r="BR40" s="1"/>
      <c r="BS40" s="1"/>
      <c r="BT40" s="1"/>
      <c r="BU40" s="1" t="str">
        <f>HYPERLINK("https://nconnect.nicmar.ac.in/storage/profile/6aaa8da27e2d1.png","Download")</f>
        <v>0</v>
      </c>
      <c r="BV40" s="1" t="s">
        <v>116</v>
      </c>
      <c r="BW40" s="3"/>
      <c r="BX40" s="3"/>
    </row>
    <row r="41" spans="1:76">
      <c r="A41" s="1" t="s">
        <v>76</v>
      </c>
      <c r="B41" s="1" t="s">
        <v>77</v>
      </c>
      <c r="C41" s="1" t="s">
        <v>1068</v>
      </c>
      <c r="D41" s="1" t="s">
        <v>1069</v>
      </c>
      <c r="E41" s="1" t="s">
        <v>347</v>
      </c>
      <c r="F41" s="1" t="s">
        <v>1070</v>
      </c>
      <c r="G41" s="1" t="s">
        <v>1071</v>
      </c>
      <c r="H41" s="1" t="s">
        <v>1072</v>
      </c>
      <c r="I41" s="1" t="s">
        <v>1073</v>
      </c>
      <c r="J41" s="1">
        <v>9167231622</v>
      </c>
      <c r="K41" s="1" t="s">
        <v>702</v>
      </c>
      <c r="L41" s="1" t="s">
        <v>1074</v>
      </c>
      <c r="M41" s="1" t="s">
        <v>87</v>
      </c>
      <c r="N41" s="1" t="s">
        <v>727</v>
      </c>
      <c r="O41" s="1" t="s">
        <v>1075</v>
      </c>
      <c r="P41" s="1" t="s">
        <v>217</v>
      </c>
      <c r="Q41" s="1">
        <v>512749975495</v>
      </c>
      <c r="R41" s="1" t="s">
        <v>1076</v>
      </c>
      <c r="S41" s="1">
        <v>9324342031</v>
      </c>
      <c r="T41" s="1" t="s">
        <v>1077</v>
      </c>
      <c r="U41" s="1" t="s">
        <v>1078</v>
      </c>
      <c r="V41" s="1">
        <v>8169140657</v>
      </c>
      <c r="W41" s="1" t="s">
        <v>246</v>
      </c>
      <c r="X41" s="1" t="s">
        <v>1079</v>
      </c>
      <c r="Y41" s="1" t="s">
        <v>248</v>
      </c>
      <c r="Z41" s="1" t="s">
        <v>97</v>
      </c>
      <c r="AA41" s="1" t="s">
        <v>1079</v>
      </c>
      <c r="AB41" s="1" t="s">
        <v>248</v>
      </c>
      <c r="AC41" s="1" t="s">
        <v>97</v>
      </c>
      <c r="AD41" s="1" t="s">
        <v>98</v>
      </c>
      <c r="AE41" s="1" t="s">
        <v>98</v>
      </c>
      <c r="AF41" s="1" t="s">
        <v>1080</v>
      </c>
      <c r="AG41" s="1" t="s">
        <v>1081</v>
      </c>
      <c r="AH41" s="1" t="s">
        <v>137</v>
      </c>
      <c r="AI41" s="1" t="s">
        <v>734</v>
      </c>
      <c r="AJ41" s="1">
        <v>82.6</v>
      </c>
      <c r="AK41" s="1">
        <v>8.69</v>
      </c>
      <c r="AL41" s="1" t="s">
        <v>1082</v>
      </c>
      <c r="AM41" s="1" t="s">
        <v>1083</v>
      </c>
      <c r="AN41" s="1" t="s">
        <v>283</v>
      </c>
      <c r="AO41" s="1" t="s">
        <v>142</v>
      </c>
      <c r="AP41" s="1" t="s">
        <v>285</v>
      </c>
      <c r="AQ41" s="1">
        <v>55.54</v>
      </c>
      <c r="AR41" s="1">
        <v>5.85</v>
      </c>
      <c r="AS41" s="1"/>
      <c r="AT41" s="1"/>
      <c r="AU41" s="1"/>
      <c r="AV41" s="1"/>
      <c r="AW41" s="1"/>
      <c r="AX41" s="1"/>
      <c r="AY41" s="1" t="s">
        <v>1084</v>
      </c>
      <c r="AZ41" s="1" t="s">
        <v>1084</v>
      </c>
      <c r="BA41" s="1" t="s">
        <v>340</v>
      </c>
      <c r="BB41" s="1" t="s">
        <v>289</v>
      </c>
      <c r="BC41" s="1" t="s">
        <v>337</v>
      </c>
      <c r="BD41" s="1" t="s">
        <v>414</v>
      </c>
      <c r="BE41" s="1">
        <v>7.25</v>
      </c>
      <c r="BF41" s="1">
        <v>7.25</v>
      </c>
      <c r="BG41" s="1"/>
      <c r="BH41" s="1"/>
      <c r="BI41" s="1"/>
      <c r="BJ41" s="1"/>
      <c r="BK41" s="1"/>
      <c r="BL41" s="1"/>
      <c r="BM41" s="1"/>
      <c r="BN41" s="1"/>
      <c r="BO41" s="1" t="s">
        <v>1085</v>
      </c>
      <c r="BP41" s="1"/>
      <c r="BQ41" s="1"/>
      <c r="BR41" s="1"/>
      <c r="BS41" s="1"/>
      <c r="BT41" s="1"/>
      <c r="BU41" s="1" t="str">
        <f>HYPERLINK("https://nconnect.nicmar.ac.in/storage/profile/6aaa9d1ade15d.png","Download")</f>
        <v>0</v>
      </c>
      <c r="BV41" s="1" t="s">
        <v>116</v>
      </c>
      <c r="BW41" s="3"/>
      <c r="BX41" s="3"/>
    </row>
    <row r="42" spans="1:76">
      <c r="A42" s="1" t="s">
        <v>76</v>
      </c>
      <c r="B42" s="1" t="s">
        <v>77</v>
      </c>
      <c r="C42" s="1" t="s">
        <v>1086</v>
      </c>
      <c r="D42" s="1" t="s">
        <v>1087</v>
      </c>
      <c r="E42" s="1" t="s">
        <v>1088</v>
      </c>
      <c r="F42" s="1" t="s">
        <v>1089</v>
      </c>
      <c r="G42" s="1" t="s">
        <v>1090</v>
      </c>
      <c r="H42" s="1" t="s">
        <v>1091</v>
      </c>
      <c r="I42" s="1" t="s">
        <v>1092</v>
      </c>
      <c r="J42" s="1">
        <v>9637232828</v>
      </c>
      <c r="K42" s="1" t="s">
        <v>702</v>
      </c>
      <c r="L42" s="1" t="s">
        <v>1093</v>
      </c>
      <c r="M42" s="1" t="s">
        <v>87</v>
      </c>
      <c r="N42" s="1" t="s">
        <v>352</v>
      </c>
      <c r="O42" s="1" t="s">
        <v>1094</v>
      </c>
      <c r="P42" s="1" t="s">
        <v>192</v>
      </c>
      <c r="Q42" s="1">
        <v>978744199742</v>
      </c>
      <c r="R42" s="1" t="s">
        <v>1095</v>
      </c>
      <c r="S42" s="1">
        <v>8975855585</v>
      </c>
      <c r="T42" s="1" t="s">
        <v>1096</v>
      </c>
      <c r="U42" s="1" t="s">
        <v>1097</v>
      </c>
      <c r="V42" s="1">
        <v>9158487171</v>
      </c>
      <c r="W42" s="1" t="s">
        <v>1098</v>
      </c>
      <c r="X42" s="1" t="s">
        <v>1099</v>
      </c>
      <c r="Y42" s="1" t="s">
        <v>1100</v>
      </c>
      <c r="Z42" s="1" t="s">
        <v>97</v>
      </c>
      <c r="AA42" s="1" t="s">
        <v>1101</v>
      </c>
      <c r="AB42" s="1" t="s">
        <v>166</v>
      </c>
      <c r="AC42" s="1" t="s">
        <v>97</v>
      </c>
      <c r="AD42" s="1" t="s">
        <v>98</v>
      </c>
      <c r="AE42" s="1" t="s">
        <v>98</v>
      </c>
      <c r="AF42" s="1" t="s">
        <v>1102</v>
      </c>
      <c r="AG42" s="1" t="s">
        <v>1103</v>
      </c>
      <c r="AH42" s="1" t="s">
        <v>102</v>
      </c>
      <c r="AI42" s="1" t="s">
        <v>200</v>
      </c>
      <c r="AJ42" s="1">
        <v>60</v>
      </c>
      <c r="AK42" s="1">
        <v>6.32</v>
      </c>
      <c r="AL42" s="1" t="s">
        <v>1104</v>
      </c>
      <c r="AM42" s="1" t="s">
        <v>1103</v>
      </c>
      <c r="AN42" s="1" t="s">
        <v>104</v>
      </c>
      <c r="AO42" s="1" t="s">
        <v>734</v>
      </c>
      <c r="AP42" s="1" t="s">
        <v>202</v>
      </c>
      <c r="AQ42" s="1">
        <v>55.54</v>
      </c>
      <c r="AR42" s="1">
        <v>5.85</v>
      </c>
      <c r="AS42" s="1"/>
      <c r="AT42" s="1"/>
      <c r="AU42" s="1"/>
      <c r="AV42" s="1"/>
      <c r="AW42" s="1"/>
      <c r="AX42" s="1"/>
      <c r="AY42" s="1" t="s">
        <v>311</v>
      </c>
      <c r="AZ42" s="1" t="s">
        <v>1105</v>
      </c>
      <c r="BA42" s="1" t="s">
        <v>288</v>
      </c>
      <c r="BB42" s="1" t="s">
        <v>289</v>
      </c>
      <c r="BC42" s="1" t="s">
        <v>142</v>
      </c>
      <c r="BD42" s="1" t="s">
        <v>858</v>
      </c>
      <c r="BE42" s="1">
        <v>71.53</v>
      </c>
      <c r="BF42" s="1">
        <v>7.23</v>
      </c>
      <c r="BG42" s="1"/>
      <c r="BH42" s="1"/>
      <c r="BI42" s="1"/>
      <c r="BJ42" s="1"/>
      <c r="BK42" s="1"/>
      <c r="BL42" s="1"/>
      <c r="BM42" s="1"/>
      <c r="BN42" s="1"/>
      <c r="BO42" s="1" t="s">
        <v>1106</v>
      </c>
      <c r="BP42" s="1" t="s">
        <v>1107</v>
      </c>
      <c r="BQ42" s="1"/>
      <c r="BR42" s="1"/>
      <c r="BS42" s="1"/>
      <c r="BT42" s="1"/>
      <c r="BU42" s="1" t="str">
        <f>HYPERLINK("https://nconnect.nicmar.ac.in/storage/profile/6aaa97b4dc5cf.png","Download")</f>
        <v>0</v>
      </c>
      <c r="BV42" s="1" t="s">
        <v>116</v>
      </c>
      <c r="BW42" s="3"/>
      <c r="BX42" s="3"/>
    </row>
    <row r="43" spans="1:76">
      <c r="A43" s="1" t="s">
        <v>76</v>
      </c>
      <c r="B43" s="1" t="s">
        <v>77</v>
      </c>
      <c r="C43" s="1" t="s">
        <v>1108</v>
      </c>
      <c r="D43" s="1" t="s">
        <v>1109</v>
      </c>
      <c r="E43" s="1"/>
      <c r="F43" s="1" t="s">
        <v>1110</v>
      </c>
      <c r="G43" s="1" t="s">
        <v>1111</v>
      </c>
      <c r="H43" s="1" t="s">
        <v>1112</v>
      </c>
      <c r="I43" s="1" t="s">
        <v>1113</v>
      </c>
      <c r="J43" s="1">
        <v>9890665460</v>
      </c>
      <c r="K43" s="1" t="s">
        <v>702</v>
      </c>
      <c r="L43" s="1" t="s">
        <v>1114</v>
      </c>
      <c r="M43" s="1" t="s">
        <v>87</v>
      </c>
      <c r="N43" s="1" t="s">
        <v>379</v>
      </c>
      <c r="O43" s="1" t="s">
        <v>1115</v>
      </c>
      <c r="P43" s="1" t="s">
        <v>192</v>
      </c>
      <c r="Q43" s="1">
        <v>801105656283</v>
      </c>
      <c r="R43" s="1" t="s">
        <v>80</v>
      </c>
      <c r="S43" s="1">
        <v>7875789090</v>
      </c>
      <c r="T43" s="1" t="s">
        <v>219</v>
      </c>
      <c r="U43" s="1" t="s">
        <v>1116</v>
      </c>
      <c r="V43" s="1">
        <v>9561873130</v>
      </c>
      <c r="W43" s="1" t="s">
        <v>221</v>
      </c>
      <c r="X43" s="1" t="s">
        <v>1117</v>
      </c>
      <c r="Y43" s="1" t="s">
        <v>800</v>
      </c>
      <c r="Z43" s="1" t="s">
        <v>97</v>
      </c>
      <c r="AA43" s="1" t="s">
        <v>1117</v>
      </c>
      <c r="AB43" s="1" t="s">
        <v>800</v>
      </c>
      <c r="AC43" s="1" t="s">
        <v>97</v>
      </c>
      <c r="AD43" s="1" t="s">
        <v>98</v>
      </c>
      <c r="AE43" s="1" t="s">
        <v>98</v>
      </c>
      <c r="AF43" s="1" t="s">
        <v>1118</v>
      </c>
      <c r="AG43" s="1" t="s">
        <v>875</v>
      </c>
      <c r="AH43" s="1" t="s">
        <v>684</v>
      </c>
      <c r="AI43" s="1" t="s">
        <v>137</v>
      </c>
      <c r="AJ43" s="1">
        <v>54.62</v>
      </c>
      <c r="AK43" s="1">
        <v>5.8</v>
      </c>
      <c r="AL43" s="1"/>
      <c r="AM43" s="1"/>
      <c r="AN43" s="1"/>
      <c r="AO43" s="1"/>
      <c r="AP43" s="1"/>
      <c r="AQ43" s="1"/>
      <c r="AR43" s="1"/>
      <c r="AS43" s="1" t="s">
        <v>289</v>
      </c>
      <c r="AT43" s="1" t="s">
        <v>1119</v>
      </c>
      <c r="AU43" s="1" t="s">
        <v>734</v>
      </c>
      <c r="AV43" s="1" t="s">
        <v>737</v>
      </c>
      <c r="AW43" s="1">
        <v>84.42</v>
      </c>
      <c r="AX43" s="1"/>
      <c r="AY43" s="1" t="s">
        <v>1120</v>
      </c>
      <c r="AZ43" s="1" t="s">
        <v>1121</v>
      </c>
      <c r="BA43" s="1" t="s">
        <v>288</v>
      </c>
      <c r="BB43" s="1" t="s">
        <v>1122</v>
      </c>
      <c r="BC43" s="1" t="s">
        <v>1123</v>
      </c>
      <c r="BD43" s="1" t="s">
        <v>1124</v>
      </c>
      <c r="BE43" s="1">
        <v>65.23</v>
      </c>
      <c r="BF43" s="1">
        <v>6.71</v>
      </c>
      <c r="BG43" s="1"/>
      <c r="BH43" s="1"/>
      <c r="BI43" s="1"/>
      <c r="BJ43" s="1"/>
      <c r="BK43" s="1"/>
      <c r="BL43" s="1"/>
      <c r="BM43" s="1"/>
      <c r="BN43" s="1"/>
      <c r="BO43" s="1" t="s">
        <v>1125</v>
      </c>
      <c r="BP43" s="1"/>
      <c r="BQ43" s="1"/>
      <c r="BR43" s="1"/>
      <c r="BS43" s="1"/>
      <c r="BT43" s="1"/>
      <c r="BU43" s="1" t="str">
        <f>HYPERLINK("https://nconnect.nicmar.ac.in/storage/profile/6aaacb919997f.png","Download")</f>
        <v>0</v>
      </c>
      <c r="BV43" s="1" t="s">
        <v>116</v>
      </c>
      <c r="BW43" s="3"/>
      <c r="BX43" s="3"/>
    </row>
    <row r="44" spans="1:76">
      <c r="A44" s="1" t="s">
        <v>76</v>
      </c>
      <c r="B44" s="1" t="s">
        <v>77</v>
      </c>
      <c r="C44" s="1" t="s">
        <v>1126</v>
      </c>
      <c r="D44" s="1" t="s">
        <v>1127</v>
      </c>
      <c r="E44" s="1" t="s">
        <v>1128</v>
      </c>
      <c r="F44" s="1" t="s">
        <v>1129</v>
      </c>
      <c r="G44" s="1" t="s">
        <v>1130</v>
      </c>
      <c r="H44" s="1" t="s">
        <v>1131</v>
      </c>
      <c r="I44" s="1" t="s">
        <v>1132</v>
      </c>
      <c r="J44" s="1">
        <v>9834485841</v>
      </c>
      <c r="K44" s="1" t="s">
        <v>702</v>
      </c>
      <c r="L44" s="1" t="s">
        <v>1133</v>
      </c>
      <c r="M44" s="1" t="s">
        <v>87</v>
      </c>
      <c r="N44" s="1" t="s">
        <v>125</v>
      </c>
      <c r="O44" s="1" t="s">
        <v>1134</v>
      </c>
      <c r="P44" s="1" t="s">
        <v>217</v>
      </c>
      <c r="Q44" s="1">
        <v>859811916324</v>
      </c>
      <c r="R44" s="1" t="s">
        <v>1135</v>
      </c>
      <c r="S44" s="1">
        <v>8380028111</v>
      </c>
      <c r="T44" s="1" t="s">
        <v>1136</v>
      </c>
      <c r="U44" s="1" t="s">
        <v>1137</v>
      </c>
      <c r="V44" s="1">
        <v>9423953789</v>
      </c>
      <c r="W44" s="1" t="s">
        <v>221</v>
      </c>
      <c r="X44" s="1" t="s">
        <v>1138</v>
      </c>
      <c r="Y44" s="1" t="s">
        <v>984</v>
      </c>
      <c r="Z44" s="1" t="s">
        <v>97</v>
      </c>
      <c r="AA44" s="1" t="s">
        <v>1138</v>
      </c>
      <c r="AB44" s="1" t="s">
        <v>984</v>
      </c>
      <c r="AC44" s="1" t="s">
        <v>97</v>
      </c>
      <c r="AD44" s="1" t="s">
        <v>98</v>
      </c>
      <c r="AE44" s="1" t="s">
        <v>98</v>
      </c>
      <c r="AF44" s="1" t="s">
        <v>1139</v>
      </c>
      <c r="AG44" s="1" t="s">
        <v>225</v>
      </c>
      <c r="AH44" s="1" t="s">
        <v>199</v>
      </c>
      <c r="AI44" s="1" t="s">
        <v>200</v>
      </c>
      <c r="AJ44" s="1">
        <v>75.6</v>
      </c>
      <c r="AK44" s="1"/>
      <c r="AL44" s="1" t="s">
        <v>1140</v>
      </c>
      <c r="AM44" s="1" t="s">
        <v>225</v>
      </c>
      <c r="AN44" s="1" t="s">
        <v>104</v>
      </c>
      <c r="AO44" s="1" t="s">
        <v>169</v>
      </c>
      <c r="AP44" s="1" t="s">
        <v>202</v>
      </c>
      <c r="AQ44" s="1">
        <v>66</v>
      </c>
      <c r="AR44" s="1"/>
      <c r="AS44" s="1"/>
      <c r="AT44" s="1"/>
      <c r="AU44" s="1"/>
      <c r="AV44" s="1"/>
      <c r="AW44" s="1"/>
      <c r="AX44" s="1"/>
      <c r="AY44" s="1" t="s">
        <v>139</v>
      </c>
      <c r="AZ44" s="1" t="s">
        <v>1141</v>
      </c>
      <c r="BA44" s="1" t="s">
        <v>109</v>
      </c>
      <c r="BB44" s="1" t="s">
        <v>141</v>
      </c>
      <c r="BC44" s="1" t="s">
        <v>172</v>
      </c>
      <c r="BD44" s="1" t="s">
        <v>661</v>
      </c>
      <c r="BE44" s="1">
        <v>60.06</v>
      </c>
      <c r="BF44" s="1">
        <v>6.77</v>
      </c>
      <c r="BG44" s="1"/>
      <c r="BH44" s="1"/>
      <c r="BI44" s="1"/>
      <c r="BJ44" s="1"/>
      <c r="BK44" s="1"/>
      <c r="BL44" s="1"/>
      <c r="BM44" s="1"/>
      <c r="BN44" s="1"/>
      <c r="BO44" s="1" t="s">
        <v>1142</v>
      </c>
      <c r="BP44" s="1" t="s">
        <v>1143</v>
      </c>
      <c r="BQ44" s="1"/>
      <c r="BR44" s="1" t="s">
        <v>1144</v>
      </c>
      <c r="BS44" s="1"/>
      <c r="BT44" s="1" t="s">
        <v>1145</v>
      </c>
      <c r="BU44" s="1" t="str">
        <f>HYPERLINK("https://nconnect.nicmar.ac.in/storage/profile/6aa979b9470e2.png","Download")</f>
        <v>0</v>
      </c>
      <c r="BV44" s="1" t="s">
        <v>116</v>
      </c>
      <c r="BW44" s="3"/>
      <c r="BX44" s="3"/>
    </row>
    <row r="45" spans="1:76">
      <c r="A45" s="1" t="s">
        <v>76</v>
      </c>
      <c r="B45" s="1" t="s">
        <v>77</v>
      </c>
      <c r="C45" s="1" t="s">
        <v>1146</v>
      </c>
      <c r="D45" s="1" t="s">
        <v>1147</v>
      </c>
      <c r="E45" s="1" t="s">
        <v>1148</v>
      </c>
      <c r="F45" s="1" t="s">
        <v>1149</v>
      </c>
      <c r="G45" s="1" t="s">
        <v>1150</v>
      </c>
      <c r="H45" s="1" t="s">
        <v>1151</v>
      </c>
      <c r="I45" s="1" t="s">
        <v>1152</v>
      </c>
      <c r="J45" s="1">
        <v>7219436106</v>
      </c>
      <c r="K45" s="1" t="s">
        <v>702</v>
      </c>
      <c r="L45" s="1" t="s">
        <v>1153</v>
      </c>
      <c r="M45" s="1" t="s">
        <v>87</v>
      </c>
      <c r="N45" s="1" t="s">
        <v>795</v>
      </c>
      <c r="O45" s="1" t="s">
        <v>1154</v>
      </c>
      <c r="P45" s="1" t="s">
        <v>217</v>
      </c>
      <c r="Q45" s="1">
        <v>513140456045</v>
      </c>
      <c r="R45" s="1" t="s">
        <v>1148</v>
      </c>
      <c r="S45" s="1">
        <v>9967436106</v>
      </c>
      <c r="T45" s="1" t="s">
        <v>1155</v>
      </c>
      <c r="U45" s="1" t="s">
        <v>1156</v>
      </c>
      <c r="V45" s="1">
        <v>9860201560</v>
      </c>
      <c r="W45" s="1" t="s">
        <v>246</v>
      </c>
      <c r="X45" s="1" t="s">
        <v>1157</v>
      </c>
      <c r="Y45" s="1" t="s">
        <v>248</v>
      </c>
      <c r="Z45" s="1" t="s">
        <v>97</v>
      </c>
      <c r="AA45" s="1" t="s">
        <v>1157</v>
      </c>
      <c r="AB45" s="1" t="s">
        <v>248</v>
      </c>
      <c r="AC45" s="1" t="s">
        <v>97</v>
      </c>
      <c r="AD45" s="1" t="s">
        <v>98</v>
      </c>
      <c r="AE45" s="1" t="s">
        <v>98</v>
      </c>
      <c r="AF45" s="1" t="s">
        <v>1158</v>
      </c>
      <c r="AG45" s="1" t="s">
        <v>456</v>
      </c>
      <c r="AH45" s="1" t="s">
        <v>142</v>
      </c>
      <c r="AI45" s="1" t="s">
        <v>254</v>
      </c>
      <c r="AJ45" s="1">
        <v>76.2</v>
      </c>
      <c r="AK45" s="1"/>
      <c r="AL45" s="1"/>
      <c r="AM45" s="1"/>
      <c r="AN45" s="1"/>
      <c r="AO45" s="1"/>
      <c r="AP45" s="1"/>
      <c r="AQ45" s="1"/>
      <c r="AR45" s="1"/>
      <c r="AS45" s="1" t="s">
        <v>1159</v>
      </c>
      <c r="AT45" s="1" t="s">
        <v>1160</v>
      </c>
      <c r="AU45" s="1" t="s">
        <v>1161</v>
      </c>
      <c r="AV45" s="1" t="s">
        <v>858</v>
      </c>
      <c r="AW45" s="1">
        <v>66.53</v>
      </c>
      <c r="AX45" s="1"/>
      <c r="AY45" s="1" t="s">
        <v>255</v>
      </c>
      <c r="AZ45" s="1" t="s">
        <v>1162</v>
      </c>
      <c r="BA45" s="1" t="s">
        <v>288</v>
      </c>
      <c r="BB45" s="1" t="s">
        <v>857</v>
      </c>
      <c r="BC45" s="1" t="s">
        <v>1163</v>
      </c>
      <c r="BD45" s="1" t="s">
        <v>418</v>
      </c>
      <c r="BE45" s="1">
        <v>60.29</v>
      </c>
      <c r="BF45" s="1">
        <v>6.56</v>
      </c>
      <c r="BG45" s="1"/>
      <c r="BH45" s="1"/>
      <c r="BI45" s="1"/>
      <c r="BJ45" s="1"/>
      <c r="BK45" s="1"/>
      <c r="BL45" s="1"/>
      <c r="BM45" s="1"/>
      <c r="BN45" s="1"/>
      <c r="BO45" s="1" t="s">
        <v>1164</v>
      </c>
      <c r="BP45" s="1"/>
      <c r="BQ45" s="1"/>
      <c r="BR45" s="1"/>
      <c r="BS45" s="1"/>
      <c r="BT45" s="1"/>
      <c r="BU45" s="1" t="str">
        <f>HYPERLINK("https://nconnect.nicmar.ac.in/storage/profile/6aaa791fbdda0.png","Download")</f>
        <v>0</v>
      </c>
      <c r="BV45" s="1" t="s">
        <v>116</v>
      </c>
      <c r="BW45" s="3"/>
      <c r="BX45" s="3"/>
    </row>
    <row r="46" spans="1:76">
      <c r="A46" s="1" t="s">
        <v>76</v>
      </c>
      <c r="B46" s="1" t="s">
        <v>77</v>
      </c>
      <c r="C46" s="1" t="s">
        <v>1165</v>
      </c>
      <c r="D46" s="1" t="s">
        <v>1166</v>
      </c>
      <c r="E46" s="1" t="s">
        <v>1167</v>
      </c>
      <c r="F46" s="1" t="s">
        <v>1168</v>
      </c>
      <c r="G46" s="1" t="s">
        <v>1169</v>
      </c>
      <c r="H46" s="1" t="s">
        <v>1170</v>
      </c>
      <c r="I46" s="1" t="s">
        <v>1171</v>
      </c>
      <c r="J46" s="1">
        <v>7045709158</v>
      </c>
      <c r="K46" s="1" t="s">
        <v>702</v>
      </c>
      <c r="L46" s="1" t="s">
        <v>1172</v>
      </c>
      <c r="M46" s="1" t="s">
        <v>87</v>
      </c>
      <c r="N46" s="1" t="s">
        <v>704</v>
      </c>
      <c r="O46" s="1" t="s">
        <v>1173</v>
      </c>
      <c r="P46" s="1" t="s">
        <v>217</v>
      </c>
      <c r="Q46" s="1">
        <v>702726789410</v>
      </c>
      <c r="R46" s="1" t="s">
        <v>1167</v>
      </c>
      <c r="S46" s="1">
        <v>8097426082</v>
      </c>
      <c r="T46" s="1" t="s">
        <v>1174</v>
      </c>
      <c r="U46" s="1" t="s">
        <v>1175</v>
      </c>
      <c r="V46" s="1">
        <v>8369145908</v>
      </c>
      <c r="W46" s="1" t="s">
        <v>221</v>
      </c>
      <c r="X46" s="1" t="s">
        <v>1176</v>
      </c>
      <c r="Y46" s="1" t="s">
        <v>132</v>
      </c>
      <c r="Z46" s="1" t="s">
        <v>97</v>
      </c>
      <c r="AA46" s="1" t="s">
        <v>1176</v>
      </c>
      <c r="AB46" s="1" t="s">
        <v>132</v>
      </c>
      <c r="AC46" s="1" t="s">
        <v>97</v>
      </c>
      <c r="AD46" s="1" t="s">
        <v>98</v>
      </c>
      <c r="AE46" s="1" t="s">
        <v>98</v>
      </c>
      <c r="AF46" s="1" t="s">
        <v>1177</v>
      </c>
      <c r="AG46" s="1" t="s">
        <v>1178</v>
      </c>
      <c r="AH46" s="1" t="s">
        <v>333</v>
      </c>
      <c r="AI46" s="1" t="s">
        <v>506</v>
      </c>
      <c r="AJ46" s="1">
        <v>83.09</v>
      </c>
      <c r="AK46" s="1"/>
      <c r="AL46" s="1" t="s">
        <v>1179</v>
      </c>
      <c r="AM46" s="1" t="s">
        <v>1180</v>
      </c>
      <c r="AN46" s="1" t="s">
        <v>283</v>
      </c>
      <c r="AO46" s="1" t="s">
        <v>1181</v>
      </c>
      <c r="AP46" s="1" t="s">
        <v>1182</v>
      </c>
      <c r="AQ46" s="1">
        <v>60.15</v>
      </c>
      <c r="AR46" s="1"/>
      <c r="AS46" s="1"/>
      <c r="AT46" s="1"/>
      <c r="AU46" s="1"/>
      <c r="AV46" s="1"/>
      <c r="AW46" s="1"/>
      <c r="AX46" s="1"/>
      <c r="AY46" s="1" t="s">
        <v>255</v>
      </c>
      <c r="AZ46" s="1" t="s">
        <v>1183</v>
      </c>
      <c r="BA46" s="1" t="s">
        <v>109</v>
      </c>
      <c r="BB46" s="1" t="s">
        <v>141</v>
      </c>
      <c r="BC46" s="1" t="s">
        <v>1184</v>
      </c>
      <c r="BD46" s="1" t="s">
        <v>690</v>
      </c>
      <c r="BE46" s="1">
        <v>57.81</v>
      </c>
      <c r="BF46" s="1">
        <v>6.19</v>
      </c>
      <c r="BG46" s="1"/>
      <c r="BH46" s="1"/>
      <c r="BI46" s="1"/>
      <c r="BJ46" s="1"/>
      <c r="BK46" s="1"/>
      <c r="BL46" s="1"/>
      <c r="BM46" s="1"/>
      <c r="BN46" s="1"/>
      <c r="BO46" s="1" t="s">
        <v>1185</v>
      </c>
      <c r="BP46" s="1" t="s">
        <v>1186</v>
      </c>
      <c r="BQ46" s="1"/>
      <c r="BR46" s="1" t="s">
        <v>1187</v>
      </c>
      <c r="BS46" s="1"/>
      <c r="BT46" s="1"/>
      <c r="BU46" s="1" t="str">
        <f>HYPERLINK("https://nconnect.nicmar.ac.in/storage/profile/6aa9825433bc4.png","Download")</f>
        <v>0</v>
      </c>
      <c r="BV46" s="1" t="s">
        <v>116</v>
      </c>
      <c r="BW46" s="3"/>
      <c r="BX46" s="3"/>
    </row>
    <row r="47" spans="1:76">
      <c r="A47" s="1" t="s">
        <v>76</v>
      </c>
      <c r="B47" s="1" t="s">
        <v>77</v>
      </c>
      <c r="C47" s="1" t="s">
        <v>1188</v>
      </c>
      <c r="D47" s="1" t="s">
        <v>1189</v>
      </c>
      <c r="E47" s="1" t="s">
        <v>1190</v>
      </c>
      <c r="F47" s="1" t="s">
        <v>1191</v>
      </c>
      <c r="G47" s="1" t="s">
        <v>1192</v>
      </c>
      <c r="H47" s="1" t="s">
        <v>1193</v>
      </c>
      <c r="I47" s="1" t="s">
        <v>1194</v>
      </c>
      <c r="J47" s="1">
        <v>9022685002</v>
      </c>
      <c r="K47" s="1" t="s">
        <v>702</v>
      </c>
      <c r="L47" s="1" t="s">
        <v>1195</v>
      </c>
      <c r="M47" s="1" t="s">
        <v>87</v>
      </c>
      <c r="N47" s="1" t="s">
        <v>125</v>
      </c>
      <c r="O47" s="1" t="s">
        <v>1196</v>
      </c>
      <c r="P47" s="1" t="s">
        <v>1197</v>
      </c>
      <c r="Q47" s="1">
        <v>933558462906</v>
      </c>
      <c r="R47" s="1" t="s">
        <v>1198</v>
      </c>
      <c r="S47" s="1">
        <v>9850489147</v>
      </c>
      <c r="T47" s="1" t="s">
        <v>477</v>
      </c>
      <c r="U47" s="1" t="s">
        <v>1199</v>
      </c>
      <c r="V47" s="1">
        <v>7004864798</v>
      </c>
      <c r="W47" s="1" t="s">
        <v>196</v>
      </c>
      <c r="X47" s="1" t="s">
        <v>1200</v>
      </c>
      <c r="Y47" s="1" t="s">
        <v>800</v>
      </c>
      <c r="Z47" s="1" t="s">
        <v>97</v>
      </c>
      <c r="AA47" s="1" t="s">
        <v>1200</v>
      </c>
      <c r="AB47" s="1" t="s">
        <v>800</v>
      </c>
      <c r="AC47" s="1" t="s">
        <v>97</v>
      </c>
      <c r="AD47" s="1" t="s">
        <v>98</v>
      </c>
      <c r="AE47" s="1" t="s">
        <v>98</v>
      </c>
      <c r="AF47" s="1" t="s">
        <v>1201</v>
      </c>
      <c r="AG47" s="1" t="s">
        <v>100</v>
      </c>
      <c r="AH47" s="1" t="s">
        <v>169</v>
      </c>
      <c r="AI47" s="1" t="s">
        <v>284</v>
      </c>
      <c r="AJ47" s="1">
        <v>72.2</v>
      </c>
      <c r="AK47" s="1"/>
      <c r="AL47" s="1"/>
      <c r="AM47" s="1"/>
      <c r="AN47" s="1"/>
      <c r="AO47" s="1"/>
      <c r="AP47" s="1"/>
      <c r="AQ47" s="1"/>
      <c r="AR47" s="1"/>
      <c r="AS47" s="1" t="s">
        <v>1202</v>
      </c>
      <c r="AT47" s="1" t="s">
        <v>1203</v>
      </c>
      <c r="AU47" s="1" t="s">
        <v>394</v>
      </c>
      <c r="AV47" s="1" t="s">
        <v>513</v>
      </c>
      <c r="AW47" s="1">
        <v>81.16</v>
      </c>
      <c r="AX47" s="1"/>
      <c r="AY47" s="1" t="s">
        <v>1204</v>
      </c>
      <c r="AZ47" s="1" t="s">
        <v>1205</v>
      </c>
      <c r="BA47" s="1" t="s">
        <v>340</v>
      </c>
      <c r="BB47" s="1" t="s">
        <v>289</v>
      </c>
      <c r="BC47" s="1" t="s">
        <v>925</v>
      </c>
      <c r="BD47" s="1" t="s">
        <v>366</v>
      </c>
      <c r="BE47" s="1">
        <v>56.4</v>
      </c>
      <c r="BF47" s="1">
        <v>6.14</v>
      </c>
      <c r="BG47" s="1"/>
      <c r="BH47" s="1"/>
      <c r="BI47" s="1"/>
      <c r="BJ47" s="1"/>
      <c r="BK47" s="1"/>
      <c r="BL47" s="1"/>
      <c r="BM47" s="1"/>
      <c r="BN47" s="1"/>
      <c r="BO47" s="1" t="s">
        <v>1206</v>
      </c>
      <c r="BP47" s="1" t="s">
        <v>1207</v>
      </c>
      <c r="BQ47" s="1"/>
      <c r="BR47" s="1" t="s">
        <v>1208</v>
      </c>
      <c r="BS47" s="1"/>
      <c r="BT47" s="1" t="s">
        <v>1209</v>
      </c>
      <c r="BU47" s="1" t="str">
        <f>HYPERLINK("https://nconnect.nicmar.ac.in/storage/profile/6aaa4a232c9c7.png","Download")</f>
        <v>0</v>
      </c>
      <c r="BV47" s="1" t="s">
        <v>116</v>
      </c>
      <c r="BW47" s="3"/>
      <c r="BX47" s="3"/>
    </row>
    <row r="48" spans="1:76">
      <c r="A48" s="1" t="s">
        <v>76</v>
      </c>
      <c r="B48" s="1" t="s">
        <v>77</v>
      </c>
      <c r="C48" s="1" t="s">
        <v>1210</v>
      </c>
      <c r="D48" s="1" t="s">
        <v>1211</v>
      </c>
      <c r="E48" s="1" t="s">
        <v>1212</v>
      </c>
      <c r="F48" s="1" t="s">
        <v>1213</v>
      </c>
      <c r="G48" s="1" t="s">
        <v>1214</v>
      </c>
      <c r="H48" s="1" t="s">
        <v>1215</v>
      </c>
      <c r="I48" s="1" t="s">
        <v>1216</v>
      </c>
      <c r="J48" s="1">
        <v>8626058891</v>
      </c>
      <c r="K48" s="1" t="s">
        <v>702</v>
      </c>
      <c r="L48" s="1" t="s">
        <v>1217</v>
      </c>
      <c r="M48" s="1" t="s">
        <v>87</v>
      </c>
      <c r="N48" s="1" t="s">
        <v>125</v>
      </c>
      <c r="O48" s="1" t="s">
        <v>1218</v>
      </c>
      <c r="P48" s="1" t="s">
        <v>217</v>
      </c>
      <c r="Q48" s="1">
        <v>267327517036</v>
      </c>
      <c r="R48" s="1" t="s">
        <v>1212</v>
      </c>
      <c r="S48" s="1">
        <v>9822436321</v>
      </c>
      <c r="T48" s="1" t="s">
        <v>775</v>
      </c>
      <c r="U48" s="1" t="s">
        <v>1219</v>
      </c>
      <c r="V48" s="1">
        <v>9860928764</v>
      </c>
      <c r="W48" s="1" t="s">
        <v>1220</v>
      </c>
      <c r="X48" s="1" t="s">
        <v>1221</v>
      </c>
      <c r="Y48" s="1" t="s">
        <v>433</v>
      </c>
      <c r="Z48" s="1" t="s">
        <v>97</v>
      </c>
      <c r="AA48" s="1" t="s">
        <v>1221</v>
      </c>
      <c r="AB48" s="1" t="s">
        <v>433</v>
      </c>
      <c r="AC48" s="1" t="s">
        <v>97</v>
      </c>
      <c r="AD48" s="1" t="s">
        <v>98</v>
      </c>
      <c r="AE48" s="1" t="s">
        <v>98</v>
      </c>
      <c r="AF48" s="1" t="s">
        <v>1222</v>
      </c>
      <c r="AG48" s="1" t="s">
        <v>1223</v>
      </c>
      <c r="AH48" s="1" t="s">
        <v>509</v>
      </c>
      <c r="AI48" s="1" t="s">
        <v>253</v>
      </c>
      <c r="AJ48" s="1">
        <v>64.6</v>
      </c>
      <c r="AK48" s="1"/>
      <c r="AL48" s="1" t="s">
        <v>1224</v>
      </c>
      <c r="AM48" s="1" t="s">
        <v>1223</v>
      </c>
      <c r="AN48" s="1" t="s">
        <v>1008</v>
      </c>
      <c r="AO48" s="1" t="s">
        <v>254</v>
      </c>
      <c r="AP48" s="1" t="s">
        <v>1063</v>
      </c>
      <c r="AQ48" s="1">
        <v>57.5</v>
      </c>
      <c r="AR48" s="1"/>
      <c r="AS48" s="1"/>
      <c r="AT48" s="1"/>
      <c r="AU48" s="1"/>
      <c r="AV48" s="1"/>
      <c r="AW48" s="1"/>
      <c r="AX48" s="1"/>
      <c r="AY48" s="1" t="s">
        <v>1225</v>
      </c>
      <c r="AZ48" s="1" t="s">
        <v>1226</v>
      </c>
      <c r="BA48" s="1" t="s">
        <v>1010</v>
      </c>
      <c r="BB48" s="1" t="s">
        <v>1011</v>
      </c>
      <c r="BC48" s="1" t="s">
        <v>614</v>
      </c>
      <c r="BD48" s="1" t="s">
        <v>179</v>
      </c>
      <c r="BE48" s="1">
        <v>57.8</v>
      </c>
      <c r="BF48" s="1">
        <v>6.28</v>
      </c>
      <c r="BG48" s="1"/>
      <c r="BH48" s="1"/>
      <c r="BI48" s="1"/>
      <c r="BJ48" s="1"/>
      <c r="BK48" s="1"/>
      <c r="BL48" s="1"/>
      <c r="BM48" s="1"/>
      <c r="BN48" s="1"/>
      <c r="BO48" s="1" t="s">
        <v>1227</v>
      </c>
      <c r="BP48" s="1" t="s">
        <v>1228</v>
      </c>
      <c r="BQ48" s="1"/>
      <c r="BR48" s="1"/>
      <c r="BS48" s="1"/>
      <c r="BT48" s="1" t="s">
        <v>1229</v>
      </c>
      <c r="BU48" s="1" t="str">
        <f>HYPERLINK("https://nconnect.nicmar.ac.in/storage/profile/6aa96d5831911.png","Download")</f>
        <v>0</v>
      </c>
      <c r="BV48" s="1" t="s">
        <v>116</v>
      </c>
      <c r="BW48" s="3"/>
      <c r="BX48" s="3"/>
    </row>
    <row r="49" spans="1:76">
      <c r="A49" s="1" t="s">
        <v>76</v>
      </c>
      <c r="B49" s="1" t="s">
        <v>77</v>
      </c>
      <c r="C49" s="1" t="s">
        <v>1230</v>
      </c>
      <c r="D49" s="1" t="s">
        <v>1231</v>
      </c>
      <c r="E49" s="1" t="s">
        <v>1232</v>
      </c>
      <c r="F49" s="1" t="s">
        <v>1233</v>
      </c>
      <c r="G49" s="1" t="s">
        <v>1234</v>
      </c>
      <c r="H49" s="1" t="s">
        <v>1235</v>
      </c>
      <c r="I49" s="1" t="s">
        <v>1236</v>
      </c>
      <c r="J49" s="1">
        <v>7045859828</v>
      </c>
      <c r="K49" s="1" t="s">
        <v>702</v>
      </c>
      <c r="L49" s="1" t="s">
        <v>1237</v>
      </c>
      <c r="M49" s="1" t="s">
        <v>87</v>
      </c>
      <c r="N49" s="1" t="s">
        <v>1238</v>
      </c>
      <c r="O49" s="1" t="s">
        <v>1239</v>
      </c>
      <c r="P49" s="1" t="s">
        <v>90</v>
      </c>
      <c r="Q49" s="1">
        <v>392477744636</v>
      </c>
      <c r="R49" s="1" t="s">
        <v>1240</v>
      </c>
      <c r="S49" s="1">
        <v>9867597859</v>
      </c>
      <c r="T49" s="1" t="s">
        <v>1241</v>
      </c>
      <c r="U49" s="1" t="s">
        <v>1242</v>
      </c>
      <c r="V49" s="1">
        <v>9867820902</v>
      </c>
      <c r="W49" s="1" t="s">
        <v>196</v>
      </c>
      <c r="X49" s="1" t="s">
        <v>1243</v>
      </c>
      <c r="Y49" s="1" t="s">
        <v>132</v>
      </c>
      <c r="Z49" s="1" t="s">
        <v>97</v>
      </c>
      <c r="AA49" s="1" t="s">
        <v>1244</v>
      </c>
      <c r="AB49" s="1" t="s">
        <v>132</v>
      </c>
      <c r="AC49" s="1" t="s">
        <v>97</v>
      </c>
      <c r="AD49" s="1" t="s">
        <v>98</v>
      </c>
      <c r="AE49" s="1" t="s">
        <v>98</v>
      </c>
      <c r="AF49" s="1" t="s">
        <v>1245</v>
      </c>
      <c r="AG49" s="1" t="s">
        <v>1246</v>
      </c>
      <c r="AH49" s="1" t="s">
        <v>169</v>
      </c>
      <c r="AI49" s="1" t="s">
        <v>142</v>
      </c>
      <c r="AJ49" s="1">
        <v>83</v>
      </c>
      <c r="AK49" s="1">
        <v>8.74</v>
      </c>
      <c r="AL49" s="1"/>
      <c r="AM49" s="1"/>
      <c r="AN49" s="1"/>
      <c r="AO49" s="1"/>
      <c r="AP49" s="1"/>
      <c r="AQ49" s="1"/>
      <c r="AR49" s="1"/>
      <c r="AS49" s="1" t="s">
        <v>1247</v>
      </c>
      <c r="AT49" s="1" t="s">
        <v>1248</v>
      </c>
      <c r="AU49" s="1" t="s">
        <v>394</v>
      </c>
      <c r="AV49" s="1" t="s">
        <v>518</v>
      </c>
      <c r="AW49" s="1">
        <v>78.35</v>
      </c>
      <c r="AX49" s="1">
        <v>7.84</v>
      </c>
      <c r="AY49" s="1" t="s">
        <v>139</v>
      </c>
      <c r="AZ49" s="1" t="s">
        <v>1249</v>
      </c>
      <c r="BA49" s="1" t="s">
        <v>288</v>
      </c>
      <c r="BB49" s="1" t="s">
        <v>289</v>
      </c>
      <c r="BC49" s="1" t="s">
        <v>925</v>
      </c>
      <c r="BD49" s="1" t="s">
        <v>1065</v>
      </c>
      <c r="BE49" s="1">
        <v>58.74</v>
      </c>
      <c r="BF49" s="1">
        <v>6.37</v>
      </c>
      <c r="BG49" s="1"/>
      <c r="BH49" s="1"/>
      <c r="BI49" s="1"/>
      <c r="BJ49" s="1"/>
      <c r="BK49" s="1"/>
      <c r="BL49" s="1"/>
      <c r="BM49" s="1"/>
      <c r="BN49" s="1"/>
      <c r="BO49" s="1" t="s">
        <v>1250</v>
      </c>
      <c r="BP49" s="1"/>
      <c r="BQ49" s="1"/>
      <c r="BR49" s="1" t="s">
        <v>1251</v>
      </c>
      <c r="BS49" s="1"/>
      <c r="BT49" s="1"/>
      <c r="BU49" s="1" t="str">
        <f>HYPERLINK("https://nconnect.nicmar.ac.in/storage/profile/6aaa231be1d19.png","Download")</f>
        <v>0</v>
      </c>
      <c r="BV49" s="1" t="s">
        <v>116</v>
      </c>
      <c r="BW49" s="3"/>
      <c r="BX49" s="3"/>
    </row>
    <row r="50" spans="1:76">
      <c r="A50" s="1" t="s">
        <v>76</v>
      </c>
      <c r="B50" s="1" t="s">
        <v>77</v>
      </c>
      <c r="C50" s="1" t="s">
        <v>1252</v>
      </c>
      <c r="D50" s="1" t="s">
        <v>1253</v>
      </c>
      <c r="E50" s="1" t="s">
        <v>1254</v>
      </c>
      <c r="F50" s="1" t="s">
        <v>1255</v>
      </c>
      <c r="G50" s="1" t="s">
        <v>1256</v>
      </c>
      <c r="H50" s="1" t="s">
        <v>1257</v>
      </c>
      <c r="I50" s="1" t="s">
        <v>1258</v>
      </c>
      <c r="J50" s="1">
        <v>9422606179</v>
      </c>
      <c r="K50" s="1" t="s">
        <v>702</v>
      </c>
      <c r="L50" s="1" t="s">
        <v>1259</v>
      </c>
      <c r="M50" s="1" t="s">
        <v>87</v>
      </c>
      <c r="N50" s="1" t="s">
        <v>379</v>
      </c>
      <c r="O50" s="1" t="s">
        <v>1260</v>
      </c>
      <c r="P50" s="1" t="s">
        <v>158</v>
      </c>
      <c r="Q50" s="1">
        <v>902385682254</v>
      </c>
      <c r="R50" s="1" t="s">
        <v>1254</v>
      </c>
      <c r="S50" s="1">
        <v>7755921963</v>
      </c>
      <c r="T50" s="1" t="s">
        <v>273</v>
      </c>
      <c r="U50" s="1" t="s">
        <v>1261</v>
      </c>
      <c r="V50" s="1">
        <v>9370911202</v>
      </c>
      <c r="W50" s="1" t="s">
        <v>196</v>
      </c>
      <c r="X50" s="1" t="s">
        <v>1262</v>
      </c>
      <c r="Y50" s="1" t="s">
        <v>1263</v>
      </c>
      <c r="Z50" s="1" t="s">
        <v>97</v>
      </c>
      <c r="AA50" s="1" t="s">
        <v>1264</v>
      </c>
      <c r="AB50" s="1" t="s">
        <v>1263</v>
      </c>
      <c r="AC50" s="1" t="s">
        <v>97</v>
      </c>
      <c r="AD50" s="1" t="s">
        <v>98</v>
      </c>
      <c r="AE50" s="1" t="s">
        <v>98</v>
      </c>
      <c r="AF50" s="1" t="s">
        <v>1265</v>
      </c>
      <c r="AG50" s="1" t="s">
        <v>1266</v>
      </c>
      <c r="AH50" s="1" t="s">
        <v>111</v>
      </c>
      <c r="AI50" s="1" t="s">
        <v>284</v>
      </c>
      <c r="AJ50" s="1">
        <v>58.8</v>
      </c>
      <c r="AK50" s="1"/>
      <c r="AL50" s="1"/>
      <c r="AM50" s="1"/>
      <c r="AN50" s="1"/>
      <c r="AO50" s="1"/>
      <c r="AP50" s="1"/>
      <c r="AQ50" s="1"/>
      <c r="AR50" s="1"/>
      <c r="AS50" s="1" t="s">
        <v>289</v>
      </c>
      <c r="AT50" s="1" t="s">
        <v>1267</v>
      </c>
      <c r="AU50" s="1" t="s">
        <v>394</v>
      </c>
      <c r="AV50" s="1" t="s">
        <v>1268</v>
      </c>
      <c r="AW50" s="1">
        <v>75.79</v>
      </c>
      <c r="AX50" s="1"/>
      <c r="AY50" s="1" t="s">
        <v>1269</v>
      </c>
      <c r="AZ50" s="1" t="s">
        <v>1270</v>
      </c>
      <c r="BA50" s="1" t="s">
        <v>288</v>
      </c>
      <c r="BB50" s="1" t="s">
        <v>289</v>
      </c>
      <c r="BC50" s="1" t="s">
        <v>513</v>
      </c>
      <c r="BD50" s="1" t="s">
        <v>366</v>
      </c>
      <c r="BE50" s="1">
        <v>55.05</v>
      </c>
      <c r="BF50" s="1">
        <v>5.79</v>
      </c>
      <c r="BG50" s="1"/>
      <c r="BH50" s="1"/>
      <c r="BI50" s="1"/>
      <c r="BJ50" s="1"/>
      <c r="BK50" s="1"/>
      <c r="BL50" s="1"/>
      <c r="BM50" s="1"/>
      <c r="BN50" s="1"/>
      <c r="BO50" s="1" t="s">
        <v>1271</v>
      </c>
      <c r="BP50" s="1" t="s">
        <v>1272</v>
      </c>
      <c r="BQ50" s="1"/>
      <c r="BR50" s="1"/>
      <c r="BS50" s="1"/>
      <c r="BT50" s="1"/>
      <c r="BU50" s="1" t="s">
        <v>1273</v>
      </c>
      <c r="BV50" s="1" t="s">
        <v>116</v>
      </c>
      <c r="BW50" s="3"/>
      <c r="BX50" s="3"/>
    </row>
    <row r="51" spans="1:76">
      <c r="A51" s="1" t="s">
        <v>76</v>
      </c>
      <c r="B51" s="1" t="s">
        <v>77</v>
      </c>
      <c r="C51" s="1" t="s">
        <v>1274</v>
      </c>
      <c r="D51" s="1" t="s">
        <v>1275</v>
      </c>
      <c r="E51" s="1" t="s">
        <v>1276</v>
      </c>
      <c r="F51" s="1" t="s">
        <v>1277</v>
      </c>
      <c r="G51" s="1" t="s">
        <v>1278</v>
      </c>
      <c r="H51" s="1" t="s">
        <v>1279</v>
      </c>
      <c r="I51" s="1" t="s">
        <v>1280</v>
      </c>
      <c r="J51" s="1">
        <v>9322067086</v>
      </c>
      <c r="K51" s="1" t="s">
        <v>702</v>
      </c>
      <c r="L51" s="1" t="s">
        <v>1281</v>
      </c>
      <c r="M51" s="1" t="s">
        <v>87</v>
      </c>
      <c r="N51" s="1" t="s">
        <v>1282</v>
      </c>
      <c r="O51" s="1" t="s">
        <v>1283</v>
      </c>
      <c r="P51" s="1" t="s">
        <v>192</v>
      </c>
      <c r="Q51" s="1">
        <v>576568080403</v>
      </c>
      <c r="R51" s="1" t="s">
        <v>1284</v>
      </c>
      <c r="S51" s="1">
        <v>9850385111</v>
      </c>
      <c r="T51" s="1" t="s">
        <v>160</v>
      </c>
      <c r="U51" s="1" t="s">
        <v>1285</v>
      </c>
      <c r="V51" s="1">
        <v>9921345980</v>
      </c>
      <c r="W51" s="1" t="s">
        <v>1286</v>
      </c>
      <c r="X51" s="1" t="s">
        <v>1287</v>
      </c>
      <c r="Y51" s="1" t="s">
        <v>778</v>
      </c>
      <c r="Z51" s="1" t="s">
        <v>97</v>
      </c>
      <c r="AA51" s="1" t="s">
        <v>1287</v>
      </c>
      <c r="AB51" s="1" t="s">
        <v>778</v>
      </c>
      <c r="AC51" s="1" t="s">
        <v>97</v>
      </c>
      <c r="AD51" s="1" t="s">
        <v>98</v>
      </c>
      <c r="AE51" s="1" t="s">
        <v>98</v>
      </c>
      <c r="AF51" s="1" t="s">
        <v>1288</v>
      </c>
      <c r="AG51" s="1" t="s">
        <v>1223</v>
      </c>
      <c r="AH51" s="1" t="s">
        <v>142</v>
      </c>
      <c r="AI51" s="1" t="s">
        <v>737</v>
      </c>
      <c r="AJ51" s="1">
        <v>78.4</v>
      </c>
      <c r="AK51" s="1"/>
      <c r="AL51" s="1" t="s">
        <v>1289</v>
      </c>
      <c r="AM51" s="1" t="s">
        <v>1223</v>
      </c>
      <c r="AN51" s="1" t="s">
        <v>283</v>
      </c>
      <c r="AO51" s="1" t="s">
        <v>178</v>
      </c>
      <c r="AP51" s="1" t="s">
        <v>782</v>
      </c>
      <c r="AQ51" s="1">
        <v>52.67</v>
      </c>
      <c r="AR51" s="1"/>
      <c r="AS51" s="1"/>
      <c r="AT51" s="1"/>
      <c r="AU51" s="1"/>
      <c r="AV51" s="1"/>
      <c r="AW51" s="1"/>
      <c r="AX51" s="1"/>
      <c r="AY51" s="1" t="s">
        <v>1290</v>
      </c>
      <c r="AZ51" s="1" t="s">
        <v>1291</v>
      </c>
      <c r="BA51" s="1" t="s">
        <v>340</v>
      </c>
      <c r="BB51" s="1" t="s">
        <v>289</v>
      </c>
      <c r="BC51" s="1" t="s">
        <v>925</v>
      </c>
      <c r="BD51" s="1" t="s">
        <v>785</v>
      </c>
      <c r="BE51" s="1">
        <v>63.17</v>
      </c>
      <c r="BF51" s="1">
        <v>7.57</v>
      </c>
      <c r="BG51" s="1"/>
      <c r="BH51" s="1"/>
      <c r="BI51" s="1"/>
      <c r="BJ51" s="1"/>
      <c r="BK51" s="1"/>
      <c r="BL51" s="1"/>
      <c r="BM51" s="1"/>
      <c r="BN51" s="1"/>
      <c r="BO51" s="1" t="s">
        <v>1292</v>
      </c>
      <c r="BP51" s="1"/>
      <c r="BQ51" s="1"/>
      <c r="BR51" s="1"/>
      <c r="BS51" s="1"/>
      <c r="BT51" s="1"/>
      <c r="BU51" s="1" t="str">
        <f>HYPERLINK("https://nconnect.nicmar.ac.in/storage/profile/6aa96af2c6666.png","Download")</f>
        <v>0</v>
      </c>
      <c r="BV51" s="1" t="s">
        <v>116</v>
      </c>
      <c r="BW51" s="3"/>
      <c r="BX51" s="3"/>
    </row>
    <row r="52" spans="1:76">
      <c r="A52" s="1" t="s">
        <v>76</v>
      </c>
      <c r="B52" s="1" t="s">
        <v>77</v>
      </c>
      <c r="C52" s="1" t="s">
        <v>1293</v>
      </c>
      <c r="D52" s="1" t="s">
        <v>1294</v>
      </c>
      <c r="E52" s="1" t="s">
        <v>1295</v>
      </c>
      <c r="F52" s="1" t="s">
        <v>1296</v>
      </c>
      <c r="G52" s="1" t="s">
        <v>1297</v>
      </c>
      <c r="H52" s="1" t="s">
        <v>1298</v>
      </c>
      <c r="I52" s="1" t="s">
        <v>1299</v>
      </c>
      <c r="J52" s="1">
        <v>7219047942</v>
      </c>
      <c r="K52" s="1" t="s">
        <v>702</v>
      </c>
      <c r="L52" s="1" t="s">
        <v>1300</v>
      </c>
      <c r="M52" s="1" t="s">
        <v>87</v>
      </c>
      <c r="N52" s="1" t="s">
        <v>1301</v>
      </c>
      <c r="O52" s="1" t="s">
        <v>1302</v>
      </c>
      <c r="P52" s="1" t="s">
        <v>217</v>
      </c>
      <c r="Q52" s="1">
        <v>670444275273</v>
      </c>
      <c r="R52" s="1" t="s">
        <v>1303</v>
      </c>
      <c r="S52" s="1">
        <v>8446695441</v>
      </c>
      <c r="T52" s="1" t="s">
        <v>219</v>
      </c>
      <c r="U52" s="1" t="s">
        <v>1304</v>
      </c>
      <c r="V52" s="1">
        <v>8446695441</v>
      </c>
      <c r="W52" s="1" t="s">
        <v>221</v>
      </c>
      <c r="X52" s="1" t="s">
        <v>1305</v>
      </c>
      <c r="Y52" s="1" t="s">
        <v>166</v>
      </c>
      <c r="Z52" s="1" t="s">
        <v>97</v>
      </c>
      <c r="AA52" s="1" t="s">
        <v>1306</v>
      </c>
      <c r="AB52" s="1" t="s">
        <v>166</v>
      </c>
      <c r="AC52" s="1" t="s">
        <v>97</v>
      </c>
      <c r="AD52" s="1" t="s">
        <v>98</v>
      </c>
      <c r="AE52" s="1" t="s">
        <v>98</v>
      </c>
      <c r="AF52" s="1" t="s">
        <v>1307</v>
      </c>
      <c r="AG52" s="1" t="s">
        <v>456</v>
      </c>
      <c r="AH52" s="1" t="s">
        <v>463</v>
      </c>
      <c r="AI52" s="1" t="s">
        <v>1308</v>
      </c>
      <c r="AJ52" s="1">
        <v>94.8</v>
      </c>
      <c r="AK52" s="1"/>
      <c r="AL52" s="1" t="s">
        <v>1309</v>
      </c>
      <c r="AM52" s="1" t="s">
        <v>456</v>
      </c>
      <c r="AN52" s="1" t="s">
        <v>283</v>
      </c>
      <c r="AO52" s="1" t="s">
        <v>169</v>
      </c>
      <c r="AP52" s="1" t="s">
        <v>394</v>
      </c>
      <c r="AQ52" s="1">
        <v>72.0</v>
      </c>
      <c r="AR52" s="1"/>
      <c r="AS52" s="1"/>
      <c r="AT52" s="1"/>
      <c r="AU52" s="1"/>
      <c r="AV52" s="1"/>
      <c r="AW52" s="1"/>
      <c r="AX52" s="1"/>
      <c r="AY52" s="1" t="s">
        <v>311</v>
      </c>
      <c r="AZ52" s="1" t="s">
        <v>1310</v>
      </c>
      <c r="BA52" s="1" t="s">
        <v>109</v>
      </c>
      <c r="BB52" s="1" t="s">
        <v>141</v>
      </c>
      <c r="BC52" s="1" t="s">
        <v>172</v>
      </c>
      <c r="BD52" s="1" t="s">
        <v>143</v>
      </c>
      <c r="BE52" s="1">
        <v>73.6</v>
      </c>
      <c r="BF52" s="1">
        <v>8.11</v>
      </c>
      <c r="BG52" s="1"/>
      <c r="BH52" s="1"/>
      <c r="BI52" s="1"/>
      <c r="BJ52" s="1"/>
      <c r="BK52" s="1"/>
      <c r="BL52" s="1"/>
      <c r="BM52" s="1"/>
      <c r="BN52" s="1"/>
      <c r="BO52" s="1" t="s">
        <v>1311</v>
      </c>
      <c r="BP52" s="1" t="s">
        <v>1312</v>
      </c>
      <c r="BQ52" s="1"/>
      <c r="BR52" s="1" t="s">
        <v>1313</v>
      </c>
      <c r="BS52" s="1"/>
      <c r="BT52" s="1"/>
      <c r="BU52" s="1" t="str">
        <f>HYPERLINK("https://nconnect.nicmar.ac.in/storage/profile/6aaab88a75a85.png","Download")</f>
        <v>0</v>
      </c>
      <c r="BV52" s="1" t="s">
        <v>116</v>
      </c>
      <c r="BW52" s="3"/>
      <c r="BX52" s="3"/>
    </row>
    <row r="53" spans="1:76">
      <c r="A53" s="1" t="s">
        <v>76</v>
      </c>
      <c r="B53" s="1" t="s">
        <v>77</v>
      </c>
      <c r="C53" s="1" t="s">
        <v>1314</v>
      </c>
      <c r="D53" s="1" t="s">
        <v>1315</v>
      </c>
      <c r="E53" s="1" t="s">
        <v>1316</v>
      </c>
      <c r="F53" s="1" t="s">
        <v>1317</v>
      </c>
      <c r="G53" s="1" t="s">
        <v>1318</v>
      </c>
      <c r="H53" s="1" t="s">
        <v>1319</v>
      </c>
      <c r="I53" s="1" t="s">
        <v>1320</v>
      </c>
      <c r="J53" s="1">
        <v>7414994750</v>
      </c>
      <c r="K53" s="1" t="s">
        <v>702</v>
      </c>
      <c r="L53" s="1" t="s">
        <v>1321</v>
      </c>
      <c r="M53" s="1" t="s">
        <v>87</v>
      </c>
      <c r="N53" s="1" t="s">
        <v>379</v>
      </c>
      <c r="O53" s="1" t="s">
        <v>1322</v>
      </c>
      <c r="P53" s="1" t="s">
        <v>90</v>
      </c>
      <c r="Q53" s="1">
        <v>762410873711</v>
      </c>
      <c r="R53" s="1" t="s">
        <v>1323</v>
      </c>
      <c r="S53" s="1">
        <v>9579343726</v>
      </c>
      <c r="T53" s="1" t="s">
        <v>1324</v>
      </c>
      <c r="U53" s="1" t="s">
        <v>1325</v>
      </c>
      <c r="V53" s="1">
        <v>9975829245</v>
      </c>
      <c r="W53" s="1" t="s">
        <v>221</v>
      </c>
      <c r="X53" s="1" t="s">
        <v>1326</v>
      </c>
      <c r="Y53" s="1" t="s">
        <v>1327</v>
      </c>
      <c r="Z53" s="1" t="s">
        <v>97</v>
      </c>
      <c r="AA53" s="1" t="s">
        <v>1326</v>
      </c>
      <c r="AB53" s="1" t="s">
        <v>1327</v>
      </c>
      <c r="AC53" s="1" t="s">
        <v>97</v>
      </c>
      <c r="AD53" s="1" t="s">
        <v>98</v>
      </c>
      <c r="AE53" s="1" t="s">
        <v>98</v>
      </c>
      <c r="AF53" s="1" t="s">
        <v>1328</v>
      </c>
      <c r="AG53" s="1" t="s">
        <v>1329</v>
      </c>
      <c r="AH53" s="1" t="s">
        <v>226</v>
      </c>
      <c r="AI53" s="1" t="s">
        <v>102</v>
      </c>
      <c r="AJ53" s="1">
        <v>74.4</v>
      </c>
      <c r="AK53" s="1"/>
      <c r="AL53" s="1" t="s">
        <v>1330</v>
      </c>
      <c r="AM53" s="1" t="s">
        <v>1329</v>
      </c>
      <c r="AN53" s="1" t="s">
        <v>283</v>
      </c>
      <c r="AO53" s="1" t="s">
        <v>199</v>
      </c>
      <c r="AP53" s="1" t="s">
        <v>734</v>
      </c>
      <c r="AQ53" s="1">
        <v>56.31</v>
      </c>
      <c r="AR53" s="1"/>
      <c r="AS53" s="1"/>
      <c r="AT53" s="1"/>
      <c r="AU53" s="1"/>
      <c r="AV53" s="1"/>
      <c r="AW53" s="1"/>
      <c r="AX53" s="1"/>
      <c r="AY53" s="1" t="s">
        <v>1331</v>
      </c>
      <c r="AZ53" s="1" t="s">
        <v>1332</v>
      </c>
      <c r="BA53" s="1" t="s">
        <v>288</v>
      </c>
      <c r="BB53" s="1" t="s">
        <v>289</v>
      </c>
      <c r="BC53" s="1" t="s">
        <v>111</v>
      </c>
      <c r="BD53" s="1" t="s">
        <v>1268</v>
      </c>
      <c r="BE53" s="1">
        <v>90.0</v>
      </c>
      <c r="BF53" s="1">
        <v>9.06</v>
      </c>
      <c r="BG53" s="1"/>
      <c r="BH53" s="1"/>
      <c r="BI53" s="1"/>
      <c r="BJ53" s="1"/>
      <c r="BK53" s="1"/>
      <c r="BL53" s="1"/>
      <c r="BM53" s="1"/>
      <c r="BN53" s="1"/>
      <c r="BO53" s="1" t="s">
        <v>1333</v>
      </c>
      <c r="BP53" s="1"/>
      <c r="BQ53" s="1"/>
      <c r="BR53" s="1"/>
      <c r="BS53" s="1"/>
      <c r="BT53" s="1"/>
      <c r="BU53" s="1" t="s">
        <v>1273</v>
      </c>
      <c r="BV53" s="1" t="s">
        <v>116</v>
      </c>
      <c r="BW53" s="3"/>
      <c r="BX53" s="3"/>
    </row>
    <row r="54" spans="1:76">
      <c r="A54" s="1" t="s">
        <v>76</v>
      </c>
      <c r="B54" s="1" t="s">
        <v>77</v>
      </c>
      <c r="C54" s="1" t="s">
        <v>1334</v>
      </c>
      <c r="D54" s="1" t="s">
        <v>1335</v>
      </c>
      <c r="E54" s="1" t="s">
        <v>1336</v>
      </c>
      <c r="F54" s="1" t="s">
        <v>1337</v>
      </c>
      <c r="G54" s="1" t="s">
        <v>1338</v>
      </c>
      <c r="H54" s="1" t="s">
        <v>1339</v>
      </c>
      <c r="I54" s="1" t="s">
        <v>1340</v>
      </c>
      <c r="J54" s="1">
        <v>9987275682</v>
      </c>
      <c r="K54" s="1" t="s">
        <v>702</v>
      </c>
      <c r="L54" s="1" t="s">
        <v>1341</v>
      </c>
      <c r="M54" s="1" t="s">
        <v>87</v>
      </c>
      <c r="N54" s="1" t="s">
        <v>1342</v>
      </c>
      <c r="O54" s="1" t="s">
        <v>1343</v>
      </c>
      <c r="P54" s="1" t="s">
        <v>217</v>
      </c>
      <c r="Q54" s="1">
        <v>666051091378</v>
      </c>
      <c r="R54" s="1" t="s">
        <v>1344</v>
      </c>
      <c r="S54" s="1">
        <v>9867827090</v>
      </c>
      <c r="T54" s="1" t="s">
        <v>1345</v>
      </c>
      <c r="U54" s="1" t="s">
        <v>1346</v>
      </c>
      <c r="V54" s="1">
        <v>9930536590</v>
      </c>
      <c r="W54" s="1" t="s">
        <v>196</v>
      </c>
      <c r="X54" s="1" t="s">
        <v>1347</v>
      </c>
      <c r="Y54" s="1" t="s">
        <v>132</v>
      </c>
      <c r="Z54" s="1" t="s">
        <v>97</v>
      </c>
      <c r="AA54" s="1" t="s">
        <v>1348</v>
      </c>
      <c r="AB54" s="1" t="s">
        <v>166</v>
      </c>
      <c r="AC54" s="1" t="s">
        <v>97</v>
      </c>
      <c r="AD54" s="1" t="s">
        <v>98</v>
      </c>
      <c r="AE54" s="1" t="s">
        <v>98</v>
      </c>
      <c r="AF54" s="1" t="s">
        <v>1349</v>
      </c>
      <c r="AG54" s="1" t="s">
        <v>1350</v>
      </c>
      <c r="AH54" s="1" t="s">
        <v>509</v>
      </c>
      <c r="AI54" s="1" t="s">
        <v>101</v>
      </c>
      <c r="AJ54" s="1">
        <v>75.8</v>
      </c>
      <c r="AK54" s="1"/>
      <c r="AL54" s="1"/>
      <c r="AM54" s="1"/>
      <c r="AN54" s="1"/>
      <c r="AO54" s="1"/>
      <c r="AP54" s="1"/>
      <c r="AQ54" s="1"/>
      <c r="AR54" s="1"/>
      <c r="AS54" s="1" t="s">
        <v>1351</v>
      </c>
      <c r="AT54" s="1" t="s">
        <v>1352</v>
      </c>
      <c r="AU54" s="1" t="s">
        <v>226</v>
      </c>
      <c r="AV54" s="1" t="s">
        <v>169</v>
      </c>
      <c r="AW54" s="1">
        <v>80.0</v>
      </c>
      <c r="AX54" s="1"/>
      <c r="AY54" s="1" t="s">
        <v>311</v>
      </c>
      <c r="AZ54" s="1" t="s">
        <v>1353</v>
      </c>
      <c r="BA54" s="1" t="s">
        <v>288</v>
      </c>
      <c r="BB54" s="1" t="s">
        <v>1354</v>
      </c>
      <c r="BC54" s="1" t="s">
        <v>142</v>
      </c>
      <c r="BD54" s="1" t="s">
        <v>1268</v>
      </c>
      <c r="BE54" s="1">
        <v>82.7</v>
      </c>
      <c r="BF54" s="1">
        <v>9.02</v>
      </c>
      <c r="BG54" s="1"/>
      <c r="BH54" s="1"/>
      <c r="BI54" s="1"/>
      <c r="BJ54" s="1"/>
      <c r="BK54" s="1"/>
      <c r="BL54" s="1"/>
      <c r="BM54" s="1"/>
      <c r="BN54" s="1"/>
      <c r="BO54" s="1" t="s">
        <v>1355</v>
      </c>
      <c r="BP54" s="1" t="s">
        <v>1356</v>
      </c>
      <c r="BQ54" s="1"/>
      <c r="BR54" s="1" t="s">
        <v>1357</v>
      </c>
      <c r="BS54" s="1"/>
      <c r="BT54" s="1" t="s">
        <v>1358</v>
      </c>
      <c r="BU54" s="1" t="str">
        <f>HYPERLINK("https://nconnect.nicmar.ac.in/storage/profile/6aaa73b0405be.png","Download")</f>
        <v>0</v>
      </c>
      <c r="BV54" s="1" t="s">
        <v>116</v>
      </c>
      <c r="BW54" s="3"/>
      <c r="BX54" s="3"/>
    </row>
    <row r="55" spans="1:76">
      <c r="A55" s="1" t="s">
        <v>76</v>
      </c>
      <c r="B55" s="1" t="s">
        <v>77</v>
      </c>
      <c r="C55" s="1" t="s">
        <v>1359</v>
      </c>
      <c r="D55" s="1" t="s">
        <v>1360</v>
      </c>
      <c r="E55" s="1" t="s">
        <v>470</v>
      </c>
      <c r="F55" s="1" t="s">
        <v>1361</v>
      </c>
      <c r="G55" s="1" t="s">
        <v>1362</v>
      </c>
      <c r="H55" s="1" t="s">
        <v>1363</v>
      </c>
      <c r="I55" s="1" t="s">
        <v>1364</v>
      </c>
      <c r="J55" s="1">
        <v>7975484240</v>
      </c>
      <c r="K55" s="1" t="s">
        <v>702</v>
      </c>
      <c r="L55" s="1" t="s">
        <v>1365</v>
      </c>
      <c r="M55" s="1" t="s">
        <v>87</v>
      </c>
      <c r="N55" s="1" t="s">
        <v>1366</v>
      </c>
      <c r="O55" s="1" t="s">
        <v>1367</v>
      </c>
      <c r="P55" s="1" t="s">
        <v>90</v>
      </c>
      <c r="Q55" s="1">
        <v>678625458536</v>
      </c>
      <c r="R55" s="1" t="s">
        <v>1368</v>
      </c>
      <c r="S55" s="1">
        <v>9845188370</v>
      </c>
      <c r="T55" s="1" t="s">
        <v>1369</v>
      </c>
      <c r="U55" s="1" t="s">
        <v>1370</v>
      </c>
      <c r="V55" s="1">
        <v>9972252979</v>
      </c>
      <c r="W55" s="1" t="s">
        <v>959</v>
      </c>
      <c r="X55" s="1" t="s">
        <v>1371</v>
      </c>
      <c r="Y55" s="1" t="s">
        <v>1372</v>
      </c>
      <c r="Z55" s="1" t="s">
        <v>631</v>
      </c>
      <c r="AA55" s="1" t="s">
        <v>1371</v>
      </c>
      <c r="AB55" s="1" t="s">
        <v>1372</v>
      </c>
      <c r="AC55" s="1" t="s">
        <v>631</v>
      </c>
      <c r="AD55" s="1" t="s">
        <v>98</v>
      </c>
      <c r="AE55" s="1" t="s">
        <v>98</v>
      </c>
      <c r="AF55" s="1" t="s">
        <v>1373</v>
      </c>
      <c r="AG55" s="1" t="s">
        <v>1374</v>
      </c>
      <c r="AH55" s="1" t="s">
        <v>363</v>
      </c>
      <c r="AI55" s="1" t="s">
        <v>687</v>
      </c>
      <c r="AJ55" s="1">
        <v>62.4</v>
      </c>
      <c r="AK55" s="1"/>
      <c r="AL55" s="1" t="s">
        <v>1375</v>
      </c>
      <c r="AM55" s="1" t="s">
        <v>1374</v>
      </c>
      <c r="AN55" s="1" t="s">
        <v>104</v>
      </c>
      <c r="AO55" s="1" t="s">
        <v>253</v>
      </c>
      <c r="AP55" s="1" t="s">
        <v>538</v>
      </c>
      <c r="AQ55" s="1">
        <v>63.5</v>
      </c>
      <c r="AR55" s="1"/>
      <c r="AS55" s="1"/>
      <c r="AT55" s="1"/>
      <c r="AU55" s="1"/>
      <c r="AV55" s="1"/>
      <c r="AW55" s="1"/>
      <c r="AX55" s="1"/>
      <c r="AY55" s="1" t="s">
        <v>1376</v>
      </c>
      <c r="AZ55" s="1" t="s">
        <v>1377</v>
      </c>
      <c r="BA55" s="1" t="s">
        <v>288</v>
      </c>
      <c r="BB55" s="1" t="s">
        <v>289</v>
      </c>
      <c r="BC55" s="1" t="s">
        <v>337</v>
      </c>
      <c r="BD55" s="1" t="s">
        <v>1065</v>
      </c>
      <c r="BE55" s="1">
        <v>55</v>
      </c>
      <c r="BF55" s="1">
        <v>5.5</v>
      </c>
      <c r="BG55" s="1"/>
      <c r="BH55" s="1"/>
      <c r="BI55" s="1"/>
      <c r="BJ55" s="1"/>
      <c r="BK55" s="1"/>
      <c r="BL55" s="1"/>
      <c r="BM55" s="1"/>
      <c r="BN55" s="1"/>
      <c r="BO55" s="1" t="s">
        <v>1378</v>
      </c>
      <c r="BP55" s="1" t="s">
        <v>1379</v>
      </c>
      <c r="BQ55" s="1"/>
      <c r="BR55" s="1"/>
      <c r="BS55" s="1"/>
      <c r="BT55" s="1"/>
      <c r="BU55" s="1" t="str">
        <f>HYPERLINK("https://nconnect.nicmar.ac.in/storage/profile/6aa9541a41003.png","Download")</f>
        <v>0</v>
      </c>
      <c r="BV55" s="1" t="s">
        <v>116</v>
      </c>
      <c r="BW55" s="3"/>
      <c r="BX55" s="3"/>
    </row>
    <row r="56" spans="1:76">
      <c r="A56" s="1" t="s">
        <v>76</v>
      </c>
      <c r="B56" s="1" t="s">
        <v>77</v>
      </c>
      <c r="C56" s="1" t="s">
        <v>1380</v>
      </c>
      <c r="D56" s="1" t="s">
        <v>1381</v>
      </c>
      <c r="E56" s="1" t="s">
        <v>1382</v>
      </c>
      <c r="F56" s="1" t="s">
        <v>1383</v>
      </c>
      <c r="G56" s="1" t="s">
        <v>1384</v>
      </c>
      <c r="H56" s="1" t="s">
        <v>1385</v>
      </c>
      <c r="I56" s="1" t="s">
        <v>1386</v>
      </c>
      <c r="J56" s="1">
        <v>8275512508</v>
      </c>
      <c r="K56" s="1" t="s">
        <v>702</v>
      </c>
      <c r="L56" s="1" t="s">
        <v>1387</v>
      </c>
      <c r="M56" s="1" t="s">
        <v>87</v>
      </c>
      <c r="N56" s="1" t="s">
        <v>1388</v>
      </c>
      <c r="O56" s="1" t="s">
        <v>1389</v>
      </c>
      <c r="P56" s="1" t="s">
        <v>90</v>
      </c>
      <c r="Q56" s="1" t="s">
        <v>1390</v>
      </c>
      <c r="R56" s="1" t="s">
        <v>1391</v>
      </c>
      <c r="S56" s="1">
        <v>9822182508</v>
      </c>
      <c r="T56" s="1" t="s">
        <v>775</v>
      </c>
      <c r="U56" s="1" t="s">
        <v>1392</v>
      </c>
      <c r="V56" s="1">
        <v>9764057261</v>
      </c>
      <c r="W56" s="1" t="s">
        <v>1393</v>
      </c>
      <c r="X56" s="1" t="s">
        <v>1394</v>
      </c>
      <c r="Y56" s="1" t="s">
        <v>1395</v>
      </c>
      <c r="Z56" s="1" t="s">
        <v>1396</v>
      </c>
      <c r="AA56" s="1" t="s">
        <v>1394</v>
      </c>
      <c r="AB56" s="1" t="s">
        <v>1395</v>
      </c>
      <c r="AC56" s="1" t="s">
        <v>1396</v>
      </c>
      <c r="AD56" s="1" t="s">
        <v>98</v>
      </c>
      <c r="AE56" s="1" t="s">
        <v>98</v>
      </c>
      <c r="AF56" s="1" t="s">
        <v>1397</v>
      </c>
      <c r="AG56" s="1" t="s">
        <v>1398</v>
      </c>
      <c r="AH56" s="1" t="s">
        <v>458</v>
      </c>
      <c r="AI56" s="1" t="s">
        <v>138</v>
      </c>
      <c r="AJ56" s="1">
        <v>76</v>
      </c>
      <c r="AK56" s="1"/>
      <c r="AL56" s="1" t="s">
        <v>1399</v>
      </c>
      <c r="AM56" s="1" t="s">
        <v>1400</v>
      </c>
      <c r="AN56" s="1" t="s">
        <v>104</v>
      </c>
      <c r="AO56" s="1" t="s">
        <v>142</v>
      </c>
      <c r="AP56" s="1" t="s">
        <v>1401</v>
      </c>
      <c r="AQ56" s="1">
        <v>66</v>
      </c>
      <c r="AR56" s="1"/>
      <c r="AS56" s="1"/>
      <c r="AT56" s="1"/>
      <c r="AU56" s="1"/>
      <c r="AV56" s="1"/>
      <c r="AW56" s="1"/>
      <c r="AX56" s="1"/>
      <c r="AY56" s="1" t="s">
        <v>1402</v>
      </c>
      <c r="AZ56" s="1" t="s">
        <v>1403</v>
      </c>
      <c r="BA56" s="1" t="s">
        <v>1404</v>
      </c>
      <c r="BB56" s="1" t="s">
        <v>1405</v>
      </c>
      <c r="BC56" s="1" t="s">
        <v>989</v>
      </c>
      <c r="BD56" s="1" t="s">
        <v>341</v>
      </c>
      <c r="BE56" s="1">
        <v>64.7</v>
      </c>
      <c r="BF56" s="1">
        <v>6.47</v>
      </c>
      <c r="BG56" s="1"/>
      <c r="BH56" s="1"/>
      <c r="BI56" s="1"/>
      <c r="BJ56" s="1"/>
      <c r="BK56" s="1"/>
      <c r="BL56" s="1"/>
      <c r="BM56" s="1"/>
      <c r="BN56" s="1"/>
      <c r="BO56" s="1" t="s">
        <v>1406</v>
      </c>
      <c r="BP56" s="1" t="s">
        <v>1407</v>
      </c>
      <c r="BQ56" s="1"/>
      <c r="BR56" s="1" t="s">
        <v>1408</v>
      </c>
      <c r="BS56" s="1"/>
      <c r="BT56" s="1"/>
      <c r="BU56" s="1" t="str">
        <f>HYPERLINK("https://nconnect.nicmar.ac.in/storage/profile/6aa96e0ce129d.png","Download")</f>
        <v>0</v>
      </c>
      <c r="BV56" s="1" t="s">
        <v>116</v>
      </c>
      <c r="BW56" s="3"/>
      <c r="BX56" s="3"/>
    </row>
    <row r="57" spans="1:76">
      <c r="A57" s="1" t="s">
        <v>76</v>
      </c>
      <c r="B57" s="1" t="s">
        <v>77</v>
      </c>
      <c r="C57" s="1" t="s">
        <v>1409</v>
      </c>
      <c r="D57" s="1" t="s">
        <v>1410</v>
      </c>
      <c r="E57" s="1"/>
      <c r="F57" s="1" t="s">
        <v>1411</v>
      </c>
      <c r="G57" s="1" t="s">
        <v>1412</v>
      </c>
      <c r="H57" s="1" t="s">
        <v>1413</v>
      </c>
      <c r="I57" s="1" t="s">
        <v>1414</v>
      </c>
      <c r="J57" s="1">
        <v>9693478701</v>
      </c>
      <c r="K57" s="1" t="s">
        <v>702</v>
      </c>
      <c r="L57" s="1" t="s">
        <v>1415</v>
      </c>
      <c r="M57" s="1" t="s">
        <v>87</v>
      </c>
      <c r="N57" s="1" t="s">
        <v>1416</v>
      </c>
      <c r="O57" s="1" t="s">
        <v>1417</v>
      </c>
      <c r="P57" s="1" t="s">
        <v>1418</v>
      </c>
      <c r="Q57" s="1">
        <v>645416200974</v>
      </c>
      <c r="R57" s="1" t="s">
        <v>1419</v>
      </c>
      <c r="S57" s="1">
        <v>7764823198</v>
      </c>
      <c r="T57" s="1" t="s">
        <v>219</v>
      </c>
      <c r="U57" s="1" t="s">
        <v>1420</v>
      </c>
      <c r="V57" s="1">
        <v>6201261498</v>
      </c>
      <c r="W57" s="1" t="s">
        <v>196</v>
      </c>
      <c r="X57" s="1" t="s">
        <v>1421</v>
      </c>
      <c r="Y57" s="1" t="s">
        <v>1422</v>
      </c>
      <c r="Z57" s="1" t="s">
        <v>1423</v>
      </c>
      <c r="AA57" s="1" t="s">
        <v>1421</v>
      </c>
      <c r="AB57" s="1" t="s">
        <v>1422</v>
      </c>
      <c r="AC57" s="1" t="s">
        <v>1423</v>
      </c>
      <c r="AD57" s="1" t="s">
        <v>98</v>
      </c>
      <c r="AE57" s="1" t="s">
        <v>98</v>
      </c>
      <c r="AF57" s="1" t="s">
        <v>1424</v>
      </c>
      <c r="AG57" s="1" t="s">
        <v>1425</v>
      </c>
      <c r="AH57" s="1" t="s">
        <v>280</v>
      </c>
      <c r="AI57" s="1" t="s">
        <v>138</v>
      </c>
      <c r="AJ57" s="1">
        <v>87.83</v>
      </c>
      <c r="AK57" s="1"/>
      <c r="AL57" s="1" t="s">
        <v>1424</v>
      </c>
      <c r="AM57" s="1" t="s">
        <v>1426</v>
      </c>
      <c r="AN57" s="1" t="s">
        <v>104</v>
      </c>
      <c r="AO57" s="1" t="s">
        <v>943</v>
      </c>
      <c r="AP57" s="1" t="s">
        <v>538</v>
      </c>
      <c r="AQ57" s="1">
        <v>85.6</v>
      </c>
      <c r="AR57" s="1"/>
      <c r="AS57" s="1"/>
      <c r="AT57" s="1"/>
      <c r="AU57" s="1"/>
      <c r="AV57" s="1"/>
      <c r="AW57" s="1"/>
      <c r="AX57" s="1"/>
      <c r="AY57" s="1" t="s">
        <v>1427</v>
      </c>
      <c r="AZ57" s="1" t="s">
        <v>1428</v>
      </c>
      <c r="BA57" s="1" t="s">
        <v>340</v>
      </c>
      <c r="BB57" s="1" t="s">
        <v>1429</v>
      </c>
      <c r="BC57" s="1" t="s">
        <v>337</v>
      </c>
      <c r="BD57" s="1" t="s">
        <v>366</v>
      </c>
      <c r="BE57" s="1">
        <v>64.1</v>
      </c>
      <c r="BF57" s="1">
        <v>6.41</v>
      </c>
      <c r="BG57" s="1"/>
      <c r="BH57" s="1"/>
      <c r="BI57" s="1"/>
      <c r="BJ57" s="1"/>
      <c r="BK57" s="1"/>
      <c r="BL57" s="1"/>
      <c r="BM57" s="1"/>
      <c r="BN57" s="1"/>
      <c r="BO57" s="1" t="s">
        <v>1430</v>
      </c>
      <c r="BP57" s="1"/>
      <c r="BQ57" s="1"/>
      <c r="BR57" s="1" t="s">
        <v>1431</v>
      </c>
      <c r="BS57" s="1"/>
      <c r="BT57" s="1" t="s">
        <v>1432</v>
      </c>
      <c r="BU57" s="1" t="str">
        <f>HYPERLINK("https://nconnect.nicmar.ac.in/storage/profile/6aa93c6a404a1.png","Download")</f>
        <v>0</v>
      </c>
      <c r="BV57" s="1" t="s">
        <v>116</v>
      </c>
      <c r="BW57" s="3"/>
      <c r="BX57" s="3"/>
    </row>
    <row r="58" spans="1:76">
      <c r="A58" s="1" t="s">
        <v>76</v>
      </c>
      <c r="B58" s="1" t="s">
        <v>77</v>
      </c>
      <c r="C58" s="1" t="s">
        <v>1433</v>
      </c>
      <c r="D58" s="1" t="s">
        <v>1434</v>
      </c>
      <c r="E58" s="1"/>
      <c r="F58" s="1" t="s">
        <v>1435</v>
      </c>
      <c r="G58" s="1" t="s">
        <v>1436</v>
      </c>
      <c r="H58" s="1" t="s">
        <v>1437</v>
      </c>
      <c r="I58" s="1" t="s">
        <v>1438</v>
      </c>
      <c r="J58" s="1">
        <v>7676828996</v>
      </c>
      <c r="K58" s="1" t="s">
        <v>702</v>
      </c>
      <c r="L58" s="1" t="s">
        <v>1439</v>
      </c>
      <c r="M58" s="1" t="s">
        <v>87</v>
      </c>
      <c r="N58" s="1" t="s">
        <v>1440</v>
      </c>
      <c r="O58" s="1" t="s">
        <v>1441</v>
      </c>
      <c r="P58" s="1" t="s">
        <v>217</v>
      </c>
      <c r="Q58" s="1">
        <v>681886006905</v>
      </c>
      <c r="R58" s="1" t="s">
        <v>1442</v>
      </c>
      <c r="S58" s="1">
        <v>9895389678</v>
      </c>
      <c r="T58" s="1" t="s">
        <v>1443</v>
      </c>
      <c r="U58" s="1" t="s">
        <v>1444</v>
      </c>
      <c r="V58" s="1">
        <v>8606160992</v>
      </c>
      <c r="W58" s="1" t="s">
        <v>798</v>
      </c>
      <c r="X58" s="1" t="s">
        <v>1445</v>
      </c>
      <c r="Y58" s="1" t="s">
        <v>166</v>
      </c>
      <c r="Z58" s="1" t="s">
        <v>97</v>
      </c>
      <c r="AA58" s="1" t="s">
        <v>1445</v>
      </c>
      <c r="AB58" s="1" t="s">
        <v>166</v>
      </c>
      <c r="AC58" s="1" t="s">
        <v>97</v>
      </c>
      <c r="AD58" s="1" t="s">
        <v>98</v>
      </c>
      <c r="AE58" s="1" t="s">
        <v>98</v>
      </c>
      <c r="AF58" s="1" t="s">
        <v>1446</v>
      </c>
      <c r="AG58" s="1" t="s">
        <v>1447</v>
      </c>
      <c r="AH58" s="1" t="s">
        <v>1448</v>
      </c>
      <c r="AI58" s="1" t="s">
        <v>254</v>
      </c>
      <c r="AJ58" s="1">
        <v>84.2</v>
      </c>
      <c r="AK58" s="1">
        <v>8.2</v>
      </c>
      <c r="AL58" s="1" t="s">
        <v>1446</v>
      </c>
      <c r="AM58" s="1" t="s">
        <v>1447</v>
      </c>
      <c r="AN58" s="1" t="s">
        <v>104</v>
      </c>
      <c r="AO58" s="1" t="s">
        <v>1161</v>
      </c>
      <c r="AP58" s="1" t="s">
        <v>513</v>
      </c>
      <c r="AQ58" s="1">
        <v>77</v>
      </c>
      <c r="AR58" s="1">
        <v>8.11</v>
      </c>
      <c r="AS58" s="1"/>
      <c r="AT58" s="1"/>
      <c r="AU58" s="1"/>
      <c r="AV58" s="1"/>
      <c r="AW58" s="1"/>
      <c r="AX58" s="1"/>
      <c r="AY58" s="1" t="s">
        <v>1449</v>
      </c>
      <c r="AZ58" s="1" t="s">
        <v>1450</v>
      </c>
      <c r="BA58" s="1" t="s">
        <v>340</v>
      </c>
      <c r="BB58" s="1" t="s">
        <v>289</v>
      </c>
      <c r="BC58" s="1" t="s">
        <v>614</v>
      </c>
      <c r="BD58" s="1" t="s">
        <v>785</v>
      </c>
      <c r="BE58" s="1">
        <v>62</v>
      </c>
      <c r="BF58" s="1">
        <v>7.33</v>
      </c>
      <c r="BG58" s="1"/>
      <c r="BH58" s="1"/>
      <c r="BI58" s="1"/>
      <c r="BJ58" s="1"/>
      <c r="BK58" s="1"/>
      <c r="BL58" s="1"/>
      <c r="BM58" s="1"/>
      <c r="BN58" s="1"/>
      <c r="BO58" s="1" t="s">
        <v>1451</v>
      </c>
      <c r="BP58" s="1"/>
      <c r="BQ58" s="1"/>
      <c r="BR58" s="1" t="s">
        <v>1452</v>
      </c>
      <c r="BS58" s="1"/>
      <c r="BT58" s="1"/>
      <c r="BU58" s="1" t="str">
        <f>HYPERLINK("https://nconnect.nicmar.ac.in/storage/profile/6aa9863b7c7da.png","Download")</f>
        <v>0</v>
      </c>
      <c r="BV58" s="1" t="s">
        <v>116</v>
      </c>
      <c r="BW58" s="3"/>
      <c r="BX58" s="3"/>
    </row>
    <row r="59" spans="1:76">
      <c r="A59" s="1" t="s">
        <v>76</v>
      </c>
      <c r="B59" s="1" t="s">
        <v>77</v>
      </c>
      <c r="C59" s="1" t="s">
        <v>1453</v>
      </c>
      <c r="D59" s="1" t="s">
        <v>1454</v>
      </c>
      <c r="E59" s="1"/>
      <c r="F59" s="1" t="s">
        <v>1455</v>
      </c>
      <c r="G59" s="1" t="s">
        <v>1456</v>
      </c>
      <c r="H59" s="1" t="s">
        <v>1457</v>
      </c>
      <c r="I59" s="1" t="s">
        <v>1458</v>
      </c>
      <c r="J59" s="1">
        <v>9348186983</v>
      </c>
      <c r="K59" s="1" t="s">
        <v>702</v>
      </c>
      <c r="L59" s="1" t="s">
        <v>1459</v>
      </c>
      <c r="M59" s="1" t="s">
        <v>87</v>
      </c>
      <c r="N59" s="1" t="s">
        <v>1460</v>
      </c>
      <c r="O59" s="1" t="s">
        <v>1461</v>
      </c>
      <c r="P59" s="1" t="s">
        <v>217</v>
      </c>
      <c r="Q59" s="1">
        <v>712998365746</v>
      </c>
      <c r="R59" s="1" t="s">
        <v>1462</v>
      </c>
      <c r="S59" s="1">
        <v>9861215860</v>
      </c>
      <c r="T59" s="1" t="s">
        <v>219</v>
      </c>
      <c r="U59" s="1" t="s">
        <v>1463</v>
      </c>
      <c r="V59" s="1">
        <v>9937055887</v>
      </c>
      <c r="W59" s="1" t="s">
        <v>1286</v>
      </c>
      <c r="X59" s="1" t="s">
        <v>1464</v>
      </c>
      <c r="Y59" s="1" t="s">
        <v>1465</v>
      </c>
      <c r="Z59" s="1" t="s">
        <v>558</v>
      </c>
      <c r="AA59" s="1" t="s">
        <v>1464</v>
      </c>
      <c r="AB59" s="1" t="s">
        <v>1465</v>
      </c>
      <c r="AC59" s="1" t="s">
        <v>558</v>
      </c>
      <c r="AD59" s="1" t="s">
        <v>98</v>
      </c>
      <c r="AE59" s="1" t="s">
        <v>98</v>
      </c>
      <c r="AF59" s="1" t="s">
        <v>1466</v>
      </c>
      <c r="AG59" s="1" t="s">
        <v>1467</v>
      </c>
      <c r="AH59" s="1" t="s">
        <v>363</v>
      </c>
      <c r="AI59" s="1" t="s">
        <v>138</v>
      </c>
      <c r="AJ59" s="1">
        <v>57</v>
      </c>
      <c r="AK59" s="1"/>
      <c r="AL59" s="1"/>
      <c r="AM59" s="1"/>
      <c r="AN59" s="1"/>
      <c r="AO59" s="1"/>
      <c r="AP59" s="1"/>
      <c r="AQ59" s="1"/>
      <c r="AR59" s="1"/>
      <c r="AS59" s="1" t="s">
        <v>1468</v>
      </c>
      <c r="AT59" s="1" t="s">
        <v>1469</v>
      </c>
      <c r="AU59" s="1" t="s">
        <v>172</v>
      </c>
      <c r="AV59" s="1" t="s">
        <v>112</v>
      </c>
      <c r="AW59" s="1">
        <v>81.6</v>
      </c>
      <c r="AX59" s="1"/>
      <c r="AY59" s="1" t="s">
        <v>1470</v>
      </c>
      <c r="AZ59" s="1" t="s">
        <v>1471</v>
      </c>
      <c r="BA59" s="1" t="s">
        <v>340</v>
      </c>
      <c r="BB59" s="1" t="s">
        <v>289</v>
      </c>
      <c r="BC59" s="1" t="s">
        <v>1472</v>
      </c>
      <c r="BD59" s="1" t="s">
        <v>639</v>
      </c>
      <c r="BE59" s="1">
        <v>72.8</v>
      </c>
      <c r="BF59" s="1">
        <v>7.78</v>
      </c>
      <c r="BG59" s="1"/>
      <c r="BH59" s="1"/>
      <c r="BI59" s="1"/>
      <c r="BJ59" s="1"/>
      <c r="BK59" s="1"/>
      <c r="BL59" s="1"/>
      <c r="BM59" s="1"/>
      <c r="BN59" s="1"/>
      <c r="BO59" s="1" t="s">
        <v>1473</v>
      </c>
      <c r="BP59" s="1"/>
      <c r="BQ59" s="1"/>
      <c r="BR59" s="1" t="s">
        <v>1474</v>
      </c>
      <c r="BS59" s="1"/>
      <c r="BT59" s="1" t="s">
        <v>1475</v>
      </c>
      <c r="BU59" s="1" t="str">
        <f>HYPERLINK("https://nconnect.nicmar.ac.in/storage/profile/6aa9796887b53.png","Download")</f>
        <v>0</v>
      </c>
      <c r="BV59" s="1" t="s">
        <v>116</v>
      </c>
      <c r="BW59" s="3"/>
      <c r="BX59" s="3"/>
    </row>
    <row r="60" spans="1:76">
      <c r="A60" s="1" t="s">
        <v>76</v>
      </c>
      <c r="B60" s="1" t="s">
        <v>77</v>
      </c>
      <c r="C60" s="1" t="s">
        <v>1476</v>
      </c>
      <c r="D60" s="1" t="s">
        <v>1477</v>
      </c>
      <c r="E60" s="1"/>
      <c r="F60" s="1" t="s">
        <v>1478</v>
      </c>
      <c r="G60" s="1" t="s">
        <v>1479</v>
      </c>
      <c r="H60" s="1" t="s">
        <v>1480</v>
      </c>
      <c r="I60" s="1" t="s">
        <v>1481</v>
      </c>
      <c r="J60" s="1">
        <v>9686494912</v>
      </c>
      <c r="K60" s="1" t="s">
        <v>702</v>
      </c>
      <c r="L60" s="1" t="s">
        <v>1482</v>
      </c>
      <c r="M60" s="1" t="s">
        <v>87</v>
      </c>
      <c r="N60" s="1" t="s">
        <v>1483</v>
      </c>
      <c r="O60" s="1" t="s">
        <v>1484</v>
      </c>
      <c r="P60" s="1" t="s">
        <v>217</v>
      </c>
      <c r="Q60" s="1">
        <v>957616646325</v>
      </c>
      <c r="R60" s="1" t="s">
        <v>1485</v>
      </c>
      <c r="S60" s="1">
        <v>9964260493</v>
      </c>
      <c r="T60" s="1" t="s">
        <v>1486</v>
      </c>
      <c r="U60" s="1" t="s">
        <v>1487</v>
      </c>
      <c r="V60" s="1">
        <v>9036949611</v>
      </c>
      <c r="W60" s="1" t="s">
        <v>1488</v>
      </c>
      <c r="X60" s="1" t="s">
        <v>1489</v>
      </c>
      <c r="Y60" s="1" t="s">
        <v>1490</v>
      </c>
      <c r="Z60" s="1" t="s">
        <v>631</v>
      </c>
      <c r="AA60" s="1" t="s">
        <v>1489</v>
      </c>
      <c r="AB60" s="1" t="s">
        <v>1490</v>
      </c>
      <c r="AC60" s="1" t="s">
        <v>631</v>
      </c>
      <c r="AD60" s="1" t="s">
        <v>98</v>
      </c>
      <c r="AE60" s="1" t="s">
        <v>98</v>
      </c>
      <c r="AF60" s="1" t="s">
        <v>1491</v>
      </c>
      <c r="AG60" s="1" t="s">
        <v>1492</v>
      </c>
      <c r="AH60" s="1" t="s">
        <v>684</v>
      </c>
      <c r="AI60" s="1" t="s">
        <v>135</v>
      </c>
      <c r="AJ60" s="1">
        <v>60.32</v>
      </c>
      <c r="AK60" s="1"/>
      <c r="AL60" s="1" t="s">
        <v>1491</v>
      </c>
      <c r="AM60" s="1" t="s">
        <v>631</v>
      </c>
      <c r="AN60" s="1" t="s">
        <v>283</v>
      </c>
      <c r="AO60" s="1" t="s">
        <v>280</v>
      </c>
      <c r="AP60" s="1" t="s">
        <v>394</v>
      </c>
      <c r="AQ60" s="1">
        <v>50.16</v>
      </c>
      <c r="AR60" s="1"/>
      <c r="AS60" s="1"/>
      <c r="AT60" s="1"/>
      <c r="AU60" s="1"/>
      <c r="AV60" s="1"/>
      <c r="AW60" s="1"/>
      <c r="AX60" s="1"/>
      <c r="AY60" s="1" t="s">
        <v>1493</v>
      </c>
      <c r="AZ60" s="1" t="s">
        <v>631</v>
      </c>
      <c r="BA60" s="1" t="s">
        <v>288</v>
      </c>
      <c r="BB60" s="1" t="s">
        <v>289</v>
      </c>
      <c r="BC60" s="1" t="s">
        <v>172</v>
      </c>
      <c r="BD60" s="1" t="s">
        <v>314</v>
      </c>
      <c r="BE60" s="1">
        <v>63.4</v>
      </c>
      <c r="BF60" s="1">
        <v>7.09</v>
      </c>
      <c r="BG60" s="1"/>
      <c r="BH60" s="1"/>
      <c r="BI60" s="1"/>
      <c r="BJ60" s="1"/>
      <c r="BK60" s="1"/>
      <c r="BL60" s="1"/>
      <c r="BM60" s="1"/>
      <c r="BN60" s="1"/>
      <c r="BO60" s="1" t="s">
        <v>1494</v>
      </c>
      <c r="BP60" s="1" t="s">
        <v>1495</v>
      </c>
      <c r="BQ60" s="1"/>
      <c r="BR60" s="1"/>
      <c r="BS60" s="1"/>
      <c r="BT60" s="1"/>
      <c r="BU60" s="1" t="str">
        <f>HYPERLINK("https://nconnect.nicmar.ac.in/storage/profile/6aaa3492510f0.png","Download")</f>
        <v>0</v>
      </c>
      <c r="BV60" s="1" t="s">
        <v>116</v>
      </c>
      <c r="BW60" s="3"/>
      <c r="BX60" s="3"/>
    </row>
    <row r="61" spans="1:76">
      <c r="A61" s="1" t="s">
        <v>76</v>
      </c>
      <c r="B61" s="1" t="s">
        <v>77</v>
      </c>
      <c r="C61" s="1" t="s">
        <v>1496</v>
      </c>
      <c r="D61" s="1" t="s">
        <v>1497</v>
      </c>
      <c r="E61" s="1"/>
      <c r="F61" s="1" t="s">
        <v>1498</v>
      </c>
      <c r="G61" s="1" t="s">
        <v>1499</v>
      </c>
      <c r="H61" s="1" t="s">
        <v>1500</v>
      </c>
      <c r="I61" s="1" t="s">
        <v>1501</v>
      </c>
      <c r="J61" s="1">
        <v>9500888759</v>
      </c>
      <c r="K61" s="1" t="s">
        <v>702</v>
      </c>
      <c r="L61" s="1" t="s">
        <v>1502</v>
      </c>
      <c r="M61" s="1" t="s">
        <v>87</v>
      </c>
      <c r="N61" s="1" t="s">
        <v>1503</v>
      </c>
      <c r="O61" s="1" t="s">
        <v>1504</v>
      </c>
      <c r="P61" s="1" t="s">
        <v>90</v>
      </c>
      <c r="Q61" s="1">
        <v>748794543374</v>
      </c>
      <c r="R61" s="1" t="s">
        <v>1505</v>
      </c>
      <c r="S61" s="1">
        <v>9952895975</v>
      </c>
      <c r="T61" s="1" t="s">
        <v>1393</v>
      </c>
      <c r="U61" s="1" t="s">
        <v>1506</v>
      </c>
      <c r="V61" s="1">
        <v>9597225826</v>
      </c>
      <c r="W61" s="1" t="s">
        <v>1507</v>
      </c>
      <c r="X61" s="1" t="s">
        <v>1508</v>
      </c>
      <c r="Y61" s="1" t="s">
        <v>1509</v>
      </c>
      <c r="Z61" s="1" t="s">
        <v>656</v>
      </c>
      <c r="AA61" s="1" t="s">
        <v>1508</v>
      </c>
      <c r="AB61" s="1" t="s">
        <v>1509</v>
      </c>
      <c r="AC61" s="1" t="s">
        <v>656</v>
      </c>
      <c r="AD61" s="1" t="s">
        <v>98</v>
      </c>
      <c r="AE61" s="1" t="s">
        <v>98</v>
      </c>
      <c r="AF61" s="1" t="s">
        <v>1510</v>
      </c>
      <c r="AG61" s="1" t="s">
        <v>1511</v>
      </c>
      <c r="AH61" s="1" t="s">
        <v>506</v>
      </c>
      <c r="AI61" s="1" t="s">
        <v>897</v>
      </c>
      <c r="AJ61" s="1">
        <v>88.6</v>
      </c>
      <c r="AK61" s="1">
        <v>9.32</v>
      </c>
      <c r="AL61" s="1" t="s">
        <v>1512</v>
      </c>
      <c r="AM61" s="1" t="s">
        <v>1513</v>
      </c>
      <c r="AN61" s="1" t="s">
        <v>283</v>
      </c>
      <c r="AO61" s="1" t="s">
        <v>101</v>
      </c>
      <c r="AP61" s="1" t="s">
        <v>102</v>
      </c>
      <c r="AQ61" s="1">
        <v>72.08</v>
      </c>
      <c r="AR61" s="1">
        <v>7.58</v>
      </c>
      <c r="AS61" s="1"/>
      <c r="AT61" s="1"/>
      <c r="AU61" s="1"/>
      <c r="AV61" s="1"/>
      <c r="AW61" s="1"/>
      <c r="AX61" s="1"/>
      <c r="AY61" s="1" t="s">
        <v>1493</v>
      </c>
      <c r="AZ61" s="1" t="s">
        <v>1514</v>
      </c>
      <c r="BA61" s="1" t="s">
        <v>288</v>
      </c>
      <c r="BB61" s="1" t="s">
        <v>289</v>
      </c>
      <c r="BC61" s="1" t="s">
        <v>310</v>
      </c>
      <c r="BD61" s="1" t="s">
        <v>690</v>
      </c>
      <c r="BE61" s="1">
        <v>58.6</v>
      </c>
      <c r="BF61" s="1">
        <v>6.61</v>
      </c>
      <c r="BG61" s="1"/>
      <c r="BH61" s="1"/>
      <c r="BI61" s="1"/>
      <c r="BJ61" s="1"/>
      <c r="BK61" s="1"/>
      <c r="BL61" s="1"/>
      <c r="BM61" s="1"/>
      <c r="BN61" s="1"/>
      <c r="BO61" s="1" t="s">
        <v>1515</v>
      </c>
      <c r="BP61" s="1" t="s">
        <v>1516</v>
      </c>
      <c r="BQ61" s="1"/>
      <c r="BR61" s="1" t="s">
        <v>1517</v>
      </c>
      <c r="BS61" s="1"/>
      <c r="BT61" s="1" t="s">
        <v>1518</v>
      </c>
      <c r="BU61" s="1" t="str">
        <f>HYPERLINK("https://nconnect.nicmar.ac.in/storage/profile/6aa972878bc58.png","Download")</f>
        <v>0</v>
      </c>
      <c r="BV61" s="1" t="s">
        <v>116</v>
      </c>
      <c r="BW61" s="3"/>
      <c r="BX61" s="3"/>
    </row>
    <row r="62" spans="1:76">
      <c r="A62" s="1" t="s">
        <v>76</v>
      </c>
      <c r="B62" s="1" t="s">
        <v>77</v>
      </c>
      <c r="C62" s="1" t="s">
        <v>1519</v>
      </c>
      <c r="D62" s="1" t="s">
        <v>1276</v>
      </c>
      <c r="E62" s="1"/>
      <c r="F62" s="1" t="s">
        <v>1520</v>
      </c>
      <c r="G62" s="1" t="s">
        <v>1521</v>
      </c>
      <c r="H62" s="1" t="s">
        <v>1522</v>
      </c>
      <c r="I62" s="1" t="s">
        <v>1523</v>
      </c>
      <c r="J62" s="1">
        <v>7025527480</v>
      </c>
      <c r="K62" s="1" t="s">
        <v>702</v>
      </c>
      <c r="L62" s="1" t="s">
        <v>1524</v>
      </c>
      <c r="M62" s="1" t="s">
        <v>87</v>
      </c>
      <c r="N62" s="1" t="s">
        <v>1525</v>
      </c>
      <c r="O62" s="1" t="s">
        <v>1526</v>
      </c>
      <c r="P62" s="1" t="s">
        <v>158</v>
      </c>
      <c r="Q62" s="1">
        <v>347637661804</v>
      </c>
      <c r="R62" s="1" t="s">
        <v>1527</v>
      </c>
      <c r="S62" s="1">
        <v>9895477480</v>
      </c>
      <c r="T62" s="1" t="s">
        <v>1528</v>
      </c>
      <c r="U62" s="1" t="s">
        <v>1529</v>
      </c>
      <c r="V62" s="1">
        <v>7012181151</v>
      </c>
      <c r="W62" s="1" t="s">
        <v>196</v>
      </c>
      <c r="X62" s="1" t="s">
        <v>1530</v>
      </c>
      <c r="Y62" s="1" t="s">
        <v>1531</v>
      </c>
      <c r="Z62" s="1" t="s">
        <v>535</v>
      </c>
      <c r="AA62" s="1" t="s">
        <v>1530</v>
      </c>
      <c r="AB62" s="1" t="s">
        <v>1531</v>
      </c>
      <c r="AC62" s="1" t="s">
        <v>535</v>
      </c>
      <c r="AD62" s="1" t="s">
        <v>98</v>
      </c>
      <c r="AE62" s="1" t="s">
        <v>98</v>
      </c>
      <c r="AF62" s="1" t="s">
        <v>1532</v>
      </c>
      <c r="AG62" s="1" t="s">
        <v>1533</v>
      </c>
      <c r="AH62" s="1" t="s">
        <v>1534</v>
      </c>
      <c r="AI62" s="1" t="s">
        <v>135</v>
      </c>
      <c r="AJ62" s="1">
        <v>87.4</v>
      </c>
      <c r="AK62" s="1">
        <v>9.2</v>
      </c>
      <c r="AL62" s="1" t="s">
        <v>1532</v>
      </c>
      <c r="AM62" s="1" t="s">
        <v>1533</v>
      </c>
      <c r="AN62" s="1" t="s">
        <v>283</v>
      </c>
      <c r="AO62" s="1" t="s">
        <v>280</v>
      </c>
      <c r="AP62" s="1" t="s">
        <v>138</v>
      </c>
      <c r="AQ62" s="1">
        <v>70.6</v>
      </c>
      <c r="AR62" s="1">
        <v>7.6</v>
      </c>
      <c r="AS62" s="1"/>
      <c r="AT62" s="1"/>
      <c r="AU62" s="1"/>
      <c r="AV62" s="1"/>
      <c r="AW62" s="1"/>
      <c r="AX62" s="1"/>
      <c r="AY62" s="1" t="s">
        <v>1535</v>
      </c>
      <c r="AZ62" s="1" t="s">
        <v>1536</v>
      </c>
      <c r="BA62" s="1" t="s">
        <v>109</v>
      </c>
      <c r="BB62" s="1" t="s">
        <v>110</v>
      </c>
      <c r="BC62" s="1" t="s">
        <v>172</v>
      </c>
      <c r="BD62" s="1" t="s">
        <v>661</v>
      </c>
      <c r="BE62" s="1">
        <v>73.3</v>
      </c>
      <c r="BF62" s="1">
        <v>7.83</v>
      </c>
      <c r="BG62" s="1"/>
      <c r="BH62" s="1"/>
      <c r="BI62" s="1"/>
      <c r="BJ62" s="1"/>
      <c r="BK62" s="1"/>
      <c r="BL62" s="1"/>
      <c r="BM62" s="1"/>
      <c r="BN62" s="1"/>
      <c r="BO62" s="1" t="s">
        <v>1537</v>
      </c>
      <c r="BP62" s="1" t="s">
        <v>1538</v>
      </c>
      <c r="BQ62" s="1"/>
      <c r="BR62" s="1" t="s">
        <v>1539</v>
      </c>
      <c r="BS62" s="1"/>
      <c r="BT62" s="1" t="s">
        <v>1540</v>
      </c>
      <c r="BU62" s="1" t="str">
        <f>HYPERLINK("https://nconnect.nicmar.ac.in/storage/profile/6aa97e490fc4e.png","Download")</f>
        <v>0</v>
      </c>
      <c r="BV62" s="1" t="s">
        <v>116</v>
      </c>
      <c r="BW62" s="3"/>
      <c r="BX62" s="3"/>
    </row>
    <row r="63" spans="1:76">
      <c r="A63" s="1" t="s">
        <v>76</v>
      </c>
      <c r="B63" s="1" t="s">
        <v>77</v>
      </c>
      <c r="C63" s="1" t="s">
        <v>1541</v>
      </c>
      <c r="D63" s="1" t="s">
        <v>1542</v>
      </c>
      <c r="E63" s="1" t="s">
        <v>1017</v>
      </c>
      <c r="F63" s="1" t="s">
        <v>1543</v>
      </c>
      <c r="G63" s="1" t="s">
        <v>1544</v>
      </c>
      <c r="H63" s="1" t="s">
        <v>1545</v>
      </c>
      <c r="I63" s="1" t="s">
        <v>1546</v>
      </c>
      <c r="J63" s="1">
        <v>7435815800</v>
      </c>
      <c r="K63" s="1" t="s">
        <v>702</v>
      </c>
      <c r="L63" s="1" t="s">
        <v>1547</v>
      </c>
      <c r="M63" s="1" t="s">
        <v>87</v>
      </c>
      <c r="N63" s="1" t="s">
        <v>1548</v>
      </c>
      <c r="O63" s="1" t="s">
        <v>1549</v>
      </c>
      <c r="P63" s="1" t="s">
        <v>217</v>
      </c>
      <c r="Q63" s="1">
        <v>228793977299</v>
      </c>
      <c r="R63" s="1" t="s">
        <v>1550</v>
      </c>
      <c r="S63" s="1">
        <v>9825144339</v>
      </c>
      <c r="T63" s="1" t="s">
        <v>1551</v>
      </c>
      <c r="U63" s="1" t="s">
        <v>1552</v>
      </c>
      <c r="V63" s="1">
        <v>9974401844</v>
      </c>
      <c r="W63" s="1" t="s">
        <v>1553</v>
      </c>
      <c r="X63" s="1" t="s">
        <v>1554</v>
      </c>
      <c r="Y63" s="1" t="s">
        <v>1555</v>
      </c>
      <c r="Z63" s="1" t="s">
        <v>1556</v>
      </c>
      <c r="AA63" s="1" t="s">
        <v>1554</v>
      </c>
      <c r="AB63" s="1" t="s">
        <v>1555</v>
      </c>
      <c r="AC63" s="1" t="s">
        <v>1556</v>
      </c>
      <c r="AD63" s="1" t="s">
        <v>98</v>
      </c>
      <c r="AE63" s="1" t="s">
        <v>98</v>
      </c>
      <c r="AF63" s="1" t="s">
        <v>1557</v>
      </c>
      <c r="AG63" s="1" t="s">
        <v>1558</v>
      </c>
      <c r="AH63" s="1" t="s">
        <v>687</v>
      </c>
      <c r="AI63" s="1" t="s">
        <v>737</v>
      </c>
      <c r="AJ63" s="1">
        <v>78</v>
      </c>
      <c r="AK63" s="1"/>
      <c r="AL63" s="1" t="s">
        <v>1559</v>
      </c>
      <c r="AM63" s="1" t="s">
        <v>1558</v>
      </c>
      <c r="AN63" s="1" t="s">
        <v>104</v>
      </c>
      <c r="AO63" s="1" t="s">
        <v>1560</v>
      </c>
      <c r="AP63" s="1" t="s">
        <v>715</v>
      </c>
      <c r="AQ63" s="1">
        <v>68</v>
      </c>
      <c r="AR63" s="1"/>
      <c r="AS63" s="1"/>
      <c r="AT63" s="1"/>
      <c r="AU63" s="1"/>
      <c r="AV63" s="1"/>
      <c r="AW63" s="1"/>
      <c r="AX63" s="1"/>
      <c r="AY63" s="1" t="s">
        <v>1561</v>
      </c>
      <c r="AZ63" s="1" t="s">
        <v>1562</v>
      </c>
      <c r="BA63" s="1" t="s">
        <v>340</v>
      </c>
      <c r="BB63" s="1" t="s">
        <v>289</v>
      </c>
      <c r="BC63" s="1" t="s">
        <v>518</v>
      </c>
      <c r="BD63" s="1" t="s">
        <v>1563</v>
      </c>
      <c r="BE63" s="1">
        <v>75.9</v>
      </c>
      <c r="BF63" s="1">
        <v>7.59</v>
      </c>
      <c r="BG63" s="1"/>
      <c r="BH63" s="1"/>
      <c r="BI63" s="1"/>
      <c r="BJ63" s="1"/>
      <c r="BK63" s="1"/>
      <c r="BL63" s="1"/>
      <c r="BM63" s="1"/>
      <c r="BN63" s="1"/>
      <c r="BO63" s="1" t="s">
        <v>1564</v>
      </c>
      <c r="BP63" s="1"/>
      <c r="BQ63" s="1"/>
      <c r="BR63" s="1" t="s">
        <v>1565</v>
      </c>
      <c r="BS63" s="1"/>
      <c r="BT63" s="1"/>
      <c r="BU63" s="1" t="str">
        <f>HYPERLINK("https://nconnect.nicmar.ac.in/storage/profile/6aaa48b49dd94.png","Download")</f>
        <v>0</v>
      </c>
      <c r="BV63" s="1" t="s">
        <v>116</v>
      </c>
      <c r="BW63" s="3"/>
      <c r="BX63" s="3"/>
    </row>
    <row r="64" spans="1:76">
      <c r="A64" s="1" t="s">
        <v>76</v>
      </c>
      <c r="B64" s="1" t="s">
        <v>77</v>
      </c>
      <c r="C64" s="1" t="s">
        <v>1566</v>
      </c>
      <c r="D64" s="1" t="s">
        <v>1567</v>
      </c>
      <c r="E64" s="1" t="s">
        <v>1568</v>
      </c>
      <c r="F64" s="1" t="s">
        <v>1569</v>
      </c>
      <c r="G64" s="1" t="s">
        <v>1570</v>
      </c>
      <c r="H64" s="1" t="s">
        <v>1571</v>
      </c>
      <c r="I64" s="1" t="s">
        <v>1572</v>
      </c>
      <c r="J64" s="1">
        <v>7489510641</v>
      </c>
      <c r="K64" s="1" t="s">
        <v>702</v>
      </c>
      <c r="L64" s="1" t="s">
        <v>1573</v>
      </c>
      <c r="M64" s="1" t="s">
        <v>87</v>
      </c>
      <c r="N64" s="1" t="s">
        <v>1574</v>
      </c>
      <c r="O64" s="1" t="s">
        <v>1575</v>
      </c>
      <c r="P64" s="1" t="s">
        <v>158</v>
      </c>
      <c r="Q64" s="1">
        <v>546733690423</v>
      </c>
      <c r="R64" s="1" t="s">
        <v>1576</v>
      </c>
      <c r="S64" s="1">
        <v>7999241734</v>
      </c>
      <c r="T64" s="1" t="s">
        <v>1393</v>
      </c>
      <c r="U64" s="1" t="s">
        <v>1577</v>
      </c>
      <c r="V64" s="1">
        <v>7828830409</v>
      </c>
      <c r="W64" s="1" t="s">
        <v>196</v>
      </c>
      <c r="X64" s="1" t="s">
        <v>1578</v>
      </c>
      <c r="Y64" s="1" t="s">
        <v>1579</v>
      </c>
      <c r="Z64" s="1" t="s">
        <v>680</v>
      </c>
      <c r="AA64" s="1" t="s">
        <v>1580</v>
      </c>
      <c r="AB64" s="1" t="s">
        <v>166</v>
      </c>
      <c r="AC64" s="1" t="s">
        <v>97</v>
      </c>
      <c r="AD64" s="1" t="s">
        <v>98</v>
      </c>
      <c r="AE64" s="1" t="s">
        <v>98</v>
      </c>
      <c r="AF64" s="1" t="s">
        <v>1581</v>
      </c>
      <c r="AG64" s="1" t="s">
        <v>1582</v>
      </c>
      <c r="AH64" s="1" t="s">
        <v>734</v>
      </c>
      <c r="AI64" s="1" t="s">
        <v>284</v>
      </c>
      <c r="AJ64" s="1">
        <v>71.6</v>
      </c>
      <c r="AK64" s="1">
        <v>7.16</v>
      </c>
      <c r="AL64" s="1" t="s">
        <v>1583</v>
      </c>
      <c r="AM64" s="1" t="s">
        <v>1584</v>
      </c>
      <c r="AN64" s="1" t="s">
        <v>104</v>
      </c>
      <c r="AO64" s="1" t="s">
        <v>1123</v>
      </c>
      <c r="AP64" s="1" t="s">
        <v>538</v>
      </c>
      <c r="AQ64" s="1">
        <v>72</v>
      </c>
      <c r="AR64" s="1">
        <v>7.2</v>
      </c>
      <c r="AS64" s="1" t="s">
        <v>1585</v>
      </c>
      <c r="AT64" s="1" t="s">
        <v>1586</v>
      </c>
      <c r="AU64" s="1" t="s">
        <v>202</v>
      </c>
      <c r="AV64" s="1" t="s">
        <v>858</v>
      </c>
      <c r="AW64" s="1">
        <v>57.9</v>
      </c>
      <c r="AX64" s="1">
        <v>5.79</v>
      </c>
      <c r="AY64" s="1" t="s">
        <v>1587</v>
      </c>
      <c r="AZ64" s="1" t="s">
        <v>1588</v>
      </c>
      <c r="BA64" s="1" t="s">
        <v>340</v>
      </c>
      <c r="BB64" s="1" t="s">
        <v>1589</v>
      </c>
      <c r="BC64" s="1" t="s">
        <v>230</v>
      </c>
      <c r="BD64" s="1" t="s">
        <v>418</v>
      </c>
      <c r="BE64" s="1">
        <v>68.4</v>
      </c>
      <c r="BF64" s="1">
        <v>6.84</v>
      </c>
      <c r="BG64" s="1"/>
      <c r="BH64" s="1"/>
      <c r="BI64" s="1"/>
      <c r="BJ64" s="1"/>
      <c r="BK64" s="1"/>
      <c r="BL64" s="1"/>
      <c r="BM64" s="1"/>
      <c r="BN64" s="1"/>
      <c r="BO64" s="1" t="s">
        <v>1590</v>
      </c>
      <c r="BP64" s="1"/>
      <c r="BQ64" s="1"/>
      <c r="BR64" s="1" t="s">
        <v>1591</v>
      </c>
      <c r="BS64" s="1"/>
      <c r="BT64" s="1" t="s">
        <v>1592</v>
      </c>
      <c r="BU64" s="1" t="str">
        <f>HYPERLINK("https://nconnect.nicmar.ac.in/storage/profile/6aa95651ceb42.png","Download")</f>
        <v>0</v>
      </c>
      <c r="BV64" s="1" t="s">
        <v>116</v>
      </c>
      <c r="BW64" s="3"/>
      <c r="BX64" s="3"/>
    </row>
    <row r="65" spans="1:76">
      <c r="A65" s="1" t="s">
        <v>76</v>
      </c>
      <c r="B65" s="1" t="s">
        <v>77</v>
      </c>
      <c r="C65" s="1" t="s">
        <v>1593</v>
      </c>
      <c r="D65" s="1" t="s">
        <v>1594</v>
      </c>
      <c r="E65" s="1"/>
      <c r="F65" s="1" t="s">
        <v>1595</v>
      </c>
      <c r="G65" s="1" t="s">
        <v>1596</v>
      </c>
      <c r="H65" s="1" t="s">
        <v>1597</v>
      </c>
      <c r="I65" s="1" t="s">
        <v>1598</v>
      </c>
      <c r="J65" s="1">
        <v>8349759152</v>
      </c>
      <c r="K65" s="1" t="s">
        <v>702</v>
      </c>
      <c r="L65" s="1" t="s">
        <v>1599</v>
      </c>
      <c r="M65" s="1" t="s">
        <v>87</v>
      </c>
      <c r="N65" s="1" t="s">
        <v>1416</v>
      </c>
      <c r="O65" s="1" t="s">
        <v>1600</v>
      </c>
      <c r="P65" s="1" t="s">
        <v>90</v>
      </c>
      <c r="Q65" s="1">
        <v>331687395868</v>
      </c>
      <c r="R65" s="1" t="s">
        <v>1601</v>
      </c>
      <c r="S65" s="1">
        <v>9109560344</v>
      </c>
      <c r="T65" s="1" t="s">
        <v>1602</v>
      </c>
      <c r="U65" s="1" t="s">
        <v>1603</v>
      </c>
      <c r="V65" s="1">
        <v>8959145488</v>
      </c>
      <c r="W65" s="1" t="s">
        <v>221</v>
      </c>
      <c r="X65" s="1" t="s">
        <v>1604</v>
      </c>
      <c r="Y65" s="1" t="s">
        <v>1605</v>
      </c>
      <c r="Z65" s="1" t="s">
        <v>680</v>
      </c>
      <c r="AA65" s="1" t="s">
        <v>1604</v>
      </c>
      <c r="AB65" s="1" t="s">
        <v>1605</v>
      </c>
      <c r="AC65" s="1" t="s">
        <v>680</v>
      </c>
      <c r="AD65" s="1" t="s">
        <v>98</v>
      </c>
      <c r="AE65" s="1" t="s">
        <v>98</v>
      </c>
      <c r="AF65" s="1" t="s">
        <v>1606</v>
      </c>
      <c r="AG65" s="1" t="s">
        <v>1607</v>
      </c>
      <c r="AH65" s="1" t="s">
        <v>460</v>
      </c>
      <c r="AI65" s="1" t="s">
        <v>1608</v>
      </c>
      <c r="AJ65" s="1">
        <v>64.6</v>
      </c>
      <c r="AK65" s="1">
        <v>6.8</v>
      </c>
      <c r="AL65" s="1" t="s">
        <v>1609</v>
      </c>
      <c r="AM65" s="1" t="s">
        <v>1607</v>
      </c>
      <c r="AN65" s="1" t="s">
        <v>104</v>
      </c>
      <c r="AO65" s="1" t="s">
        <v>1610</v>
      </c>
      <c r="AP65" s="1" t="s">
        <v>1611</v>
      </c>
      <c r="AQ65" s="1">
        <v>57</v>
      </c>
      <c r="AR65" s="1"/>
      <c r="AS65" s="1"/>
      <c r="AT65" s="1"/>
      <c r="AU65" s="1"/>
      <c r="AV65" s="1"/>
      <c r="AW65" s="1"/>
      <c r="AX65" s="1"/>
      <c r="AY65" s="1" t="s">
        <v>1612</v>
      </c>
      <c r="AZ65" s="1" t="s">
        <v>1613</v>
      </c>
      <c r="BA65" s="1" t="s">
        <v>288</v>
      </c>
      <c r="BB65" s="1" t="s">
        <v>289</v>
      </c>
      <c r="BC65" s="1" t="s">
        <v>1614</v>
      </c>
      <c r="BD65" s="1" t="s">
        <v>280</v>
      </c>
      <c r="BE65" s="1">
        <v>64.8</v>
      </c>
      <c r="BF65" s="1">
        <v>6.48</v>
      </c>
      <c r="BG65" s="1"/>
      <c r="BH65" s="1"/>
      <c r="BI65" s="1"/>
      <c r="BJ65" s="1"/>
      <c r="BK65" s="1"/>
      <c r="BL65" s="1"/>
      <c r="BM65" s="1"/>
      <c r="BN65" s="1"/>
      <c r="BO65" s="1" t="s">
        <v>1615</v>
      </c>
      <c r="BP65" s="1" t="s">
        <v>1616</v>
      </c>
      <c r="BQ65" s="1"/>
      <c r="BR65" s="1"/>
      <c r="BS65" s="1"/>
      <c r="BT65" s="1"/>
      <c r="BU65" s="1" t="str">
        <f>HYPERLINK("https://nconnect.nicmar.ac.in/storage/profile/6aa985e02b0cc.png","Download")</f>
        <v>0</v>
      </c>
      <c r="BV65" s="1" t="s">
        <v>116</v>
      </c>
      <c r="BW65" s="3"/>
      <c r="BX65" s="3"/>
    </row>
    <row r="66" spans="1:76">
      <c r="A66" s="1" t="s">
        <v>76</v>
      </c>
      <c r="B66" s="1" t="s">
        <v>77</v>
      </c>
      <c r="C66" s="1" t="s">
        <v>1617</v>
      </c>
      <c r="D66" s="1" t="s">
        <v>1618</v>
      </c>
      <c r="E66" s="1" t="s">
        <v>119</v>
      </c>
      <c r="F66" s="1" t="s">
        <v>1619</v>
      </c>
      <c r="G66" s="1" t="s">
        <v>1620</v>
      </c>
      <c r="H66" s="1" t="s">
        <v>1621</v>
      </c>
      <c r="I66" s="1" t="s">
        <v>1622</v>
      </c>
      <c r="J66" s="1">
        <v>9265095911</v>
      </c>
      <c r="K66" s="1" t="s">
        <v>702</v>
      </c>
      <c r="L66" s="1" t="s">
        <v>1623</v>
      </c>
      <c r="M66" s="1" t="s">
        <v>87</v>
      </c>
      <c r="N66" s="1" t="s">
        <v>1624</v>
      </c>
      <c r="O66" s="1" t="s">
        <v>1625</v>
      </c>
      <c r="P66" s="1" t="s">
        <v>217</v>
      </c>
      <c r="Q66" s="1">
        <v>292135431111</v>
      </c>
      <c r="R66" s="1" t="s">
        <v>1626</v>
      </c>
      <c r="S66" s="1">
        <v>9879827878</v>
      </c>
      <c r="T66" s="1" t="s">
        <v>1627</v>
      </c>
      <c r="U66" s="1" t="s">
        <v>1628</v>
      </c>
      <c r="V66" s="1">
        <v>9426189271</v>
      </c>
      <c r="W66" s="1" t="s">
        <v>1286</v>
      </c>
      <c r="X66" s="1" t="s">
        <v>1629</v>
      </c>
      <c r="Y66" s="1" t="s">
        <v>1630</v>
      </c>
      <c r="Z66" s="1" t="s">
        <v>1556</v>
      </c>
      <c r="AA66" s="1" t="s">
        <v>1629</v>
      </c>
      <c r="AB66" s="1" t="s">
        <v>1630</v>
      </c>
      <c r="AC66" s="1" t="s">
        <v>1556</v>
      </c>
      <c r="AD66" s="1" t="s">
        <v>98</v>
      </c>
      <c r="AE66" s="1" t="s">
        <v>98</v>
      </c>
      <c r="AF66" s="1" t="s">
        <v>1631</v>
      </c>
      <c r="AG66" s="1" t="s">
        <v>1632</v>
      </c>
      <c r="AH66" s="1" t="s">
        <v>363</v>
      </c>
      <c r="AI66" s="1" t="s">
        <v>138</v>
      </c>
      <c r="AJ66" s="1">
        <v>70.17</v>
      </c>
      <c r="AK66" s="1"/>
      <c r="AL66" s="1"/>
      <c r="AM66" s="1"/>
      <c r="AN66" s="1"/>
      <c r="AO66" s="1"/>
      <c r="AP66" s="1"/>
      <c r="AQ66" s="1"/>
      <c r="AR66" s="1"/>
      <c r="AS66" s="1" t="s">
        <v>1633</v>
      </c>
      <c r="AT66" s="1" t="s">
        <v>1634</v>
      </c>
      <c r="AU66" s="1" t="s">
        <v>142</v>
      </c>
      <c r="AV66" s="1" t="s">
        <v>513</v>
      </c>
      <c r="AW66" s="1">
        <v>85.71</v>
      </c>
      <c r="AX66" s="1"/>
      <c r="AY66" s="1" t="s">
        <v>1635</v>
      </c>
      <c r="AZ66" s="1" t="s">
        <v>1636</v>
      </c>
      <c r="BA66" s="1" t="s">
        <v>340</v>
      </c>
      <c r="BB66" s="1" t="s">
        <v>1354</v>
      </c>
      <c r="BC66" s="1" t="s">
        <v>1268</v>
      </c>
      <c r="BD66" s="1" t="s">
        <v>366</v>
      </c>
      <c r="BE66" s="1">
        <v>63.1</v>
      </c>
      <c r="BF66" s="1">
        <v>6.31</v>
      </c>
      <c r="BG66" s="1"/>
      <c r="BH66" s="1"/>
      <c r="BI66" s="1"/>
      <c r="BJ66" s="1"/>
      <c r="BK66" s="1"/>
      <c r="BL66" s="1"/>
      <c r="BM66" s="1"/>
      <c r="BN66" s="1"/>
      <c r="BO66" s="1" t="s">
        <v>1637</v>
      </c>
      <c r="BP66" s="1"/>
      <c r="BQ66" s="1"/>
      <c r="BR66" s="1"/>
      <c r="BS66" s="1"/>
      <c r="BT66" s="1" t="s">
        <v>1638</v>
      </c>
      <c r="BU66" s="1" t="str">
        <f>HYPERLINK("https://nconnect.nicmar.ac.in/storage/profile/6aaa78f5dbee2.png","Download")</f>
        <v>0</v>
      </c>
      <c r="BV66" s="1" t="s">
        <v>116</v>
      </c>
      <c r="BW66" s="3"/>
      <c r="BX66" s="3"/>
    </row>
    <row r="67" spans="1:76">
      <c r="A67" s="1" t="s">
        <v>76</v>
      </c>
      <c r="B67" s="1" t="s">
        <v>77</v>
      </c>
      <c r="C67" s="1" t="s">
        <v>1639</v>
      </c>
      <c r="D67" s="1" t="s">
        <v>1640</v>
      </c>
      <c r="E67" s="1" t="s">
        <v>1641</v>
      </c>
      <c r="F67" s="1" t="s">
        <v>1642</v>
      </c>
      <c r="G67" s="1" t="s">
        <v>1643</v>
      </c>
      <c r="H67" s="1" t="s">
        <v>1644</v>
      </c>
      <c r="I67" s="1" t="s">
        <v>1645</v>
      </c>
      <c r="J67" s="1">
        <v>7594986328</v>
      </c>
      <c r="K67" s="1" t="s">
        <v>702</v>
      </c>
      <c r="L67" s="1" t="s">
        <v>1646</v>
      </c>
      <c r="M67" s="1" t="s">
        <v>87</v>
      </c>
      <c r="N67" s="1" t="s">
        <v>1647</v>
      </c>
      <c r="O67" s="1" t="s">
        <v>1648</v>
      </c>
      <c r="P67" s="1" t="s">
        <v>90</v>
      </c>
      <c r="Q67" s="1">
        <v>546586948631</v>
      </c>
      <c r="R67" s="1" t="s">
        <v>1649</v>
      </c>
      <c r="S67" s="1">
        <v>9447509474</v>
      </c>
      <c r="T67" s="1" t="s">
        <v>160</v>
      </c>
      <c r="U67" s="1" t="s">
        <v>1650</v>
      </c>
      <c r="V67" s="1">
        <v>9447178470</v>
      </c>
      <c r="W67" s="1" t="s">
        <v>160</v>
      </c>
      <c r="X67" s="1" t="s">
        <v>1651</v>
      </c>
      <c r="Y67" s="1" t="s">
        <v>1652</v>
      </c>
      <c r="Z67" s="1" t="s">
        <v>535</v>
      </c>
      <c r="AA67" s="1" t="s">
        <v>1651</v>
      </c>
      <c r="AB67" s="1" t="s">
        <v>1652</v>
      </c>
      <c r="AC67" s="1" t="s">
        <v>535</v>
      </c>
      <c r="AD67" s="1" t="s">
        <v>98</v>
      </c>
      <c r="AE67" s="1" t="s">
        <v>98</v>
      </c>
      <c r="AF67" s="1" t="s">
        <v>1653</v>
      </c>
      <c r="AG67" s="1" t="s">
        <v>1654</v>
      </c>
      <c r="AH67" s="1" t="s">
        <v>169</v>
      </c>
      <c r="AI67" s="1" t="s">
        <v>142</v>
      </c>
      <c r="AJ67" s="1">
        <v>83.8</v>
      </c>
      <c r="AK67" s="1">
        <v>8.82</v>
      </c>
      <c r="AL67" s="1" t="s">
        <v>1655</v>
      </c>
      <c r="AM67" s="1" t="s">
        <v>1656</v>
      </c>
      <c r="AN67" s="1" t="s">
        <v>1008</v>
      </c>
      <c r="AO67" s="1" t="s">
        <v>254</v>
      </c>
      <c r="AP67" s="1" t="s">
        <v>538</v>
      </c>
      <c r="AQ67" s="1">
        <v>87.6</v>
      </c>
      <c r="AR67" s="1">
        <v>9.2</v>
      </c>
      <c r="AS67" s="1"/>
      <c r="AT67" s="1"/>
      <c r="AU67" s="1"/>
      <c r="AV67" s="1"/>
      <c r="AW67" s="1"/>
      <c r="AX67" s="1"/>
      <c r="AY67" s="1" t="s">
        <v>1657</v>
      </c>
      <c r="AZ67" s="1" t="s">
        <v>1658</v>
      </c>
      <c r="BA67" s="1" t="s">
        <v>1404</v>
      </c>
      <c r="BB67" s="1" t="s">
        <v>1659</v>
      </c>
      <c r="BC67" s="1" t="s">
        <v>337</v>
      </c>
      <c r="BD67" s="1" t="s">
        <v>1065</v>
      </c>
      <c r="BE67" s="1">
        <v>58.29</v>
      </c>
      <c r="BF67" s="1">
        <v>6.14</v>
      </c>
      <c r="BG67" s="1"/>
      <c r="BH67" s="1"/>
      <c r="BI67" s="1"/>
      <c r="BJ67" s="1"/>
      <c r="BK67" s="1"/>
      <c r="BL67" s="1"/>
      <c r="BM67" s="1"/>
      <c r="BN67" s="1"/>
      <c r="BO67" s="1" t="s">
        <v>1660</v>
      </c>
      <c r="BP67" s="1" t="s">
        <v>1661</v>
      </c>
      <c r="BQ67" s="1"/>
      <c r="BR67" s="1" t="s">
        <v>1662</v>
      </c>
      <c r="BS67" s="1"/>
      <c r="BT67" s="1" t="s">
        <v>1663</v>
      </c>
      <c r="BU67" s="1" t="str">
        <f>HYPERLINK("https://nconnect.nicmar.ac.in/storage/profile/6aaa75ab17dfe.png","Download")</f>
        <v>0</v>
      </c>
      <c r="BV67" s="1" t="s">
        <v>116</v>
      </c>
      <c r="BW67" s="3"/>
      <c r="BX67" s="3"/>
    </row>
    <row r="68" spans="1:76">
      <c r="A68" s="1" t="s">
        <v>76</v>
      </c>
      <c r="B68" s="1" t="s">
        <v>77</v>
      </c>
      <c r="C68" s="1" t="s">
        <v>1664</v>
      </c>
      <c r="D68" s="1" t="s">
        <v>1665</v>
      </c>
      <c r="E68" s="1"/>
      <c r="F68" s="1" t="s">
        <v>1666</v>
      </c>
      <c r="G68" s="1" t="s">
        <v>1667</v>
      </c>
      <c r="H68" s="1" t="s">
        <v>1668</v>
      </c>
      <c r="I68" s="1" t="s">
        <v>1669</v>
      </c>
      <c r="J68" s="1">
        <v>8917522437</v>
      </c>
      <c r="K68" s="1" t="s">
        <v>702</v>
      </c>
      <c r="L68" s="1" t="s">
        <v>1670</v>
      </c>
      <c r="M68" s="1" t="s">
        <v>87</v>
      </c>
      <c r="N68" s="1" t="s">
        <v>1671</v>
      </c>
      <c r="O68" s="1" t="s">
        <v>1672</v>
      </c>
      <c r="P68" s="1" t="s">
        <v>217</v>
      </c>
      <c r="Q68" s="1">
        <v>944474465101</v>
      </c>
      <c r="R68" s="1" t="s">
        <v>1673</v>
      </c>
      <c r="S68" s="1">
        <v>9439278444</v>
      </c>
      <c r="T68" s="1" t="s">
        <v>1674</v>
      </c>
      <c r="U68" s="1" t="s">
        <v>1675</v>
      </c>
      <c r="V68" s="1">
        <v>9437783684</v>
      </c>
      <c r="W68" s="1" t="s">
        <v>1676</v>
      </c>
      <c r="X68" s="1" t="s">
        <v>1677</v>
      </c>
      <c r="Y68" s="1" t="s">
        <v>1678</v>
      </c>
      <c r="Z68" s="1" t="s">
        <v>558</v>
      </c>
      <c r="AA68" s="1" t="s">
        <v>1677</v>
      </c>
      <c r="AB68" s="1" t="s">
        <v>1678</v>
      </c>
      <c r="AC68" s="1" t="s">
        <v>558</v>
      </c>
      <c r="AD68" s="1" t="s">
        <v>98</v>
      </c>
      <c r="AE68" s="1" t="s">
        <v>98</v>
      </c>
      <c r="AF68" s="1" t="s">
        <v>1679</v>
      </c>
      <c r="AG68" s="1" t="s">
        <v>1680</v>
      </c>
      <c r="AH68" s="1" t="s">
        <v>1681</v>
      </c>
      <c r="AI68" s="1" t="s">
        <v>943</v>
      </c>
      <c r="AJ68" s="1">
        <v>64.33</v>
      </c>
      <c r="AK68" s="1"/>
      <c r="AL68" s="1" t="s">
        <v>1682</v>
      </c>
      <c r="AM68" s="1" t="s">
        <v>1680</v>
      </c>
      <c r="AN68" s="1" t="s">
        <v>104</v>
      </c>
      <c r="AO68" s="1" t="s">
        <v>1161</v>
      </c>
      <c r="AP68" s="1" t="s">
        <v>518</v>
      </c>
      <c r="AQ68" s="1">
        <v>63.83</v>
      </c>
      <c r="AR68" s="1"/>
      <c r="AS68" s="1"/>
      <c r="AT68" s="1"/>
      <c r="AU68" s="1"/>
      <c r="AV68" s="1"/>
      <c r="AW68" s="1"/>
      <c r="AX68" s="1"/>
      <c r="AY68" s="1" t="s">
        <v>1683</v>
      </c>
      <c r="AZ68" s="1" t="s">
        <v>1684</v>
      </c>
      <c r="BA68" s="1" t="s">
        <v>340</v>
      </c>
      <c r="BB68" s="1" t="s">
        <v>289</v>
      </c>
      <c r="BC68" s="1" t="s">
        <v>925</v>
      </c>
      <c r="BD68" s="1" t="s">
        <v>418</v>
      </c>
      <c r="BE68" s="1">
        <v>58</v>
      </c>
      <c r="BF68" s="1">
        <v>6.3</v>
      </c>
      <c r="BG68" s="1"/>
      <c r="BH68" s="1"/>
      <c r="BI68" s="1"/>
      <c r="BJ68" s="1"/>
      <c r="BK68" s="1"/>
      <c r="BL68" s="1"/>
      <c r="BM68" s="1"/>
      <c r="BN68" s="1"/>
      <c r="BO68" s="1" t="s">
        <v>1685</v>
      </c>
      <c r="BP68" s="1"/>
      <c r="BQ68" s="1"/>
      <c r="BR68" s="1" t="s">
        <v>1686</v>
      </c>
      <c r="BS68" s="1"/>
      <c r="BT68" s="1"/>
      <c r="BU68" s="1" t="str">
        <f>HYPERLINK("https://nconnect.nicmar.ac.in/storage/profile/6aaa407230633.png","Download")</f>
        <v>0</v>
      </c>
      <c r="BV68" s="1" t="s">
        <v>116</v>
      </c>
      <c r="BW68" s="3"/>
      <c r="BX68" s="3"/>
    </row>
    <row r="69" spans="1:76">
      <c r="A69" s="1" t="s">
        <v>76</v>
      </c>
      <c r="B69" s="1" t="s">
        <v>77</v>
      </c>
      <c r="C69" s="1" t="s">
        <v>1687</v>
      </c>
      <c r="D69" s="1" t="s">
        <v>1688</v>
      </c>
      <c r="E69" s="1" t="s">
        <v>1689</v>
      </c>
      <c r="F69" s="1" t="s">
        <v>1690</v>
      </c>
      <c r="G69" s="1" t="s">
        <v>1691</v>
      </c>
      <c r="H69" s="1" t="s">
        <v>1692</v>
      </c>
      <c r="I69" s="1" t="s">
        <v>1693</v>
      </c>
      <c r="J69" s="1">
        <v>7990048333</v>
      </c>
      <c r="K69" s="1" t="s">
        <v>702</v>
      </c>
      <c r="L69" s="1" t="s">
        <v>1694</v>
      </c>
      <c r="M69" s="1" t="s">
        <v>87</v>
      </c>
      <c r="N69" s="1" t="s">
        <v>1695</v>
      </c>
      <c r="O69" s="1" t="s">
        <v>1696</v>
      </c>
      <c r="P69" s="1" t="s">
        <v>90</v>
      </c>
      <c r="Q69" s="1">
        <v>596534082430</v>
      </c>
      <c r="R69" s="1" t="s">
        <v>1697</v>
      </c>
      <c r="S69" s="1">
        <v>9825184893</v>
      </c>
      <c r="T69" s="1" t="s">
        <v>1698</v>
      </c>
      <c r="U69" s="1" t="s">
        <v>1699</v>
      </c>
      <c r="V69" s="1">
        <v>9998711187</v>
      </c>
      <c r="W69" s="1" t="s">
        <v>1700</v>
      </c>
      <c r="X69" s="1" t="s">
        <v>1701</v>
      </c>
      <c r="Y69" s="1" t="s">
        <v>1630</v>
      </c>
      <c r="Z69" s="1" t="s">
        <v>1556</v>
      </c>
      <c r="AA69" s="1" t="s">
        <v>1701</v>
      </c>
      <c r="AB69" s="1" t="s">
        <v>1630</v>
      </c>
      <c r="AC69" s="1" t="s">
        <v>1556</v>
      </c>
      <c r="AD69" s="1" t="s">
        <v>98</v>
      </c>
      <c r="AE69" s="1" t="s">
        <v>98</v>
      </c>
      <c r="AF69" s="1" t="s">
        <v>1702</v>
      </c>
      <c r="AG69" s="1" t="s">
        <v>1703</v>
      </c>
      <c r="AH69" s="1" t="s">
        <v>509</v>
      </c>
      <c r="AI69" s="1" t="s">
        <v>1534</v>
      </c>
      <c r="AJ69" s="1">
        <v>59</v>
      </c>
      <c r="AK69" s="1"/>
      <c r="AL69" s="1"/>
      <c r="AM69" s="1"/>
      <c r="AN69" s="1"/>
      <c r="AO69" s="1"/>
      <c r="AP69" s="1"/>
      <c r="AQ69" s="1"/>
      <c r="AR69" s="1"/>
      <c r="AS69" s="1" t="s">
        <v>1704</v>
      </c>
      <c r="AT69" s="1" t="s">
        <v>1705</v>
      </c>
      <c r="AU69" s="1" t="s">
        <v>111</v>
      </c>
      <c r="AV69" s="1" t="s">
        <v>538</v>
      </c>
      <c r="AW69" s="1">
        <v>60.7</v>
      </c>
      <c r="AX69" s="1">
        <v>6.57</v>
      </c>
      <c r="AY69" s="1" t="s">
        <v>1706</v>
      </c>
      <c r="AZ69" s="1" t="s">
        <v>1707</v>
      </c>
      <c r="BA69" s="1" t="s">
        <v>288</v>
      </c>
      <c r="BB69" s="1" t="s">
        <v>289</v>
      </c>
      <c r="BC69" s="1" t="s">
        <v>538</v>
      </c>
      <c r="BD69" s="1" t="s">
        <v>341</v>
      </c>
      <c r="BE69" s="1">
        <v>66.6</v>
      </c>
      <c r="BF69" s="1">
        <v>7.16</v>
      </c>
      <c r="BG69" s="1"/>
      <c r="BH69" s="1"/>
      <c r="BI69" s="1"/>
      <c r="BJ69" s="1"/>
      <c r="BK69" s="1"/>
      <c r="BL69" s="1"/>
      <c r="BM69" s="1"/>
      <c r="BN69" s="1"/>
      <c r="BO69" s="1" t="s">
        <v>1708</v>
      </c>
      <c r="BP69" s="1" t="s">
        <v>1709</v>
      </c>
      <c r="BQ69" s="1"/>
      <c r="BR69" s="1" t="s">
        <v>1710</v>
      </c>
      <c r="BS69" s="1"/>
      <c r="BT69" s="1"/>
      <c r="BU69" s="1" t="str">
        <f>HYPERLINK("https://nconnect.nicmar.ac.in/storage/profile/6aaac148475dc.png","Download")</f>
        <v>0</v>
      </c>
      <c r="BV69" s="1" t="s">
        <v>116</v>
      </c>
      <c r="BW69" s="3"/>
      <c r="BX69" s="3"/>
    </row>
    <row r="70" spans="1:76">
      <c r="A70" s="1" t="s">
        <v>76</v>
      </c>
      <c r="B70" s="1" t="s">
        <v>77</v>
      </c>
      <c r="C70" s="1" t="s">
        <v>1711</v>
      </c>
      <c r="D70" s="1" t="s">
        <v>1712</v>
      </c>
      <c r="E70" s="1" t="s">
        <v>1713</v>
      </c>
      <c r="F70" s="1" t="s">
        <v>1714</v>
      </c>
      <c r="G70" s="1" t="s">
        <v>1715</v>
      </c>
      <c r="H70" s="1" t="s">
        <v>1716</v>
      </c>
      <c r="I70" s="1" t="s">
        <v>1717</v>
      </c>
      <c r="J70" s="1">
        <v>9307049193</v>
      </c>
      <c r="K70" s="1" t="s">
        <v>85</v>
      </c>
      <c r="L70" s="1" t="s">
        <v>1718</v>
      </c>
      <c r="M70" s="1" t="s">
        <v>87</v>
      </c>
      <c r="N70" s="1" t="s">
        <v>1719</v>
      </c>
      <c r="O70" s="1" t="s">
        <v>1720</v>
      </c>
      <c r="P70" s="1" t="s">
        <v>90</v>
      </c>
      <c r="Q70" s="1">
        <v>790827714397</v>
      </c>
      <c r="R70" s="1" t="s">
        <v>347</v>
      </c>
      <c r="S70" s="1">
        <v>9970421796</v>
      </c>
      <c r="T70" s="1" t="s">
        <v>160</v>
      </c>
      <c r="U70" s="1" t="s">
        <v>1721</v>
      </c>
      <c r="V70" s="1">
        <v>9325973203</v>
      </c>
      <c r="W70" s="1" t="s">
        <v>1722</v>
      </c>
      <c r="X70" s="1" t="s">
        <v>1723</v>
      </c>
      <c r="Y70" s="1" t="s">
        <v>481</v>
      </c>
      <c r="Z70" s="1" t="s">
        <v>97</v>
      </c>
      <c r="AA70" s="1"/>
      <c r="AB70" s="1"/>
      <c r="AC70" s="1"/>
      <c r="AD70" s="1" t="s">
        <v>98</v>
      </c>
      <c r="AE70" s="1" t="s">
        <v>98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 t="s">
        <v>1724</v>
      </c>
      <c r="BQ70" s="1"/>
      <c r="BR70" s="1"/>
      <c r="BS70" s="1"/>
      <c r="BT70" s="1"/>
      <c r="BU70" s="1" t="str">
        <f>HYPERLINK("https://nconnect.nicmar.ac.in/storage/profile/6aaae0b8587e4.png","Download")</f>
        <v>0</v>
      </c>
      <c r="BV70" s="1" t="s">
        <v>116</v>
      </c>
      <c r="BW70" s="3"/>
      <c r="BX70" s="3"/>
    </row>
    <row r="71" spans="1:76">
      <c r="A71" s="1" t="s">
        <v>76</v>
      </c>
      <c r="B71" s="1" t="s">
        <v>77</v>
      </c>
      <c r="C71" s="1" t="s">
        <v>1725</v>
      </c>
      <c r="D71" s="1" t="s">
        <v>1726</v>
      </c>
      <c r="E71" s="1" t="s">
        <v>1727</v>
      </c>
      <c r="F71" s="1" t="s">
        <v>1728</v>
      </c>
      <c r="G71" s="1" t="s">
        <v>1729</v>
      </c>
      <c r="H71" s="1" t="s">
        <v>1730</v>
      </c>
      <c r="I71" s="1" t="s">
        <v>1731</v>
      </c>
      <c r="J71" s="1">
        <v>8451864354</v>
      </c>
      <c r="K71" s="1" t="s">
        <v>85</v>
      </c>
      <c r="L71" s="1" t="s">
        <v>1732</v>
      </c>
      <c r="M71" s="1" t="s">
        <v>87</v>
      </c>
      <c r="N71" s="1" t="s">
        <v>1733</v>
      </c>
      <c r="O71" s="1" t="s">
        <v>1734</v>
      </c>
      <c r="P71" s="1" t="s">
        <v>192</v>
      </c>
      <c r="Q71" s="1" t="s">
        <v>1735</v>
      </c>
      <c r="R71" s="1" t="s">
        <v>1727</v>
      </c>
      <c r="S71" s="1">
        <v>9967658019</v>
      </c>
      <c r="T71" s="1" t="s">
        <v>1736</v>
      </c>
      <c r="U71" s="1" t="s">
        <v>1737</v>
      </c>
      <c r="V71" s="1">
        <v>9930488497</v>
      </c>
      <c r="W71" s="1" t="s">
        <v>1738</v>
      </c>
      <c r="X71" s="1" t="s">
        <v>1739</v>
      </c>
      <c r="Y71" s="1" t="s">
        <v>248</v>
      </c>
      <c r="Z71" s="1" t="s">
        <v>97</v>
      </c>
      <c r="AA71" s="1" t="s">
        <v>1739</v>
      </c>
      <c r="AB71" s="1" t="s">
        <v>248</v>
      </c>
      <c r="AC71" s="1" t="s">
        <v>97</v>
      </c>
      <c r="AD71" s="1" t="s">
        <v>98</v>
      </c>
      <c r="AE71" s="1" t="s">
        <v>98</v>
      </c>
      <c r="AF71" s="1" t="s">
        <v>1740</v>
      </c>
      <c r="AG71" s="1" t="s">
        <v>1741</v>
      </c>
      <c r="AH71" s="1" t="s">
        <v>142</v>
      </c>
      <c r="AI71" s="1" t="s">
        <v>785</v>
      </c>
      <c r="AJ71" s="1">
        <v>81.2</v>
      </c>
      <c r="AK71" s="1"/>
      <c r="AL71" s="1" t="s">
        <v>1742</v>
      </c>
      <c r="AM71" s="1" t="s">
        <v>1743</v>
      </c>
      <c r="AN71" s="1" t="s">
        <v>1008</v>
      </c>
      <c r="AO71" s="1" t="s">
        <v>253</v>
      </c>
      <c r="AP71" s="1" t="s">
        <v>782</v>
      </c>
      <c r="AQ71" s="1">
        <v>73.33</v>
      </c>
      <c r="AR71" s="1"/>
      <c r="AS71" s="1"/>
      <c r="AT71" s="1"/>
      <c r="AU71" s="1"/>
      <c r="AV71" s="1"/>
      <c r="AW71" s="1"/>
      <c r="AX71" s="1"/>
      <c r="AY71" s="1" t="s">
        <v>1744</v>
      </c>
      <c r="AZ71" s="1" t="s">
        <v>1745</v>
      </c>
      <c r="BA71" s="1" t="s">
        <v>1746</v>
      </c>
      <c r="BB71" s="1" t="s">
        <v>1747</v>
      </c>
      <c r="BC71" s="1" t="s">
        <v>1063</v>
      </c>
      <c r="BD71" s="1" t="s">
        <v>1124</v>
      </c>
      <c r="BE71" s="1">
        <v>76</v>
      </c>
      <c r="BF71" s="1">
        <v>7.44</v>
      </c>
      <c r="BG71" s="1"/>
      <c r="BH71" s="1"/>
      <c r="BI71" s="1"/>
      <c r="BJ71" s="1"/>
      <c r="BK71" s="1"/>
      <c r="BL71" s="1"/>
      <c r="BM71" s="1"/>
      <c r="BN71" s="1"/>
      <c r="BO71" s="1" t="s">
        <v>1748</v>
      </c>
      <c r="BP71" s="1"/>
      <c r="BQ71" s="1"/>
      <c r="BR71" s="1" t="s">
        <v>1749</v>
      </c>
      <c r="BS71" s="1"/>
      <c r="BT71" s="1"/>
      <c r="BU71" s="1" t="str">
        <f>HYPERLINK("https://nconnect.nicmar.ac.in/storage/profile/6aaad472b1885.png","Download")</f>
        <v>0</v>
      </c>
      <c r="BV71" s="1" t="s">
        <v>116</v>
      </c>
      <c r="BW71" s="3"/>
      <c r="BX71" s="3"/>
    </row>
    <row r="72" spans="1:76">
      <c r="A72" s="1" t="s">
        <v>76</v>
      </c>
      <c r="B72" s="1" t="s">
        <v>77</v>
      </c>
      <c r="C72" s="1" t="s">
        <v>1750</v>
      </c>
      <c r="D72" s="1" t="s">
        <v>1751</v>
      </c>
      <c r="E72" s="1" t="s">
        <v>1752</v>
      </c>
      <c r="F72" s="1" t="s">
        <v>186</v>
      </c>
      <c r="G72" s="1" t="s">
        <v>1753</v>
      </c>
      <c r="H72" s="1" t="s">
        <v>1754</v>
      </c>
      <c r="I72" s="1" t="s">
        <v>1755</v>
      </c>
      <c r="J72" s="1">
        <v>7350824645</v>
      </c>
      <c r="K72" s="1" t="s">
        <v>85</v>
      </c>
      <c r="L72" s="1" t="s">
        <v>1756</v>
      </c>
      <c r="M72" s="1" t="s">
        <v>87</v>
      </c>
      <c r="N72" s="1" t="s">
        <v>1757</v>
      </c>
      <c r="O72" s="1" t="s">
        <v>1758</v>
      </c>
      <c r="P72" s="1" t="s">
        <v>217</v>
      </c>
      <c r="Q72" s="1">
        <v>465318360086</v>
      </c>
      <c r="R72" s="1" t="s">
        <v>1759</v>
      </c>
      <c r="S72" s="1">
        <v>9822433381</v>
      </c>
      <c r="T72" s="1" t="s">
        <v>160</v>
      </c>
      <c r="U72" s="1" t="s">
        <v>1760</v>
      </c>
      <c r="V72" s="1">
        <v>9767505054</v>
      </c>
      <c r="W72" s="1" t="s">
        <v>798</v>
      </c>
      <c r="X72" s="1" t="s">
        <v>1761</v>
      </c>
      <c r="Y72" s="1" t="s">
        <v>961</v>
      </c>
      <c r="Z72" s="1" t="s">
        <v>97</v>
      </c>
      <c r="AA72" s="1" t="s">
        <v>1761</v>
      </c>
      <c r="AB72" s="1" t="s">
        <v>961</v>
      </c>
      <c r="AC72" s="1" t="s">
        <v>97</v>
      </c>
      <c r="AD72" s="1" t="s">
        <v>98</v>
      </c>
      <c r="AE72" s="1" t="s">
        <v>98</v>
      </c>
      <c r="AF72" s="1" t="s">
        <v>1762</v>
      </c>
      <c r="AG72" s="1" t="s">
        <v>1763</v>
      </c>
      <c r="AH72" s="1" t="s">
        <v>1764</v>
      </c>
      <c r="AI72" s="1" t="s">
        <v>1611</v>
      </c>
      <c r="AJ72" s="1">
        <v>95.4</v>
      </c>
      <c r="AK72" s="1">
        <v>0.99</v>
      </c>
      <c r="AL72" s="1" t="s">
        <v>1765</v>
      </c>
      <c r="AM72" s="1" t="s">
        <v>1766</v>
      </c>
      <c r="AN72" s="1" t="s">
        <v>283</v>
      </c>
      <c r="AO72" s="1" t="s">
        <v>509</v>
      </c>
      <c r="AP72" s="1" t="s">
        <v>1035</v>
      </c>
      <c r="AQ72" s="1">
        <v>83.38</v>
      </c>
      <c r="AR72" s="1">
        <v>8.78</v>
      </c>
      <c r="AS72" s="1"/>
      <c r="AT72" s="1"/>
      <c r="AU72" s="1"/>
      <c r="AV72" s="1"/>
      <c r="AW72" s="1"/>
      <c r="AX72" s="1"/>
      <c r="AY72" s="1" t="s">
        <v>1767</v>
      </c>
      <c r="AZ72" s="1" t="s">
        <v>1768</v>
      </c>
      <c r="BA72" s="1" t="s">
        <v>109</v>
      </c>
      <c r="BB72" s="1" t="s">
        <v>110</v>
      </c>
      <c r="BC72" s="1" t="s">
        <v>463</v>
      </c>
      <c r="BD72" s="1" t="s">
        <v>337</v>
      </c>
      <c r="BE72" s="1">
        <v>72.74</v>
      </c>
      <c r="BF72" s="1">
        <v>7.6</v>
      </c>
      <c r="BG72" s="1"/>
      <c r="BH72" s="1"/>
      <c r="BI72" s="1"/>
      <c r="BJ72" s="1"/>
      <c r="BK72" s="1"/>
      <c r="BL72" s="1"/>
      <c r="BM72" s="1"/>
      <c r="BN72" s="1"/>
      <c r="BO72" s="1" t="s">
        <v>1769</v>
      </c>
      <c r="BP72" s="1" t="s">
        <v>1770</v>
      </c>
      <c r="BQ72" s="1"/>
      <c r="BR72" s="1" t="s">
        <v>1771</v>
      </c>
      <c r="BS72" s="1"/>
      <c r="BT72" s="1" t="s">
        <v>1772</v>
      </c>
      <c r="BU72" s="1" t="str">
        <f>HYPERLINK("https://nconnect.nicmar.ac.in/storage/profile/6aaadcb5bac88.png","Download")</f>
        <v>0</v>
      </c>
      <c r="BV72" s="1" t="s">
        <v>116</v>
      </c>
      <c r="BW72" s="3"/>
      <c r="BX72" s="3"/>
    </row>
    <row r="73" spans="1:76">
      <c r="A73" s="1" t="s">
        <v>76</v>
      </c>
      <c r="B73" s="1" t="s">
        <v>77</v>
      </c>
      <c r="C73" s="1" t="s">
        <v>1773</v>
      </c>
      <c r="D73" s="1" t="s">
        <v>118</v>
      </c>
      <c r="E73" s="1" t="s">
        <v>80</v>
      </c>
      <c r="F73" s="1" t="s">
        <v>1774</v>
      </c>
      <c r="G73" s="1" t="s">
        <v>1775</v>
      </c>
      <c r="H73" s="1" t="s">
        <v>1776</v>
      </c>
      <c r="I73" s="1" t="s">
        <v>1777</v>
      </c>
      <c r="J73" s="1">
        <v>7385882094</v>
      </c>
      <c r="K73" s="1" t="s">
        <v>85</v>
      </c>
      <c r="L73" s="1" t="s">
        <v>1778</v>
      </c>
      <c r="M73" s="1" t="s">
        <v>87</v>
      </c>
      <c r="N73" s="1" t="s">
        <v>125</v>
      </c>
      <c r="O73" s="1" t="s">
        <v>1779</v>
      </c>
      <c r="P73" s="1" t="s">
        <v>217</v>
      </c>
      <c r="Q73" s="1">
        <v>434005895305</v>
      </c>
      <c r="R73" s="1" t="s">
        <v>80</v>
      </c>
      <c r="S73" s="1">
        <v>9209877214</v>
      </c>
      <c r="T73" s="1" t="s">
        <v>1096</v>
      </c>
      <c r="U73" s="1" t="s">
        <v>1780</v>
      </c>
      <c r="V73" s="1">
        <v>9209877214</v>
      </c>
      <c r="W73" s="1" t="s">
        <v>221</v>
      </c>
      <c r="X73" s="1" t="s">
        <v>1781</v>
      </c>
      <c r="Y73" s="1" t="s">
        <v>166</v>
      </c>
      <c r="Z73" s="1" t="s">
        <v>97</v>
      </c>
      <c r="AA73" s="1" t="s">
        <v>1782</v>
      </c>
      <c r="AB73" s="1" t="s">
        <v>166</v>
      </c>
      <c r="AC73" s="1" t="s">
        <v>97</v>
      </c>
      <c r="AD73" s="1" t="s">
        <v>98</v>
      </c>
      <c r="AE73" s="1" t="s">
        <v>98</v>
      </c>
      <c r="AF73" s="1" t="s">
        <v>1783</v>
      </c>
      <c r="AG73" s="1" t="s">
        <v>1784</v>
      </c>
      <c r="AH73" s="1" t="s">
        <v>199</v>
      </c>
      <c r="AI73" s="1" t="s">
        <v>135</v>
      </c>
      <c r="AJ73" s="1">
        <v>90.8</v>
      </c>
      <c r="AK73" s="1">
        <v>9.08</v>
      </c>
      <c r="AL73" s="1" t="s">
        <v>1785</v>
      </c>
      <c r="AM73" s="1" t="s">
        <v>1784</v>
      </c>
      <c r="AN73" s="1" t="s">
        <v>104</v>
      </c>
      <c r="AO73" s="1" t="s">
        <v>1308</v>
      </c>
      <c r="AP73" s="1" t="s">
        <v>138</v>
      </c>
      <c r="AQ73" s="1">
        <v>66.31</v>
      </c>
      <c r="AR73" s="1">
        <v>6.63</v>
      </c>
      <c r="AS73" s="1"/>
      <c r="AT73" s="1"/>
      <c r="AU73" s="1"/>
      <c r="AV73" s="1"/>
      <c r="AW73" s="1"/>
      <c r="AX73" s="1"/>
      <c r="AY73" s="1" t="s">
        <v>311</v>
      </c>
      <c r="AZ73" s="1" t="s">
        <v>1786</v>
      </c>
      <c r="BA73" s="1" t="s">
        <v>109</v>
      </c>
      <c r="BB73" s="1" t="s">
        <v>110</v>
      </c>
      <c r="BC73" s="1" t="s">
        <v>394</v>
      </c>
      <c r="BD73" s="1" t="s">
        <v>639</v>
      </c>
      <c r="BE73" s="1">
        <v>66.7</v>
      </c>
      <c r="BF73" s="1">
        <v>6.67</v>
      </c>
      <c r="BG73" s="1"/>
      <c r="BH73" s="1"/>
      <c r="BI73" s="1"/>
      <c r="BJ73" s="1"/>
      <c r="BK73" s="1"/>
      <c r="BL73" s="1"/>
      <c r="BM73" s="1"/>
      <c r="BN73" s="1"/>
      <c r="BO73" s="1" t="s">
        <v>1787</v>
      </c>
      <c r="BP73" s="1" t="s">
        <v>1788</v>
      </c>
      <c r="BQ73" s="1"/>
      <c r="BR73" s="1"/>
      <c r="BS73" s="1"/>
      <c r="BT73" s="1"/>
      <c r="BU73" s="1" t="str">
        <f>HYPERLINK("https://nconnect.nicmar.ac.in/storage/profile/6aaabaa1126cc.png","Download")</f>
        <v>0</v>
      </c>
      <c r="BV73" s="1" t="s">
        <v>116</v>
      </c>
      <c r="BW73" s="3"/>
      <c r="BX73" s="3"/>
    </row>
    <row r="74" spans="1:76">
      <c r="A74" s="1" t="s">
        <v>76</v>
      </c>
      <c r="B74" s="1" t="s">
        <v>77</v>
      </c>
      <c r="C74" s="1" t="s">
        <v>1789</v>
      </c>
      <c r="D74" s="1" t="s">
        <v>1790</v>
      </c>
      <c r="E74" s="1" t="s">
        <v>1791</v>
      </c>
      <c r="F74" s="1" t="s">
        <v>1792</v>
      </c>
      <c r="G74" s="1" t="s">
        <v>1793</v>
      </c>
      <c r="H74" s="1" t="s">
        <v>1794</v>
      </c>
      <c r="I74" s="1" t="s">
        <v>1795</v>
      </c>
      <c r="J74" s="1">
        <v>8169679759</v>
      </c>
      <c r="K74" s="1" t="s">
        <v>85</v>
      </c>
      <c r="L74" s="1" t="s">
        <v>1796</v>
      </c>
      <c r="M74" s="1" t="s">
        <v>87</v>
      </c>
      <c r="N74" s="1" t="s">
        <v>1797</v>
      </c>
      <c r="O74" s="1" t="s">
        <v>1798</v>
      </c>
      <c r="P74" s="1" t="s">
        <v>158</v>
      </c>
      <c r="Q74" s="1">
        <v>254010712944</v>
      </c>
      <c r="R74" s="1" t="s">
        <v>1799</v>
      </c>
      <c r="S74" s="1">
        <v>8169184544</v>
      </c>
      <c r="T74" s="1" t="s">
        <v>219</v>
      </c>
      <c r="U74" s="1" t="s">
        <v>1800</v>
      </c>
      <c r="V74" s="1">
        <v>8169149396</v>
      </c>
      <c r="W74" s="1" t="s">
        <v>94</v>
      </c>
      <c r="X74" s="1" t="s">
        <v>1801</v>
      </c>
      <c r="Y74" s="1" t="s">
        <v>433</v>
      </c>
      <c r="Z74" s="1" t="s">
        <v>97</v>
      </c>
      <c r="AA74" s="1" t="s">
        <v>1801</v>
      </c>
      <c r="AB74" s="1" t="s">
        <v>433</v>
      </c>
      <c r="AC74" s="1" t="s">
        <v>97</v>
      </c>
      <c r="AD74" s="1" t="s">
        <v>98</v>
      </c>
      <c r="AE74" s="1" t="s">
        <v>98</v>
      </c>
      <c r="AF74" s="1" t="s">
        <v>1802</v>
      </c>
      <c r="AG74" s="1" t="s">
        <v>1803</v>
      </c>
      <c r="AH74" s="1" t="s">
        <v>1804</v>
      </c>
      <c r="AI74" s="1" t="s">
        <v>1534</v>
      </c>
      <c r="AJ74" s="1">
        <v>74.83</v>
      </c>
      <c r="AK74" s="1"/>
      <c r="AL74" s="1" t="s">
        <v>1805</v>
      </c>
      <c r="AM74" s="1" t="s">
        <v>1806</v>
      </c>
      <c r="AN74" s="1" t="s">
        <v>104</v>
      </c>
      <c r="AO74" s="1" t="s">
        <v>199</v>
      </c>
      <c r="AP74" s="1" t="s">
        <v>280</v>
      </c>
      <c r="AQ74" s="1">
        <v>71.2</v>
      </c>
      <c r="AR74" s="1"/>
      <c r="AS74" s="1"/>
      <c r="AT74" s="1"/>
      <c r="AU74" s="1"/>
      <c r="AV74" s="1"/>
      <c r="AW74" s="1"/>
      <c r="AX74" s="1"/>
      <c r="AY74" s="1" t="s">
        <v>1807</v>
      </c>
      <c r="AZ74" s="1" t="s">
        <v>1808</v>
      </c>
      <c r="BA74" s="1" t="s">
        <v>109</v>
      </c>
      <c r="BB74" s="1" t="s">
        <v>141</v>
      </c>
      <c r="BC74" s="1" t="s">
        <v>169</v>
      </c>
      <c r="BD74" s="1" t="s">
        <v>854</v>
      </c>
      <c r="BE74" s="1">
        <v>74.2</v>
      </c>
      <c r="BF74" s="1">
        <v>7.92</v>
      </c>
      <c r="BG74" s="1"/>
      <c r="BH74" s="1"/>
      <c r="BI74" s="1"/>
      <c r="BJ74" s="1"/>
      <c r="BK74" s="1"/>
      <c r="BL74" s="1"/>
      <c r="BM74" s="1"/>
      <c r="BN74" s="1"/>
      <c r="BO74" s="1" t="s">
        <v>1809</v>
      </c>
      <c r="BP74" s="1" t="s">
        <v>1810</v>
      </c>
      <c r="BQ74" s="1"/>
      <c r="BR74" s="1" t="s">
        <v>1811</v>
      </c>
      <c r="BS74" s="1"/>
      <c r="BT74" s="1" t="s">
        <v>1812</v>
      </c>
      <c r="BU74" s="1" t="str">
        <f>HYPERLINK("https://nconnect.nicmar.ac.in/storage/profile/6aaadb12c3659.png","Download")</f>
        <v>0</v>
      </c>
      <c r="BV74" s="1" t="s">
        <v>116</v>
      </c>
      <c r="BW74" s="3"/>
      <c r="BX74" s="3"/>
    </row>
    <row r="75" spans="1:76">
      <c r="A75" s="1" t="s">
        <v>76</v>
      </c>
      <c r="B75" s="1" t="s">
        <v>77</v>
      </c>
      <c r="C75" s="1" t="s">
        <v>1813</v>
      </c>
      <c r="D75" s="1" t="s">
        <v>118</v>
      </c>
      <c r="E75" s="1" t="s">
        <v>1814</v>
      </c>
      <c r="F75" s="1" t="s">
        <v>1815</v>
      </c>
      <c r="G75" s="1" t="s">
        <v>1816</v>
      </c>
      <c r="H75" s="1" t="s">
        <v>1817</v>
      </c>
      <c r="I75" s="1" t="s">
        <v>1818</v>
      </c>
      <c r="J75" s="1">
        <v>9373890365</v>
      </c>
      <c r="K75" s="1" t="s">
        <v>85</v>
      </c>
      <c r="L75" s="1" t="s">
        <v>1819</v>
      </c>
      <c r="M75" s="1" t="s">
        <v>87</v>
      </c>
      <c r="N75" s="1" t="s">
        <v>1820</v>
      </c>
      <c r="O75" s="1" t="s">
        <v>1821</v>
      </c>
      <c r="P75" s="1" t="s">
        <v>90</v>
      </c>
      <c r="Q75" s="1">
        <v>797524578884</v>
      </c>
      <c r="R75" s="1" t="s">
        <v>1822</v>
      </c>
      <c r="S75" s="1">
        <v>8830470018</v>
      </c>
      <c r="T75" s="1" t="s">
        <v>1096</v>
      </c>
      <c r="U75" s="1" t="s">
        <v>1823</v>
      </c>
      <c r="V75" s="1">
        <v>7020427552</v>
      </c>
      <c r="W75" s="1" t="s">
        <v>219</v>
      </c>
      <c r="X75" s="1" t="s">
        <v>1824</v>
      </c>
      <c r="Y75" s="1" t="s">
        <v>166</v>
      </c>
      <c r="Z75" s="1" t="s">
        <v>97</v>
      </c>
      <c r="AA75" s="1" t="s">
        <v>1824</v>
      </c>
      <c r="AB75" s="1" t="s">
        <v>166</v>
      </c>
      <c r="AC75" s="1" t="s">
        <v>97</v>
      </c>
      <c r="AD75" s="1" t="s">
        <v>98</v>
      </c>
      <c r="AE75" s="1" t="s">
        <v>98</v>
      </c>
      <c r="AF75" s="1" t="s">
        <v>1825</v>
      </c>
      <c r="AG75" s="1" t="s">
        <v>100</v>
      </c>
      <c r="AH75" s="1" t="s">
        <v>169</v>
      </c>
      <c r="AI75" s="1" t="s">
        <v>284</v>
      </c>
      <c r="AJ75" s="1">
        <v>85.4</v>
      </c>
      <c r="AK75" s="1"/>
      <c r="AL75" s="1" t="s">
        <v>1826</v>
      </c>
      <c r="AM75" s="1" t="s">
        <v>100</v>
      </c>
      <c r="AN75" s="1" t="s">
        <v>283</v>
      </c>
      <c r="AO75" s="1" t="s">
        <v>253</v>
      </c>
      <c r="AP75" s="1" t="s">
        <v>538</v>
      </c>
      <c r="AQ75" s="1">
        <v>80.5</v>
      </c>
      <c r="AR75" s="1"/>
      <c r="AS75" s="1"/>
      <c r="AT75" s="1"/>
      <c r="AU75" s="1"/>
      <c r="AV75" s="1"/>
      <c r="AW75" s="1"/>
      <c r="AX75" s="1"/>
      <c r="AY75" s="1" t="s">
        <v>311</v>
      </c>
      <c r="AZ75" s="1" t="s">
        <v>1827</v>
      </c>
      <c r="BA75" s="1" t="s">
        <v>288</v>
      </c>
      <c r="BB75" s="1" t="s">
        <v>289</v>
      </c>
      <c r="BC75" s="1" t="s">
        <v>1828</v>
      </c>
      <c r="BD75" s="1" t="s">
        <v>366</v>
      </c>
      <c r="BE75" s="1">
        <v>68.6</v>
      </c>
      <c r="BF75" s="1">
        <v>7.61</v>
      </c>
      <c r="BG75" s="1"/>
      <c r="BH75" s="1"/>
      <c r="BI75" s="1"/>
      <c r="BJ75" s="1"/>
      <c r="BK75" s="1"/>
      <c r="BL75" s="1"/>
      <c r="BM75" s="1"/>
      <c r="BN75" s="1"/>
      <c r="BO75" s="1" t="s">
        <v>1829</v>
      </c>
      <c r="BP75" s="1"/>
      <c r="BQ75" s="1"/>
      <c r="BR75" s="1" t="s">
        <v>1830</v>
      </c>
      <c r="BS75" s="1"/>
      <c r="BT75" s="1"/>
      <c r="BU75" s="1" t="str">
        <f>HYPERLINK("https://nconnect.nicmar.ac.in/storage/profile/6aaa779ac291d.png","Download")</f>
        <v>0</v>
      </c>
      <c r="BV75" s="1" t="s">
        <v>116</v>
      </c>
      <c r="BW75" s="3"/>
      <c r="BX75" s="3"/>
    </row>
    <row r="76" spans="1:76">
      <c r="A76" s="1" t="s">
        <v>76</v>
      </c>
      <c r="B76" s="1" t="s">
        <v>77</v>
      </c>
      <c r="C76" s="1" t="s">
        <v>1831</v>
      </c>
      <c r="D76" s="1"/>
      <c r="E76" s="1"/>
      <c r="F76" s="1"/>
      <c r="G76" s="1"/>
      <c r="H76" s="1" t="s">
        <v>1832</v>
      </c>
      <c r="I76" s="1" t="s">
        <v>1832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 t="s">
        <v>98</v>
      </c>
      <c r="AE76" s="1" t="s">
        <v>98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 t="s">
        <v>1273</v>
      </c>
      <c r="BV76" s="1" t="s">
        <v>116</v>
      </c>
      <c r="BW76" s="3"/>
      <c r="BX76" s="3"/>
    </row>
    <row r="77" spans="1:76">
      <c r="A77" s="1" t="s">
        <v>76</v>
      </c>
      <c r="B77" s="1" t="s">
        <v>77</v>
      </c>
      <c r="C77" s="1" t="s">
        <v>1833</v>
      </c>
      <c r="D77" s="1" t="s">
        <v>1834</v>
      </c>
      <c r="E77" s="1" t="s">
        <v>1835</v>
      </c>
      <c r="F77" s="1" t="s">
        <v>1836</v>
      </c>
      <c r="G77" s="1" t="s">
        <v>1837</v>
      </c>
      <c r="H77" s="1" t="s">
        <v>1838</v>
      </c>
      <c r="I77" s="1" t="s">
        <v>1839</v>
      </c>
      <c r="J77" s="1">
        <v>9022759691</v>
      </c>
      <c r="K77" s="1" t="s">
        <v>85</v>
      </c>
      <c r="L77" s="1" t="s">
        <v>550</v>
      </c>
      <c r="M77" s="1" t="s">
        <v>87</v>
      </c>
      <c r="N77" s="1" t="s">
        <v>1840</v>
      </c>
      <c r="O77" s="1" t="s">
        <v>1841</v>
      </c>
      <c r="P77" s="1" t="s">
        <v>217</v>
      </c>
      <c r="Q77" s="1">
        <v>202303765711</v>
      </c>
      <c r="R77" s="1" t="s">
        <v>1842</v>
      </c>
      <c r="S77" s="1">
        <v>8888414169</v>
      </c>
      <c r="T77" s="1" t="s">
        <v>1843</v>
      </c>
      <c r="U77" s="1" t="s">
        <v>1844</v>
      </c>
      <c r="V77" s="1">
        <v>8888414169</v>
      </c>
      <c r="W77" s="1" t="s">
        <v>1845</v>
      </c>
      <c r="X77" s="1" t="s">
        <v>1846</v>
      </c>
      <c r="Y77" s="1" t="s">
        <v>1847</v>
      </c>
      <c r="Z77" s="1" t="s">
        <v>97</v>
      </c>
      <c r="AA77" s="1" t="s">
        <v>1846</v>
      </c>
      <c r="AB77" s="1" t="s">
        <v>1847</v>
      </c>
      <c r="AC77" s="1" t="s">
        <v>97</v>
      </c>
      <c r="AD77" s="1" t="s">
        <v>98</v>
      </c>
      <c r="AE77" s="1" t="s">
        <v>98</v>
      </c>
      <c r="AF77" s="1" t="s">
        <v>1848</v>
      </c>
      <c r="AG77" s="1" t="s">
        <v>1849</v>
      </c>
      <c r="AH77" s="1" t="s">
        <v>199</v>
      </c>
      <c r="AI77" s="1" t="s">
        <v>200</v>
      </c>
      <c r="AJ77" s="1">
        <v>93.2</v>
      </c>
      <c r="AK77" s="1"/>
      <c r="AL77" s="1" t="s">
        <v>1850</v>
      </c>
      <c r="AM77" s="1" t="s">
        <v>1851</v>
      </c>
      <c r="AN77" s="1" t="s">
        <v>283</v>
      </c>
      <c r="AO77" s="1" t="s">
        <v>169</v>
      </c>
      <c r="AP77" s="1" t="s">
        <v>202</v>
      </c>
      <c r="AQ77" s="1">
        <v>59.23</v>
      </c>
      <c r="AR77" s="1"/>
      <c r="AS77" s="1"/>
      <c r="AT77" s="1"/>
      <c r="AU77" s="1"/>
      <c r="AV77" s="1"/>
      <c r="AW77" s="1"/>
      <c r="AX77" s="1"/>
      <c r="AY77" s="1" t="s">
        <v>1852</v>
      </c>
      <c r="AZ77" s="1" t="s">
        <v>1853</v>
      </c>
      <c r="BA77" s="1" t="s">
        <v>340</v>
      </c>
      <c r="BB77" s="1" t="s">
        <v>289</v>
      </c>
      <c r="BC77" s="1" t="s">
        <v>172</v>
      </c>
      <c r="BD77" s="1" t="s">
        <v>314</v>
      </c>
      <c r="BE77" s="1">
        <v>74.5</v>
      </c>
      <c r="BF77" s="1">
        <v>8.2</v>
      </c>
      <c r="BG77" s="1"/>
      <c r="BH77" s="1"/>
      <c r="BI77" s="1"/>
      <c r="BJ77" s="1"/>
      <c r="BK77" s="1"/>
      <c r="BL77" s="1"/>
      <c r="BM77" s="1"/>
      <c r="BN77" s="1"/>
      <c r="BO77" s="1" t="s">
        <v>1854</v>
      </c>
      <c r="BP77" s="1"/>
      <c r="BQ77" s="1"/>
      <c r="BR77" s="1" t="s">
        <v>1855</v>
      </c>
      <c r="BS77" s="1"/>
      <c r="BT77" s="1"/>
      <c r="BU77" s="1" t="str">
        <f>HYPERLINK("https://nconnect.nicmar.ac.in/storage/profile/6aaa04796dd9f.png","Download")</f>
        <v>0</v>
      </c>
      <c r="BV77" s="1" t="s">
        <v>116</v>
      </c>
      <c r="BW77" s="3"/>
      <c r="BX77" s="3"/>
    </row>
    <row r="78" spans="1:76">
      <c r="A78" s="1" t="s">
        <v>76</v>
      </c>
      <c r="B78" s="1" t="s">
        <v>77</v>
      </c>
      <c r="C78" s="1" t="s">
        <v>1856</v>
      </c>
      <c r="D78" s="1" t="s">
        <v>1857</v>
      </c>
      <c r="E78" s="1" t="s">
        <v>1858</v>
      </c>
      <c r="F78" s="1" t="s">
        <v>1859</v>
      </c>
      <c r="G78" s="1" t="s">
        <v>1860</v>
      </c>
      <c r="H78" s="1" t="s">
        <v>1861</v>
      </c>
      <c r="I78" s="1" t="s">
        <v>1862</v>
      </c>
      <c r="J78" s="1">
        <v>9403402799</v>
      </c>
      <c r="K78" s="1" t="s">
        <v>85</v>
      </c>
      <c r="L78" s="1" t="s">
        <v>1863</v>
      </c>
      <c r="M78" s="1" t="s">
        <v>87</v>
      </c>
      <c r="N78" s="1" t="s">
        <v>1864</v>
      </c>
      <c r="O78" s="1" t="s">
        <v>1865</v>
      </c>
      <c r="P78" s="1" t="s">
        <v>90</v>
      </c>
      <c r="Q78" s="1">
        <v>843232822931</v>
      </c>
      <c r="R78" s="1" t="s">
        <v>1866</v>
      </c>
      <c r="S78" s="1">
        <v>9225881913</v>
      </c>
      <c r="T78" s="1" t="s">
        <v>382</v>
      </c>
      <c r="U78" s="1" t="s">
        <v>1867</v>
      </c>
      <c r="V78" s="1">
        <v>9225881915</v>
      </c>
      <c r="W78" s="1" t="s">
        <v>382</v>
      </c>
      <c r="X78" s="1" t="s">
        <v>1868</v>
      </c>
      <c r="Y78" s="1" t="s">
        <v>1847</v>
      </c>
      <c r="Z78" s="1" t="s">
        <v>97</v>
      </c>
      <c r="AA78" s="1" t="s">
        <v>1869</v>
      </c>
      <c r="AB78" s="1" t="s">
        <v>166</v>
      </c>
      <c r="AC78" s="1" t="s">
        <v>97</v>
      </c>
      <c r="AD78" s="1" t="s">
        <v>98</v>
      </c>
      <c r="AE78" s="1" t="s">
        <v>98</v>
      </c>
      <c r="AF78" s="1" t="s">
        <v>1870</v>
      </c>
      <c r="AG78" s="1" t="s">
        <v>1871</v>
      </c>
      <c r="AH78" s="1" t="s">
        <v>199</v>
      </c>
      <c r="AI78" s="1" t="s">
        <v>284</v>
      </c>
      <c r="AJ78" s="1">
        <v>92.4</v>
      </c>
      <c r="AK78" s="1"/>
      <c r="AL78" s="1" t="s">
        <v>1872</v>
      </c>
      <c r="AM78" s="1" t="s">
        <v>1873</v>
      </c>
      <c r="AN78" s="1" t="s">
        <v>283</v>
      </c>
      <c r="AO78" s="1" t="s">
        <v>737</v>
      </c>
      <c r="AP78" s="1" t="s">
        <v>173</v>
      </c>
      <c r="AQ78" s="1">
        <v>89.9</v>
      </c>
      <c r="AR78" s="1"/>
      <c r="AS78" s="1"/>
      <c r="AT78" s="1"/>
      <c r="AU78" s="1"/>
      <c r="AV78" s="1"/>
      <c r="AW78" s="1"/>
      <c r="AX78" s="1"/>
      <c r="AY78" s="1" t="s">
        <v>1874</v>
      </c>
      <c r="AZ78" s="1" t="s">
        <v>1875</v>
      </c>
      <c r="BA78" s="1" t="s">
        <v>340</v>
      </c>
      <c r="BB78" s="1" t="s">
        <v>289</v>
      </c>
      <c r="BC78" s="1" t="s">
        <v>541</v>
      </c>
      <c r="BD78" s="1" t="s">
        <v>179</v>
      </c>
      <c r="BE78" s="1">
        <v>7.26</v>
      </c>
      <c r="BF78" s="1">
        <v>7.26</v>
      </c>
      <c r="BG78" s="1"/>
      <c r="BH78" s="1"/>
      <c r="BI78" s="1"/>
      <c r="BJ78" s="1"/>
      <c r="BK78" s="1"/>
      <c r="BL78" s="1"/>
      <c r="BM78" s="1"/>
      <c r="BN78" s="1"/>
      <c r="BO78" s="1" t="s">
        <v>1876</v>
      </c>
      <c r="BP78" s="1" t="s">
        <v>1877</v>
      </c>
      <c r="BQ78" s="1"/>
      <c r="BR78" s="1"/>
      <c r="BS78" s="1"/>
      <c r="BT78" s="1"/>
      <c r="BU78" s="1" t="str">
        <f>HYPERLINK("https://nconnect.nicmar.ac.in/storage/profile/6aa94e2aba8f0.png","Download")</f>
        <v>0</v>
      </c>
      <c r="BV78" s="1" t="s">
        <v>116</v>
      </c>
      <c r="BW78" s="3"/>
      <c r="BX78" s="3"/>
    </row>
    <row r="79" spans="1:76">
      <c r="A79" s="1" t="s">
        <v>76</v>
      </c>
      <c r="B79" s="1" t="s">
        <v>77</v>
      </c>
      <c r="C79" s="1" t="s">
        <v>1878</v>
      </c>
      <c r="D79" s="1" t="s">
        <v>1879</v>
      </c>
      <c r="E79" s="1" t="s">
        <v>1880</v>
      </c>
      <c r="F79" s="1" t="s">
        <v>1881</v>
      </c>
      <c r="G79" s="1" t="s">
        <v>1882</v>
      </c>
      <c r="H79" s="1" t="s">
        <v>1883</v>
      </c>
      <c r="I79" s="1" t="s">
        <v>1884</v>
      </c>
      <c r="J79" s="1">
        <v>7666904502</v>
      </c>
      <c r="K79" s="1" t="s">
        <v>85</v>
      </c>
      <c r="L79" s="1" t="s">
        <v>1885</v>
      </c>
      <c r="M79" s="1" t="s">
        <v>87</v>
      </c>
      <c r="N79" s="1" t="s">
        <v>379</v>
      </c>
      <c r="O79" s="1" t="s">
        <v>1886</v>
      </c>
      <c r="P79" s="1" t="s">
        <v>158</v>
      </c>
      <c r="Q79" s="1">
        <v>296982756738</v>
      </c>
      <c r="R79" s="1" t="s">
        <v>1887</v>
      </c>
      <c r="S79" s="1">
        <v>9421916947</v>
      </c>
      <c r="T79" s="1" t="s">
        <v>477</v>
      </c>
      <c r="U79" s="1" t="s">
        <v>1888</v>
      </c>
      <c r="V79" s="1">
        <v>9421916769</v>
      </c>
      <c r="W79" s="1" t="s">
        <v>1098</v>
      </c>
      <c r="X79" s="1" t="s">
        <v>1889</v>
      </c>
      <c r="Y79" s="1" t="s">
        <v>1890</v>
      </c>
      <c r="Z79" s="1" t="s">
        <v>97</v>
      </c>
      <c r="AA79" s="1" t="s">
        <v>1891</v>
      </c>
      <c r="AB79" s="1" t="s">
        <v>166</v>
      </c>
      <c r="AC79" s="1" t="s">
        <v>97</v>
      </c>
      <c r="AD79" s="1" t="s">
        <v>98</v>
      </c>
      <c r="AE79" s="1" t="s">
        <v>98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 t="s">
        <v>1892</v>
      </c>
      <c r="BQ79" s="1"/>
      <c r="BR79" s="1"/>
      <c r="BS79" s="1"/>
      <c r="BT79" s="1"/>
      <c r="BU79" s="1" t="str">
        <f>HYPERLINK("https://nconnect.nicmar.ac.in/storage/profile/6aa97a7ec6564.png","Download")</f>
        <v>0</v>
      </c>
      <c r="BV79" s="1" t="s">
        <v>116</v>
      </c>
      <c r="BW79" s="3"/>
      <c r="BX79" s="3"/>
    </row>
    <row r="80" spans="1:76">
      <c r="A80" s="1" t="s">
        <v>76</v>
      </c>
      <c r="B80" s="1" t="s">
        <v>77</v>
      </c>
      <c r="C80" s="1" t="s">
        <v>1893</v>
      </c>
      <c r="D80" s="1" t="s">
        <v>1894</v>
      </c>
      <c r="E80" s="1" t="s">
        <v>1087</v>
      </c>
      <c r="F80" s="1" t="s">
        <v>1895</v>
      </c>
      <c r="G80" s="1" t="s">
        <v>1896</v>
      </c>
      <c r="H80" s="1" t="s">
        <v>1897</v>
      </c>
      <c r="I80" s="1" t="s">
        <v>1898</v>
      </c>
      <c r="J80" s="1">
        <v>9867636002</v>
      </c>
      <c r="K80" s="1" t="s">
        <v>85</v>
      </c>
      <c r="L80" s="1" t="s">
        <v>1899</v>
      </c>
      <c r="M80" s="1" t="s">
        <v>87</v>
      </c>
      <c r="N80" s="1" t="s">
        <v>1900</v>
      </c>
      <c r="O80" s="1" t="s">
        <v>1901</v>
      </c>
      <c r="P80" s="1" t="s">
        <v>90</v>
      </c>
      <c r="Q80" s="1">
        <v>242482331244</v>
      </c>
      <c r="R80" s="1" t="s">
        <v>1902</v>
      </c>
      <c r="S80" s="1">
        <v>9969381989</v>
      </c>
      <c r="T80" s="1" t="s">
        <v>328</v>
      </c>
      <c r="U80" s="1" t="s">
        <v>1903</v>
      </c>
      <c r="V80" s="1">
        <v>9869916185</v>
      </c>
      <c r="W80" s="1" t="s">
        <v>479</v>
      </c>
      <c r="X80" s="1" t="s">
        <v>1904</v>
      </c>
      <c r="Y80" s="1" t="s">
        <v>307</v>
      </c>
      <c r="Z80" s="1" t="s">
        <v>97</v>
      </c>
      <c r="AA80" s="1" t="s">
        <v>1904</v>
      </c>
      <c r="AB80" s="1" t="s">
        <v>307</v>
      </c>
      <c r="AC80" s="1" t="s">
        <v>97</v>
      </c>
      <c r="AD80" s="1" t="s">
        <v>98</v>
      </c>
      <c r="AE80" s="1" t="s">
        <v>98</v>
      </c>
      <c r="AF80" s="1" t="s">
        <v>1905</v>
      </c>
      <c r="AG80" s="1" t="s">
        <v>1906</v>
      </c>
      <c r="AH80" s="1" t="s">
        <v>896</v>
      </c>
      <c r="AI80" s="1" t="s">
        <v>1611</v>
      </c>
      <c r="AJ80" s="1">
        <v>89.3</v>
      </c>
      <c r="AK80" s="1">
        <v>9.4</v>
      </c>
      <c r="AL80" s="1" t="s">
        <v>1905</v>
      </c>
      <c r="AM80" s="1" t="s">
        <v>1906</v>
      </c>
      <c r="AN80" s="1" t="s">
        <v>104</v>
      </c>
      <c r="AO80" s="1" t="s">
        <v>226</v>
      </c>
      <c r="AP80" s="1" t="s">
        <v>1534</v>
      </c>
      <c r="AQ80" s="1">
        <v>85.2</v>
      </c>
      <c r="AR80" s="1"/>
      <c r="AS80" s="1"/>
      <c r="AT80" s="1"/>
      <c r="AU80" s="1"/>
      <c r="AV80" s="1"/>
      <c r="AW80" s="1"/>
      <c r="AX80" s="1"/>
      <c r="AY80" s="1" t="s">
        <v>255</v>
      </c>
      <c r="AZ80" s="1" t="s">
        <v>1907</v>
      </c>
      <c r="BA80" s="1" t="s">
        <v>109</v>
      </c>
      <c r="BB80" s="1" t="s">
        <v>110</v>
      </c>
      <c r="BC80" s="1" t="s">
        <v>310</v>
      </c>
      <c r="BD80" s="1" t="s">
        <v>1908</v>
      </c>
      <c r="BE80" s="1">
        <v>64.02</v>
      </c>
      <c r="BF80" s="1">
        <v>7.03</v>
      </c>
      <c r="BG80" s="1"/>
      <c r="BH80" s="1"/>
      <c r="BI80" s="1"/>
      <c r="BJ80" s="1"/>
      <c r="BK80" s="1"/>
      <c r="BL80" s="1"/>
      <c r="BM80" s="1"/>
      <c r="BN80" s="1"/>
      <c r="BO80" s="1" t="s">
        <v>1909</v>
      </c>
      <c r="BP80" s="1" t="s">
        <v>1910</v>
      </c>
      <c r="BQ80" s="1"/>
      <c r="BR80" s="1" t="s">
        <v>1911</v>
      </c>
      <c r="BS80" s="1"/>
      <c r="BT80" s="1"/>
      <c r="BU80" s="1" t="str">
        <f>HYPERLINK("https://nconnect.nicmar.ac.in/storage/profile/6aa95f52f2f4a.png","Download")</f>
        <v>0</v>
      </c>
      <c r="BV80" s="1" t="s">
        <v>116</v>
      </c>
      <c r="BW80" s="3"/>
      <c r="BX80" s="3"/>
    </row>
    <row r="81" spans="1:76">
      <c r="A81" s="1" t="s">
        <v>76</v>
      </c>
      <c r="B81" s="1" t="s">
        <v>77</v>
      </c>
      <c r="C81" s="1" t="s">
        <v>1912</v>
      </c>
      <c r="D81" s="1"/>
      <c r="E81" s="1"/>
      <c r="F81" s="1"/>
      <c r="G81" s="1"/>
      <c r="H81" s="1" t="s">
        <v>1913</v>
      </c>
      <c r="I81" s="1" t="s">
        <v>1913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 t="s">
        <v>98</v>
      </c>
      <c r="AE81" s="1" t="s">
        <v>98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 t="s">
        <v>1273</v>
      </c>
      <c r="BV81" s="1" t="s">
        <v>116</v>
      </c>
      <c r="BW81" s="3"/>
      <c r="BX81" s="3"/>
    </row>
    <row r="82" spans="1:76">
      <c r="A82" s="1" t="s">
        <v>76</v>
      </c>
      <c r="B82" s="1" t="s">
        <v>77</v>
      </c>
      <c r="C82" s="1" t="s">
        <v>1914</v>
      </c>
      <c r="D82" s="1" t="s">
        <v>1915</v>
      </c>
      <c r="E82" s="1"/>
      <c r="F82" s="1" t="s">
        <v>1916</v>
      </c>
      <c r="G82" s="1" t="s">
        <v>1917</v>
      </c>
      <c r="H82" s="1" t="s">
        <v>1918</v>
      </c>
      <c r="I82" s="1" t="s">
        <v>1919</v>
      </c>
      <c r="J82" s="1">
        <v>6268421496</v>
      </c>
      <c r="K82" s="1" t="s">
        <v>85</v>
      </c>
      <c r="L82" s="1" t="s">
        <v>1920</v>
      </c>
      <c r="M82" s="1" t="s">
        <v>87</v>
      </c>
      <c r="N82" s="1" t="s">
        <v>1574</v>
      </c>
      <c r="O82" s="1" t="s">
        <v>1921</v>
      </c>
      <c r="P82" s="1" t="s">
        <v>90</v>
      </c>
      <c r="Q82" s="1">
        <v>915146415049</v>
      </c>
      <c r="R82" s="1" t="s">
        <v>1922</v>
      </c>
      <c r="S82" s="1">
        <v>9755219162</v>
      </c>
      <c r="T82" s="1" t="s">
        <v>477</v>
      </c>
      <c r="U82" s="1" t="s">
        <v>1923</v>
      </c>
      <c r="V82" s="1">
        <v>6268120100</v>
      </c>
      <c r="W82" s="1" t="s">
        <v>221</v>
      </c>
      <c r="X82" s="1" t="s">
        <v>1924</v>
      </c>
      <c r="Y82" s="1" t="s">
        <v>1925</v>
      </c>
      <c r="Z82" s="1" t="s">
        <v>680</v>
      </c>
      <c r="AA82" s="1" t="s">
        <v>1924</v>
      </c>
      <c r="AB82" s="1" t="s">
        <v>1925</v>
      </c>
      <c r="AC82" s="1" t="s">
        <v>680</v>
      </c>
      <c r="AD82" s="1" t="s">
        <v>98</v>
      </c>
      <c r="AE82" s="1" t="s">
        <v>98</v>
      </c>
      <c r="AF82" s="1" t="s">
        <v>1926</v>
      </c>
      <c r="AG82" s="1" t="s">
        <v>278</v>
      </c>
      <c r="AH82" s="1" t="s">
        <v>363</v>
      </c>
      <c r="AI82" s="1" t="s">
        <v>138</v>
      </c>
      <c r="AJ82" s="1">
        <v>80</v>
      </c>
      <c r="AK82" s="1"/>
      <c r="AL82" s="1" t="s">
        <v>1927</v>
      </c>
      <c r="AM82" s="1" t="s">
        <v>278</v>
      </c>
      <c r="AN82" s="1" t="s">
        <v>104</v>
      </c>
      <c r="AO82" s="1" t="s">
        <v>1928</v>
      </c>
      <c r="AP82" s="1" t="s">
        <v>538</v>
      </c>
      <c r="AQ82" s="1">
        <v>74.2</v>
      </c>
      <c r="AR82" s="1"/>
      <c r="AS82" s="1" t="s">
        <v>1929</v>
      </c>
      <c r="AT82" s="1" t="s">
        <v>1930</v>
      </c>
      <c r="AU82" s="1" t="s">
        <v>1268</v>
      </c>
      <c r="AV82" s="1" t="s">
        <v>1908</v>
      </c>
      <c r="AW82" s="1">
        <v>68.82</v>
      </c>
      <c r="AX82" s="1"/>
      <c r="AY82" s="1" t="s">
        <v>1931</v>
      </c>
      <c r="AZ82" s="1" t="s">
        <v>1932</v>
      </c>
      <c r="BA82" s="1" t="s">
        <v>340</v>
      </c>
      <c r="BB82" s="1" t="s">
        <v>289</v>
      </c>
      <c r="BC82" s="1" t="s">
        <v>538</v>
      </c>
      <c r="BD82" s="1" t="s">
        <v>1933</v>
      </c>
      <c r="BE82" s="1">
        <v>59.7</v>
      </c>
      <c r="BF82" s="1">
        <v>5.97</v>
      </c>
      <c r="BG82" s="1"/>
      <c r="BH82" s="1"/>
      <c r="BI82" s="1"/>
      <c r="BJ82" s="1"/>
      <c r="BK82" s="1"/>
      <c r="BL82" s="1"/>
      <c r="BM82" s="1"/>
      <c r="BN82" s="1"/>
      <c r="BO82" s="1" t="s">
        <v>1164</v>
      </c>
      <c r="BP82" s="1"/>
      <c r="BQ82" s="1"/>
      <c r="BR82" s="1"/>
      <c r="BS82" s="1"/>
      <c r="BT82" s="1"/>
      <c r="BU82" s="1" t="str">
        <f>HYPERLINK("https://nconnect.nicmar.ac.in/storage/profile/6aaa863c31cd2.png","Download")</f>
        <v>0</v>
      </c>
      <c r="BV82" s="1" t="s">
        <v>116</v>
      </c>
      <c r="BW82" s="3"/>
      <c r="BX82" s="3"/>
    </row>
    <row r="83" spans="1:76">
      <c r="A83" s="1" t="s">
        <v>76</v>
      </c>
      <c r="B83" s="1" t="s">
        <v>77</v>
      </c>
      <c r="C83" s="1" t="s">
        <v>1934</v>
      </c>
      <c r="D83" s="1" t="s">
        <v>1935</v>
      </c>
      <c r="E83" s="1"/>
      <c r="F83" s="1" t="s">
        <v>594</v>
      </c>
      <c r="G83" s="1" t="s">
        <v>1936</v>
      </c>
      <c r="H83" s="1" t="s">
        <v>1937</v>
      </c>
      <c r="I83" s="1" t="s">
        <v>1938</v>
      </c>
      <c r="J83" s="1">
        <v>8826063042</v>
      </c>
      <c r="K83" s="1" t="s">
        <v>85</v>
      </c>
      <c r="L83" s="1" t="s">
        <v>1939</v>
      </c>
      <c r="M83" s="1" t="s">
        <v>87</v>
      </c>
      <c r="N83" s="1" t="s">
        <v>1940</v>
      </c>
      <c r="O83" s="1" t="s">
        <v>1941</v>
      </c>
      <c r="P83" s="1" t="s">
        <v>217</v>
      </c>
      <c r="Q83" s="1">
        <v>833645428731</v>
      </c>
      <c r="R83" s="1" t="s">
        <v>1942</v>
      </c>
      <c r="S83" s="1">
        <v>9971377449</v>
      </c>
      <c r="T83" s="1" t="s">
        <v>1943</v>
      </c>
      <c r="U83" s="1" t="s">
        <v>1944</v>
      </c>
      <c r="V83" s="1">
        <v>9871144246</v>
      </c>
      <c r="W83" s="1" t="s">
        <v>605</v>
      </c>
      <c r="X83" s="1" t="s">
        <v>1945</v>
      </c>
      <c r="Y83" s="1" t="s">
        <v>1946</v>
      </c>
      <c r="Z83" s="1" t="s">
        <v>1947</v>
      </c>
      <c r="AA83" s="1" t="s">
        <v>1945</v>
      </c>
      <c r="AB83" s="1" t="s">
        <v>1946</v>
      </c>
      <c r="AC83" s="1" t="s">
        <v>1947</v>
      </c>
      <c r="AD83" s="1" t="s">
        <v>98</v>
      </c>
      <c r="AE83" s="1" t="s">
        <v>98</v>
      </c>
      <c r="AF83" s="1" t="s">
        <v>1948</v>
      </c>
      <c r="AG83" s="1" t="s">
        <v>1949</v>
      </c>
      <c r="AH83" s="1" t="s">
        <v>111</v>
      </c>
      <c r="AI83" s="1" t="s">
        <v>138</v>
      </c>
      <c r="AJ83" s="1">
        <v>85</v>
      </c>
      <c r="AK83" s="1">
        <v>8.95</v>
      </c>
      <c r="AL83" s="1" t="s">
        <v>1948</v>
      </c>
      <c r="AM83" s="1" t="s">
        <v>1949</v>
      </c>
      <c r="AN83" s="1" t="s">
        <v>104</v>
      </c>
      <c r="AO83" s="1" t="s">
        <v>254</v>
      </c>
      <c r="AP83" s="1" t="s">
        <v>538</v>
      </c>
      <c r="AQ83" s="1">
        <v>86.4</v>
      </c>
      <c r="AR83" s="1">
        <v>9.09</v>
      </c>
      <c r="AS83" s="1"/>
      <c r="AT83" s="1"/>
      <c r="AU83" s="1"/>
      <c r="AV83" s="1"/>
      <c r="AW83" s="1"/>
      <c r="AX83" s="1"/>
      <c r="AY83" s="1" t="s">
        <v>1950</v>
      </c>
      <c r="AZ83" s="1" t="s">
        <v>1951</v>
      </c>
      <c r="BA83" s="1" t="s">
        <v>109</v>
      </c>
      <c r="BB83" s="1" t="s">
        <v>141</v>
      </c>
      <c r="BC83" s="1" t="s">
        <v>989</v>
      </c>
      <c r="BD83" s="1" t="s">
        <v>414</v>
      </c>
      <c r="BE83" s="1">
        <v>65.74</v>
      </c>
      <c r="BF83" s="1">
        <v>6.92</v>
      </c>
      <c r="BG83" s="1"/>
      <c r="BH83" s="1"/>
      <c r="BI83" s="1"/>
      <c r="BJ83" s="1"/>
      <c r="BK83" s="1"/>
      <c r="BL83" s="1"/>
      <c r="BM83" s="1"/>
      <c r="BN83" s="1"/>
      <c r="BO83" s="1" t="s">
        <v>1952</v>
      </c>
      <c r="BP83" s="1"/>
      <c r="BQ83" s="1"/>
      <c r="BR83" s="1" t="s">
        <v>1953</v>
      </c>
      <c r="BS83" s="1"/>
      <c r="BT83" s="1" t="s">
        <v>1954</v>
      </c>
      <c r="BU83" s="1" t="str">
        <f>HYPERLINK("https://nconnect.nicmar.ac.in/storage/profile/6aaaad6b8aba8.png","Download")</f>
        <v>0</v>
      </c>
      <c r="BV83" s="1" t="s">
        <v>116</v>
      </c>
      <c r="BW83" s="3"/>
      <c r="BX83" s="3"/>
    </row>
    <row r="84" spans="1:76">
      <c r="A84" s="1" t="s">
        <v>76</v>
      </c>
      <c r="B84" s="1" t="s">
        <v>77</v>
      </c>
      <c r="C84" s="1" t="s">
        <v>1955</v>
      </c>
      <c r="D84" s="1" t="s">
        <v>1956</v>
      </c>
      <c r="E84" s="1"/>
      <c r="F84" s="1" t="s">
        <v>1957</v>
      </c>
      <c r="G84" s="1" t="s">
        <v>1958</v>
      </c>
      <c r="H84" s="1" t="s">
        <v>1959</v>
      </c>
      <c r="I84" s="1" t="s">
        <v>1960</v>
      </c>
      <c r="J84" s="1">
        <v>7205857736</v>
      </c>
      <c r="K84" s="1" t="s">
        <v>85</v>
      </c>
      <c r="L84" s="1" t="s">
        <v>1961</v>
      </c>
      <c r="M84" s="1" t="s">
        <v>87</v>
      </c>
      <c r="N84" s="1" t="s">
        <v>1962</v>
      </c>
      <c r="O84" s="1" t="s">
        <v>1963</v>
      </c>
      <c r="P84" s="1" t="s">
        <v>158</v>
      </c>
      <c r="Q84" s="1">
        <v>780823487369</v>
      </c>
      <c r="R84" s="1" t="s">
        <v>1964</v>
      </c>
      <c r="S84" s="1">
        <v>9937613736</v>
      </c>
      <c r="T84" s="1" t="s">
        <v>1965</v>
      </c>
      <c r="U84" s="1" t="s">
        <v>1966</v>
      </c>
      <c r="V84" s="1">
        <v>7008185454</v>
      </c>
      <c r="W84" s="1" t="s">
        <v>1967</v>
      </c>
      <c r="X84" s="1" t="s">
        <v>1968</v>
      </c>
      <c r="Y84" s="1" t="s">
        <v>1969</v>
      </c>
      <c r="Z84" s="1" t="s">
        <v>558</v>
      </c>
      <c r="AA84" s="1" t="s">
        <v>1968</v>
      </c>
      <c r="AB84" s="1" t="s">
        <v>1969</v>
      </c>
      <c r="AC84" s="1" t="s">
        <v>558</v>
      </c>
      <c r="AD84" s="1" t="s">
        <v>98</v>
      </c>
      <c r="AE84" s="1" t="s">
        <v>98</v>
      </c>
      <c r="AF84" s="1" t="s">
        <v>1177</v>
      </c>
      <c r="AG84" s="1" t="s">
        <v>1970</v>
      </c>
      <c r="AH84" s="1" t="s">
        <v>394</v>
      </c>
      <c r="AI84" s="1" t="s">
        <v>254</v>
      </c>
      <c r="AJ84" s="1">
        <v>76.8</v>
      </c>
      <c r="AK84" s="1"/>
      <c r="AL84" s="1" t="s">
        <v>1971</v>
      </c>
      <c r="AM84" s="1" t="s">
        <v>1972</v>
      </c>
      <c r="AN84" s="1" t="s">
        <v>104</v>
      </c>
      <c r="AO84" s="1" t="s">
        <v>254</v>
      </c>
      <c r="AP84" s="1" t="s">
        <v>513</v>
      </c>
      <c r="AQ84" s="1">
        <v>74.4</v>
      </c>
      <c r="AR84" s="1"/>
      <c r="AS84" s="1"/>
      <c r="AT84" s="1"/>
      <c r="AU84" s="1"/>
      <c r="AV84" s="1"/>
      <c r="AW84" s="1"/>
      <c r="AX84" s="1"/>
      <c r="AY84" s="1" t="s">
        <v>1973</v>
      </c>
      <c r="AZ84" s="1" t="s">
        <v>1974</v>
      </c>
      <c r="BA84" s="1" t="s">
        <v>340</v>
      </c>
      <c r="BB84" s="1" t="s">
        <v>289</v>
      </c>
      <c r="BC84" s="1" t="s">
        <v>925</v>
      </c>
      <c r="BD84" s="1" t="s">
        <v>639</v>
      </c>
      <c r="BE84" s="1">
        <v>61</v>
      </c>
      <c r="BF84" s="1">
        <v>6.6</v>
      </c>
      <c r="BG84" s="1"/>
      <c r="BH84" s="1"/>
      <c r="BI84" s="1"/>
      <c r="BJ84" s="1"/>
      <c r="BK84" s="1"/>
      <c r="BL84" s="1"/>
      <c r="BM84" s="1"/>
      <c r="BN84" s="1"/>
      <c r="BO84" s="1" t="s">
        <v>1164</v>
      </c>
      <c r="BP84" s="1"/>
      <c r="BQ84" s="1"/>
      <c r="BR84" s="1"/>
      <c r="BS84" s="1"/>
      <c r="BT84" s="1"/>
      <c r="BU84" s="1" t="str">
        <f>HYPERLINK("https://nconnect.nicmar.ac.in/storage/profile/6aaaf031798b2.png","Download")</f>
        <v>0</v>
      </c>
      <c r="BV84" s="1" t="s">
        <v>116</v>
      </c>
      <c r="BW84" s="3"/>
      <c r="BX84" s="3"/>
    </row>
    <row r="85" spans="1:76">
      <c r="A85" s="1" t="s">
        <v>76</v>
      </c>
      <c r="B85" s="1" t="s">
        <v>77</v>
      </c>
      <c r="C85" s="1" t="s">
        <v>1975</v>
      </c>
      <c r="D85" s="1" t="s">
        <v>1976</v>
      </c>
      <c r="E85" s="1"/>
      <c r="F85" s="1" t="s">
        <v>1977</v>
      </c>
      <c r="G85" s="1" t="s">
        <v>1978</v>
      </c>
      <c r="H85" s="1" t="s">
        <v>1979</v>
      </c>
      <c r="I85" s="1" t="s">
        <v>1980</v>
      </c>
      <c r="J85" s="1">
        <v>9148559190</v>
      </c>
      <c r="K85" s="1" t="s">
        <v>85</v>
      </c>
      <c r="L85" s="1" t="s">
        <v>1981</v>
      </c>
      <c r="M85" s="1" t="s">
        <v>87</v>
      </c>
      <c r="N85" s="1" t="s">
        <v>1982</v>
      </c>
      <c r="O85" s="1" t="s">
        <v>1983</v>
      </c>
      <c r="P85" s="1" t="s">
        <v>217</v>
      </c>
      <c r="Q85" s="1">
        <v>824352138503</v>
      </c>
      <c r="R85" s="1" t="s">
        <v>1984</v>
      </c>
      <c r="S85" s="1">
        <v>9019089568</v>
      </c>
      <c r="T85" s="1" t="s">
        <v>1985</v>
      </c>
      <c r="U85" s="1" t="s">
        <v>1986</v>
      </c>
      <c r="V85" s="1">
        <v>8861645480</v>
      </c>
      <c r="W85" s="1" t="s">
        <v>196</v>
      </c>
      <c r="X85" s="1" t="s">
        <v>1987</v>
      </c>
      <c r="Y85" s="1" t="s">
        <v>1988</v>
      </c>
      <c r="Z85" s="1" t="s">
        <v>631</v>
      </c>
      <c r="AA85" s="1" t="s">
        <v>1989</v>
      </c>
      <c r="AB85" s="1" t="s">
        <v>166</v>
      </c>
      <c r="AC85" s="1" t="s">
        <v>97</v>
      </c>
      <c r="AD85" s="1" t="s">
        <v>98</v>
      </c>
      <c r="AE85" s="1" t="s">
        <v>98</v>
      </c>
      <c r="AF85" s="1" t="s">
        <v>1990</v>
      </c>
      <c r="AG85" s="1" t="s">
        <v>1991</v>
      </c>
      <c r="AH85" s="1" t="s">
        <v>137</v>
      </c>
      <c r="AI85" s="1" t="s">
        <v>280</v>
      </c>
      <c r="AJ85" s="1">
        <v>60.48</v>
      </c>
      <c r="AK85" s="1"/>
      <c r="AL85" s="1" t="s">
        <v>1992</v>
      </c>
      <c r="AM85" s="1" t="s">
        <v>1993</v>
      </c>
      <c r="AN85" s="1" t="s">
        <v>1008</v>
      </c>
      <c r="AO85" s="1" t="s">
        <v>169</v>
      </c>
      <c r="AP85" s="1" t="s">
        <v>254</v>
      </c>
      <c r="AQ85" s="1">
        <v>65.66</v>
      </c>
      <c r="AR85" s="1"/>
      <c r="AS85" s="1"/>
      <c r="AT85" s="1"/>
      <c r="AU85" s="1"/>
      <c r="AV85" s="1"/>
      <c r="AW85" s="1"/>
      <c r="AX85" s="1"/>
      <c r="AY85" s="1" t="s">
        <v>1994</v>
      </c>
      <c r="AZ85" s="1" t="s">
        <v>1995</v>
      </c>
      <c r="BA85" s="1" t="s">
        <v>1746</v>
      </c>
      <c r="BB85" s="1" t="s">
        <v>1747</v>
      </c>
      <c r="BC85" s="1" t="s">
        <v>989</v>
      </c>
      <c r="BD85" s="1" t="s">
        <v>341</v>
      </c>
      <c r="BE85" s="1">
        <v>67.57</v>
      </c>
      <c r="BF85" s="1">
        <v>6.85</v>
      </c>
      <c r="BG85" s="1"/>
      <c r="BH85" s="1"/>
      <c r="BI85" s="1"/>
      <c r="BJ85" s="1"/>
      <c r="BK85" s="1"/>
      <c r="BL85" s="1"/>
      <c r="BM85" s="1"/>
      <c r="BN85" s="1"/>
      <c r="BO85" s="1" t="s">
        <v>1996</v>
      </c>
      <c r="BP85" s="1" t="s">
        <v>1997</v>
      </c>
      <c r="BQ85" s="1"/>
      <c r="BR85" s="1" t="s">
        <v>1998</v>
      </c>
      <c r="BS85" s="1"/>
      <c r="BT85" s="1"/>
      <c r="BU85" s="1" t="str">
        <f>HYPERLINK("https://nconnect.nicmar.ac.in/storage/profile/6aaad37acd35d.png","Download")</f>
        <v>0</v>
      </c>
      <c r="BV85" s="1" t="s">
        <v>116</v>
      </c>
      <c r="BW85" s="3"/>
      <c r="BX85" s="3"/>
    </row>
    <row r="86" spans="1:76">
      <c r="A86" s="1" t="s">
        <v>76</v>
      </c>
      <c r="B86" s="1" t="s">
        <v>77</v>
      </c>
      <c r="C86" s="1" t="s">
        <v>1999</v>
      </c>
      <c r="D86" s="1"/>
      <c r="E86" s="1"/>
      <c r="F86" s="1"/>
      <c r="G86" s="1"/>
      <c r="H86" s="1" t="s">
        <v>2000</v>
      </c>
      <c r="I86" s="1" t="s">
        <v>2000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 t="s">
        <v>98</v>
      </c>
      <c r="AE86" s="1" t="s">
        <v>98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 t="s">
        <v>1273</v>
      </c>
      <c r="BV86" s="1" t="s">
        <v>116</v>
      </c>
      <c r="BW86" s="3"/>
      <c r="BX86" s="3"/>
    </row>
    <row r="87" spans="1:76">
      <c r="A87" s="1" t="s">
        <v>76</v>
      </c>
      <c r="B87" s="1" t="s">
        <v>77</v>
      </c>
      <c r="C87" s="1" t="s">
        <v>2001</v>
      </c>
      <c r="D87" s="1" t="s">
        <v>2002</v>
      </c>
      <c r="E87" s="1"/>
      <c r="F87" s="1" t="s">
        <v>2003</v>
      </c>
      <c r="G87" s="1" t="s">
        <v>2004</v>
      </c>
      <c r="H87" s="1" t="s">
        <v>2005</v>
      </c>
      <c r="I87" s="1" t="s">
        <v>2006</v>
      </c>
      <c r="J87" s="1">
        <v>6265503102</v>
      </c>
      <c r="K87" s="1" t="s">
        <v>85</v>
      </c>
      <c r="L87" s="1" t="s">
        <v>2007</v>
      </c>
      <c r="M87" s="1" t="s">
        <v>87</v>
      </c>
      <c r="N87" s="1" t="s">
        <v>1388</v>
      </c>
      <c r="O87" s="1" t="s">
        <v>2008</v>
      </c>
      <c r="P87" s="1" t="s">
        <v>90</v>
      </c>
      <c r="Q87" s="1">
        <v>619165893201</v>
      </c>
      <c r="R87" s="1" t="s">
        <v>2009</v>
      </c>
      <c r="S87" s="1">
        <v>7024425072</v>
      </c>
      <c r="T87" s="1" t="s">
        <v>2010</v>
      </c>
      <c r="U87" s="1" t="s">
        <v>2011</v>
      </c>
      <c r="V87" s="1">
        <v>9893585532</v>
      </c>
      <c r="W87" s="1" t="s">
        <v>196</v>
      </c>
      <c r="X87" s="1" t="s">
        <v>2012</v>
      </c>
      <c r="Y87" s="1" t="s">
        <v>2013</v>
      </c>
      <c r="Z87" s="1" t="s">
        <v>2014</v>
      </c>
      <c r="AA87" s="1" t="s">
        <v>2012</v>
      </c>
      <c r="AB87" s="1" t="s">
        <v>2013</v>
      </c>
      <c r="AC87" s="1" t="s">
        <v>2014</v>
      </c>
      <c r="AD87" s="1" t="s">
        <v>98</v>
      </c>
      <c r="AE87" s="1" t="s">
        <v>98</v>
      </c>
      <c r="AF87" s="1" t="s">
        <v>2015</v>
      </c>
      <c r="AG87" s="1" t="s">
        <v>2016</v>
      </c>
      <c r="AH87" s="1" t="s">
        <v>360</v>
      </c>
      <c r="AI87" s="1" t="s">
        <v>1534</v>
      </c>
      <c r="AJ87" s="1">
        <v>77.9</v>
      </c>
      <c r="AK87" s="1">
        <v>8.2</v>
      </c>
      <c r="AL87" s="1" t="s">
        <v>2015</v>
      </c>
      <c r="AM87" s="1" t="s">
        <v>2016</v>
      </c>
      <c r="AN87" s="1" t="s">
        <v>104</v>
      </c>
      <c r="AO87" s="1" t="s">
        <v>279</v>
      </c>
      <c r="AP87" s="1" t="s">
        <v>280</v>
      </c>
      <c r="AQ87" s="1">
        <v>59.4</v>
      </c>
      <c r="AR87" s="1"/>
      <c r="AS87" s="1"/>
      <c r="AT87" s="1"/>
      <c r="AU87" s="1"/>
      <c r="AV87" s="1"/>
      <c r="AW87" s="1"/>
      <c r="AX87" s="1"/>
      <c r="AY87" s="1" t="s">
        <v>2017</v>
      </c>
      <c r="AZ87" s="1" t="s">
        <v>2018</v>
      </c>
      <c r="BA87" s="1" t="s">
        <v>340</v>
      </c>
      <c r="BB87" s="1" t="s">
        <v>2019</v>
      </c>
      <c r="BC87" s="1" t="s">
        <v>169</v>
      </c>
      <c r="BD87" s="1" t="s">
        <v>513</v>
      </c>
      <c r="BE87" s="1">
        <v>76.91</v>
      </c>
      <c r="BF87" s="1">
        <v>8.3</v>
      </c>
      <c r="BG87" s="1" t="s">
        <v>2020</v>
      </c>
      <c r="BH87" s="1" t="s">
        <v>2021</v>
      </c>
      <c r="BI87" s="1" t="s">
        <v>2022</v>
      </c>
      <c r="BJ87" s="1" t="s">
        <v>2023</v>
      </c>
      <c r="BK87" s="1" t="s">
        <v>513</v>
      </c>
      <c r="BL87" s="1" t="s">
        <v>854</v>
      </c>
      <c r="BM87" s="1">
        <v>79.92</v>
      </c>
      <c r="BN87" s="1"/>
      <c r="BO87" s="1" t="s">
        <v>2024</v>
      </c>
      <c r="BP87" s="1"/>
      <c r="BQ87" s="1"/>
      <c r="BR87" s="1" t="s">
        <v>2025</v>
      </c>
      <c r="BS87" s="1"/>
      <c r="BT87" s="1" t="s">
        <v>2026</v>
      </c>
      <c r="BU87" s="1" t="str">
        <f>HYPERLINK("https://nconnect.nicmar.ac.in/storage/profile/6aaa0e5b61e89.png","Download")</f>
        <v>0</v>
      </c>
      <c r="BV87" s="1" t="s">
        <v>116</v>
      </c>
      <c r="BW87" s="3"/>
      <c r="BX87" s="3"/>
    </row>
    <row r="88" spans="1:76">
      <c r="A88" s="1" t="s">
        <v>76</v>
      </c>
      <c r="B88" s="1" t="s">
        <v>77</v>
      </c>
      <c r="C88" s="1" t="s">
        <v>2027</v>
      </c>
      <c r="D88" s="1" t="s">
        <v>2028</v>
      </c>
      <c r="E88" s="1"/>
      <c r="F88" s="1" t="s">
        <v>1957</v>
      </c>
      <c r="G88" s="1" t="s">
        <v>2029</v>
      </c>
      <c r="H88" s="1" t="s">
        <v>2030</v>
      </c>
      <c r="I88" s="1" t="s">
        <v>2031</v>
      </c>
      <c r="J88" s="1">
        <v>7718835969</v>
      </c>
      <c r="K88" s="1" t="s">
        <v>85</v>
      </c>
      <c r="L88" s="1" t="s">
        <v>2032</v>
      </c>
      <c r="M88" s="1" t="s">
        <v>87</v>
      </c>
      <c r="N88" s="1" t="s">
        <v>2033</v>
      </c>
      <c r="O88" s="1" t="s">
        <v>2034</v>
      </c>
      <c r="P88" s="1" t="s">
        <v>217</v>
      </c>
      <c r="Q88" s="1">
        <v>270873230721</v>
      </c>
      <c r="R88" s="1" t="s">
        <v>2035</v>
      </c>
      <c r="S88" s="1">
        <v>7400415390</v>
      </c>
      <c r="T88" s="1" t="s">
        <v>2036</v>
      </c>
      <c r="U88" s="1" t="s">
        <v>2037</v>
      </c>
      <c r="V88" s="1">
        <v>9861070247</v>
      </c>
      <c r="W88" s="1" t="s">
        <v>221</v>
      </c>
      <c r="X88" s="1" t="s">
        <v>2038</v>
      </c>
      <c r="Y88" s="1" t="s">
        <v>557</v>
      </c>
      <c r="Z88" s="1" t="s">
        <v>558</v>
      </c>
      <c r="AA88" s="1" t="s">
        <v>2038</v>
      </c>
      <c r="AB88" s="1" t="s">
        <v>557</v>
      </c>
      <c r="AC88" s="1" t="s">
        <v>558</v>
      </c>
      <c r="AD88" s="1" t="s">
        <v>98</v>
      </c>
      <c r="AE88" s="1" t="s">
        <v>98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 t="s">
        <v>2039</v>
      </c>
      <c r="BQ88" s="1"/>
      <c r="BR88" s="1"/>
      <c r="BS88" s="1"/>
      <c r="BT88" s="1"/>
      <c r="BU88" s="1" t="str">
        <f>HYPERLINK("https://nconnect.nicmar.ac.in/storage/profile/6aaad9bcb5fe5.png","Download")</f>
        <v>0</v>
      </c>
      <c r="BV88" s="1" t="s">
        <v>116</v>
      </c>
      <c r="BW88" s="3"/>
      <c r="BX88" s="3"/>
    </row>
    <row r="89" spans="1:76">
      <c r="A89" s="1" t="s">
        <v>76</v>
      </c>
      <c r="B89" s="1" t="s">
        <v>77</v>
      </c>
      <c r="C89" s="1" t="s">
        <v>2040</v>
      </c>
      <c r="D89" s="1" t="s">
        <v>2041</v>
      </c>
      <c r="E89" s="1" t="s">
        <v>2042</v>
      </c>
      <c r="F89" s="1" t="s">
        <v>2043</v>
      </c>
      <c r="G89" s="1" t="s">
        <v>2044</v>
      </c>
      <c r="H89" s="1" t="s">
        <v>2045</v>
      </c>
      <c r="I89" s="1" t="s">
        <v>2046</v>
      </c>
      <c r="J89" s="1">
        <v>9583078911</v>
      </c>
      <c r="K89" s="1" t="s">
        <v>85</v>
      </c>
      <c r="L89" s="1" t="s">
        <v>2047</v>
      </c>
      <c r="M89" s="1" t="s">
        <v>87</v>
      </c>
      <c r="N89" s="1" t="s">
        <v>2048</v>
      </c>
      <c r="O89" s="1" t="s">
        <v>2049</v>
      </c>
      <c r="P89" s="1" t="s">
        <v>90</v>
      </c>
      <c r="Q89" s="1" t="s">
        <v>2050</v>
      </c>
      <c r="R89" s="1" t="s">
        <v>2051</v>
      </c>
      <c r="S89" s="1">
        <v>9556531311</v>
      </c>
      <c r="T89" s="1" t="s">
        <v>2052</v>
      </c>
      <c r="U89" s="1" t="s">
        <v>2053</v>
      </c>
      <c r="V89" s="1">
        <v>9692059155</v>
      </c>
      <c r="W89" s="1" t="s">
        <v>275</v>
      </c>
      <c r="X89" s="1" t="s">
        <v>2054</v>
      </c>
      <c r="Y89" s="1" t="s">
        <v>1465</v>
      </c>
      <c r="Z89" s="1" t="s">
        <v>558</v>
      </c>
      <c r="AA89" s="1" t="s">
        <v>2054</v>
      </c>
      <c r="AB89" s="1" t="s">
        <v>1465</v>
      </c>
      <c r="AC89" s="1" t="s">
        <v>558</v>
      </c>
      <c r="AD89" s="1" t="s">
        <v>98</v>
      </c>
      <c r="AE89" s="1" t="s">
        <v>98</v>
      </c>
      <c r="AF89" s="1" t="s">
        <v>2055</v>
      </c>
      <c r="AG89" s="1" t="s">
        <v>2056</v>
      </c>
      <c r="AH89" s="1" t="s">
        <v>2057</v>
      </c>
      <c r="AI89" s="1" t="s">
        <v>135</v>
      </c>
      <c r="AJ89" s="1">
        <v>86.17</v>
      </c>
      <c r="AK89" s="1"/>
      <c r="AL89" s="1" t="s">
        <v>2058</v>
      </c>
      <c r="AM89" s="1" t="s">
        <v>2059</v>
      </c>
      <c r="AN89" s="1" t="s">
        <v>283</v>
      </c>
      <c r="AO89" s="1" t="s">
        <v>137</v>
      </c>
      <c r="AP89" s="1" t="s">
        <v>138</v>
      </c>
      <c r="AQ89" s="1">
        <v>74.4</v>
      </c>
      <c r="AR89" s="1"/>
      <c r="AS89" s="1"/>
      <c r="AT89" s="1"/>
      <c r="AU89" s="1"/>
      <c r="AV89" s="1"/>
      <c r="AW89" s="1"/>
      <c r="AX89" s="1"/>
      <c r="AY89" s="1" t="s">
        <v>2060</v>
      </c>
      <c r="AZ89" s="1" t="s">
        <v>2061</v>
      </c>
      <c r="BA89" s="1" t="s">
        <v>109</v>
      </c>
      <c r="BB89" s="1" t="s">
        <v>141</v>
      </c>
      <c r="BC89" s="1" t="s">
        <v>172</v>
      </c>
      <c r="BD89" s="1" t="s">
        <v>143</v>
      </c>
      <c r="BE89" s="1">
        <v>87.3</v>
      </c>
      <c r="BF89" s="1">
        <v>9.23</v>
      </c>
      <c r="BG89" s="1"/>
      <c r="BH89" s="1"/>
      <c r="BI89" s="1"/>
      <c r="BJ89" s="1"/>
      <c r="BK89" s="1"/>
      <c r="BL89" s="1"/>
      <c r="BM89" s="1"/>
      <c r="BN89" s="1"/>
      <c r="BO89" s="1" t="s">
        <v>2062</v>
      </c>
      <c r="BP89" s="1" t="s">
        <v>2063</v>
      </c>
      <c r="BQ89" s="1"/>
      <c r="BR89" s="1" t="s">
        <v>2064</v>
      </c>
      <c r="BS89" s="1"/>
      <c r="BT89" s="1" t="s">
        <v>2065</v>
      </c>
      <c r="BU89" s="1" t="str">
        <f>HYPERLINK("https://nconnect.nicmar.ac.in/storage/profile/6aaaa7979ebe4.png","Download")</f>
        <v>0</v>
      </c>
      <c r="BV89" s="1" t="s">
        <v>116</v>
      </c>
      <c r="BW89" s="3"/>
      <c r="BX89" s="3"/>
    </row>
    <row r="90" spans="1:76">
      <c r="A90" s="1" t="s">
        <v>76</v>
      </c>
      <c r="B90" s="1" t="s">
        <v>77</v>
      </c>
      <c r="C90" s="1" t="s">
        <v>2066</v>
      </c>
      <c r="D90" s="1" t="s">
        <v>2067</v>
      </c>
      <c r="E90" s="1" t="s">
        <v>2068</v>
      </c>
      <c r="F90" s="1" t="s">
        <v>2069</v>
      </c>
      <c r="G90" s="1" t="s">
        <v>2070</v>
      </c>
      <c r="H90" s="1" t="s">
        <v>2071</v>
      </c>
      <c r="I90" s="1" t="s">
        <v>2072</v>
      </c>
      <c r="J90" s="1">
        <v>7666895455</v>
      </c>
      <c r="K90" s="1" t="s">
        <v>702</v>
      </c>
      <c r="L90" s="1" t="s">
        <v>2073</v>
      </c>
      <c r="M90" s="1" t="s">
        <v>87</v>
      </c>
      <c r="N90" s="1" t="s">
        <v>2074</v>
      </c>
      <c r="O90" s="1" t="s">
        <v>2075</v>
      </c>
      <c r="P90" s="1" t="s">
        <v>90</v>
      </c>
      <c r="Q90" s="1">
        <v>727694153276</v>
      </c>
      <c r="R90" s="1" t="s">
        <v>2076</v>
      </c>
      <c r="S90" s="1">
        <v>9096709826</v>
      </c>
      <c r="T90" s="1" t="s">
        <v>2077</v>
      </c>
      <c r="U90" s="1" t="s">
        <v>2078</v>
      </c>
      <c r="V90" s="1">
        <v>8600709470</v>
      </c>
      <c r="W90" s="1" t="s">
        <v>275</v>
      </c>
      <c r="X90" s="1" t="s">
        <v>2079</v>
      </c>
      <c r="Y90" s="1" t="s">
        <v>1263</v>
      </c>
      <c r="Z90" s="1" t="s">
        <v>97</v>
      </c>
      <c r="AA90" s="1" t="s">
        <v>2079</v>
      </c>
      <c r="AB90" s="1" t="s">
        <v>1263</v>
      </c>
      <c r="AC90" s="1" t="s">
        <v>97</v>
      </c>
      <c r="AD90" s="1" t="s">
        <v>98</v>
      </c>
      <c r="AE90" s="1" t="s">
        <v>98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 t="s">
        <v>2080</v>
      </c>
      <c r="BQ90" s="1"/>
      <c r="BR90" s="1"/>
      <c r="BS90" s="1"/>
      <c r="BT90" s="1"/>
      <c r="BU90" s="1" t="s">
        <v>1273</v>
      </c>
      <c r="BV90" s="1" t="s">
        <v>116</v>
      </c>
      <c r="BW90" s="3"/>
      <c r="BX90" s="3"/>
    </row>
    <row r="91" spans="1:76">
      <c r="A91" s="1" t="s">
        <v>76</v>
      </c>
      <c r="B91" s="1" t="s">
        <v>77</v>
      </c>
      <c r="C91" s="1" t="s">
        <v>2081</v>
      </c>
      <c r="D91" s="1" t="s">
        <v>2082</v>
      </c>
      <c r="E91" s="1" t="s">
        <v>2083</v>
      </c>
      <c r="F91" s="1" t="s">
        <v>2084</v>
      </c>
      <c r="G91" s="1" t="s">
        <v>2085</v>
      </c>
      <c r="H91" s="1" t="s">
        <v>2086</v>
      </c>
      <c r="I91" s="1" t="s">
        <v>2087</v>
      </c>
      <c r="J91" s="1">
        <v>9689164351</v>
      </c>
      <c r="K91" s="1" t="s">
        <v>702</v>
      </c>
      <c r="L91" s="1" t="s">
        <v>2088</v>
      </c>
      <c r="M91" s="1" t="s">
        <v>87</v>
      </c>
      <c r="N91" s="1" t="s">
        <v>2089</v>
      </c>
      <c r="O91" s="1" t="s">
        <v>2090</v>
      </c>
      <c r="P91" s="1" t="s">
        <v>192</v>
      </c>
      <c r="Q91" s="1">
        <v>211588149313</v>
      </c>
      <c r="R91" s="1" t="s">
        <v>2091</v>
      </c>
      <c r="S91" s="1">
        <v>9766584685</v>
      </c>
      <c r="T91" s="1" t="s">
        <v>2092</v>
      </c>
      <c r="U91" s="1" t="s">
        <v>2093</v>
      </c>
      <c r="V91" s="1">
        <v>8888774197</v>
      </c>
      <c r="W91" s="1" t="s">
        <v>1722</v>
      </c>
      <c r="X91" s="1" t="s">
        <v>2094</v>
      </c>
      <c r="Y91" s="1" t="s">
        <v>96</v>
      </c>
      <c r="Z91" s="1" t="s">
        <v>97</v>
      </c>
      <c r="AA91" s="1" t="s">
        <v>2094</v>
      </c>
      <c r="AB91" s="1" t="s">
        <v>96</v>
      </c>
      <c r="AC91" s="1" t="s">
        <v>97</v>
      </c>
      <c r="AD91" s="1" t="s">
        <v>98</v>
      </c>
      <c r="AE91" s="1" t="s">
        <v>98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 t="str">
        <f>HYPERLINK("https://nconnect.nicmar.ac.in/storage/profile/6aaa7eacc14e0.png","Download")</f>
        <v>0</v>
      </c>
      <c r="BV91" s="1" t="s">
        <v>116</v>
      </c>
      <c r="BW91" s="3"/>
      <c r="BX91" s="3"/>
    </row>
    <row r="92" spans="1:76">
      <c r="A92" s="1" t="s">
        <v>76</v>
      </c>
      <c r="B92" s="1" t="s">
        <v>77</v>
      </c>
      <c r="C92" s="1" t="s">
        <v>2095</v>
      </c>
      <c r="D92" s="1" t="s">
        <v>1231</v>
      </c>
      <c r="E92" s="1" t="s">
        <v>2096</v>
      </c>
      <c r="F92" s="1" t="s">
        <v>2097</v>
      </c>
      <c r="G92" s="1" t="s">
        <v>2098</v>
      </c>
      <c r="H92" s="1" t="s">
        <v>2099</v>
      </c>
      <c r="I92" s="1" t="s">
        <v>2100</v>
      </c>
      <c r="J92" s="1">
        <v>9359624100</v>
      </c>
      <c r="K92" s="1" t="s">
        <v>702</v>
      </c>
      <c r="L92" s="1" t="s">
        <v>2101</v>
      </c>
      <c r="M92" s="1" t="s">
        <v>87</v>
      </c>
      <c r="N92" s="1" t="s">
        <v>845</v>
      </c>
      <c r="O92" s="1" t="s">
        <v>2102</v>
      </c>
      <c r="P92" s="1" t="s">
        <v>158</v>
      </c>
      <c r="Q92" s="1">
        <v>367005484660</v>
      </c>
      <c r="R92" s="1" t="s">
        <v>2103</v>
      </c>
      <c r="S92" s="1">
        <v>9421961277</v>
      </c>
      <c r="T92" s="1" t="s">
        <v>1096</v>
      </c>
      <c r="U92" s="1" t="s">
        <v>2104</v>
      </c>
      <c r="V92" s="1">
        <v>7843092970</v>
      </c>
      <c r="W92" s="1" t="s">
        <v>221</v>
      </c>
      <c r="X92" s="1" t="s">
        <v>2105</v>
      </c>
      <c r="Y92" s="1" t="s">
        <v>1100</v>
      </c>
      <c r="Z92" s="1" t="s">
        <v>97</v>
      </c>
      <c r="AA92" s="1" t="s">
        <v>2105</v>
      </c>
      <c r="AB92" s="1" t="s">
        <v>1100</v>
      </c>
      <c r="AC92" s="1" t="s">
        <v>97</v>
      </c>
      <c r="AD92" s="1" t="s">
        <v>98</v>
      </c>
      <c r="AE92" s="1" t="s">
        <v>98</v>
      </c>
      <c r="AF92" s="1" t="s">
        <v>2106</v>
      </c>
      <c r="AG92" s="1" t="s">
        <v>2107</v>
      </c>
      <c r="AH92" s="1" t="s">
        <v>226</v>
      </c>
      <c r="AI92" s="1" t="s">
        <v>102</v>
      </c>
      <c r="AJ92" s="1">
        <v>78.8</v>
      </c>
      <c r="AK92" s="1"/>
      <c r="AL92" s="1"/>
      <c r="AM92" s="1"/>
      <c r="AN92" s="1"/>
      <c r="AO92" s="1"/>
      <c r="AP92" s="1"/>
      <c r="AQ92" s="1"/>
      <c r="AR92" s="1"/>
      <c r="AS92" s="1" t="s">
        <v>2108</v>
      </c>
      <c r="AT92" s="1" t="s">
        <v>2109</v>
      </c>
      <c r="AU92" s="1" t="s">
        <v>463</v>
      </c>
      <c r="AV92" s="1" t="s">
        <v>142</v>
      </c>
      <c r="AW92" s="1">
        <v>62.47</v>
      </c>
      <c r="AX92" s="1"/>
      <c r="AY92" s="1" t="s">
        <v>2110</v>
      </c>
      <c r="AZ92" s="1" t="s">
        <v>2111</v>
      </c>
      <c r="BA92" s="1" t="s">
        <v>288</v>
      </c>
      <c r="BB92" s="1" t="s">
        <v>2108</v>
      </c>
      <c r="BC92" s="1" t="s">
        <v>1928</v>
      </c>
      <c r="BD92" s="1" t="s">
        <v>1063</v>
      </c>
      <c r="BE92" s="1">
        <v>75.3</v>
      </c>
      <c r="BF92" s="1">
        <v>7.53</v>
      </c>
      <c r="BG92" s="1"/>
      <c r="BH92" s="1"/>
      <c r="BI92" s="1"/>
      <c r="BJ92" s="1"/>
      <c r="BK92" s="1"/>
      <c r="BL92" s="1"/>
      <c r="BM92" s="1"/>
      <c r="BN92" s="1"/>
      <c r="BO92" s="1" t="s">
        <v>2112</v>
      </c>
      <c r="BP92" s="1"/>
      <c r="BQ92" s="1"/>
      <c r="BR92" s="1"/>
      <c r="BS92" s="1"/>
      <c r="BT92" s="1"/>
      <c r="BU92" s="1" t="s">
        <v>1273</v>
      </c>
      <c r="BV92" s="1" t="s">
        <v>116</v>
      </c>
      <c r="BW92" s="3"/>
      <c r="BX92" s="3"/>
    </row>
    <row r="93" spans="1:76">
      <c r="A93" s="1" t="s">
        <v>76</v>
      </c>
      <c r="B93" s="1" t="s">
        <v>77</v>
      </c>
      <c r="C93" s="1" t="s">
        <v>2113</v>
      </c>
      <c r="D93" s="1"/>
      <c r="E93" s="1"/>
      <c r="F93" s="1"/>
      <c r="G93" s="1"/>
      <c r="H93" s="1" t="s">
        <v>2114</v>
      </c>
      <c r="I93" s="1" t="s">
        <v>2114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 t="s">
        <v>98</v>
      </c>
      <c r="AE93" s="1" t="s">
        <v>98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 t="s">
        <v>1273</v>
      </c>
      <c r="BV93" s="1" t="s">
        <v>116</v>
      </c>
      <c r="BW93" s="3"/>
      <c r="BX93" s="3"/>
    </row>
    <row r="94" spans="1:76">
      <c r="A94" s="1" t="s">
        <v>76</v>
      </c>
      <c r="B94" s="1" t="s">
        <v>77</v>
      </c>
      <c r="C94" s="1" t="s">
        <v>2115</v>
      </c>
      <c r="D94" s="1" t="s">
        <v>2116</v>
      </c>
      <c r="E94" s="1" t="s">
        <v>2117</v>
      </c>
      <c r="F94" s="1" t="s">
        <v>2118</v>
      </c>
      <c r="G94" s="1" t="s">
        <v>2119</v>
      </c>
      <c r="H94" s="1" t="s">
        <v>2120</v>
      </c>
      <c r="I94" s="1" t="s">
        <v>2121</v>
      </c>
      <c r="J94" s="1">
        <v>9075518895</v>
      </c>
      <c r="K94" s="1" t="s">
        <v>702</v>
      </c>
      <c r="L94" s="1" t="s">
        <v>2122</v>
      </c>
      <c r="M94" s="1" t="s">
        <v>87</v>
      </c>
      <c r="N94" s="1" t="s">
        <v>2123</v>
      </c>
      <c r="O94" s="1" t="s">
        <v>2124</v>
      </c>
      <c r="P94" s="1" t="s">
        <v>217</v>
      </c>
      <c r="Q94" s="1">
        <v>343817215128</v>
      </c>
      <c r="R94" s="1" t="s">
        <v>2125</v>
      </c>
      <c r="S94" s="1">
        <v>9423306588</v>
      </c>
      <c r="T94" s="1" t="s">
        <v>219</v>
      </c>
      <c r="U94" s="1" t="s">
        <v>2126</v>
      </c>
      <c r="V94" s="1">
        <v>9421316807</v>
      </c>
      <c r="W94" s="1" t="s">
        <v>221</v>
      </c>
      <c r="X94" s="1" t="s">
        <v>2127</v>
      </c>
      <c r="Y94" s="1" t="s">
        <v>2128</v>
      </c>
      <c r="Z94" s="1" t="s">
        <v>97</v>
      </c>
      <c r="AA94" s="1" t="s">
        <v>2127</v>
      </c>
      <c r="AB94" s="1" t="s">
        <v>2128</v>
      </c>
      <c r="AC94" s="1" t="s">
        <v>97</v>
      </c>
      <c r="AD94" s="1" t="s">
        <v>98</v>
      </c>
      <c r="AE94" s="1" t="s">
        <v>98</v>
      </c>
      <c r="AF94" s="1" t="s">
        <v>2129</v>
      </c>
      <c r="AG94" s="1" t="s">
        <v>2130</v>
      </c>
      <c r="AH94" s="1" t="s">
        <v>202</v>
      </c>
      <c r="AI94" s="1" t="s">
        <v>254</v>
      </c>
      <c r="AJ94" s="1">
        <v>86.2</v>
      </c>
      <c r="AK94" s="1"/>
      <c r="AL94" s="1" t="s">
        <v>2131</v>
      </c>
      <c r="AM94" s="1" t="s">
        <v>2132</v>
      </c>
      <c r="AN94" s="1" t="s">
        <v>104</v>
      </c>
      <c r="AO94" s="1" t="s">
        <v>254</v>
      </c>
      <c r="AP94" s="1" t="s">
        <v>782</v>
      </c>
      <c r="AQ94" s="1">
        <v>70.5</v>
      </c>
      <c r="AR94" s="1"/>
      <c r="AS94" s="1"/>
      <c r="AT94" s="1"/>
      <c r="AU94" s="1"/>
      <c r="AV94" s="1"/>
      <c r="AW94" s="1"/>
      <c r="AX94" s="1"/>
      <c r="AY94" s="1" t="s">
        <v>2133</v>
      </c>
      <c r="AZ94" s="1" t="s">
        <v>2134</v>
      </c>
      <c r="BA94" s="1" t="s">
        <v>340</v>
      </c>
      <c r="BB94" s="1" t="s">
        <v>289</v>
      </c>
      <c r="BC94" s="1" t="s">
        <v>925</v>
      </c>
      <c r="BD94" s="1" t="s">
        <v>418</v>
      </c>
      <c r="BE94" s="1">
        <v>60.2</v>
      </c>
      <c r="BF94" s="1">
        <v>6.02</v>
      </c>
      <c r="BG94" s="1"/>
      <c r="BH94" s="1"/>
      <c r="BI94" s="1"/>
      <c r="BJ94" s="1"/>
      <c r="BK94" s="1"/>
      <c r="BL94" s="1"/>
      <c r="BM94" s="1"/>
      <c r="BN94" s="1"/>
      <c r="BO94" s="1" t="s">
        <v>2135</v>
      </c>
      <c r="BP94" s="1"/>
      <c r="BQ94" s="1"/>
      <c r="BR94" s="1" t="s">
        <v>2136</v>
      </c>
      <c r="BS94" s="1"/>
      <c r="BT94" s="1"/>
      <c r="BU94" s="1" t="str">
        <f>HYPERLINK("https://nconnect.nicmar.ac.in/storage/profile/6aaac2d4f0192.png","Download")</f>
        <v>0</v>
      </c>
      <c r="BV94" s="1" t="s">
        <v>116</v>
      </c>
      <c r="BW94" s="3"/>
      <c r="BX94" s="3"/>
    </row>
    <row r="95" spans="1:76">
      <c r="A95" s="1" t="s">
        <v>76</v>
      </c>
      <c r="B95" s="1" t="s">
        <v>77</v>
      </c>
      <c r="C95" s="1" t="s">
        <v>2137</v>
      </c>
      <c r="D95" s="1" t="s">
        <v>2138</v>
      </c>
      <c r="E95" s="1" t="s">
        <v>2139</v>
      </c>
      <c r="F95" s="1" t="s">
        <v>2140</v>
      </c>
      <c r="G95" s="1" t="s">
        <v>2141</v>
      </c>
      <c r="H95" s="1" t="s">
        <v>2142</v>
      </c>
      <c r="I95" s="1" t="s">
        <v>2143</v>
      </c>
      <c r="J95" s="1">
        <v>8668273180</v>
      </c>
      <c r="K95" s="1" t="s">
        <v>702</v>
      </c>
      <c r="L95" s="1" t="s">
        <v>2144</v>
      </c>
      <c r="M95" s="1" t="s">
        <v>87</v>
      </c>
      <c r="N95" s="1" t="s">
        <v>2145</v>
      </c>
      <c r="O95" s="1" t="s">
        <v>2146</v>
      </c>
      <c r="P95" s="1" t="s">
        <v>217</v>
      </c>
      <c r="Q95" s="1">
        <v>525092828475</v>
      </c>
      <c r="R95" s="1" t="s">
        <v>2147</v>
      </c>
      <c r="S95" s="1">
        <v>9975262786</v>
      </c>
      <c r="T95" s="1" t="s">
        <v>219</v>
      </c>
      <c r="U95" s="1" t="s">
        <v>2148</v>
      </c>
      <c r="V95" s="1">
        <v>9823544475</v>
      </c>
      <c r="W95" s="1" t="s">
        <v>219</v>
      </c>
      <c r="X95" s="1" t="s">
        <v>2149</v>
      </c>
      <c r="Y95" s="1" t="s">
        <v>166</v>
      </c>
      <c r="Z95" s="1" t="s">
        <v>97</v>
      </c>
      <c r="AA95" s="1" t="s">
        <v>2149</v>
      </c>
      <c r="AB95" s="1" t="s">
        <v>166</v>
      </c>
      <c r="AC95" s="1" t="s">
        <v>97</v>
      </c>
      <c r="AD95" s="1" t="s">
        <v>98</v>
      </c>
      <c r="AE95" s="1" t="s">
        <v>98</v>
      </c>
      <c r="AF95" s="1" t="s">
        <v>2150</v>
      </c>
      <c r="AG95" s="1" t="s">
        <v>2151</v>
      </c>
      <c r="AH95" s="1" t="s">
        <v>510</v>
      </c>
      <c r="AI95" s="1" t="s">
        <v>138</v>
      </c>
      <c r="AJ95" s="1">
        <v>89.1</v>
      </c>
      <c r="AK95" s="1"/>
      <c r="AL95" s="1" t="s">
        <v>2152</v>
      </c>
      <c r="AM95" s="1" t="s">
        <v>2153</v>
      </c>
      <c r="AN95" s="1" t="s">
        <v>2154</v>
      </c>
      <c r="AO95" s="1" t="s">
        <v>138</v>
      </c>
      <c r="AP95" s="1" t="s">
        <v>538</v>
      </c>
      <c r="AQ95" s="1">
        <v>86.5</v>
      </c>
      <c r="AR95" s="1"/>
      <c r="AS95" s="1"/>
      <c r="AT95" s="1"/>
      <c r="AU95" s="1"/>
      <c r="AV95" s="1"/>
      <c r="AW95" s="1"/>
      <c r="AX95" s="1"/>
      <c r="AY95" s="1" t="s">
        <v>2155</v>
      </c>
      <c r="AZ95" s="1" t="s">
        <v>2156</v>
      </c>
      <c r="BA95" s="1" t="s">
        <v>1746</v>
      </c>
      <c r="BB95" s="1" t="s">
        <v>1405</v>
      </c>
      <c r="BC95" s="1" t="s">
        <v>337</v>
      </c>
      <c r="BD95" s="1" t="s">
        <v>143</v>
      </c>
      <c r="BE95" s="1">
        <v>71.83</v>
      </c>
      <c r="BF95" s="1">
        <v>8.27</v>
      </c>
      <c r="BG95" s="1"/>
      <c r="BH95" s="1"/>
      <c r="BI95" s="1"/>
      <c r="BJ95" s="1"/>
      <c r="BK95" s="1"/>
      <c r="BL95" s="1"/>
      <c r="BM95" s="1"/>
      <c r="BN95" s="1"/>
      <c r="BO95" s="1" t="s">
        <v>2157</v>
      </c>
      <c r="BP95" s="1" t="s">
        <v>2158</v>
      </c>
      <c r="BQ95" s="1"/>
      <c r="BR95" s="1" t="s">
        <v>2159</v>
      </c>
      <c r="BS95" s="1"/>
      <c r="BT95" s="1"/>
      <c r="BU95" s="1" t="str">
        <f>HYPERLINK("https://nconnect.nicmar.ac.in/storage/profile/6aa96ca90cc24.png","Download")</f>
        <v>0</v>
      </c>
      <c r="BV95" s="1" t="s">
        <v>116</v>
      </c>
      <c r="BW95" s="3"/>
      <c r="BX95" s="3"/>
    </row>
    <row r="96" spans="1:76">
      <c r="A96" s="1" t="s">
        <v>76</v>
      </c>
      <c r="B96" s="1" t="s">
        <v>77</v>
      </c>
      <c r="C96" s="1" t="s">
        <v>2160</v>
      </c>
      <c r="D96" s="1" t="s">
        <v>2161</v>
      </c>
      <c r="E96" s="1" t="s">
        <v>2162</v>
      </c>
      <c r="F96" s="1" t="s">
        <v>2163</v>
      </c>
      <c r="G96" s="1" t="s">
        <v>2164</v>
      </c>
      <c r="H96" s="1" t="s">
        <v>2165</v>
      </c>
      <c r="I96" s="1" t="s">
        <v>2166</v>
      </c>
      <c r="J96" s="1">
        <v>9404838110</v>
      </c>
      <c r="K96" s="1" t="s">
        <v>702</v>
      </c>
      <c r="L96" s="1" t="s">
        <v>2167</v>
      </c>
      <c r="M96" s="1" t="s">
        <v>87</v>
      </c>
      <c r="N96" s="1" t="s">
        <v>2168</v>
      </c>
      <c r="O96" s="1" t="s">
        <v>2169</v>
      </c>
      <c r="P96" s="1" t="s">
        <v>158</v>
      </c>
      <c r="Q96" s="1">
        <v>216063925370</v>
      </c>
      <c r="R96" s="1" t="s">
        <v>2170</v>
      </c>
      <c r="S96" s="1">
        <v>9423986110</v>
      </c>
      <c r="T96" s="1" t="s">
        <v>328</v>
      </c>
      <c r="U96" s="1" t="s">
        <v>2171</v>
      </c>
      <c r="V96" s="1">
        <v>9421917110</v>
      </c>
      <c r="W96" s="1" t="s">
        <v>221</v>
      </c>
      <c r="X96" s="1" t="s">
        <v>2172</v>
      </c>
      <c r="Y96" s="1" t="s">
        <v>1847</v>
      </c>
      <c r="Z96" s="1" t="s">
        <v>97</v>
      </c>
      <c r="AA96" s="1" t="s">
        <v>2172</v>
      </c>
      <c r="AB96" s="1" t="s">
        <v>1847</v>
      </c>
      <c r="AC96" s="1" t="s">
        <v>97</v>
      </c>
      <c r="AD96" s="1" t="s">
        <v>98</v>
      </c>
      <c r="AE96" s="1" t="s">
        <v>98</v>
      </c>
      <c r="AF96" s="1" t="s">
        <v>2173</v>
      </c>
      <c r="AG96" s="1" t="s">
        <v>2174</v>
      </c>
      <c r="AH96" s="1" t="s">
        <v>463</v>
      </c>
      <c r="AI96" s="1" t="s">
        <v>135</v>
      </c>
      <c r="AJ96" s="1">
        <v>57.44</v>
      </c>
      <c r="AK96" s="1"/>
      <c r="AL96" s="1" t="s">
        <v>2175</v>
      </c>
      <c r="AM96" s="1" t="s">
        <v>2176</v>
      </c>
      <c r="AN96" s="1" t="s">
        <v>104</v>
      </c>
      <c r="AO96" s="1" t="s">
        <v>336</v>
      </c>
      <c r="AP96" s="1" t="s">
        <v>142</v>
      </c>
      <c r="AQ96" s="1">
        <v>57</v>
      </c>
      <c r="AR96" s="1"/>
      <c r="AS96" s="1"/>
      <c r="AT96" s="1"/>
      <c r="AU96" s="1"/>
      <c r="AV96" s="1"/>
      <c r="AW96" s="1"/>
      <c r="AX96" s="1"/>
      <c r="AY96" s="1" t="s">
        <v>2177</v>
      </c>
      <c r="AZ96" s="1" t="s">
        <v>2178</v>
      </c>
      <c r="BA96" s="1" t="s">
        <v>340</v>
      </c>
      <c r="BB96" s="1" t="s">
        <v>289</v>
      </c>
      <c r="BC96" s="1" t="s">
        <v>172</v>
      </c>
      <c r="BD96" s="1" t="s">
        <v>1472</v>
      </c>
      <c r="BE96" s="1">
        <v>61.6</v>
      </c>
      <c r="BF96" s="1">
        <v>6.16</v>
      </c>
      <c r="BG96" s="1"/>
      <c r="BH96" s="1"/>
      <c r="BI96" s="1"/>
      <c r="BJ96" s="1"/>
      <c r="BK96" s="1"/>
      <c r="BL96" s="1"/>
      <c r="BM96" s="1"/>
      <c r="BN96" s="1"/>
      <c r="BO96" s="1" t="s">
        <v>2179</v>
      </c>
      <c r="BP96" s="1" t="s">
        <v>2180</v>
      </c>
      <c r="BQ96" s="1"/>
      <c r="BR96" s="1" t="s">
        <v>2181</v>
      </c>
      <c r="BS96" s="1"/>
      <c r="BT96" s="1" t="s">
        <v>2182</v>
      </c>
      <c r="BU96" s="1" t="str">
        <f>HYPERLINK("https://nconnect.nicmar.ac.in/storage/profile/6aaa93b1324eb.png","Download")</f>
        <v>0</v>
      </c>
      <c r="BV96" s="1" t="s">
        <v>116</v>
      </c>
      <c r="BW96" s="3"/>
      <c r="BX96" s="3"/>
    </row>
    <row r="97" spans="1:76">
      <c r="A97" s="1" t="s">
        <v>76</v>
      </c>
      <c r="B97" s="1" t="s">
        <v>77</v>
      </c>
      <c r="C97" s="1" t="s">
        <v>2183</v>
      </c>
      <c r="D97" s="1" t="s">
        <v>2184</v>
      </c>
      <c r="E97" s="1" t="s">
        <v>2185</v>
      </c>
      <c r="F97" s="1" t="s">
        <v>2186</v>
      </c>
      <c r="G97" s="1" t="s">
        <v>2187</v>
      </c>
      <c r="H97" s="1" t="s">
        <v>2188</v>
      </c>
      <c r="I97" s="1" t="s">
        <v>2189</v>
      </c>
      <c r="J97" s="1">
        <v>8291223921</v>
      </c>
      <c r="K97" s="1" t="s">
        <v>702</v>
      </c>
      <c r="L97" s="1" t="s">
        <v>2190</v>
      </c>
      <c r="M97" s="1" t="s">
        <v>87</v>
      </c>
      <c r="N97" s="1" t="s">
        <v>451</v>
      </c>
      <c r="O97" s="1" t="s">
        <v>2191</v>
      </c>
      <c r="P97" s="1" t="s">
        <v>217</v>
      </c>
      <c r="Q97" s="1">
        <v>351750256091</v>
      </c>
      <c r="R97" s="1" t="s">
        <v>2192</v>
      </c>
      <c r="S97" s="1">
        <v>9819049469</v>
      </c>
      <c r="T97" s="1" t="s">
        <v>2193</v>
      </c>
      <c r="U97" s="1" t="s">
        <v>2194</v>
      </c>
      <c r="V97" s="1">
        <v>9769558037</v>
      </c>
      <c r="W97" s="1" t="s">
        <v>221</v>
      </c>
      <c r="X97" s="1" t="s">
        <v>2195</v>
      </c>
      <c r="Y97" s="1" t="s">
        <v>132</v>
      </c>
      <c r="Z97" s="1" t="s">
        <v>97</v>
      </c>
      <c r="AA97" s="1" t="s">
        <v>2195</v>
      </c>
      <c r="AB97" s="1" t="s">
        <v>132</v>
      </c>
      <c r="AC97" s="1" t="s">
        <v>97</v>
      </c>
      <c r="AD97" s="1" t="s">
        <v>98</v>
      </c>
      <c r="AE97" s="1" t="s">
        <v>98</v>
      </c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 t="str">
        <f>HYPERLINK("https://nconnect.nicmar.ac.in/storage/profile/6aaa8b009e6ae.png","Download")</f>
        <v>0</v>
      </c>
      <c r="BV97" s="1" t="s">
        <v>116</v>
      </c>
      <c r="BW97" s="3"/>
      <c r="BX97" s="3"/>
    </row>
    <row r="98" spans="1:76">
      <c r="A98" s="1" t="s">
        <v>76</v>
      </c>
      <c r="B98" s="1" t="s">
        <v>77</v>
      </c>
      <c r="C98" s="1" t="s">
        <v>2196</v>
      </c>
      <c r="D98" s="1" t="s">
        <v>2197</v>
      </c>
      <c r="E98" s="1" t="s">
        <v>2198</v>
      </c>
      <c r="F98" s="1" t="s">
        <v>2199</v>
      </c>
      <c r="G98" s="1" t="s">
        <v>2200</v>
      </c>
      <c r="H98" s="1" t="s">
        <v>2201</v>
      </c>
      <c r="I98" s="1" t="s">
        <v>2202</v>
      </c>
      <c r="J98" s="1">
        <v>7823856931</v>
      </c>
      <c r="K98" s="1" t="s">
        <v>702</v>
      </c>
      <c r="L98" s="1" t="s">
        <v>2203</v>
      </c>
      <c r="M98" s="1" t="s">
        <v>87</v>
      </c>
      <c r="N98" s="1" t="s">
        <v>845</v>
      </c>
      <c r="O98" s="1" t="s">
        <v>2204</v>
      </c>
      <c r="P98" s="1" t="s">
        <v>217</v>
      </c>
      <c r="Q98" s="1" t="s">
        <v>2205</v>
      </c>
      <c r="R98" s="1" t="s">
        <v>2206</v>
      </c>
      <c r="S98" s="1">
        <v>9226412883</v>
      </c>
      <c r="T98" s="1" t="s">
        <v>219</v>
      </c>
      <c r="U98" s="1" t="s">
        <v>2207</v>
      </c>
      <c r="V98" s="1">
        <v>9011578878</v>
      </c>
      <c r="W98" s="1" t="s">
        <v>219</v>
      </c>
      <c r="X98" s="1" t="s">
        <v>2208</v>
      </c>
      <c r="Y98" s="1" t="s">
        <v>2128</v>
      </c>
      <c r="Z98" s="1" t="s">
        <v>97</v>
      </c>
      <c r="AA98" s="1" t="s">
        <v>2208</v>
      </c>
      <c r="AB98" s="1" t="s">
        <v>2128</v>
      </c>
      <c r="AC98" s="1" t="s">
        <v>97</v>
      </c>
      <c r="AD98" s="1" t="s">
        <v>98</v>
      </c>
      <c r="AE98" s="1" t="s">
        <v>98</v>
      </c>
      <c r="AF98" s="1" t="s">
        <v>2209</v>
      </c>
      <c r="AG98" s="1" t="s">
        <v>2210</v>
      </c>
      <c r="AH98" s="1" t="s">
        <v>460</v>
      </c>
      <c r="AI98" s="1" t="s">
        <v>737</v>
      </c>
      <c r="AJ98" s="1">
        <v>76.2</v>
      </c>
      <c r="AK98" s="1"/>
      <c r="AL98" s="1"/>
      <c r="AM98" s="1"/>
      <c r="AN98" s="1"/>
      <c r="AO98" s="1"/>
      <c r="AP98" s="1"/>
      <c r="AQ98" s="1"/>
      <c r="AR98" s="1"/>
      <c r="AS98" s="1" t="s">
        <v>2211</v>
      </c>
      <c r="AT98" s="1" t="s">
        <v>2212</v>
      </c>
      <c r="AU98" s="1" t="s">
        <v>254</v>
      </c>
      <c r="AV98" s="1" t="s">
        <v>112</v>
      </c>
      <c r="AW98" s="1">
        <v>76.33</v>
      </c>
      <c r="AX98" s="1"/>
      <c r="AY98" s="1" t="s">
        <v>311</v>
      </c>
      <c r="AZ98" s="1" t="s">
        <v>2213</v>
      </c>
      <c r="BA98" s="1" t="s">
        <v>340</v>
      </c>
      <c r="BB98" s="1" t="s">
        <v>289</v>
      </c>
      <c r="BC98" s="1" t="s">
        <v>858</v>
      </c>
      <c r="BD98" s="1" t="s">
        <v>414</v>
      </c>
      <c r="BE98" s="1">
        <v>59.98</v>
      </c>
      <c r="BF98" s="1">
        <v>6.72</v>
      </c>
      <c r="BG98" s="1"/>
      <c r="BH98" s="1"/>
      <c r="BI98" s="1"/>
      <c r="BJ98" s="1"/>
      <c r="BK98" s="1"/>
      <c r="BL98" s="1"/>
      <c r="BM98" s="1"/>
      <c r="BN98" s="1"/>
      <c r="BO98" s="1" t="s">
        <v>2214</v>
      </c>
      <c r="BP98" s="1"/>
      <c r="BQ98" s="1"/>
      <c r="BR98" s="1"/>
      <c r="BS98" s="1"/>
      <c r="BT98" s="1"/>
      <c r="BU98" s="1" t="s">
        <v>1273</v>
      </c>
      <c r="BV98" s="1" t="s">
        <v>116</v>
      </c>
      <c r="BW98" s="3"/>
      <c r="BX98" s="3"/>
    </row>
    <row r="99" spans="1:76">
      <c r="A99" s="1" t="s">
        <v>76</v>
      </c>
      <c r="B99" s="1" t="s">
        <v>77</v>
      </c>
      <c r="C99" s="1" t="s">
        <v>2215</v>
      </c>
      <c r="D99" s="1" t="s">
        <v>2216</v>
      </c>
      <c r="E99" s="1" t="s">
        <v>2217</v>
      </c>
      <c r="F99" s="1" t="s">
        <v>2218</v>
      </c>
      <c r="G99" s="1" t="s">
        <v>2219</v>
      </c>
      <c r="H99" s="1" t="s">
        <v>2220</v>
      </c>
      <c r="I99" s="1" t="s">
        <v>2221</v>
      </c>
      <c r="J99" s="1">
        <v>8080860236</v>
      </c>
      <c r="K99" s="1" t="s">
        <v>702</v>
      </c>
      <c r="L99" s="1" t="s">
        <v>2222</v>
      </c>
      <c r="M99" s="1" t="s">
        <v>87</v>
      </c>
      <c r="N99" s="1" t="s">
        <v>352</v>
      </c>
      <c r="O99" s="1" t="s">
        <v>2223</v>
      </c>
      <c r="P99" s="1" t="s">
        <v>217</v>
      </c>
      <c r="Q99" s="1">
        <v>615829537787</v>
      </c>
      <c r="R99" s="1" t="s">
        <v>2217</v>
      </c>
      <c r="S99" s="1">
        <v>9820614663</v>
      </c>
      <c r="T99" s="1" t="s">
        <v>219</v>
      </c>
      <c r="U99" s="1" t="s">
        <v>2224</v>
      </c>
      <c r="V99" s="1">
        <v>9222041304</v>
      </c>
      <c r="W99" s="1" t="s">
        <v>221</v>
      </c>
      <c r="X99" s="1" t="s">
        <v>2225</v>
      </c>
      <c r="Y99" s="1" t="s">
        <v>248</v>
      </c>
      <c r="Z99" s="1" t="s">
        <v>97</v>
      </c>
      <c r="AA99" s="1" t="s">
        <v>2225</v>
      </c>
      <c r="AB99" s="1" t="s">
        <v>248</v>
      </c>
      <c r="AC99" s="1" t="s">
        <v>97</v>
      </c>
      <c r="AD99" s="1" t="s">
        <v>98</v>
      </c>
      <c r="AE99" s="1" t="s">
        <v>98</v>
      </c>
      <c r="AF99" s="1" t="s">
        <v>2226</v>
      </c>
      <c r="AG99" s="1" t="s">
        <v>2227</v>
      </c>
      <c r="AH99" s="1" t="s">
        <v>711</v>
      </c>
      <c r="AI99" s="1" t="s">
        <v>102</v>
      </c>
      <c r="AJ99" s="1">
        <v>75.0</v>
      </c>
      <c r="AK99" s="1"/>
      <c r="AL99" s="1" t="s">
        <v>2228</v>
      </c>
      <c r="AM99" s="1" t="s">
        <v>2227</v>
      </c>
      <c r="AN99" s="1" t="s">
        <v>104</v>
      </c>
      <c r="AO99" s="1" t="s">
        <v>463</v>
      </c>
      <c r="AP99" s="1" t="s">
        <v>106</v>
      </c>
      <c r="AQ99" s="1">
        <v>58.46</v>
      </c>
      <c r="AR99" s="1"/>
      <c r="AS99" s="1"/>
      <c r="AT99" s="1"/>
      <c r="AU99" s="1"/>
      <c r="AV99" s="1"/>
      <c r="AW99" s="1"/>
      <c r="AX99" s="1"/>
      <c r="AY99" s="1" t="s">
        <v>255</v>
      </c>
      <c r="AZ99" s="1" t="s">
        <v>2229</v>
      </c>
      <c r="BA99" s="1" t="s">
        <v>109</v>
      </c>
      <c r="BB99" s="1" t="s">
        <v>393</v>
      </c>
      <c r="BC99" s="1" t="s">
        <v>413</v>
      </c>
      <c r="BD99" s="1" t="s">
        <v>112</v>
      </c>
      <c r="BE99" s="1">
        <v>57.86</v>
      </c>
      <c r="BF99" s="1">
        <v>6.46</v>
      </c>
      <c r="BG99" s="1"/>
      <c r="BH99" s="1"/>
      <c r="BI99" s="1"/>
      <c r="BJ99" s="1"/>
      <c r="BK99" s="1"/>
      <c r="BL99" s="1"/>
      <c r="BM99" s="1"/>
      <c r="BN99" s="1"/>
      <c r="BO99" s="1" t="s">
        <v>2230</v>
      </c>
      <c r="BP99" s="1" t="s">
        <v>2231</v>
      </c>
      <c r="BQ99" s="1"/>
      <c r="BR99" s="1" t="s">
        <v>2232</v>
      </c>
      <c r="BS99" s="1"/>
      <c r="BT99" s="1"/>
      <c r="BU99" s="1" t="str">
        <f>HYPERLINK("https://nconnect.nicmar.ac.in/storage/profile/6aa955798e27a.png","Download")</f>
        <v>0</v>
      </c>
      <c r="BV99" s="1" t="s">
        <v>116</v>
      </c>
      <c r="BW99" s="3"/>
      <c r="BX99" s="3"/>
    </row>
    <row r="100" spans="1:76">
      <c r="A100" s="1" t="s">
        <v>76</v>
      </c>
      <c r="B100" s="1" t="s">
        <v>77</v>
      </c>
      <c r="C100" s="1" t="s">
        <v>2233</v>
      </c>
      <c r="D100" s="1" t="s">
        <v>2234</v>
      </c>
      <c r="E100" s="1" t="s">
        <v>400</v>
      </c>
      <c r="F100" s="1" t="s">
        <v>2235</v>
      </c>
      <c r="G100" s="1" t="s">
        <v>2236</v>
      </c>
      <c r="H100" s="1" t="s">
        <v>2237</v>
      </c>
      <c r="I100" s="1" t="s">
        <v>2238</v>
      </c>
      <c r="J100" s="1">
        <v>7715857445</v>
      </c>
      <c r="K100" s="1" t="s">
        <v>702</v>
      </c>
      <c r="L100" s="1" t="s">
        <v>2239</v>
      </c>
      <c r="M100" s="1" t="s">
        <v>87</v>
      </c>
      <c r="N100" s="1" t="s">
        <v>379</v>
      </c>
      <c r="O100" s="1" t="s">
        <v>2240</v>
      </c>
      <c r="P100" s="1" t="s">
        <v>158</v>
      </c>
      <c r="Q100" s="1">
        <v>331552485081</v>
      </c>
      <c r="R100" s="1" t="s">
        <v>2241</v>
      </c>
      <c r="S100" s="1">
        <v>9320133256</v>
      </c>
      <c r="T100" s="1" t="s">
        <v>2242</v>
      </c>
      <c r="U100" s="1" t="s">
        <v>2243</v>
      </c>
      <c r="V100" s="1">
        <v>8767218159</v>
      </c>
      <c r="W100" s="1" t="s">
        <v>2244</v>
      </c>
      <c r="X100" s="1" t="s">
        <v>2245</v>
      </c>
      <c r="Y100" s="1" t="s">
        <v>248</v>
      </c>
      <c r="Z100" s="1" t="s">
        <v>97</v>
      </c>
      <c r="AA100" s="1" t="s">
        <v>2245</v>
      </c>
      <c r="AB100" s="1" t="s">
        <v>248</v>
      </c>
      <c r="AC100" s="1" t="s">
        <v>97</v>
      </c>
      <c r="AD100" s="1" t="s">
        <v>98</v>
      </c>
      <c r="AE100" s="1" t="s">
        <v>98</v>
      </c>
      <c r="AF100" s="1" t="s">
        <v>2246</v>
      </c>
      <c r="AG100" s="1" t="s">
        <v>2247</v>
      </c>
      <c r="AH100" s="1" t="s">
        <v>169</v>
      </c>
      <c r="AI100" s="1" t="s">
        <v>284</v>
      </c>
      <c r="AJ100" s="1">
        <v>69.4</v>
      </c>
      <c r="AK100" s="1"/>
      <c r="AL100" s="1"/>
      <c r="AM100" s="1"/>
      <c r="AN100" s="1"/>
      <c r="AO100" s="1"/>
      <c r="AP100" s="1"/>
      <c r="AQ100" s="1"/>
      <c r="AR100" s="1"/>
      <c r="AS100" s="1" t="s">
        <v>828</v>
      </c>
      <c r="AT100" s="1" t="s">
        <v>2248</v>
      </c>
      <c r="AU100" s="1" t="s">
        <v>172</v>
      </c>
      <c r="AV100" s="1" t="s">
        <v>513</v>
      </c>
      <c r="AW100" s="1">
        <v>78</v>
      </c>
      <c r="AX100" s="1"/>
      <c r="AY100" s="1" t="s">
        <v>139</v>
      </c>
      <c r="AZ100" s="1" t="s">
        <v>2249</v>
      </c>
      <c r="BA100" s="1" t="s">
        <v>288</v>
      </c>
      <c r="BB100" s="1" t="s">
        <v>289</v>
      </c>
      <c r="BC100" s="1" t="s">
        <v>518</v>
      </c>
      <c r="BD100" s="1" t="s">
        <v>366</v>
      </c>
      <c r="BE100" s="1">
        <v>60.75</v>
      </c>
      <c r="BF100" s="1">
        <v>6.58</v>
      </c>
      <c r="BG100" s="1"/>
      <c r="BH100" s="1"/>
      <c r="BI100" s="1"/>
      <c r="BJ100" s="1"/>
      <c r="BK100" s="1"/>
      <c r="BL100" s="1"/>
      <c r="BM100" s="1"/>
      <c r="BN100" s="1"/>
      <c r="BO100" s="1" t="s">
        <v>2250</v>
      </c>
      <c r="BP100" s="1" t="s">
        <v>2251</v>
      </c>
      <c r="BQ100" s="1"/>
      <c r="BR100" s="1" t="s">
        <v>2252</v>
      </c>
      <c r="BS100" s="1"/>
      <c r="BT100" s="1"/>
      <c r="BU100" s="1" t="str">
        <f>HYPERLINK("https://nconnect.nicmar.ac.in/storage/profile/6aa8478ae1f43.png","Download")</f>
        <v>0</v>
      </c>
      <c r="BV100" s="1" t="s">
        <v>116</v>
      </c>
      <c r="BW100" s="3"/>
      <c r="BX100" s="3"/>
    </row>
    <row r="101" spans="1:76">
      <c r="A101" s="1" t="s">
        <v>76</v>
      </c>
      <c r="B101" s="1" t="s">
        <v>77</v>
      </c>
      <c r="C101" s="1" t="s">
        <v>2253</v>
      </c>
      <c r="D101" s="1" t="s">
        <v>2254</v>
      </c>
      <c r="E101" s="1"/>
      <c r="F101" s="1" t="s">
        <v>2255</v>
      </c>
      <c r="G101" s="1" t="s">
        <v>2256</v>
      </c>
      <c r="H101" s="1" t="s">
        <v>2257</v>
      </c>
      <c r="I101" s="1" t="s">
        <v>2258</v>
      </c>
      <c r="J101" s="1">
        <v>9981358864</v>
      </c>
      <c r="K101" s="1" t="s">
        <v>702</v>
      </c>
      <c r="L101" s="1" t="s">
        <v>2259</v>
      </c>
      <c r="M101" s="1" t="s">
        <v>87</v>
      </c>
      <c r="N101" s="1" t="s">
        <v>2260</v>
      </c>
      <c r="O101" s="1" t="s">
        <v>2261</v>
      </c>
      <c r="P101" s="1" t="s">
        <v>158</v>
      </c>
      <c r="Q101" s="1">
        <v>732841784397</v>
      </c>
      <c r="R101" s="1" t="s">
        <v>2262</v>
      </c>
      <c r="S101" s="1">
        <v>8770182506</v>
      </c>
      <c r="T101" s="1" t="s">
        <v>2263</v>
      </c>
      <c r="U101" s="1" t="s">
        <v>2264</v>
      </c>
      <c r="V101" s="1">
        <v>9424268164</v>
      </c>
      <c r="W101" s="1" t="s">
        <v>94</v>
      </c>
      <c r="X101" s="1" t="s">
        <v>2265</v>
      </c>
      <c r="Y101" s="1" t="s">
        <v>2266</v>
      </c>
      <c r="Z101" s="1" t="s">
        <v>1423</v>
      </c>
      <c r="AA101" s="1" t="s">
        <v>2267</v>
      </c>
      <c r="AB101" s="1" t="s">
        <v>166</v>
      </c>
      <c r="AC101" s="1" t="s">
        <v>97</v>
      </c>
      <c r="AD101" s="1" t="s">
        <v>98</v>
      </c>
      <c r="AE101" s="1" t="s">
        <v>98</v>
      </c>
      <c r="AF101" s="1" t="s">
        <v>2268</v>
      </c>
      <c r="AG101" s="1" t="s">
        <v>875</v>
      </c>
      <c r="AH101" s="1" t="s">
        <v>2269</v>
      </c>
      <c r="AI101" s="1" t="s">
        <v>137</v>
      </c>
      <c r="AJ101" s="1">
        <v>95</v>
      </c>
      <c r="AK101" s="1">
        <v>10</v>
      </c>
      <c r="AL101" s="1" t="s">
        <v>2270</v>
      </c>
      <c r="AM101" s="1" t="s">
        <v>875</v>
      </c>
      <c r="AN101" s="1" t="s">
        <v>104</v>
      </c>
      <c r="AO101" s="1" t="s">
        <v>137</v>
      </c>
      <c r="AP101" s="1" t="s">
        <v>138</v>
      </c>
      <c r="AQ101" s="1">
        <v>76.5</v>
      </c>
      <c r="AR101" s="1"/>
      <c r="AS101" s="1"/>
      <c r="AT101" s="1"/>
      <c r="AU101" s="1"/>
      <c r="AV101" s="1"/>
      <c r="AW101" s="1"/>
      <c r="AX101" s="1"/>
      <c r="AY101" s="1" t="s">
        <v>2271</v>
      </c>
      <c r="AZ101" s="1" t="s">
        <v>2272</v>
      </c>
      <c r="BA101" s="1" t="s">
        <v>109</v>
      </c>
      <c r="BB101" s="1" t="s">
        <v>110</v>
      </c>
      <c r="BC101" s="1" t="s">
        <v>172</v>
      </c>
      <c r="BD101" s="1" t="s">
        <v>341</v>
      </c>
      <c r="BE101" s="1">
        <v>75</v>
      </c>
      <c r="BF101" s="1">
        <v>7.5</v>
      </c>
      <c r="BG101" s="1"/>
      <c r="BH101" s="1"/>
      <c r="BI101" s="1"/>
      <c r="BJ101" s="1"/>
      <c r="BK101" s="1"/>
      <c r="BL101" s="1"/>
      <c r="BM101" s="1"/>
      <c r="BN101" s="1"/>
      <c r="BO101" s="1" t="s">
        <v>2273</v>
      </c>
      <c r="BP101" s="1"/>
      <c r="BQ101" s="1"/>
      <c r="BR101" s="1" t="s">
        <v>2274</v>
      </c>
      <c r="BS101" s="1"/>
      <c r="BT101" s="1" t="s">
        <v>2275</v>
      </c>
      <c r="BU101" s="1" t="str">
        <f>HYPERLINK("https://nconnect.nicmar.ac.in/storage/profile/6aaaa186c548b.png","Download")</f>
        <v>0</v>
      </c>
      <c r="BV101" s="1" t="s">
        <v>116</v>
      </c>
      <c r="BW101" s="3"/>
      <c r="BX101" s="3"/>
    </row>
    <row r="102" spans="1:76">
      <c r="A102" s="1" t="s">
        <v>76</v>
      </c>
      <c r="B102" s="1" t="s">
        <v>77</v>
      </c>
      <c r="C102" s="1" t="s">
        <v>2276</v>
      </c>
      <c r="D102" s="1" t="s">
        <v>2277</v>
      </c>
      <c r="E102" s="1" t="s">
        <v>2278</v>
      </c>
      <c r="F102" s="1" t="s">
        <v>668</v>
      </c>
      <c r="G102" s="1" t="s">
        <v>2279</v>
      </c>
      <c r="H102" s="1" t="s">
        <v>2280</v>
      </c>
      <c r="I102" s="1" t="s">
        <v>2281</v>
      </c>
      <c r="J102" s="1">
        <v>7021388736</v>
      </c>
      <c r="K102" s="1" t="s">
        <v>702</v>
      </c>
      <c r="L102" s="1" t="s">
        <v>2282</v>
      </c>
      <c r="M102" s="1" t="s">
        <v>87</v>
      </c>
      <c r="N102" s="1" t="s">
        <v>2283</v>
      </c>
      <c r="O102" s="1" t="s">
        <v>2284</v>
      </c>
      <c r="P102" s="1" t="s">
        <v>217</v>
      </c>
      <c r="Q102" s="1">
        <v>321052626300</v>
      </c>
      <c r="R102" s="1" t="s">
        <v>2285</v>
      </c>
      <c r="S102" s="1">
        <v>7738739400</v>
      </c>
      <c r="T102" s="1" t="s">
        <v>219</v>
      </c>
      <c r="U102" s="1" t="s">
        <v>2286</v>
      </c>
      <c r="V102" s="1">
        <v>9892889450</v>
      </c>
      <c r="W102" s="1" t="s">
        <v>798</v>
      </c>
      <c r="X102" s="1" t="s">
        <v>2287</v>
      </c>
      <c r="Y102" s="1" t="s">
        <v>248</v>
      </c>
      <c r="Z102" s="1" t="s">
        <v>97</v>
      </c>
      <c r="AA102" s="1" t="s">
        <v>2288</v>
      </c>
      <c r="AB102" s="1" t="s">
        <v>248</v>
      </c>
      <c r="AC102" s="1" t="s">
        <v>97</v>
      </c>
      <c r="AD102" s="1" t="s">
        <v>98</v>
      </c>
      <c r="AE102" s="1" t="s">
        <v>98</v>
      </c>
      <c r="AF102" s="1" t="s">
        <v>2289</v>
      </c>
      <c r="AG102" s="1" t="s">
        <v>2290</v>
      </c>
      <c r="AH102" s="1" t="s">
        <v>360</v>
      </c>
      <c r="AI102" s="1" t="s">
        <v>1534</v>
      </c>
      <c r="AJ102" s="1">
        <v>81.7</v>
      </c>
      <c r="AK102" s="1">
        <v>8.6</v>
      </c>
      <c r="AL102" s="1" t="s">
        <v>2289</v>
      </c>
      <c r="AM102" s="1" t="s">
        <v>2290</v>
      </c>
      <c r="AN102" s="1" t="s">
        <v>104</v>
      </c>
      <c r="AO102" s="1" t="s">
        <v>279</v>
      </c>
      <c r="AP102" s="1" t="s">
        <v>280</v>
      </c>
      <c r="AQ102" s="1">
        <v>58.8</v>
      </c>
      <c r="AR102" s="1"/>
      <c r="AS102" s="1" t="s">
        <v>2291</v>
      </c>
      <c r="AT102" s="1" t="s">
        <v>2292</v>
      </c>
      <c r="AU102" s="1" t="s">
        <v>169</v>
      </c>
      <c r="AV102" s="1" t="s">
        <v>687</v>
      </c>
      <c r="AW102" s="1">
        <v>50.2</v>
      </c>
      <c r="AX102" s="1"/>
      <c r="AY102" s="1" t="s">
        <v>255</v>
      </c>
      <c r="AZ102" s="1" t="s">
        <v>2293</v>
      </c>
      <c r="BA102" s="1" t="s">
        <v>109</v>
      </c>
      <c r="BB102" s="1" t="s">
        <v>141</v>
      </c>
      <c r="BC102" s="1" t="s">
        <v>142</v>
      </c>
      <c r="BD102" s="1" t="s">
        <v>2294</v>
      </c>
      <c r="BE102" s="1">
        <v>70.97</v>
      </c>
      <c r="BF102" s="1">
        <v>7.97</v>
      </c>
      <c r="BG102" s="1"/>
      <c r="BH102" s="1"/>
      <c r="BI102" s="1"/>
      <c r="BJ102" s="1"/>
      <c r="BK102" s="1"/>
      <c r="BL102" s="1"/>
      <c r="BM102" s="1"/>
      <c r="BN102" s="1"/>
      <c r="BO102" s="1" t="s">
        <v>2295</v>
      </c>
      <c r="BP102" s="1" t="s">
        <v>2296</v>
      </c>
      <c r="BQ102" s="1"/>
      <c r="BR102" s="1" t="s">
        <v>2297</v>
      </c>
      <c r="BS102" s="1"/>
      <c r="BT102" s="1" t="s">
        <v>2298</v>
      </c>
      <c r="BU102" s="1" t="str">
        <f>HYPERLINK("https://nconnect.nicmar.ac.in/storage/profile/6aaa996311e17.png","Download")</f>
        <v>0</v>
      </c>
      <c r="BV102" s="1" t="s">
        <v>116</v>
      </c>
      <c r="BW102" s="3"/>
      <c r="BX102" s="3"/>
    </row>
    <row r="103" spans="1:76">
      <c r="A103" s="1" t="s">
        <v>76</v>
      </c>
      <c r="B103" s="1" t="s">
        <v>77</v>
      </c>
      <c r="C103" s="1" t="s">
        <v>2299</v>
      </c>
      <c r="D103" s="1" t="s">
        <v>2300</v>
      </c>
      <c r="E103" s="1" t="s">
        <v>80</v>
      </c>
      <c r="F103" s="1" t="s">
        <v>2301</v>
      </c>
      <c r="G103" s="1" t="s">
        <v>2302</v>
      </c>
      <c r="H103" s="1" t="s">
        <v>2303</v>
      </c>
      <c r="I103" s="1" t="s">
        <v>2304</v>
      </c>
      <c r="J103" s="1">
        <v>9552375491</v>
      </c>
      <c r="K103" s="1" t="s">
        <v>702</v>
      </c>
      <c r="L103" s="1" t="s">
        <v>2305</v>
      </c>
      <c r="M103" s="1" t="s">
        <v>87</v>
      </c>
      <c r="N103" s="1" t="s">
        <v>704</v>
      </c>
      <c r="O103" s="1" t="s">
        <v>2306</v>
      </c>
      <c r="P103" s="1" t="s">
        <v>1418</v>
      </c>
      <c r="Q103" s="1">
        <v>792935479600</v>
      </c>
      <c r="R103" s="1" t="s">
        <v>80</v>
      </c>
      <c r="S103" s="1">
        <v>9822874405</v>
      </c>
      <c r="T103" s="1" t="s">
        <v>2307</v>
      </c>
      <c r="U103" s="1" t="s">
        <v>2308</v>
      </c>
      <c r="V103" s="1">
        <v>9552016111</v>
      </c>
      <c r="W103" s="1" t="s">
        <v>221</v>
      </c>
      <c r="X103" s="1" t="s">
        <v>2309</v>
      </c>
      <c r="Y103" s="1" t="s">
        <v>166</v>
      </c>
      <c r="Z103" s="1" t="s">
        <v>97</v>
      </c>
      <c r="AA103" s="1" t="s">
        <v>2309</v>
      </c>
      <c r="AB103" s="1" t="s">
        <v>166</v>
      </c>
      <c r="AC103" s="1" t="s">
        <v>97</v>
      </c>
      <c r="AD103" s="1" t="s">
        <v>98</v>
      </c>
      <c r="AE103" s="1" t="s">
        <v>98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 t="s">
        <v>2310</v>
      </c>
      <c r="BQ103" s="1"/>
      <c r="BR103" s="1"/>
      <c r="BS103" s="1"/>
      <c r="BT103" s="1" t="s">
        <v>2311</v>
      </c>
      <c r="BU103" s="1" t="str">
        <f>HYPERLINK("https://nconnect.nicmar.ac.in/storage/profile/6aaae17bb2bf1.png","Download")</f>
        <v>0</v>
      </c>
      <c r="BV103" s="1" t="s">
        <v>116</v>
      </c>
      <c r="BW103" s="3"/>
      <c r="BX103" s="3"/>
    </row>
    <row r="104" spans="1:76">
      <c r="A104" s="1" t="s">
        <v>76</v>
      </c>
      <c r="B104" s="1" t="s">
        <v>77</v>
      </c>
      <c r="C104" s="1" t="s">
        <v>2312</v>
      </c>
      <c r="D104" s="1" t="s">
        <v>2313</v>
      </c>
      <c r="E104" s="1" t="s">
        <v>884</v>
      </c>
      <c r="F104" s="1" t="s">
        <v>2314</v>
      </c>
      <c r="G104" s="1" t="s">
        <v>2315</v>
      </c>
      <c r="H104" s="1" t="s">
        <v>2316</v>
      </c>
      <c r="I104" s="1" t="s">
        <v>2317</v>
      </c>
      <c r="J104" s="1">
        <v>9527102222</v>
      </c>
      <c r="K104" s="1" t="s">
        <v>702</v>
      </c>
      <c r="L104" s="1" t="s">
        <v>2318</v>
      </c>
      <c r="M104" s="1" t="s">
        <v>87</v>
      </c>
      <c r="N104" s="1" t="s">
        <v>379</v>
      </c>
      <c r="O104" s="1" t="s">
        <v>2319</v>
      </c>
      <c r="P104" s="1" t="s">
        <v>90</v>
      </c>
      <c r="Q104" s="1">
        <v>456609695179</v>
      </c>
      <c r="R104" s="1" t="s">
        <v>2320</v>
      </c>
      <c r="S104" s="1">
        <v>9577152222</v>
      </c>
      <c r="T104" s="1" t="s">
        <v>2321</v>
      </c>
      <c r="U104" s="1" t="s">
        <v>2322</v>
      </c>
      <c r="V104" s="1">
        <v>9527162222</v>
      </c>
      <c r="W104" s="1" t="s">
        <v>221</v>
      </c>
      <c r="X104" s="1" t="s">
        <v>2323</v>
      </c>
      <c r="Y104" s="1" t="s">
        <v>1100</v>
      </c>
      <c r="Z104" s="1" t="s">
        <v>97</v>
      </c>
      <c r="AA104" s="1" t="s">
        <v>2323</v>
      </c>
      <c r="AB104" s="1" t="s">
        <v>1100</v>
      </c>
      <c r="AC104" s="1" t="s">
        <v>97</v>
      </c>
      <c r="AD104" s="1" t="s">
        <v>98</v>
      </c>
      <c r="AE104" s="1" t="s">
        <v>98</v>
      </c>
      <c r="AF104" s="1" t="s">
        <v>2324</v>
      </c>
      <c r="AG104" s="1" t="s">
        <v>2325</v>
      </c>
      <c r="AH104" s="1" t="s">
        <v>734</v>
      </c>
      <c r="AI104" s="1" t="s">
        <v>284</v>
      </c>
      <c r="AJ104" s="1">
        <v>83.2</v>
      </c>
      <c r="AK104" s="1">
        <v>8.76</v>
      </c>
      <c r="AL104" s="1"/>
      <c r="AM104" s="1"/>
      <c r="AN104" s="1"/>
      <c r="AO104" s="1"/>
      <c r="AP104" s="1"/>
      <c r="AQ104" s="1"/>
      <c r="AR104" s="1"/>
      <c r="AS104" s="1" t="s">
        <v>2326</v>
      </c>
      <c r="AT104" s="1" t="s">
        <v>2327</v>
      </c>
      <c r="AU104" s="1" t="s">
        <v>172</v>
      </c>
      <c r="AV104" s="1" t="s">
        <v>518</v>
      </c>
      <c r="AW104" s="1">
        <v>73.33</v>
      </c>
      <c r="AX104" s="1">
        <v>7.72</v>
      </c>
      <c r="AY104" s="1" t="s">
        <v>311</v>
      </c>
      <c r="AZ104" s="1" t="s">
        <v>2328</v>
      </c>
      <c r="BA104" s="1" t="s">
        <v>288</v>
      </c>
      <c r="BB104" s="1" t="s">
        <v>289</v>
      </c>
      <c r="BC104" s="1" t="s">
        <v>925</v>
      </c>
      <c r="BD104" s="1" t="s">
        <v>639</v>
      </c>
      <c r="BE104" s="1">
        <v>60.33</v>
      </c>
      <c r="BF104" s="1">
        <v>6.35</v>
      </c>
      <c r="BG104" s="1"/>
      <c r="BH104" s="1"/>
      <c r="BI104" s="1"/>
      <c r="BJ104" s="1"/>
      <c r="BK104" s="1"/>
      <c r="BL104" s="1"/>
      <c r="BM104" s="1"/>
      <c r="BN104" s="1"/>
      <c r="BO104" s="1" t="s">
        <v>2329</v>
      </c>
      <c r="BP104" s="1"/>
      <c r="BQ104" s="1"/>
      <c r="BR104" s="1"/>
      <c r="BS104" s="1"/>
      <c r="BT104" s="1"/>
      <c r="BU104" s="1" t="s">
        <v>1273</v>
      </c>
      <c r="BV104" s="1" t="s">
        <v>116</v>
      </c>
      <c r="BW104" s="3"/>
      <c r="BX104" s="3"/>
    </row>
    <row r="105" spans="1:76">
      <c r="A105" s="1" t="s">
        <v>76</v>
      </c>
      <c r="B105" s="1" t="s">
        <v>77</v>
      </c>
      <c r="C105" s="1" t="s">
        <v>2330</v>
      </c>
      <c r="D105" s="1" t="s">
        <v>2331</v>
      </c>
      <c r="E105" s="1" t="s">
        <v>2332</v>
      </c>
      <c r="F105" s="1" t="s">
        <v>1087</v>
      </c>
      <c r="G105" s="1" t="s">
        <v>2333</v>
      </c>
      <c r="H105" s="1" t="s">
        <v>2334</v>
      </c>
      <c r="I105" s="1" t="s">
        <v>2335</v>
      </c>
      <c r="J105" s="1">
        <v>7720094484</v>
      </c>
      <c r="K105" s="1" t="s">
        <v>702</v>
      </c>
      <c r="L105" s="1" t="s">
        <v>2336</v>
      </c>
      <c r="M105" s="1" t="s">
        <v>87</v>
      </c>
      <c r="N105" s="1" t="s">
        <v>352</v>
      </c>
      <c r="O105" s="1" t="s">
        <v>2337</v>
      </c>
      <c r="P105" s="1" t="s">
        <v>158</v>
      </c>
      <c r="Q105" s="1">
        <v>634988406370</v>
      </c>
      <c r="R105" s="1" t="s">
        <v>2338</v>
      </c>
      <c r="S105" s="1">
        <v>8975338181</v>
      </c>
      <c r="T105" s="1" t="s">
        <v>2339</v>
      </c>
      <c r="U105" s="1" t="s">
        <v>2340</v>
      </c>
      <c r="V105" s="1">
        <v>8975838181</v>
      </c>
      <c r="W105" s="1" t="s">
        <v>221</v>
      </c>
      <c r="X105" s="1" t="s">
        <v>2341</v>
      </c>
      <c r="Y105" s="1" t="s">
        <v>2342</v>
      </c>
      <c r="Z105" s="1" t="s">
        <v>97</v>
      </c>
      <c r="AA105" s="1" t="s">
        <v>2343</v>
      </c>
      <c r="AB105" s="1" t="s">
        <v>2342</v>
      </c>
      <c r="AC105" s="1" t="s">
        <v>97</v>
      </c>
      <c r="AD105" s="1" t="s">
        <v>98</v>
      </c>
      <c r="AE105" s="1" t="s">
        <v>98</v>
      </c>
      <c r="AF105" s="1" t="s">
        <v>2344</v>
      </c>
      <c r="AG105" s="1" t="s">
        <v>2345</v>
      </c>
      <c r="AH105" s="1" t="s">
        <v>253</v>
      </c>
      <c r="AI105" s="1" t="s">
        <v>538</v>
      </c>
      <c r="AJ105" s="1">
        <v>72.2</v>
      </c>
      <c r="AK105" s="1">
        <v>7.6</v>
      </c>
      <c r="AL105" s="1" t="s">
        <v>2346</v>
      </c>
      <c r="AM105" s="1" t="s">
        <v>2345</v>
      </c>
      <c r="AN105" s="1" t="s">
        <v>1008</v>
      </c>
      <c r="AO105" s="1" t="s">
        <v>1063</v>
      </c>
      <c r="AP105" s="1" t="s">
        <v>112</v>
      </c>
      <c r="AQ105" s="1">
        <v>73.5</v>
      </c>
      <c r="AR105" s="1">
        <v>7.35</v>
      </c>
      <c r="AS105" s="1"/>
      <c r="AT105" s="1"/>
      <c r="AU105" s="1"/>
      <c r="AV105" s="1"/>
      <c r="AW105" s="1"/>
      <c r="AX105" s="1"/>
      <c r="AY105" s="1" t="s">
        <v>2347</v>
      </c>
      <c r="AZ105" s="1" t="s">
        <v>2346</v>
      </c>
      <c r="BA105" s="1" t="s">
        <v>1010</v>
      </c>
      <c r="BB105" s="1" t="s">
        <v>1747</v>
      </c>
      <c r="BC105" s="1" t="s">
        <v>854</v>
      </c>
      <c r="BD105" s="1" t="s">
        <v>414</v>
      </c>
      <c r="BE105" s="1">
        <v>60.18</v>
      </c>
      <c r="BF105" s="1">
        <v>6.88</v>
      </c>
      <c r="BG105" s="1"/>
      <c r="BH105" s="1"/>
      <c r="BI105" s="1"/>
      <c r="BJ105" s="1"/>
      <c r="BK105" s="1"/>
      <c r="BL105" s="1"/>
      <c r="BM105" s="1"/>
      <c r="BN105" s="1"/>
      <c r="BO105" s="1" t="s">
        <v>2348</v>
      </c>
      <c r="BP105" s="1"/>
      <c r="BQ105" s="1"/>
      <c r="BR105" s="1"/>
      <c r="BS105" s="1"/>
      <c r="BT105" s="1"/>
      <c r="BU105" s="1" t="str">
        <f>HYPERLINK("https://nconnect.nicmar.ac.in/storage/profile/6aaa8f785a15f.png","Download")</f>
        <v>0</v>
      </c>
      <c r="BV105" s="1" t="s">
        <v>116</v>
      </c>
      <c r="BW105" s="3"/>
      <c r="BX105" s="3"/>
    </row>
    <row r="106" spans="1:76">
      <c r="A106" s="1" t="s">
        <v>76</v>
      </c>
      <c r="B106" s="1" t="s">
        <v>77</v>
      </c>
      <c r="C106" s="1" t="s">
        <v>2349</v>
      </c>
      <c r="D106" s="1" t="s">
        <v>2350</v>
      </c>
      <c r="E106" s="1" t="s">
        <v>2351</v>
      </c>
      <c r="F106" s="1" t="s">
        <v>2352</v>
      </c>
      <c r="G106" s="1" t="s">
        <v>2353</v>
      </c>
      <c r="H106" s="1" t="s">
        <v>2354</v>
      </c>
      <c r="I106" s="1" t="s">
        <v>2355</v>
      </c>
      <c r="J106" s="1">
        <v>8655125632</v>
      </c>
      <c r="K106" s="1" t="s">
        <v>702</v>
      </c>
      <c r="L106" s="1" t="s">
        <v>2356</v>
      </c>
      <c r="M106" s="1" t="s">
        <v>450</v>
      </c>
      <c r="N106" s="1" t="s">
        <v>2089</v>
      </c>
      <c r="O106" s="1" t="s">
        <v>2357</v>
      </c>
      <c r="P106" s="1" t="s">
        <v>158</v>
      </c>
      <c r="Q106" s="1">
        <v>253950600997</v>
      </c>
      <c r="R106" s="1" t="s">
        <v>2358</v>
      </c>
      <c r="S106" s="1">
        <v>9930094266</v>
      </c>
      <c r="T106" s="1" t="s">
        <v>219</v>
      </c>
      <c r="U106" s="1" t="s">
        <v>2359</v>
      </c>
      <c r="V106" s="1">
        <v>8692953037</v>
      </c>
      <c r="W106" s="1" t="s">
        <v>1098</v>
      </c>
      <c r="X106" s="1" t="s">
        <v>2360</v>
      </c>
      <c r="Y106" s="1" t="s">
        <v>132</v>
      </c>
      <c r="Z106" s="1" t="s">
        <v>97</v>
      </c>
      <c r="AA106" s="1" t="s">
        <v>2360</v>
      </c>
      <c r="AB106" s="1" t="s">
        <v>132</v>
      </c>
      <c r="AC106" s="1" t="s">
        <v>97</v>
      </c>
      <c r="AD106" s="1" t="s">
        <v>98</v>
      </c>
      <c r="AE106" s="1" t="s">
        <v>98</v>
      </c>
      <c r="AF106" s="1" t="s">
        <v>2361</v>
      </c>
      <c r="AG106" s="1" t="s">
        <v>2362</v>
      </c>
      <c r="AH106" s="1" t="s">
        <v>1611</v>
      </c>
      <c r="AI106" s="1" t="s">
        <v>226</v>
      </c>
      <c r="AJ106" s="1">
        <v>63.6</v>
      </c>
      <c r="AK106" s="1"/>
      <c r="AL106" s="1" t="s">
        <v>2363</v>
      </c>
      <c r="AM106" s="1" t="s">
        <v>2364</v>
      </c>
      <c r="AN106" s="1" t="s">
        <v>283</v>
      </c>
      <c r="AO106" s="1" t="s">
        <v>135</v>
      </c>
      <c r="AP106" s="1" t="s">
        <v>280</v>
      </c>
      <c r="AQ106" s="1">
        <v>55.08</v>
      </c>
      <c r="AR106" s="1"/>
      <c r="AS106" s="1"/>
      <c r="AT106" s="1"/>
      <c r="AU106" s="1"/>
      <c r="AV106" s="1"/>
      <c r="AW106" s="1"/>
      <c r="AX106" s="1"/>
      <c r="AY106" s="1" t="s">
        <v>139</v>
      </c>
      <c r="AZ106" s="1" t="s">
        <v>2365</v>
      </c>
      <c r="BA106" s="1" t="s">
        <v>288</v>
      </c>
      <c r="BB106" s="1" t="s">
        <v>289</v>
      </c>
      <c r="BC106" s="1" t="s">
        <v>111</v>
      </c>
      <c r="BD106" s="1" t="s">
        <v>1063</v>
      </c>
      <c r="BE106" s="1">
        <v>65.28</v>
      </c>
      <c r="BF106" s="1">
        <v>7.2</v>
      </c>
      <c r="BG106" s="1"/>
      <c r="BH106" s="1"/>
      <c r="BI106" s="1"/>
      <c r="BJ106" s="1"/>
      <c r="BK106" s="1"/>
      <c r="BL106" s="1"/>
      <c r="BM106" s="1"/>
      <c r="BN106" s="1"/>
      <c r="BO106" s="1" t="s">
        <v>2366</v>
      </c>
      <c r="BP106" s="1" t="s">
        <v>2367</v>
      </c>
      <c r="BQ106" s="1"/>
      <c r="BR106" s="1"/>
      <c r="BS106" s="1"/>
      <c r="BT106" s="1"/>
      <c r="BU106" s="1" t="str">
        <f>HYPERLINK("https://nconnect.nicmar.ac.in/storage/profile/6aa9845dd3767.png","Download")</f>
        <v>0</v>
      </c>
      <c r="BV106" s="1" t="s">
        <v>116</v>
      </c>
      <c r="BW106" s="3"/>
      <c r="BX106" s="3"/>
    </row>
    <row r="107" spans="1:76">
      <c r="A107" s="1" t="s">
        <v>76</v>
      </c>
      <c r="B107" s="1" t="s">
        <v>77</v>
      </c>
      <c r="C107" s="1" t="s">
        <v>2368</v>
      </c>
      <c r="D107" s="1"/>
      <c r="E107" s="1"/>
      <c r="F107" s="1"/>
      <c r="G107" s="1"/>
      <c r="H107" s="1" t="s">
        <v>2369</v>
      </c>
      <c r="I107" s="1" t="s">
        <v>2369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 t="s">
        <v>98</v>
      </c>
      <c r="AE107" s="1" t="s">
        <v>98</v>
      </c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 t="s">
        <v>1273</v>
      </c>
      <c r="BV107" s="1" t="s">
        <v>116</v>
      </c>
      <c r="BW107" s="3"/>
      <c r="BX107" s="3"/>
    </row>
    <row r="108" spans="1:76">
      <c r="A108" s="1" t="s">
        <v>76</v>
      </c>
      <c r="B108" s="1" t="s">
        <v>77</v>
      </c>
      <c r="C108" s="1" t="s">
        <v>2370</v>
      </c>
      <c r="D108" s="1" t="s">
        <v>2371</v>
      </c>
      <c r="E108" s="1"/>
      <c r="F108" s="1" t="s">
        <v>2372</v>
      </c>
      <c r="G108" s="1" t="s">
        <v>2373</v>
      </c>
      <c r="H108" s="1" t="s">
        <v>2374</v>
      </c>
      <c r="I108" s="1" t="s">
        <v>2375</v>
      </c>
      <c r="J108" s="1">
        <v>8097384068</v>
      </c>
      <c r="K108" s="1" t="s">
        <v>702</v>
      </c>
      <c r="L108" s="1" t="s">
        <v>2376</v>
      </c>
      <c r="M108" s="1" t="s">
        <v>87</v>
      </c>
      <c r="N108" s="1" t="s">
        <v>2377</v>
      </c>
      <c r="O108" s="1" t="s">
        <v>2378</v>
      </c>
      <c r="P108" s="1" t="s">
        <v>158</v>
      </c>
      <c r="Q108" s="1">
        <v>806446595715</v>
      </c>
      <c r="R108" s="1" t="s">
        <v>2379</v>
      </c>
      <c r="S108" s="1">
        <v>9136804768</v>
      </c>
      <c r="T108" s="1" t="s">
        <v>578</v>
      </c>
      <c r="U108" s="1" t="s">
        <v>2380</v>
      </c>
      <c r="V108" s="1">
        <v>9136871057</v>
      </c>
      <c r="W108" s="1" t="s">
        <v>221</v>
      </c>
      <c r="X108" s="1" t="s">
        <v>2381</v>
      </c>
      <c r="Y108" s="1" t="s">
        <v>132</v>
      </c>
      <c r="Z108" s="1" t="s">
        <v>97</v>
      </c>
      <c r="AA108" s="1" t="s">
        <v>2382</v>
      </c>
      <c r="AB108" s="1" t="s">
        <v>166</v>
      </c>
      <c r="AC108" s="1" t="s">
        <v>97</v>
      </c>
      <c r="AD108" s="1" t="s">
        <v>98</v>
      </c>
      <c r="AE108" s="1" t="s">
        <v>98</v>
      </c>
      <c r="AF108" s="1" t="s">
        <v>2383</v>
      </c>
      <c r="AG108" s="1" t="s">
        <v>2384</v>
      </c>
      <c r="AH108" s="1" t="s">
        <v>363</v>
      </c>
      <c r="AI108" s="1" t="s">
        <v>138</v>
      </c>
      <c r="AJ108" s="1">
        <v>90</v>
      </c>
      <c r="AK108" s="1"/>
      <c r="AL108" s="1" t="s">
        <v>2383</v>
      </c>
      <c r="AM108" s="1" t="s">
        <v>2384</v>
      </c>
      <c r="AN108" s="1" t="s">
        <v>104</v>
      </c>
      <c r="AO108" s="1" t="s">
        <v>1928</v>
      </c>
      <c r="AP108" s="1" t="s">
        <v>538</v>
      </c>
      <c r="AQ108" s="1">
        <v>84.4</v>
      </c>
      <c r="AR108" s="1"/>
      <c r="AS108" s="1"/>
      <c r="AT108" s="1"/>
      <c r="AU108" s="1"/>
      <c r="AV108" s="1"/>
      <c r="AW108" s="1"/>
      <c r="AX108" s="1"/>
      <c r="AY108" s="1" t="s">
        <v>2385</v>
      </c>
      <c r="AZ108" s="1" t="s">
        <v>2386</v>
      </c>
      <c r="BA108" s="1" t="s">
        <v>109</v>
      </c>
      <c r="BB108" s="1" t="s">
        <v>141</v>
      </c>
      <c r="BC108" s="1" t="s">
        <v>337</v>
      </c>
      <c r="BD108" s="1" t="s">
        <v>414</v>
      </c>
      <c r="BE108" s="1">
        <v>79.45</v>
      </c>
      <c r="BF108" s="1">
        <v>9.29</v>
      </c>
      <c r="BG108" s="1"/>
      <c r="BH108" s="1"/>
      <c r="BI108" s="1"/>
      <c r="BJ108" s="1"/>
      <c r="BK108" s="1"/>
      <c r="BL108" s="1"/>
      <c r="BM108" s="1"/>
      <c r="BN108" s="1"/>
      <c r="BO108" s="1" t="s">
        <v>2387</v>
      </c>
      <c r="BP108" s="1"/>
      <c r="BQ108" s="1"/>
      <c r="BR108" s="1" t="s">
        <v>2388</v>
      </c>
      <c r="BS108" s="1"/>
      <c r="BT108" s="1" t="s">
        <v>2389</v>
      </c>
      <c r="BU108" s="1" t="str">
        <f>HYPERLINK("https://nconnect.nicmar.ac.in/storage/profile/6aaa00071de6d.png","Download")</f>
        <v>0</v>
      </c>
      <c r="BV108" s="1" t="s">
        <v>116</v>
      </c>
      <c r="BW108" s="3"/>
      <c r="BX108" s="3"/>
    </row>
    <row r="109" spans="1:76">
      <c r="A109" s="1" t="s">
        <v>76</v>
      </c>
      <c r="B109" s="1" t="s">
        <v>77</v>
      </c>
      <c r="C109" s="1" t="s">
        <v>2390</v>
      </c>
      <c r="D109" s="1" t="s">
        <v>2391</v>
      </c>
      <c r="E109" s="1" t="s">
        <v>2392</v>
      </c>
      <c r="F109" s="1" t="s">
        <v>186</v>
      </c>
      <c r="G109" s="1" t="s">
        <v>2393</v>
      </c>
      <c r="H109" s="1" t="s">
        <v>2394</v>
      </c>
      <c r="I109" s="1" t="s">
        <v>2395</v>
      </c>
      <c r="J109" s="1">
        <v>9322082677</v>
      </c>
      <c r="K109" s="1" t="s">
        <v>702</v>
      </c>
      <c r="L109" s="1" t="s">
        <v>2396</v>
      </c>
      <c r="M109" s="1" t="s">
        <v>87</v>
      </c>
      <c r="N109" s="1" t="s">
        <v>2397</v>
      </c>
      <c r="O109" s="1" t="s">
        <v>2398</v>
      </c>
      <c r="P109" s="1" t="s">
        <v>192</v>
      </c>
      <c r="Q109" s="1">
        <v>730850302521</v>
      </c>
      <c r="R109" s="1" t="s">
        <v>2399</v>
      </c>
      <c r="S109" s="1">
        <v>7030905444</v>
      </c>
      <c r="T109" s="1" t="s">
        <v>2400</v>
      </c>
      <c r="U109" s="1" t="s">
        <v>2401</v>
      </c>
      <c r="V109" s="1">
        <v>8979095450</v>
      </c>
      <c r="W109" s="1" t="s">
        <v>605</v>
      </c>
      <c r="X109" s="1" t="s">
        <v>2402</v>
      </c>
      <c r="Y109" s="1" t="s">
        <v>481</v>
      </c>
      <c r="Z109" s="1" t="s">
        <v>97</v>
      </c>
      <c r="AA109" s="1" t="s">
        <v>2402</v>
      </c>
      <c r="AB109" s="1" t="s">
        <v>481</v>
      </c>
      <c r="AC109" s="1" t="s">
        <v>97</v>
      </c>
      <c r="AD109" s="1" t="s">
        <v>98</v>
      </c>
      <c r="AE109" s="1" t="s">
        <v>98</v>
      </c>
      <c r="AF109" s="1" t="s">
        <v>2403</v>
      </c>
      <c r="AG109" s="1" t="s">
        <v>2404</v>
      </c>
      <c r="AH109" s="1" t="s">
        <v>687</v>
      </c>
      <c r="AI109" s="1" t="s">
        <v>1928</v>
      </c>
      <c r="AJ109" s="1">
        <v>80.8</v>
      </c>
      <c r="AK109" s="1"/>
      <c r="AL109" s="1" t="s">
        <v>2405</v>
      </c>
      <c r="AM109" s="1" t="s">
        <v>2404</v>
      </c>
      <c r="AN109" s="1" t="s">
        <v>1008</v>
      </c>
      <c r="AO109" s="1" t="s">
        <v>1560</v>
      </c>
      <c r="AP109" s="1" t="s">
        <v>782</v>
      </c>
      <c r="AQ109" s="1">
        <v>71.83</v>
      </c>
      <c r="AR109" s="1"/>
      <c r="AS109" s="1"/>
      <c r="AT109" s="1"/>
      <c r="AU109" s="1"/>
      <c r="AV109" s="1"/>
      <c r="AW109" s="1"/>
      <c r="AX109" s="1"/>
      <c r="AY109" s="1" t="s">
        <v>2406</v>
      </c>
      <c r="AZ109" s="1" t="s">
        <v>2407</v>
      </c>
      <c r="BA109" s="1" t="s">
        <v>1404</v>
      </c>
      <c r="BB109" s="1" t="s">
        <v>2408</v>
      </c>
      <c r="BC109" s="1" t="s">
        <v>513</v>
      </c>
      <c r="BD109" s="1" t="s">
        <v>1933</v>
      </c>
      <c r="BE109" s="1">
        <v>67.6</v>
      </c>
      <c r="BF109" s="1">
        <v>6.76</v>
      </c>
      <c r="BG109" s="1"/>
      <c r="BH109" s="1"/>
      <c r="BI109" s="1"/>
      <c r="BJ109" s="1"/>
      <c r="BK109" s="1"/>
      <c r="BL109" s="1"/>
      <c r="BM109" s="1"/>
      <c r="BN109" s="1"/>
      <c r="BO109" s="1" t="s">
        <v>2409</v>
      </c>
      <c r="BP109" s="1"/>
      <c r="BQ109" s="1"/>
      <c r="BR109" s="1"/>
      <c r="BS109" s="1"/>
      <c r="BT109" s="1"/>
      <c r="BU109" s="1" t="str">
        <f>HYPERLINK("https://nconnect.nicmar.ac.in/storage/profile/6aa9932ca753f.png","Download")</f>
        <v>0</v>
      </c>
      <c r="BV109" s="1" t="s">
        <v>116</v>
      </c>
      <c r="BW109" s="3"/>
      <c r="BX109" s="3"/>
    </row>
    <row r="110" spans="1:76">
      <c r="A110" s="1" t="s">
        <v>76</v>
      </c>
      <c r="B110" s="1" t="s">
        <v>77</v>
      </c>
      <c r="C110" s="1" t="s">
        <v>2410</v>
      </c>
      <c r="D110" s="1" t="s">
        <v>2411</v>
      </c>
      <c r="E110" s="1" t="s">
        <v>2412</v>
      </c>
      <c r="F110" s="1" t="s">
        <v>2413</v>
      </c>
      <c r="G110" s="1" t="s">
        <v>2414</v>
      </c>
      <c r="H110" s="1" t="s">
        <v>2415</v>
      </c>
      <c r="I110" s="1" t="s">
        <v>2416</v>
      </c>
      <c r="J110" s="1">
        <v>9322412057</v>
      </c>
      <c r="K110" s="1" t="s">
        <v>702</v>
      </c>
      <c r="L110" s="1" t="s">
        <v>2417</v>
      </c>
      <c r="M110" s="1" t="s">
        <v>87</v>
      </c>
      <c r="N110" s="1" t="s">
        <v>352</v>
      </c>
      <c r="O110" s="1" t="s">
        <v>2418</v>
      </c>
      <c r="P110" s="1" t="s">
        <v>158</v>
      </c>
      <c r="Q110" s="1">
        <v>229619287946</v>
      </c>
      <c r="R110" s="1" t="s">
        <v>2419</v>
      </c>
      <c r="S110" s="1">
        <v>7620105257</v>
      </c>
      <c r="T110" s="1" t="s">
        <v>2420</v>
      </c>
      <c r="U110" s="1" t="s">
        <v>2419</v>
      </c>
      <c r="V110" s="1">
        <v>9834705084</v>
      </c>
      <c r="W110" s="1" t="s">
        <v>221</v>
      </c>
      <c r="X110" s="1" t="s">
        <v>2421</v>
      </c>
      <c r="Y110" s="1" t="s">
        <v>1327</v>
      </c>
      <c r="Z110" s="1" t="s">
        <v>97</v>
      </c>
      <c r="AA110" s="1" t="s">
        <v>2421</v>
      </c>
      <c r="AB110" s="1" t="s">
        <v>1327</v>
      </c>
      <c r="AC110" s="1" t="s">
        <v>97</v>
      </c>
      <c r="AD110" s="1" t="s">
        <v>98</v>
      </c>
      <c r="AE110" s="1" t="s">
        <v>98</v>
      </c>
      <c r="AF110" s="1" t="s">
        <v>2422</v>
      </c>
      <c r="AG110" s="1" t="s">
        <v>2423</v>
      </c>
      <c r="AH110" s="1" t="s">
        <v>142</v>
      </c>
      <c r="AI110" s="1" t="s">
        <v>737</v>
      </c>
      <c r="AJ110" s="1">
        <v>83.2</v>
      </c>
      <c r="AK110" s="1"/>
      <c r="AL110" s="1" t="s">
        <v>2424</v>
      </c>
      <c r="AM110" s="1" t="s">
        <v>2423</v>
      </c>
      <c r="AN110" s="1" t="s">
        <v>104</v>
      </c>
      <c r="AO110" s="1" t="s">
        <v>253</v>
      </c>
      <c r="AP110" s="1" t="s">
        <v>715</v>
      </c>
      <c r="AQ110" s="1">
        <v>78.17</v>
      </c>
      <c r="AR110" s="1"/>
      <c r="AS110" s="1"/>
      <c r="AT110" s="1"/>
      <c r="AU110" s="1"/>
      <c r="AV110" s="1"/>
      <c r="AW110" s="1"/>
      <c r="AX110" s="1"/>
      <c r="AY110" s="1" t="s">
        <v>2425</v>
      </c>
      <c r="AZ110" s="1" t="s">
        <v>2426</v>
      </c>
      <c r="BA110" s="1" t="s">
        <v>288</v>
      </c>
      <c r="BB110" s="1" t="s">
        <v>289</v>
      </c>
      <c r="BC110" s="1" t="s">
        <v>925</v>
      </c>
      <c r="BD110" s="1" t="s">
        <v>414</v>
      </c>
      <c r="BE110" s="1">
        <v>67.75</v>
      </c>
      <c r="BF110" s="1">
        <v>7.5</v>
      </c>
      <c r="BG110" s="1"/>
      <c r="BH110" s="1"/>
      <c r="BI110" s="1"/>
      <c r="BJ110" s="1"/>
      <c r="BK110" s="1"/>
      <c r="BL110" s="1"/>
      <c r="BM110" s="1"/>
      <c r="BN110" s="1"/>
      <c r="BO110" s="1" t="s">
        <v>2427</v>
      </c>
      <c r="BP110" s="1"/>
      <c r="BQ110" s="1"/>
      <c r="BR110" s="1" t="s">
        <v>2428</v>
      </c>
      <c r="BS110" s="1"/>
      <c r="BT110" s="1" t="s">
        <v>2429</v>
      </c>
      <c r="BU110" s="1" t="str">
        <f>HYPERLINK("https://nconnect.nicmar.ac.in/storage/profile/6aaaba37de11f.png","Download")</f>
        <v>0</v>
      </c>
      <c r="BV110" s="1" t="s">
        <v>116</v>
      </c>
      <c r="BW110" s="3"/>
      <c r="BX110" s="3"/>
    </row>
    <row r="111" spans="1:76">
      <c r="A111" s="1" t="s">
        <v>76</v>
      </c>
      <c r="B111" s="1" t="s">
        <v>77</v>
      </c>
      <c r="C111" s="1" t="s">
        <v>2430</v>
      </c>
      <c r="D111" s="1" t="s">
        <v>2431</v>
      </c>
      <c r="E111" s="1" t="s">
        <v>373</v>
      </c>
      <c r="F111" s="1" t="s">
        <v>2432</v>
      </c>
      <c r="G111" s="1" t="s">
        <v>2433</v>
      </c>
      <c r="H111" s="1" t="s">
        <v>2434</v>
      </c>
      <c r="I111" s="1" t="s">
        <v>2435</v>
      </c>
      <c r="J111" s="1">
        <v>8999047526</v>
      </c>
      <c r="K111" s="1" t="s">
        <v>702</v>
      </c>
      <c r="L111" s="1" t="s">
        <v>2436</v>
      </c>
      <c r="M111" s="1" t="s">
        <v>87</v>
      </c>
      <c r="N111" s="1" t="s">
        <v>352</v>
      </c>
      <c r="O111" s="1" t="s">
        <v>2437</v>
      </c>
      <c r="P111" s="1" t="s">
        <v>90</v>
      </c>
      <c r="Q111" s="1">
        <v>355129564886</v>
      </c>
      <c r="R111" s="1" t="s">
        <v>373</v>
      </c>
      <c r="S111" s="1">
        <v>8999576548</v>
      </c>
      <c r="T111" s="1" t="s">
        <v>775</v>
      </c>
      <c r="U111" s="1" t="s">
        <v>2438</v>
      </c>
      <c r="V111" s="1">
        <v>9921307180</v>
      </c>
      <c r="W111" s="1" t="s">
        <v>221</v>
      </c>
      <c r="X111" s="1" t="s">
        <v>2439</v>
      </c>
      <c r="Y111" s="1" t="s">
        <v>800</v>
      </c>
      <c r="Z111" s="1" t="s">
        <v>97</v>
      </c>
      <c r="AA111" s="1" t="s">
        <v>2439</v>
      </c>
      <c r="AB111" s="1" t="s">
        <v>800</v>
      </c>
      <c r="AC111" s="1" t="s">
        <v>97</v>
      </c>
      <c r="AD111" s="1" t="s">
        <v>98</v>
      </c>
      <c r="AE111" s="1" t="s">
        <v>98</v>
      </c>
      <c r="AF111" s="1" t="s">
        <v>2440</v>
      </c>
      <c r="AG111" s="1" t="s">
        <v>278</v>
      </c>
      <c r="AH111" s="1" t="s">
        <v>284</v>
      </c>
      <c r="AI111" s="1" t="s">
        <v>737</v>
      </c>
      <c r="AJ111" s="1">
        <v>59</v>
      </c>
      <c r="AK111" s="1"/>
      <c r="AL111" s="1"/>
      <c r="AM111" s="1"/>
      <c r="AN111" s="1"/>
      <c r="AO111" s="1"/>
      <c r="AP111" s="1"/>
      <c r="AQ111" s="1"/>
      <c r="AR111" s="1"/>
      <c r="AS111" s="1" t="s">
        <v>289</v>
      </c>
      <c r="AT111" s="1" t="s">
        <v>2441</v>
      </c>
      <c r="AU111" s="1" t="s">
        <v>253</v>
      </c>
      <c r="AV111" s="1" t="s">
        <v>854</v>
      </c>
      <c r="AW111" s="1">
        <v>72.32</v>
      </c>
      <c r="AX111" s="1">
        <v>0</v>
      </c>
      <c r="AY111" s="1" t="s">
        <v>2442</v>
      </c>
      <c r="AZ111" s="1" t="s">
        <v>2443</v>
      </c>
      <c r="BA111" s="1" t="s">
        <v>340</v>
      </c>
      <c r="BB111" s="1" t="s">
        <v>289</v>
      </c>
      <c r="BC111" s="1" t="s">
        <v>1163</v>
      </c>
      <c r="BD111" s="1" t="s">
        <v>2444</v>
      </c>
      <c r="BE111" s="1">
        <v>59.9</v>
      </c>
      <c r="BF111" s="1">
        <v>6.49</v>
      </c>
      <c r="BG111" s="1"/>
      <c r="BH111" s="1"/>
      <c r="BI111" s="1"/>
      <c r="BJ111" s="1"/>
      <c r="BK111" s="1"/>
      <c r="BL111" s="1"/>
      <c r="BM111" s="1"/>
      <c r="BN111" s="1"/>
      <c r="BO111" s="1" t="s">
        <v>2445</v>
      </c>
      <c r="BP111" s="1"/>
      <c r="BQ111" s="1"/>
      <c r="BR111" s="1" t="s">
        <v>2446</v>
      </c>
      <c r="BS111" s="1"/>
      <c r="BT111" s="1"/>
      <c r="BU111" s="1" t="str">
        <f>HYPERLINK("https://nconnect.nicmar.ac.in/storage/profile/6aaaa3105530d.png","Download")</f>
        <v>0</v>
      </c>
      <c r="BV111" s="1" t="s">
        <v>116</v>
      </c>
      <c r="BW111" s="3"/>
      <c r="BX111" s="3"/>
    </row>
    <row r="112" spans="1:76">
      <c r="A112" s="1" t="s">
        <v>76</v>
      </c>
      <c r="B112" s="1" t="s">
        <v>77</v>
      </c>
      <c r="C112" s="1" t="s">
        <v>2447</v>
      </c>
      <c r="D112" s="1" t="s">
        <v>2448</v>
      </c>
      <c r="E112" s="1" t="s">
        <v>2449</v>
      </c>
      <c r="F112" s="1" t="s">
        <v>2450</v>
      </c>
      <c r="G112" s="1" t="s">
        <v>2451</v>
      </c>
      <c r="H112" s="1" t="s">
        <v>2452</v>
      </c>
      <c r="I112" s="1" t="s">
        <v>2453</v>
      </c>
      <c r="J112" s="1">
        <v>9594870450</v>
      </c>
      <c r="K112" s="1" t="s">
        <v>702</v>
      </c>
      <c r="L112" s="1" t="s">
        <v>2454</v>
      </c>
      <c r="M112" s="1" t="s">
        <v>87</v>
      </c>
      <c r="N112" s="1" t="s">
        <v>125</v>
      </c>
      <c r="O112" s="1" t="s">
        <v>2455</v>
      </c>
      <c r="P112" s="1" t="s">
        <v>217</v>
      </c>
      <c r="Q112" s="1">
        <v>564338922500</v>
      </c>
      <c r="R112" s="1" t="s">
        <v>2456</v>
      </c>
      <c r="S112" s="1">
        <v>9324346492</v>
      </c>
      <c r="T112" s="1" t="s">
        <v>129</v>
      </c>
      <c r="U112" s="1" t="s">
        <v>2457</v>
      </c>
      <c r="V112" s="1">
        <v>7977070151</v>
      </c>
      <c r="W112" s="1" t="s">
        <v>2458</v>
      </c>
      <c r="X112" s="1" t="s">
        <v>2459</v>
      </c>
      <c r="Y112" s="1" t="s">
        <v>307</v>
      </c>
      <c r="Z112" s="1" t="s">
        <v>97</v>
      </c>
      <c r="AA112" s="1" t="s">
        <v>2459</v>
      </c>
      <c r="AB112" s="1" t="s">
        <v>307</v>
      </c>
      <c r="AC112" s="1" t="s">
        <v>97</v>
      </c>
      <c r="AD112" s="1" t="s">
        <v>98</v>
      </c>
      <c r="AE112" s="1" t="s">
        <v>98</v>
      </c>
      <c r="AF112" s="1" t="s">
        <v>2460</v>
      </c>
      <c r="AG112" s="1" t="s">
        <v>2461</v>
      </c>
      <c r="AH112" s="1" t="s">
        <v>394</v>
      </c>
      <c r="AI112" s="1" t="s">
        <v>254</v>
      </c>
      <c r="AJ112" s="1">
        <v>67</v>
      </c>
      <c r="AK112" s="1"/>
      <c r="AL112" s="1" t="s">
        <v>2462</v>
      </c>
      <c r="AM112" s="1" t="s">
        <v>2463</v>
      </c>
      <c r="AN112" s="1" t="s">
        <v>283</v>
      </c>
      <c r="AO112" s="1" t="s">
        <v>173</v>
      </c>
      <c r="AP112" s="1" t="s">
        <v>782</v>
      </c>
      <c r="AQ112" s="1">
        <v>62</v>
      </c>
      <c r="AR112" s="1"/>
      <c r="AS112" s="1"/>
      <c r="AT112" s="1"/>
      <c r="AU112" s="1"/>
      <c r="AV112" s="1"/>
      <c r="AW112" s="1"/>
      <c r="AX112" s="1"/>
      <c r="AY112" s="1" t="s">
        <v>2464</v>
      </c>
      <c r="AZ112" s="1" t="s">
        <v>2465</v>
      </c>
      <c r="BA112" s="1" t="s">
        <v>288</v>
      </c>
      <c r="BB112" s="1" t="s">
        <v>289</v>
      </c>
      <c r="BC112" s="1" t="s">
        <v>925</v>
      </c>
      <c r="BD112" s="1" t="s">
        <v>414</v>
      </c>
      <c r="BE112" s="1">
        <v>55.4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 t="s">
        <v>2466</v>
      </c>
      <c r="BP112" s="1"/>
      <c r="BQ112" s="1"/>
      <c r="BR112" s="1" t="s">
        <v>2467</v>
      </c>
      <c r="BS112" s="1"/>
      <c r="BT112" s="1"/>
      <c r="BU112" s="1" t="str">
        <f>HYPERLINK("https://nconnect.nicmar.ac.in/storage/profile/6aa990ee9bca7.png","Download")</f>
        <v>0</v>
      </c>
      <c r="BV112" s="1" t="s">
        <v>116</v>
      </c>
      <c r="BW112" s="3"/>
      <c r="BX112" s="3"/>
    </row>
    <row r="113" spans="1:76">
      <c r="A113" s="1" t="s">
        <v>76</v>
      </c>
      <c r="B113" s="1" t="s">
        <v>77</v>
      </c>
      <c r="C113" s="1" t="s">
        <v>2468</v>
      </c>
      <c r="D113" s="1" t="s">
        <v>2469</v>
      </c>
      <c r="E113" s="1" t="s">
        <v>2470</v>
      </c>
      <c r="F113" s="1" t="s">
        <v>2471</v>
      </c>
      <c r="G113" s="1" t="s">
        <v>2472</v>
      </c>
      <c r="H113" s="1" t="s">
        <v>2473</v>
      </c>
      <c r="I113" s="1" t="s">
        <v>2474</v>
      </c>
      <c r="J113" s="1">
        <v>7301555222</v>
      </c>
      <c r="K113" s="1" t="s">
        <v>702</v>
      </c>
      <c r="L113" s="1" t="s">
        <v>2475</v>
      </c>
      <c r="M113" s="1" t="s">
        <v>87</v>
      </c>
      <c r="N113" s="1" t="s">
        <v>379</v>
      </c>
      <c r="O113" s="1" t="s">
        <v>2476</v>
      </c>
      <c r="P113" s="1" t="s">
        <v>158</v>
      </c>
      <c r="Q113" s="1">
        <v>919086102979</v>
      </c>
      <c r="R113" s="1" t="s">
        <v>2470</v>
      </c>
      <c r="S113" s="1">
        <v>9422380563</v>
      </c>
      <c r="T113" s="1" t="s">
        <v>1551</v>
      </c>
      <c r="U113" s="1" t="s">
        <v>2477</v>
      </c>
      <c r="V113" s="1">
        <v>7276555222</v>
      </c>
      <c r="W113" s="1" t="s">
        <v>196</v>
      </c>
      <c r="X113" s="1" t="s">
        <v>2478</v>
      </c>
      <c r="Y113" s="1" t="s">
        <v>778</v>
      </c>
      <c r="Z113" s="1" t="s">
        <v>97</v>
      </c>
      <c r="AA113" s="1" t="s">
        <v>2478</v>
      </c>
      <c r="AB113" s="1" t="s">
        <v>778</v>
      </c>
      <c r="AC113" s="1" t="s">
        <v>97</v>
      </c>
      <c r="AD113" s="1" t="s">
        <v>98</v>
      </c>
      <c r="AE113" s="1" t="s">
        <v>98</v>
      </c>
      <c r="AF113" s="1" t="s">
        <v>2479</v>
      </c>
      <c r="AG113" s="1" t="s">
        <v>456</v>
      </c>
      <c r="AH113" s="1" t="s">
        <v>394</v>
      </c>
      <c r="AI113" s="1" t="s">
        <v>254</v>
      </c>
      <c r="AJ113" s="1">
        <v>86.4</v>
      </c>
      <c r="AK113" s="1"/>
      <c r="AL113" s="1" t="s">
        <v>2480</v>
      </c>
      <c r="AM113" s="1" t="s">
        <v>2463</v>
      </c>
      <c r="AN113" s="1" t="s">
        <v>104</v>
      </c>
      <c r="AO113" s="1" t="s">
        <v>690</v>
      </c>
      <c r="AP113" s="1" t="s">
        <v>2481</v>
      </c>
      <c r="AQ113" s="1">
        <v>57.67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 t="s">
        <v>2482</v>
      </c>
      <c r="BH113" s="1" t="s">
        <v>2483</v>
      </c>
      <c r="BI113" s="1" t="s">
        <v>2484</v>
      </c>
      <c r="BJ113" s="1" t="s">
        <v>2485</v>
      </c>
      <c r="BK113" s="1" t="s">
        <v>925</v>
      </c>
      <c r="BL113" s="1" t="s">
        <v>418</v>
      </c>
      <c r="BM113" s="1">
        <v>56.21</v>
      </c>
      <c r="BN113" s="1">
        <v>6.55</v>
      </c>
      <c r="BO113" s="1" t="s">
        <v>2486</v>
      </c>
      <c r="BP113" s="1"/>
      <c r="BQ113" s="1"/>
      <c r="BR113" s="1"/>
      <c r="BS113" s="1"/>
      <c r="BT113" s="1"/>
      <c r="BU113" s="1" t="str">
        <f>HYPERLINK("https://nconnect.nicmar.ac.in/storage/profile/6ab4158b742e4.png","Download")</f>
        <v>0</v>
      </c>
      <c r="BV113" s="1" t="s">
        <v>116</v>
      </c>
      <c r="BW113" s="3"/>
      <c r="BX113" s="3"/>
    </row>
    <row r="114" spans="1:76">
      <c r="A114" s="1" t="s">
        <v>76</v>
      </c>
      <c r="B114" s="1" t="s">
        <v>77</v>
      </c>
      <c r="C114" s="1" t="s">
        <v>2487</v>
      </c>
      <c r="D114" s="1" t="s">
        <v>2488</v>
      </c>
      <c r="E114" s="1" t="s">
        <v>2489</v>
      </c>
      <c r="F114" s="1" t="s">
        <v>2490</v>
      </c>
      <c r="G114" s="1" t="s">
        <v>2491</v>
      </c>
      <c r="H114" s="1" t="s">
        <v>2492</v>
      </c>
      <c r="I114" s="1" t="s">
        <v>2493</v>
      </c>
      <c r="J114" s="1">
        <v>8788143328</v>
      </c>
      <c r="K114" s="1" t="s">
        <v>702</v>
      </c>
      <c r="L114" s="1" t="s">
        <v>2494</v>
      </c>
      <c r="M114" s="1" t="s">
        <v>87</v>
      </c>
      <c r="N114" s="1" t="s">
        <v>125</v>
      </c>
      <c r="O114" s="1" t="s">
        <v>1758</v>
      </c>
      <c r="P114" s="1" t="s">
        <v>90</v>
      </c>
      <c r="Q114" s="1">
        <v>340341161609</v>
      </c>
      <c r="R114" s="1" t="s">
        <v>2489</v>
      </c>
      <c r="S114" s="1">
        <v>9921156154</v>
      </c>
      <c r="T114" s="1" t="s">
        <v>1053</v>
      </c>
      <c r="U114" s="1" t="s">
        <v>2495</v>
      </c>
      <c r="V114" s="1">
        <v>8855966463</v>
      </c>
      <c r="W114" s="1" t="s">
        <v>221</v>
      </c>
      <c r="X114" s="1" t="s">
        <v>2496</v>
      </c>
      <c r="Y114" s="1" t="s">
        <v>1100</v>
      </c>
      <c r="Z114" s="1" t="s">
        <v>97</v>
      </c>
      <c r="AA114" s="1" t="s">
        <v>2496</v>
      </c>
      <c r="AB114" s="1" t="s">
        <v>1100</v>
      </c>
      <c r="AC114" s="1" t="s">
        <v>97</v>
      </c>
      <c r="AD114" s="1" t="s">
        <v>98</v>
      </c>
      <c r="AE114" s="1" t="s">
        <v>98</v>
      </c>
      <c r="AF114" s="1" t="s">
        <v>2497</v>
      </c>
      <c r="AG114" s="1" t="s">
        <v>2498</v>
      </c>
      <c r="AH114" s="1" t="s">
        <v>102</v>
      </c>
      <c r="AI114" s="1" t="s">
        <v>200</v>
      </c>
      <c r="AJ114" s="1">
        <v>86.8</v>
      </c>
      <c r="AK114" s="1"/>
      <c r="AL114" s="1" t="s">
        <v>2499</v>
      </c>
      <c r="AM114" s="1" t="s">
        <v>2498</v>
      </c>
      <c r="AN114" s="1" t="s">
        <v>283</v>
      </c>
      <c r="AO114" s="1" t="s">
        <v>1928</v>
      </c>
      <c r="AP114" s="1" t="s">
        <v>1560</v>
      </c>
      <c r="AQ114" s="1">
        <v>93.35</v>
      </c>
      <c r="AR114" s="1"/>
      <c r="AS114" s="1"/>
      <c r="AT114" s="1"/>
      <c r="AU114" s="1"/>
      <c r="AV114" s="1"/>
      <c r="AW114" s="1"/>
      <c r="AX114" s="1"/>
      <c r="AY114" s="1" t="s">
        <v>2500</v>
      </c>
      <c r="AZ114" s="1" t="s">
        <v>2501</v>
      </c>
      <c r="BA114" s="1" t="s">
        <v>340</v>
      </c>
      <c r="BB114" s="1" t="s">
        <v>289</v>
      </c>
      <c r="BC114" s="1" t="s">
        <v>337</v>
      </c>
      <c r="BD114" s="1" t="s">
        <v>2502</v>
      </c>
      <c r="BE114" s="1">
        <v>60.8</v>
      </c>
      <c r="BF114" s="1">
        <v>6.58</v>
      </c>
      <c r="BG114" s="1"/>
      <c r="BH114" s="1"/>
      <c r="BI114" s="1"/>
      <c r="BJ114" s="1"/>
      <c r="BK114" s="1"/>
      <c r="BL114" s="1"/>
      <c r="BM114" s="1"/>
      <c r="BN114" s="1"/>
      <c r="BO114" s="1" t="s">
        <v>2503</v>
      </c>
      <c r="BP114" s="1"/>
      <c r="BQ114" s="1"/>
      <c r="BR114" s="1" t="s">
        <v>2504</v>
      </c>
      <c r="BS114" s="1"/>
      <c r="BT114" s="1"/>
      <c r="BU114" s="1" t="str">
        <f>HYPERLINK("https://nconnect.nicmar.ac.in/storage/profile/6aab7d42effc2.png","Download")</f>
        <v>0</v>
      </c>
      <c r="BV114" s="1" t="s">
        <v>116</v>
      </c>
      <c r="BW114" s="3"/>
      <c r="BX114" s="3"/>
    </row>
    <row r="115" spans="1:76">
      <c r="A115" s="1" t="s">
        <v>76</v>
      </c>
      <c r="B115" s="1" t="s">
        <v>77</v>
      </c>
      <c r="C115" s="1" t="s">
        <v>2505</v>
      </c>
      <c r="D115" s="1" t="s">
        <v>2506</v>
      </c>
      <c r="E115" s="1" t="s">
        <v>1087</v>
      </c>
      <c r="F115" s="1" t="s">
        <v>2507</v>
      </c>
      <c r="G115" s="1" t="s">
        <v>2508</v>
      </c>
      <c r="H115" s="1" t="s">
        <v>2509</v>
      </c>
      <c r="I115" s="1" t="s">
        <v>2510</v>
      </c>
      <c r="J115" s="1">
        <v>8104390902</v>
      </c>
      <c r="K115" s="1" t="s">
        <v>702</v>
      </c>
      <c r="L115" s="1" t="s">
        <v>2511</v>
      </c>
      <c r="M115" s="1" t="s">
        <v>87</v>
      </c>
      <c r="N115" s="1" t="s">
        <v>270</v>
      </c>
      <c r="O115" s="1" t="s">
        <v>2512</v>
      </c>
      <c r="P115" s="1" t="s">
        <v>158</v>
      </c>
      <c r="Q115" s="1">
        <v>407054636046</v>
      </c>
      <c r="R115" s="1" t="s">
        <v>2513</v>
      </c>
      <c r="S115" s="1">
        <v>8369688035</v>
      </c>
      <c r="T115" s="1" t="s">
        <v>2514</v>
      </c>
      <c r="U115" s="1" t="s">
        <v>2515</v>
      </c>
      <c r="V115" s="1">
        <v>8689841833</v>
      </c>
      <c r="W115" s="1" t="s">
        <v>221</v>
      </c>
      <c r="X115" s="1" t="s">
        <v>2516</v>
      </c>
      <c r="Y115" s="1" t="s">
        <v>132</v>
      </c>
      <c r="Z115" s="1" t="s">
        <v>97</v>
      </c>
      <c r="AA115" s="1" t="s">
        <v>2516</v>
      </c>
      <c r="AB115" s="1" t="s">
        <v>132</v>
      </c>
      <c r="AC115" s="1" t="s">
        <v>97</v>
      </c>
      <c r="AD115" s="1" t="s">
        <v>98</v>
      </c>
      <c r="AE115" s="1" t="s">
        <v>98</v>
      </c>
      <c r="AF115" s="1" t="s">
        <v>2517</v>
      </c>
      <c r="AG115" s="1" t="s">
        <v>2518</v>
      </c>
      <c r="AH115" s="1" t="s">
        <v>169</v>
      </c>
      <c r="AI115" s="1" t="s">
        <v>284</v>
      </c>
      <c r="AJ115" s="1">
        <v>68.8</v>
      </c>
      <c r="AK115" s="1"/>
      <c r="AL115" s="1"/>
      <c r="AM115" s="1"/>
      <c r="AN115" s="1"/>
      <c r="AO115" s="1"/>
      <c r="AP115" s="1"/>
      <c r="AQ115" s="1"/>
      <c r="AR115" s="1"/>
      <c r="AS115" s="1" t="s">
        <v>2326</v>
      </c>
      <c r="AT115" s="1" t="s">
        <v>2519</v>
      </c>
      <c r="AU115" s="1" t="s">
        <v>172</v>
      </c>
      <c r="AV115" s="1" t="s">
        <v>513</v>
      </c>
      <c r="AW115" s="1">
        <v>80.89</v>
      </c>
      <c r="AX115" s="1"/>
      <c r="AY115" s="1" t="s">
        <v>139</v>
      </c>
      <c r="AZ115" s="1" t="s">
        <v>2520</v>
      </c>
      <c r="BA115" s="1" t="s">
        <v>288</v>
      </c>
      <c r="BB115" s="1" t="s">
        <v>289</v>
      </c>
      <c r="BC115" s="1" t="s">
        <v>518</v>
      </c>
      <c r="BD115" s="1" t="s">
        <v>1065</v>
      </c>
      <c r="BE115" s="1">
        <v>58.3</v>
      </c>
      <c r="BF115" s="1"/>
      <c r="BG115" s="1"/>
      <c r="BH115" s="1"/>
      <c r="BI115" s="1"/>
      <c r="BJ115" s="1"/>
      <c r="BK115" s="1"/>
      <c r="BL115" s="1"/>
      <c r="BM115" s="1"/>
      <c r="BN115" s="1"/>
      <c r="BO115" s="1" t="s">
        <v>1271</v>
      </c>
      <c r="BP115" s="1" t="s">
        <v>2521</v>
      </c>
      <c r="BQ115" s="1"/>
      <c r="BR115" s="1" t="s">
        <v>2522</v>
      </c>
      <c r="BS115" s="1"/>
      <c r="BT115" s="1"/>
      <c r="BU115" s="1" t="str">
        <f>HYPERLINK("https://nconnect.nicmar.ac.in/storage/profile/6aa84a2c5e0b0.png","Download")</f>
        <v>0</v>
      </c>
      <c r="BV115" s="1" t="s">
        <v>116</v>
      </c>
      <c r="BW115" s="3"/>
      <c r="BX115" s="3"/>
    </row>
    <row r="116" spans="1:76">
      <c r="A116" s="1" t="s">
        <v>76</v>
      </c>
      <c r="B116" s="1" t="s">
        <v>77</v>
      </c>
      <c r="C116" s="1" t="s">
        <v>2523</v>
      </c>
      <c r="D116" s="1" t="s">
        <v>2524</v>
      </c>
      <c r="E116" s="1" t="s">
        <v>2525</v>
      </c>
      <c r="F116" s="1" t="s">
        <v>2526</v>
      </c>
      <c r="G116" s="1" t="s">
        <v>2527</v>
      </c>
      <c r="H116" s="1" t="s">
        <v>2528</v>
      </c>
      <c r="I116" s="1" t="s">
        <v>2529</v>
      </c>
      <c r="J116" s="1">
        <v>9653220580</v>
      </c>
      <c r="K116" s="1" t="s">
        <v>702</v>
      </c>
      <c r="L116" s="1" t="s">
        <v>2530</v>
      </c>
      <c r="M116" s="1" t="s">
        <v>87</v>
      </c>
      <c r="N116" s="1" t="s">
        <v>125</v>
      </c>
      <c r="O116" s="1" t="s">
        <v>2531</v>
      </c>
      <c r="P116" s="1" t="s">
        <v>90</v>
      </c>
      <c r="Q116" s="1">
        <v>987944906687</v>
      </c>
      <c r="R116" s="1" t="s">
        <v>2532</v>
      </c>
      <c r="S116" s="1">
        <v>9821889797</v>
      </c>
      <c r="T116" s="1" t="s">
        <v>1985</v>
      </c>
      <c r="U116" s="1" t="s">
        <v>2533</v>
      </c>
      <c r="V116" s="1">
        <v>9821884545</v>
      </c>
      <c r="W116" s="1" t="s">
        <v>798</v>
      </c>
      <c r="X116" s="1" t="s">
        <v>2534</v>
      </c>
      <c r="Y116" s="1" t="s">
        <v>433</v>
      </c>
      <c r="Z116" s="1" t="s">
        <v>97</v>
      </c>
      <c r="AA116" s="1" t="s">
        <v>2534</v>
      </c>
      <c r="AB116" s="1" t="s">
        <v>433</v>
      </c>
      <c r="AC116" s="1" t="s">
        <v>97</v>
      </c>
      <c r="AD116" s="1" t="s">
        <v>98</v>
      </c>
      <c r="AE116" s="1" t="s">
        <v>98</v>
      </c>
      <c r="AF116" s="1" t="s">
        <v>2535</v>
      </c>
      <c r="AG116" s="1" t="s">
        <v>2536</v>
      </c>
      <c r="AH116" s="1" t="s">
        <v>458</v>
      </c>
      <c r="AI116" s="1" t="s">
        <v>284</v>
      </c>
      <c r="AJ116" s="1">
        <v>80.8</v>
      </c>
      <c r="AK116" s="1"/>
      <c r="AL116" s="1"/>
      <c r="AM116" s="1"/>
      <c r="AN116" s="1"/>
      <c r="AO116" s="1"/>
      <c r="AP116" s="1"/>
      <c r="AQ116" s="1"/>
      <c r="AR116" s="1"/>
      <c r="AS116" s="1" t="s">
        <v>289</v>
      </c>
      <c r="AT116" s="1" t="s">
        <v>2537</v>
      </c>
      <c r="AU116" s="1" t="s">
        <v>394</v>
      </c>
      <c r="AV116" s="1" t="s">
        <v>1268</v>
      </c>
      <c r="AW116" s="1">
        <v>89.58</v>
      </c>
      <c r="AX116" s="1"/>
      <c r="AY116" s="1" t="s">
        <v>2538</v>
      </c>
      <c r="AZ116" s="1" t="s">
        <v>2539</v>
      </c>
      <c r="BA116" s="1" t="s">
        <v>288</v>
      </c>
      <c r="BB116" s="1" t="s">
        <v>289</v>
      </c>
      <c r="BC116" s="1" t="s">
        <v>513</v>
      </c>
      <c r="BD116" s="1" t="s">
        <v>179</v>
      </c>
      <c r="BE116" s="1">
        <v>58.83</v>
      </c>
      <c r="BF116" s="1">
        <v>6.39</v>
      </c>
      <c r="BG116" s="1"/>
      <c r="BH116" s="1"/>
      <c r="BI116" s="1"/>
      <c r="BJ116" s="1"/>
      <c r="BK116" s="1"/>
      <c r="BL116" s="1"/>
      <c r="BM116" s="1"/>
      <c r="BN116" s="1"/>
      <c r="BO116" s="1" t="s">
        <v>2540</v>
      </c>
      <c r="BP116" s="1" t="s">
        <v>2541</v>
      </c>
      <c r="BQ116" s="1"/>
      <c r="BR116" s="1"/>
      <c r="BS116" s="1"/>
      <c r="BT116" s="1"/>
      <c r="BU116" s="1" t="str">
        <f>HYPERLINK("https://nconnect.nicmar.ac.in/storage/profile/6aaad45131776.png","Download")</f>
        <v>0</v>
      </c>
      <c r="BV116" s="1" t="s">
        <v>116</v>
      </c>
      <c r="BW116" s="3"/>
      <c r="BX116" s="3"/>
    </row>
    <row r="117" spans="1:76">
      <c r="A117" s="1" t="s">
        <v>76</v>
      </c>
      <c r="B117" s="1" t="s">
        <v>77</v>
      </c>
      <c r="C117" s="1" t="s">
        <v>2542</v>
      </c>
      <c r="D117" s="1" t="s">
        <v>2543</v>
      </c>
      <c r="E117" s="1"/>
      <c r="F117" s="1" t="s">
        <v>2544</v>
      </c>
      <c r="G117" s="1" t="s">
        <v>2545</v>
      </c>
      <c r="H117" s="1" t="s">
        <v>2546</v>
      </c>
      <c r="I117" s="1" t="s">
        <v>2547</v>
      </c>
      <c r="J117" s="1">
        <v>8088172759</v>
      </c>
      <c r="K117" s="1" t="s">
        <v>702</v>
      </c>
      <c r="L117" s="1" t="s">
        <v>2548</v>
      </c>
      <c r="M117" s="1" t="s">
        <v>87</v>
      </c>
      <c r="N117" s="1" t="s">
        <v>2549</v>
      </c>
      <c r="O117" s="1" t="s">
        <v>2550</v>
      </c>
      <c r="P117" s="1" t="s">
        <v>158</v>
      </c>
      <c r="Q117" s="1">
        <v>527718272782</v>
      </c>
      <c r="R117" s="1" t="s">
        <v>2551</v>
      </c>
      <c r="S117" s="1">
        <v>9880213050</v>
      </c>
      <c r="T117" s="1" t="s">
        <v>1393</v>
      </c>
      <c r="U117" s="1" t="s">
        <v>2552</v>
      </c>
      <c r="V117" s="1">
        <v>9880213050</v>
      </c>
      <c r="W117" s="1" t="s">
        <v>246</v>
      </c>
      <c r="X117" s="1" t="s">
        <v>2553</v>
      </c>
      <c r="Y117" s="1" t="s">
        <v>2554</v>
      </c>
      <c r="Z117" s="1" t="s">
        <v>631</v>
      </c>
      <c r="AA117" s="1" t="s">
        <v>2553</v>
      </c>
      <c r="AB117" s="1" t="s">
        <v>2554</v>
      </c>
      <c r="AC117" s="1" t="s">
        <v>631</v>
      </c>
      <c r="AD117" s="1" t="s">
        <v>98</v>
      </c>
      <c r="AE117" s="1" t="s">
        <v>98</v>
      </c>
      <c r="AF117" s="1" t="s">
        <v>2555</v>
      </c>
      <c r="AG117" s="1" t="s">
        <v>2556</v>
      </c>
      <c r="AH117" s="1" t="s">
        <v>134</v>
      </c>
      <c r="AI117" s="1" t="s">
        <v>142</v>
      </c>
      <c r="AJ117" s="1">
        <v>57.2</v>
      </c>
      <c r="AK117" s="1">
        <v>6.02</v>
      </c>
      <c r="AL117" s="1" t="s">
        <v>2557</v>
      </c>
      <c r="AM117" s="1" t="s">
        <v>2558</v>
      </c>
      <c r="AN117" s="1" t="s">
        <v>283</v>
      </c>
      <c r="AO117" s="1" t="s">
        <v>253</v>
      </c>
      <c r="AP117" s="1" t="s">
        <v>178</v>
      </c>
      <c r="AQ117" s="1">
        <v>61.62</v>
      </c>
      <c r="AR117" s="1">
        <v>6.5</v>
      </c>
      <c r="AS117" s="1"/>
      <c r="AT117" s="1"/>
      <c r="AU117" s="1"/>
      <c r="AV117" s="1"/>
      <c r="AW117" s="1"/>
      <c r="AX117" s="1"/>
      <c r="AY117" s="1" t="s">
        <v>2559</v>
      </c>
      <c r="AZ117" s="1" t="s">
        <v>2560</v>
      </c>
      <c r="BA117" s="1" t="s">
        <v>288</v>
      </c>
      <c r="BB117" s="1" t="s">
        <v>289</v>
      </c>
      <c r="BC117" s="1" t="s">
        <v>541</v>
      </c>
      <c r="BD117" s="1" t="s">
        <v>366</v>
      </c>
      <c r="BE117" s="1">
        <v>62.8</v>
      </c>
      <c r="BF117" s="1">
        <v>7.12</v>
      </c>
      <c r="BG117" s="1"/>
      <c r="BH117" s="1"/>
      <c r="BI117" s="1"/>
      <c r="BJ117" s="1"/>
      <c r="BK117" s="1"/>
      <c r="BL117" s="1"/>
      <c r="BM117" s="1"/>
      <c r="BN117" s="1"/>
      <c r="BO117" s="1" t="s">
        <v>2561</v>
      </c>
      <c r="BP117" s="1"/>
      <c r="BQ117" s="1"/>
      <c r="BR117" s="1"/>
      <c r="BS117" s="1"/>
      <c r="BT117" s="1" t="s">
        <v>2562</v>
      </c>
      <c r="BU117" s="1" t="str">
        <f>HYPERLINK("https://nconnect.nicmar.ac.in/storage/profile/6aad4f15c572c.png","Download")</f>
        <v>0</v>
      </c>
      <c r="BV117" s="1" t="s">
        <v>116</v>
      </c>
      <c r="BW117" s="3"/>
      <c r="BX117" s="3"/>
    </row>
    <row r="118" spans="1:76">
      <c r="A118" s="1" t="s">
        <v>76</v>
      </c>
      <c r="B118" s="1" t="s">
        <v>77</v>
      </c>
      <c r="C118" s="1" t="s">
        <v>2563</v>
      </c>
      <c r="D118" s="1" t="s">
        <v>2564</v>
      </c>
      <c r="E118" s="1"/>
      <c r="F118" s="1" t="s">
        <v>2565</v>
      </c>
      <c r="G118" s="1" t="s">
        <v>2566</v>
      </c>
      <c r="H118" s="1" t="s">
        <v>2567</v>
      </c>
      <c r="I118" s="1" t="s">
        <v>2568</v>
      </c>
      <c r="J118" s="1">
        <v>7676877612</v>
      </c>
      <c r="K118" s="1" t="s">
        <v>702</v>
      </c>
      <c r="L118" s="1" t="s">
        <v>2569</v>
      </c>
      <c r="M118" s="1" t="s">
        <v>87</v>
      </c>
      <c r="N118" s="1" t="s">
        <v>2570</v>
      </c>
      <c r="O118" s="1" t="s">
        <v>2571</v>
      </c>
      <c r="P118" s="1" t="s">
        <v>90</v>
      </c>
      <c r="Q118" s="1">
        <v>594752212438</v>
      </c>
      <c r="R118" s="1" t="s">
        <v>2572</v>
      </c>
      <c r="S118" s="1">
        <v>8546964767</v>
      </c>
      <c r="T118" s="1" t="s">
        <v>2573</v>
      </c>
      <c r="U118" s="1" t="s">
        <v>2574</v>
      </c>
      <c r="V118" s="1">
        <v>7259216674</v>
      </c>
      <c r="W118" s="1" t="s">
        <v>1098</v>
      </c>
      <c r="X118" s="1" t="s">
        <v>2575</v>
      </c>
      <c r="Y118" s="1" t="s">
        <v>1372</v>
      </c>
      <c r="Z118" s="1" t="s">
        <v>631</v>
      </c>
      <c r="AA118" s="1" t="s">
        <v>2576</v>
      </c>
      <c r="AB118" s="1" t="s">
        <v>166</v>
      </c>
      <c r="AC118" s="1" t="s">
        <v>97</v>
      </c>
      <c r="AD118" s="1" t="s">
        <v>98</v>
      </c>
      <c r="AE118" s="1" t="s">
        <v>98</v>
      </c>
      <c r="AF118" s="1" t="s">
        <v>2577</v>
      </c>
      <c r="AG118" s="1" t="s">
        <v>2578</v>
      </c>
      <c r="AH118" s="1" t="s">
        <v>226</v>
      </c>
      <c r="AI118" s="1" t="s">
        <v>414</v>
      </c>
      <c r="AJ118" s="1">
        <v>57.76</v>
      </c>
      <c r="AK118" s="1"/>
      <c r="AL118" s="1"/>
      <c r="AM118" s="1"/>
      <c r="AN118" s="1"/>
      <c r="AO118" s="1"/>
      <c r="AP118" s="1"/>
      <c r="AQ118" s="1"/>
      <c r="AR118" s="1"/>
      <c r="AS118" s="1" t="s">
        <v>289</v>
      </c>
      <c r="AT118" s="1" t="s">
        <v>2579</v>
      </c>
      <c r="AU118" s="1" t="s">
        <v>1308</v>
      </c>
      <c r="AV118" s="1" t="s">
        <v>830</v>
      </c>
      <c r="AW118" s="1">
        <v>65.37</v>
      </c>
      <c r="AX118" s="1"/>
      <c r="AY118" s="1" t="s">
        <v>2580</v>
      </c>
      <c r="AZ118" s="1" t="s">
        <v>2581</v>
      </c>
      <c r="BA118" s="1" t="s">
        <v>288</v>
      </c>
      <c r="BB118" s="1" t="s">
        <v>289</v>
      </c>
      <c r="BC118" s="1" t="s">
        <v>257</v>
      </c>
      <c r="BD118" s="1" t="s">
        <v>112</v>
      </c>
      <c r="BE118" s="1">
        <v>6.89</v>
      </c>
      <c r="BF118" s="1">
        <v>7.64</v>
      </c>
      <c r="BG118" s="1"/>
      <c r="BH118" s="1"/>
      <c r="BI118" s="1"/>
      <c r="BJ118" s="1"/>
      <c r="BK118" s="1"/>
      <c r="BL118" s="1"/>
      <c r="BM118" s="1"/>
      <c r="BN118" s="1"/>
      <c r="BO118" s="1" t="s">
        <v>2582</v>
      </c>
      <c r="BP118" s="1" t="s">
        <v>2583</v>
      </c>
      <c r="BQ118" s="1"/>
      <c r="BR118" s="1" t="s">
        <v>2584</v>
      </c>
      <c r="BS118" s="1"/>
      <c r="BT118" s="1"/>
      <c r="BU118" s="1" t="str">
        <f>HYPERLINK("https://nconnect.nicmar.ac.in/storage/profile/6ab4f2cc4f9ca.png","Download")</f>
        <v>0</v>
      </c>
      <c r="BV118" s="1" t="s">
        <v>116</v>
      </c>
      <c r="BW118" s="3"/>
      <c r="BX118" s="3"/>
    </row>
    <row r="119" spans="1:76">
      <c r="A119" s="1" t="s">
        <v>76</v>
      </c>
      <c r="B119" s="1" t="s">
        <v>77</v>
      </c>
      <c r="C119" s="1" t="s">
        <v>2585</v>
      </c>
      <c r="D119" s="1" t="s">
        <v>2586</v>
      </c>
      <c r="E119" s="1" t="s">
        <v>1166</v>
      </c>
      <c r="F119" s="1" t="s">
        <v>2587</v>
      </c>
      <c r="G119" s="1" t="s">
        <v>2588</v>
      </c>
      <c r="H119" s="1" t="s">
        <v>2589</v>
      </c>
      <c r="I119" s="1" t="s">
        <v>2590</v>
      </c>
      <c r="J119" s="1">
        <v>9870010803</v>
      </c>
      <c r="K119" s="1" t="s">
        <v>702</v>
      </c>
      <c r="L119" s="1" t="s">
        <v>2591</v>
      </c>
      <c r="M119" s="1" t="s">
        <v>450</v>
      </c>
      <c r="N119" s="1" t="s">
        <v>2592</v>
      </c>
      <c r="O119" s="1" t="s">
        <v>2593</v>
      </c>
      <c r="P119" s="1" t="s">
        <v>217</v>
      </c>
      <c r="Q119" s="1">
        <v>821008508612</v>
      </c>
      <c r="R119" s="1" t="s">
        <v>2594</v>
      </c>
      <c r="S119" s="1">
        <v>9909486349</v>
      </c>
      <c r="T119" s="1" t="s">
        <v>2595</v>
      </c>
      <c r="U119" s="1" t="s">
        <v>2596</v>
      </c>
      <c r="V119" s="1">
        <v>9726025783</v>
      </c>
      <c r="W119" s="1" t="s">
        <v>479</v>
      </c>
      <c r="X119" s="1" t="s">
        <v>2597</v>
      </c>
      <c r="Y119" s="1" t="s">
        <v>1555</v>
      </c>
      <c r="Z119" s="1" t="s">
        <v>1556</v>
      </c>
      <c r="AA119" s="1" t="s">
        <v>2597</v>
      </c>
      <c r="AB119" s="1" t="s">
        <v>1555</v>
      </c>
      <c r="AC119" s="1" t="s">
        <v>1556</v>
      </c>
      <c r="AD119" s="1" t="s">
        <v>98</v>
      </c>
      <c r="AE119" s="1" t="s">
        <v>98</v>
      </c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 t="s">
        <v>1273</v>
      </c>
      <c r="BV119" s="1" t="s">
        <v>116</v>
      </c>
      <c r="BW119" s="3"/>
      <c r="BX119" s="3"/>
    </row>
    <row r="120" spans="1:76">
      <c r="A120" s="1" t="s">
        <v>76</v>
      </c>
      <c r="B120" s="1" t="s">
        <v>77</v>
      </c>
      <c r="C120" s="1" t="s">
        <v>2598</v>
      </c>
      <c r="D120" s="1" t="s">
        <v>1567</v>
      </c>
      <c r="E120" s="1" t="s">
        <v>2599</v>
      </c>
      <c r="F120" s="1" t="s">
        <v>2600</v>
      </c>
      <c r="G120" s="1" t="s">
        <v>2601</v>
      </c>
      <c r="H120" s="1" t="s">
        <v>2602</v>
      </c>
      <c r="I120" s="1" t="s">
        <v>2603</v>
      </c>
      <c r="J120" s="1">
        <v>7389555792</v>
      </c>
      <c r="K120" s="1" t="s">
        <v>702</v>
      </c>
      <c r="L120" s="1" t="s">
        <v>2604</v>
      </c>
      <c r="M120" s="1" t="s">
        <v>87</v>
      </c>
      <c r="N120" s="1" t="s">
        <v>1574</v>
      </c>
      <c r="O120" s="1" t="s">
        <v>2605</v>
      </c>
      <c r="P120" s="1" t="s">
        <v>1418</v>
      </c>
      <c r="Q120" s="1">
        <v>754618821058</v>
      </c>
      <c r="R120" s="1" t="s">
        <v>2606</v>
      </c>
      <c r="S120" s="1">
        <v>9425227530</v>
      </c>
      <c r="T120" s="1" t="s">
        <v>775</v>
      </c>
      <c r="U120" s="1" t="s">
        <v>2607</v>
      </c>
      <c r="V120" s="1">
        <v>8319170936</v>
      </c>
      <c r="W120" s="1" t="s">
        <v>196</v>
      </c>
      <c r="X120" s="1" t="s">
        <v>2608</v>
      </c>
      <c r="Y120" s="1" t="s">
        <v>2609</v>
      </c>
      <c r="Z120" s="1" t="s">
        <v>2014</v>
      </c>
      <c r="AA120" s="1" t="s">
        <v>2610</v>
      </c>
      <c r="AB120" s="1" t="s">
        <v>2609</v>
      </c>
      <c r="AC120" s="1" t="s">
        <v>2014</v>
      </c>
      <c r="AD120" s="1" t="s">
        <v>98</v>
      </c>
      <c r="AE120" s="1" t="s">
        <v>98</v>
      </c>
      <c r="AF120" s="1" t="s">
        <v>1971</v>
      </c>
      <c r="AG120" s="1" t="s">
        <v>2611</v>
      </c>
      <c r="AH120" s="1" t="s">
        <v>135</v>
      </c>
      <c r="AI120" s="1" t="s">
        <v>280</v>
      </c>
      <c r="AJ120" s="1">
        <v>83.6</v>
      </c>
      <c r="AK120" s="1"/>
      <c r="AL120" s="1" t="s">
        <v>1971</v>
      </c>
      <c r="AM120" s="1" t="s">
        <v>2611</v>
      </c>
      <c r="AN120" s="1" t="s">
        <v>104</v>
      </c>
      <c r="AO120" s="1" t="s">
        <v>394</v>
      </c>
      <c r="AP120" s="1" t="s">
        <v>254</v>
      </c>
      <c r="AQ120" s="1">
        <v>85.2</v>
      </c>
      <c r="AR120" s="1"/>
      <c r="AS120" s="1"/>
      <c r="AT120" s="1"/>
      <c r="AU120" s="1"/>
      <c r="AV120" s="1"/>
      <c r="AW120" s="1"/>
      <c r="AX120" s="1"/>
      <c r="AY120" s="1" t="s">
        <v>2612</v>
      </c>
      <c r="AZ120" s="1" t="s">
        <v>2613</v>
      </c>
      <c r="BA120" s="1" t="s">
        <v>1010</v>
      </c>
      <c r="BB120" s="1" t="s">
        <v>1011</v>
      </c>
      <c r="BC120" s="1" t="s">
        <v>173</v>
      </c>
      <c r="BD120" s="1" t="s">
        <v>661</v>
      </c>
      <c r="BE120" s="1">
        <v>67.17</v>
      </c>
      <c r="BF120" s="1">
        <v>8.32</v>
      </c>
      <c r="BG120" s="1"/>
      <c r="BH120" s="1"/>
      <c r="BI120" s="1"/>
      <c r="BJ120" s="1"/>
      <c r="BK120" s="1"/>
      <c r="BL120" s="1"/>
      <c r="BM120" s="1"/>
      <c r="BN120" s="1"/>
      <c r="BO120" s="1" t="s">
        <v>2614</v>
      </c>
      <c r="BP120" s="1"/>
      <c r="BQ120" s="1"/>
      <c r="BR120" s="1" t="s">
        <v>2615</v>
      </c>
      <c r="BS120" s="1"/>
      <c r="BT120" s="1"/>
      <c r="BU120" s="1" t="str">
        <f>HYPERLINK("https://nconnect.nicmar.ac.in/storage/profile/6aa9725948015.png","Download")</f>
        <v>0</v>
      </c>
      <c r="BV120" s="1" t="s">
        <v>116</v>
      </c>
      <c r="BW120" s="3"/>
      <c r="BX120" s="3"/>
    </row>
    <row r="121" spans="1:76">
      <c r="A121" s="1" t="s">
        <v>76</v>
      </c>
      <c r="B121" s="1" t="s">
        <v>77</v>
      </c>
      <c r="C121" s="1" t="s">
        <v>2616</v>
      </c>
      <c r="D121" s="1" t="s">
        <v>2617</v>
      </c>
      <c r="E121" s="1"/>
      <c r="F121" s="1" t="s">
        <v>2618</v>
      </c>
      <c r="G121" s="1" t="s">
        <v>2619</v>
      </c>
      <c r="H121" s="1" t="s">
        <v>2620</v>
      </c>
      <c r="I121" s="1" t="s">
        <v>2621</v>
      </c>
      <c r="J121" s="1">
        <v>9959266423</v>
      </c>
      <c r="K121" s="1" t="s">
        <v>702</v>
      </c>
      <c r="L121" s="1" t="s">
        <v>2622</v>
      </c>
      <c r="M121" s="1" t="s">
        <v>87</v>
      </c>
      <c r="N121" s="1" t="s">
        <v>2623</v>
      </c>
      <c r="O121" s="1" t="s">
        <v>2624</v>
      </c>
      <c r="P121" s="1" t="s">
        <v>1197</v>
      </c>
      <c r="Q121" s="1">
        <v>524718336960</v>
      </c>
      <c r="R121" s="1" t="s">
        <v>2625</v>
      </c>
      <c r="S121" s="1">
        <v>9959856565</v>
      </c>
      <c r="T121" s="1" t="s">
        <v>2626</v>
      </c>
      <c r="U121" s="1" t="s">
        <v>2627</v>
      </c>
      <c r="V121" s="1">
        <v>9959816565</v>
      </c>
      <c r="W121" s="1" t="s">
        <v>479</v>
      </c>
      <c r="X121" s="1" t="s">
        <v>2628</v>
      </c>
      <c r="Y121" s="1" t="s">
        <v>2629</v>
      </c>
      <c r="Z121" s="1" t="s">
        <v>2630</v>
      </c>
      <c r="AA121" s="1" t="s">
        <v>2628</v>
      </c>
      <c r="AB121" s="1" t="s">
        <v>2629</v>
      </c>
      <c r="AC121" s="1" t="s">
        <v>2630</v>
      </c>
      <c r="AD121" s="1" t="s">
        <v>98</v>
      </c>
      <c r="AE121" s="1" t="s">
        <v>98</v>
      </c>
      <c r="AF121" s="1" t="s">
        <v>2631</v>
      </c>
      <c r="AG121" s="1" t="s">
        <v>2632</v>
      </c>
      <c r="AH121" s="1" t="s">
        <v>509</v>
      </c>
      <c r="AI121" s="1" t="s">
        <v>226</v>
      </c>
      <c r="AJ121" s="1">
        <v>64.6</v>
      </c>
      <c r="AK121" s="1">
        <v>6.8</v>
      </c>
      <c r="AL121" s="1" t="s">
        <v>2633</v>
      </c>
      <c r="AM121" s="1" t="s">
        <v>2634</v>
      </c>
      <c r="AN121" s="1" t="s">
        <v>104</v>
      </c>
      <c r="AO121" s="1" t="s">
        <v>226</v>
      </c>
      <c r="AP121" s="1" t="s">
        <v>279</v>
      </c>
      <c r="AQ121" s="1">
        <v>74.5</v>
      </c>
      <c r="AR121" s="1">
        <v>7.45</v>
      </c>
      <c r="AS121" s="1"/>
      <c r="AT121" s="1"/>
      <c r="AU121" s="1"/>
      <c r="AV121" s="1"/>
      <c r="AW121" s="1"/>
      <c r="AX121" s="1"/>
      <c r="AY121" s="1" t="s">
        <v>2635</v>
      </c>
      <c r="AZ121" s="1" t="s">
        <v>2636</v>
      </c>
      <c r="BA121" s="1" t="s">
        <v>340</v>
      </c>
      <c r="BB121" s="1" t="s">
        <v>289</v>
      </c>
      <c r="BC121" s="1" t="s">
        <v>137</v>
      </c>
      <c r="BD121" s="1" t="s">
        <v>1037</v>
      </c>
      <c r="BE121" s="1">
        <v>60</v>
      </c>
      <c r="BF121" s="1">
        <v>6.06</v>
      </c>
      <c r="BG121" s="1"/>
      <c r="BH121" s="1"/>
      <c r="BI121" s="1"/>
      <c r="BJ121" s="1"/>
      <c r="BK121" s="1"/>
      <c r="BL121" s="1"/>
      <c r="BM121" s="1"/>
      <c r="BN121" s="1"/>
      <c r="BO121" s="1" t="s">
        <v>2637</v>
      </c>
      <c r="BP121" s="1" t="s">
        <v>2638</v>
      </c>
      <c r="BQ121" s="1"/>
      <c r="BR121" s="1"/>
      <c r="BS121" s="1"/>
      <c r="BT121" s="1"/>
      <c r="BU121" s="1" t="str">
        <f>HYPERLINK("https://nconnect.nicmar.ac.in/storage/profile/6ab3b7260a2bd.png","Download")</f>
        <v>0</v>
      </c>
      <c r="BV121" s="1" t="s">
        <v>116</v>
      </c>
      <c r="BW121" s="3"/>
      <c r="BX121" s="3"/>
    </row>
    <row r="122" spans="1:76">
      <c r="A122" s="1" t="s">
        <v>76</v>
      </c>
      <c r="B122" s="1" t="s">
        <v>77</v>
      </c>
      <c r="C122" s="1" t="s">
        <v>2639</v>
      </c>
      <c r="D122" s="1" t="s">
        <v>2640</v>
      </c>
      <c r="E122" s="1" t="s">
        <v>2641</v>
      </c>
      <c r="F122" s="1" t="s">
        <v>2642</v>
      </c>
      <c r="G122" s="1" t="s">
        <v>2643</v>
      </c>
      <c r="H122" s="1" t="s">
        <v>2644</v>
      </c>
      <c r="I122" s="1" t="s">
        <v>2645</v>
      </c>
      <c r="J122" s="1">
        <v>9016480167</v>
      </c>
      <c r="K122" s="1" t="s">
        <v>702</v>
      </c>
      <c r="L122" s="1" t="s">
        <v>2646</v>
      </c>
      <c r="M122" s="1" t="s">
        <v>87</v>
      </c>
      <c r="N122" s="1" t="s">
        <v>2647</v>
      </c>
      <c r="O122" s="1" t="s">
        <v>1758</v>
      </c>
      <c r="P122" s="1" t="s">
        <v>90</v>
      </c>
      <c r="Q122" s="1">
        <v>298731769376</v>
      </c>
      <c r="R122" s="1" t="s">
        <v>2648</v>
      </c>
      <c r="S122" s="1">
        <v>9913554919</v>
      </c>
      <c r="T122" s="1" t="s">
        <v>2649</v>
      </c>
      <c r="U122" s="1" t="s">
        <v>2650</v>
      </c>
      <c r="V122" s="1">
        <v>7600672919</v>
      </c>
      <c r="W122" s="1" t="s">
        <v>1098</v>
      </c>
      <c r="X122" s="1" t="s">
        <v>2651</v>
      </c>
      <c r="Y122" s="1" t="s">
        <v>2652</v>
      </c>
      <c r="Z122" s="1" t="s">
        <v>1556</v>
      </c>
      <c r="AA122" s="1" t="s">
        <v>2651</v>
      </c>
      <c r="AB122" s="1" t="s">
        <v>2652</v>
      </c>
      <c r="AC122" s="1" t="s">
        <v>1556</v>
      </c>
      <c r="AD122" s="1" t="s">
        <v>98</v>
      </c>
      <c r="AE122" s="1" t="s">
        <v>98</v>
      </c>
      <c r="AF122" s="1" t="s">
        <v>2653</v>
      </c>
      <c r="AG122" s="1" t="s">
        <v>2654</v>
      </c>
      <c r="AH122" s="1" t="s">
        <v>137</v>
      </c>
      <c r="AI122" s="1" t="s">
        <v>280</v>
      </c>
      <c r="AJ122" s="1">
        <v>79.17</v>
      </c>
      <c r="AK122" s="1"/>
      <c r="AL122" s="1" t="s">
        <v>2653</v>
      </c>
      <c r="AM122" s="1" t="s">
        <v>2654</v>
      </c>
      <c r="AN122" s="1" t="s">
        <v>104</v>
      </c>
      <c r="AO122" s="1" t="s">
        <v>142</v>
      </c>
      <c r="AP122" s="1" t="s">
        <v>943</v>
      </c>
      <c r="AQ122" s="1">
        <v>59.54</v>
      </c>
      <c r="AR122" s="1"/>
      <c r="AS122" s="1"/>
      <c r="AT122" s="1"/>
      <c r="AU122" s="1"/>
      <c r="AV122" s="1"/>
      <c r="AW122" s="1"/>
      <c r="AX122" s="1"/>
      <c r="AY122" s="1" t="s">
        <v>2655</v>
      </c>
      <c r="AZ122" s="1" t="s">
        <v>2656</v>
      </c>
      <c r="BA122" s="1" t="s">
        <v>340</v>
      </c>
      <c r="BB122" s="1" t="s">
        <v>289</v>
      </c>
      <c r="BC122" s="1" t="s">
        <v>690</v>
      </c>
      <c r="BD122" s="1" t="s">
        <v>586</v>
      </c>
      <c r="BE122" s="1">
        <v>76.1</v>
      </c>
      <c r="BF122" s="1">
        <v>8.11</v>
      </c>
      <c r="BG122" s="1"/>
      <c r="BH122" s="1"/>
      <c r="BI122" s="1"/>
      <c r="BJ122" s="1"/>
      <c r="BK122" s="1"/>
      <c r="BL122" s="1"/>
      <c r="BM122" s="1"/>
      <c r="BN122" s="1"/>
      <c r="BO122" s="1" t="s">
        <v>2657</v>
      </c>
      <c r="BP122" s="1" t="s">
        <v>2658</v>
      </c>
      <c r="BQ122" s="1"/>
      <c r="BR122" s="1" t="s">
        <v>2659</v>
      </c>
      <c r="BS122" s="1"/>
      <c r="BT122" s="1" t="s">
        <v>2660</v>
      </c>
      <c r="BU122" s="1" t="str">
        <f>HYPERLINK("https://nconnect.nicmar.ac.in/storage/profile/6aa99b5253022.png","Download")</f>
        <v>0</v>
      </c>
      <c r="BV122" s="1" t="s">
        <v>116</v>
      </c>
      <c r="BW122" s="3"/>
      <c r="BX122" s="3"/>
    </row>
    <row r="123" spans="1:76">
      <c r="A123" s="1" t="s">
        <v>76</v>
      </c>
      <c r="B123" s="1" t="s">
        <v>77</v>
      </c>
      <c r="C123" s="1" t="s">
        <v>2661</v>
      </c>
      <c r="D123" s="1" t="s">
        <v>2662</v>
      </c>
      <c r="E123" s="1"/>
      <c r="F123" s="1" t="s">
        <v>2663</v>
      </c>
      <c r="G123" s="1" t="s">
        <v>2664</v>
      </c>
      <c r="H123" s="1" t="s">
        <v>2665</v>
      </c>
      <c r="I123" s="1" t="s">
        <v>2666</v>
      </c>
      <c r="J123" s="1">
        <v>9329717875</v>
      </c>
      <c r="K123" s="1" t="s">
        <v>702</v>
      </c>
      <c r="L123" s="1" t="s">
        <v>2667</v>
      </c>
      <c r="M123" s="1" t="s">
        <v>87</v>
      </c>
      <c r="N123" s="1" t="s">
        <v>352</v>
      </c>
      <c r="O123" s="1" t="s">
        <v>2668</v>
      </c>
      <c r="P123" s="1" t="s">
        <v>90</v>
      </c>
      <c r="Q123" s="1">
        <v>562255747077</v>
      </c>
      <c r="R123" s="1" t="s">
        <v>2669</v>
      </c>
      <c r="S123" s="1">
        <v>9407081691</v>
      </c>
      <c r="T123" s="1" t="s">
        <v>798</v>
      </c>
      <c r="U123" s="1" t="s">
        <v>2670</v>
      </c>
      <c r="V123" s="1">
        <v>7879592992</v>
      </c>
      <c r="W123" s="1" t="s">
        <v>1286</v>
      </c>
      <c r="X123" s="1" t="s">
        <v>2671</v>
      </c>
      <c r="Y123" s="1" t="s">
        <v>2672</v>
      </c>
      <c r="Z123" s="1" t="s">
        <v>680</v>
      </c>
      <c r="AA123" s="1" t="s">
        <v>2671</v>
      </c>
      <c r="AB123" s="1" t="s">
        <v>2672</v>
      </c>
      <c r="AC123" s="1" t="s">
        <v>680</v>
      </c>
      <c r="AD123" s="1" t="s">
        <v>98</v>
      </c>
      <c r="AE123" s="1" t="s">
        <v>98</v>
      </c>
      <c r="AF123" s="1" t="s">
        <v>2673</v>
      </c>
      <c r="AG123" s="1" t="s">
        <v>2674</v>
      </c>
      <c r="AH123" s="1" t="s">
        <v>254</v>
      </c>
      <c r="AI123" s="1" t="s">
        <v>538</v>
      </c>
      <c r="AJ123" s="1">
        <v>75</v>
      </c>
      <c r="AK123" s="1"/>
      <c r="AL123" s="1" t="s">
        <v>2673</v>
      </c>
      <c r="AM123" s="1" t="s">
        <v>2674</v>
      </c>
      <c r="AN123" s="1" t="s">
        <v>104</v>
      </c>
      <c r="AO123" s="1" t="s">
        <v>513</v>
      </c>
      <c r="AP123" s="1" t="s">
        <v>112</v>
      </c>
      <c r="AQ123" s="1">
        <v>68.6</v>
      </c>
      <c r="AR123" s="1"/>
      <c r="AS123" s="1"/>
      <c r="AT123" s="1"/>
      <c r="AU123" s="1"/>
      <c r="AV123" s="1"/>
      <c r="AW123" s="1"/>
      <c r="AX123" s="1"/>
      <c r="AY123" s="1" t="s">
        <v>2675</v>
      </c>
      <c r="AZ123" s="1" t="s">
        <v>2676</v>
      </c>
      <c r="BA123" s="1" t="s">
        <v>1746</v>
      </c>
      <c r="BB123" s="1" t="s">
        <v>2677</v>
      </c>
      <c r="BC123" s="1" t="s">
        <v>858</v>
      </c>
      <c r="BD123" s="1" t="s">
        <v>639</v>
      </c>
      <c r="BE123" s="1">
        <v>64.4</v>
      </c>
      <c r="BF123" s="1">
        <v>6.44</v>
      </c>
      <c r="BG123" s="1"/>
      <c r="BH123" s="1"/>
      <c r="BI123" s="1"/>
      <c r="BJ123" s="1"/>
      <c r="BK123" s="1"/>
      <c r="BL123" s="1"/>
      <c r="BM123" s="1"/>
      <c r="BN123" s="1"/>
      <c r="BO123" s="1" t="s">
        <v>2678</v>
      </c>
      <c r="BP123" s="1"/>
      <c r="BQ123" s="1"/>
      <c r="BR123" s="1" t="s">
        <v>2679</v>
      </c>
      <c r="BS123" s="1"/>
      <c r="BT123" s="1"/>
      <c r="BU123" s="1" t="str">
        <f>HYPERLINK("https://nconnect.nicmar.ac.in/storage/profile/6aa9953f62cf1.png","Download")</f>
        <v>0</v>
      </c>
      <c r="BV123" s="1" t="s">
        <v>116</v>
      </c>
      <c r="BW123" s="3"/>
      <c r="BX123" s="3"/>
    </row>
    <row r="124" spans="1:76">
      <c r="A124" s="1" t="s">
        <v>76</v>
      </c>
      <c r="B124" s="1" t="s">
        <v>77</v>
      </c>
      <c r="C124" s="1" t="s">
        <v>2680</v>
      </c>
      <c r="D124" s="1" t="s">
        <v>2681</v>
      </c>
      <c r="E124" s="1"/>
      <c r="F124" s="1" t="s">
        <v>2682</v>
      </c>
      <c r="G124" s="1" t="s">
        <v>2683</v>
      </c>
      <c r="H124" s="1" t="s">
        <v>2684</v>
      </c>
      <c r="I124" s="1" t="s">
        <v>2685</v>
      </c>
      <c r="J124" s="1">
        <v>8458991987</v>
      </c>
      <c r="K124" s="1" t="s">
        <v>702</v>
      </c>
      <c r="L124" s="1" t="s">
        <v>2686</v>
      </c>
      <c r="M124" s="1" t="s">
        <v>87</v>
      </c>
      <c r="N124" s="1" t="s">
        <v>2687</v>
      </c>
      <c r="O124" s="1" t="s">
        <v>2688</v>
      </c>
      <c r="P124" s="1" t="s">
        <v>217</v>
      </c>
      <c r="Q124" s="1">
        <v>545168334948</v>
      </c>
      <c r="R124" s="1" t="s">
        <v>2689</v>
      </c>
      <c r="S124" s="1">
        <v>9981805470</v>
      </c>
      <c r="T124" s="1" t="s">
        <v>2690</v>
      </c>
      <c r="U124" s="1" t="s">
        <v>2691</v>
      </c>
      <c r="V124" s="1">
        <v>9575596561</v>
      </c>
      <c r="W124" s="1" t="s">
        <v>2692</v>
      </c>
      <c r="X124" s="1" t="s">
        <v>2693</v>
      </c>
      <c r="Y124" s="1" t="s">
        <v>2694</v>
      </c>
      <c r="Z124" s="1" t="s">
        <v>680</v>
      </c>
      <c r="AA124" s="1" t="s">
        <v>2695</v>
      </c>
      <c r="AB124" s="1" t="s">
        <v>307</v>
      </c>
      <c r="AC124" s="1" t="s">
        <v>97</v>
      </c>
      <c r="AD124" s="1" t="s">
        <v>98</v>
      </c>
      <c r="AE124" s="1" t="s">
        <v>98</v>
      </c>
      <c r="AF124" s="1" t="s">
        <v>2696</v>
      </c>
      <c r="AG124" s="1" t="s">
        <v>2697</v>
      </c>
      <c r="AH124" s="1" t="s">
        <v>199</v>
      </c>
      <c r="AI124" s="1" t="s">
        <v>1308</v>
      </c>
      <c r="AJ124" s="1">
        <v>58.9</v>
      </c>
      <c r="AK124" s="1">
        <v>6.2</v>
      </c>
      <c r="AL124" s="1"/>
      <c r="AM124" s="1"/>
      <c r="AN124" s="1"/>
      <c r="AO124" s="1"/>
      <c r="AP124" s="1"/>
      <c r="AQ124" s="1"/>
      <c r="AR124" s="1"/>
      <c r="AS124" s="1" t="s">
        <v>2698</v>
      </c>
      <c r="AT124" s="1" t="s">
        <v>2699</v>
      </c>
      <c r="AU124" s="1" t="s">
        <v>1308</v>
      </c>
      <c r="AV124" s="1" t="s">
        <v>254</v>
      </c>
      <c r="AW124" s="1">
        <v>76.1</v>
      </c>
      <c r="AX124" s="1">
        <v>7.61</v>
      </c>
      <c r="AY124" s="1" t="s">
        <v>2700</v>
      </c>
      <c r="AZ124" s="1" t="s">
        <v>2701</v>
      </c>
      <c r="BA124" s="1" t="s">
        <v>340</v>
      </c>
      <c r="BB124" s="1" t="s">
        <v>289</v>
      </c>
      <c r="BC124" s="1" t="s">
        <v>254</v>
      </c>
      <c r="BD124" s="1" t="s">
        <v>858</v>
      </c>
      <c r="BE124" s="1">
        <v>64.8</v>
      </c>
      <c r="BF124" s="1">
        <v>6.48</v>
      </c>
      <c r="BG124" s="1"/>
      <c r="BH124" s="1"/>
      <c r="BI124" s="1"/>
      <c r="BJ124" s="1"/>
      <c r="BK124" s="1"/>
      <c r="BL124" s="1"/>
      <c r="BM124" s="1"/>
      <c r="BN124" s="1"/>
      <c r="BO124" s="1" t="s">
        <v>2702</v>
      </c>
      <c r="BP124" s="1" t="s">
        <v>2703</v>
      </c>
      <c r="BQ124" s="1"/>
      <c r="BR124" s="1"/>
      <c r="BS124" s="1"/>
      <c r="BT124" s="1"/>
      <c r="BU124" s="1" t="str">
        <f>HYPERLINK("https://nconnect.nicmar.ac.in/storage/profile/6aaaae3e4d669.png","Download")</f>
        <v>0</v>
      </c>
      <c r="BV124" s="1" t="s">
        <v>116</v>
      </c>
      <c r="BW124" s="3"/>
      <c r="BX124" s="3"/>
    </row>
    <row r="125" spans="1:76">
      <c r="A125" s="1" t="s">
        <v>76</v>
      </c>
      <c r="B125" s="1" t="s">
        <v>77</v>
      </c>
      <c r="C125" s="1" t="s">
        <v>2704</v>
      </c>
      <c r="D125" s="1" t="s">
        <v>2705</v>
      </c>
      <c r="E125" s="1"/>
      <c r="F125" s="1" t="s">
        <v>2706</v>
      </c>
      <c r="G125" s="1" t="s">
        <v>2707</v>
      </c>
      <c r="H125" s="1" t="s">
        <v>2708</v>
      </c>
      <c r="I125" s="1" t="s">
        <v>2709</v>
      </c>
      <c r="J125" s="1">
        <v>9380099383</v>
      </c>
      <c r="K125" s="1" t="s">
        <v>702</v>
      </c>
      <c r="L125" s="1" t="s">
        <v>2710</v>
      </c>
      <c r="M125" s="1" t="s">
        <v>87</v>
      </c>
      <c r="N125" s="1" t="s">
        <v>2711</v>
      </c>
      <c r="O125" s="1" t="s">
        <v>2712</v>
      </c>
      <c r="P125" s="1" t="s">
        <v>158</v>
      </c>
      <c r="Q125" s="1">
        <v>594678083061</v>
      </c>
      <c r="R125" s="1" t="s">
        <v>2713</v>
      </c>
      <c r="S125" s="1">
        <v>9880513143</v>
      </c>
      <c r="T125" s="1" t="s">
        <v>1096</v>
      </c>
      <c r="U125" s="1" t="s">
        <v>2714</v>
      </c>
      <c r="V125" s="1">
        <v>9611254793</v>
      </c>
      <c r="W125" s="1" t="s">
        <v>221</v>
      </c>
      <c r="X125" s="1" t="s">
        <v>2715</v>
      </c>
      <c r="Y125" s="1" t="s">
        <v>2716</v>
      </c>
      <c r="Z125" s="1" t="s">
        <v>631</v>
      </c>
      <c r="AA125" s="1" t="s">
        <v>2715</v>
      </c>
      <c r="AB125" s="1" t="s">
        <v>2716</v>
      </c>
      <c r="AC125" s="1" t="s">
        <v>631</v>
      </c>
      <c r="AD125" s="1" t="s">
        <v>98</v>
      </c>
      <c r="AE125" s="1" t="s">
        <v>98</v>
      </c>
      <c r="AF125" s="1" t="s">
        <v>2717</v>
      </c>
      <c r="AG125" s="1" t="s">
        <v>2718</v>
      </c>
      <c r="AH125" s="1" t="s">
        <v>169</v>
      </c>
      <c r="AI125" s="1" t="s">
        <v>142</v>
      </c>
      <c r="AJ125" s="1">
        <v>64.8</v>
      </c>
      <c r="AK125" s="1">
        <v>6.45</v>
      </c>
      <c r="AL125" s="1" t="s">
        <v>2719</v>
      </c>
      <c r="AM125" s="1" t="s">
        <v>2720</v>
      </c>
      <c r="AN125" s="1" t="s">
        <v>283</v>
      </c>
      <c r="AO125" s="1" t="s">
        <v>254</v>
      </c>
      <c r="AP125" s="1" t="s">
        <v>538</v>
      </c>
      <c r="AQ125" s="1">
        <v>69.83</v>
      </c>
      <c r="AR125" s="1">
        <v>6.98</v>
      </c>
      <c r="AS125" s="1"/>
      <c r="AT125" s="1"/>
      <c r="AU125" s="1"/>
      <c r="AV125" s="1"/>
      <c r="AW125" s="1"/>
      <c r="AX125" s="1"/>
      <c r="AY125" s="1" t="s">
        <v>2721</v>
      </c>
      <c r="AZ125" s="1" t="s">
        <v>2722</v>
      </c>
      <c r="BA125" s="1" t="s">
        <v>288</v>
      </c>
      <c r="BB125" s="1" t="s">
        <v>289</v>
      </c>
      <c r="BC125" s="1" t="s">
        <v>541</v>
      </c>
      <c r="BD125" s="1" t="s">
        <v>366</v>
      </c>
      <c r="BE125" s="1">
        <v>59.5</v>
      </c>
      <c r="BF125" s="1">
        <v>5.95</v>
      </c>
      <c r="BG125" s="1"/>
      <c r="BH125" s="1"/>
      <c r="BI125" s="1"/>
      <c r="BJ125" s="1"/>
      <c r="BK125" s="1"/>
      <c r="BL125" s="1"/>
      <c r="BM125" s="1"/>
      <c r="BN125" s="1"/>
      <c r="BO125" s="1" t="s">
        <v>2723</v>
      </c>
      <c r="BP125" s="1" t="s">
        <v>2724</v>
      </c>
      <c r="BQ125" s="1"/>
      <c r="BR125" s="1" t="s">
        <v>2725</v>
      </c>
      <c r="BS125" s="1"/>
      <c r="BT125" s="1" t="s">
        <v>2726</v>
      </c>
      <c r="BU125" s="1" t="str">
        <f>HYPERLINK("https://nconnect.nicmar.ac.in/storage/profile/6ab13dd8062c5.png","Download")</f>
        <v>0</v>
      </c>
      <c r="BV125" s="1" t="s">
        <v>116</v>
      </c>
      <c r="BW125" s="3"/>
      <c r="BX125" s="3"/>
    </row>
    <row r="126" spans="1:76">
      <c r="A126" s="1" t="s">
        <v>76</v>
      </c>
      <c r="B126" s="1" t="s">
        <v>77</v>
      </c>
      <c r="C126" s="1" t="s">
        <v>2727</v>
      </c>
      <c r="D126" s="1" t="s">
        <v>2728</v>
      </c>
      <c r="E126" s="1"/>
      <c r="F126" s="1" t="s">
        <v>668</v>
      </c>
      <c r="G126" s="1" t="s">
        <v>2729</v>
      </c>
      <c r="H126" s="1" t="s">
        <v>2730</v>
      </c>
      <c r="I126" s="1" t="s">
        <v>2731</v>
      </c>
      <c r="J126" s="1">
        <v>9312180377</v>
      </c>
      <c r="K126" s="1" t="s">
        <v>702</v>
      </c>
      <c r="L126" s="1" t="s">
        <v>2732</v>
      </c>
      <c r="M126" s="1" t="s">
        <v>87</v>
      </c>
      <c r="N126" s="1" t="s">
        <v>1574</v>
      </c>
      <c r="O126" s="1" t="s">
        <v>2733</v>
      </c>
      <c r="P126" s="1" t="s">
        <v>192</v>
      </c>
      <c r="Q126" s="1">
        <v>606089921711</v>
      </c>
      <c r="R126" s="1" t="s">
        <v>2734</v>
      </c>
      <c r="S126" s="1">
        <v>9818378111</v>
      </c>
      <c r="T126" s="1" t="s">
        <v>2735</v>
      </c>
      <c r="U126" s="1" t="s">
        <v>2736</v>
      </c>
      <c r="V126" s="1">
        <v>9818378111</v>
      </c>
      <c r="W126" s="1" t="s">
        <v>221</v>
      </c>
      <c r="X126" s="1" t="s">
        <v>2737</v>
      </c>
      <c r="Y126" s="1" t="s">
        <v>2738</v>
      </c>
      <c r="Z126" s="1" t="s">
        <v>1947</v>
      </c>
      <c r="AA126" s="1" t="s">
        <v>2737</v>
      </c>
      <c r="AB126" s="1" t="s">
        <v>2738</v>
      </c>
      <c r="AC126" s="1" t="s">
        <v>1947</v>
      </c>
      <c r="AD126" s="1" t="s">
        <v>98</v>
      </c>
      <c r="AE126" s="1" t="s">
        <v>98</v>
      </c>
      <c r="AF126" s="1" t="s">
        <v>2739</v>
      </c>
      <c r="AG126" s="1" t="s">
        <v>278</v>
      </c>
      <c r="AH126" s="1" t="s">
        <v>684</v>
      </c>
      <c r="AI126" s="1" t="s">
        <v>135</v>
      </c>
      <c r="AJ126" s="1">
        <v>72.2</v>
      </c>
      <c r="AK126" s="1">
        <v>7.6</v>
      </c>
      <c r="AL126" s="1" t="s">
        <v>2740</v>
      </c>
      <c r="AM126" s="1" t="s">
        <v>278</v>
      </c>
      <c r="AN126" s="1" t="s">
        <v>104</v>
      </c>
      <c r="AO126" s="1" t="s">
        <v>363</v>
      </c>
      <c r="AP126" s="1" t="s">
        <v>138</v>
      </c>
      <c r="AQ126" s="1">
        <v>60</v>
      </c>
      <c r="AR126" s="1">
        <v>6.32</v>
      </c>
      <c r="AS126" s="1"/>
      <c r="AT126" s="1"/>
      <c r="AU126" s="1"/>
      <c r="AV126" s="1"/>
      <c r="AW126" s="1"/>
      <c r="AX126" s="1"/>
      <c r="AY126" s="1" t="s">
        <v>2741</v>
      </c>
      <c r="AZ126" s="1" t="s">
        <v>2742</v>
      </c>
      <c r="BA126" s="1" t="s">
        <v>340</v>
      </c>
      <c r="BB126" s="1" t="s">
        <v>289</v>
      </c>
      <c r="BC126" s="1" t="s">
        <v>394</v>
      </c>
      <c r="BD126" s="1" t="s">
        <v>112</v>
      </c>
      <c r="BE126" s="1">
        <v>75.48</v>
      </c>
      <c r="BF126" s="1">
        <v>7.9</v>
      </c>
      <c r="BG126" s="1"/>
      <c r="BH126" s="1"/>
      <c r="BI126" s="1"/>
      <c r="BJ126" s="1"/>
      <c r="BK126" s="1"/>
      <c r="BL126" s="1"/>
      <c r="BM126" s="1"/>
      <c r="BN126" s="1"/>
      <c r="BO126" s="1" t="s">
        <v>2743</v>
      </c>
      <c r="BP126" s="1" t="s">
        <v>2744</v>
      </c>
      <c r="BQ126" s="1"/>
      <c r="BR126" s="1" t="s">
        <v>2745</v>
      </c>
      <c r="BS126" s="1"/>
      <c r="BT126" s="1" t="s">
        <v>2746</v>
      </c>
      <c r="BU126" s="1" t="str">
        <f>HYPERLINK("https://nconnect.nicmar.ac.in/storage/profile/6aa9946cb00da.png","Download")</f>
        <v>0</v>
      </c>
      <c r="BV126" s="1" t="s">
        <v>116</v>
      </c>
      <c r="BW126" s="3"/>
      <c r="BX126" s="3"/>
    </row>
    <row r="127" spans="1:76">
      <c r="A127" s="1" t="s">
        <v>76</v>
      </c>
      <c r="B127" s="1" t="s">
        <v>77</v>
      </c>
      <c r="C127" s="1" t="s">
        <v>2747</v>
      </c>
      <c r="D127" s="1" t="s">
        <v>2748</v>
      </c>
      <c r="E127" s="1" t="s">
        <v>2749</v>
      </c>
      <c r="F127" s="1" t="s">
        <v>2750</v>
      </c>
      <c r="G127" s="1" t="s">
        <v>2751</v>
      </c>
      <c r="H127" s="1" t="s">
        <v>2752</v>
      </c>
      <c r="I127" s="1" t="s">
        <v>2753</v>
      </c>
      <c r="J127" s="1">
        <v>7759065119</v>
      </c>
      <c r="K127" s="1" t="s">
        <v>702</v>
      </c>
      <c r="L127" s="1" t="s">
        <v>2754</v>
      </c>
      <c r="M127" s="1" t="s">
        <v>87</v>
      </c>
      <c r="N127" s="1" t="s">
        <v>2755</v>
      </c>
      <c r="O127" s="1" t="s">
        <v>2756</v>
      </c>
      <c r="P127" s="1" t="s">
        <v>217</v>
      </c>
      <c r="Q127" s="1">
        <v>482831167389</v>
      </c>
      <c r="R127" s="1" t="s">
        <v>2757</v>
      </c>
      <c r="S127" s="1">
        <v>7992378119</v>
      </c>
      <c r="T127" s="1" t="s">
        <v>2758</v>
      </c>
      <c r="U127" s="1" t="s">
        <v>2759</v>
      </c>
      <c r="V127" s="1">
        <v>6207857923</v>
      </c>
      <c r="W127" s="1" t="s">
        <v>479</v>
      </c>
      <c r="X127" s="1" t="s">
        <v>2760</v>
      </c>
      <c r="Y127" s="1" t="s">
        <v>557</v>
      </c>
      <c r="Z127" s="1" t="s">
        <v>558</v>
      </c>
      <c r="AA127" s="1" t="s">
        <v>2761</v>
      </c>
      <c r="AB127" s="1" t="s">
        <v>166</v>
      </c>
      <c r="AC127" s="1" t="s">
        <v>97</v>
      </c>
      <c r="AD127" s="1" t="s">
        <v>98</v>
      </c>
      <c r="AE127" s="1" t="s">
        <v>98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 t="str">
        <f>HYPERLINK("https://nconnect.nicmar.ac.in/storage/profile/6aaaa0c65c27e.png","Download")</f>
        <v>0</v>
      </c>
      <c r="BV127" s="1" t="s">
        <v>116</v>
      </c>
      <c r="BW127" s="3"/>
      <c r="BX127" s="3"/>
    </row>
    <row r="128" spans="1:76">
      <c r="A128" s="1" t="s">
        <v>76</v>
      </c>
      <c r="B128" s="1" t="s">
        <v>77</v>
      </c>
      <c r="C128" s="1" t="s">
        <v>2762</v>
      </c>
      <c r="D128" s="1" t="s">
        <v>2763</v>
      </c>
      <c r="E128" s="1"/>
      <c r="F128" s="1" t="s">
        <v>2764</v>
      </c>
      <c r="G128" s="1" t="s">
        <v>2765</v>
      </c>
      <c r="H128" s="1" t="s">
        <v>2766</v>
      </c>
      <c r="I128" s="1" t="s">
        <v>2767</v>
      </c>
      <c r="J128" s="1">
        <v>7384310555</v>
      </c>
      <c r="K128" s="1" t="s">
        <v>702</v>
      </c>
      <c r="L128" s="1" t="s">
        <v>2768</v>
      </c>
      <c r="M128" s="1" t="s">
        <v>87</v>
      </c>
      <c r="N128" s="1" t="s">
        <v>2769</v>
      </c>
      <c r="O128" s="1" t="s">
        <v>2770</v>
      </c>
      <c r="P128" s="1" t="s">
        <v>217</v>
      </c>
      <c r="Q128" s="1">
        <v>930663596331</v>
      </c>
      <c r="R128" s="1" t="s">
        <v>2771</v>
      </c>
      <c r="S128" s="1">
        <v>7384310666</v>
      </c>
      <c r="T128" s="1" t="s">
        <v>2242</v>
      </c>
      <c r="U128" s="1" t="s">
        <v>2772</v>
      </c>
      <c r="V128" s="1">
        <v>7908009738</v>
      </c>
      <c r="W128" s="1" t="s">
        <v>275</v>
      </c>
      <c r="X128" s="1" t="s">
        <v>2773</v>
      </c>
      <c r="Y128" s="1" t="s">
        <v>2774</v>
      </c>
      <c r="Z128" s="1" t="s">
        <v>503</v>
      </c>
      <c r="AA128" s="1" t="s">
        <v>2775</v>
      </c>
      <c r="AB128" s="1" t="s">
        <v>166</v>
      </c>
      <c r="AC128" s="1" t="s">
        <v>97</v>
      </c>
      <c r="AD128" s="1" t="s">
        <v>98</v>
      </c>
      <c r="AE128" s="1" t="s">
        <v>98</v>
      </c>
      <c r="AF128" s="1" t="s">
        <v>2776</v>
      </c>
      <c r="AG128" s="1" t="s">
        <v>2777</v>
      </c>
      <c r="AH128" s="1" t="s">
        <v>737</v>
      </c>
      <c r="AI128" s="1" t="s">
        <v>417</v>
      </c>
      <c r="AJ128" s="1">
        <v>81.8</v>
      </c>
      <c r="AK128" s="1">
        <v>8.18</v>
      </c>
      <c r="AL128" s="1" t="s">
        <v>2778</v>
      </c>
      <c r="AM128" s="1" t="s">
        <v>2779</v>
      </c>
      <c r="AN128" s="1" t="s">
        <v>1008</v>
      </c>
      <c r="AO128" s="1" t="s">
        <v>782</v>
      </c>
      <c r="AP128" s="1" t="s">
        <v>2780</v>
      </c>
      <c r="AQ128" s="1">
        <v>91</v>
      </c>
      <c r="AR128" s="1">
        <v>9.1</v>
      </c>
      <c r="AS128" s="1"/>
      <c r="AT128" s="1"/>
      <c r="AU128" s="1"/>
      <c r="AV128" s="1"/>
      <c r="AW128" s="1"/>
      <c r="AX128" s="1"/>
      <c r="AY128" s="1" t="s">
        <v>2781</v>
      </c>
      <c r="AZ128" s="1" t="s">
        <v>2782</v>
      </c>
      <c r="BA128" s="1" t="s">
        <v>2783</v>
      </c>
      <c r="BB128" s="1" t="s">
        <v>2784</v>
      </c>
      <c r="BC128" s="1" t="s">
        <v>858</v>
      </c>
      <c r="BD128" s="1" t="s">
        <v>414</v>
      </c>
      <c r="BE128" s="1">
        <v>84.9</v>
      </c>
      <c r="BF128" s="1">
        <v>8.49</v>
      </c>
      <c r="BG128" s="1"/>
      <c r="BH128" s="1"/>
      <c r="BI128" s="1"/>
      <c r="BJ128" s="1"/>
      <c r="BK128" s="1"/>
      <c r="BL128" s="1"/>
      <c r="BM128" s="1"/>
      <c r="BN128" s="1"/>
      <c r="BO128" s="1" t="s">
        <v>2785</v>
      </c>
      <c r="BP128" s="1"/>
      <c r="BQ128" s="1"/>
      <c r="BR128" s="1"/>
      <c r="BS128" s="1"/>
      <c r="BT128" s="1"/>
      <c r="BU128" s="1" t="str">
        <f>HYPERLINK("https://nconnect.nicmar.ac.in/storage/profile/6aaa312d95a2b.png","Download")</f>
        <v>0</v>
      </c>
      <c r="BV128" s="1" t="s">
        <v>116</v>
      </c>
      <c r="BW128" s="3"/>
      <c r="BX128" s="3"/>
    </row>
    <row r="129" spans="1:76">
      <c r="A129" s="1" t="s">
        <v>76</v>
      </c>
      <c r="B129" s="1" t="s">
        <v>77</v>
      </c>
      <c r="C129" s="1" t="s">
        <v>2786</v>
      </c>
      <c r="D129" s="1" t="s">
        <v>2787</v>
      </c>
      <c r="E129" s="1"/>
      <c r="F129" s="1" t="s">
        <v>668</v>
      </c>
      <c r="G129" s="1" t="s">
        <v>2788</v>
      </c>
      <c r="H129" s="1" t="s">
        <v>2789</v>
      </c>
      <c r="I129" s="1" t="s">
        <v>2790</v>
      </c>
      <c r="J129" s="1">
        <v>8979095450</v>
      </c>
      <c r="K129" s="1" t="s">
        <v>702</v>
      </c>
      <c r="L129" s="1" t="s">
        <v>2791</v>
      </c>
      <c r="M129" s="1" t="s">
        <v>87</v>
      </c>
      <c r="N129" s="1" t="s">
        <v>1574</v>
      </c>
      <c r="O129" s="1" t="s">
        <v>2792</v>
      </c>
      <c r="P129" s="1" t="s">
        <v>192</v>
      </c>
      <c r="Q129" s="1">
        <v>377687691149</v>
      </c>
      <c r="R129" s="1" t="s">
        <v>2793</v>
      </c>
      <c r="S129" s="1">
        <v>8449622852</v>
      </c>
      <c r="T129" s="1" t="s">
        <v>160</v>
      </c>
      <c r="U129" s="1" t="s">
        <v>2794</v>
      </c>
      <c r="V129" s="1">
        <v>7906297388</v>
      </c>
      <c r="W129" s="1" t="s">
        <v>1098</v>
      </c>
      <c r="X129" s="1" t="s">
        <v>2795</v>
      </c>
      <c r="Y129" s="1" t="s">
        <v>2796</v>
      </c>
      <c r="Z129" s="1" t="s">
        <v>2797</v>
      </c>
      <c r="AA129" s="1" t="s">
        <v>2795</v>
      </c>
      <c r="AB129" s="1" t="s">
        <v>2796</v>
      </c>
      <c r="AC129" s="1" t="s">
        <v>2797</v>
      </c>
      <c r="AD129" s="1" t="s">
        <v>98</v>
      </c>
      <c r="AE129" s="1" t="s">
        <v>98</v>
      </c>
      <c r="AF129" s="1" t="s">
        <v>2798</v>
      </c>
      <c r="AG129" s="1" t="s">
        <v>2799</v>
      </c>
      <c r="AH129" s="1" t="s">
        <v>687</v>
      </c>
      <c r="AI129" s="1" t="s">
        <v>1928</v>
      </c>
      <c r="AJ129" s="1">
        <v>80.17</v>
      </c>
      <c r="AK129" s="1"/>
      <c r="AL129" s="1" t="s">
        <v>2800</v>
      </c>
      <c r="AM129" s="1" t="s">
        <v>2799</v>
      </c>
      <c r="AN129" s="1" t="s">
        <v>104</v>
      </c>
      <c r="AO129" s="1" t="s">
        <v>1560</v>
      </c>
      <c r="AP129" s="1" t="s">
        <v>715</v>
      </c>
      <c r="AQ129" s="1">
        <v>67.6</v>
      </c>
      <c r="AR129" s="1"/>
      <c r="AS129" s="1"/>
      <c r="AT129" s="1"/>
      <c r="AU129" s="1"/>
      <c r="AV129" s="1"/>
      <c r="AW129" s="1"/>
      <c r="AX129" s="1"/>
      <c r="AY129" s="1" t="s">
        <v>2801</v>
      </c>
      <c r="AZ129" s="1" t="s">
        <v>2802</v>
      </c>
      <c r="BA129" s="1" t="s">
        <v>1404</v>
      </c>
      <c r="BB129" s="1" t="s">
        <v>2408</v>
      </c>
      <c r="BC129" s="1" t="s">
        <v>614</v>
      </c>
      <c r="BD129" s="1" t="s">
        <v>1065</v>
      </c>
      <c r="BE129" s="1">
        <v>71.34</v>
      </c>
      <c r="BF129" s="1">
        <v>7.51</v>
      </c>
      <c r="BG129" s="1"/>
      <c r="BH129" s="1"/>
      <c r="BI129" s="1"/>
      <c r="BJ129" s="1"/>
      <c r="BK129" s="1"/>
      <c r="BL129" s="1"/>
      <c r="BM129" s="1"/>
      <c r="BN129" s="1"/>
      <c r="BO129" s="1" t="s">
        <v>2803</v>
      </c>
      <c r="BP129" s="1"/>
      <c r="BQ129" s="1"/>
      <c r="BR129" s="1" t="s">
        <v>2804</v>
      </c>
      <c r="BS129" s="1"/>
      <c r="BT129" s="1" t="s">
        <v>2805</v>
      </c>
      <c r="BU129" s="1" t="str">
        <f>HYPERLINK("https://nconnect.nicmar.ac.in/storage/profile/6aaa6dcb9484a.png","Download")</f>
        <v>0</v>
      </c>
      <c r="BV129" s="1" t="s">
        <v>116</v>
      </c>
      <c r="BW129" s="3"/>
      <c r="BX129" s="3"/>
    </row>
    <row r="130" spans="1:76">
      <c r="A130" s="1" t="s">
        <v>76</v>
      </c>
      <c r="B130" s="1" t="s">
        <v>77</v>
      </c>
      <c r="C130" s="1" t="s">
        <v>2806</v>
      </c>
      <c r="D130" s="1" t="s">
        <v>2807</v>
      </c>
      <c r="E130" s="1"/>
      <c r="F130" s="1" t="s">
        <v>2808</v>
      </c>
      <c r="G130" s="1" t="s">
        <v>2809</v>
      </c>
      <c r="H130" s="1" t="s">
        <v>2810</v>
      </c>
      <c r="I130" s="1" t="s">
        <v>2811</v>
      </c>
      <c r="J130" s="1">
        <v>9448854162</v>
      </c>
      <c r="K130" s="1" t="s">
        <v>702</v>
      </c>
      <c r="L130" s="1" t="s">
        <v>2812</v>
      </c>
      <c r="M130" s="1" t="s">
        <v>87</v>
      </c>
      <c r="N130" s="1" t="s">
        <v>2813</v>
      </c>
      <c r="O130" s="1" t="s">
        <v>2814</v>
      </c>
      <c r="P130" s="1" t="s">
        <v>90</v>
      </c>
      <c r="Q130" s="1">
        <v>857882993537</v>
      </c>
      <c r="R130" s="1" t="s">
        <v>2815</v>
      </c>
      <c r="S130" s="1">
        <v>9585508965</v>
      </c>
      <c r="T130" s="1" t="s">
        <v>2816</v>
      </c>
      <c r="U130" s="1" t="s">
        <v>2817</v>
      </c>
      <c r="V130" s="1">
        <v>9164526985</v>
      </c>
      <c r="W130" s="1" t="s">
        <v>2818</v>
      </c>
      <c r="X130" s="1" t="s">
        <v>2819</v>
      </c>
      <c r="Y130" s="1" t="s">
        <v>630</v>
      </c>
      <c r="Z130" s="1" t="s">
        <v>631</v>
      </c>
      <c r="AA130" s="1" t="s">
        <v>2820</v>
      </c>
      <c r="AB130" s="1" t="s">
        <v>166</v>
      </c>
      <c r="AC130" s="1" t="s">
        <v>97</v>
      </c>
      <c r="AD130" s="1" t="s">
        <v>98</v>
      </c>
      <c r="AE130" s="1" t="s">
        <v>98</v>
      </c>
      <c r="AF130" s="1" t="s">
        <v>2821</v>
      </c>
      <c r="AG130" s="1" t="s">
        <v>2822</v>
      </c>
      <c r="AH130" s="1" t="s">
        <v>137</v>
      </c>
      <c r="AI130" s="1" t="s">
        <v>363</v>
      </c>
      <c r="AJ130" s="1">
        <v>90.4</v>
      </c>
      <c r="AK130" s="1"/>
      <c r="AL130" s="1" t="s">
        <v>2823</v>
      </c>
      <c r="AM130" s="1" t="s">
        <v>2824</v>
      </c>
      <c r="AN130" s="1" t="s">
        <v>104</v>
      </c>
      <c r="AO130" s="1" t="s">
        <v>142</v>
      </c>
      <c r="AP130" s="1" t="s">
        <v>737</v>
      </c>
      <c r="AQ130" s="1">
        <v>81.5</v>
      </c>
      <c r="AR130" s="1"/>
      <c r="AS130" s="1"/>
      <c r="AT130" s="1"/>
      <c r="AU130" s="1"/>
      <c r="AV130" s="1"/>
      <c r="AW130" s="1"/>
      <c r="AX130" s="1"/>
      <c r="AY130" s="1" t="s">
        <v>2825</v>
      </c>
      <c r="AZ130" s="1" t="s">
        <v>2826</v>
      </c>
      <c r="BA130" s="1" t="s">
        <v>340</v>
      </c>
      <c r="BB130" s="1" t="s">
        <v>2827</v>
      </c>
      <c r="BC130" s="1" t="s">
        <v>1828</v>
      </c>
      <c r="BD130" s="1" t="s">
        <v>143</v>
      </c>
      <c r="BE130" s="1">
        <v>60.9</v>
      </c>
      <c r="BF130" s="1">
        <v>6.84</v>
      </c>
      <c r="BG130" s="1" t="s">
        <v>2828</v>
      </c>
      <c r="BH130" s="1" t="s">
        <v>2829</v>
      </c>
      <c r="BI130" s="1" t="s">
        <v>2022</v>
      </c>
      <c r="BJ130" s="1" t="s">
        <v>1659</v>
      </c>
      <c r="BK130" s="1" t="s">
        <v>2502</v>
      </c>
      <c r="BL130" s="1" t="s">
        <v>418</v>
      </c>
      <c r="BM130" s="1">
        <v>71.54</v>
      </c>
      <c r="BN130" s="1">
        <v>7.53</v>
      </c>
      <c r="BO130" s="1" t="s">
        <v>2830</v>
      </c>
      <c r="BP130" s="1"/>
      <c r="BQ130" s="1"/>
      <c r="BR130" s="1" t="s">
        <v>2831</v>
      </c>
      <c r="BS130" s="1"/>
      <c r="BT130" s="1" t="s">
        <v>2832</v>
      </c>
      <c r="BU130" s="1" t="str">
        <f>HYPERLINK("https://nconnect.nicmar.ac.in/storage/profile/6aabd84874f53.png","Download")</f>
        <v>0</v>
      </c>
      <c r="BV130" s="1" t="s">
        <v>116</v>
      </c>
      <c r="BW130" s="3"/>
      <c r="BX130" s="3"/>
    </row>
    <row r="131" spans="1:76">
      <c r="A131" s="1" t="s">
        <v>76</v>
      </c>
      <c r="B131" s="1" t="s">
        <v>77</v>
      </c>
      <c r="C131" s="1" t="s">
        <v>2833</v>
      </c>
      <c r="D131" s="1"/>
      <c r="E131" s="1"/>
      <c r="F131" s="1"/>
      <c r="G131" s="1"/>
      <c r="H131" s="1" t="s">
        <v>2834</v>
      </c>
      <c r="I131" s="1" t="s">
        <v>2834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 t="s">
        <v>98</v>
      </c>
      <c r="AE131" s="1" t="s">
        <v>98</v>
      </c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 t="s">
        <v>1273</v>
      </c>
      <c r="BV131" s="1" t="s">
        <v>116</v>
      </c>
      <c r="BW131" s="3"/>
      <c r="BX131" s="3"/>
    </row>
    <row r="132" spans="1:76">
      <c r="A132" s="1" t="s">
        <v>76</v>
      </c>
      <c r="B132" s="1" t="s">
        <v>77</v>
      </c>
      <c r="C132" s="1" t="s">
        <v>2835</v>
      </c>
      <c r="D132" s="1"/>
      <c r="E132" s="1"/>
      <c r="F132" s="1"/>
      <c r="G132" s="1"/>
      <c r="H132" s="1" t="s">
        <v>2836</v>
      </c>
      <c r="I132" s="1" t="s">
        <v>2836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 t="s">
        <v>98</v>
      </c>
      <c r="AE132" s="1" t="s">
        <v>98</v>
      </c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 t="s">
        <v>1273</v>
      </c>
      <c r="BV132" s="1" t="s">
        <v>116</v>
      </c>
      <c r="BW132" s="3"/>
      <c r="BX132" s="3"/>
    </row>
    <row r="133" spans="1:76">
      <c r="A133" s="1" t="s">
        <v>76</v>
      </c>
      <c r="B133" s="1" t="s">
        <v>77</v>
      </c>
      <c r="C133" s="1" t="s">
        <v>2837</v>
      </c>
      <c r="D133" s="1" t="s">
        <v>2838</v>
      </c>
      <c r="E133" s="1" t="s">
        <v>1814</v>
      </c>
      <c r="F133" s="1" t="s">
        <v>2839</v>
      </c>
      <c r="G133" s="1" t="s">
        <v>2840</v>
      </c>
      <c r="H133" s="1" t="s">
        <v>2841</v>
      </c>
      <c r="I133" s="1" t="s">
        <v>2842</v>
      </c>
      <c r="J133" s="1">
        <v>9422875623</v>
      </c>
      <c r="K133" s="1" t="s">
        <v>702</v>
      </c>
      <c r="L133" s="1" t="s">
        <v>2843</v>
      </c>
      <c r="M133" s="1" t="s">
        <v>87</v>
      </c>
      <c r="N133" s="1" t="s">
        <v>2844</v>
      </c>
      <c r="O133" s="1" t="s">
        <v>2845</v>
      </c>
      <c r="P133" s="1" t="s">
        <v>158</v>
      </c>
      <c r="Q133" s="1">
        <v>979565149209</v>
      </c>
      <c r="R133" s="1" t="s">
        <v>2846</v>
      </c>
      <c r="S133" s="1">
        <v>9325377121</v>
      </c>
      <c r="T133" s="1" t="s">
        <v>2847</v>
      </c>
      <c r="U133" s="1" t="s">
        <v>2848</v>
      </c>
      <c r="V133" s="1">
        <v>9403171126</v>
      </c>
      <c r="W133" s="1" t="s">
        <v>196</v>
      </c>
      <c r="X133" s="1" t="s">
        <v>2849</v>
      </c>
      <c r="Y133" s="1" t="s">
        <v>1327</v>
      </c>
      <c r="Z133" s="1" t="s">
        <v>97</v>
      </c>
      <c r="AA133" s="1" t="s">
        <v>2849</v>
      </c>
      <c r="AB133" s="1" t="s">
        <v>1327</v>
      </c>
      <c r="AC133" s="1" t="s">
        <v>97</v>
      </c>
      <c r="AD133" s="1" t="s">
        <v>98</v>
      </c>
      <c r="AE133" s="1" t="s">
        <v>98</v>
      </c>
      <c r="AF133" s="1" t="s">
        <v>2850</v>
      </c>
      <c r="AG133" s="1" t="s">
        <v>2851</v>
      </c>
      <c r="AH133" s="1" t="s">
        <v>169</v>
      </c>
      <c r="AI133" s="1" t="s">
        <v>394</v>
      </c>
      <c r="AJ133" s="1">
        <v>71.6</v>
      </c>
      <c r="AK133" s="1"/>
      <c r="AL133" s="1"/>
      <c r="AM133" s="1"/>
      <c r="AN133" s="1"/>
      <c r="AO133" s="1"/>
      <c r="AP133" s="1"/>
      <c r="AQ133" s="1"/>
      <c r="AR133" s="1"/>
      <c r="AS133" s="1" t="s">
        <v>1202</v>
      </c>
      <c r="AT133" s="1" t="s">
        <v>2852</v>
      </c>
      <c r="AU133" s="1" t="s">
        <v>172</v>
      </c>
      <c r="AV133" s="1" t="s">
        <v>513</v>
      </c>
      <c r="AW133" s="1">
        <v>80.21</v>
      </c>
      <c r="AX133" s="1"/>
      <c r="AY133" s="1" t="s">
        <v>2853</v>
      </c>
      <c r="AZ133" s="1" t="s">
        <v>2854</v>
      </c>
      <c r="BA133" s="1" t="s">
        <v>340</v>
      </c>
      <c r="BB133" s="1" t="s">
        <v>289</v>
      </c>
      <c r="BC133" s="1" t="s">
        <v>614</v>
      </c>
      <c r="BD133" s="1" t="s">
        <v>366</v>
      </c>
      <c r="BE133" s="1">
        <v>56.01</v>
      </c>
      <c r="BF133" s="1">
        <v>6.11</v>
      </c>
      <c r="BG133" s="1"/>
      <c r="BH133" s="1"/>
      <c r="BI133" s="1"/>
      <c r="BJ133" s="1"/>
      <c r="BK133" s="1"/>
      <c r="BL133" s="1"/>
      <c r="BM133" s="1"/>
      <c r="BN133" s="1"/>
      <c r="BO133" s="1" t="s">
        <v>2855</v>
      </c>
      <c r="BP133" s="1" t="s">
        <v>2856</v>
      </c>
      <c r="BQ133" s="1"/>
      <c r="BR133" s="1" t="s">
        <v>2857</v>
      </c>
      <c r="BS133" s="1"/>
      <c r="BT133" s="1"/>
      <c r="BU133" s="1" t="str">
        <f>HYPERLINK("https://nconnect.nicmar.ac.in/storage/profile/6aaad4db7c552.png","Download")</f>
        <v>0</v>
      </c>
      <c r="BV133" s="1" t="s">
        <v>116</v>
      </c>
      <c r="BW133" s="3"/>
      <c r="BX133" s="3"/>
    </row>
    <row r="134" spans="1:76">
      <c r="A134" s="1" t="s">
        <v>76</v>
      </c>
      <c r="B134" s="1" t="s">
        <v>77</v>
      </c>
      <c r="C134" s="1" t="s">
        <v>2858</v>
      </c>
      <c r="D134" s="1" t="s">
        <v>1688</v>
      </c>
      <c r="E134" s="1" t="s">
        <v>697</v>
      </c>
      <c r="F134" s="1" t="s">
        <v>2859</v>
      </c>
      <c r="G134" s="1" t="s">
        <v>2860</v>
      </c>
      <c r="H134" s="1" t="s">
        <v>2861</v>
      </c>
      <c r="I134" s="1" t="s">
        <v>2862</v>
      </c>
      <c r="J134" s="1">
        <v>9423958866</v>
      </c>
      <c r="K134" s="1" t="s">
        <v>702</v>
      </c>
      <c r="L134" s="1" t="s">
        <v>2863</v>
      </c>
      <c r="M134" s="1" t="s">
        <v>87</v>
      </c>
      <c r="N134" s="1" t="s">
        <v>2864</v>
      </c>
      <c r="O134" s="1" t="s">
        <v>2865</v>
      </c>
      <c r="P134" s="1" t="s">
        <v>217</v>
      </c>
      <c r="Q134" s="1">
        <v>551092193278</v>
      </c>
      <c r="R134" s="1" t="s">
        <v>2866</v>
      </c>
      <c r="S134" s="1">
        <v>7995793555</v>
      </c>
      <c r="T134" s="1" t="s">
        <v>2867</v>
      </c>
      <c r="U134" s="1" t="s">
        <v>2868</v>
      </c>
      <c r="V134" s="1">
        <v>9422074416</v>
      </c>
      <c r="W134" s="1" t="s">
        <v>246</v>
      </c>
      <c r="X134" s="1" t="s">
        <v>2869</v>
      </c>
      <c r="Y134" s="1" t="s">
        <v>961</v>
      </c>
      <c r="Z134" s="1" t="s">
        <v>97</v>
      </c>
      <c r="AA134" s="1" t="s">
        <v>2869</v>
      </c>
      <c r="AB134" s="1" t="s">
        <v>961</v>
      </c>
      <c r="AC134" s="1" t="s">
        <v>97</v>
      </c>
      <c r="AD134" s="1" t="s">
        <v>98</v>
      </c>
      <c r="AE134" s="1" t="s">
        <v>98</v>
      </c>
      <c r="AF134" s="1" t="s">
        <v>2870</v>
      </c>
      <c r="AG134" s="1" t="s">
        <v>2871</v>
      </c>
      <c r="AH134" s="1" t="s">
        <v>138</v>
      </c>
      <c r="AI134" s="1" t="s">
        <v>737</v>
      </c>
      <c r="AJ134" s="1">
        <v>90.0</v>
      </c>
      <c r="AK134" s="1">
        <v>9.0</v>
      </c>
      <c r="AL134" s="1" t="s">
        <v>1765</v>
      </c>
      <c r="AM134" s="1" t="s">
        <v>2872</v>
      </c>
      <c r="AN134" s="1" t="s">
        <v>104</v>
      </c>
      <c r="AO134" s="1" t="s">
        <v>178</v>
      </c>
      <c r="AP134" s="1" t="s">
        <v>782</v>
      </c>
      <c r="AQ134" s="1">
        <v>70.0</v>
      </c>
      <c r="AR134" s="1">
        <v>7.0</v>
      </c>
      <c r="AS134" s="1"/>
      <c r="AT134" s="1"/>
      <c r="AU134" s="1"/>
      <c r="AV134" s="1"/>
      <c r="AW134" s="1"/>
      <c r="AX134" s="1"/>
      <c r="AY134" s="1" t="s">
        <v>2873</v>
      </c>
      <c r="AZ134" s="1" t="s">
        <v>2874</v>
      </c>
      <c r="BA134" s="1" t="s">
        <v>340</v>
      </c>
      <c r="BB134" s="1" t="s">
        <v>289</v>
      </c>
      <c r="BC134" s="1" t="s">
        <v>2875</v>
      </c>
      <c r="BD134" s="1" t="s">
        <v>414</v>
      </c>
      <c r="BE134" s="1">
        <v>55.48</v>
      </c>
      <c r="BF134" s="1">
        <v>5.84</v>
      </c>
      <c r="BG134" s="1"/>
      <c r="BH134" s="1"/>
      <c r="BI134" s="1"/>
      <c r="BJ134" s="1"/>
      <c r="BK134" s="1"/>
      <c r="BL134" s="1"/>
      <c r="BM134" s="1"/>
      <c r="BN134" s="1"/>
      <c r="BO134" s="1" t="s">
        <v>2876</v>
      </c>
      <c r="BP134" s="1"/>
      <c r="BQ134" s="1"/>
      <c r="BR134" s="1" t="s">
        <v>2877</v>
      </c>
      <c r="BS134" s="1"/>
      <c r="BT134" s="1"/>
      <c r="BU134" s="1" t="str">
        <f>HYPERLINK("https://nconnect.nicmar.ac.in/storage/profile/6ab3b1ff7e75d.png","Download")</f>
        <v>0</v>
      </c>
      <c r="BV134" s="1" t="s">
        <v>116</v>
      </c>
      <c r="BW134" s="3"/>
      <c r="BX134" s="3"/>
    </row>
    <row r="135" spans="1:76">
      <c r="A135" s="1" t="s">
        <v>76</v>
      </c>
      <c r="B135" s="1" t="s">
        <v>77</v>
      </c>
      <c r="C135" s="1" t="s">
        <v>2878</v>
      </c>
      <c r="D135" s="1" t="s">
        <v>2879</v>
      </c>
      <c r="E135" s="1" t="s">
        <v>2880</v>
      </c>
      <c r="F135" s="1" t="s">
        <v>2881</v>
      </c>
      <c r="G135" s="1" t="s">
        <v>2882</v>
      </c>
      <c r="H135" s="1" t="s">
        <v>2883</v>
      </c>
      <c r="I135" s="1" t="s">
        <v>2884</v>
      </c>
      <c r="J135" s="1">
        <v>8660550100</v>
      </c>
      <c r="K135" s="1" t="s">
        <v>702</v>
      </c>
      <c r="L135" s="1" t="s">
        <v>2885</v>
      </c>
      <c r="M135" s="1" t="s">
        <v>87</v>
      </c>
      <c r="N135" s="1" t="s">
        <v>2886</v>
      </c>
      <c r="O135" s="1" t="s">
        <v>2887</v>
      </c>
      <c r="P135" s="1" t="s">
        <v>90</v>
      </c>
      <c r="Q135" s="1">
        <v>375876733509</v>
      </c>
      <c r="R135" s="1" t="s">
        <v>2888</v>
      </c>
      <c r="S135" s="1">
        <v>9845780624</v>
      </c>
      <c r="T135" s="1" t="s">
        <v>2889</v>
      </c>
      <c r="U135" s="1" t="s">
        <v>2890</v>
      </c>
      <c r="V135" s="1">
        <v>9945626456</v>
      </c>
      <c r="W135" s="1" t="s">
        <v>246</v>
      </c>
      <c r="X135" s="1" t="s">
        <v>2891</v>
      </c>
      <c r="Y135" s="1" t="s">
        <v>2554</v>
      </c>
      <c r="Z135" s="1" t="s">
        <v>631</v>
      </c>
      <c r="AA135" s="1" t="s">
        <v>2892</v>
      </c>
      <c r="AB135" s="1" t="s">
        <v>2554</v>
      </c>
      <c r="AC135" s="1" t="s">
        <v>631</v>
      </c>
      <c r="AD135" s="1" t="s">
        <v>98</v>
      </c>
      <c r="AE135" s="1" t="s">
        <v>98</v>
      </c>
      <c r="AF135" s="1" t="s">
        <v>2893</v>
      </c>
      <c r="AG135" s="1" t="s">
        <v>2894</v>
      </c>
      <c r="AH135" s="1" t="s">
        <v>253</v>
      </c>
      <c r="AI135" s="1" t="s">
        <v>173</v>
      </c>
      <c r="AJ135" s="1">
        <v>82</v>
      </c>
      <c r="AK135" s="1">
        <v>8.2</v>
      </c>
      <c r="AL135" s="1" t="s">
        <v>2895</v>
      </c>
      <c r="AM135" s="1" t="s">
        <v>2895</v>
      </c>
      <c r="AN135" s="1" t="s">
        <v>1008</v>
      </c>
      <c r="AO135" s="1" t="s">
        <v>173</v>
      </c>
      <c r="AP135" s="1" t="s">
        <v>854</v>
      </c>
      <c r="AQ135" s="1">
        <v>96</v>
      </c>
      <c r="AR135" s="1">
        <v>9.6</v>
      </c>
      <c r="AS135" s="1"/>
      <c r="AT135" s="1"/>
      <c r="AU135" s="1"/>
      <c r="AV135" s="1"/>
      <c r="AW135" s="1"/>
      <c r="AX135" s="1"/>
      <c r="AY135" s="1" t="s">
        <v>2895</v>
      </c>
      <c r="AZ135" s="1" t="s">
        <v>2896</v>
      </c>
      <c r="BA135" s="1" t="s">
        <v>1404</v>
      </c>
      <c r="BB135" s="1" t="s">
        <v>1011</v>
      </c>
      <c r="BC135" s="1" t="s">
        <v>1163</v>
      </c>
      <c r="BD135" s="1" t="s">
        <v>639</v>
      </c>
      <c r="BE135" s="1">
        <v>89.2</v>
      </c>
      <c r="BF135" s="1">
        <v>8.92</v>
      </c>
      <c r="BG135" s="1"/>
      <c r="BH135" s="1"/>
      <c r="BI135" s="1"/>
      <c r="BJ135" s="1"/>
      <c r="BK135" s="1"/>
      <c r="BL135" s="1"/>
      <c r="BM135" s="1"/>
      <c r="BN135" s="1"/>
      <c r="BO135" s="1" t="s">
        <v>2897</v>
      </c>
      <c r="BP135" s="1"/>
      <c r="BQ135" s="1"/>
      <c r="BR135" s="1" t="s">
        <v>2898</v>
      </c>
      <c r="BS135" s="1"/>
      <c r="BT135" s="1"/>
      <c r="BU135" s="1" t="str">
        <f>HYPERLINK("https://nconnect.nicmar.ac.in/storage/profile/6aaaa175ced43.png","Download")</f>
        <v>0</v>
      </c>
      <c r="BV135" s="1" t="s">
        <v>116</v>
      </c>
      <c r="BW135" s="3"/>
      <c r="BX135" s="3"/>
    </row>
    <row r="136" spans="1:76">
      <c r="A136" s="1" t="s">
        <v>76</v>
      </c>
      <c r="B136" s="1" t="s">
        <v>77</v>
      </c>
      <c r="C136" s="1" t="s">
        <v>2899</v>
      </c>
      <c r="D136" s="1" t="s">
        <v>2900</v>
      </c>
      <c r="E136" s="1" t="s">
        <v>2901</v>
      </c>
      <c r="F136" s="1" t="s">
        <v>2902</v>
      </c>
      <c r="G136" s="1" t="s">
        <v>2903</v>
      </c>
      <c r="H136" s="1" t="s">
        <v>2904</v>
      </c>
      <c r="I136" s="1" t="s">
        <v>2905</v>
      </c>
      <c r="J136" s="1">
        <v>9552508519</v>
      </c>
      <c r="K136" s="1" t="s">
        <v>702</v>
      </c>
      <c r="L136" s="1" t="s">
        <v>2906</v>
      </c>
      <c r="M136" s="1" t="s">
        <v>87</v>
      </c>
      <c r="N136" s="1" t="s">
        <v>125</v>
      </c>
      <c r="O136" s="1" t="s">
        <v>2907</v>
      </c>
      <c r="P136" s="1" t="s">
        <v>192</v>
      </c>
      <c r="Q136" s="1">
        <v>656198951824</v>
      </c>
      <c r="R136" s="1" t="s">
        <v>2908</v>
      </c>
      <c r="S136" s="1">
        <v>9834438875</v>
      </c>
      <c r="T136" s="1" t="s">
        <v>328</v>
      </c>
      <c r="U136" s="1" t="s">
        <v>2909</v>
      </c>
      <c r="V136" s="1">
        <v>9067179511</v>
      </c>
      <c r="W136" s="1" t="s">
        <v>221</v>
      </c>
      <c r="X136" s="1" t="s">
        <v>2910</v>
      </c>
      <c r="Y136" s="1" t="s">
        <v>164</v>
      </c>
      <c r="Z136" s="1" t="s">
        <v>97</v>
      </c>
      <c r="AA136" s="1" t="s">
        <v>2910</v>
      </c>
      <c r="AB136" s="1" t="s">
        <v>164</v>
      </c>
      <c r="AC136" s="1" t="s">
        <v>97</v>
      </c>
      <c r="AD136" s="1" t="s">
        <v>98</v>
      </c>
      <c r="AE136" s="1" t="s">
        <v>98</v>
      </c>
      <c r="AF136" s="1" t="s">
        <v>2911</v>
      </c>
      <c r="AG136" s="1" t="s">
        <v>2912</v>
      </c>
      <c r="AH136" s="1" t="s">
        <v>226</v>
      </c>
      <c r="AI136" s="1" t="s">
        <v>199</v>
      </c>
      <c r="AJ136" s="1">
        <v>80.2</v>
      </c>
      <c r="AK136" s="1"/>
      <c r="AL136" s="1" t="s">
        <v>2913</v>
      </c>
      <c r="AM136" s="1" t="s">
        <v>2912</v>
      </c>
      <c r="AN136" s="1" t="s">
        <v>104</v>
      </c>
      <c r="AO136" s="1" t="s">
        <v>137</v>
      </c>
      <c r="AP136" s="1" t="s">
        <v>169</v>
      </c>
      <c r="AQ136" s="1">
        <v>56.77</v>
      </c>
      <c r="AR136" s="1"/>
      <c r="AS136" s="1"/>
      <c r="AT136" s="1"/>
      <c r="AU136" s="1"/>
      <c r="AV136" s="1"/>
      <c r="AW136" s="1"/>
      <c r="AX136" s="1"/>
      <c r="AY136" s="1" t="s">
        <v>2914</v>
      </c>
      <c r="AZ136" s="1" t="s">
        <v>2915</v>
      </c>
      <c r="BA136" s="1" t="s">
        <v>288</v>
      </c>
      <c r="BB136" s="1" t="s">
        <v>289</v>
      </c>
      <c r="BC136" s="1" t="s">
        <v>413</v>
      </c>
      <c r="BD136" s="1" t="s">
        <v>858</v>
      </c>
      <c r="BE136" s="1">
        <v>65.6</v>
      </c>
      <c r="BF136" s="1">
        <v>7.31</v>
      </c>
      <c r="BG136" s="1"/>
      <c r="BH136" s="1"/>
      <c r="BI136" s="1"/>
      <c r="BJ136" s="1"/>
      <c r="BK136" s="1"/>
      <c r="BL136" s="1"/>
      <c r="BM136" s="1"/>
      <c r="BN136" s="1"/>
      <c r="BO136" s="1" t="s">
        <v>2916</v>
      </c>
      <c r="BP136" s="1" t="s">
        <v>2917</v>
      </c>
      <c r="BQ136" s="1"/>
      <c r="BR136" s="1"/>
      <c r="BS136" s="1"/>
      <c r="BT136" s="1"/>
      <c r="BU136" s="1" t="str">
        <f>HYPERLINK("https://nconnect.nicmar.ac.in/storage/profile/6aaad929b20c8.png","Download")</f>
        <v>0</v>
      </c>
      <c r="BV136" s="1" t="s">
        <v>116</v>
      </c>
      <c r="BW136" s="3"/>
      <c r="BX136" s="3"/>
    </row>
    <row r="137" spans="1:76">
      <c r="A137" s="1" t="s">
        <v>76</v>
      </c>
      <c r="B137" s="1" t="s">
        <v>77</v>
      </c>
      <c r="C137" s="1" t="s">
        <v>2918</v>
      </c>
      <c r="D137" s="1"/>
      <c r="E137" s="1"/>
      <c r="F137" s="1"/>
      <c r="G137" s="1"/>
      <c r="H137" s="1" t="s">
        <v>2919</v>
      </c>
      <c r="I137" s="1" t="s">
        <v>2919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 t="s">
        <v>98</v>
      </c>
      <c r="AE137" s="1" t="s">
        <v>98</v>
      </c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 t="s">
        <v>1273</v>
      </c>
      <c r="BV137" s="1" t="s">
        <v>116</v>
      </c>
      <c r="BW137" s="3"/>
      <c r="BX137" s="3"/>
    </row>
    <row r="138" spans="1:76">
      <c r="A138" s="1" t="s">
        <v>76</v>
      </c>
      <c r="B138" s="1" t="s">
        <v>77</v>
      </c>
      <c r="C138" s="1" t="s">
        <v>2920</v>
      </c>
      <c r="D138" s="1" t="s">
        <v>2921</v>
      </c>
      <c r="E138" s="1" t="s">
        <v>2922</v>
      </c>
      <c r="F138" s="1" t="s">
        <v>2923</v>
      </c>
      <c r="G138" s="1" t="s">
        <v>2924</v>
      </c>
      <c r="H138" s="1" t="s">
        <v>2925</v>
      </c>
      <c r="I138" s="1" t="s">
        <v>2926</v>
      </c>
      <c r="J138" s="1">
        <v>9975994990</v>
      </c>
      <c r="K138" s="1" t="s">
        <v>702</v>
      </c>
      <c r="L138" s="1" t="s">
        <v>2927</v>
      </c>
      <c r="M138" s="1" t="s">
        <v>87</v>
      </c>
      <c r="N138" s="1" t="s">
        <v>352</v>
      </c>
      <c r="O138" s="1" t="s">
        <v>2928</v>
      </c>
      <c r="P138" s="1" t="s">
        <v>90</v>
      </c>
      <c r="Q138" s="1">
        <v>437053180262</v>
      </c>
      <c r="R138" s="1" t="s">
        <v>2922</v>
      </c>
      <c r="S138" s="1">
        <v>8275849478</v>
      </c>
      <c r="T138" s="1" t="s">
        <v>2929</v>
      </c>
      <c r="U138" s="1" t="s">
        <v>2930</v>
      </c>
      <c r="V138" s="1">
        <v>8275849390</v>
      </c>
      <c r="W138" s="1" t="s">
        <v>2929</v>
      </c>
      <c r="X138" s="1" t="s">
        <v>2931</v>
      </c>
      <c r="Y138" s="1" t="s">
        <v>2932</v>
      </c>
      <c r="Z138" s="1" t="s">
        <v>97</v>
      </c>
      <c r="AA138" s="1" t="s">
        <v>2931</v>
      </c>
      <c r="AB138" s="1" t="s">
        <v>2932</v>
      </c>
      <c r="AC138" s="1" t="s">
        <v>97</v>
      </c>
      <c r="AD138" s="1" t="s">
        <v>98</v>
      </c>
      <c r="AE138" s="1" t="s">
        <v>98</v>
      </c>
      <c r="AF138" s="1" t="s">
        <v>2933</v>
      </c>
      <c r="AG138" s="1" t="s">
        <v>2851</v>
      </c>
      <c r="AH138" s="1" t="s">
        <v>137</v>
      </c>
      <c r="AI138" s="1" t="s">
        <v>169</v>
      </c>
      <c r="AJ138" s="1">
        <v>78.4</v>
      </c>
      <c r="AK138" s="1"/>
      <c r="AL138" s="1" t="s">
        <v>2934</v>
      </c>
      <c r="AM138" s="1" t="s">
        <v>2851</v>
      </c>
      <c r="AN138" s="1" t="s">
        <v>104</v>
      </c>
      <c r="AO138" s="1" t="s">
        <v>142</v>
      </c>
      <c r="AP138" s="1" t="s">
        <v>285</v>
      </c>
      <c r="AQ138" s="1">
        <v>74.77</v>
      </c>
      <c r="AR138" s="1"/>
      <c r="AS138" s="1"/>
      <c r="AT138" s="1"/>
      <c r="AU138" s="1"/>
      <c r="AV138" s="1"/>
      <c r="AW138" s="1"/>
      <c r="AX138" s="1"/>
      <c r="AY138" s="1" t="s">
        <v>2935</v>
      </c>
      <c r="AZ138" s="1" t="s">
        <v>2936</v>
      </c>
      <c r="BA138" s="1" t="s">
        <v>340</v>
      </c>
      <c r="BB138" s="1" t="s">
        <v>289</v>
      </c>
      <c r="BC138" s="1" t="s">
        <v>254</v>
      </c>
      <c r="BD138" s="1" t="s">
        <v>179</v>
      </c>
      <c r="BE138" s="1">
        <v>59.8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 t="s">
        <v>2876</v>
      </c>
      <c r="BP138" s="1"/>
      <c r="BQ138" s="1"/>
      <c r="BR138" s="1"/>
      <c r="BS138" s="1"/>
      <c r="BT138" s="1"/>
      <c r="BU138" s="1" t="str">
        <f>HYPERLINK("https://nconnect.nicmar.ac.in/storage/profile/6aaad8a38ce40.png","Download")</f>
        <v>0</v>
      </c>
      <c r="BV138" s="1" t="s">
        <v>116</v>
      </c>
      <c r="BW138" s="3"/>
      <c r="BX138" s="3"/>
    </row>
    <row r="139" spans="1:76">
      <c r="A139" s="1" t="s">
        <v>76</v>
      </c>
      <c r="B139" s="1" t="s">
        <v>77</v>
      </c>
      <c r="C139" s="1" t="s">
        <v>2937</v>
      </c>
      <c r="D139" s="1" t="s">
        <v>2938</v>
      </c>
      <c r="E139" s="1" t="s">
        <v>80</v>
      </c>
      <c r="F139" s="1" t="s">
        <v>2939</v>
      </c>
      <c r="G139" s="1" t="s">
        <v>2940</v>
      </c>
      <c r="H139" s="1" t="s">
        <v>2941</v>
      </c>
      <c r="I139" s="1" t="s">
        <v>2942</v>
      </c>
      <c r="J139" s="1">
        <v>9049724065</v>
      </c>
      <c r="K139" s="1" t="s">
        <v>702</v>
      </c>
      <c r="L139" s="1" t="s">
        <v>2943</v>
      </c>
      <c r="M139" s="1" t="s">
        <v>87</v>
      </c>
      <c r="N139" s="1" t="s">
        <v>2944</v>
      </c>
      <c r="O139" s="1" t="s">
        <v>2945</v>
      </c>
      <c r="P139" s="1" t="s">
        <v>192</v>
      </c>
      <c r="Q139" s="1" t="s">
        <v>2946</v>
      </c>
      <c r="R139" s="1" t="s">
        <v>2947</v>
      </c>
      <c r="S139" s="1">
        <v>8698513253</v>
      </c>
      <c r="T139" s="1" t="s">
        <v>2948</v>
      </c>
      <c r="U139" s="1" t="s">
        <v>2949</v>
      </c>
      <c r="V139" s="1">
        <v>9730513894</v>
      </c>
      <c r="W139" s="1" t="s">
        <v>1722</v>
      </c>
      <c r="X139" s="1" t="s">
        <v>2950</v>
      </c>
      <c r="Y139" s="1" t="s">
        <v>386</v>
      </c>
      <c r="Z139" s="1" t="s">
        <v>97</v>
      </c>
      <c r="AA139" s="1" t="s">
        <v>2950</v>
      </c>
      <c r="AB139" s="1" t="s">
        <v>386</v>
      </c>
      <c r="AC139" s="1" t="s">
        <v>97</v>
      </c>
      <c r="AD139" s="1" t="s">
        <v>98</v>
      </c>
      <c r="AE139" s="1" t="s">
        <v>98</v>
      </c>
      <c r="AF139" s="1" t="s">
        <v>2951</v>
      </c>
      <c r="AG139" s="1" t="s">
        <v>2952</v>
      </c>
      <c r="AH139" s="1" t="s">
        <v>226</v>
      </c>
      <c r="AI139" s="1" t="s">
        <v>737</v>
      </c>
      <c r="AJ139" s="1">
        <v>89</v>
      </c>
      <c r="AK139" s="1">
        <v>9.37</v>
      </c>
      <c r="AL139" s="1"/>
      <c r="AM139" s="1"/>
      <c r="AN139" s="1"/>
      <c r="AO139" s="1"/>
      <c r="AP139" s="1"/>
      <c r="AQ139" s="1"/>
      <c r="AR139" s="1"/>
      <c r="AS139" s="1" t="s">
        <v>2326</v>
      </c>
      <c r="AT139" s="1" t="s">
        <v>2953</v>
      </c>
      <c r="AU139" s="1" t="s">
        <v>178</v>
      </c>
      <c r="AV139" s="1" t="s">
        <v>1037</v>
      </c>
      <c r="AW139" s="1">
        <v>78.26</v>
      </c>
      <c r="AX139" s="1">
        <v>8.23</v>
      </c>
      <c r="AY139" s="1" t="s">
        <v>2954</v>
      </c>
      <c r="AZ139" s="1" t="s">
        <v>2955</v>
      </c>
      <c r="BA139" s="1" t="s">
        <v>340</v>
      </c>
      <c r="BB139" s="1" t="s">
        <v>289</v>
      </c>
      <c r="BC139" s="1" t="s">
        <v>1037</v>
      </c>
      <c r="BD139" s="1" t="s">
        <v>418</v>
      </c>
      <c r="BE139" s="1">
        <v>56.1</v>
      </c>
      <c r="BF139" s="1">
        <v>6.38</v>
      </c>
      <c r="BG139" s="1"/>
      <c r="BH139" s="1"/>
      <c r="BI139" s="1"/>
      <c r="BJ139" s="1"/>
      <c r="BK139" s="1"/>
      <c r="BL139" s="1"/>
      <c r="BM139" s="1"/>
      <c r="BN139" s="1"/>
      <c r="BO139" s="1" t="s">
        <v>2956</v>
      </c>
      <c r="BP139" s="1"/>
      <c r="BQ139" s="1"/>
      <c r="BR139" s="1"/>
      <c r="BS139" s="1"/>
      <c r="BT139" s="1"/>
      <c r="BU139" s="1" t="str">
        <f>HYPERLINK("https://nconnect.nicmar.ac.in/storage/profile/6aab6d50c4acf.png","Download")</f>
        <v>0</v>
      </c>
      <c r="BV139" s="1" t="s">
        <v>116</v>
      </c>
      <c r="BW139" s="3"/>
      <c r="BX139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8" r:id="rId_hyperlink_37" tooltip="Download" display="Download"/>
    <hyperlink ref="BU39" r:id="rId_hyperlink_38" tooltip="Download" display="Download"/>
    <hyperlink ref="BU40" r:id="rId_hyperlink_39" tooltip="Download" display="Download"/>
    <hyperlink ref="BU41" r:id="rId_hyperlink_40" tooltip="Download" display="Download"/>
    <hyperlink ref="BU42" r:id="rId_hyperlink_41" tooltip="Download" display="Download"/>
    <hyperlink ref="BU43" r:id="rId_hyperlink_42" tooltip="Download" display="Download"/>
    <hyperlink ref="BU44" r:id="rId_hyperlink_43" tooltip="Download" display="Download"/>
    <hyperlink ref="BU45" r:id="rId_hyperlink_44" tooltip="Download" display="Download"/>
    <hyperlink ref="BU46" r:id="rId_hyperlink_45" tooltip="Download" display="Download"/>
    <hyperlink ref="BU47" r:id="rId_hyperlink_46" tooltip="Download" display="Download"/>
    <hyperlink ref="BU48" r:id="rId_hyperlink_47" tooltip="Download" display="Download"/>
    <hyperlink ref="BU49" r:id="rId_hyperlink_48" tooltip="Download" display="Download"/>
    <hyperlink ref="BU51" r:id="rId_hyperlink_49" tooltip="Download" display="Download"/>
    <hyperlink ref="BU52" r:id="rId_hyperlink_50" tooltip="Download" display="Download"/>
    <hyperlink ref="BU54" r:id="rId_hyperlink_51" tooltip="Download" display="Download"/>
    <hyperlink ref="BU55" r:id="rId_hyperlink_52" tooltip="Download" display="Download"/>
    <hyperlink ref="BU56" r:id="rId_hyperlink_53" tooltip="Download" display="Download"/>
    <hyperlink ref="BU57" r:id="rId_hyperlink_54" tooltip="Download" display="Download"/>
    <hyperlink ref="BU58" r:id="rId_hyperlink_55" tooltip="Download" display="Download"/>
    <hyperlink ref="BU59" r:id="rId_hyperlink_56" tooltip="Download" display="Download"/>
    <hyperlink ref="BU60" r:id="rId_hyperlink_57" tooltip="Download" display="Download"/>
    <hyperlink ref="BU61" r:id="rId_hyperlink_58" tooltip="Download" display="Download"/>
    <hyperlink ref="BU62" r:id="rId_hyperlink_59" tooltip="Download" display="Download"/>
    <hyperlink ref="BU63" r:id="rId_hyperlink_60" tooltip="Download" display="Download"/>
    <hyperlink ref="BU64" r:id="rId_hyperlink_61" tooltip="Download" display="Download"/>
    <hyperlink ref="BU65" r:id="rId_hyperlink_62" tooltip="Download" display="Download"/>
    <hyperlink ref="BU66" r:id="rId_hyperlink_63" tooltip="Download" display="Download"/>
    <hyperlink ref="BU67" r:id="rId_hyperlink_64" tooltip="Download" display="Download"/>
    <hyperlink ref="BU68" r:id="rId_hyperlink_65" tooltip="Download" display="Download"/>
    <hyperlink ref="BU69" r:id="rId_hyperlink_66" tooltip="Download" display="Download"/>
    <hyperlink ref="BU70" r:id="rId_hyperlink_67" tooltip="Download" display="Download"/>
    <hyperlink ref="BU71" r:id="rId_hyperlink_68" tooltip="Download" display="Download"/>
    <hyperlink ref="BU72" r:id="rId_hyperlink_69" tooltip="Download" display="Download"/>
    <hyperlink ref="BU73" r:id="rId_hyperlink_70" tooltip="Download" display="Download"/>
    <hyperlink ref="BU74" r:id="rId_hyperlink_71" tooltip="Download" display="Download"/>
    <hyperlink ref="BU75" r:id="rId_hyperlink_72" tooltip="Download" display="Download"/>
    <hyperlink ref="BU77" r:id="rId_hyperlink_73" tooltip="Download" display="Download"/>
    <hyperlink ref="BU78" r:id="rId_hyperlink_74" tooltip="Download" display="Download"/>
    <hyperlink ref="BU79" r:id="rId_hyperlink_75" tooltip="Download" display="Download"/>
    <hyperlink ref="BU80" r:id="rId_hyperlink_76" tooltip="Download" display="Download"/>
    <hyperlink ref="BU82" r:id="rId_hyperlink_77" tooltip="Download" display="Download"/>
    <hyperlink ref="BU83" r:id="rId_hyperlink_78" tooltip="Download" display="Download"/>
    <hyperlink ref="BU84" r:id="rId_hyperlink_79" tooltip="Download" display="Download"/>
    <hyperlink ref="BU85" r:id="rId_hyperlink_80" tooltip="Download" display="Download"/>
    <hyperlink ref="BU87" r:id="rId_hyperlink_81" tooltip="Download" display="Download"/>
    <hyperlink ref="BU88" r:id="rId_hyperlink_82" tooltip="Download" display="Download"/>
    <hyperlink ref="BU89" r:id="rId_hyperlink_83" tooltip="Download" display="Download"/>
    <hyperlink ref="BU91" r:id="rId_hyperlink_84" tooltip="Download" display="Download"/>
    <hyperlink ref="BU94" r:id="rId_hyperlink_85" tooltip="Download" display="Download"/>
    <hyperlink ref="BU95" r:id="rId_hyperlink_86" tooltip="Download" display="Download"/>
    <hyperlink ref="BU96" r:id="rId_hyperlink_87" tooltip="Download" display="Download"/>
    <hyperlink ref="BU97" r:id="rId_hyperlink_88" tooltip="Download" display="Download"/>
    <hyperlink ref="BU99" r:id="rId_hyperlink_89" tooltip="Download" display="Download"/>
    <hyperlink ref="BU100" r:id="rId_hyperlink_90" tooltip="Download" display="Download"/>
    <hyperlink ref="BU101" r:id="rId_hyperlink_91" tooltip="Download" display="Download"/>
    <hyperlink ref="BU102" r:id="rId_hyperlink_92" tooltip="Download" display="Download"/>
    <hyperlink ref="BU103" r:id="rId_hyperlink_93" tooltip="Download" display="Download"/>
    <hyperlink ref="BU105" r:id="rId_hyperlink_94" tooltip="Download" display="Download"/>
    <hyperlink ref="BU106" r:id="rId_hyperlink_95" tooltip="Download" display="Download"/>
    <hyperlink ref="BU108" r:id="rId_hyperlink_96" tooltip="Download" display="Download"/>
    <hyperlink ref="BU109" r:id="rId_hyperlink_97" tooltip="Download" display="Download"/>
    <hyperlink ref="BU110" r:id="rId_hyperlink_98" tooltip="Download" display="Download"/>
    <hyperlink ref="BU111" r:id="rId_hyperlink_99" tooltip="Download" display="Download"/>
    <hyperlink ref="BU112" r:id="rId_hyperlink_100" tooltip="Download" display="Download"/>
    <hyperlink ref="BU113" r:id="rId_hyperlink_101" tooltip="Download" display="Download"/>
    <hyperlink ref="BU114" r:id="rId_hyperlink_102" tooltip="Download" display="Download"/>
    <hyperlink ref="BU115" r:id="rId_hyperlink_103" tooltip="Download" display="Download"/>
    <hyperlink ref="BU116" r:id="rId_hyperlink_104" tooltip="Download" display="Download"/>
    <hyperlink ref="BU117" r:id="rId_hyperlink_105" tooltip="Download" display="Download"/>
    <hyperlink ref="BU118" r:id="rId_hyperlink_106" tooltip="Download" display="Download"/>
    <hyperlink ref="BU120" r:id="rId_hyperlink_107" tooltip="Download" display="Download"/>
    <hyperlink ref="BU121" r:id="rId_hyperlink_108" tooltip="Download" display="Download"/>
    <hyperlink ref="BU122" r:id="rId_hyperlink_109" tooltip="Download" display="Download"/>
    <hyperlink ref="BU123" r:id="rId_hyperlink_110" tooltip="Download" display="Download"/>
    <hyperlink ref="BU124" r:id="rId_hyperlink_111" tooltip="Download" display="Download"/>
    <hyperlink ref="BU125" r:id="rId_hyperlink_112" tooltip="Download" display="Download"/>
    <hyperlink ref="BU126" r:id="rId_hyperlink_113" tooltip="Download" display="Download"/>
    <hyperlink ref="BU127" r:id="rId_hyperlink_114" tooltip="Download" display="Download"/>
    <hyperlink ref="BU128" r:id="rId_hyperlink_115" tooltip="Download" display="Download"/>
    <hyperlink ref="BU129" r:id="rId_hyperlink_116" tooltip="Download" display="Download"/>
    <hyperlink ref="BU130" r:id="rId_hyperlink_117" tooltip="Download" display="Download"/>
    <hyperlink ref="BU133" r:id="rId_hyperlink_118" tooltip="Download" display="Download"/>
    <hyperlink ref="BU134" r:id="rId_hyperlink_119" tooltip="Download" display="Download"/>
    <hyperlink ref="BU135" r:id="rId_hyperlink_120" tooltip="Download" display="Download"/>
    <hyperlink ref="BU136" r:id="rId_hyperlink_121" tooltip="Download" display="Download"/>
    <hyperlink ref="BU138" r:id="rId_hyperlink_122" tooltip="Download" display="Download"/>
    <hyperlink ref="BU139" r:id="rId_hyperlink_12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2026-09-24T16:58:00+05:30</dcterms:created>
  <dcterms:modified xsi:type="dcterms:W3CDTF">2026-09-24T16:58:00+05:30</dcterms:modified>
  <dc:title>Untitled Spreadsheet</dc:title>
  <dc:description/>
  <dc:subject/>
  <cp:keywords/>
  <cp:category/>
</cp:coreProperties>
</file>