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<sst xmlns="http://schemas.openxmlformats.org/spreadsheetml/2006/main" uniqueCount="1932">
  <si>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</si>
  <si>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</si>
  <si>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</si>
  <si>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</si>
  <si>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</si>
  <si>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</si>
  <si>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</si>
  <si>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</si>
  <si>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</si>
  <si>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</si>
  <si>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</si>
  <si>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</si>
  <si>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</si>
  <si>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</si>
  <si>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</si>
  <si>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</si>
  <si>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</si>
  <si>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</si>
  <si>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</si>
  <si>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</si>
  <si>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</si>
  <si>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</si>
  <si>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</si>
  <si>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</si>
  <si>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</si>
  <si>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</si>
  <si>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</si>
  <si>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</si>
  <si>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</si>
  <si>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</si>
  <si>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</si>
  <si>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</si>
  <si>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</si>
  <si>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</si>
  <si>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</si>
  <si>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</si>
  <si>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</si>
  <si>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</si>
  <si>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</si>
  <si>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</si>
  <si>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</si>
  <si>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</si>
  <si>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</si>
  <si>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</si>
  <si>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</si>
  <si>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</si>
  <si>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</si>
  <si>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</si>
  <si>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</si>
  <si>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</si>
  <si>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</si>
  <si>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</si>
  <si>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</si>
  <si>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</si>
  <si>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</si>
  <si>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</si>
  <si>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</si>
  <si>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</si>
  <si>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</si>
  <si>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</si>
  <si>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</si>
  <si>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</si>
  <si>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</si>
  <si>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</si>
  <si>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</si>
  <si>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</si>
  <si>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</si>
  <si>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</si>
  <si>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</si>
  <si>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</si>
  <si>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</si>
  <si>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</si>
  <si>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</si>
  <si>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Placement Status</t>
  </si>
  <si>
    <t>Intern Counter</t>
  </si>
  <si>
    <t>Job Counter</t>
  </si>
  <si>
    <t>MBA-NBS</t>
  </si>
  <si>
    <t>2025-2027</t>
  </si>
  <si>
    <t>P2201001</t>
  </si>
  <si>
    <t>ESHIKA</t>
  </si>
  <si>
    <t>VIKAS</t>
  </si>
  <si>
    <t>PATIL</t>
  </si>
  <si>
    <t>Eshika Vikas Patil</t>
  </si>
  <si>
    <t>eshikapatil8@gmail.com</t>
  </si>
  <si>
    <t>p2201001@student.nicmar.ac.in</t>
  </si>
  <si>
    <t>Female</t>
  </si>
  <si>
    <t>22-Jun-2004</t>
  </si>
  <si>
    <t>Single</t>
  </si>
  <si>
    <t>English , Hindi , Marathi</t>
  </si>
  <si>
    <t>Dance,Singing,Painting,Swimming,Reading</t>
  </si>
  <si>
    <t>B+ve</t>
  </si>
  <si>
    <t>3568 7659 0201</t>
  </si>
  <si>
    <t>VIKAS TUKARAM PATIL</t>
  </si>
  <si>
    <t>BUSINESS</t>
  </si>
  <si>
    <t>MEGHA VIKAS PATIL</t>
  </si>
  <si>
    <t>HOUSEWIFE</t>
  </si>
  <si>
    <t>H - 1003, Lake Vista Society, Shaninagar, Katraj</t>
  </si>
  <si>
    <t>Pune</t>
  </si>
  <si>
    <t>Maharashtra</t>
  </si>
  <si>
    <t>NA</t>
  </si>
  <si>
    <t>AARYANS WORLDS SCHOOL</t>
  </si>
  <si>
    <t>CENTRAL BOARD OF SECONDARY EDUCATION, DELHI</t>
  </si>
  <si>
    <t>2019-Jun</t>
  </si>
  <si>
    <t>2020-Jul</t>
  </si>
  <si>
    <t>NATIONAL INSTITUTE OF OPEN SCHOOLING</t>
  </si>
  <si>
    <t>2021-Jun</t>
  </si>
  <si>
    <t>2022-Jun</t>
  </si>
  <si>
    <t>NICMAR UNIVERSITY</t>
  </si>
  <si>
    <t>NICMAR UNIVERSITY, PUNE</t>
  </si>
  <si>
    <t>2022-Sep</t>
  </si>
  <si>
    <t>2025-Apr</t>
  </si>
  <si>
    <t xml:space="preserve">MS Office,C++,c, MS Projects, Adobe Illustrator basics, Adobe Photoshop Basic, Python Basic, Power BI, SQL Basics, </t>
  </si>
  <si>
    <t>Suzlon Energy LTD  | OMS - BD  | Pune  | May 2026 | Jul 2026 | 9 Weeks | Campus Internship
RUCHA GROUP | HR INTERN  | SHIVAJINAGAR, PUNE | May 2024 | Jul 2024 | 8 Weeks
COGNIZEN INNOVATION | HR+ MARKETING  | DELHI  | May 2025 | Jul 2025 | 8 Weeks</t>
  </si>
  <si>
    <t>Yoga and positive psychology for managing career and life
Hindi Bhasha Bodh
Korean I
English for research paper writing</t>
  </si>
  <si>
    <t>Verified</t>
  </si>
  <si>
    <t>P2201002</t>
  </si>
  <si>
    <t>UDIT</t>
  </si>
  <si>
    <t>SINGH</t>
  </si>
  <si>
    <t>Udit Singh</t>
  </si>
  <si>
    <t>kabirsingh231456@gmail.com</t>
  </si>
  <si>
    <t>p2201002@student.nicmar.ac.in</t>
  </si>
  <si>
    <t>Male</t>
  </si>
  <si>
    <t>25-Feb-2004</t>
  </si>
  <si>
    <t>ENGLISH, HINDI</t>
  </si>
  <si>
    <t>7816 1680 8281</t>
  </si>
  <si>
    <t>LOKENDRA SINGH</t>
  </si>
  <si>
    <t>RASHMI SINGH</t>
  </si>
  <si>
    <t>115, MBH BOYS HOSTEL, NICMAR UNIVERSITY, POST OFFICE, 25/1, BALEWADI ROAD, RAM NAGAR, BANER, PUNE, MAHARASHTRA</t>
  </si>
  <si>
    <t>HOUSE NUMBER 119, AVTAR SINGH ROAD, AGRA CANTT, AGRA, UTTAR PRADESH</t>
  </si>
  <si>
    <t>Agra</t>
  </si>
  <si>
    <t>Uttar Pradesh</t>
  </si>
  <si>
    <t>NALANDA ACADEMY ANANTPURA, KOTA, RAJASTHAN</t>
  </si>
  <si>
    <t>CENTRAL BOARD OF SECONDARY EDUCATION, KOTA, RAJASTHAN</t>
  </si>
  <si>
    <t>2018-Jul</t>
  </si>
  <si>
    <t>MAHI INTERNATIONAL SCHOOL, AGRA, UTTAR PRADESH</t>
  </si>
  <si>
    <t>CENTRAL BOARD OF SECONDARY EDUCATION, AGRA, UTTAR PRADESH</t>
  </si>
  <si>
    <t>2022-Jul</t>
  </si>
  <si>
    <t>MS Office,C &amp; C++ PROGRAMMING,ORACLE,PHOTOSHOP,ILLUSTRATOR</t>
  </si>
  <si>
    <t>SRV MEDIA PVT. LTD | DIGITAL MARKETING | 3RD FLOOR, OFFICE NO. 301, NANDAN PROBIZ, NEAR BALEWADI HIGH STREET, LAXMAN NAGAR, BANER, PUNE, MAHARASHTRA 411045 | May 2024 | Jul 2024 | 8 Weeks
Nicmar | Data Analyst  | Online  | Jul 2024 | Sep 2024 | 8 Weeks
UNIVERSITY OF ILLINOIS | FINANCIAL ACCOUNTING WORK THROUGH COURSERA | ONLINE  | May 2025 | Jul 2025 | 8 Weeks
RAJGURU SALES CORPORATION | Business Development | Jaipur | May 2026 | Jul 2026 | 9 Weeks</t>
  </si>
  <si>
    <t>P2201003</t>
  </si>
  <si>
    <t>VIJIT</t>
  </si>
  <si>
    <t>YADAV</t>
  </si>
  <si>
    <t>Vijit Yadav</t>
  </si>
  <si>
    <t>vijityadav37@gmail.com</t>
  </si>
  <si>
    <t>p2201003@student.nicmar.ac.in</t>
  </si>
  <si>
    <t>10-Feb-2005</t>
  </si>
  <si>
    <t>ENGLISH AND  HINDI</t>
  </si>
  <si>
    <t>Sports,Yoga,Trekking,Reading,Rubik&amp;#39;s Cube</t>
  </si>
  <si>
    <t>8589 1137 0658</t>
  </si>
  <si>
    <t>GREESH CHANDRA YADAV</t>
  </si>
  <si>
    <t>EX-SERVICEMAN</t>
  </si>
  <si>
    <t>MANJU LATA</t>
  </si>
  <si>
    <t>HOME-MAKER</t>
  </si>
  <si>
    <t>NICMAR UNIVERSITY, MBH ROOM NO- 116, 25/1, BALEWADI, NEAR NIA POST OFFICE</t>
  </si>
  <si>
    <t>14/ JASWANT ESTATE COLONY, KOLLAKHA, DEORI ROAD, AGRA, UTTAR PRADESH</t>
  </si>
  <si>
    <t>VIJIT YADAV</t>
  </si>
  <si>
    <t>2019-Apr</t>
  </si>
  <si>
    <t>2021-Apr</t>
  </si>
  <si>
    <t>MS Office,Python (programming language),C (programming language),RDBMS (relational database management system),MS EXCEL,Adobe Photoshop,Adobe Illustrator</t>
  </si>
  <si>
    <t>Bombay Stock Exchange Brokers' Forum | Capital Market Operation | Mumbai | May 2026 | Jul 2026 | 9 Weeks | Campus Internship
SRV MEDIA PVT. LTD | DIGITAL MARKETING  | PUNE | May 2024 | Jul 2024 | 8 Weeks
UNIVERSITY OF ILLINOIS | FINANCIAL ACCOUNTING WORK THROUGH COURSERA | ONLINE | May 2025 | Jul 2025 | 8 Weeks</t>
  </si>
  <si>
    <t>Excel in finance
Python
NISM Fest</t>
  </si>
  <si>
    <t>P2201006</t>
  </si>
  <si>
    <t>ANINDITA</t>
  </si>
  <si>
    <t>JEEVAN</t>
  </si>
  <si>
    <t>Anindita Jeevan</t>
  </si>
  <si>
    <t>aninditaj1234@gmail.com</t>
  </si>
  <si>
    <t>p2201006@student.nicmar.ac.in</t>
  </si>
  <si>
    <t>20-May-2003</t>
  </si>
  <si>
    <t>ENGLISH,HINDI,MALAYALAM,MARATHI,FRENCH</t>
  </si>
  <si>
    <t>Dancing,Painting,Content creation,Journalling,Swimming,Singing,Listening to Music</t>
  </si>
  <si>
    <t>O+ve</t>
  </si>
  <si>
    <t>9731 1150 6250</t>
  </si>
  <si>
    <t>JEEVAN KOOLOTHUMKANDY</t>
  </si>
  <si>
    <t>SONA JEEVAN</t>
  </si>
  <si>
    <t>C 902, Vatsalya Vihar, Nagras Road, Aundh,Pune 411007</t>
  </si>
  <si>
    <t>INDIRA NATIONAL SCHOOL</t>
  </si>
  <si>
    <t>CBSE DELHI BOARD(MAHARASHTRA)</t>
  </si>
  <si>
    <t>2014-May</t>
  </si>
  <si>
    <t>2019-May</t>
  </si>
  <si>
    <t>2021-Jul</t>
  </si>
  <si>
    <t>2025-May</t>
  </si>
  <si>
    <t>MS Office,Basics of MS Excel,MYSQL Basics,PYTHON Basics,ILLUSTRATOR Basics,Photoshop basics,Office 365,RDBMS BASICS,C++ basics</t>
  </si>
  <si>
    <t>Dancing Curve Institute | Instructor, Admin | Aundh  | Aug 2021 | Sep 2025 | 4 Years, 1 Months, 19 Days | 2</t>
  </si>
  <si>
    <t>49 month(s)</t>
  </si>
  <si>
    <t>E-Construct | Project Management Intern | Bangalore | May 2026 | Jun 2026 | 8 Weeks | Campus Internship
Millennium Engineers and Contractors | HR INTERN | Balewadi Pune | May 2024 | Jul 2024 | 8 Weeks
Dancing Curve Institute | Marketing , Sales and Administration Executive | Pune | May 2025 | Jul 2025 | 8 Weeks</t>
  </si>
  <si>
    <t>International Business I
Basic Statistics
Inferential Statistics
Qualitative Research Methods
Quantitative methods 
Getting started with MS Office 365
Indian Knowledge System (Swayam, NPTEL)
Yoga and Positive Psychology
Economics of Innovation</t>
  </si>
  <si>
    <t>P2201007</t>
  </si>
  <si>
    <t>POOJA</t>
  </si>
  <si>
    <t>JAYANT</t>
  </si>
  <si>
    <t>BHANGALE</t>
  </si>
  <si>
    <t>Pooja Jayant Bhangale</t>
  </si>
  <si>
    <t>pjbnicmar@gmail.com</t>
  </si>
  <si>
    <t>p2201007@student.nicmar.ac.in</t>
  </si>
  <si>
    <t>21-Jul-2003</t>
  </si>
  <si>
    <t>English, Hindi and Marathi</t>
  </si>
  <si>
    <t>Music,Badminton,Trekking</t>
  </si>
  <si>
    <t>A+ve</t>
  </si>
  <si>
    <t>2527 7626 9526</t>
  </si>
  <si>
    <t>SERVICE</t>
  </si>
  <si>
    <t>CHARUSHILA</t>
  </si>
  <si>
    <t>B-2 Suyash Row Bunglow, Krushna Park, Panchak, Jail Road, Nashik Road</t>
  </si>
  <si>
    <t>Nashik</t>
  </si>
  <si>
    <t>RYAN INTERNATIONAL SCHOOL</t>
  </si>
  <si>
    <t>COUNCIL FOR THE INDIAN SCHOOL CERTIFICATE EXAMINATION, NEW DELHI</t>
  </si>
  <si>
    <t>2018-Jun</t>
  </si>
  <si>
    <t>NUTAN VIDYAMANDIR</t>
  </si>
  <si>
    <t>2020-Jun</t>
  </si>
  <si>
    <t>2021-Aug</t>
  </si>
  <si>
    <t>NICMAR UNIVERSITY,. PUNE</t>
  </si>
  <si>
    <t>MS Office,PowerPoint</t>
  </si>
  <si>
    <t>SOBHA LIMITED | HR INTERN | Head Office, Banglore | May 2026 | Jul 2026 | 8 Weeks | Campus Internship
RUCHA GROUP | HR INTERN | SHIVAJI NAGAR, PUNE | May 2024 | Jul 2024 | 8 Weeks
COGNIZEN INNOVATIONS | HR AND MARKETING INTERN  | DELHI-NCR (WORK FROM HOME) | May 2025 | Jul 2025 | 8 Weeks</t>
  </si>
  <si>
    <t>Yoga and Positive Psychology for Managing Career and Life
Hindi Bhasha Bhod
English for research paper writing</t>
  </si>
  <si>
    <t>P2201008</t>
  </si>
  <si>
    <t>ZAKIYA</t>
  </si>
  <si>
    <t>SHAMSHUDDIN</t>
  </si>
  <si>
    <t>MULLA</t>
  </si>
  <si>
    <t>Zakiya Shamshuddin Mulla</t>
  </si>
  <si>
    <t>zakiyamulla08@gmail.com</t>
  </si>
  <si>
    <t>p2201008@student.nicmar.ac.in</t>
  </si>
  <si>
    <t>08-Jul-2004</t>
  </si>
  <si>
    <t>English ,Hindi ,Marathi</t>
  </si>
  <si>
    <t>sketching,painting,singing,travelling,learning new languages</t>
  </si>
  <si>
    <t>5174 4560 7081</t>
  </si>
  <si>
    <t>RETIRED STATE GOVERNMENT OFFICER</t>
  </si>
  <si>
    <t>TARANNUM</t>
  </si>
  <si>
    <t>HOMEMAKER</t>
  </si>
  <si>
    <t>A-403 Mithras Park ,Near Shivar Chowk, Pimple Saudagar</t>
  </si>
  <si>
    <t>D A V PUBLIC SCHOOL</t>
  </si>
  <si>
    <t>CBSE</t>
  </si>
  <si>
    <t>S N B P INTERNATIONAL SCHOOL</t>
  </si>
  <si>
    <t>Science (PCM)</t>
  </si>
  <si>
    <t>NICMAR UNIVERISTY, PUNE</t>
  </si>
  <si>
    <t>Bachelor of Business Administration (BBA)</t>
  </si>
  <si>
    <t>General</t>
  </si>
  <si>
    <t>SQL(Queries and Joints), Python, Excel (Dashboards; Data analytics; pivot charts),Strategic Generative AI Research,MS Project, Ms office,PowerBi,Adobe Photoshop and illustrator</t>
  </si>
  <si>
    <t>Econstruct Design and Build Private Limited | Project Management Intern | Bengaluru | May 2026 | Jun 2026 | 8 Weeks | Campus Internship
UNIVERSITY OF ILLINOIS | FINANCIAL ACCOUNTING WORK THROUGH COURSERA | ONLINE  | May 2025 | Jul 2025 | 8 Weeks
SRV MEDIA PVT. LTD | DIGITAL MARKETING - INTERN | BALEWADI HIGH STREET, LAXMAN NAGAR, BANER, PUNE, MAHARASHTRA 411045 | May 2024 | Jun 2024 | 7 Weeks</t>
  </si>
  <si>
    <t>Lean Six Sigma Green Belt Certification Programme by KPMG
Investment Risk Management
Create a Financial Statement using Microsoft Excel
Business Analysis &amp; Process Management
Financial Management
Financial Analysis - Skills  for Success</t>
  </si>
  <si>
    <t>P2201010</t>
  </si>
  <si>
    <t>PRAMIT</t>
  </si>
  <si>
    <t>-</t>
  </si>
  <si>
    <t>GUPTA</t>
  </si>
  <si>
    <t>Pramit - Gupta</t>
  </si>
  <si>
    <t>primepramit@gmail.com</t>
  </si>
  <si>
    <t>p2201010@student.nicmar.ac.in</t>
  </si>
  <si>
    <t>02-Sep-2004</t>
  </si>
  <si>
    <t>English, Hindi</t>
  </si>
  <si>
    <t>Artwork,collecting books,Technology,Simulators,Lego</t>
  </si>
  <si>
    <t>AB+ve</t>
  </si>
  <si>
    <t>3771 5557 9327</t>
  </si>
  <si>
    <t>MANISH</t>
  </si>
  <si>
    <t>SOFTWARE ENGIRNEER,DIRECTOR</t>
  </si>
  <si>
    <t>GEETA</t>
  </si>
  <si>
    <t>HOUSEWIFE(PREVIOUSLY HOME TUTOR AND BUSINESS WOMAN)</t>
  </si>
  <si>
    <t>B 601 Golden Trellis ,golden Street,near Madhuban Society Balewadi,pune_x000D_
411045</t>
  </si>
  <si>
    <t>RADCLIFFE</t>
  </si>
  <si>
    <t>THANE</t>
  </si>
  <si>
    <t>2019-Mar</t>
  </si>
  <si>
    <t>2020-Mar</t>
  </si>
  <si>
    <t>BARNES SCHOOL AND JUNIOR COLLEGE</t>
  </si>
  <si>
    <t>NASIK</t>
  </si>
  <si>
    <t>NICMAR UNIVERSITY, PUNE/MAHARASTRA</t>
  </si>
  <si>
    <t>other,powerpoint</t>
  </si>
  <si>
    <t>CANOPUS INFOSYSTEMS PVT. LTD. | MARKET RESEARCHER  | MUNICH, GERMANNY | Jun 2024 | Jul 2024 | 8 Weeks
Coursera (Industry-Recognized Certification Program | Summer Intern (Finance &amp; Business Management via Online Certification | Remote/Online (Partner Universities: University of Pennsylvania, Duke University, University of Illinois Urbana-Champaign | Jun 2025 | Jul 2025 | 8 Weeks</t>
  </si>
  <si>
    <t>Withdrawal</t>
  </si>
  <si>
    <t>P25703001</t>
  </si>
  <si>
    <t>CHINMAY</t>
  </si>
  <si>
    <t>DHANPAL</t>
  </si>
  <si>
    <t>KAWALE</t>
  </si>
  <si>
    <t>Chinmay Dhanpal Kawale</t>
  </si>
  <si>
    <t>chinmayk090401@gmail.com</t>
  </si>
  <si>
    <t>p25703001@student.nicmar.ac.in</t>
  </si>
  <si>
    <t>09-Apr-2001</t>
  </si>
  <si>
    <t>ENGLISH, HINDI, MARATHI</t>
  </si>
  <si>
    <t>9692 8181 4424</t>
  </si>
  <si>
    <t>DHANPAL KAWALE</t>
  </si>
  <si>
    <t>RETIRED GOVERNMENT OFFICER</t>
  </si>
  <si>
    <t>REKHA KAWALE</t>
  </si>
  <si>
    <t>HOUSE WIFE</t>
  </si>
  <si>
    <t>SKY LINE PG 2, 503, OPPOSITE HIRAI SITAI MANDIR</t>
  </si>
  <si>
    <t>Sai Mauly Colony, Fulchur Peth</t>
  </si>
  <si>
    <t>Gondia</t>
  </si>
  <si>
    <t>GUJARATI NATIONAL HIGH SCHOOL, GONDIA-441614</t>
  </si>
  <si>
    <t>MAHARASHTRA STATE BOARD SECONDARY EDUCATION, PUNE, MAHARASHTRA</t>
  </si>
  <si>
    <t>2016-Jul</t>
  </si>
  <si>
    <t>2017-Mar</t>
  </si>
  <si>
    <t>SAKET JR. COLLEGE GONDIA</t>
  </si>
  <si>
    <t>2019-Feb</t>
  </si>
  <si>
    <t>RASHTRASANT TUKDOJI MAHARAJ NAGPUR UNIVERSITY</t>
  </si>
  <si>
    <t>KAVI KULGURU INSTITUTE OF TECHNOLOGY AND SCIENCE, RAMTEK</t>
  </si>
  <si>
    <t>Bachelor of Engineering (B.E.)</t>
  </si>
  <si>
    <t>Civil Engineering</t>
  </si>
  <si>
    <t>2019-Aug</t>
  </si>
  <si>
    <t>2023-May</t>
  </si>
  <si>
    <t>AutoCAD</t>
  </si>
  <si>
    <t>Edsom Fintech Pvt. Ltd. | Finance intern | Pune, Maharashtra, India | May 2026 | Jun 2026 | 7 Weeks | Campus Internship</t>
  </si>
  <si>
    <t>P25703002</t>
  </si>
  <si>
    <t>ROSHNI</t>
  </si>
  <si>
    <t>SANDEEP</t>
  </si>
  <si>
    <t>GODBOLE</t>
  </si>
  <si>
    <t>Roshni Sandeep Godbole</t>
  </si>
  <si>
    <t>roshni.godbole7@gmail.com</t>
  </si>
  <si>
    <t>p25703002@student.nicmar.ac.in</t>
  </si>
  <si>
    <t>07-Sep-2003</t>
  </si>
  <si>
    <t>6498 5713 0324</t>
  </si>
  <si>
    <t>SANDEEP GODBOLE</t>
  </si>
  <si>
    <t>VIDYA GODBOLE</t>
  </si>
  <si>
    <t>PROFESSOR</t>
  </si>
  <si>
    <t>Flat No.- 5, Jenika Apt, Near Shivaji Uday Mandal, Tanaji Nagar, Chinchwad, Pune-33.</t>
  </si>
  <si>
    <t>BLOSSOM PUBLIC SCHOOL, TATHAWADE</t>
  </si>
  <si>
    <t>MECHANICAL ENGINEERING</t>
  </si>
  <si>
    <t>GOVERNMENT POLYTECHNIC, PUNE, MAHARASHTRA</t>
  </si>
  <si>
    <t>2022-Aug</t>
  </si>
  <si>
    <t>SAVITRIBAI PHULE PUNE UNIVERSITY</t>
  </si>
  <si>
    <t>PIMPRI CHINCHWAD COLLEGE OF ENGINEERING, NIGDI, PUNE-44.</t>
  </si>
  <si>
    <t>2022-Oct</t>
  </si>
  <si>
    <t>AutoCAD,MS Project,Solid Edge,Python,Tableau,SQL,Microsoft Power BI,MS Excel</t>
  </si>
  <si>
    <t>Finnovators Services Pvt Ltd | Operations intern | Pune | May 2026 | Jul 2026 | 8 Weeks | Campus Internship
INTRAINZ INNOVATION PVT LTD. | RESEARCH INTERN  | BENGALURU, KARNATAKA | Feb 2024 | Apr 2024 | 8 Weeks
High Energy Materials Research Laboratory, DRDO, Ministry of Defence. | Design Intern | Sutarwadi, Pune-411021 | May 2024 | Jul 2024 | 10 Weeks</t>
  </si>
  <si>
    <t>emS Stock Market Institute - Basic to Advance (Indian stock market)
CAD DESK- NX CAD
NPTEL - Computer Integrated Manufacturing.
Unstop Brand Management
Coursera Operations Management
Coursera International Business</t>
  </si>
  <si>
    <t>P25703003</t>
  </si>
  <si>
    <t>PRERNA</t>
  </si>
  <si>
    <t>KUMARI</t>
  </si>
  <si>
    <t>Prerna Kumari</t>
  </si>
  <si>
    <t>prerna840900@gmail.com</t>
  </si>
  <si>
    <t>p25703003@student.nicmar.ac.in</t>
  </si>
  <si>
    <t>11-Oct-2004</t>
  </si>
  <si>
    <t>Reading</t>
  </si>
  <si>
    <t>5937 8786 3732</t>
  </si>
  <si>
    <t>HARENDRA KISHOR PD SINGH</t>
  </si>
  <si>
    <t>BUSINESSMAN</t>
  </si>
  <si>
    <t>RITA KUMARI</t>
  </si>
  <si>
    <t xml:space="preserve">
SIMRA PARSA BAZAR, PATNA, BIHAR</t>
  </si>
  <si>
    <t>NICMAR UNIVERSITY, MILLENNIUM GIRL'S HOSTEL</t>
  </si>
  <si>
    <t>Patna</t>
  </si>
  <si>
    <t>Bihar</t>
  </si>
  <si>
    <t>DESTINY INTERNATIONAL SCHOOL</t>
  </si>
  <si>
    <t>CENTRAL BOARD OF SECONDARY EDUCATION</t>
  </si>
  <si>
    <t>GYANODAYA GURUKUL</t>
  </si>
  <si>
    <t>Commerce</t>
  </si>
  <si>
    <t>PATLIPUTRA UNIVERSITY</t>
  </si>
  <si>
    <t>ARCADE BUSINESS COLLAGE, PATNA</t>
  </si>
  <si>
    <t>Bachelor of Business Management</t>
  </si>
  <si>
    <t>Other</t>
  </si>
  <si>
    <t>2025-Jul</t>
  </si>
  <si>
    <t>MS Office,Tally prime</t>
  </si>
  <si>
    <t>SOBHA Limited India  | HR intern  | BANGALORE  | May 2026 | Jul 2026 | 8 Weeks | Campus Internship</t>
  </si>
  <si>
    <t>Certificate of Completion Advance Diploma In Computer Application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Introduction to Computer Training by Spoken Tutorial Project
Certificate of Completion Communication Skills by Microsoft
Certificate of Completion Digital Productivity  by Microsoft
Certificate of completion Enterpreneurship by Microsoft
Certificate of completion Employability skills by Microsoft
Certificate programme in Banking, Finance and Insurance by Bajaj Finserv Limited</t>
  </si>
  <si>
    <t>P25703004</t>
  </si>
  <si>
    <t>SNEHA</t>
  </si>
  <si>
    <t>Sneha Kumari</t>
  </si>
  <si>
    <t>snehakumari1592000@gmail.com</t>
  </si>
  <si>
    <t>p25703004@student.nicmar.ac.in</t>
  </si>
  <si>
    <t>15-Sep-2001</t>
  </si>
  <si>
    <t>ENGLISH,HINDI</t>
  </si>
  <si>
    <t>7065 4965 7148</t>
  </si>
  <si>
    <t>VISHWANATH PRASAD</t>
  </si>
  <si>
    <t>DIMPAL DEVI</t>
  </si>
  <si>
    <t>NANDLAL CHHAPRA, PATNA , BIHAR</t>
  </si>
  <si>
    <t xml:space="preserve">NICMAR UNIVERSITY, MILLENNIUM GIRL'S HOSTEL, </t>
  </si>
  <si>
    <t>PREMALOK MISSION SCHOOL</t>
  </si>
  <si>
    <t>2017-Apr</t>
  </si>
  <si>
    <t>2018-May</t>
  </si>
  <si>
    <t>AMIRCHAND BALIKA UCHH VIDYALAYA</t>
  </si>
  <si>
    <t>BIHAR BOARD OF OPEN SCHOOLING &amp; EXAMINATION, PATNA</t>
  </si>
  <si>
    <t>Commerce with Maths</t>
  </si>
  <si>
    <t>2022-Mar</t>
  </si>
  <si>
    <t>ARCADE BUSINESS COLLEGE, PATNA</t>
  </si>
  <si>
    <t>MS Office,Tally Prime</t>
  </si>
  <si>
    <t>SOBHA Limited India | HR Intern | Bangalore | May 2026 | Jul 2026 | 8 Weeks | Campus Internship</t>
  </si>
  <si>
    <t>Certificate for completion of Certified Industrial Accountant (Modular)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Gedit Text Editor training by Spoken Tutorial Project
Certificate for completion of introduction to computer training by Spoken Tutorial Project
Certificate of completion Communication Skills by Microsoft
Certificate of completion of Digital productivity by Microsoft
Certificate of completion Entrepreneurship by Microsoft
Certificate of completion Employbility Skills by Microsoft
Certificate programme  in Banking, finance and Insurance by Bajaj Finserv Limited
HR Workshop Certificate Programme in Banking, Finance and Insurance by Bajaj Finserv Limited</t>
  </si>
  <si>
    <t>P25703005</t>
  </si>
  <si>
    <t>AYUSH</t>
  </si>
  <si>
    <t>RATH</t>
  </si>
  <si>
    <t>Ayush Rath</t>
  </si>
  <si>
    <t>ayushrathdb@gmail.com</t>
  </si>
  <si>
    <t>p25703005@student.nicmar.ac.in</t>
  </si>
  <si>
    <t>28-Dec-2001</t>
  </si>
  <si>
    <t>English, Hindi &amp; Odia</t>
  </si>
  <si>
    <t>4501 3198 7662</t>
  </si>
  <si>
    <t>PRAKASH CHANDRA RATHA</t>
  </si>
  <si>
    <t>LAXMIPRIYA MISHRA</t>
  </si>
  <si>
    <t>DOCTOR</t>
  </si>
  <si>
    <t>D2-202, NISARG NIRMITI HOUSING SOCIETY, PIMPLE SAUDAGAR</t>
  </si>
  <si>
    <t>Nuapada Chhak, Madhupatna</t>
  </si>
  <si>
    <t>Cuttack</t>
  </si>
  <si>
    <t>Odisha</t>
  </si>
  <si>
    <t>SNBP INTERNATIONAL SCHOOL</t>
  </si>
  <si>
    <t>CBSE DELHI</t>
  </si>
  <si>
    <t>2016-Apr</t>
  </si>
  <si>
    <t>2017-Jun</t>
  </si>
  <si>
    <t>2017-Jul</t>
  </si>
  <si>
    <t>2019-Jul</t>
  </si>
  <si>
    <t>MIT ADT UNIVERSITY</t>
  </si>
  <si>
    <t>MIT SCHOOL OF ENGINEERING PUNE</t>
  </si>
  <si>
    <t>MS Excel, MS PowerPoint, Canva, Shopify, Meta Ads Manager, MS Project</t>
  </si>
  <si>
    <t>Spades Entertainment | Executive Marketing &amp; Business Development | Pune | Jun 2023 | Jun 2025 | 2 Years, 0 Months, 29 Days | 2.88</t>
  </si>
  <si>
    <t>25 month(s)</t>
  </si>
  <si>
    <t>The Backbenchers Digital LLP | Marketing Intern | Baner, Pune | May 2026 | Jul 2026 | 8 Weeks | Campus Internship</t>
  </si>
  <si>
    <t>P25703006</t>
  </si>
  <si>
    <t>VARIMA</t>
  </si>
  <si>
    <t>TRIPATHI</t>
  </si>
  <si>
    <t>Varima Tripathi</t>
  </si>
  <si>
    <t>varimatripathi@gmail.com</t>
  </si>
  <si>
    <t>p25703006@student.nicmar.ac.in</t>
  </si>
  <si>
    <t>28-Feb-2003</t>
  </si>
  <si>
    <t>7804 9253 7674</t>
  </si>
  <si>
    <t>ATUL KANTI TRIPATHI</t>
  </si>
  <si>
    <t>LAWYER</t>
  </si>
  <si>
    <t>NISHA TRIPATHI</t>
  </si>
  <si>
    <t>20/1, First Floor, West Patel Nagar</t>
  </si>
  <si>
    <t>New Delhi</t>
  </si>
  <si>
    <t>Delhi</t>
  </si>
  <si>
    <t>BAL BHARATI PUBLIC SCHOOL</t>
  </si>
  <si>
    <t>CENTRAL BOARD OF SECONDARY EDUCATION, NEW DELHI, DELHI</t>
  </si>
  <si>
    <t>2018-Apr</t>
  </si>
  <si>
    <t>2020-Apr</t>
  </si>
  <si>
    <t>BR AMBEDKAR UNIVERSITY DELHI</t>
  </si>
  <si>
    <t>AMBEDKAR COLLEGE, NEW DELHI, DELHI</t>
  </si>
  <si>
    <t>Bachelor of Science (B.Sc.)</t>
  </si>
  <si>
    <t>Mathematics</t>
  </si>
  <si>
    <t>2021-Oct</t>
  </si>
  <si>
    <t>2024-Jun</t>
  </si>
  <si>
    <t>MS Office,MS Project,MS Excel,JIRA</t>
  </si>
  <si>
    <t>Ahluwalia Contracts (India) ltd.  | Supply chain and security intern  | Okhla, Delhi NCR  | May 2026 | Jul 2026 | 8 Weeks | Campus Internship
Playhard Academy | Assistant Coach | Delhi | Mar 2025 | Jul 2025 | 17 Weeks
Pamm Advertising and Marketing | Finance Intern | Delhi | Jul 2023 | Jul 2023 | 3 Weeks</t>
  </si>
  <si>
    <t>Methods and statistics in social science- final research project
Qualitative Research Methods
Operations Management
Basic statistics
National level case study competition in supply chain
Advanced Entrepreneurship-Cum Skill Development Programme
TCS Youth Employment Program</t>
  </si>
  <si>
    <t>P25703007</t>
  </si>
  <si>
    <t>SAKSHI</t>
  </si>
  <si>
    <t>JAISWAL</t>
  </si>
  <si>
    <t>Sakshi Jaiswal</t>
  </si>
  <si>
    <t>jaiswalsakshi22062001@gmail.com</t>
  </si>
  <si>
    <t>p25703007@student.nicmar.ac.in</t>
  </si>
  <si>
    <t>22-Dec-2001</t>
  </si>
  <si>
    <t>English,Hindi</t>
  </si>
  <si>
    <t>9653 3010 7200</t>
  </si>
  <si>
    <t>DHIRENDRA JAISWAL</t>
  </si>
  <si>
    <t>BUSINESS MAN</t>
  </si>
  <si>
    <t>SARITA JAISWAL</t>
  </si>
  <si>
    <t>GEETAPURI CHAURAHA , KHARGAPUR , GOMTINAGAR</t>
  </si>
  <si>
    <t>Lucknow</t>
  </si>
  <si>
    <t>Durga Mandir Road , Bhatpar Rani</t>
  </si>
  <si>
    <t>Deoria</t>
  </si>
  <si>
    <t>LITTLE FLOWER SCHOOL , SALEMPUR</t>
  </si>
  <si>
    <t>INDIAN CERTIFICATE OF SECONDARY EDUCATION ,NEW DELHI</t>
  </si>
  <si>
    <t>LUCKNOW PUB COL VINAMRA KHAND GOMTI NGR LUCKNOW</t>
  </si>
  <si>
    <t>Science (PCB)</t>
  </si>
  <si>
    <t>BABU BANARASI DAS UNIVERSITY</t>
  </si>
  <si>
    <t>BABU BANARASI DAS UNIVERSITY LUCKNOW</t>
  </si>
  <si>
    <t>2020-Aug</t>
  </si>
  <si>
    <t>2023-Nov</t>
  </si>
  <si>
    <t>MS Office</t>
  </si>
  <si>
    <t>Sobha Limited | HR | Bangalore | May 2026 | Jul 2026 | 8 Weeks | Campus Internship</t>
  </si>
  <si>
    <t>Product Management
Excel for Beginners
Nisargamitra natural farming and study center
Business Analytics with Excel: Elementary to Advanced
International Business I
Operations Management
Introduction to Marketing
Microsoft office 365
Negotiation fundamentals
India Knowledge System (IKS) and Human Resource Management(HRM):Work, Wisdom, Wellbeing
Qualitative Research Methods
Methods and Statistics in Social Science - Final Research Project
Successful Career Development
English For Career Development 
Inferential Statistics
Basic Statistics
Success with Integrity: Business Ethics Foundation
AI for Productivity
Supply chain Sourcing 
Quantitative Methods
Negotiation, Mediation&amp; Conflict Resolution-Capstone Project</t>
  </si>
  <si>
    <t>P25703008</t>
  </si>
  <si>
    <t>ATHARVA</t>
  </si>
  <si>
    <t>SUDHIR</t>
  </si>
  <si>
    <t>VAIDYA</t>
  </si>
  <si>
    <t>Atharva Sudhir Vaidya</t>
  </si>
  <si>
    <t>atharvavaidya0711@gmail.com</t>
  </si>
  <si>
    <t>p25703008@student.nicmar.ac.in</t>
  </si>
  <si>
    <t>11-Jul-2002</t>
  </si>
  <si>
    <t>English, Marathi, Hindi</t>
  </si>
  <si>
    <t>9834 0588 9722</t>
  </si>
  <si>
    <t>SUDHIR RAMBHAU VAIDYA</t>
  </si>
  <si>
    <t>DE</t>
  </si>
  <si>
    <t>RANJANA SUDHIR VAIDYA</t>
  </si>
  <si>
    <t>Plot No. 133, Parvati Nagar, Behind Jeevan School, Nagpur 440027</t>
  </si>
  <si>
    <t>Nagpur</t>
  </si>
  <si>
    <t>SOMALWAR HIGHSCHOOL NIKALAS BRANCH</t>
  </si>
  <si>
    <t>STATE BOARD NAGPUR/MAHARASHTRA</t>
  </si>
  <si>
    <t>2018-Mar</t>
  </si>
  <si>
    <t>DIPLOMA IN AUTOMOBILE ENGINEERING</t>
  </si>
  <si>
    <t>GOVERNMENT POLYTECHNIC, NAGPUR/MAHARASHTRA</t>
  </si>
  <si>
    <t>2018-Aug</t>
  </si>
  <si>
    <t>2021-Sep</t>
  </si>
  <si>
    <t>VISHWAKARMA INSTITUTE OF TECHNOLOGY, PUNE/MAHARASHTRA</t>
  </si>
  <si>
    <t>2021-Dec</t>
  </si>
  <si>
    <t>2024-May</t>
  </si>
  <si>
    <t>AutoCAD,MS Office,Powerbi,Fusion 360,Advanced Exel,SQL</t>
  </si>
  <si>
    <t>Metafold Engineering Pvt. Ltd. | ERP Engineer Trainee | Pune, India | Aug 2024 | Apr 2025 | 0 Years, 8 Months, 22 Days | 3.97</t>
  </si>
  <si>
    <t>8 month(s)</t>
  </si>
  <si>
    <t>Edsom Fintech | Finance + B.A. Intern | Pune | May 2026 | Jun 2026 | 7 Weeks | Campus Internship
INDTAMP INDUSTRIES | INTERN | PUNE | Jan 2024 | Jun 2024 | 21 Weeks</t>
  </si>
  <si>
    <t>P25703009</t>
  </si>
  <si>
    <t>SHEETAL</t>
  </si>
  <si>
    <t>S</t>
  </si>
  <si>
    <t>Sheetal S</t>
  </si>
  <si>
    <t>sheetalgowda.1216@gmail.com</t>
  </si>
  <si>
    <t>p25703009@student.nicmar.ac.in</t>
  </si>
  <si>
    <t>10-Jan-1998</t>
  </si>
  <si>
    <t>English, Hindi, Kannada, Konkani</t>
  </si>
  <si>
    <t>6369 9604 8642</t>
  </si>
  <si>
    <t>SHIVALINGAIAH</t>
  </si>
  <si>
    <t>CIVIL ENGINEER</t>
  </si>
  <si>
    <t>NAYANA</t>
  </si>
  <si>
    <t>#11, Near Sadhana Public School, Ganigarapalya, Talaghattpura Post</t>
  </si>
  <si>
    <t>Bangalore Urban</t>
  </si>
  <si>
    <t>Karnataka</t>
  </si>
  <si>
    <t>PRARTHANA CENTRAL SCHOOL</t>
  </si>
  <si>
    <t>CBSE BENGALURU</t>
  </si>
  <si>
    <t>2012-May</t>
  </si>
  <si>
    <t>2013-May</t>
  </si>
  <si>
    <t>JNANASWEEKAR PU COLLEGE</t>
  </si>
  <si>
    <t>DEPARTMENT OF PRE-UNIVERSITY EDUCATION KARNATAKA</t>
  </si>
  <si>
    <t>Science (PCMB)</t>
  </si>
  <si>
    <t>2014-Jun</t>
  </si>
  <si>
    <t>2015-May</t>
  </si>
  <si>
    <t>VISVESVARAYA TECHNOLOGICAL UNIVERSITY</t>
  </si>
  <si>
    <t>DAYANANDA SAGAR ACADEMY OF TECHNOLOGY AND MANAGEMENT, BENGALURU</t>
  </si>
  <si>
    <t>Mechanical Engineering</t>
  </si>
  <si>
    <t>2015-Aug</t>
  </si>
  <si>
    <t>MS Office, Power BI, MS Project</t>
  </si>
  <si>
    <t>Concentrix | Senior Engineer | Bengaluru | Jul 2019 | Jun 2021 | 1 Years, 10 Months, 13 Days | 2.85
Telus International | Online Data Analyst | Freelance | Dec 2021 | Mar 2025 | 3 Years, 2 Months, 9 Days | 1.5</t>
  </si>
  <si>
    <t>60 month(s)</t>
  </si>
  <si>
    <t>Twikk Sustainability Solutions LLP | Executive - Sustainable Supply Chain | Ahmedabad | May 2026 | Jul 2026 | 9 Weeks | Campus Internship
Bosch Rexroth | Intern | Bengaluru | Jul 2018 | Aug 2018 | 3 Weeks</t>
  </si>
  <si>
    <t>KPMG Lean Six Sigma Green Belt</t>
  </si>
  <si>
    <t>P25703010</t>
  </si>
  <si>
    <t>AJINKYA</t>
  </si>
  <si>
    <t>CHANDRAKANT</t>
  </si>
  <si>
    <t>JORWEKAR</t>
  </si>
  <si>
    <t>Ajinkya Chandrakant Jorwekar</t>
  </si>
  <si>
    <t>ajinkyajorwekar6847@gmail.com</t>
  </si>
  <si>
    <t>p25703010@student.nicmar.ac.in</t>
  </si>
  <si>
    <t>10-May-2002</t>
  </si>
  <si>
    <t>English,Hindi,Marathi</t>
  </si>
  <si>
    <t>4938 0986 6692</t>
  </si>
  <si>
    <t>CHANDRAKANT JORWEKAR</t>
  </si>
  <si>
    <t>FARMER</t>
  </si>
  <si>
    <t>GEETAANJALI JORWEKAR</t>
  </si>
  <si>
    <t>Court Road Gajanannagar Kopargaon</t>
  </si>
  <si>
    <t>Ahmednagar</t>
  </si>
  <si>
    <t>MAHARSHI VIDHYA MANDIR</t>
  </si>
  <si>
    <t>CBSE KOPARGAON/MAHARASHTRA</t>
  </si>
  <si>
    <t>2006-Aug</t>
  </si>
  <si>
    <t>SHRI SAI BABA UCCHA MADHYAMIK MAHAVIDHYALAY</t>
  </si>
  <si>
    <t>MAHARASHTRA STATE BOARD</t>
  </si>
  <si>
    <t>SPPU, PUNE</t>
  </si>
  <si>
    <t>SANJIVANI COLLEGE OF PHARMACEUTICAL AND RESEARCH KOPARGAON/MAHARASHTRA</t>
  </si>
  <si>
    <t>Bachelor of Pharmacy (B.Pharm.)</t>
  </si>
  <si>
    <t>Pharmacy</t>
  </si>
  <si>
    <t>2024-Apr</t>
  </si>
  <si>
    <t>MS Office,MS Project,RGui,Python</t>
  </si>
  <si>
    <t>Econstruct Design &amp; Build Pvt. Ltd. | Business Development | Bangalore  | May 2026 | Jun 2026 | 8 Weeks | Campus Internship
Advanced Enzymes | Intern | Malegaon MIDC sinnar,Nashik-422113 | Jul 2023 | Aug 2023 | 2 Weeks
Holden Medical Laboratories | Intern | Malegaon MIDC sinnar,Nashik-422113 | Jul 2023 | Aug 2023 | 4 Weeks</t>
  </si>
  <si>
    <t>P25703011</t>
  </si>
  <si>
    <t>VAGISHA</t>
  </si>
  <si>
    <t>KASHYAP</t>
  </si>
  <si>
    <t>Vagisha Kashyap</t>
  </si>
  <si>
    <t>vagishak962@mail.com</t>
  </si>
  <si>
    <t>p25703011@student.nicmar.ac.in</t>
  </si>
  <si>
    <t>19-Mar-2003</t>
  </si>
  <si>
    <t>ENGLISH , HINDI</t>
  </si>
  <si>
    <t>A+</t>
  </si>
  <si>
    <t>2225 5907 3135</t>
  </si>
  <si>
    <t>VINOD KUMAR TIWARI</t>
  </si>
  <si>
    <t>GAZETTE VETERINARY DOCTOR</t>
  </si>
  <si>
    <t>NEHA TIWARI</t>
  </si>
  <si>
    <t>TEACHER</t>
  </si>
  <si>
    <t>H/o Y.N Tiwari , Azad Nagar , Road No 2 , East Lane , Kankarbagh , Patna</t>
  </si>
  <si>
    <t>CARMEL HIGH SCHOOL , PATNA</t>
  </si>
  <si>
    <t>ICSE ,BIHAR</t>
  </si>
  <si>
    <t>ISC , BIHAR</t>
  </si>
  <si>
    <t>Humanities / Arts</t>
  </si>
  <si>
    <t>BANARAS HINDU UNIVERSITY</t>
  </si>
  <si>
    <t>ARYA MAHILA POST GRADUATE COLLEGE , VARANASI</t>
  </si>
  <si>
    <t>Bachelor of Arts (B.A.)</t>
  </si>
  <si>
    <t>MS Office,I HAVE A BACKGRAOUND KNOWLEDGE ON CANVAS</t>
  </si>
  <si>
    <t>Central Coalfields Limited Ranchi Jharkhand  | HR Intern | Ranchi  | May 2026 | Jul 2026 | 9 Weeks</t>
  </si>
  <si>
    <t>4Ps of Marketing Mix
AI for productivity 
Successful career development 
Basic statistics
Supply chain sourcing 
Qualitative research methodology 
Operations management 
Negotiation, Mediation and conflict resolution - capstone project
Negotiation Fundamentals 
International Business 
Introduction of Marketing 
Getting started with Microsoft office 365</t>
  </si>
  <si>
    <t>P25703014</t>
  </si>
  <si>
    <t>ADITYA</t>
  </si>
  <si>
    <t>Aditya Singh</t>
  </si>
  <si>
    <t>aditya3708@gmail.com</t>
  </si>
  <si>
    <t>p25703014@student.nicmar.ac.in</t>
  </si>
  <si>
    <t>03-Jan-2001</t>
  </si>
  <si>
    <t>7384 8400 8088</t>
  </si>
  <si>
    <t>SANJEEV KUMAR SINGH</t>
  </si>
  <si>
    <t>BABITA SINGH</t>
  </si>
  <si>
    <t>1st Floor , Cerise Floors , Central Park Flower Valley , Sector 32-33 , Sohna , Gurugram.</t>
  </si>
  <si>
    <t>Gurugram</t>
  </si>
  <si>
    <t>Haryana</t>
  </si>
  <si>
    <t>ARAVALI INTERNATIONAL SCHOOL</t>
  </si>
  <si>
    <t>FARIDABAD / HARYANA</t>
  </si>
  <si>
    <t>J.C BOSE UNIVERSITY OF SCIENCE AND TECHNOLOGY</t>
  </si>
  <si>
    <t>ARAVALI COLLEGE OF ENGINEERING AND MANAGEMENT , FARIDABAD / HARYANA</t>
  </si>
  <si>
    <t>Finance</t>
  </si>
  <si>
    <t>2024-Sep</t>
  </si>
  <si>
    <t>other,MS EXCEL</t>
  </si>
  <si>
    <t>DECATHLON SPORTS INDIA PVT. LTD. | SPORT LEADER | FARIDABAD / HARYANA | Sep 2022 | Jun 2023 | 0 Years, 8 Months, 22 Days | 1.8</t>
  </si>
  <si>
    <t>Simplify Home | Digital Marketing | Hyderabad | May 2026 | Jun 2026 | 8 Weeks | Campus Internship</t>
  </si>
  <si>
    <t>TRAINING OF TRAINERS</t>
  </si>
  <si>
    <t>P25703015</t>
  </si>
  <si>
    <t>NITIN</t>
  </si>
  <si>
    <t>SHALIGRAM</t>
  </si>
  <si>
    <t>Atharva Nitin Shaligram</t>
  </si>
  <si>
    <t>atharvashaligram18@gmail.com</t>
  </si>
  <si>
    <t>p25703015@student.nicmar.ac.in</t>
  </si>
  <si>
    <t>18-Mar-1999</t>
  </si>
  <si>
    <t>English, Hindi, Marathi</t>
  </si>
  <si>
    <t>5164 7234 6982</t>
  </si>
  <si>
    <t>NITIN SHALIGRAM</t>
  </si>
  <si>
    <t>EXPIRED</t>
  </si>
  <si>
    <t>SAYALI SHALIGRAM</t>
  </si>
  <si>
    <t>Malhar, S.No.16, Plot No.20, Balewadi, Pune-411045</t>
  </si>
  <si>
    <t>DR. KALMADI SHAMARAO HIGH SCHOOL AUNDH</t>
  </si>
  <si>
    <t>MAHARASHTRA STATE BOARD OF SECONDARY AND HIGHER SECONDARY EDUCATION</t>
  </si>
  <si>
    <t>2015-Mar</t>
  </si>
  <si>
    <t>DR. KALMADI SHAMARAO JUNIOR COLLEGE</t>
  </si>
  <si>
    <t>2016-Jun</t>
  </si>
  <si>
    <t>2017-Feb</t>
  </si>
  <si>
    <t>MODERN COLLEGE OF ARTS, SCIENCE AND COMMERCE</t>
  </si>
  <si>
    <t>MS Office,MS Project</t>
  </si>
  <si>
    <t>DWS India Private Limited | Senior Analyst | Pune | Jan 2022 | May 2024 | 2 Years, 4 Months, 20 Days | 6.3</t>
  </si>
  <si>
    <t>28 month(s)</t>
  </si>
  <si>
    <t>K&amp;I Wealth Advisors LLP | Finance Intern | Powai, Mumbai | May 2026 | Jul 2026 | 8 Weeks | Campus Internship
PowerMann Consult | Trainee | Pune | Dec 2020 | May 2021 | 25 Weeks
AMFI Registered Mutual Fund Distributor | Intern | Pune | Apr 2020 | Nov 2020 | 34 Weeks</t>
  </si>
  <si>
    <t>P25703016</t>
  </si>
  <si>
    <t>AADRIKA</t>
  </si>
  <si>
    <t>RATHORE</t>
  </si>
  <si>
    <t>Aadrika Rathore</t>
  </si>
  <si>
    <t>anshirathore97@gmail.com</t>
  </si>
  <si>
    <t>p25703016@student.nicmar.ac.in</t>
  </si>
  <si>
    <t>23-Oct-2003</t>
  </si>
  <si>
    <t>Art and craft,diy,music,cooking,painting</t>
  </si>
  <si>
    <t>6233 5092 1251</t>
  </si>
  <si>
    <t>LATE MITHLESH RATHORE</t>
  </si>
  <si>
    <t>NIL</t>
  </si>
  <si>
    <t>DEEPALI RATHORE</t>
  </si>
  <si>
    <t>F-1204 SILVER GARDENIA SOCIETY BRT ROAD RAVET</t>
  </si>
  <si>
    <t>126 Rohit Nagar Phase 2</t>
  </si>
  <si>
    <t>Bhopal</t>
  </si>
  <si>
    <t>Madhya Pradesh</t>
  </si>
  <si>
    <t>ST. JOSEPHS CONVENT SR SEC SCHOOL</t>
  </si>
  <si>
    <t>CBSE, NEW DELHI</t>
  </si>
  <si>
    <t>BARKATULLAH UNIVERSITY</t>
  </si>
  <si>
    <t>THE BHOPAL SCHOOL OF SOCIAL SCIENCES, BHOPAL, MADHYA PRADESH</t>
  </si>
  <si>
    <t>MS Office, MS Project, Primavera, Power BI, Tableau</t>
  </si>
  <si>
    <t>EDSOM FIN. TECH | FINANCE INTERN | PUNE | May 2026 | Jun 2026 | 8 Weeks | Campus Internship</t>
  </si>
  <si>
    <t>P25703017</t>
  </si>
  <si>
    <t>HARSHVARDHAN</t>
  </si>
  <si>
    <t>NIVAS</t>
  </si>
  <si>
    <t>DESAI</t>
  </si>
  <si>
    <t>Harshvardhan Nivas Desai</t>
  </si>
  <si>
    <t>harshnivasdesai@gmail.com</t>
  </si>
  <si>
    <t>p25703017@student.nicmar.ac.in</t>
  </si>
  <si>
    <t>02-Apr-2003</t>
  </si>
  <si>
    <t>English,Marathi,Hindi</t>
  </si>
  <si>
    <t>2610 4033 9455</t>
  </si>
  <si>
    <t>NIVAS DESAI</t>
  </si>
  <si>
    <t>SANGITA DESAI</t>
  </si>
  <si>
    <t>Saneguruji Vasahat,Kolhapur</t>
  </si>
  <si>
    <t>Kolhapur</t>
  </si>
  <si>
    <t>SHRI V. J. DESHMUKH HIGHSCHOOL,KOLHAPUR</t>
  </si>
  <si>
    <t>KOLHAPUR,MAHARASHTRA</t>
  </si>
  <si>
    <t>2017-May</t>
  </si>
  <si>
    <t>THE NEW COLLEGE ,KOLHAPUR</t>
  </si>
  <si>
    <t>2020-May</t>
  </si>
  <si>
    <t>PUNE,MAHARASHTRA</t>
  </si>
  <si>
    <t>Bachelor of Technology (B.Tech)</t>
  </si>
  <si>
    <t>Electronics &amp; Communication Engineering</t>
  </si>
  <si>
    <t>E Construct Design And Build Pvt.Ltd | Business Developer | Bangalore  | May 2026 | Jun 2026 | 8 Weeks | Campus Internship</t>
  </si>
  <si>
    <t>P25703020</t>
  </si>
  <si>
    <t>ABHISHEK</t>
  </si>
  <si>
    <t>ATUL</t>
  </si>
  <si>
    <t>SALGAR</t>
  </si>
  <si>
    <t>Abhishek Atul Salgar</t>
  </si>
  <si>
    <t>abhi.salgar999@gmail.com</t>
  </si>
  <si>
    <t>p25703020@student.nicmar.ac.in</t>
  </si>
  <si>
    <t>28-May-2001</t>
  </si>
  <si>
    <t>5649 1983 9704</t>
  </si>
  <si>
    <t>JOB</t>
  </si>
  <si>
    <t>ANITA</t>
  </si>
  <si>
    <t>Sushila Sadan, Juni Bhaji Mandai Road, Near Mantri Wada, Urun Islampur</t>
  </si>
  <si>
    <t>Sangli</t>
  </si>
  <si>
    <t>MAHATMA GANDHI VIDYALAYA</t>
  </si>
  <si>
    <t>MAHARASHTRA STATE BOARD OF SECONDARY AND HIGHER SECONDARY EDUCATION, PUNE</t>
  </si>
  <si>
    <t>HUTATMA RAJGURU MAHAVIDYALAYA</t>
  </si>
  <si>
    <t>SHIVAJI UNIVERSITY, KOLHAPUR</t>
  </si>
  <si>
    <t>ANNASAHEB DANGE COLLEGE OF ENGINEERING AND TECHNOLOGY, ASHTA</t>
  </si>
  <si>
    <t>AutoCAD, MS Office, MS Project</t>
  </si>
  <si>
    <t>MAHARASHTRA METRO RAIL CORPORATION LIMITED  | Intern | Pune | May 2026 | Jul 2026 | 9 Weeks | Campus Internship
Gala Habitats LLP | Trainee Engineer | Mumbai | Dec 2022 | Mar 2023 | 12 Weeks</t>
  </si>
  <si>
    <t>MS-CIT
Certificate of Participation
Auto CAD</t>
  </si>
  <si>
    <t>P25703021</t>
  </si>
  <si>
    <t>KISHU</t>
  </si>
  <si>
    <t>RAJPUT</t>
  </si>
  <si>
    <t>Kishu Rajput</t>
  </si>
  <si>
    <t>kishurajput194@gmail.com</t>
  </si>
  <si>
    <t>p25703021@student.nicmar.ac.in</t>
  </si>
  <si>
    <t>01-Jan-2004</t>
  </si>
  <si>
    <t>9704 0567 0554</t>
  </si>
  <si>
    <t>HARENDRA KUMAR</t>
  </si>
  <si>
    <t>VINEETA DEVI</t>
  </si>
  <si>
    <t>NAGLA PIPAL AKABARPUR KUTUBPUR FIROZABAD</t>
  </si>
  <si>
    <t>Firozabad</t>
  </si>
  <si>
    <t>SHRI DURGA INT COLL JASRANA FIROZABAD</t>
  </si>
  <si>
    <t>BOARD OF HIGH SCHOOL AND INTERMEDIATE EDUCATION UTTAR PRADESH</t>
  </si>
  <si>
    <t>CHAUDHARY CHARAN SINGH UNIVERSITY MEERUT</t>
  </si>
  <si>
    <t>PRINCE INSTITUTE OF INNOVATIVE TECHNOLOGY, GHAZIABAD</t>
  </si>
  <si>
    <t>Majestic Realties | Digital Marketing and Sales Intern | Pune | May 2026 | Jun 2026 | 7 Weeks | Campus Internship</t>
  </si>
  <si>
    <t>Negotiation, Mediation, and Conflict Resolution  Capstone Project
Salesforce Certificate
International Business
Negotiation Fundamentals
Operations  management
Getting started with Microsoft Office 365
High Performance Collaboration: Leadership, Teamwork, and Negotiation
Business Analytics with Excel: Elementary to Advanced
Marketing Strategy
Introduction to Marketing
Financial Markets
Supply Chain Sourcing
Introduction to Social Media Marketing
Social Media Management
Fundamentals of Social Media Advertising
Digital Marketing
Google Ads for Beginners
Foundations of Digital Marketing and E-commerce</t>
  </si>
  <si>
    <t>P25703022</t>
  </si>
  <si>
    <t>VAIBHAVI</t>
  </si>
  <si>
    <t>PRAVIN</t>
  </si>
  <si>
    <t>CHAUDHARI</t>
  </si>
  <si>
    <t>Vaibhavi Pravin Chaudhari</t>
  </si>
  <si>
    <t>vaibhavi.chaudhari@icloud.com</t>
  </si>
  <si>
    <t>p25703022@student.nicmar.ac.in</t>
  </si>
  <si>
    <t>10-Mar-2003</t>
  </si>
  <si>
    <t>4155 1572 8820</t>
  </si>
  <si>
    <t>PRAVIN CHAUDHARI</t>
  </si>
  <si>
    <t>GOVERNMENT CONTRACTOR</t>
  </si>
  <si>
    <t>JYOTI CHAUDHARI</t>
  </si>
  <si>
    <t>Plot No 56, Jay Vishwa Bharati Colony, Aurangabad -431005</t>
  </si>
  <si>
    <t>Aurangabad</t>
  </si>
  <si>
    <t>BHASKARACHARYA ENGLISH SCHOOL</t>
  </si>
  <si>
    <t>DEVGIRI COLLEGE</t>
  </si>
  <si>
    <t>2021-Mar</t>
  </si>
  <si>
    <t>SAVITRIBAI PHULE UNIVERSITY</t>
  </si>
  <si>
    <t>BRIHAN MAHARASHTRA COLLEGE OF COMMERCE</t>
  </si>
  <si>
    <t>BoxOffice Space | Sales and Marketing Intern | Baner , Pune | May 2026 | Jul 2026 | 8 Weeks | Campus Internship</t>
  </si>
  <si>
    <t>P25703023</t>
  </si>
  <si>
    <t>SIDDHARTH</t>
  </si>
  <si>
    <t>MANI</t>
  </si>
  <si>
    <t>Siddharth Mani</t>
  </si>
  <si>
    <t>yadavsiddharth0708@gmail.com</t>
  </si>
  <si>
    <t>p25703023@student.nicmar.ac.in</t>
  </si>
  <si>
    <t>07-Aug-2001</t>
  </si>
  <si>
    <t>4709 9761 2096</t>
  </si>
  <si>
    <t>SUSHANT KUMAR YADAV</t>
  </si>
  <si>
    <t>PUBLIC SERVICE</t>
  </si>
  <si>
    <t>SAVITA DEVI</t>
  </si>
  <si>
    <t>S/O- SUSHANT KUMAR YADAV, GRAM - LAXMIPUR BABHANIYAN, BABHANIA, BHAGALPUR, BIHAR - 813204</t>
  </si>
  <si>
    <t>Bhagalpur</t>
  </si>
  <si>
    <t>ST JOSEPH'S SCHOOL NTPC KAHALGAON BHAGALPUR BIHAR</t>
  </si>
  <si>
    <t>CBSE, DELHI</t>
  </si>
  <si>
    <t>VJ INTERNATIONAL SCHOOL LODHIPUR GORADIH ROAD BHAGALPUR BIHAR</t>
  </si>
  <si>
    <t>T.M. BHAGALPUR UNIVERSITY</t>
  </si>
  <si>
    <t>S.S.V. COLLEGE, KAHALGAON, BIHAR</t>
  </si>
  <si>
    <t>2024-Aug</t>
  </si>
  <si>
    <t>BVSM INDIA INSURANCE BROKERS PVT. LTD. | MARKETING &amp; SALES INTERN | BANER, PUNE | May 2026 | Jun 2026 | 7 Weeks | Campus Internship</t>
  </si>
  <si>
    <t>Negotiation Fundamentals
Business Analytics with Excel: Elementary to  Advanced
Introduction to Marketing
International Business I
Operations Management
Getting started with Microsoft Office 365
Negotiation, Mediation, and Conflict Resolution  Capstone Project
Procurement Negotiation</t>
  </si>
  <si>
    <t>P25703024</t>
  </si>
  <si>
    <t>PRITIDEEPA</t>
  </si>
  <si>
    <t>MALLIA</t>
  </si>
  <si>
    <t>Pritideepa Mallia</t>
  </si>
  <si>
    <t>pritideepamallia@gmail.com</t>
  </si>
  <si>
    <t>p25703024@student.nicmar.ac.in</t>
  </si>
  <si>
    <t>04-Feb-2000</t>
  </si>
  <si>
    <t>Odia, English, Hindi</t>
  </si>
  <si>
    <t>6553 1550 4971</t>
  </si>
  <si>
    <t>MANORANJAN MALLIA</t>
  </si>
  <si>
    <t>PRAVATI MALLIA</t>
  </si>
  <si>
    <t>HOME MAKER</t>
  </si>
  <si>
    <t>Brundawan Bhawan, Plot No.-1818, Friends Colony, Bhimtangi , Land Mark- Versha Plaza Apartment, Bhubaneswar-2 ,Odisha</t>
  </si>
  <si>
    <t>Bhubaneswar</t>
  </si>
  <si>
    <t>DAV PUBLIC SCHOOL, POKHARIPUT</t>
  </si>
  <si>
    <t>CBSE, ODISHA/BHUBANESWAR</t>
  </si>
  <si>
    <t>2015-Apr</t>
  </si>
  <si>
    <t>2016-May</t>
  </si>
  <si>
    <t>GLOBAL INTERNATIONAL SCHOOL, BHIKANPURA</t>
  </si>
  <si>
    <t>SIKSHA 'O' ANUSANDHAN</t>
  </si>
  <si>
    <t>S'O'A NATIONAL INSTITUTE OF LAW, BHUBANESWAR/ODISHA</t>
  </si>
  <si>
    <t>BBA-LLB</t>
  </si>
  <si>
    <t>Law</t>
  </si>
  <si>
    <t>2023-Jul</t>
  </si>
  <si>
    <t>MS Project</t>
  </si>
  <si>
    <t>Majestic Realties | Human Resource Management Intern | Kothrud, Pune | May 2026 | Jun 2026 | 7 Weeks | Campus Internship
Orissa High Court | Legal Intern | Cuttack, Odisha | Sep 2022 | Sep 2022 | 4 Weeks
District Court of Bhubaneswar | Legal Intern | Bhubaneswar, Odisha | Aug 2021 | Aug 2021 | 4 Weeks
NALCO | Legal Intern | BHUBANESWAR | Jan 2021 | Feb 2021 | 3 Weeks</t>
  </si>
  <si>
    <t>P25703025</t>
  </si>
  <si>
    <t>PREM</t>
  </si>
  <si>
    <t>CHAND</t>
  </si>
  <si>
    <t>ANGALI</t>
  </si>
  <si>
    <t>Prem Chand Angali</t>
  </si>
  <si>
    <t>prem.angali97051@gmail.com</t>
  </si>
  <si>
    <t>p25703025@student.nicmar.ac.in</t>
  </si>
  <si>
    <t>19-Jun-2002</t>
  </si>
  <si>
    <t>TELUGU,ENGLISH,HINDI</t>
  </si>
  <si>
    <t>O-ve</t>
  </si>
  <si>
    <t>9952 0778 5086</t>
  </si>
  <si>
    <t>RAMESH ANGALI</t>
  </si>
  <si>
    <t>AREA SALES MANAGER</t>
  </si>
  <si>
    <t>NIRMALA ANGALI</t>
  </si>
  <si>
    <t>H.no. 22-449/EP, Road No. 8, Vinayaka Hills, Almasguda</t>
  </si>
  <si>
    <t>Hyderabad</t>
  </si>
  <si>
    <t>Telangana</t>
  </si>
  <si>
    <t>SRI CHAITANYA TECHNO SCHOOL</t>
  </si>
  <si>
    <t>BOARD OF SECONDARY EDUCATION TELANGANA</t>
  </si>
  <si>
    <t>2015-Jun</t>
  </si>
  <si>
    <t>SRI CHAITANYA JUNIOR KALASALA</t>
  </si>
  <si>
    <t>TELANGANA STATE BOARD OF INTERMEDIATE EDUCATION</t>
  </si>
  <si>
    <t>AMITY UNIVERSITY</t>
  </si>
  <si>
    <t>HYDERABAD</t>
  </si>
  <si>
    <t>Marketing Management</t>
  </si>
  <si>
    <t>MS Office, MS project</t>
  </si>
  <si>
    <t>Phoenix Teladoc | Business Development Executive  | Hyderabad | Jun 2024 | Jun 2025 | 1 Years, 0 Months, 8 Days | 3.5</t>
  </si>
  <si>
    <t>12 month(s)</t>
  </si>
  <si>
    <t>Sinplify Home | Marketing intern | Hyderabad  | May 2026 | Jul 2026 | 8 Weeks | Campus Internship</t>
  </si>
  <si>
    <t>P25703026</t>
  </si>
  <si>
    <t>ASMITA</t>
  </si>
  <si>
    <t>Asmita Tripathi</t>
  </si>
  <si>
    <t>asmitatripathi68@gmail.com</t>
  </si>
  <si>
    <t>p25703026@student.nicmar.ac.in</t>
  </si>
  <si>
    <t>02-Jul-2000</t>
  </si>
  <si>
    <t>HINDI,ENGLISH</t>
  </si>
  <si>
    <t>4811 4282 8010</t>
  </si>
  <si>
    <t>SHASHIKANT MANI TRIPATHI</t>
  </si>
  <si>
    <t>POONAM TRIPATHI</t>
  </si>
  <si>
    <t>Jawahar Navodaya Vidyalaya Dabhasemar Ayodhya</t>
  </si>
  <si>
    <t>Ayodhya</t>
  </si>
  <si>
    <t>JAWAHAR NAVODAYA VIDYALAYA MAHARAJGANJ</t>
  </si>
  <si>
    <t>CBSE  MAHARAJGANJ</t>
  </si>
  <si>
    <t>JAWAHAR NAVODAYA VIDYALAYA DABHASEMAR</t>
  </si>
  <si>
    <t>CBSE  AYODHYA</t>
  </si>
  <si>
    <t>LUCKNOW UNIVERSITY</t>
  </si>
  <si>
    <t>BAPPA SHRI NARAYAN VOCATIONAL PG COLLEGE</t>
  </si>
  <si>
    <t>MS Office,POWER BI,MS EXCEL,POWERPOINT,WORD,OUTLOOK,GOOGLE WORKSPACE,CANVA</t>
  </si>
  <si>
    <t>Vitaly India pvt Ltd | Executive Marketing Manager  | Gorakhpur  | Jun 2023 | Mar 2024 | 0 Years, 9 Months, 29 Days | 3
Nakshatra infrastructure | Human Resource Manager | Nagpur  | Jun 2024 | May 2025 | 0 Years, 11 Months, 30 Days | 4.2</t>
  </si>
  <si>
    <t>22 month(s)</t>
  </si>
  <si>
    <t>Majestic Realties  | Digital Marketing Intern | Pune | May 2026 | Jun 2026 | 7 Weeks | Campus Internship
Prism Johnson limited | HR intern | Varanasi  | Jan 2022 | Mar 2022 | 12 Weeks</t>
  </si>
  <si>
    <t>Zero cost hiring
Preparing to manage human resource
Introduction to Blockchain technology
Introduction to excel
Search Engine Optimization (SEO) with Squarespace
Operation Management
Negotiation,Mediation,and Conflict Resolution
Business Analytics with Excel
International Business
Getting started with Microsoft office 365
Introduction to Marketing
Negotiation fundamental</t>
  </si>
  <si>
    <t>P25703027</t>
  </si>
  <si>
    <t>RICHA</t>
  </si>
  <si>
    <t>SHARMA</t>
  </si>
  <si>
    <t>Richa Sharma</t>
  </si>
  <si>
    <t>richasharma.dholpur@gmail.com</t>
  </si>
  <si>
    <t>p25703027@student.nicmar.ac.in</t>
  </si>
  <si>
    <t>21-Dec-1994</t>
  </si>
  <si>
    <t>Married</t>
  </si>
  <si>
    <t>6831 2443 8810</t>
  </si>
  <si>
    <t>SHIVDATT SHARMA</t>
  </si>
  <si>
    <t>MEERA SHARMA</t>
  </si>
  <si>
    <t>Behind Gurudwara, Ashok Vihar Colony</t>
  </si>
  <si>
    <t>Dholpur</t>
  </si>
  <si>
    <t>Rajasthan</t>
  </si>
  <si>
    <t>JAWAHAR NAVODAYA VIDYALAYA, DHOLPUR (RAJASTHAN)</t>
  </si>
  <si>
    <t>CENTRAL BOARD OF SECONDARY EDUCATION, NEW DELHI</t>
  </si>
  <si>
    <t>2008-Apr</t>
  </si>
  <si>
    <t>2009-May</t>
  </si>
  <si>
    <t>2010-Apr</t>
  </si>
  <si>
    <t>2011-May</t>
  </si>
  <si>
    <t>BARKATULLAH VISHWAVIDYALAYA, BHOPAL</t>
  </si>
  <si>
    <t>EXTOL INSTITUTE OF MANAGEMENT, BHOPAL (MP)</t>
  </si>
  <si>
    <t>Biotechnology</t>
  </si>
  <si>
    <t>2012-Jul</t>
  </si>
  <si>
    <t>THE IIS UNIVERSITY, JAIPUR</t>
  </si>
  <si>
    <t>M.Sc</t>
  </si>
  <si>
    <t>2015-Jul</t>
  </si>
  <si>
    <t>Power BI, Tableau, primavera, MS Project, MS Office, Python, R, Data Analytics, Basic ERP</t>
  </si>
  <si>
    <t>Nexgen Infra Solution | Business Development Associate | Gurugram, Haryana | Jun 2020 | Jul 2022 | 2 Years, 0 Months, 27 Days | 3</t>
  </si>
  <si>
    <t>Maharashtra Metro Rail Corporation Limited | Intern-Planning | Pune | May 2026 | Jul 2026 | 9 Weeks | Campus Internship
Birla Institute of Scientific Research | Research Trainee | Jaipur (Rajasthan) | Jul 2016 | Dec 2016 | 26 Weeks
Madhya Pradesh Vigyan Sabha | Research Trainee | Bhopal (MP) | Mar 2015 | Apr 2015 | 5 Weeks</t>
  </si>
  <si>
    <t>Indian Green Building Council Accredited professional-Associate
Agentblazer Innovator by Salesforce
AI for Productivity by Duke University
International Business by The University of New Maxico
Supply Chain Sourcing by Rutgers The State University of New Jersey
Negotiation, Mediaton, and Conflict Resolution by ESSEC Business School
Operations Management by IESE Business School
Methods and Statistics in Social Science by University of Amsterdam
Effective Business Plan IIM Banglore
Success with Integrity: Business Ethics Foundation</t>
  </si>
  <si>
    <t>P25703028</t>
  </si>
  <si>
    <t>PAVAN</t>
  </si>
  <si>
    <t>RAOSAHEB</t>
  </si>
  <si>
    <t>MUNDANE</t>
  </si>
  <si>
    <t>Pavan Raosaheb Mundane</t>
  </si>
  <si>
    <t>shreemundane6@gmail.com</t>
  </si>
  <si>
    <t>p25703028@student.nicmar.ac.in</t>
  </si>
  <si>
    <t>07-Jan-1999</t>
  </si>
  <si>
    <t>Marathi, Hindi , English</t>
  </si>
  <si>
    <t>8979 5197 7383</t>
  </si>
  <si>
    <t>RASOSAHEB MUNDANE</t>
  </si>
  <si>
    <t>RAMA MUNDANE</t>
  </si>
  <si>
    <t>Saurabh Colony Vmv Road House No 29 Raosaheb Keshavrao Mundane</t>
  </si>
  <si>
    <t>Amravati</t>
  </si>
  <si>
    <t>SHREE SAMARTH HIGHSCHOOL AMRAVATI</t>
  </si>
  <si>
    <t>MAHARASTRA STATE BOARD EDUCATION</t>
  </si>
  <si>
    <t>2014-Jul</t>
  </si>
  <si>
    <t>DIPLOMA IN CIVIL ENGINEERING</t>
  </si>
  <si>
    <t>P.R.PATIL INSTITUTE OF DIPLOMA AND TECHNOLOGY</t>
  </si>
  <si>
    <t>TSSMS BHIVARABAI SAWANT NARHE PUNE</t>
  </si>
  <si>
    <t xml:space="preserve">SQL , MS Office,MS Project,JIRA,JAVA,SELENIUM,TESTNG, POWER BI , PMS </t>
  </si>
  <si>
    <t>TESTOMTER PVT LTD | QA AUTOMATION TESTER | pune | Nov 2022 | Apr 2025 | 2 Years, 5 Months, 0 Days | 4.2</t>
  </si>
  <si>
    <t>29 month(s)</t>
  </si>
  <si>
    <t>EDSOM FINTECH PVT . LTD  | Finance / Business analytics Intern  | Pune  | May 2026 | Jun 2026 | 7 Weeks | Campus Internship</t>
  </si>
  <si>
    <t>P25703029</t>
  </si>
  <si>
    <t>SHREYA</t>
  </si>
  <si>
    <t>SUMAN</t>
  </si>
  <si>
    <t>Shreya Suman</t>
  </si>
  <si>
    <t>sumanshreya272000@gmail.com</t>
  </si>
  <si>
    <t>p25703029@student.nicmar.ac.in</t>
  </si>
  <si>
    <t>27-Nov-2000</t>
  </si>
  <si>
    <t>7402 0657 6255</t>
  </si>
  <si>
    <t>SHAMBHU NATH GUPTA</t>
  </si>
  <si>
    <t>ARTI DEVI</t>
  </si>
  <si>
    <t>Kali Sthan Gali, Nathnagar,Bhagalpur</t>
  </si>
  <si>
    <t>SAINT JOSEPH'S SCHOOL</t>
  </si>
  <si>
    <t>2016-Mar</t>
  </si>
  <si>
    <t>INTER SCHOOL SABOUR,BHAGALPUR</t>
  </si>
  <si>
    <t>BIHAR BOARD OF OPEN SCHOOLING AND EXAMINATIONS,PATNA</t>
  </si>
  <si>
    <t>2019-Sep</t>
  </si>
  <si>
    <t>T. M. BHAGALPUR UNIVERSITY</t>
  </si>
  <si>
    <t>MARWARI COLLEGE, BHAGALPUR</t>
  </si>
  <si>
    <t>Information Technology</t>
  </si>
  <si>
    <t>2023-Sep</t>
  </si>
  <si>
    <t>Simplify Home | HR intern | Hyderabad | May 2026 | Jun 2026 | 8 Weeks | Campus Internship</t>
  </si>
  <si>
    <t>P25703030</t>
  </si>
  <si>
    <t>HARSHDA</t>
  </si>
  <si>
    <t>RAUT</t>
  </si>
  <si>
    <t>Harshda Raut</t>
  </si>
  <si>
    <t>harshuraut879@gmail.com</t>
  </si>
  <si>
    <t>p25703030@student.nicmar.ac.in</t>
  </si>
  <si>
    <t>08-Nov-2001</t>
  </si>
  <si>
    <t>English Hindi Marathi</t>
  </si>
  <si>
    <t>6724 1384 5460</t>
  </si>
  <si>
    <t>GAJANAN T RAUT</t>
  </si>
  <si>
    <t>EX ARMY</t>
  </si>
  <si>
    <t>SUNITA RAUT</t>
  </si>
  <si>
    <t>FLAT NO.101, WING -H, TANISH SRUSHTI GAT NO. 504, ALANDI MARKAL ROAD, CHAROLI KHURD, PUNE -412105</t>
  </si>
  <si>
    <t>ARMY SCHOOL BEG &amp; CENTRE KIRKEE PUNE MR</t>
  </si>
  <si>
    <t>MIT ARTS,COMMERCE &amp; SCIENCE COLLEGE, ALANDI, PUNE</t>
  </si>
  <si>
    <t>Bombay Stock Exchange Broker's Forum | Capital Market Operations Intern | Mumbai  | May 2026 | Jul 2026 | 9 Weeks | Campus Internship
INTERSHIP STUDIO | SALES INTERN | PUNE | May 2022 | Jun 2022 | 4 Weeks
Career Help | Human Resource Intern | Hyderabad  | Sep 2024 | Nov 2024 | 8 Weeks</t>
  </si>
  <si>
    <t>Introduction to Marketing
Negotiation, Mediation, and Conflict Resolution - Capstone Project
Operations Management
International Business I
Getting started with Microsoft Office 365</t>
  </si>
  <si>
    <t>P25703031</t>
  </si>
  <si>
    <t>HARSHA</t>
  </si>
  <si>
    <t>Harsha S</t>
  </si>
  <si>
    <t>harsha0501s@gmail.com</t>
  </si>
  <si>
    <t>p25703031@student.nicmar.ac.in</t>
  </si>
  <si>
    <t>05-Feb-2001</t>
  </si>
  <si>
    <t>ENGLISH,MALAYALAM,HINDI</t>
  </si>
  <si>
    <t>3871 4990 4108</t>
  </si>
  <si>
    <t>SASI K R</t>
  </si>
  <si>
    <t>RETIRED</t>
  </si>
  <si>
    <t>ANITHAKUMARI M S</t>
  </si>
  <si>
    <t>GURUKRIPA, CHARAMANGALAM, MUHAMMA.P.O, CHERTHALA</t>
  </si>
  <si>
    <t>Alappuzha</t>
  </si>
  <si>
    <t>Kerala</t>
  </si>
  <si>
    <t>JAWAHAR NAVODAYA VIDYALAYA</t>
  </si>
  <si>
    <t>CBSE,KERALA</t>
  </si>
  <si>
    <t>UNIVERSITY OF DELHI</t>
  </si>
  <si>
    <t>ZAKIR HUSAIN DELHI COLLEGE, DELHI</t>
  </si>
  <si>
    <t>Bachelor of Commerce (B.Com.)</t>
  </si>
  <si>
    <t>Bachelor of Commerce</t>
  </si>
  <si>
    <t>2024-Jul</t>
  </si>
  <si>
    <t>other,M S EXCEL</t>
  </si>
  <si>
    <t>BOMBAY STOCK EXCHANGE BROKERS' FORUM(BBF) | Capital Market Operation Intern | MUMBAI | May 2026 | Jul 2026 | 9 Weeks | Campus Internship</t>
  </si>
  <si>
    <t>P25703032</t>
  </si>
  <si>
    <t>YASH</t>
  </si>
  <si>
    <t>VILAS</t>
  </si>
  <si>
    <t>KHEDEKAR</t>
  </si>
  <si>
    <t>Yash Vilas Khedekar</t>
  </si>
  <si>
    <t>khedekaryash19@gmail.com</t>
  </si>
  <si>
    <t>p25703032@student.nicmar.ac.in</t>
  </si>
  <si>
    <t>19-Jun-2003</t>
  </si>
  <si>
    <t>ENGLISH,HINDI,MARATHI</t>
  </si>
  <si>
    <t>4088 8741 3124</t>
  </si>
  <si>
    <t>CHITRA</t>
  </si>
  <si>
    <t>403, B WING, BLD NO. 3, KADSIDHESHWAR SOCIETY,_x000D_
RAMTEKDI , NR GOPI TAILORS,_x000D_
SEWREE</t>
  </si>
  <si>
    <t>ANTONIO DE SOUZA HIGH SCHOOL</t>
  </si>
  <si>
    <t>MAHARASHTRA STATE BOARD SECONDARY AND SECONDARY EDUCATION,PUNE</t>
  </si>
  <si>
    <t>CHETANA COLLEGE</t>
  </si>
  <si>
    <t>MAHARASHTRA STATE BOARD OF SECONDARY AND HIGHER SECONDARY EDUCATION,PUNE</t>
  </si>
  <si>
    <t>UNIVERSITY OF MUMBAI</t>
  </si>
  <si>
    <t>D.G RUPAREL COLLEGE</t>
  </si>
  <si>
    <t>other,MSCIT,TALLY PRIME</t>
  </si>
  <si>
    <t>Majestic Realities | Digital Marketing intern | Pune  | May 2026 | Jun 2026 | 7 Weeks | Campus Internship</t>
  </si>
  <si>
    <t>P25703033</t>
  </si>
  <si>
    <t>MAHARSHI</t>
  </si>
  <si>
    <t>DEVENDRA</t>
  </si>
  <si>
    <t>JOSHI</t>
  </si>
  <si>
    <t>Maharshi Devendra Joshi</t>
  </si>
  <si>
    <t>maharshidjoshi@gmail.com</t>
  </si>
  <si>
    <t>p25703033@student.nicmar.ac.in</t>
  </si>
  <si>
    <t>02-May-2001</t>
  </si>
  <si>
    <t>English, Hindi, Gujarati.</t>
  </si>
  <si>
    <t>Reading,Sports,cooking</t>
  </si>
  <si>
    <t>5453 9988 5160</t>
  </si>
  <si>
    <t>DEVENDRA JOSHI</t>
  </si>
  <si>
    <t>ADVOCATE</t>
  </si>
  <si>
    <t>NEETA JOSHI</t>
  </si>
  <si>
    <t>402 Shreeji App, 
Patel Col - 4</t>
  </si>
  <si>
    <t>Jamnagar</t>
  </si>
  <si>
    <t>Gujarat</t>
  </si>
  <si>
    <t>ST.XAVIER'S HIGH SCHOOL</t>
  </si>
  <si>
    <t>GUJARAT SECONDARY AND HIGHER SECONDARY EDUCATION BOARD, GANDHINAGAR</t>
  </si>
  <si>
    <t>AHMEDABAD UNIVERSITY</t>
  </si>
  <si>
    <t>AHMEDABAD UNIVERSITY, AHMEDABAD, GUJARAT</t>
  </si>
  <si>
    <t>AutoCAD,MS Office,MS Excel</t>
  </si>
  <si>
    <t>Ace Infoway Private limited | Marketing Intern | Ahmedabad, Gujarat, India | May 2026 | Jul 2026 | 8 Weeks | Campus Internship
Nayara Energy | Vocational Trainee | Jamnagar, Gujarat | Jun 2022 | Jul 2022 | 8 Weeks</t>
  </si>
  <si>
    <t>P25703034</t>
  </si>
  <si>
    <t>NIHAR</t>
  </si>
  <si>
    <t>TANAJI</t>
  </si>
  <si>
    <t>PALAV</t>
  </si>
  <si>
    <t>Nihar Tanaji Palav</t>
  </si>
  <si>
    <t>np12122000@gmail.com</t>
  </si>
  <si>
    <t>p25703034@student.nicmar.ac.in</t>
  </si>
  <si>
    <t>12-Dec-2000</t>
  </si>
  <si>
    <t>Marathi, English, Hindi, Kokani</t>
  </si>
  <si>
    <t>9908 4745 6340</t>
  </si>
  <si>
    <t>AVISHA PALAV</t>
  </si>
  <si>
    <t>FLAT NO 408, 4TH FLOOR, B WING, PINNACLE NEELANCHAL, SUS, PUNE</t>
  </si>
  <si>
    <t>Sarvoday Nagar, Teacher's Colony, New Salaiwada, Sawantwadi</t>
  </si>
  <si>
    <t>Sindhudurg</t>
  </si>
  <si>
    <t>MILAGRIS HIGH SCHOOL</t>
  </si>
  <si>
    <t>SHREE PANCHAM KHEMRAJ MAHAVIDHYALAI</t>
  </si>
  <si>
    <t>SPPU</t>
  </si>
  <si>
    <t>VISHWAKARMA INSTITUE OF INFORMATION TECHNOLOGY</t>
  </si>
  <si>
    <t>2023-Jun</t>
  </si>
  <si>
    <t>AutoCAD,MS Office,Power BI,Tabluea,SQL</t>
  </si>
  <si>
    <t>Trimurthy Construction  | Project Engineer  | Sawantwadi/Kudal, Maharashtra | May 2026 | Jul 2026 | 8 Weeks | Campus Internship
Shree Sai Consultancy Pvt Ltd | Site Engineer | Sawantwadi, Maharashtra | Mar 2024 | Dec 2024 | 43 Weeks
Centrix Project Solutions. Pvt  Ltd | Site Engineer | Powai, Mumbai | Sep 2023 | Jan 2024 | 17 Weeks</t>
  </si>
  <si>
    <t>P25703035</t>
  </si>
  <si>
    <t>SIDDHI</t>
  </si>
  <si>
    <t>SACHIN</t>
  </si>
  <si>
    <t>WADKAR</t>
  </si>
  <si>
    <t>Siddhi Sachin Wadkar</t>
  </si>
  <si>
    <t>siddhiwadkar25@gmail.com</t>
  </si>
  <si>
    <t>p25703035@student.nicmar.ac.in</t>
  </si>
  <si>
    <t>25-Jul-2003</t>
  </si>
  <si>
    <t>Reading,Writing poetry,Playing badminton</t>
  </si>
  <si>
    <t>4126 1391 1990</t>
  </si>
  <si>
    <t>SACHIN WADKAR</t>
  </si>
  <si>
    <t>HARSHALA WADKAR</t>
  </si>
  <si>
    <t>SERVICE SECTOR</t>
  </si>
  <si>
    <t>A-801, Kapil Vastu, Above Bank Of India, Near Vitthal Mandir, Navsahydri, Pune</t>
  </si>
  <si>
    <t>ROSARY SCHOOL</t>
  </si>
  <si>
    <t>SINHAGAD COLLEGE OF ARTS AND COMMERCE</t>
  </si>
  <si>
    <t>ABASAHEB GARWARE</t>
  </si>
  <si>
    <t>ABASAHEB GARWARE COLLEGE OF ARTS AND SCIENCE, PUNE/MAHARASHTRA</t>
  </si>
  <si>
    <t>RWTH Aachen University India Office | Marketing Executive | Pune, India | Jun 2024 | Feb 2025 | 0 Years, 8 Months, 0 Days | 2.4</t>
  </si>
  <si>
    <t>Planetfluid Bartending Academy  | Intern | Pune | May 2026 | Jul 2026 | 7 Weeks | Campus Internship</t>
  </si>
  <si>
    <t>P25703037</t>
  </si>
  <si>
    <t>ASHISH</t>
  </si>
  <si>
    <t>RANJAN</t>
  </si>
  <si>
    <t>KUMAR</t>
  </si>
  <si>
    <t>Ashish Ranjan Kumar</t>
  </si>
  <si>
    <t>kumarashishranjan18@gmail.com</t>
  </si>
  <si>
    <t>P25703037@student.nicmar.ac.in</t>
  </si>
  <si>
    <t>10-Mar-1999</t>
  </si>
  <si>
    <t>Basketball</t>
  </si>
  <si>
    <t>B+</t>
  </si>
  <si>
    <t>7101 5056 4241</t>
  </si>
  <si>
    <t>AMRENDRA KUMAR</t>
  </si>
  <si>
    <t>REKHAN KUMARI</t>
  </si>
  <si>
    <t>RAVI RANJAN, FLAT NO. G-38 , SUGHAM SABUJ COMPLEX , NARENDRAPUR , NEAR LAL GATE</t>
  </si>
  <si>
    <t>Kolkata</t>
  </si>
  <si>
    <t>West Bengal</t>
  </si>
  <si>
    <t>OM LANDMARK</t>
  </si>
  <si>
    <t>MOTA CHILODA , GANDHINAGAR , GUJARAT</t>
  </si>
  <si>
    <t>2012-Apr</t>
  </si>
  <si>
    <t>VASANT RAO NAIK</t>
  </si>
  <si>
    <t>AURANGABAD , MAHARASHTRA</t>
  </si>
  <si>
    <t>DYPIEMR</t>
  </si>
  <si>
    <t>AutoCAD,MS Office,MS Project,Primavera</t>
  </si>
  <si>
    <t>HG Infra Engineering Ltd | ASSISTANT ENGINEER (STRUCTURAL ENGINEER) | DELHI , TATANAGAR | Jan 2023 | Sep 2024 | 1 Years, 8 Months, 10 Days | 3.85
Syv Biotech Pvt Ltd . | Accounts and Sales Executive | pune  | Feb 2025 | Jun 2025 | 0 Years, 4 Months, 29 Days | 1.8</t>
  </si>
  <si>
    <t>Pune Metro  | Planning  | pune | May 2026 | Jul 2026 | 9 Weeks | Campus Internship</t>
  </si>
  <si>
    <t>P25703038</t>
  </si>
  <si>
    <t>KISHAN</t>
  </si>
  <si>
    <t>DALMIA</t>
  </si>
  <si>
    <t>Kishan Dalmia</t>
  </si>
  <si>
    <t>kishandalmiais@gmail.com</t>
  </si>
  <si>
    <t>p25703038@student.nicmar.ac.in</t>
  </si>
  <si>
    <t>02-Nov-2001</t>
  </si>
  <si>
    <t>English, Hindi, Odia, Marwadi</t>
  </si>
  <si>
    <t>7543 2281 3385</t>
  </si>
  <si>
    <t>PRAKASH CHANDRA DALMIA</t>
  </si>
  <si>
    <t>RADHA DALMIA</t>
  </si>
  <si>
    <t>GA 153 Niladri Vihar Chandrasekharpur</t>
  </si>
  <si>
    <t>LOYOLA SCHOOL</t>
  </si>
  <si>
    <t>COUNCIL FOR THE INDIAN SCHOOL CERTIFICATE EXAMINATIONS, NEW DELHI</t>
  </si>
  <si>
    <t>JAIN COLLEGE, V.V. PURAM</t>
  </si>
  <si>
    <t>BENGALURU CITY UNIVERSITY, BENGALURU</t>
  </si>
  <si>
    <t>2020-Nov</t>
  </si>
  <si>
    <t>MS Office,ZOHO</t>
  </si>
  <si>
    <t>iCOVER Insure | Business and Quality Analyst | Work from Home | Jul 2024 | Nov 2024 | 0 Years, 4 Months, 0 Days | 3.24</t>
  </si>
  <si>
    <t>4 month(s)</t>
  </si>
  <si>
    <t>Edsom Fintech Pvt. Ltd. | HR | Baner, Pune | May 2026 | Jun 2026 | 7 Weeks | Campus Internship
Matix Exports | Export Executive | Bengaluru | Nov 2022 | Mar 2023 | 17 Weeks</t>
  </si>
  <si>
    <t>Project management skills
managing organizational change
Hr communications by HRCI
Hr communications by SHRM</t>
  </si>
  <si>
    <t>P25703039</t>
  </si>
  <si>
    <t>PRABHAKAR</t>
  </si>
  <si>
    <t>MESHRAM</t>
  </si>
  <si>
    <t>Sneha Prabhakar Meshram</t>
  </si>
  <si>
    <t>snehameshram13012@gmail.com</t>
  </si>
  <si>
    <t>p25703039@student.nicmar.ac.in</t>
  </si>
  <si>
    <t>13-Jan-2002</t>
  </si>
  <si>
    <t>9879 4981 3056</t>
  </si>
  <si>
    <t>PRABHAKAR MESHRAM</t>
  </si>
  <si>
    <t>GOVERNMENT EMPLOYEE (MSECB)</t>
  </si>
  <si>
    <t>BHARATI MESHRAM</t>
  </si>
  <si>
    <t>HOUSEMAKER</t>
  </si>
  <si>
    <t>Shanti Nagar Near Ganvir Hospital Bramhapuri Dist- Chandrapur</t>
  </si>
  <si>
    <t>Chandrapur</t>
  </si>
  <si>
    <t>PODAR INTERNATIONAL SCHOOL</t>
  </si>
  <si>
    <t>CENTRAL BOARD OF SECONDARY EDUCATION ,AURANGABAD</t>
  </si>
  <si>
    <t>CHRISTANAND SCHOOL AND JUNIOR COLLEGE  , BRAMHAPURI</t>
  </si>
  <si>
    <t>MAHARASHTRA STATE BOARD OF SECONDARY AND HIGHER SECONDARY EDUCATION, NAGPUR DIVISIONAL BOARD</t>
  </si>
  <si>
    <t>RASHTRASANT TUKADOJI MAHARAJ NAGPUR UNIVERSITY</t>
  </si>
  <si>
    <t>G H RAISONI COLLEGE OF ENGINEERING ,NAGPUR</t>
  </si>
  <si>
    <t>other,EXCEL</t>
  </si>
  <si>
    <t>K&amp;I Wealth Advisory LLP | Digital marketing and strategy intern  | Mumbai | May 2026 | Jul 2026 | 8 Weeks | Campus Internship</t>
  </si>
  <si>
    <t>P25703040</t>
  </si>
  <si>
    <t>JAMDADE</t>
  </si>
  <si>
    <t>SUMIT</t>
  </si>
  <si>
    <t>SHEKHAR</t>
  </si>
  <si>
    <t>Jamdade Sumit Shekhar</t>
  </si>
  <si>
    <t>sumiiijamdade03@gmail.com</t>
  </si>
  <si>
    <t>p25703040@student.nicmar.ac.in</t>
  </si>
  <si>
    <t>03-Nov-2003</t>
  </si>
  <si>
    <t>5497 5578 6066</t>
  </si>
  <si>
    <t>SHEKHAR SHIVAJI JAMDADE</t>
  </si>
  <si>
    <t>AGRICULTURE</t>
  </si>
  <si>
    <t>SUNITA SHEKHAR JAMDADE</t>
  </si>
  <si>
    <t>NICMAR GATE NO 2, MILLENNIUM BOYS HOSTEL, RAM NAGAR, BALEWADI ROAD, BANER, PUNE</t>
  </si>
  <si>
    <t>295, Dwarkadhish Apartment, Gangapuri, Near Nagar Palika School 5, Wai, Satara</t>
  </si>
  <si>
    <t>Satara</t>
  </si>
  <si>
    <t>BLOSSOM CHILDREN'S ACADEMY, WAI, SATARA</t>
  </si>
  <si>
    <t>MAHARASHTRA STATE BOARD OF SECONDARY AND HIGHER SECONDARY EDUCATION, PUNE (WAI, SATARA/MAHARASHTRA)</t>
  </si>
  <si>
    <t>DHANJAYRAO GADGIL COLLEGE OF COMMERCE, SATARA</t>
  </si>
  <si>
    <t>MAHARASHTRA STATE BOARD OF SECONDARY AND HIGHER SECONDARY EDUCATION, PUNE (SATARA/MAHARASHTRA)</t>
  </si>
  <si>
    <t>SARHAD COLLEGE OF ARTS, COMMERCE AND SCIENCE, KATRAJ, PUNE, MAHARASHTRA</t>
  </si>
  <si>
    <t>MS Office,MS Project,Advanced Excel</t>
  </si>
  <si>
    <t>Majestic Realities | Digital Marketing intern | Pune | May 2026 | Jun 2026 | 7 Weeks | Campus Internship</t>
  </si>
  <si>
    <t>Operations Management (IESE Business School - Coursera)
International Business I (University of New Mexico - Coursera)
Negotiation Fundamentals (ESSEC Business School - Coursera)</t>
  </si>
  <si>
    <t>P25703041</t>
  </si>
  <si>
    <t>GANESH</t>
  </si>
  <si>
    <t>ABHYANKAR</t>
  </si>
  <si>
    <t>Vaibhavi Ganesh Abhyankar</t>
  </si>
  <si>
    <t>vaibhaviabhyankar27@gmail.com</t>
  </si>
  <si>
    <t>p25703041@student.nicmar.ac.in</t>
  </si>
  <si>
    <t>27-Nov-2003</t>
  </si>
  <si>
    <t>ENGLISH,HINDI AND MARATHI</t>
  </si>
  <si>
    <t>3978 2207 6391</t>
  </si>
  <si>
    <t>GANESH ABHYANKAR</t>
  </si>
  <si>
    <t>SERVICE(PRIVATE SECTOR)</t>
  </si>
  <si>
    <t>GAYATRI ABHYANKAR</t>
  </si>
  <si>
    <t>A-49, Adarsh Nagar, Kushalpur, Raipur(C.G)</t>
  </si>
  <si>
    <t>Raipur</t>
  </si>
  <si>
    <t>Chhattisgarh</t>
  </si>
  <si>
    <t>KRISHNA PUBLIC SCHOOL</t>
  </si>
  <si>
    <t>CENTRAL BOARD OF SECONDARY EDUCATION,RAIPUR/CHHATTISGARH</t>
  </si>
  <si>
    <t>PT. RAVISHANKAR SHUKLA UNIVERSITY</t>
  </si>
  <si>
    <t>VIVEKANAND MAHAVIDYALAYA, RAIPUR/CHHATTISGARH</t>
  </si>
  <si>
    <t xml:space="preserve">MS Office, MS Project, PowerBI, Tableau </t>
  </si>
  <si>
    <t>Finnovators Services Private Limited | Finance Operations Intern | Pune | May 2026 | Jul 2026 | 8 Weeks | Campus Internship</t>
  </si>
  <si>
    <t>Effective Business Plan
Finlatics Financial Market Experience Program.
Finlatics Business Analytics Program
 LOR - FINLATICS
Supply Chain Sourcing
AI IN PRODUCTIVITY
Negotiation, Mediation, and Conflict Resolution - Capstone Project
Negotiation Fundamentals
Getting started with Microsoft Office 365
Methods and Statistics in Social Sciences
International Business I
Certificate of Appreciation - ICCRIP Volunteer
Certificate of Appreciation - NLPGRS 2025 Volunteer
Salesforce - Agentblazor</t>
  </si>
  <si>
    <t>P25703042</t>
  </si>
  <si>
    <t>PRANAV</t>
  </si>
  <si>
    <t>KADAM</t>
  </si>
  <si>
    <t>Pranav Pravin Kadam</t>
  </si>
  <si>
    <t>kadampranav.0103@gmail.com</t>
  </si>
  <si>
    <t>p25703042@student.nicmar.ac.in</t>
  </si>
  <si>
    <t>01-Mar-2003</t>
  </si>
  <si>
    <t>English, Hindi &amp; Marathi</t>
  </si>
  <si>
    <t>4984 6590 0026</t>
  </si>
  <si>
    <t>PRAVIN BAPURAO KADAM</t>
  </si>
  <si>
    <t>PRIYA PRAVIN KADAM</t>
  </si>
  <si>
    <t>Plot No 11, Maharashtra Nagar, Kalamba Road, Kolhapur</t>
  </si>
  <si>
    <t>DYP'S SHANTINIKETAN SCHOOL</t>
  </si>
  <si>
    <t>DYP'S SHANTINIKETAN JUNIOR COLLEGE</t>
  </si>
  <si>
    <t>KOLHAPUR INSTITUTE OF TECHNOLOGY'S COLLEGE OF ENGINEERING, KOLHAPUR</t>
  </si>
  <si>
    <t>2025-Jun</t>
  </si>
  <si>
    <t>AutoCAD,MS Office,Figma,Python</t>
  </si>
  <si>
    <t>Britannia Industries Ltd. | Procurement Intern | Pune District | May 2026 | Jul 2026 | 7 Weeks | Campus Internship
Synergy Green Industries | Intern | Kolhapur | Jun 2024 | Jul 2024 | 4 Weeks
Wilo Mather &amp; Platt Pvt. Ltd. | Inward Quality Intern | Kolhapur | Jan 2025 | Apr 2025 | 15 Weeks</t>
  </si>
  <si>
    <t>Introduction to Data Analysis using Microsoft Excel</t>
  </si>
  <si>
    <t>P25703043</t>
  </si>
  <si>
    <t>ELIAS</t>
  </si>
  <si>
    <t>ELDHOSE</t>
  </si>
  <si>
    <t>Elias Eldhose</t>
  </si>
  <si>
    <t>eliaseldhose007@gmail.com</t>
  </si>
  <si>
    <t>p25703043@student.nicmar.ac.in</t>
  </si>
  <si>
    <t>08-Dec-2000</t>
  </si>
  <si>
    <t>English,Malayalam</t>
  </si>
  <si>
    <t>CRICKET,OFFROADING,MOVIES,OVERLAND EXPEDITIONS</t>
  </si>
  <si>
    <t>6935 5764 6940</t>
  </si>
  <si>
    <t>ELDHO VARGHESE</t>
  </si>
  <si>
    <t>LATE</t>
  </si>
  <si>
    <t>CINI.P</t>
  </si>
  <si>
    <t>GOVERNMENT EMPLOYEE</t>
  </si>
  <si>
    <t>Neduvelikudy House_x000D_
Vaikkara P.O_x000D_
Assamannor_x000D_
Perumbavoor_x000D_
683549</t>
  </si>
  <si>
    <t>Ernakulam</t>
  </si>
  <si>
    <t>ST GEORGE PUBLIC SCHOOL KEEZHILLAM ERNAKULAM</t>
  </si>
  <si>
    <t>MGM H.S.S. KURUPPAMPADY</t>
  </si>
  <si>
    <t>KERALA BOARD</t>
  </si>
  <si>
    <t>MAR ATHANASIUS COLLEGE, KOTHAMANGALAM</t>
  </si>
  <si>
    <t>ERNAKULAM</t>
  </si>
  <si>
    <t>Economics</t>
  </si>
  <si>
    <t>2021-Nov</t>
  </si>
  <si>
    <t>UNION CHRISTIAN COLLEGE, ALUVA</t>
  </si>
  <si>
    <t>MA</t>
  </si>
  <si>
    <t>MS Office, MS Project, Sales Force</t>
  </si>
  <si>
    <t>Sri Vaarahi Real Assets  | Intern – Marketing Analytics and Digital Strategies  | Hyderabad | May 2026 | Jul 2026 | 8 Weeks | Campus Internship
UNION CHRISTIAN COLLEGE | ADAPTING TO THE NEW NORM: EXPLORING CUSTOMERS ATTITUDE TOWARDS E-BANKING SERVICES IN THE POST COVID SCENARIO | ALUVA | Jan 2023 | Oct 2023 | 39 Weeks</t>
  </si>
  <si>
    <t>Salesforce Innovator
Getting started with Microsoft Office 365
Negotiation, Mediation, and Conflict Resolution - Capstone Project
Operations Management
Introduction to Marketing
International Business</t>
  </si>
  <si>
    <t>P25703044</t>
  </si>
  <si>
    <t>VIVEK</t>
  </si>
  <si>
    <t>SHRIRAM</t>
  </si>
  <si>
    <t>PALVE</t>
  </si>
  <si>
    <t>Vivek Shriram Palve</t>
  </si>
  <si>
    <t>vickypalve68@gmail.com</t>
  </si>
  <si>
    <t>p25703044@student.nicmar.ac.in</t>
  </si>
  <si>
    <t>31-May-2003</t>
  </si>
  <si>
    <t>4454 3755 6475</t>
  </si>
  <si>
    <t>SHARDA</t>
  </si>
  <si>
    <t>D-604, 43Privet Drive, Balewadi Near To_x000D_
SBI Bank, Pune</t>
  </si>
  <si>
    <t>RAMSHETH THAKUR PUBLIC SCHOOL</t>
  </si>
  <si>
    <t>CBSE, KHARGHAR-NAVI MUMBAI</t>
  </si>
  <si>
    <t>SYMBIOSIS COLLEGE OF ARTS AND COMMERCE</t>
  </si>
  <si>
    <t>HSC, PUNE</t>
  </si>
  <si>
    <t>SYMBIOSIS COLLEGE OF ARTS AND COMMERCE, PUNE</t>
  </si>
  <si>
    <t>2024-Oct</t>
  </si>
  <si>
    <t>MS Office,MS Project,MS Excel,python,tally prime,ms powerpoint</t>
  </si>
  <si>
    <t>VCC Express &amp; Logistics | Operations manager | Pune | Aug 2024 | Jul 2025 | 48 Weeks
Younity | Business development &amp; research | Pune | Dec 2022 | Dec 2022 | 2 Weeks</t>
  </si>
  <si>
    <t>Tally
Python</t>
  </si>
  <si>
    <t>P25703045</t>
  </si>
  <si>
    <t>BHUMIKA</t>
  </si>
  <si>
    <t>THAGUNNA</t>
  </si>
  <si>
    <t>Bhumika Thagunna</t>
  </si>
  <si>
    <t>bhumithagunna12@gmail.com</t>
  </si>
  <si>
    <t>p25703045@student.nicmar.ac.in</t>
  </si>
  <si>
    <t>17-Mar-2001</t>
  </si>
  <si>
    <t>4022 2224 6051</t>
  </si>
  <si>
    <t>PREM SINGH THAGUNNA</t>
  </si>
  <si>
    <t>TAILORING SHOP</t>
  </si>
  <si>
    <t>SHANTA THAGUNNA</t>
  </si>
  <si>
    <t>NESTWORKS PG, HIRAI SITAI ROAD, HINJEWADI</t>
  </si>
  <si>
    <t>Sector No. -7, Near Masjid, Khandu Colony</t>
  </si>
  <si>
    <t>Banswara</t>
  </si>
  <si>
    <t>16357 - JAWAHAR NAVODAYA VIDYALAYA, BANSWARA</t>
  </si>
  <si>
    <t>BANSWARA / RAJASTHAN</t>
  </si>
  <si>
    <t>NUTAN SENIOR SECONDARY SCHOOL, BANSWARA</t>
  </si>
  <si>
    <t>2019-Oct</t>
  </si>
  <si>
    <t>BHARATI VIDYAPEETH DEEMED UNIVERSITY, PUNE</t>
  </si>
  <si>
    <t>BHARATI VIDYAPEETH COLLEGE OF ENGINEERING, PUNE</t>
  </si>
  <si>
    <t>2020-Sep</t>
  </si>
  <si>
    <t>MS Office,MS Project,DBMS,SDLC,Operations Management,Python,AI Tools</t>
  </si>
  <si>
    <t>Edsom Fintech Pvt. Ltd. | Business Analyst and Finance Intern | Pune | May 2026 | Jun 2026 | 7 Weeks | Campus Internship
Null Class | IOT Intern | Bangalore | Jun 2023 | Aug 2023 | 8 Weeks</t>
  </si>
  <si>
    <t>Effective Business Plan On-Campus Certification Programme | National B-Plan Championship, E-Cell IIM Bangalore &amp; MakeIntern
Salesforce Certified Agentforce Specialist</t>
  </si>
  <si>
    <t>P25703046</t>
  </si>
  <si>
    <t>RAHUL</t>
  </si>
  <si>
    <t>PRADHAN</t>
  </si>
  <si>
    <t>Rahul Pradhan</t>
  </si>
  <si>
    <t>rahulpradhan549@gmail.com</t>
  </si>
  <si>
    <t>p25703046@student.nicmar.ac.in</t>
  </si>
  <si>
    <t>08-Dec-2001</t>
  </si>
  <si>
    <t>English,Hindi,Odia</t>
  </si>
  <si>
    <t>8756 1353 9584</t>
  </si>
  <si>
    <t>TEKACHAND PRADHAN</t>
  </si>
  <si>
    <t>BABITA PRADHAN</t>
  </si>
  <si>
    <t>Blue House , Infront Of Purohit Kalyan Mandap_x000D_
Near BSNL Tower, Shantinagar, Padampur</t>
  </si>
  <si>
    <t>Bargarh</t>
  </si>
  <si>
    <t>VIKASH RESIDENTIAL SCHOOL BARGARH</t>
  </si>
  <si>
    <t>CENTRAL BOARD OF SECONDARY EDUCATION  ODISHA</t>
  </si>
  <si>
    <t>CV RAMAN GLOBAL UNIVERSITY</t>
  </si>
  <si>
    <t>CV RAMAN COLLEGE OF ENGINEERING BHUBANESWAR</t>
  </si>
  <si>
    <t>Computer Science</t>
  </si>
  <si>
    <t>SQL,Operations Research,Operations Management ,Procurement Management,Supply Chain Management,MS Excel</t>
  </si>
  <si>
    <t>EZ Realty |  Real Estate Procurement Consultant Intern | Pune,Maharashtra | May 2026 | Jul 2026 | 8 Weeks | Campus Internship</t>
  </si>
  <si>
    <t>Lean Six Sigma Green Belt Certification</t>
  </si>
  <si>
    <t>P25703047</t>
  </si>
  <si>
    <t>J</t>
  </si>
  <si>
    <t>SRIYA</t>
  </si>
  <si>
    <t>SAMHITA</t>
  </si>
  <si>
    <t>J Sriya Samhita</t>
  </si>
  <si>
    <t>sriyajammula2004@gmail.com</t>
  </si>
  <si>
    <t>p25703047@student.nicmar.ac.in</t>
  </si>
  <si>
    <t>03-Oct-2004</t>
  </si>
  <si>
    <t>ENGLISH, HINDI, TELUGU, ODIA</t>
  </si>
  <si>
    <t>2151 0546 9274</t>
  </si>
  <si>
    <t>J SRINIVASA RAO</t>
  </si>
  <si>
    <t>J MADHAVI</t>
  </si>
  <si>
    <t>PATRA STREET_x000D_
BIG BAZAAR NEAR KHASPA STREET, BRAHMAPUR</t>
  </si>
  <si>
    <t>Ganjam</t>
  </si>
  <si>
    <t>ST VINCENT'S CONVENT SCHOOL</t>
  </si>
  <si>
    <t>ICSE BRAHMAPUR</t>
  </si>
  <si>
    <t>SHIKSHA HIGHER DECONDARY SCHOOL</t>
  </si>
  <si>
    <t>CHSE BERHMAPUR</t>
  </si>
  <si>
    <t>KHALLIKOTE UNITARY UNIVERSITY</t>
  </si>
  <si>
    <t>KHALLIKOTE UNITARY UNIVERSITY, BERHAMPUR,ODISHA</t>
  </si>
  <si>
    <t>Honours</t>
  </si>
  <si>
    <t>2025-Mar</t>
  </si>
  <si>
    <t>MS Office, Canva, Wordpress</t>
  </si>
  <si>
    <t>Maruti Suzuki India Limited | Supply Chain Intern | Gurugram, Haryana | May 2026 | Jul 2026 | 8 Weeks | Campus Internship
Digit Hack Software Solution  | Marketing Analyst Intern | Bengaluru | May 2024 | Jul 2024 | 8 Weeks</t>
  </si>
  <si>
    <t>INTERNATIONAL BUSINESS-1
GETTING STARTED WITH MICROSOFT 365
BUSINESS ANALYTICS WITH EXCEL
NEGOTIATIONS FUNDEMENTALS
NEGOTIATION MEDIATION AND CONFLICT RESOLUTION
OPERATIONS MANAGEMENT
INTRODUCTION TO MARKETING
SALESFORCE (INNOVATOR)</t>
  </si>
  <si>
    <t>P25703048</t>
  </si>
  <si>
    <t>VERMA</t>
  </si>
  <si>
    <t>Ayush Verma</t>
  </si>
  <si>
    <t>vayush943@gmail.com</t>
  </si>
  <si>
    <t>p25703048@student.nicmar.ac.in</t>
  </si>
  <si>
    <t>26-Jun-2002</t>
  </si>
  <si>
    <t>Strength Training,Playing Chess</t>
  </si>
  <si>
    <t>2108 3249 0597</t>
  </si>
  <si>
    <t>RITU RAJ VERMA</t>
  </si>
  <si>
    <t>SUNITA VERMA</t>
  </si>
  <si>
    <t>Tehsil Sunni, Jaili Dhar (143), Shimla, Himachal Pradesh</t>
  </si>
  <si>
    <t>Shimla</t>
  </si>
  <si>
    <t>Himachal Pradesh</t>
  </si>
  <si>
    <t>ST. EDWARDS SCHOOL</t>
  </si>
  <si>
    <t>2020-Feb</t>
  </si>
  <si>
    <t>CHITKARA UNIVERSITY</t>
  </si>
  <si>
    <t>CHITKARA UNIVERSITY, PUNJAB</t>
  </si>
  <si>
    <t>Hospitality Administration</t>
  </si>
  <si>
    <t>Python, MS Excel, MS PowerPoint, MS Word</t>
  </si>
  <si>
    <t>Asset Deals | Sales and Marketing Intern | Pune | May 2026 | Jul 2026 | 8 Weeks | Campus Internship
Hotel Holiday Home | Front Office Trainee | Shimla | Jun 2023 | Oct 2023 | 17 Weeks
THE ST REGIS | F&amp;B Intern | DOHA, QATAR | Sep 2022 | Dec 2022 | 17 Weeks</t>
  </si>
  <si>
    <t>P25703049</t>
  </si>
  <si>
    <t>SHWETA</t>
  </si>
  <si>
    <t>AJMERA</t>
  </si>
  <si>
    <t>Shweta Ajmera</t>
  </si>
  <si>
    <t>shweta_kabra88@yahoo.com</t>
  </si>
  <si>
    <t>P25703049@student.nicmar.ac.in</t>
  </si>
  <si>
    <t>04-Jan-1987</t>
  </si>
  <si>
    <t>Reading Books</t>
  </si>
  <si>
    <t>6172 6238 4150</t>
  </si>
  <si>
    <t>BADRI AJMERA</t>
  </si>
  <si>
    <t>KRISHNA AJMERA</t>
  </si>
  <si>
    <t>C 904, ROYAL RAHADKI GREENS, OPPOSITE ARENA 29, SHIVRAJ NAGAR LANE NO 1, RAHATANI</t>
  </si>
  <si>
    <t>M LAND CHILDREN ACADEMY SS, TONK</t>
  </si>
  <si>
    <t>BOARD OF SECONDARY EDUCATION, RAJASTHAN</t>
  </si>
  <si>
    <t>2009-Apr</t>
  </si>
  <si>
    <t>2001-Jun</t>
  </si>
  <si>
    <t>TAGORE BAL NIKETAN SR SEC SCH TONK</t>
  </si>
  <si>
    <t>2002-Apr</t>
  </si>
  <si>
    <t>2003-Apr</t>
  </si>
  <si>
    <t>MAHARISHI DAYANAND UNIVERSITY AJMERA</t>
  </si>
  <si>
    <t>GOVT GIRLS COLLEGE TONK</t>
  </si>
  <si>
    <t>2006-May</t>
  </si>
  <si>
    <t>MAHARSHI DAYANAND SARASWATI UNIVERSITY, AJMER</t>
  </si>
  <si>
    <t>M.Com</t>
  </si>
  <si>
    <t>2006-Apr</t>
  </si>
  <si>
    <t>2009-Jul</t>
  </si>
  <si>
    <t>Tally ERP 9, Winman, Saral, Advance Excel, Python, SQL, R Programming, Financial Modelling</t>
  </si>
  <si>
    <t>Elpro International School | Assistant Manager-Accounts and Finance | Chinchwad, Pune | Oct 2021 | Mar 2025 | 3 Years, 4 Months, 18 Days | 5.8
Proactive Engineering Services | Accounts Manager | Warje,PUNE | Mar 2019 | Oct 2021 | 2 Years, 6 Months, 24 Days | 2.4
DKP Financial Sevices | Associate- Accounts and Tax  | Shahad Thane | Jun 2013 | Feb 2017 | 3 Years, 8 Months, 16 Days | 1.8</t>
  </si>
  <si>
    <t>116 month(s)</t>
  </si>
  <si>
    <t>Edsom Fintech Pvt Ltd | Business Analyst | Baner | May 2026 | Jun 2026 | 7 Weeks | Campus Internship
Vushnu Khandelwal &amp; co | Trainee Article | Jaipur | Nov 2007 | May 2011 | 182 Weeks</t>
  </si>
  <si>
    <t>ESG Job Simulation
Audit Simulation
Career Catalyst: Audit
FINLATICS EQUITY MARKETS ANALYST</t>
  </si>
  <si>
    <t>P25703050</t>
  </si>
  <si>
    <t>ARYAN</t>
  </si>
  <si>
    <t>VINAY</t>
  </si>
  <si>
    <t>HUKKERI</t>
  </si>
  <si>
    <t>Aryan Vinay Hukkeri</t>
  </si>
  <si>
    <t>aryanvhukkeri@gmail.com</t>
  </si>
  <si>
    <t>p25703050@student.nicmar.ac.in</t>
  </si>
  <si>
    <t>16-Aug-2001</t>
  </si>
  <si>
    <t>English, Hindi, Marathi, Sanskrit</t>
  </si>
  <si>
    <t>Singing,Photography,Travel,Cultural activities,Video editing</t>
  </si>
  <si>
    <t>2142 3810 8170</t>
  </si>
  <si>
    <t>VINAY HUKUMCHAND HUKKERI</t>
  </si>
  <si>
    <t>UJWALA VINAY HUKKERI</t>
  </si>
  <si>
    <t>VTP BELAIR, BLUEWATERS TOWNSHIP, PUNE</t>
  </si>
  <si>
    <t>Takari Road Nianai Nagar Near RIT</t>
  </si>
  <si>
    <t>ISLAMPUR HIGH SCHOOL ISLAMPUR 415409</t>
  </si>
  <si>
    <t>VIDYAMANDIR JUNIOR COLLEGE URUN ISLAMPUR</t>
  </si>
  <si>
    <t>MAHARSHTRA STATE BOARD</t>
  </si>
  <si>
    <t>SHIVAJI UNIVERSITY</t>
  </si>
  <si>
    <t>RAJARAMBAPU INSTITUTE OF TECHNOLOGY ISHWARPUR 415409 ,SANGLI</t>
  </si>
  <si>
    <t>2024-Jan</t>
  </si>
  <si>
    <t>MS Office,MS Project,SAP hana,SAP ABAP,Orcad</t>
  </si>
  <si>
    <t>Mundhra Logistics  | Logistics Coordinator  | Pune | Feb 2024 | Jul 2025 | 1 Years, 5 Months, 18 Days | 2.05</t>
  </si>
  <si>
    <t>17 month(s)</t>
  </si>
  <si>
    <t>Mundhra Logistics  | Logistics Coordinator  | J M Road Shivajinagar | May 2026 | Jul 2026 | 9 Weeks | Campus Internship
Eltech Electrodesigns and Solutions Pvt Ltd | R &amp; D Intern  | Shivane  | Jan 2023 | May 2023 | 20 Weeks</t>
  </si>
  <si>
    <t>P25703051</t>
  </si>
  <si>
    <t>SHAGUN</t>
  </si>
  <si>
    <t>DOGRA</t>
  </si>
  <si>
    <t>Shagun Dogra</t>
  </si>
  <si>
    <t>shagunmahajan2004@gmail.com</t>
  </si>
  <si>
    <t>p25703051@student.nicmar.ac.in</t>
  </si>
  <si>
    <t>28-Jan-2004</t>
  </si>
  <si>
    <t>ENGLISH, HINDI, DOGRI</t>
  </si>
  <si>
    <t>Travelling,Trekking,Reading books,Learning new languages</t>
  </si>
  <si>
    <t>5165 6622 8090</t>
  </si>
  <si>
    <t>JUGAL DOGRA</t>
  </si>
  <si>
    <t>SELF EMPLOYED</t>
  </si>
  <si>
    <t>POONAM DOGRA</t>
  </si>
  <si>
    <t>House Number 125, Ward No. 3, Ramnagar</t>
  </si>
  <si>
    <t>Udhampur</t>
  </si>
  <si>
    <t>Jammu Kashmir</t>
  </si>
  <si>
    <t>BHARTIYA VIDYA MANDIR HIGH SCHOOL</t>
  </si>
  <si>
    <t>THE JAMMU &amp; KASHMIR STATE BOARD OF SCHOOL EDUCATION , RAMNAGAR</t>
  </si>
  <si>
    <t>B B S VIDYAPEETH DINA NAGAR</t>
  </si>
  <si>
    <t>CENTRAL BOARD OF SECONDARY EDUCATION, RAMNAGAR</t>
  </si>
  <si>
    <t>SHRI MATA VAISHNO DEVI UNIVERSITY , KATRA</t>
  </si>
  <si>
    <t>Bank of Maharashtra |  Banking and operations | Pune | May 2026 | Jun 2026 | 8 Weeks | Campus Internship
J &amp; K Bank | Summer Intern | Ramnagar, J&amp;K | Jun 2023 | Jul 2023 | 6 Weeks</t>
  </si>
  <si>
    <t>Negotiation, Mediation, and Conflict Resolution - Capstone Project
Negotiation Fundamentals
Business Analytics with Excel
Operations Management
Introduction to Marketing
Get started with Microsoft 365
International Business 1</t>
  </si>
  <si>
    <t>P25703052</t>
  </si>
  <si>
    <t>AMRITESH</t>
  </si>
  <si>
    <t>SHIVAM</t>
  </si>
  <si>
    <t>Amritesh Kumar Shivam</t>
  </si>
  <si>
    <t>amritesh16jan@gmail.com</t>
  </si>
  <si>
    <t>p25703052@student.nicmar.ac.in</t>
  </si>
  <si>
    <t>16-Jan-2003</t>
  </si>
  <si>
    <t>English , Hindi</t>
  </si>
  <si>
    <t>6920 7552 0862</t>
  </si>
  <si>
    <t>UZWAL KUMAR</t>
  </si>
  <si>
    <t>GOVT EMPLOYEE</t>
  </si>
  <si>
    <t>RENU KUMARI</t>
  </si>
  <si>
    <t>NICMAR UNIVERSITY PLAT NO 251 NIA POST OFFICE BALEWADI , TALUKA HAVELI</t>
  </si>
  <si>
    <t>S/o  Uzwal Kumar Kali Mandir Road  Nepali Nagar Ashiyana Digha</t>
  </si>
  <si>
    <t>DR D RAM DAV PUBLIC SCHOOL</t>
  </si>
  <si>
    <t>2011-Apr</t>
  </si>
  <si>
    <t>MIT WPU</t>
  </si>
  <si>
    <t>PUNE MAHARASTRA</t>
  </si>
  <si>
    <t xml:space="preserve">MS Office ,   Financial modeling </t>
  </si>
  <si>
    <t>Bank of Maharashtra  | Management trainee Intern | Pune , Balewadi  | May 2026 | Jun 2026 | 8 Weeks | Campus Internship</t>
  </si>
  <si>
    <t>FINLATICS EQUITY MARKET ANALYST</t>
  </si>
  <si>
    <t>P25703053</t>
  </si>
  <si>
    <t>RUSHIKESH</t>
  </si>
  <si>
    <t>RAJENDRA</t>
  </si>
  <si>
    <t>DESHMUKH</t>
  </si>
  <si>
    <t>Rushikesh Rajendra Deshmukh</t>
  </si>
  <si>
    <t>deshmukhrushi396@gmail.com</t>
  </si>
  <si>
    <t>p25703053@student.nicmar.ac.in</t>
  </si>
  <si>
    <t>11-Apr-2003</t>
  </si>
  <si>
    <t>4066 0255 1166</t>
  </si>
  <si>
    <t>MANISHA</t>
  </si>
  <si>
    <t>FL,NO 1 KHADKESHWAR Apartament KHADKESHWAR , Aurangabad MAHARASHTRA _x000D_
431001</t>
  </si>
  <si>
    <t>HOLY CROSS ENGLISH HIGH SCHOOL</t>
  </si>
  <si>
    <t>VIVEKANAND ARTS, SARDAR DALIPSINGH COMMERCE &amp; SCIENCE COLLEGE, AURANGABAD</t>
  </si>
  <si>
    <t>DR. BABASAHEB AMBEDKAR MARATHAWAD UNIVERSITY</t>
  </si>
  <si>
    <t>DEOGIRI COLLEGE, CHHATRAPATI SAMBHAJINAGAR</t>
  </si>
  <si>
    <t>MS Office,EXCEL</t>
  </si>
  <si>
    <t>Address Advisors  | Business Development Intern  | Pune, Maharashtra, India | May 2026 | Jul 2026 | 9 Weeks | Campus Internship</t>
  </si>
  <si>
    <t>P25703054</t>
  </si>
  <si>
    <t>KETAN</t>
  </si>
  <si>
    <t>MILIND</t>
  </si>
  <si>
    <t>Ketan Milind Patil</t>
  </si>
  <si>
    <t>ketanmpatil2810@gmail.com</t>
  </si>
  <si>
    <t>p25703054@student.nicmar.ac.in</t>
  </si>
  <si>
    <t>28-Oct-2002</t>
  </si>
  <si>
    <t>Traveling and Exploring,Listening to Music,Watching Movies,Cooking</t>
  </si>
  <si>
    <t>5680 7711 8545</t>
  </si>
  <si>
    <t>NEETA</t>
  </si>
  <si>
    <t>A3 902 MANTRA MONARCH, PATIL WASTI, PATIL NAGAR, BALEWADI, PUNE</t>
  </si>
  <si>
    <t>11, Subhash Colony, Shirpur</t>
  </si>
  <si>
    <t>Dhule</t>
  </si>
  <si>
    <t>SMITA PATIL PUBLIC SCHOOL</t>
  </si>
  <si>
    <t>CENTRAL BOARD OF SECONDARY EDUCATION SHIRPUR, MAHARASHTRA</t>
  </si>
  <si>
    <t>R.C.PATEL ENGLISH MEDIUM JUNIOR COLLEGE</t>
  </si>
  <si>
    <t>MAHARASHTRA STATE BOARD OF SECONDARY AND HIGHER SECONDARY EDUCATION, SHIRPUR, MAHARASHTRA</t>
  </si>
  <si>
    <t>NATIONAL COUNCIL OF HOTEL MANAGEMENT AND CATERING TECHNOLOGY</t>
  </si>
  <si>
    <t>INSTITUTE OF HOTEL MANAGEMENT, CATERING TECHNOLOGY &amp; APPLIED NUTRITION, PORVORIM, GOA</t>
  </si>
  <si>
    <t>Bachelor of Hotel Management (BHM)</t>
  </si>
  <si>
    <t>Hospitality &amp; Hotel Administration</t>
  </si>
  <si>
    <t>2020-Oct</t>
  </si>
  <si>
    <t>Python, MS Office, MS Project, Canva, Power Bi, Tableau</t>
  </si>
  <si>
    <t>Majestic Realties  | Digital Marketing Intern  | Pune | May 2026 | Jun 2026 | 7 Weeks | Campus Internship
Enrise By Sayaji | Intern | Indore | Dec 2021 | Apr 2022 | 15 Weeks
TIP TOP INTERNATIONAL | On Job Trainee Front Office | Pune | Jan 2024 | Apr 2024 | 13 Weeks
Lejhro Technology | Human Resource Associate | Bhubaneswar | Oct 2024 | Feb 2025 | 18 Weeks</t>
  </si>
  <si>
    <t xml:space="preserve">Executive Program in Human Resource Management
KPMG Six Sigma Green Belt </t>
  </si>
  <si>
    <t>P25703055</t>
  </si>
  <si>
    <t>NISCHAY</t>
  </si>
  <si>
    <t>SISODIA</t>
  </si>
  <si>
    <t>Nischay Sisodia</t>
  </si>
  <si>
    <t>gomti.sisodia65@gmail.com</t>
  </si>
  <si>
    <t>p25703055@student.nicmar.ac.in</t>
  </si>
  <si>
    <t>10-Oct-2002</t>
  </si>
  <si>
    <t>Sketching,football,basketball,esports</t>
  </si>
  <si>
    <t>2731 7525 6804</t>
  </si>
  <si>
    <t>R.B. SISODIA</t>
  </si>
  <si>
    <t>CIVIL CONTRACTOR</t>
  </si>
  <si>
    <t>GOMTI SISODIA</t>
  </si>
  <si>
    <t>BEAUTICIAN</t>
  </si>
  <si>
    <t>NEHRU NAGAR BHOPAL</t>
  </si>
  <si>
    <t>Nehru Nagar, 23, Gomti Colony</t>
  </si>
  <si>
    <t>BAL BHAWAN SCHOOL</t>
  </si>
  <si>
    <t>CBSE / BHOPAL  / MADHYA PRADESH</t>
  </si>
  <si>
    <t>2021-May</t>
  </si>
  <si>
    <t>INSTITUTE FOR EXCELLENCE IN HIGHER EDUCATION ,BHOPAL , MADHYA PRADESH</t>
  </si>
  <si>
    <t>MS Office,I know the basics of excel.</t>
  </si>
  <si>
    <t>The Backbenchers Digital LLP   | Marketing Intern  | Baner , Pune  | May 2026 | Jul 2026 | 8 Weeks | Campus Internship
Moksh Overseas Educon Limited | Digital Marketing Internship | bhopal,india | Mar 2024 | Apr 2024 | 6 Weeks</t>
  </si>
  <si>
    <t>Digital Marketing</t>
  </si>
  <si>
    <t>P25703056</t>
  </si>
  <si>
    <t>SETABJA</t>
  </si>
  <si>
    <t>TARAFDER</t>
  </si>
  <si>
    <t>Setabja Tarafder</t>
  </si>
  <si>
    <t>setabja.tarafder@gmail.com</t>
  </si>
  <si>
    <t>p25703056@student.nicmar.ac.in</t>
  </si>
  <si>
    <t>07-Jul-1999</t>
  </si>
  <si>
    <t>ENGLISH, HINDI , BENGALI</t>
  </si>
  <si>
    <t>5114 7125 5886</t>
  </si>
  <si>
    <t>LATE BIPLOB TARAFDER</t>
  </si>
  <si>
    <t>.</t>
  </si>
  <si>
    <t>SHOVA TARAFDER</t>
  </si>
  <si>
    <t>Sf-1, Sk Heights,miraton Gardens, Chicalim Ground, Vasco Da Gama, Goa</t>
  </si>
  <si>
    <t>South Goa</t>
  </si>
  <si>
    <t>Goa</t>
  </si>
  <si>
    <t>NAVY CHILDREN SCHOOL</t>
  </si>
  <si>
    <t>CENTRAL BOARD OF SECONDARY EDUCATION , GOA</t>
  </si>
  <si>
    <t>2014-Apr</t>
  </si>
  <si>
    <t>KENDRIYA VIDYALAYA NO 1</t>
  </si>
  <si>
    <t>CENTRAL BOARD OF SECONDARY EDUCATION, GOA</t>
  </si>
  <si>
    <t>GOA UNIVERSITY</t>
  </si>
  <si>
    <t>PARVATIBAI CHOWGULE COLLEGE OF ARTS AND SCIENCE</t>
  </si>
  <si>
    <t>Bachelor of Science</t>
  </si>
  <si>
    <t>Goa Shipyard Limited | Supply chain management intern | VASCO-DA-GAMA , GOA | May 2026 | Jul 2026 | 8 Weeks | Campus Internship</t>
  </si>
  <si>
    <t>P25703057</t>
  </si>
  <si>
    <t>CHAITANYA</t>
  </si>
  <si>
    <t>MAYUR</t>
  </si>
  <si>
    <t>YEOLA</t>
  </si>
  <si>
    <t>Chaitanya Mayur Yeola</t>
  </si>
  <si>
    <t>chaitanyayeola9@gmail.com</t>
  </si>
  <si>
    <t>p25703057@student.nicmar.ac.in</t>
  </si>
  <si>
    <t>07-Mar-2003</t>
  </si>
  <si>
    <t>English,Hindi,Marathi.</t>
  </si>
  <si>
    <t>Playing Cricket and Reading Books,Singing,Learning a new language</t>
  </si>
  <si>
    <t>4221 4537 5755</t>
  </si>
  <si>
    <t>MAYUR YEOLA</t>
  </si>
  <si>
    <t>SUCHITA YEOLA</t>
  </si>
  <si>
    <t>BUSINESS,HOUSEWIFE</t>
  </si>
  <si>
    <t>Dagaji Ajba Patil Nagar, Chaugaon Road,Satana</t>
  </si>
  <si>
    <t>BES'T ENGLISH MEDIUM SCHOOL,SATANA,NASHIK</t>
  </si>
  <si>
    <t>MAHARASHTRA STATE BOARD OF SECONDARY AND HIGHER SECONDARY EDUCATION,NASHIK</t>
  </si>
  <si>
    <t>B.Y.K COLLEGE OF COMMERCE,NASHIK</t>
  </si>
  <si>
    <t>SAVITRIBAI PHULE UNIVERSITY,PUNE</t>
  </si>
  <si>
    <t>MODERN COLLEGE OF ARTS,SCIENCE AND COMMERCE,PUNE</t>
  </si>
  <si>
    <t>2024-Mar</t>
  </si>
  <si>
    <t>MS Office,MS Project,Salesforce</t>
  </si>
  <si>
    <t>CA Akshay Rane and Associates | Finance Intern | Nashik | May 2026 | Jul 2026 | 8 Weeks | Campus Internship</t>
  </si>
  <si>
    <t>Business analytics with Excel: Elementary to Advanced
Getting started with Microsoft office 365
SEBI Investor Awareness Test-NISM
Financial Markets-Yale University
JPMorgan Chase – Investment Banking Job Simulation | Forage</t>
  </si>
  <si>
    <t>P25703058</t>
  </si>
  <si>
    <t>MOHIT</t>
  </si>
  <si>
    <t>HARSHAL</t>
  </si>
  <si>
    <t>CHHAJED</t>
  </si>
  <si>
    <t>Mohit Harshal Chhajed</t>
  </si>
  <si>
    <t>522mohit.chhajed0908@gmail.com</t>
  </si>
  <si>
    <t>p25703058@student.nicmar.ac.in</t>
  </si>
  <si>
    <t>12-Apr-2003</t>
  </si>
  <si>
    <t>English, Hindi, Marathi, Marwadi, German</t>
  </si>
  <si>
    <t>7650 8995 1069</t>
  </si>
  <si>
    <t>HARSHAL BANSILAL CHHAJED</t>
  </si>
  <si>
    <t>BHARATI HARSHAL CHHAJED</t>
  </si>
  <si>
    <t>PLOT NO: 06, FLAT NO: 101, SHANTAI, CTS2218, VATAN NAGAR, TALEGAON DABHADE, PUNE: 410507</t>
  </si>
  <si>
    <t>KANTILAL SHAH VIDYALAYA</t>
  </si>
  <si>
    <t>NESS WADIA COLLEGE OF COMMERCE, PUNE</t>
  </si>
  <si>
    <t>MS Office, MS Project, Digital Marketing, Power BI, Market Research &amp; Lead Generation, Data Entry and Management, Prompt Engineering, SQL, Python</t>
  </si>
  <si>
    <t>TOOLTECH GLOBAL ENGINEERING PVT LTD | Business Development Associate | PUNE | Jun 2024 | Jul 2024 | 0 Years, 1 Months, 5 Days | 3.8
OJASVI LOGISTICS | Business Development Manager | PUNE | Sep 2024 | Aug 2025 | 0 Years, 11 Months, 8 Days | 3</t>
  </si>
  <si>
    <t>1 month(s)</t>
  </si>
  <si>
    <t>EZ REALTY | BUSINESS ANALYST | PUNE | May 2026 | Jul 2026 | 8 Weeks | Campus Internship
NESS WADIA COLLEGE OF COMMERCE | PLACEMENT COORDINATOR | PUNE | Jun 2022 | May 2024 | 104 Weeks</t>
  </si>
  <si>
    <t>Basic to Advanced Structured Query
Basic to Advanced Microsoft Power BI
Basic to Advanced Microsoft Excel
Digital Marketing
IBM Basics of Business Analysis
Marketing Fundamentals
Operations Management
Negotiations Fundamentals</t>
  </si>
  <si>
    <t>P25703059</t>
  </si>
  <si>
    <t>DIVYA</t>
  </si>
  <si>
    <t>ASHOK</t>
  </si>
  <si>
    <t>Divya Ashok Deshmukh</t>
  </si>
  <si>
    <t>deshmukhdivya855@gmail.com</t>
  </si>
  <si>
    <t>p25703059@student.nicmar.ac.in</t>
  </si>
  <si>
    <t>19-Jul-2001</t>
  </si>
  <si>
    <t>ENGLISH, HINDI AND MARATHI</t>
  </si>
  <si>
    <t>7868 0557 1857</t>
  </si>
  <si>
    <t>ASHOK DESHMUKH</t>
  </si>
  <si>
    <t>GOVT. JOB</t>
  </si>
  <si>
    <t>NISHA DESHMUKH</t>
  </si>
  <si>
    <t>NICMAR HOSTE PUNE</t>
  </si>
  <si>
    <t>Ram Kuti, Durga Nagar, Nandura</t>
  </si>
  <si>
    <t>Buldhana</t>
  </si>
  <si>
    <t>ST. ANNS, ENGISH MEDIUM HIGH SCHOOL</t>
  </si>
  <si>
    <t>STATE BOARD OF MAHARASHTRA</t>
  </si>
  <si>
    <t>M. P. KOTHARI JR. COLLEGE , NANDURA</t>
  </si>
  <si>
    <t>MAHATMA PHULE AGRICULTURAL UNIVERSITY</t>
  </si>
  <si>
    <t>SCHOOL OF AGRIBUSINESS MANAGEMENT BARAMATI</t>
  </si>
  <si>
    <t>Bachelor of Science (Honours) (B.Sc. Hons.)</t>
  </si>
  <si>
    <t>Agriculture Business Management</t>
  </si>
  <si>
    <t>MS Excel, MS PowerPoint, Market Research, Data Analysis, Report &amp; Presentation Preparation, CRM &amp; Database Management</t>
  </si>
  <si>
    <t>Syngenta Foundation India  | Banking and Finance Intern  | Pune | May 2026 | Jul 2026 | 8 Weeks | Campus Internship</t>
  </si>
  <si>
    <t>P25703060</t>
  </si>
  <si>
    <t>RAWAL</t>
  </si>
  <si>
    <t>JATIN</t>
  </si>
  <si>
    <t>SHAMBHU</t>
  </si>
  <si>
    <t>Rawal Jatin Shambhu</t>
  </si>
  <si>
    <t>rawaljatin778@gmail.com</t>
  </si>
  <si>
    <t>p25703060@student.nicmar.ac.in</t>
  </si>
  <si>
    <t>31-Jul-2004</t>
  </si>
  <si>
    <t>English, Hindi, Gujarati</t>
  </si>
  <si>
    <t>Badminton,Cricket,Travel</t>
  </si>
  <si>
    <t>7208 8707 8506</t>
  </si>
  <si>
    <t>SHAMBHU RAWAL</t>
  </si>
  <si>
    <t>KUSUM RAWAL</t>
  </si>
  <si>
    <t>506, Balaji Tower-2, Sutharwad, Vapi</t>
  </si>
  <si>
    <t>Valsad</t>
  </si>
  <si>
    <t>SHREE SWAMINARYAN SECONDARY ENGLISH MEDIUM SCHOOL, SALVAV, VAPI</t>
  </si>
  <si>
    <t>GUJARAT SECONDARY &amp; HIGHER SECONDARY EDUCATION BOARD, GANDHINAGAR</t>
  </si>
  <si>
    <t>ST. FRANCIS' HIGH SCHOOL, VAPI</t>
  </si>
  <si>
    <t>2022-Apr</t>
  </si>
  <si>
    <t>PARUL UNIVERSITY</t>
  </si>
  <si>
    <t>PARUL UNIVERSITY, VADODARA</t>
  </si>
  <si>
    <t>Bachelor of Management Studies</t>
  </si>
  <si>
    <t>MS Excel, MS Office, MS Project</t>
  </si>
  <si>
    <t>Simplify Home | Marketing Intern | Hyderabad, Telangana | May 2026 | Jun 2026 | 8 Weeks | Campus Internship</t>
  </si>
  <si>
    <t>P25703061</t>
  </si>
  <si>
    <t>ANUP</t>
  </si>
  <si>
    <t>Anup Jaiswal</t>
  </si>
  <si>
    <t>anupjaiswal3969@gmail.com</t>
  </si>
  <si>
    <t>p25703061@student.nicmar.ac.in</t>
  </si>
  <si>
    <t>22-Aug-2002</t>
  </si>
  <si>
    <t>English and hindi</t>
  </si>
  <si>
    <t>A-ve</t>
  </si>
  <si>
    <t>3960 6936 1952</t>
  </si>
  <si>
    <t>DEELIP JAISWAL</t>
  </si>
  <si>
    <t>LATE INDU DEVI</t>
  </si>
  <si>
    <t>Vill + Post Nimej Dist, Buxar Bihar</t>
  </si>
  <si>
    <t>Buxar</t>
  </si>
  <si>
    <t>GYAN JYOTI AWASIYA VIDYALAYA BHOJPUR BIHAR</t>
  </si>
  <si>
    <t>R P S RESIDENTIAL SCHOOL DANAPUR PATNA BIHAR</t>
  </si>
  <si>
    <t>PROF. RAJENDRA SINGH ( RAJJU BHAIYA) UNIVERSITY PRAYAGRAJ UTTAR PRADESH</t>
  </si>
  <si>
    <t>UNITED INSTITUTE OF MANAGEMENT PRAYAGRAJ UTTAR PRADESH</t>
  </si>
  <si>
    <t>Marketing</t>
  </si>
  <si>
    <t>2023-Aug</t>
  </si>
  <si>
    <t xml:space="preserve"> MS Office, Ms Excel, Canva, Wordpress</t>
  </si>
  <si>
    <t>Majestic Realties  | Digital Marketing Intern | Pune, Maharashtra  | May 2026 | Jun 2026 | 7 Weeks | Campus Internship</t>
  </si>
  <si>
    <t>Introduction to marketing (university of Pennsylvani - Coursera )
International business (university of new maxico - Coursera)</t>
  </si>
  <si>
    <t>P25703062</t>
  </si>
  <si>
    <t>BANDI</t>
  </si>
  <si>
    <t>NIHARIKA</t>
  </si>
  <si>
    <t>Bandi Niharika</t>
  </si>
  <si>
    <t>niharikabandi.01@gmail.com</t>
  </si>
  <si>
    <t>p25703062@student.nicmar.ac.in</t>
  </si>
  <si>
    <t>29-Jan-2002</t>
  </si>
  <si>
    <t>Telugu,English,Hindi</t>
  </si>
  <si>
    <t>Playing Badminton,Listening to Music,Photography,Creative Designing,Swimming,Reading Books,Exploring new Technologies,Learning new Languages,Traveling,Participating in Cultural Events</t>
  </si>
  <si>
    <t>2792 1625 0403</t>
  </si>
  <si>
    <t>BANDI NAGU BABU</t>
  </si>
  <si>
    <t>BANDI KAMALA RANI</t>
  </si>
  <si>
    <t>53-16-85/3, K.R.M Colony, Maddilapalem, Near Canara Bank ATM</t>
  </si>
  <si>
    <t>Visakhapatnam</t>
  </si>
  <si>
    <t>Andhra Pradesh</t>
  </si>
  <si>
    <t>BHASHYAM PUBLIC SCHOOL</t>
  </si>
  <si>
    <t>BOARD OF SECOUNDARY EDUCATION ANDHRA PRADESH</t>
  </si>
  <si>
    <t>SRIGAYATRI JUNIOR COLLEGE</t>
  </si>
  <si>
    <t>BOARD OF INTERMEDIATE EDUCATION ANDHRA PRADESH</t>
  </si>
  <si>
    <t>JAWAHARLAL NEHRU TECHNOLOGICAL UNIVERSITY KAKINADA</t>
  </si>
  <si>
    <t>GAYATRI VIDYA PARISHAD COLLEGE OF ENGINEERING</t>
  </si>
  <si>
    <t>Robotics</t>
  </si>
  <si>
    <t>2021-Feb</t>
  </si>
  <si>
    <t>2024-Dec</t>
  </si>
  <si>
    <t>AutoCAD, MS Office, CATIA V5, Adobe Photoshop (PS), Adobe Illustrator (AI), ANSYS, Canva</t>
  </si>
  <si>
    <t>Godrej Properties Limited | Operations - Contracts and Procurement | Chennai - Padur | May 2026 | Jul 2026 | 8 Weeks | Campus Internship</t>
  </si>
  <si>
    <t>Negotiation Fundamentals
Business Analytics with Excel: Elementary to Advanced
Introduction to Marketing
Operations Management
Negotiation, Mediation, and Conflict Resolution - Capstone Project
Salesforce Agentblazer Innovator
AI-ML Virtual Internship
Getting started with Microsoft Office 365
International Business I</t>
  </si>
  <si>
    <t>P25703063</t>
  </si>
  <si>
    <t>Sneha Singh</t>
  </si>
  <si>
    <t>snehajugnu@gmail.com</t>
  </si>
  <si>
    <t>p25703063@student.nicmar.ac.in</t>
  </si>
  <si>
    <t>18-Dec-2004</t>
  </si>
  <si>
    <t>9056 6798 8487</t>
  </si>
  <si>
    <t>NP SINGH</t>
  </si>
  <si>
    <t>ENGINEERING</t>
  </si>
  <si>
    <t>JUGNU SINGH</t>
  </si>
  <si>
    <t>House No. 16 Maheshpuri Niwaru Road Jhotwara</t>
  </si>
  <si>
    <t>Jaipur</t>
  </si>
  <si>
    <t>DELHI PUBLIC SCHOOL</t>
  </si>
  <si>
    <t>IIS (DEEMED TO BE UNIVERSITY)</t>
  </si>
  <si>
    <t>IIS (DEEMED TO BE UNIVERSITY), JAIPUR, RAJASTHAN</t>
  </si>
  <si>
    <t>Gunarth Infra Pvt. Ltd. | Finance Intern  | Vadodara, Gujarat  | May 2026 | Jul 2026 | 8 Weeks | Campus Internship</t>
  </si>
  <si>
    <t>P25703064</t>
  </si>
  <si>
    <t>TANUJA</t>
  </si>
  <si>
    <t>MACHHINDRA</t>
  </si>
  <si>
    <t>KARALE</t>
  </si>
  <si>
    <t>Tanuja Machhindra Karale</t>
  </si>
  <si>
    <t>karaletanuja666@gmail.com</t>
  </si>
  <si>
    <t>p25703064@student.nicmar.ac.in</t>
  </si>
  <si>
    <t>03-Dec-2002</t>
  </si>
  <si>
    <t>English, Hindi , Maratthi</t>
  </si>
  <si>
    <t>Blogging,Reading Books,Fitness Activities,Trekking,Dancing,Capturing &amp; Editing</t>
  </si>
  <si>
    <t>9106 5386 8291</t>
  </si>
  <si>
    <t>RANJANA</t>
  </si>
  <si>
    <t>Deolali Pravara,_x000D_
Rahuri,Ahmednagar</t>
  </si>
  <si>
    <t>NEW ENGLISH SCHOOL</t>
  </si>
  <si>
    <t>2008-Jun</t>
  </si>
  <si>
    <t>ATMA MALIK INTERNATIONAL SCHOOL</t>
  </si>
  <si>
    <t>BRIHAN MHARASHTRA COLLEGE OF COMMERCE</t>
  </si>
  <si>
    <t>MS Office,MS Project,Google Analytics,Canva,SEMrush,Ahrefs,Hubspot,WordPress,Hootsuite,Biffer,Zoho CRM,EXCEL</t>
  </si>
  <si>
    <t>Edsom Fintech pvt. ltd. | Digital Marketing and Finance Departments | Baner,Pune | May 2026 | Jun 2026 | 7 Weeks | Campus Internship
BESTLA &amp; INDUSTRIES | MANAGED SEO &amp; SOCIAL MEDIA CAMPAIGNS,CREATED MARKETING CONTENT &amp; ANALYZED PERFORMANCE METRICS | PUNE | May 2025 | Aug 2025 | 16 Weeks</t>
  </si>
  <si>
    <t>P25703065</t>
  </si>
  <si>
    <t>SOHAM</t>
  </si>
  <si>
    <t>BORULE</t>
  </si>
  <si>
    <t>Soham Vilas Borule</t>
  </si>
  <si>
    <t>sohamborule244@gmail.com</t>
  </si>
  <si>
    <t>p25703065@student.nicmar.ac.in</t>
  </si>
  <si>
    <t>02-Apr-2004</t>
  </si>
  <si>
    <t>Marathi,hindi,english</t>
  </si>
  <si>
    <t>3475 6972 6423</t>
  </si>
  <si>
    <t>AUTO DRIVER</t>
  </si>
  <si>
    <t>CHANDRAKALA</t>
  </si>
  <si>
    <t>Cha.sambhaji Maharaj Colony, Lonkar Wasti, Keshav Nagar, Mundhwa,pune36.</t>
  </si>
  <si>
    <t>SANE GURUJI SECONDARY SCHOOL</t>
  </si>
  <si>
    <t>PUNE / MAHARASHTRA</t>
  </si>
  <si>
    <t>HARIBHAI V. DESAI COLLEGE PUNE/MAHARASHTRA</t>
  </si>
  <si>
    <t>MS Project,Tally/ advanced Excel</t>
  </si>
  <si>
    <t>SKY TAPES  | Purchase and procurement  | Manjari Budruk  | May 2026 | Jul 2026 | 9 Weeks | Campus Internship</t>
  </si>
  <si>
    <t>P25703066</t>
  </si>
  <si>
    <t>DEV</t>
  </si>
  <si>
    <t>KAMLESH</t>
  </si>
  <si>
    <t>ASHARA</t>
  </si>
  <si>
    <t>Dev Kamlesh Ashara</t>
  </si>
  <si>
    <t>ashradev8888@gmail.com</t>
  </si>
  <si>
    <t>p25703066@student.nicmar.ac.in</t>
  </si>
  <si>
    <t>25-Mar-2003</t>
  </si>
  <si>
    <t>English, Hindi, Gujarati and Marathi</t>
  </si>
  <si>
    <t>9859 7572 8869</t>
  </si>
  <si>
    <t>KAMLESH ISHWARLAL ASHARA</t>
  </si>
  <si>
    <t>PRITI KAMLESH ASHARA</t>
  </si>
  <si>
    <t>A/003 Dhoop Chav Bldg, Ambadi Road Cross, Near Sai Garden, Vasai West,</t>
  </si>
  <si>
    <t>Palghar</t>
  </si>
  <si>
    <t>CARMELITE CONVENT ENGLISH HIGH SCHOOL</t>
  </si>
  <si>
    <t>MOUNT CARMEL JUNIOR COLLEGE</t>
  </si>
  <si>
    <t>MUMBAI UNIVERSITY</t>
  </si>
  <si>
    <t>B.K. SHROFF COLLEGE OF ARTS AND M.H. SHROFF COLLEGE OF COMMERCE</t>
  </si>
  <si>
    <t>Bachelor of Management Studies (BMS)</t>
  </si>
  <si>
    <t xml:space="preserve">MS Project </t>
  </si>
  <si>
    <t>Receivables Exchange of India Limited | Operations Intern | Kanjurmarg, Mumbai | May 2026 | Jul 2026 | 8 Weeks | Campus Internship
VANTAGE KNOWLEDGE ACADEMY | BUSINESS DEVELOPMENT EXECUTIVE | ANDHERI, MUMBAI, MAHARASHTRA  | Jan 2025 | Mar 2025 | 8 Weeks</t>
  </si>
  <si>
    <t>Practical Taxation
2D Animation
Life Skills
Ethical Hacking
Investment In Financial Markets Based on Technical Analysis
Microsoft 365
Business Analytics with Excel
Operations Management</t>
  </si>
  <si>
    <t>P25703067</t>
  </si>
  <si>
    <t>SATAKSHI</t>
  </si>
  <si>
    <t>NAYAK</t>
  </si>
  <si>
    <t>Satakshi Nayak</t>
  </si>
  <si>
    <t>satakshinayak3@gmail.com</t>
  </si>
  <si>
    <t>p25703067@student.nicmar.ac.in</t>
  </si>
  <si>
    <t>17-Sep-2002</t>
  </si>
  <si>
    <t>Yoga / Meditation,Reading books,Research &amp; reading journals,Music (playing an instrument,singing),Creative writing / Poetry,Astrology &amp; Horoscope Study,Numerology Research,Palmistry &amp; Hand Analysis</t>
  </si>
  <si>
    <t>8601 5902 8795</t>
  </si>
  <si>
    <t>VINIT NAYAK</t>
  </si>
  <si>
    <t>SHILPA NAYAK</t>
  </si>
  <si>
    <t>Flat No 306 3rd Floor Ganesh Heritage Swarnjayanti Nagar Bilaspur (C.G)</t>
  </si>
  <si>
    <t>Bilaspur</t>
  </si>
  <si>
    <t>SATAKSHI NAYAK</t>
  </si>
  <si>
    <t>ICSE DURG CHHATTISGARH</t>
  </si>
  <si>
    <t>ATAL BIHARI VAJPAYEE VISHWAVIDHYALA</t>
  </si>
  <si>
    <t>LCIT COLLEGE OF COMMERCE AND SCIENCE</t>
  </si>
  <si>
    <t>Computer Applications</t>
  </si>
  <si>
    <t>ATAL BIHARI VAJPAYEE VISHWAVIDYALAYA BILASPUR</t>
  </si>
  <si>
    <t>Master of Commerce (M.Com.)</t>
  </si>
  <si>
    <t>2025-Aug</t>
  </si>
  <si>
    <t>Simplify Home | Digital Marketing Intern | Hyderabad | May 2026 | Jun 2026 | 8 Weeks | Campus Internship</t>
  </si>
  <si>
    <t>Business Analytics with Excel : Elementary to Advanced
Introduction to Marketing
Negotiation Fundamentals
Negotiation,Mediation, and Conflict Resolution - Capstone Project</t>
  </si>
  <si>
    <t>P25703069</t>
  </si>
  <si>
    <t>SHRUTI</t>
  </si>
  <si>
    <t>KISHOR</t>
  </si>
  <si>
    <t>KAKAD</t>
  </si>
  <si>
    <t>Shruti Kishor Kakad</t>
  </si>
  <si>
    <t>shrutikakad2008@gmail.com</t>
  </si>
  <si>
    <t>p25703069@student.nicmar.ac.in</t>
  </si>
  <si>
    <t>20-Aug-2003</t>
  </si>
  <si>
    <t>english\hindi\marathi</t>
  </si>
  <si>
    <t>7888 4703 9313</t>
  </si>
  <si>
    <t>KISHOR KAKAD</t>
  </si>
  <si>
    <t>ARCHANA KAKAD</t>
  </si>
  <si>
    <t>At Mangul Post Dagadparwa Tq Barshitakli Dist Akola</t>
  </si>
  <si>
    <t>Akola</t>
  </si>
  <si>
    <t>NOEL SCHOOL CBSE AKOLA</t>
  </si>
  <si>
    <t>SMT . MEHERBANU JUNIOR COLLAGE OF SCIENCE AND COMMERCE</t>
  </si>
  <si>
    <t>SANT GADGE BABA AMRAVATI UNIVERSITY</t>
  </si>
  <si>
    <t>SHRI SHIVAJI COLLEGE OF ARTS, COMMERCE AND SCIENCE AKOT, MAHARASHTRA</t>
  </si>
  <si>
    <t>2022-Jan</t>
  </si>
  <si>
    <t>other,Advance Excel</t>
  </si>
  <si>
    <t>Pipraisers Company | Capital Market Analyst | WFH | May 2026 | Jul 2026 | 8 Weeks | Campus Internship</t>
  </si>
  <si>
    <t>Basics of Python
Invesment Banking Job Simulation
Advance Excel</t>
  </si>
  <si>
    <t>P25703070</t>
  </si>
  <si>
    <t>KUSHAGRA</t>
  </si>
  <si>
    <t>Kushagra Singh</t>
  </si>
  <si>
    <t>kushagra.mv@gmail.com</t>
  </si>
  <si>
    <t>p25703070@student.nicmar.ac.in</t>
  </si>
  <si>
    <t>05-Mar-1993</t>
  </si>
  <si>
    <t>8675 2557 5837</t>
  </si>
  <si>
    <t>PRAMOD SINGH</t>
  </si>
  <si>
    <t>CONSULTANT</t>
  </si>
  <si>
    <t>PRAMILA SINGH</t>
  </si>
  <si>
    <t>C/o Pramod Singh, Defence Colony, Cantonment, Varanasi</t>
  </si>
  <si>
    <t>Varanasi</t>
  </si>
  <si>
    <t>OP JINDAL SCHOOL</t>
  </si>
  <si>
    <t>CENTRAL BOARD OF SECONDARY EDUCATION, RAIGARH, CHHATTISGARH</t>
  </si>
  <si>
    <t>2007-May</t>
  </si>
  <si>
    <t>2008-May</t>
  </si>
  <si>
    <t>2010-May</t>
  </si>
  <si>
    <t>DIPLOMA IN MECHANICAL ENGINEERING</t>
  </si>
  <si>
    <t>BHARATI VIDYAPEETH JAWAHARLAL NEHRU INSTITUTE OF TECHNOLOGY, PUNE, MAHARASHTRA</t>
  </si>
  <si>
    <t>2012-Jun</t>
  </si>
  <si>
    <t>BHARATI VIDYAPEETH</t>
  </si>
  <si>
    <t>COLLEGE OF ENGINEERING PUNE, MAHARASHTRA</t>
  </si>
  <si>
    <t xml:space="preserve">Advance Excel, Power BI </t>
  </si>
  <si>
    <t>VAUTID India Private Limited | Production Engineer, Sales Coordinator | Pune, Maharashtra | Jun 2020 | Jul 2025 | 5 Years, 1 Months, 2 Days | 4.73</t>
  </si>
  <si>
    <t>61 month(s)</t>
  </si>
  <si>
    <t>N. Ranga Rao &amp; Sons Private Limited (Cycle Pure Agarbathies) | Supply Chain Management Intern  | Mysuru, Karnataka | May 2026 | Jul 2026 | 9 Weeks | Campus Internship
Jindal Steel and Power limited | Summer Training | Raigarh, Chhattisgarh | May 2014 | Jun 2014 | 3 Weeks</t>
  </si>
  <si>
    <t>Google: Foundations of Project Management
Lean Six Sigma Green Belt</t>
  </si>
  <si>
    <t>P25703071</t>
  </si>
  <si>
    <t>ARJUN</t>
  </si>
  <si>
    <t>SHASHIKANTH</t>
  </si>
  <si>
    <t>SINGARE</t>
  </si>
  <si>
    <t>Arjun Shashikanth Singare</t>
  </si>
  <si>
    <t>arjunsingare11@gmail.com</t>
  </si>
  <si>
    <t>p25703071@student.nicmar.ac.in</t>
  </si>
  <si>
    <t>21-Jun-2004</t>
  </si>
  <si>
    <t>5484 7843 8750</t>
  </si>
  <si>
    <t>SHASHIKANTH SINGARE</t>
  </si>
  <si>
    <t>GOVERMENT SERVANT</t>
  </si>
  <si>
    <t>YOGITA SINGARE</t>
  </si>
  <si>
    <t>'Mirai' Plot No 1 . Revati Housing Soceity_x000D_
Itkheda, Paithan Road, Aurangabad</t>
  </si>
  <si>
    <t>AGRASEN VIDYA MANDIR</t>
  </si>
  <si>
    <t>DEOGIRI COLLEGE</t>
  </si>
  <si>
    <t>MAHARSHTRA STATE BOARD OF SECONDARY AND HIGHER SECONDARY EDUCATION</t>
  </si>
  <si>
    <t>DR. BABASAHEB AMBEDKAR MARATHWADA UNIVERSITY</t>
  </si>
  <si>
    <t>DEOGIRI INSTITUTE OF TECHNOLOGY AND MANAGEMENT STUDIES</t>
  </si>
  <si>
    <t>MS Office, ms excel , kmpg green belt ,</t>
  </si>
  <si>
    <t>Maharashtra metro rail corporation limited  | Multi model integration intern  | Pune  | May 2026 | Jul 2026 | 9 Weeks | Campus Internship</t>
  </si>
  <si>
    <t>P25703072</t>
  </si>
  <si>
    <t>ANURAG</t>
  </si>
  <si>
    <t>AJIT</t>
  </si>
  <si>
    <t>JADHAV</t>
  </si>
  <si>
    <t>Anurag Ajit Jadhav</t>
  </si>
  <si>
    <t>anurag.workall@gmail.com</t>
  </si>
  <si>
    <t>p25703072@student.nicmar.ac.in</t>
  </si>
  <si>
    <t>26-Feb-1997</t>
  </si>
  <si>
    <t>ENGLISH, MARATHI, HINDI</t>
  </si>
  <si>
    <t>Playing Flute,Reading Books,Trekking</t>
  </si>
  <si>
    <t>6638 5568 9354</t>
  </si>
  <si>
    <t>AMITA</t>
  </si>
  <si>
    <t>Room No.1, Kadam Chawl, Jamil Nagar, Bhandup West, Mumbai 400078</t>
  </si>
  <si>
    <t>Mumbai Suburban</t>
  </si>
  <si>
    <t>COSMOS ENGLISH HIGH SCHOOL</t>
  </si>
  <si>
    <t>MUMBAI/MAHARASHTRA</t>
  </si>
  <si>
    <t>VPM'S B.N. BANDODKAR COLLEGE OF SCIENCE, THANE</t>
  </si>
  <si>
    <t>ANNASAHEB CHUDAMAN PATIL COLLEGE OF ENGINEERING, KHARGHAR, MAHARASHTRA</t>
  </si>
  <si>
    <t>AutoCAD, MS Office, MS Project, Primavera, SQL, Python, Oracle, Tableau, Salesforce AI Agents</t>
  </si>
  <si>
    <t>WSP Consultants India Private Limited | Asst Consultant - HSE | Noida &amp;amp; Mumbai | May 2024 | Jul 2025 | 1 Years, 1 Months, 5 Days | 10
Sharp Designers &amp; Engineers India Private Limited | HSE Coordinator | Nagaothane &amp; Pune | May 2023 | Dec 2023 | 0 Years, 6 Months, 20 Days | 6
Industrial Energy Solutions | HSE Officer | Jamnagar &amp;amp;amp; Surat | Apr 2022 | Apr 2023 | 1 Years, 0 Months, 0 Days | 5
Coolpack HVAC Systems Private Limited | Safety Engineer | Mumbai | Dec 2021 | Mar 2022 | 0 Years, 3 Months, 12 Days | 2.5
GVK Mumbai International Airport Limited | HSE &amp; Maintenance Trainee | Mumbai | Dec 2019 | Dec 2020 | 1 Years, 0 Months, 0 Days | 1.2</t>
  </si>
  <si>
    <t>47 month(s)</t>
  </si>
  <si>
    <t>Majestic Realties | HR &amp; Project Management Intern | Pune | May 2026 | Jun 2026 | 7 Weeks | Campus Internship
International Architecture Trading and Contracting Company/ ITL Al Amara | HSE Officer | Kingdom Of Saudi Arabia | Dec 2023 | Mar 2024 | 11 Weeks</t>
  </si>
  <si>
    <t>Safety Trade Validation Certification
First Aid and CPR Approved DISH
ISO 45001 LEAD AUDITOR
NEBOSH International General Certificate</t>
  </si>
  <si>
    <t>P25703073</t>
  </si>
  <si>
    <t>CHANDRASHEKHAR</t>
  </si>
  <si>
    <t>Aditya Chandrashekhar Patil</t>
  </si>
  <si>
    <t>adityapatil1761@gmail.com</t>
  </si>
  <si>
    <t>p25703073@student.nicmar.ac.in</t>
  </si>
  <si>
    <t>17-Jun-2001</t>
  </si>
  <si>
    <t>7550 2277 1349</t>
  </si>
  <si>
    <t>CHANDRASHEKHAR PATIL</t>
  </si>
  <si>
    <t>CHETANA PATIL</t>
  </si>
  <si>
    <t>D-405 SARTTHI SKYBAY PHASE 2, BALEWADI, PUNE</t>
  </si>
  <si>
    <t>Civil Line, Nandura Road, Khamgaon</t>
  </si>
  <si>
    <t>ST. ANNS ENGLISH MEDIUM HIGH SCHOOL</t>
  </si>
  <si>
    <t>LATE MAHARSHI BHASKARRAO SHINGNE COLLEGE</t>
  </si>
  <si>
    <t>DR. D. Y. PATIL COLLEGE OF AGRIBUSINESS MANAGEMENT</t>
  </si>
  <si>
    <t>Centrum wealth Ltd.  | Wealth management intern | Pune | May 2026 | Jun 2026 | 8 Weeks | Campus Internship
 Proptranxact ( Surrealt Ventures LLP) | Market Research, Sales and Business Development  | Mumbai, Andheri (E) | Jan 2025 | Jun 2025 | 25 Weeks
Syngenta Foundation India | Intern at IRise Program | Pune | Dec 2023 | Jul 2024 | 32 Weeks</t>
  </si>
  <si>
    <t xml:space="preserve">NISM V-A Mutual Funds Distributor 
NISM XXI-A PMS Distributor </t>
  </si>
  <si>
    <t>P25703075</t>
  </si>
  <si>
    <t>APPA</t>
  </si>
  <si>
    <t>JAGTAP</t>
  </si>
  <si>
    <t>Ashok Appa Jagtap</t>
  </si>
  <si>
    <t>ashokjagtap2441@gmail.com</t>
  </si>
  <si>
    <t>p25703075@student.nicmar.ac.in</t>
  </si>
  <si>
    <t>20-Nov-2001</t>
  </si>
  <si>
    <t>Marathi, Hindi, English</t>
  </si>
  <si>
    <t>5144 9369 7102</t>
  </si>
  <si>
    <t>APPA JAGTAP</t>
  </si>
  <si>
    <t>10TH</t>
  </si>
  <si>
    <t>ANITA JAGTAP</t>
  </si>
  <si>
    <t>AT.Kanhobachiwadi TQ.Shirur Kasar Dist-Beed</t>
  </si>
  <si>
    <t>Beed</t>
  </si>
  <si>
    <t>SARASWATI VIDYALAY KHADGAON LATUR</t>
  </si>
  <si>
    <t>LATUR-MAHARASHTRA</t>
  </si>
  <si>
    <t>BABUJI AVHAD MAHAVIDYALAY PATHARDI AHEMADNAGAR</t>
  </si>
  <si>
    <t>PATHARDI-AHEMADNAGAR-MAHARASHTRA</t>
  </si>
  <si>
    <t>MAHATMA PHULE KRISHI VIDYAPEETH RAHURI</t>
  </si>
  <si>
    <t>DR.D.Y. PATIL COLLEGE OF AGRICULTURE BUSINESS MANAGEMENT AKURDI ,PUNE</t>
  </si>
  <si>
    <t xml:space="preserve">other,MS-CIT, Excel </t>
  </si>
  <si>
    <t>Majestic Realties | Digital marketing and sales | Pune | May 2026 | Jun 2026 | 7 Weeks | Campus Internship</t>
  </si>
  <si>
    <t>MS-CIT</t>
  </si>
  <si>
    <t>P25703076</t>
  </si>
  <si>
    <t>SHARAD</t>
  </si>
  <si>
    <t>UPADHYAY</t>
  </si>
  <si>
    <t>Sharad Upadhyay</t>
  </si>
  <si>
    <t>sharadupadhyay52@gmail.com</t>
  </si>
  <si>
    <t>p25703076@student.nicmar.ac.in</t>
  </si>
  <si>
    <t>30-Mar-2003</t>
  </si>
  <si>
    <t>7179 0622 1900</t>
  </si>
  <si>
    <t>DEEPAK UPADHYAY</t>
  </si>
  <si>
    <t>POOJA UPADHYAY</t>
  </si>
  <si>
    <t>Deepapur , Rajatalab , Varanasi , Uttar Pradesh</t>
  </si>
  <si>
    <t>NATIONAL INSTITUTE OF OPEN SCHOOLING , BHADOHI , UTTAR PRADESH</t>
  </si>
  <si>
    <t>M J F PUBLIC SCHOOL</t>
  </si>
  <si>
    <t>MAHATMA GANDHI KASHI VIDYAPITH , VARANASI</t>
  </si>
  <si>
    <t>ASHA MAHAVIDYALAYA , BABATPUR , VARANASI , UTTAR PRADESH</t>
  </si>
  <si>
    <t>Britannia Industries limited | Supply Chain Management Intern | Ranjangaon, Pune, Maharastra | May 2026 | Jul 2026 | 7 Weeks | Campus Internship</t>
  </si>
  <si>
    <t>Operations Management</t>
  </si>
  <si>
    <t>P25703077</t>
  </si>
  <si>
    <t>PRAKASH</t>
  </si>
  <si>
    <t>PREMPRAKASH</t>
  </si>
  <si>
    <t>CHOUDHARY</t>
  </si>
  <si>
    <t>Prakash Premprakash Choudhary</t>
  </si>
  <si>
    <t>psaran0698@gmail.com</t>
  </si>
  <si>
    <t>p25703077@student.nicmar.ac.in</t>
  </si>
  <si>
    <t>13-May-2003</t>
  </si>
  <si>
    <t>6088 2634 7024</t>
  </si>
  <si>
    <t>KUNNIDEVI</t>
  </si>
  <si>
    <t>B1/201, Prestige Panorama Society, Manjri Road, Keshavnagar, Pune</t>
  </si>
  <si>
    <t>JAYAWANT PUBLIC SCHOOL</t>
  </si>
  <si>
    <t>NOWROSJEE WADIA COLLEGE</t>
  </si>
  <si>
    <t>MAHARSHTRA STATE BOARD OF SECONDARY AND HIGHER SECONDARY EDUCATION, PUNE</t>
  </si>
  <si>
    <t>SYMBIOSIS SKILLS AND PROFESSIONAL UNIVERSITY, PUNE</t>
  </si>
  <si>
    <t>Retail &amp; E-Commerce Management</t>
  </si>
  <si>
    <t>Revespaces  | Strategic Business Development Intern  | Pune | May 2026 | Jul 2026 | 8 Weeks | Campus Internship
LEEAS NUTRA COSMETICS | Sales and Marketing Intern | Pune | May 2022 | Jul 2022 | 8 Weeks
DECATHLON SPORTS INDIA PRIVATE LIMITED | Stock Management and Merchandising Intern | Pune | Jun 2023 | Aug 2023 | 9 Weeks
BLUESTONE JEWELLERY AND LIFESTYLE PVT. LTD. | Sales and Operations Intern | Pune | Jan 2024 | May 2024 | 19 Weeks</t>
  </si>
  <si>
    <t>P25703078</t>
  </si>
  <si>
    <t>DHANASHRI</t>
  </si>
  <si>
    <t>DOULAT</t>
  </si>
  <si>
    <t>Dhanashri Doulat Jadhav</t>
  </si>
  <si>
    <t>jadhavdhanashri7904@gmail.com</t>
  </si>
  <si>
    <t>p25703078@student.nicmar.ac.in</t>
  </si>
  <si>
    <t>07-Sep-2004</t>
  </si>
  <si>
    <t>Love to serve Animals,Traveling,Bike Riding,Watching movies</t>
  </si>
  <si>
    <t>6299 4766 5932</t>
  </si>
  <si>
    <t>VAISHALI</t>
  </si>
  <si>
    <t>Pusewadi Vasti, A/p Bambawade, Tal-Shirala, Dist-Sangli</t>
  </si>
  <si>
    <t>TAKAVE HIGHSCHOOL, TAKAVE</t>
  </si>
  <si>
    <t>MAHARASHTRA STATE BOARD, KOLHAPUR DIVISIONAL BOARD</t>
  </si>
  <si>
    <t>SHRIMATI KUSUMTAI RAJARAMBAPU PATIL KANYA MAHAVIDYALAYA, ISLAMPUR</t>
  </si>
  <si>
    <t>SHIVAJI UNIVERSITY , KOLHAPUR</t>
  </si>
  <si>
    <t>RAJARAMBAPU INSTITUTE OF TECHNOLOGY, ISLAMPUR MAHARASHTRA</t>
  </si>
  <si>
    <t>MS Office,Excel,Powerpoint,Tally ERP with GST</t>
  </si>
  <si>
    <t>Revespaces  | Digital Marketing | Pune | May 2026 | Jul 2026 | 8 Weeks | Campus Internship</t>
  </si>
  <si>
    <t>P25703080</t>
  </si>
  <si>
    <t>SIDDHESH</t>
  </si>
  <si>
    <t>SANJAY</t>
  </si>
  <si>
    <t>Siddhesh Sanjay Jadhav</t>
  </si>
  <si>
    <t>siddheshjadhav2324@gmail.com</t>
  </si>
  <si>
    <t>p25703080@student.nicmar.ac.in</t>
  </si>
  <si>
    <t>17-Aug-2003</t>
  </si>
  <si>
    <t>9957 6989 8815</t>
  </si>
  <si>
    <t>SANJAY JADHAV</t>
  </si>
  <si>
    <t>JAYSHREE JADHAV</t>
  </si>
  <si>
    <t>Plot No. 27 Padalkar Colony, Kasba Bawda, Kolhapur 416006</t>
  </si>
  <si>
    <t>SHRIMANT MAISAHEB BAVDEKAR VIDYALAYA</t>
  </si>
  <si>
    <t>MAHARASHTRA STATE BOARD OF SECONDARY EDUCATION, PUNE</t>
  </si>
  <si>
    <t>B. M. ROTE JUNIOR COLLEGE</t>
  </si>
  <si>
    <t>MAHARASHTRA STATE BOARD OF HIGHER SECONDARY EDUCATION, PUNE</t>
  </si>
  <si>
    <t>KOLHAPUR INSTITUTE OF TECHNOLOGY'S COLLEGE OF ENGINEERING KOLHAPUR</t>
  </si>
  <si>
    <t>AutoCAD, MS Office, MS Project, PTC Creo (3d Design)</t>
  </si>
  <si>
    <t>Ecoboard Industries Ltd | Procurement Intern | Pune | May 2026 | Jun 2026 | 8 Weeks | Campus Internship
KIrloskar Oil Engines Ltd. | Design Engineer | Kolhapur | Jan 2025 | Apr 2025 | 12 Weeks</t>
  </si>
  <si>
    <t>P25703036</t>
  </si>
  <si>
    <t>VISHAL</t>
  </si>
  <si>
    <t>PAWAR</t>
  </si>
  <si>
    <t>Vishal Rajendra Pawar</t>
  </si>
  <si>
    <t>p25703036@student.nicmar.ac.in</t>
  </si>
  <si>
    <t>22-Jul-2001</t>
  </si>
  <si>
    <t>9687 4978 0368</t>
  </si>
  <si>
    <t>RAJENDRA PAWAR</t>
  </si>
  <si>
    <t>NANDA PAWAR</t>
  </si>
  <si>
    <t>CLOTHING BUSINESS</t>
  </si>
  <si>
    <t>Tulja Heights Ubha Bazar Sawantwadi</t>
  </si>
  <si>
    <t>MAHARASHTRA STATE BOARD OF SECONDARY AND HIGHER SECONDARY EDUCATION PUNE</t>
  </si>
  <si>
    <t>R.P.D JR COLLEGE SAWANTWADI</t>
  </si>
  <si>
    <t>PES MODERN COLLEGE OF ENGINEERING PUNE</t>
  </si>
  <si>
    <t>AutoCAD,MS Office,,EXCEL,Powerpoint,Tally</t>
  </si>
  <si>
    <t>Shree Enterprises | GET | pune | Sep 2023 | Sep 2024 | 1 Years, 0 Months, 7 Days | 2.16</t>
  </si>
  <si>
    <t>Boxoffice Space | Purchase &amp; Procurement Intern | Baner pune | May 2026 | Jul 2026 | 8 Weeks | Campus Internship</t>
  </si>
  <si>
    <t>P24703013</t>
  </si>
  <si>
    <t>P24703013@student.nicmar.ac.in</t>
  </si>
  <si>
    <t>No Uploaded</t>
  </si>
  <si>
    <t>Pending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</si>
</sst>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201001_514287.jpg" TargetMode="External"/><Relationship Id="rId_hyperlink_2" Type="http://schemas.openxmlformats.org/officeDocument/2006/relationships/hyperlink" Target="https://nconnect.nicmar.ac.in/storage/profile/ProfilePhoto_P2201002_875142.jpg" TargetMode="External"/><Relationship Id="rId_hyperlink_3" Type="http://schemas.openxmlformats.org/officeDocument/2006/relationships/hyperlink" Target="https://nconnect.nicmar.ac.in/storage/profile/ProfilePhoto_P2201003_674125.jpg" TargetMode="External"/><Relationship Id="rId_hyperlink_4" Type="http://schemas.openxmlformats.org/officeDocument/2006/relationships/hyperlink" Target="https://nconnect.nicmar.ac.in/storage/profile/ProfilePhoto_P2201006_126385.jpg" TargetMode="External"/><Relationship Id="rId_hyperlink_5" Type="http://schemas.openxmlformats.org/officeDocument/2006/relationships/hyperlink" Target="https://nconnect.nicmar.ac.in/storage/profile/ProfilePhoto_P2201007_873615.jpg" TargetMode="External"/><Relationship Id="rId_hyperlink_6" Type="http://schemas.openxmlformats.org/officeDocument/2006/relationships/hyperlink" Target="https://nconnect.nicmar.ac.in/storage/profile/ProfilePhoto_P2201008_187945.jpg" TargetMode="External"/><Relationship Id="rId_hyperlink_7" Type="http://schemas.openxmlformats.org/officeDocument/2006/relationships/hyperlink" Target="https://nconnect.nicmar.ac.in/storage/profile/ProfilePhoto_P2201010_518643.jpg" TargetMode="External"/><Relationship Id="rId_hyperlink_8" Type="http://schemas.openxmlformats.org/officeDocument/2006/relationships/hyperlink" Target="https://nconnect.nicmar.ac.in/storage/profile/ProfilePhoto_P25703001_183497.jpg" TargetMode="External"/><Relationship Id="rId_hyperlink_9" Type="http://schemas.openxmlformats.org/officeDocument/2006/relationships/hyperlink" Target="https://nconnect.nicmar.ac.in/storage/profile/ProfilePhoto_P25703002_482139.jpg" TargetMode="External"/><Relationship Id="rId_hyperlink_10" Type="http://schemas.openxmlformats.org/officeDocument/2006/relationships/hyperlink" Target="https://nconnect.nicmar.ac.in/storage/profile/ProfilePhoto_P25703003_426193.jpg" TargetMode="External"/><Relationship Id="rId_hyperlink_11" Type="http://schemas.openxmlformats.org/officeDocument/2006/relationships/hyperlink" Target="https://nconnect.nicmar.ac.in/storage/profile/ProfilePhoto_P25703004_138697.jpg" TargetMode="External"/><Relationship Id="rId_hyperlink_12" Type="http://schemas.openxmlformats.org/officeDocument/2006/relationships/hyperlink" Target="https://nconnect.nicmar.ac.in/storage/profile/ProfilePhoto_P25703005_859241.jpg" TargetMode="External"/><Relationship Id="rId_hyperlink_13" Type="http://schemas.openxmlformats.org/officeDocument/2006/relationships/hyperlink" Target="https://nconnect.nicmar.ac.in/storage/profile/ProfilePhoto_P25703006_431582.jpg" TargetMode="External"/><Relationship Id="rId_hyperlink_14" Type="http://schemas.openxmlformats.org/officeDocument/2006/relationships/hyperlink" Target="https://nconnect.nicmar.ac.in/storage/profile/ProfilePhoto_P25703007_257863.jpg" TargetMode="External"/><Relationship Id="rId_hyperlink_15" Type="http://schemas.openxmlformats.org/officeDocument/2006/relationships/hyperlink" Target="https://nconnect.nicmar.ac.in/storage/profile/ProfilePhoto_P25703008_815249.jpg" TargetMode="External"/><Relationship Id="rId_hyperlink_16" Type="http://schemas.openxmlformats.org/officeDocument/2006/relationships/hyperlink" Target="https://nconnect.nicmar.ac.in/storage/profile/ProfilePhoto_P25703009_857219.jpg" TargetMode="External"/><Relationship Id="rId_hyperlink_17" Type="http://schemas.openxmlformats.org/officeDocument/2006/relationships/hyperlink" Target="https://nconnect.nicmar.ac.in/storage/profile/ProfilePhoto_P25703010_526749.jpg" TargetMode="External"/><Relationship Id="rId_hyperlink_18" Type="http://schemas.openxmlformats.org/officeDocument/2006/relationships/hyperlink" Target="https://nconnect.nicmar.ac.in/storage/profile/ProfilePhoto_P25703011_825793.jpg" TargetMode="External"/><Relationship Id="rId_hyperlink_19" Type="http://schemas.openxmlformats.org/officeDocument/2006/relationships/hyperlink" Target="https://nconnect.nicmar.ac.in/storage/profile/ProfilePhoto_P25703014_598123.jpg" TargetMode="External"/><Relationship Id="rId_hyperlink_20" Type="http://schemas.openxmlformats.org/officeDocument/2006/relationships/hyperlink" Target="https://nconnect.nicmar.ac.in/storage/profile/ProfilePhoto_P25703015_461932.jpg" TargetMode="External"/><Relationship Id="rId_hyperlink_21" Type="http://schemas.openxmlformats.org/officeDocument/2006/relationships/hyperlink" Target="https://nconnect.nicmar.ac.in/storage/profile/ProfilePhoto_P25703016_352178.jpg" TargetMode="External"/><Relationship Id="rId_hyperlink_22" Type="http://schemas.openxmlformats.org/officeDocument/2006/relationships/hyperlink" Target="https://nconnect.nicmar.ac.in/storage/profile/ProfilePhoto_P25703017_348917.jpg" TargetMode="External"/><Relationship Id="rId_hyperlink_23" Type="http://schemas.openxmlformats.org/officeDocument/2006/relationships/hyperlink" Target="https://nconnect.nicmar.ac.in/storage/profile/ProfilePhoto_P25703020_189736.jpg" TargetMode="External"/><Relationship Id="rId_hyperlink_24" Type="http://schemas.openxmlformats.org/officeDocument/2006/relationships/hyperlink" Target="https://nconnect.nicmar.ac.in/storage/profile/ProfilePhoto_P25703021_349281.jpg" TargetMode="External"/><Relationship Id="rId_hyperlink_25" Type="http://schemas.openxmlformats.org/officeDocument/2006/relationships/hyperlink" Target="https://nconnect.nicmar.ac.in/storage/profile/ProfilePhoto_P25703022_834792.jpg" TargetMode="External"/><Relationship Id="rId_hyperlink_26" Type="http://schemas.openxmlformats.org/officeDocument/2006/relationships/hyperlink" Target="https://nconnect.nicmar.ac.in/storage/profile/ProfilePhoto_P25703023_618729.jpg" TargetMode="External"/><Relationship Id="rId_hyperlink_27" Type="http://schemas.openxmlformats.org/officeDocument/2006/relationships/hyperlink" Target="https://nconnect.nicmar.ac.in/storage/profile/ProfilePhoto_P25703024_753916.jpg" TargetMode="External"/><Relationship Id="rId_hyperlink_28" Type="http://schemas.openxmlformats.org/officeDocument/2006/relationships/hyperlink" Target="https://nconnect.nicmar.ac.in/storage/profile/ProfilePhoto_P25703025_329654.jpg" TargetMode="External"/><Relationship Id="rId_hyperlink_29" Type="http://schemas.openxmlformats.org/officeDocument/2006/relationships/hyperlink" Target="https://nconnect.nicmar.ac.in/storage/profile/ProfilePhoto_P25703026_473982.jpg" TargetMode="External"/><Relationship Id="rId_hyperlink_30" Type="http://schemas.openxmlformats.org/officeDocument/2006/relationships/hyperlink" Target="https://nconnect.nicmar.ac.in/storage/profile/ProfilePhoto_P25703027_638754.jpg" TargetMode="External"/><Relationship Id="rId_hyperlink_31" Type="http://schemas.openxmlformats.org/officeDocument/2006/relationships/hyperlink" Target="https://nconnect.nicmar.ac.in/storage/profile/ProfilePhoto_P25703028_281695.jpg" TargetMode="External"/><Relationship Id="rId_hyperlink_32" Type="http://schemas.openxmlformats.org/officeDocument/2006/relationships/hyperlink" Target="https://nconnect.nicmar.ac.in/storage/profile/ProfilePhoto_P25703029_945782.jpg" TargetMode="External"/><Relationship Id="rId_hyperlink_33" Type="http://schemas.openxmlformats.org/officeDocument/2006/relationships/hyperlink" Target="https://nconnect.nicmar.ac.in/storage/profile/ProfilePhoto_P25703030_982536.jpg" TargetMode="External"/><Relationship Id="rId_hyperlink_34" Type="http://schemas.openxmlformats.org/officeDocument/2006/relationships/hyperlink" Target="https://nconnect.nicmar.ac.in/storage/profile/ProfilePhoto_P25703031_654879.jpg" TargetMode="External"/><Relationship Id="rId_hyperlink_35" Type="http://schemas.openxmlformats.org/officeDocument/2006/relationships/hyperlink" Target="https://nconnect.nicmar.ac.in/storage/profile/ProfilePhoto_P25703032_493712.jpg" TargetMode="External"/><Relationship Id="rId_hyperlink_36" Type="http://schemas.openxmlformats.org/officeDocument/2006/relationships/hyperlink" Target="https://nconnect.nicmar.ac.in/storage/profile/ProfilePhoto_P25703033_265831.jpg" TargetMode="External"/><Relationship Id="rId_hyperlink_37" Type="http://schemas.openxmlformats.org/officeDocument/2006/relationships/hyperlink" Target="https://nconnect.nicmar.ac.in/storage/profile/ProfilePhoto_P25703034_743562.jpg" TargetMode="External"/><Relationship Id="rId_hyperlink_38" Type="http://schemas.openxmlformats.org/officeDocument/2006/relationships/hyperlink" Target="https://nconnect.nicmar.ac.in/storage/profile/ProfilePhoto_P25703035_583967.jpg" TargetMode="External"/><Relationship Id="rId_hyperlink_39" Type="http://schemas.openxmlformats.org/officeDocument/2006/relationships/hyperlink" Target="https://nconnect.nicmar.ac.in/storage/profile/ProfilePhoto_P25703037_975312.jpg" TargetMode="External"/><Relationship Id="rId_hyperlink_40" Type="http://schemas.openxmlformats.org/officeDocument/2006/relationships/hyperlink" Target="https://nconnect.nicmar.ac.in/storage/profile/ProfilePhoto_P25703038_123479.jpg" TargetMode="External"/><Relationship Id="rId_hyperlink_41" Type="http://schemas.openxmlformats.org/officeDocument/2006/relationships/hyperlink" Target="https://nconnect.nicmar.ac.in/storage/profile/ProfilePhoto_P25703039_812957.jpg" TargetMode="External"/><Relationship Id="rId_hyperlink_42" Type="http://schemas.openxmlformats.org/officeDocument/2006/relationships/hyperlink" Target="https://nconnect.nicmar.ac.in/storage/profile/ProfilePhoto_P25703040_795461.jpg" TargetMode="External"/><Relationship Id="rId_hyperlink_43" Type="http://schemas.openxmlformats.org/officeDocument/2006/relationships/hyperlink" Target="https://nconnect.nicmar.ac.in/storage/profile/ProfilePhoto_P25703041_689342.jpg" TargetMode="External"/><Relationship Id="rId_hyperlink_44" Type="http://schemas.openxmlformats.org/officeDocument/2006/relationships/hyperlink" Target="https://nconnect.nicmar.ac.in/storage/profile/ProfilePhoto_P25703042_139468.jpg" TargetMode="External"/><Relationship Id="rId_hyperlink_45" Type="http://schemas.openxmlformats.org/officeDocument/2006/relationships/hyperlink" Target="https://nconnect.nicmar.ac.in/storage/profile/ProfilePhoto_P25703043_964875.jpg" TargetMode="External"/><Relationship Id="rId_hyperlink_46" Type="http://schemas.openxmlformats.org/officeDocument/2006/relationships/hyperlink" Target="https://nconnect.nicmar.ac.in/storage/profile/ProfilePhoto_P25703044_175329.jpg" TargetMode="External"/><Relationship Id="rId_hyperlink_47" Type="http://schemas.openxmlformats.org/officeDocument/2006/relationships/hyperlink" Target="https://nconnect.nicmar.ac.in/storage/profile/ProfilePhoto_P25703045_971483.jpg" TargetMode="External"/><Relationship Id="rId_hyperlink_48" Type="http://schemas.openxmlformats.org/officeDocument/2006/relationships/hyperlink" Target="https://nconnect.nicmar.ac.in/storage/profile/ProfilePhoto_P25703046_682913.jpg" TargetMode="External"/><Relationship Id="rId_hyperlink_49" Type="http://schemas.openxmlformats.org/officeDocument/2006/relationships/hyperlink" Target="https://nconnect.nicmar.ac.in/storage/profile/ProfilePhoto_P25703047_245896.jpg" TargetMode="External"/><Relationship Id="rId_hyperlink_50" Type="http://schemas.openxmlformats.org/officeDocument/2006/relationships/hyperlink" Target="https://nconnect.nicmar.ac.in/storage/profile/ProfilePhoto_P25703048_983516.jpg" TargetMode="External"/><Relationship Id="rId_hyperlink_51" Type="http://schemas.openxmlformats.org/officeDocument/2006/relationships/hyperlink" Target="https://nconnect.nicmar.ac.in/storage/profile/ProfilePhoto_P25703049_251834.jpg" TargetMode="External"/><Relationship Id="rId_hyperlink_52" Type="http://schemas.openxmlformats.org/officeDocument/2006/relationships/hyperlink" Target="https://nconnect.nicmar.ac.in/storage/profile/ProfilePhoto_P25703050_934657.jpg" TargetMode="External"/><Relationship Id="rId_hyperlink_53" Type="http://schemas.openxmlformats.org/officeDocument/2006/relationships/hyperlink" Target="https://nconnect.nicmar.ac.in/storage/profile/ProfilePhoto_P25703051_276439.jpg" TargetMode="External"/><Relationship Id="rId_hyperlink_54" Type="http://schemas.openxmlformats.org/officeDocument/2006/relationships/hyperlink" Target="https://nconnect.nicmar.ac.in/storage/profile/ProfilePhoto_P25703052_721359.jpg" TargetMode="External"/><Relationship Id="rId_hyperlink_55" Type="http://schemas.openxmlformats.org/officeDocument/2006/relationships/hyperlink" Target="https://nconnect.nicmar.ac.in/storage/profile/ProfilePhoto_P25703053_389456.jpg" TargetMode="External"/><Relationship Id="rId_hyperlink_56" Type="http://schemas.openxmlformats.org/officeDocument/2006/relationships/hyperlink" Target="https://nconnect.nicmar.ac.in/storage/profile/ProfilePhoto_P25703054_851264.jpg" TargetMode="External"/><Relationship Id="rId_hyperlink_57" Type="http://schemas.openxmlformats.org/officeDocument/2006/relationships/hyperlink" Target="https://nconnect.nicmar.ac.in/storage/profile/ProfilePhoto_P25703055_376895.jpg" TargetMode="External"/><Relationship Id="rId_hyperlink_58" Type="http://schemas.openxmlformats.org/officeDocument/2006/relationships/hyperlink" Target="https://nconnect.nicmar.ac.in/storage/profile/ProfilePhoto_P25703056_384126.jpg" TargetMode="External"/><Relationship Id="rId_hyperlink_59" Type="http://schemas.openxmlformats.org/officeDocument/2006/relationships/hyperlink" Target="https://nconnect.nicmar.ac.in/storage/profile/ProfilePhoto_P25703057_537942.jpg" TargetMode="External"/><Relationship Id="rId_hyperlink_60" Type="http://schemas.openxmlformats.org/officeDocument/2006/relationships/hyperlink" Target="https://nconnect.nicmar.ac.in/storage/profile/ProfilePhoto_P25703058_486527.jpg" TargetMode="External"/><Relationship Id="rId_hyperlink_61" Type="http://schemas.openxmlformats.org/officeDocument/2006/relationships/hyperlink" Target="https://nconnect.nicmar.ac.in/storage/profile/ProfilePhoto_P25703059_751834.jpg" TargetMode="External"/><Relationship Id="rId_hyperlink_62" Type="http://schemas.openxmlformats.org/officeDocument/2006/relationships/hyperlink" Target="https://nconnect.nicmar.ac.in/storage/profile/ProfilePhoto_P25703060_274865.jpg" TargetMode="External"/><Relationship Id="rId_hyperlink_63" Type="http://schemas.openxmlformats.org/officeDocument/2006/relationships/hyperlink" Target="https://nconnect.nicmar.ac.in/storage/profile/ProfilePhoto_P25703061_518749.jpg" TargetMode="External"/><Relationship Id="rId_hyperlink_64" Type="http://schemas.openxmlformats.org/officeDocument/2006/relationships/hyperlink" Target="https://nconnect.nicmar.ac.in/storage/profile/ProfilePhoto_P25703062_538147.jpg" TargetMode="External"/><Relationship Id="rId_hyperlink_65" Type="http://schemas.openxmlformats.org/officeDocument/2006/relationships/hyperlink" Target="https://nconnect.nicmar.ac.in/storage/profile/ProfilePhoto_P25703063_326758.jpg" TargetMode="External"/><Relationship Id="rId_hyperlink_66" Type="http://schemas.openxmlformats.org/officeDocument/2006/relationships/hyperlink" Target="https://nconnect.nicmar.ac.in/storage/profile/ProfilePhoto_P25703064_951836.jpg" TargetMode="External"/><Relationship Id="rId_hyperlink_67" Type="http://schemas.openxmlformats.org/officeDocument/2006/relationships/hyperlink" Target="https://nconnect.nicmar.ac.in/storage/profile/ProfilePhoto_P25703065_946527.jpg" TargetMode="External"/><Relationship Id="rId_hyperlink_68" Type="http://schemas.openxmlformats.org/officeDocument/2006/relationships/hyperlink" Target="https://nconnect.nicmar.ac.in/storage/profile/ProfilePhoto_P25703066_498361.jpg" TargetMode="External"/><Relationship Id="rId_hyperlink_69" Type="http://schemas.openxmlformats.org/officeDocument/2006/relationships/hyperlink" Target="https://nconnect.nicmar.ac.in/storage/profile/ProfilePhoto_P25703067_814359.jpg" TargetMode="External"/><Relationship Id="rId_hyperlink_70" Type="http://schemas.openxmlformats.org/officeDocument/2006/relationships/hyperlink" Target="https://nconnect.nicmar.ac.in/storage/profile/ProfilePhoto_P25703069_368529.jpg" TargetMode="External"/><Relationship Id="rId_hyperlink_71" Type="http://schemas.openxmlformats.org/officeDocument/2006/relationships/hyperlink" Target="https://nconnect.nicmar.ac.in/storage/profile/ProfilePhoto_P25703070_916348.jpg" TargetMode="External"/><Relationship Id="rId_hyperlink_72" Type="http://schemas.openxmlformats.org/officeDocument/2006/relationships/hyperlink" Target="https://nconnect.nicmar.ac.in/storage/profile/ProfilePhoto_P25703071_927836.jpg" TargetMode="External"/><Relationship Id="rId_hyperlink_73" Type="http://schemas.openxmlformats.org/officeDocument/2006/relationships/hyperlink" Target="https://nconnect.nicmar.ac.in/storage/profile/ProfilePhoto_P25703072_791563.jpg" TargetMode="External"/><Relationship Id="rId_hyperlink_74" Type="http://schemas.openxmlformats.org/officeDocument/2006/relationships/hyperlink" Target="https://nconnect.nicmar.ac.in/storage/profile/ProfilePhoto_P25703073_853419.jpg" TargetMode="External"/><Relationship Id="rId_hyperlink_75" Type="http://schemas.openxmlformats.org/officeDocument/2006/relationships/hyperlink" Target="https://nconnect.nicmar.ac.in/storage/profile/ProfilePhoto_P25703075_735968.jpg" TargetMode="External"/><Relationship Id="rId_hyperlink_76" Type="http://schemas.openxmlformats.org/officeDocument/2006/relationships/hyperlink" Target="https://nconnect.nicmar.ac.in/storage/profile/ProfilePhoto_P25703076_758314.jpg" TargetMode="External"/><Relationship Id="rId_hyperlink_77" Type="http://schemas.openxmlformats.org/officeDocument/2006/relationships/hyperlink" Target="https://nconnect.nicmar.ac.in/storage/profile/ProfilePhoto_P25703077_591873.jpg" TargetMode="External"/><Relationship Id="rId_hyperlink_78" Type="http://schemas.openxmlformats.org/officeDocument/2006/relationships/hyperlink" Target="https://nconnect.nicmar.ac.in/storage/profile/ProfilePhoto_P25703078_978462.jpg" TargetMode="External"/><Relationship Id="rId_hyperlink_79" Type="http://schemas.openxmlformats.org/officeDocument/2006/relationships/hyperlink" Target="https://nconnect.nicmar.ac.in/storage/profile/ProfilePhoto_P25703080_396475.jpg" TargetMode="External"/><Relationship Id="rId_hyperlink_80" Type="http://schemas.openxmlformats.org/officeDocument/2006/relationships/hyperlink" Target="https://nconnect.nicmar.ac.in/storage/profile/ProfilePhoto_P25703036_347852.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X82"/>
  <sheetViews>
    <sheetView tabSelected="1" workbookViewId="0" showGridLines="true" showRowColHeaders="1">
      <pane ySplit="1" topLeftCell="A2" activePane="bottomLeft" state="frozen"/>
      <selection pane="bottomLeft" activeCell="BX74" sqref="BX74"/>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16.425" bestFit="true" customWidth="true" style="0"/>
    <col min="5" max="5" width="17.71" bestFit="true" customWidth="true" style="0"/>
    <col min="6" max="6" width="15.139" bestFit="true" customWidth="true" style="0"/>
    <col min="7" max="7" width="35.277" bestFit="true" customWidth="true" style="0"/>
    <col min="8" max="8" width="37.705"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48.274" bestFit="true" customWidth="true" style="0"/>
    <col min="15" max="15" width="233.514" bestFit="true" customWidth="true" style="0"/>
    <col min="16" max="16" width="17.71" bestFit="true" customWidth="true" style="0"/>
    <col min="17" max="17" width="20.281" bestFit="true" customWidth="true" style="0"/>
    <col min="18" max="18" width="29.421" bestFit="true" customWidth="true" style="0"/>
    <col min="19" max="19" width="20.281" bestFit="true" customWidth="true" style="0"/>
    <col min="20" max="20" width="38.848" bestFit="true" customWidth="true" style="0"/>
    <col min="21" max="21" width="28.136" bestFit="true" customWidth="true" style="0"/>
    <col min="22" max="22" width="20.281" bestFit="true" customWidth="true" style="0"/>
    <col min="23" max="23" width="61.271" bestFit="true" customWidth="true" style="0"/>
    <col min="24" max="24" width="139.109" bestFit="true" customWidth="true" style="0"/>
    <col min="25" max="25" width="18.71" bestFit="true" customWidth="true" style="0"/>
    <col min="26" max="26" width="19.995" bestFit="true" customWidth="true" style="0"/>
    <col min="27" max="27" width="139.109"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75.41" bestFit="true" customWidth="true" style="0"/>
    <col min="33" max="33" width="117.828"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87.122" bestFit="true" customWidth="true" style="0"/>
    <col min="39" max="39" width="111.973" bestFit="true" customWidth="true" style="0"/>
    <col min="40" max="40" width="23.423"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39.99" bestFit="true" customWidth="true" style="0"/>
    <col min="46" max="46" width="93.12"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84.836" bestFit="true" customWidth="true" style="0"/>
    <col min="52" max="52" width="101.404" bestFit="true" customWidth="true" style="0"/>
    <col min="53" max="53" width="51.845" bestFit="true" customWidth="true" style="0"/>
    <col min="54" max="54" width="47.131"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54.13" bestFit="true" customWidth="true" style="0"/>
    <col min="60" max="60" width="33.135" bestFit="true" customWidth="true" style="0"/>
    <col min="61" max="61" width="32.992"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208.663" bestFit="true" customWidth="true" style="0"/>
    <col min="68" max="68" width="173.243" bestFit="true" customWidth="true" style="0"/>
    <col min="69" max="69" width="24.28" bestFit="true" customWidth="true" style="0"/>
    <col min="70" max="70" width="330.205" bestFit="true" customWidth="true" style="0"/>
    <col min="71" max="71" width="19.138" bestFit="true" customWidth="true" style="0"/>
    <col min="72" max="72" width="146.107" bestFit="true" customWidth="true" style="0"/>
    <col min="73" max="73" width="22.852" bestFit="true" customWidth="true" style="0"/>
    <col min="74" max="74" width="24.28" bestFit="true" customWidth="true" style="0"/>
    <col min="75" max="75" width="21.566" bestFit="true" customWidth="true" style="0"/>
    <col min="76" max="76" width="17.71" bestFit="true" customWidth="true" style="0"/>
  </cols>
  <sheetData>
    <row r="1" spans="1:76"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row>
    <row r="2" spans="1:76">
      <c r="A2" s="1" t="s">
        <v>76</v>
      </c>
      <c r="B2" s="1" t="s">
        <v>77</v>
      </c>
      <c r="C2" s="1" t="s">
        <v>78</v>
      </c>
      <c r="D2" s="1" t="s">
        <v>79</v>
      </c>
      <c r="E2" s="1" t="s">
        <v>80</v>
      </c>
      <c r="F2" s="1" t="s">
        <v>81</v>
      </c>
      <c r="G2" s="1" t="s">
        <v>82</v>
      </c>
      <c r="H2" s="1" t="s">
        <v>83</v>
      </c>
      <c r="I2" s="1" t="s">
        <v>84</v>
      </c>
      <c r="J2" s="1">
        <v>9422168171</v>
      </c>
      <c r="K2" s="1" t="s">
        <v>85</v>
      </c>
      <c r="L2" s="1" t="s">
        <v>86</v>
      </c>
      <c r="M2" s="1" t="s">
        <v>87</v>
      </c>
      <c r="N2" s="1" t="s">
        <v>88</v>
      </c>
      <c r="O2" s="1" t="s">
        <v>89</v>
      </c>
      <c r="P2" s="1" t="s">
        <v>90</v>
      </c>
      <c r="Q2" s="1" t="s">
        <v>91</v>
      </c>
      <c r="R2" s="1" t="s">
        <v>92</v>
      </c>
      <c r="S2" s="1">
        <v>9545328800</v>
      </c>
      <c r="T2" s="1" t="s">
        <v>93</v>
      </c>
      <c r="U2" s="1" t="s">
        <v>94</v>
      </c>
      <c r="V2" s="1">
        <v>9325474638</v>
      </c>
      <c r="W2" s="1" t="s">
        <v>95</v>
      </c>
      <c r="X2" s="1" t="s">
        <v>96</v>
      </c>
      <c r="Y2" s="1" t="s">
        <v>97</v>
      </c>
      <c r="Z2" s="1" t="s">
        <v>98</v>
      </c>
      <c r="AA2" s="1" t="s">
        <v>96</v>
      </c>
      <c r="AB2" s="1" t="s">
        <v>97</v>
      </c>
      <c r="AC2" s="1" t="s">
        <v>98</v>
      </c>
      <c r="AD2" s="1">
        <v>8.66</v>
      </c>
      <c r="AE2" s="1" t="s">
        <v>99</v>
      </c>
      <c r="AF2" s="1" t="s">
        <v>100</v>
      </c>
      <c r="AG2" s="1" t="s">
        <v>101</v>
      </c>
      <c r="AH2" s="1" t="s">
        <v>102</v>
      </c>
      <c r="AI2" s="1" t="s">
        <v>103</v>
      </c>
      <c r="AJ2" s="1">
        <v>76.6</v>
      </c>
      <c r="AK2" s="1"/>
      <c r="AL2" s="1" t="s">
        <v>104</v>
      </c>
      <c r="AM2" s="1" t="s">
        <v>101</v>
      </c>
      <c r="AN2" s="1"/>
      <c r="AO2" s="1" t="s">
        <v>105</v>
      </c>
      <c r="AP2" s="1" t="s">
        <v>106</v>
      </c>
      <c r="AQ2" s="1">
        <v>73</v>
      </c>
      <c r="AR2" s="1"/>
      <c r="AS2" s="1"/>
      <c r="AT2" s="1"/>
      <c r="AU2" s="1"/>
      <c r="AV2" s="1"/>
      <c r="AW2" s="1"/>
      <c r="AX2" s="1"/>
      <c r="AY2" s="1" t="s">
        <v>107</v>
      </c>
      <c r="AZ2" s="1" t="s">
        <v>108</v>
      </c>
      <c r="BA2" s="1"/>
      <c r="BB2" s="1"/>
      <c r="BC2" s="1" t="s">
        <v>109</v>
      </c>
      <c r="BD2" s="1" t="s">
        <v>110</v>
      </c>
      <c r="BE2" s="1">
        <v>80.56</v>
      </c>
      <c r="BF2" s="1">
        <v>8.48</v>
      </c>
      <c r="BG2" s="1"/>
      <c r="BH2" s="1"/>
      <c r="BI2" s="1"/>
      <c r="BJ2" s="1"/>
      <c r="BK2" s="1"/>
      <c r="BL2" s="1"/>
      <c r="BM2" s="1"/>
      <c r="BN2" s="1"/>
      <c r="BO2" s="1" t="s">
        <v>111</v>
      </c>
      <c r="BP2" s="1"/>
      <c r="BQ2" s="1"/>
      <c r="BR2" s="1" t="s">
        <v>112</v>
      </c>
      <c r="BS2" s="1">
        <v>25</v>
      </c>
      <c r="BT2" s="1" t="s">
        <v>113</v>
      </c>
      <c r="BU2" s="1" t="str">
        <f>HYPERLINK("https://nconnect.nicmar.ac.in/storage/profile/ProfilePhoto_P2201001_514287.jpg","Download")</f>
        <v>0</v>
      </c>
      <c r="BV2" s="1" t="s">
        <v>114</v>
      </c>
      <c r="BW2" s="3"/>
      <c r="BX2" s="3"/>
    </row>
    <row r="3" spans="1:76">
      <c r="A3" s="1" t="s">
        <v>76</v>
      </c>
      <c r="B3" s="1" t="s">
        <v>77</v>
      </c>
      <c r="C3" s="1" t="s">
        <v>115</v>
      </c>
      <c r="D3" s="1" t="s">
        <v>116</v>
      </c>
      <c r="E3" s="1"/>
      <c r="F3" s="1" t="s">
        <v>117</v>
      </c>
      <c r="G3" s="1" t="s">
        <v>118</v>
      </c>
      <c r="H3" s="1" t="s">
        <v>119</v>
      </c>
      <c r="I3" s="1" t="s">
        <v>120</v>
      </c>
      <c r="J3" s="1">
        <v>9528374944</v>
      </c>
      <c r="K3" s="1" t="s">
        <v>121</v>
      </c>
      <c r="L3" s="1" t="s">
        <v>122</v>
      </c>
      <c r="M3" s="1" t="s">
        <v>87</v>
      </c>
      <c r="N3" s="1" t="s">
        <v>123</v>
      </c>
      <c r="O3" s="1"/>
      <c r="P3" s="1" t="s">
        <v>90</v>
      </c>
      <c r="Q3" s="1" t="s">
        <v>124</v>
      </c>
      <c r="R3" s="1" t="s">
        <v>125</v>
      </c>
      <c r="S3" s="1">
        <v>9719106374</v>
      </c>
      <c r="T3" s="1" t="s">
        <v>93</v>
      </c>
      <c r="U3" s="1" t="s">
        <v>126</v>
      </c>
      <c r="V3" s="1">
        <v>7454057502</v>
      </c>
      <c r="W3" s="1" t="s">
        <v>95</v>
      </c>
      <c r="X3" s="1" t="s">
        <v>127</v>
      </c>
      <c r="Y3" s="1" t="s">
        <v>97</v>
      </c>
      <c r="Z3" s="1" t="s">
        <v>98</v>
      </c>
      <c r="AA3" s="1" t="s">
        <v>128</v>
      </c>
      <c r="AB3" s="1" t="s">
        <v>129</v>
      </c>
      <c r="AC3" s="1" t="s">
        <v>130</v>
      </c>
      <c r="AD3" s="1">
        <v>9.48</v>
      </c>
      <c r="AE3" s="1" t="s">
        <v>99</v>
      </c>
      <c r="AF3" s="1" t="s">
        <v>131</v>
      </c>
      <c r="AG3" s="1" t="s">
        <v>132</v>
      </c>
      <c r="AH3" s="1" t="s">
        <v>133</v>
      </c>
      <c r="AI3" s="1" t="s">
        <v>103</v>
      </c>
      <c r="AJ3" s="1">
        <v>88.4</v>
      </c>
      <c r="AK3" s="1"/>
      <c r="AL3" s="1" t="s">
        <v>134</v>
      </c>
      <c r="AM3" s="1" t="s">
        <v>135</v>
      </c>
      <c r="AN3" s="1"/>
      <c r="AO3" s="1" t="s">
        <v>103</v>
      </c>
      <c r="AP3" s="1" t="s">
        <v>136</v>
      </c>
      <c r="AQ3" s="1">
        <v>74</v>
      </c>
      <c r="AR3" s="1"/>
      <c r="AS3" s="1"/>
      <c r="AT3" s="1"/>
      <c r="AU3" s="1"/>
      <c r="AV3" s="1"/>
      <c r="AW3" s="1"/>
      <c r="AX3" s="1"/>
      <c r="AY3" s="1" t="s">
        <v>107</v>
      </c>
      <c r="AZ3" s="1" t="s">
        <v>108</v>
      </c>
      <c r="BA3" s="1"/>
      <c r="BB3" s="1"/>
      <c r="BC3" s="1" t="s">
        <v>109</v>
      </c>
      <c r="BD3" s="1" t="s">
        <v>110</v>
      </c>
      <c r="BE3" s="1">
        <v>91.1</v>
      </c>
      <c r="BF3" s="1">
        <v>9.59</v>
      </c>
      <c r="BG3" s="1"/>
      <c r="BH3" s="1"/>
      <c r="BI3" s="1"/>
      <c r="BJ3" s="1"/>
      <c r="BK3" s="1"/>
      <c r="BL3" s="1"/>
      <c r="BM3" s="1"/>
      <c r="BN3" s="1"/>
      <c r="BO3" s="1" t="s">
        <v>137</v>
      </c>
      <c r="BP3" s="1"/>
      <c r="BQ3" s="1"/>
      <c r="BR3" s="1" t="s">
        <v>138</v>
      </c>
      <c r="BS3" s="1">
        <v>33</v>
      </c>
      <c r="BT3" s="1"/>
      <c r="BU3" s="1" t="str">
        <f>HYPERLINK("https://nconnect.nicmar.ac.in/storage/profile/ProfilePhoto_P2201002_875142.jpg","Download")</f>
        <v>0</v>
      </c>
      <c r="BV3" s="1" t="s">
        <v>114</v>
      </c>
      <c r="BW3" s="3"/>
      <c r="BX3" s="3"/>
    </row>
    <row r="4" spans="1:76">
      <c r="A4" s="1" t="s">
        <v>76</v>
      </c>
      <c r="B4" s="1" t="s">
        <v>77</v>
      </c>
      <c r="C4" s="1" t="s">
        <v>139</v>
      </c>
      <c r="D4" s="1" t="s">
        <v>140</v>
      </c>
      <c r="E4" s="1"/>
      <c r="F4" s="1" t="s">
        <v>141</v>
      </c>
      <c r="G4" s="1" t="s">
        <v>142</v>
      </c>
      <c r="H4" s="1" t="s">
        <v>143</v>
      </c>
      <c r="I4" s="1" t="s">
        <v>144</v>
      </c>
      <c r="J4" s="1">
        <v>8923689871</v>
      </c>
      <c r="K4" s="1" t="s">
        <v>121</v>
      </c>
      <c r="L4" s="1" t="s">
        <v>145</v>
      </c>
      <c r="M4" s="1" t="s">
        <v>87</v>
      </c>
      <c r="N4" s="1" t="s">
        <v>146</v>
      </c>
      <c r="O4" s="1" t="s">
        <v>147</v>
      </c>
      <c r="P4" s="1" t="s">
        <v>90</v>
      </c>
      <c r="Q4" s="1" t="s">
        <v>148</v>
      </c>
      <c r="R4" s="1" t="s">
        <v>149</v>
      </c>
      <c r="S4" s="1">
        <v>9897879360</v>
      </c>
      <c r="T4" s="1" t="s">
        <v>150</v>
      </c>
      <c r="U4" s="1" t="s">
        <v>151</v>
      </c>
      <c r="V4" s="1">
        <v>9627704002</v>
      </c>
      <c r="W4" s="1" t="s">
        <v>152</v>
      </c>
      <c r="X4" s="1" t="s">
        <v>153</v>
      </c>
      <c r="Y4" s="1" t="s">
        <v>97</v>
      </c>
      <c r="Z4" s="1" t="s">
        <v>98</v>
      </c>
      <c r="AA4" s="1" t="s">
        <v>154</v>
      </c>
      <c r="AB4" s="1" t="s">
        <v>129</v>
      </c>
      <c r="AC4" s="1" t="s">
        <v>130</v>
      </c>
      <c r="AD4" s="1">
        <v>8.59</v>
      </c>
      <c r="AE4" s="1" t="s">
        <v>99</v>
      </c>
      <c r="AF4" s="1" t="s">
        <v>155</v>
      </c>
      <c r="AG4" s="1" t="s">
        <v>135</v>
      </c>
      <c r="AH4" s="1" t="s">
        <v>156</v>
      </c>
      <c r="AI4" s="1" t="s">
        <v>103</v>
      </c>
      <c r="AJ4" s="1">
        <v>65.4</v>
      </c>
      <c r="AK4" s="1"/>
      <c r="AL4" s="1" t="s">
        <v>155</v>
      </c>
      <c r="AM4" s="1" t="s">
        <v>135</v>
      </c>
      <c r="AN4" s="1"/>
      <c r="AO4" s="1" t="s">
        <v>157</v>
      </c>
      <c r="AP4" s="1" t="s">
        <v>136</v>
      </c>
      <c r="AQ4" s="1">
        <v>70.4</v>
      </c>
      <c r="AR4" s="1"/>
      <c r="AS4" s="1"/>
      <c r="AT4" s="1"/>
      <c r="AU4" s="1"/>
      <c r="AV4" s="1"/>
      <c r="AW4" s="1"/>
      <c r="AX4" s="1"/>
      <c r="AY4" s="1" t="s">
        <v>107</v>
      </c>
      <c r="AZ4" s="1" t="s">
        <v>108</v>
      </c>
      <c r="BA4" s="1"/>
      <c r="BB4" s="1"/>
      <c r="BC4" s="1" t="s">
        <v>109</v>
      </c>
      <c r="BD4" s="1" t="s">
        <v>110</v>
      </c>
      <c r="BE4" s="1">
        <v>81.25</v>
      </c>
      <c r="BF4" s="1">
        <v>8.55</v>
      </c>
      <c r="BG4" s="1"/>
      <c r="BH4" s="1"/>
      <c r="BI4" s="1"/>
      <c r="BJ4" s="1"/>
      <c r="BK4" s="1"/>
      <c r="BL4" s="1"/>
      <c r="BM4" s="1"/>
      <c r="BN4" s="1"/>
      <c r="BO4" s="1" t="s">
        <v>158</v>
      </c>
      <c r="BP4" s="1"/>
      <c r="BQ4" s="1"/>
      <c r="BR4" s="1" t="s">
        <v>159</v>
      </c>
      <c r="BS4" s="1">
        <v>25</v>
      </c>
      <c r="BT4" s="1" t="s">
        <v>160</v>
      </c>
      <c r="BU4" s="1" t="str">
        <f>HYPERLINK("https://nconnect.nicmar.ac.in/storage/profile/ProfilePhoto_P2201003_674125.jpg","Download")</f>
        <v>0</v>
      </c>
      <c r="BV4" s="1" t="s">
        <v>114</v>
      </c>
      <c r="BW4" s="3"/>
      <c r="BX4" s="3"/>
    </row>
    <row r="5" spans="1:76">
      <c r="A5" s="1" t="s">
        <v>76</v>
      </c>
      <c r="B5" s="1" t="s">
        <v>77</v>
      </c>
      <c r="C5" s="1" t="s">
        <v>161</v>
      </c>
      <c r="D5" s="1" t="s">
        <v>162</v>
      </c>
      <c r="E5" s="1"/>
      <c r="F5" s="1" t="s">
        <v>163</v>
      </c>
      <c r="G5" s="1" t="s">
        <v>164</v>
      </c>
      <c r="H5" s="1" t="s">
        <v>165</v>
      </c>
      <c r="I5" s="1" t="s">
        <v>166</v>
      </c>
      <c r="J5" s="1">
        <v>8408012525</v>
      </c>
      <c r="K5" s="1" t="s">
        <v>85</v>
      </c>
      <c r="L5" s="1" t="s">
        <v>167</v>
      </c>
      <c r="M5" s="1" t="s">
        <v>87</v>
      </c>
      <c r="N5" s="1" t="s">
        <v>168</v>
      </c>
      <c r="O5" s="1" t="s">
        <v>169</v>
      </c>
      <c r="P5" s="1" t="s">
        <v>170</v>
      </c>
      <c r="Q5" s="1" t="s">
        <v>171</v>
      </c>
      <c r="R5" s="1" t="s">
        <v>172</v>
      </c>
      <c r="S5" s="1">
        <v>9373314174</v>
      </c>
      <c r="T5" s="1" t="s">
        <v>93</v>
      </c>
      <c r="U5" s="1" t="s">
        <v>173</v>
      </c>
      <c r="V5" s="1">
        <v>9370276220</v>
      </c>
      <c r="W5" s="1" t="s">
        <v>93</v>
      </c>
      <c r="X5" s="1" t="s">
        <v>174</v>
      </c>
      <c r="Y5" s="1" t="s">
        <v>97</v>
      </c>
      <c r="Z5" s="1" t="s">
        <v>98</v>
      </c>
      <c r="AA5" s="1" t="s">
        <v>174</v>
      </c>
      <c r="AB5" s="1" t="s">
        <v>97</v>
      </c>
      <c r="AC5" s="1" t="s">
        <v>98</v>
      </c>
      <c r="AD5" s="1">
        <v>8.91</v>
      </c>
      <c r="AE5" s="1" t="s">
        <v>99</v>
      </c>
      <c r="AF5" s="1" t="s">
        <v>175</v>
      </c>
      <c r="AG5" s="1" t="s">
        <v>176</v>
      </c>
      <c r="AH5" s="1" t="s">
        <v>177</v>
      </c>
      <c r="AI5" s="1" t="s">
        <v>178</v>
      </c>
      <c r="AJ5" s="1">
        <v>83.4</v>
      </c>
      <c r="AK5" s="1"/>
      <c r="AL5" s="1" t="s">
        <v>175</v>
      </c>
      <c r="AM5" s="1" t="s">
        <v>176</v>
      </c>
      <c r="AN5" s="1"/>
      <c r="AO5" s="1" t="s">
        <v>156</v>
      </c>
      <c r="AP5" s="1" t="s">
        <v>179</v>
      </c>
      <c r="AQ5" s="1">
        <v>84.4</v>
      </c>
      <c r="AR5" s="1"/>
      <c r="AS5" s="1"/>
      <c r="AT5" s="1"/>
      <c r="AU5" s="1"/>
      <c r="AV5" s="1"/>
      <c r="AW5" s="1"/>
      <c r="AX5" s="1"/>
      <c r="AY5" s="1" t="s">
        <v>107</v>
      </c>
      <c r="AZ5" s="1" t="s">
        <v>108</v>
      </c>
      <c r="BA5" s="1"/>
      <c r="BB5" s="1"/>
      <c r="BC5" s="1" t="s">
        <v>109</v>
      </c>
      <c r="BD5" s="1" t="s">
        <v>180</v>
      </c>
      <c r="BE5" s="1">
        <v>84.93</v>
      </c>
      <c r="BF5" s="1">
        <v>8.94</v>
      </c>
      <c r="BG5" s="1"/>
      <c r="BH5" s="1"/>
      <c r="BI5" s="1"/>
      <c r="BJ5" s="1"/>
      <c r="BK5" s="1"/>
      <c r="BL5" s="1"/>
      <c r="BM5" s="1"/>
      <c r="BN5" s="1"/>
      <c r="BO5" s="1" t="s">
        <v>181</v>
      </c>
      <c r="BP5" s="1" t="s">
        <v>182</v>
      </c>
      <c r="BQ5" s="1" t="s">
        <v>183</v>
      </c>
      <c r="BR5" s="1" t="s">
        <v>184</v>
      </c>
      <c r="BS5" s="1">
        <v>24</v>
      </c>
      <c r="BT5" s="1" t="s">
        <v>185</v>
      </c>
      <c r="BU5" s="1" t="str">
        <f>HYPERLINK("https://nconnect.nicmar.ac.in/storage/profile/ProfilePhoto_P2201006_126385.jpg","Download")</f>
        <v>0</v>
      </c>
      <c r="BV5" s="1" t="s">
        <v>114</v>
      </c>
      <c r="BW5" s="3"/>
      <c r="BX5" s="3"/>
    </row>
    <row r="6" spans="1:76">
      <c r="A6" s="1" t="s">
        <v>76</v>
      </c>
      <c r="B6" s="1" t="s">
        <v>77</v>
      </c>
      <c r="C6" s="1" t="s">
        <v>186</v>
      </c>
      <c r="D6" s="1" t="s">
        <v>187</v>
      </c>
      <c r="E6" s="1" t="s">
        <v>188</v>
      </c>
      <c r="F6" s="1" t="s">
        <v>189</v>
      </c>
      <c r="G6" s="1" t="s">
        <v>190</v>
      </c>
      <c r="H6" s="1" t="s">
        <v>191</v>
      </c>
      <c r="I6" s="1" t="s">
        <v>192</v>
      </c>
      <c r="J6" s="1">
        <v>8459361169</v>
      </c>
      <c r="K6" s="1" t="s">
        <v>85</v>
      </c>
      <c r="L6" s="1" t="s">
        <v>193</v>
      </c>
      <c r="M6" s="1" t="s">
        <v>87</v>
      </c>
      <c r="N6" s="1" t="s">
        <v>194</v>
      </c>
      <c r="O6" s="1" t="s">
        <v>195</v>
      </c>
      <c r="P6" s="1" t="s">
        <v>196</v>
      </c>
      <c r="Q6" s="1" t="s">
        <v>197</v>
      </c>
      <c r="R6" s="1" t="s">
        <v>188</v>
      </c>
      <c r="S6" s="1">
        <v>9850660573</v>
      </c>
      <c r="T6" s="1" t="s">
        <v>198</v>
      </c>
      <c r="U6" s="1" t="s">
        <v>199</v>
      </c>
      <c r="V6" s="1">
        <v>9011140176</v>
      </c>
      <c r="W6" s="1" t="s">
        <v>198</v>
      </c>
      <c r="X6" s="1" t="s">
        <v>200</v>
      </c>
      <c r="Y6" s="1" t="s">
        <v>201</v>
      </c>
      <c r="Z6" s="1" t="s">
        <v>98</v>
      </c>
      <c r="AA6" s="1" t="s">
        <v>200</v>
      </c>
      <c r="AB6" s="1" t="s">
        <v>201</v>
      </c>
      <c r="AC6" s="1" t="s">
        <v>98</v>
      </c>
      <c r="AD6" s="1">
        <v>8.29</v>
      </c>
      <c r="AE6" s="1" t="s">
        <v>99</v>
      </c>
      <c r="AF6" s="1" t="s">
        <v>202</v>
      </c>
      <c r="AG6" s="1" t="s">
        <v>203</v>
      </c>
      <c r="AH6" s="1" t="s">
        <v>204</v>
      </c>
      <c r="AI6" s="1" t="s">
        <v>178</v>
      </c>
      <c r="AJ6" s="1">
        <v>75.5</v>
      </c>
      <c r="AK6" s="1"/>
      <c r="AL6" s="1" t="s">
        <v>205</v>
      </c>
      <c r="AM6" s="1" t="s">
        <v>203</v>
      </c>
      <c r="AN6" s="1"/>
      <c r="AO6" s="1" t="s">
        <v>206</v>
      </c>
      <c r="AP6" s="1" t="s">
        <v>207</v>
      </c>
      <c r="AQ6" s="1">
        <v>84.67</v>
      </c>
      <c r="AR6" s="1"/>
      <c r="AS6" s="1"/>
      <c r="AT6" s="1"/>
      <c r="AU6" s="1"/>
      <c r="AV6" s="1"/>
      <c r="AW6" s="1"/>
      <c r="AX6" s="1"/>
      <c r="AY6" s="1" t="s">
        <v>107</v>
      </c>
      <c r="AZ6" s="1" t="s">
        <v>208</v>
      </c>
      <c r="BA6" s="1"/>
      <c r="BB6" s="1"/>
      <c r="BC6" s="1" t="s">
        <v>109</v>
      </c>
      <c r="BD6" s="1" t="s">
        <v>110</v>
      </c>
      <c r="BE6" s="1">
        <v>75.43</v>
      </c>
      <c r="BF6" s="1">
        <v>7.94</v>
      </c>
      <c r="BG6" s="1"/>
      <c r="BH6" s="1"/>
      <c r="BI6" s="1"/>
      <c r="BJ6" s="1"/>
      <c r="BK6" s="1"/>
      <c r="BL6" s="1"/>
      <c r="BM6" s="1"/>
      <c r="BN6" s="1"/>
      <c r="BO6" s="1" t="s">
        <v>209</v>
      </c>
      <c r="BP6" s="1"/>
      <c r="BQ6" s="1"/>
      <c r="BR6" s="1" t="s">
        <v>210</v>
      </c>
      <c r="BS6" s="1">
        <v>24</v>
      </c>
      <c r="BT6" s="1" t="s">
        <v>211</v>
      </c>
      <c r="BU6" s="1" t="str">
        <f>HYPERLINK("https://nconnect.nicmar.ac.in/storage/profile/ProfilePhoto_P2201007_873615.jpg","Download")</f>
        <v>0</v>
      </c>
      <c r="BV6" s="1" t="s">
        <v>114</v>
      </c>
      <c r="BW6" s="3"/>
      <c r="BX6" s="3"/>
    </row>
    <row r="7" spans="1:76">
      <c r="A7" s="1" t="s">
        <v>76</v>
      </c>
      <c r="B7" s="1" t="s">
        <v>77</v>
      </c>
      <c r="C7" s="1" t="s">
        <v>212</v>
      </c>
      <c r="D7" s="1" t="s">
        <v>213</v>
      </c>
      <c r="E7" s="1" t="s">
        <v>214</v>
      </c>
      <c r="F7" s="1" t="s">
        <v>215</v>
      </c>
      <c r="G7" s="1" t="s">
        <v>216</v>
      </c>
      <c r="H7" s="1" t="s">
        <v>217</v>
      </c>
      <c r="I7" s="1" t="s">
        <v>218</v>
      </c>
      <c r="J7" s="1">
        <v>9168407860</v>
      </c>
      <c r="K7" s="1" t="s">
        <v>85</v>
      </c>
      <c r="L7" s="1" t="s">
        <v>219</v>
      </c>
      <c r="M7" s="1" t="s">
        <v>87</v>
      </c>
      <c r="N7" s="1" t="s">
        <v>220</v>
      </c>
      <c r="O7" s="1" t="s">
        <v>221</v>
      </c>
      <c r="P7" s="1" t="s">
        <v>170</v>
      </c>
      <c r="Q7" s="1" t="s">
        <v>222</v>
      </c>
      <c r="R7" s="1" t="s">
        <v>214</v>
      </c>
      <c r="S7" s="1">
        <v>9822975444</v>
      </c>
      <c r="T7" s="1" t="s">
        <v>223</v>
      </c>
      <c r="U7" s="1" t="s">
        <v>224</v>
      </c>
      <c r="V7" s="1">
        <v>9881197444</v>
      </c>
      <c r="W7" s="1" t="s">
        <v>225</v>
      </c>
      <c r="X7" s="1" t="s">
        <v>226</v>
      </c>
      <c r="Y7" s="1" t="s">
        <v>97</v>
      </c>
      <c r="Z7" s="1" t="s">
        <v>98</v>
      </c>
      <c r="AA7" s="1" t="s">
        <v>226</v>
      </c>
      <c r="AB7" s="1" t="s">
        <v>97</v>
      </c>
      <c r="AC7" s="1" t="s">
        <v>98</v>
      </c>
      <c r="AD7" s="1">
        <v>9.77</v>
      </c>
      <c r="AE7" s="1" t="s">
        <v>99</v>
      </c>
      <c r="AF7" s="1" t="s">
        <v>227</v>
      </c>
      <c r="AG7" s="1" t="s">
        <v>228</v>
      </c>
      <c r="AH7" s="1" t="s">
        <v>156</v>
      </c>
      <c r="AI7" s="1" t="s">
        <v>103</v>
      </c>
      <c r="AJ7" s="1">
        <v>85.2</v>
      </c>
      <c r="AK7" s="1"/>
      <c r="AL7" s="1" t="s">
        <v>229</v>
      </c>
      <c r="AM7" s="1" t="s">
        <v>228</v>
      </c>
      <c r="AN7" s="1" t="s">
        <v>230</v>
      </c>
      <c r="AO7" s="1" t="s">
        <v>105</v>
      </c>
      <c r="AP7" s="1" t="s">
        <v>136</v>
      </c>
      <c r="AQ7" s="1">
        <v>80.4</v>
      </c>
      <c r="AR7" s="1"/>
      <c r="AS7" s="1"/>
      <c r="AT7" s="1"/>
      <c r="AU7" s="1"/>
      <c r="AV7" s="1"/>
      <c r="AW7" s="1"/>
      <c r="AX7" s="1"/>
      <c r="AY7" s="1" t="s">
        <v>107</v>
      </c>
      <c r="AZ7" s="1" t="s">
        <v>231</v>
      </c>
      <c r="BA7" s="1" t="s">
        <v>232</v>
      </c>
      <c r="BB7" s="1" t="s">
        <v>233</v>
      </c>
      <c r="BC7" s="1" t="s">
        <v>109</v>
      </c>
      <c r="BD7" s="1" t="s">
        <v>110</v>
      </c>
      <c r="BE7" s="1">
        <v>92.34</v>
      </c>
      <c r="BF7" s="1">
        <v>9.72</v>
      </c>
      <c r="BG7" s="1"/>
      <c r="BH7" s="1"/>
      <c r="BI7" s="1"/>
      <c r="BJ7" s="1"/>
      <c r="BK7" s="1"/>
      <c r="BL7" s="1"/>
      <c r="BM7" s="1"/>
      <c r="BN7" s="1"/>
      <c r="BO7" s="1" t="s">
        <v>234</v>
      </c>
      <c r="BP7" s="1"/>
      <c r="BQ7" s="1"/>
      <c r="BR7" s="1" t="s">
        <v>235</v>
      </c>
      <c r="BS7" s="1">
        <v>23</v>
      </c>
      <c r="BT7" s="1" t="s">
        <v>236</v>
      </c>
      <c r="BU7" s="1" t="str">
        <f>HYPERLINK("https://nconnect.nicmar.ac.in/storage/profile/ProfilePhoto_P2201008_187945.jpg","Download")</f>
        <v>0</v>
      </c>
      <c r="BV7" s="1" t="s">
        <v>114</v>
      </c>
      <c r="BW7" s="3"/>
      <c r="BX7" s="3"/>
    </row>
    <row r="8" spans="1:76">
      <c r="A8" s="1" t="s">
        <v>76</v>
      </c>
      <c r="B8" s="1" t="s">
        <v>77</v>
      </c>
      <c r="C8" s="1" t="s">
        <v>237</v>
      </c>
      <c r="D8" s="1" t="s">
        <v>238</v>
      </c>
      <c r="E8" s="1" t="s">
        <v>239</v>
      </c>
      <c r="F8" s="1" t="s">
        <v>240</v>
      </c>
      <c r="G8" s="1" t="s">
        <v>241</v>
      </c>
      <c r="H8" s="1" t="s">
        <v>242</v>
      </c>
      <c r="I8" s="1" t="s">
        <v>243</v>
      </c>
      <c r="J8" s="1">
        <v>9619180968</v>
      </c>
      <c r="K8" s="1" t="s">
        <v>121</v>
      </c>
      <c r="L8" s="1" t="s">
        <v>244</v>
      </c>
      <c r="M8" s="1" t="s">
        <v>87</v>
      </c>
      <c r="N8" s="1" t="s">
        <v>245</v>
      </c>
      <c r="O8" s="1" t="s">
        <v>246</v>
      </c>
      <c r="P8" s="1" t="s">
        <v>247</v>
      </c>
      <c r="Q8" s="1" t="s">
        <v>248</v>
      </c>
      <c r="R8" s="1" t="s">
        <v>249</v>
      </c>
      <c r="S8" s="1">
        <v>9833171720</v>
      </c>
      <c r="T8" s="1" t="s">
        <v>250</v>
      </c>
      <c r="U8" s="1" t="s">
        <v>251</v>
      </c>
      <c r="V8" s="1">
        <v>9082491354</v>
      </c>
      <c r="W8" s="1" t="s">
        <v>252</v>
      </c>
      <c r="X8" s="1" t="s">
        <v>253</v>
      </c>
      <c r="Y8" s="1" t="s">
        <v>97</v>
      </c>
      <c r="Z8" s="1" t="s">
        <v>98</v>
      </c>
      <c r="AA8" s="1" t="s">
        <v>253</v>
      </c>
      <c r="AB8" s="1" t="s">
        <v>97</v>
      </c>
      <c r="AC8" s="1" t="s">
        <v>98</v>
      </c>
      <c r="AD8" s="1">
        <v>6.81</v>
      </c>
      <c r="AE8" s="1" t="s">
        <v>99</v>
      </c>
      <c r="AF8" s="1" t="s">
        <v>254</v>
      </c>
      <c r="AG8" s="1" t="s">
        <v>255</v>
      </c>
      <c r="AH8" s="1" t="s">
        <v>256</v>
      </c>
      <c r="AI8" s="1" t="s">
        <v>257</v>
      </c>
      <c r="AJ8" s="1">
        <v>64.2</v>
      </c>
      <c r="AK8" s="1">
        <v>0</v>
      </c>
      <c r="AL8" s="1" t="s">
        <v>258</v>
      </c>
      <c r="AM8" s="1" t="s">
        <v>259</v>
      </c>
      <c r="AN8" s="1"/>
      <c r="AO8" s="1" t="s">
        <v>103</v>
      </c>
      <c r="AP8" s="1" t="s">
        <v>106</v>
      </c>
      <c r="AQ8" s="1">
        <v>61.4</v>
      </c>
      <c r="AR8" s="1">
        <v>0</v>
      </c>
      <c r="AS8" s="1"/>
      <c r="AT8" s="1"/>
      <c r="AU8" s="1"/>
      <c r="AV8" s="1"/>
      <c r="AW8" s="1"/>
      <c r="AX8" s="1"/>
      <c r="AY8" s="1" t="s">
        <v>107</v>
      </c>
      <c r="AZ8" s="1" t="s">
        <v>260</v>
      </c>
      <c r="BA8" s="1"/>
      <c r="BB8" s="1"/>
      <c r="BC8" s="1" t="s">
        <v>109</v>
      </c>
      <c r="BD8" s="1" t="s">
        <v>110</v>
      </c>
      <c r="BE8" s="1">
        <v>69</v>
      </c>
      <c r="BF8" s="1">
        <v>7.27</v>
      </c>
      <c r="BG8" s="1"/>
      <c r="BH8" s="1"/>
      <c r="BI8" s="1"/>
      <c r="BJ8" s="1"/>
      <c r="BK8" s="1"/>
      <c r="BL8" s="1"/>
      <c r="BM8" s="1"/>
      <c r="BN8" s="1"/>
      <c r="BO8" s="1" t="s">
        <v>261</v>
      </c>
      <c r="BP8" s="1"/>
      <c r="BQ8" s="1"/>
      <c r="BR8" s="1" t="s">
        <v>262</v>
      </c>
      <c r="BS8" s="1">
        <v>16</v>
      </c>
      <c r="BT8" s="1"/>
      <c r="BU8" s="1" t="str">
        <f>HYPERLINK("https://nconnect.nicmar.ac.in/storage/profile/ProfilePhoto_P2201010_518643.jpg","Download")</f>
        <v>0</v>
      </c>
      <c r="BV8" s="1" t="s">
        <v>263</v>
      </c>
      <c r="BW8" s="3"/>
      <c r="BX8" s="3"/>
    </row>
    <row r="9" spans="1:76">
      <c r="A9" s="1" t="s">
        <v>76</v>
      </c>
      <c r="B9" s="1" t="s">
        <v>77</v>
      </c>
      <c r="C9" s="1" t="s">
        <v>264</v>
      </c>
      <c r="D9" s="1" t="s">
        <v>265</v>
      </c>
      <c r="E9" s="1" t="s">
        <v>266</v>
      </c>
      <c r="F9" s="1" t="s">
        <v>267</v>
      </c>
      <c r="G9" s="1" t="s">
        <v>268</v>
      </c>
      <c r="H9" s="1" t="s">
        <v>269</v>
      </c>
      <c r="I9" s="1" t="s">
        <v>270</v>
      </c>
      <c r="J9" s="1">
        <v>8669508463</v>
      </c>
      <c r="K9" s="1" t="s">
        <v>121</v>
      </c>
      <c r="L9" s="1" t="s">
        <v>271</v>
      </c>
      <c r="M9" s="1" t="s">
        <v>87</v>
      </c>
      <c r="N9" s="1" t="s">
        <v>272</v>
      </c>
      <c r="O9" s="1"/>
      <c r="P9" s="1" t="s">
        <v>90</v>
      </c>
      <c r="Q9" s="1" t="s">
        <v>273</v>
      </c>
      <c r="R9" s="1" t="s">
        <v>274</v>
      </c>
      <c r="S9" s="1">
        <v>8408915929</v>
      </c>
      <c r="T9" s="1" t="s">
        <v>275</v>
      </c>
      <c r="U9" s="1" t="s">
        <v>276</v>
      </c>
      <c r="V9" s="1">
        <v>9673796235</v>
      </c>
      <c r="W9" s="1" t="s">
        <v>277</v>
      </c>
      <c r="X9" s="1" t="s">
        <v>278</v>
      </c>
      <c r="Y9" s="1" t="s">
        <v>97</v>
      </c>
      <c r="Z9" s="1" t="s">
        <v>98</v>
      </c>
      <c r="AA9" s="1" t="s">
        <v>279</v>
      </c>
      <c r="AB9" s="1" t="s">
        <v>280</v>
      </c>
      <c r="AC9" s="1" t="s">
        <v>98</v>
      </c>
      <c r="AD9" s="1">
        <v>7.31</v>
      </c>
      <c r="AE9" s="1" t="s">
        <v>99</v>
      </c>
      <c r="AF9" s="1" t="s">
        <v>281</v>
      </c>
      <c r="AG9" s="1" t="s">
        <v>282</v>
      </c>
      <c r="AH9" s="1" t="s">
        <v>283</v>
      </c>
      <c r="AI9" s="1" t="s">
        <v>284</v>
      </c>
      <c r="AJ9" s="1">
        <v>85.4</v>
      </c>
      <c r="AK9" s="1"/>
      <c r="AL9" s="1" t="s">
        <v>285</v>
      </c>
      <c r="AM9" s="1" t="s">
        <v>282</v>
      </c>
      <c r="AN9" s="1" t="s">
        <v>230</v>
      </c>
      <c r="AO9" s="1" t="s">
        <v>133</v>
      </c>
      <c r="AP9" s="1" t="s">
        <v>286</v>
      </c>
      <c r="AQ9" s="1">
        <v>67.23</v>
      </c>
      <c r="AR9" s="1"/>
      <c r="AS9" s="1"/>
      <c r="AT9" s="1"/>
      <c r="AU9" s="1"/>
      <c r="AV9" s="1"/>
      <c r="AW9" s="1"/>
      <c r="AX9" s="1"/>
      <c r="AY9" s="1" t="s">
        <v>287</v>
      </c>
      <c r="AZ9" s="1" t="s">
        <v>288</v>
      </c>
      <c r="BA9" s="1" t="s">
        <v>289</v>
      </c>
      <c r="BB9" s="1" t="s">
        <v>290</v>
      </c>
      <c r="BC9" s="1" t="s">
        <v>291</v>
      </c>
      <c r="BD9" s="1" t="s">
        <v>292</v>
      </c>
      <c r="BE9" s="1">
        <v>53.3</v>
      </c>
      <c r="BF9" s="1">
        <v>6.08</v>
      </c>
      <c r="BG9" s="1"/>
      <c r="BH9" s="1"/>
      <c r="BI9" s="1"/>
      <c r="BJ9" s="1"/>
      <c r="BK9" s="1"/>
      <c r="BL9" s="1"/>
      <c r="BM9" s="1"/>
      <c r="BN9" s="1"/>
      <c r="BO9" s="1" t="s">
        <v>293</v>
      </c>
      <c r="BP9" s="1"/>
      <c r="BQ9" s="1"/>
      <c r="BR9" s="1" t="s">
        <v>294</v>
      </c>
      <c r="BS9" s="1">
        <v>7</v>
      </c>
      <c r="BT9" s="1"/>
      <c r="BU9" s="1" t="str">
        <f>HYPERLINK("https://nconnect.nicmar.ac.in/storage/profile/ProfilePhoto_P25703001_183497.jpg","Download")</f>
        <v>0</v>
      </c>
      <c r="BV9" s="1" t="s">
        <v>114</v>
      </c>
      <c r="BW9" s="3"/>
      <c r="BX9" s="3"/>
    </row>
    <row r="10" spans="1:76">
      <c r="A10" s="1" t="s">
        <v>76</v>
      </c>
      <c r="B10" s="1" t="s">
        <v>77</v>
      </c>
      <c r="C10" s="1" t="s">
        <v>295</v>
      </c>
      <c r="D10" s="1" t="s">
        <v>296</v>
      </c>
      <c r="E10" s="1" t="s">
        <v>297</v>
      </c>
      <c r="F10" s="1" t="s">
        <v>298</v>
      </c>
      <c r="G10" s="1" t="s">
        <v>299</v>
      </c>
      <c r="H10" s="1" t="s">
        <v>300</v>
      </c>
      <c r="I10" s="1" t="s">
        <v>301</v>
      </c>
      <c r="J10" s="1">
        <v>7057599949</v>
      </c>
      <c r="K10" s="1" t="s">
        <v>85</v>
      </c>
      <c r="L10" s="1" t="s">
        <v>302</v>
      </c>
      <c r="M10" s="1" t="s">
        <v>87</v>
      </c>
      <c r="N10" s="1" t="s">
        <v>272</v>
      </c>
      <c r="O10" s="1"/>
      <c r="P10" s="1" t="s">
        <v>196</v>
      </c>
      <c r="Q10" s="1" t="s">
        <v>303</v>
      </c>
      <c r="R10" s="1" t="s">
        <v>304</v>
      </c>
      <c r="S10" s="1">
        <v>9923602457</v>
      </c>
      <c r="T10" s="1" t="s">
        <v>93</v>
      </c>
      <c r="U10" s="1" t="s">
        <v>305</v>
      </c>
      <c r="V10" s="1">
        <v>9890426216</v>
      </c>
      <c r="W10" s="1" t="s">
        <v>306</v>
      </c>
      <c r="X10" s="1" t="s">
        <v>307</v>
      </c>
      <c r="Y10" s="1" t="s">
        <v>97</v>
      </c>
      <c r="Z10" s="1" t="s">
        <v>98</v>
      </c>
      <c r="AA10" s="1" t="s">
        <v>307</v>
      </c>
      <c r="AB10" s="1" t="s">
        <v>97</v>
      </c>
      <c r="AC10" s="1" t="s">
        <v>98</v>
      </c>
      <c r="AD10" s="1">
        <v>9.59</v>
      </c>
      <c r="AE10" s="1" t="s">
        <v>99</v>
      </c>
      <c r="AF10" s="1" t="s">
        <v>308</v>
      </c>
      <c r="AG10" s="1" t="s">
        <v>101</v>
      </c>
      <c r="AH10" s="1" t="s">
        <v>204</v>
      </c>
      <c r="AI10" s="1" t="s">
        <v>178</v>
      </c>
      <c r="AJ10" s="1">
        <v>95.4</v>
      </c>
      <c r="AK10" s="1">
        <v>0</v>
      </c>
      <c r="AL10" s="1"/>
      <c r="AM10" s="1"/>
      <c r="AN10" s="1"/>
      <c r="AO10" s="1"/>
      <c r="AP10" s="1"/>
      <c r="AQ10" s="1"/>
      <c r="AR10" s="1"/>
      <c r="AS10" s="1" t="s">
        <v>309</v>
      </c>
      <c r="AT10" s="1" t="s">
        <v>310</v>
      </c>
      <c r="AU10" s="1" t="s">
        <v>291</v>
      </c>
      <c r="AV10" s="1" t="s">
        <v>311</v>
      </c>
      <c r="AW10" s="1">
        <v>92.8</v>
      </c>
      <c r="AX10" s="1">
        <v>0</v>
      </c>
      <c r="AY10" s="1" t="s">
        <v>312</v>
      </c>
      <c r="AZ10" s="1" t="s">
        <v>313</v>
      </c>
      <c r="BA10" s="1"/>
      <c r="BB10" s="1"/>
      <c r="BC10" s="1" t="s">
        <v>314</v>
      </c>
      <c r="BD10" s="1" t="s">
        <v>180</v>
      </c>
      <c r="BE10" s="1">
        <v>82.56</v>
      </c>
      <c r="BF10" s="1">
        <v>8.69</v>
      </c>
      <c r="BG10" s="1"/>
      <c r="BH10" s="1"/>
      <c r="BI10" s="1"/>
      <c r="BJ10" s="1"/>
      <c r="BK10" s="1"/>
      <c r="BL10" s="1"/>
      <c r="BM10" s="1"/>
      <c r="BN10" s="1"/>
      <c r="BO10" s="1" t="s">
        <v>315</v>
      </c>
      <c r="BP10" s="1"/>
      <c r="BQ10" s="1"/>
      <c r="BR10" s="1" t="s">
        <v>316</v>
      </c>
      <c r="BS10" s="1">
        <v>26</v>
      </c>
      <c r="BT10" s="1" t="s">
        <v>317</v>
      </c>
      <c r="BU10" s="1" t="str">
        <f>HYPERLINK("https://nconnect.nicmar.ac.in/storage/profile/ProfilePhoto_P25703002_482139.jpg","Download")</f>
        <v>0</v>
      </c>
      <c r="BV10" s="1" t="s">
        <v>114</v>
      </c>
      <c r="BW10" s="3"/>
      <c r="BX10" s="4">
        <v>2</v>
      </c>
    </row>
    <row r="11" spans="1:76">
      <c r="A11" s="1" t="s">
        <v>76</v>
      </c>
      <c r="B11" s="1" t="s">
        <v>77</v>
      </c>
      <c r="C11" s="1" t="s">
        <v>318</v>
      </c>
      <c r="D11" s="1" t="s">
        <v>319</v>
      </c>
      <c r="E11" s="1"/>
      <c r="F11" s="1" t="s">
        <v>320</v>
      </c>
      <c r="G11" s="1" t="s">
        <v>321</v>
      </c>
      <c r="H11" s="1" t="s">
        <v>322</v>
      </c>
      <c r="I11" s="1" t="s">
        <v>323</v>
      </c>
      <c r="J11" s="1">
        <v>8409003373</v>
      </c>
      <c r="K11" s="1" t="s">
        <v>85</v>
      </c>
      <c r="L11" s="1" t="s">
        <v>324</v>
      </c>
      <c r="M11" s="1" t="s">
        <v>87</v>
      </c>
      <c r="N11" s="1" t="s">
        <v>123</v>
      </c>
      <c r="O11" s="1" t="s">
        <v>325</v>
      </c>
      <c r="P11" s="1" t="s">
        <v>90</v>
      </c>
      <c r="Q11" s="1" t="s">
        <v>326</v>
      </c>
      <c r="R11" s="1" t="s">
        <v>327</v>
      </c>
      <c r="S11" s="1">
        <v>9472331379</v>
      </c>
      <c r="T11" s="1" t="s">
        <v>328</v>
      </c>
      <c r="U11" s="1" t="s">
        <v>329</v>
      </c>
      <c r="V11" s="1">
        <v>7870030728</v>
      </c>
      <c r="W11" s="1" t="s">
        <v>277</v>
      </c>
      <c r="X11" s="1" t="s">
        <v>330</v>
      </c>
      <c r="Y11" s="1" t="s">
        <v>97</v>
      </c>
      <c r="Z11" s="1" t="s">
        <v>98</v>
      </c>
      <c r="AA11" s="1" t="s">
        <v>331</v>
      </c>
      <c r="AB11" s="1" t="s">
        <v>332</v>
      </c>
      <c r="AC11" s="1" t="s">
        <v>333</v>
      </c>
      <c r="AD11" s="1">
        <v>0.0</v>
      </c>
      <c r="AE11" s="1" t="s">
        <v>99</v>
      </c>
      <c r="AF11" s="1" t="s">
        <v>334</v>
      </c>
      <c r="AG11" s="1" t="s">
        <v>335</v>
      </c>
      <c r="AH11" s="1" t="s">
        <v>156</v>
      </c>
      <c r="AI11" s="1" t="s">
        <v>103</v>
      </c>
      <c r="AJ11" s="1">
        <v>61.83</v>
      </c>
      <c r="AK11" s="1">
        <v>0</v>
      </c>
      <c r="AL11" s="1" t="s">
        <v>336</v>
      </c>
      <c r="AM11" s="1" t="s">
        <v>335</v>
      </c>
      <c r="AN11" s="1" t="s">
        <v>337</v>
      </c>
      <c r="AO11" s="1" t="s">
        <v>157</v>
      </c>
      <c r="AP11" s="1" t="s">
        <v>136</v>
      </c>
      <c r="AQ11" s="1">
        <v>60</v>
      </c>
      <c r="AR11" s="1">
        <v>0</v>
      </c>
      <c r="AS11" s="1"/>
      <c r="AT11" s="1"/>
      <c r="AU11" s="1"/>
      <c r="AV11" s="1"/>
      <c r="AW11" s="1"/>
      <c r="AX11" s="1"/>
      <c r="AY11" s="1" t="s">
        <v>338</v>
      </c>
      <c r="AZ11" s="1" t="s">
        <v>339</v>
      </c>
      <c r="BA11" s="1" t="s">
        <v>340</v>
      </c>
      <c r="BB11" s="1" t="s">
        <v>341</v>
      </c>
      <c r="BC11" s="1" t="s">
        <v>311</v>
      </c>
      <c r="BD11" s="1" t="s">
        <v>342</v>
      </c>
      <c r="BE11" s="1">
        <v>65.06</v>
      </c>
      <c r="BF11" s="1">
        <v>0</v>
      </c>
      <c r="BG11" s="1"/>
      <c r="BH11" s="1"/>
      <c r="BI11" s="1"/>
      <c r="BJ11" s="1"/>
      <c r="BK11" s="1"/>
      <c r="BL11" s="1"/>
      <c r="BM11" s="1"/>
      <c r="BN11" s="1"/>
      <c r="BO11" s="1" t="s">
        <v>343</v>
      </c>
      <c r="BP11" s="1"/>
      <c r="BQ11" s="1"/>
      <c r="BR11" s="1" t="s">
        <v>344</v>
      </c>
      <c r="BS11" s="1">
        <v>8</v>
      </c>
      <c r="BT11" s="1" t="s">
        <v>345</v>
      </c>
      <c r="BU11" s="1" t="str">
        <f>HYPERLINK("https://nconnect.nicmar.ac.in/storage/profile/ProfilePhoto_P25703003_426193.jpg","Download")</f>
        <v>0</v>
      </c>
      <c r="BV11" s="1" t="s">
        <v>114</v>
      </c>
      <c r="BW11" s="3"/>
      <c r="BX11" s="3"/>
    </row>
    <row r="12" spans="1:76">
      <c r="A12" s="1" t="s">
        <v>76</v>
      </c>
      <c r="B12" s="1" t="s">
        <v>77</v>
      </c>
      <c r="C12" s="1" t="s">
        <v>346</v>
      </c>
      <c r="D12" s="1" t="s">
        <v>347</v>
      </c>
      <c r="E12" s="1"/>
      <c r="F12" s="1" t="s">
        <v>320</v>
      </c>
      <c r="G12" s="1" t="s">
        <v>348</v>
      </c>
      <c r="H12" s="1" t="s">
        <v>349</v>
      </c>
      <c r="I12" s="1" t="s">
        <v>350</v>
      </c>
      <c r="J12" s="1">
        <v>7004504753</v>
      </c>
      <c r="K12" s="1" t="s">
        <v>85</v>
      </c>
      <c r="L12" s="1" t="s">
        <v>351</v>
      </c>
      <c r="M12" s="1" t="s">
        <v>87</v>
      </c>
      <c r="N12" s="1" t="s">
        <v>352</v>
      </c>
      <c r="O12" s="1" t="s">
        <v>325</v>
      </c>
      <c r="P12" s="1" t="s">
        <v>170</v>
      </c>
      <c r="Q12" s="1" t="s">
        <v>353</v>
      </c>
      <c r="R12" s="1" t="s">
        <v>354</v>
      </c>
      <c r="S12" s="1">
        <v>9631289451</v>
      </c>
      <c r="T12" s="1" t="s">
        <v>328</v>
      </c>
      <c r="U12" s="1" t="s">
        <v>355</v>
      </c>
      <c r="V12" s="1">
        <v>9431492181</v>
      </c>
      <c r="W12" s="1" t="s">
        <v>95</v>
      </c>
      <c r="X12" s="1" t="s">
        <v>356</v>
      </c>
      <c r="Y12" s="1" t="s">
        <v>97</v>
      </c>
      <c r="Z12" s="1" t="s">
        <v>98</v>
      </c>
      <c r="AA12" s="1" t="s">
        <v>357</v>
      </c>
      <c r="AB12" s="1" t="s">
        <v>332</v>
      </c>
      <c r="AC12" s="1" t="s">
        <v>333</v>
      </c>
      <c r="AD12" s="1">
        <v>6.7</v>
      </c>
      <c r="AE12" s="1" t="s">
        <v>99</v>
      </c>
      <c r="AF12" s="1" t="s">
        <v>358</v>
      </c>
      <c r="AG12" s="1" t="s">
        <v>335</v>
      </c>
      <c r="AH12" s="1" t="s">
        <v>359</v>
      </c>
      <c r="AI12" s="1" t="s">
        <v>360</v>
      </c>
      <c r="AJ12" s="1">
        <v>69</v>
      </c>
      <c r="AK12" s="1">
        <v>0</v>
      </c>
      <c r="AL12" s="1" t="s">
        <v>361</v>
      </c>
      <c r="AM12" s="1" t="s">
        <v>362</v>
      </c>
      <c r="AN12" s="1" t="s">
        <v>363</v>
      </c>
      <c r="AO12" s="1" t="s">
        <v>157</v>
      </c>
      <c r="AP12" s="1" t="s">
        <v>364</v>
      </c>
      <c r="AQ12" s="1">
        <v>71.2</v>
      </c>
      <c r="AR12" s="1"/>
      <c r="AS12" s="1"/>
      <c r="AT12" s="1"/>
      <c r="AU12" s="1"/>
      <c r="AV12" s="1"/>
      <c r="AW12" s="1"/>
      <c r="AX12" s="1"/>
      <c r="AY12" s="1" t="s">
        <v>338</v>
      </c>
      <c r="AZ12" s="1" t="s">
        <v>365</v>
      </c>
      <c r="BA12" s="1" t="s">
        <v>340</v>
      </c>
      <c r="BB12" s="1"/>
      <c r="BC12" s="1" t="s">
        <v>311</v>
      </c>
      <c r="BD12" s="1" t="s">
        <v>342</v>
      </c>
      <c r="BE12" s="1">
        <v>66.46</v>
      </c>
      <c r="BF12" s="1"/>
      <c r="BG12" s="1"/>
      <c r="BH12" s="1"/>
      <c r="BI12" s="1"/>
      <c r="BJ12" s="1"/>
      <c r="BK12" s="1"/>
      <c r="BL12" s="1"/>
      <c r="BM12" s="1"/>
      <c r="BN12" s="1"/>
      <c r="BO12" s="1" t="s">
        <v>366</v>
      </c>
      <c r="BP12" s="1"/>
      <c r="BQ12" s="1"/>
      <c r="BR12" s="1" t="s">
        <v>367</v>
      </c>
      <c r="BS12" s="1">
        <v>8</v>
      </c>
      <c r="BT12" s="1" t="s">
        <v>368</v>
      </c>
      <c r="BU12" s="1" t="str">
        <f>HYPERLINK("https://nconnect.nicmar.ac.in/storage/profile/ProfilePhoto_P25703004_138697.jpg","Download")</f>
        <v>0</v>
      </c>
      <c r="BV12" s="1" t="s">
        <v>114</v>
      </c>
      <c r="BW12" s="3"/>
      <c r="BX12" s="3"/>
    </row>
    <row r="13" spans="1:76">
      <c r="A13" s="1" t="s">
        <v>76</v>
      </c>
      <c r="B13" s="1" t="s">
        <v>77</v>
      </c>
      <c r="C13" s="1" t="s">
        <v>369</v>
      </c>
      <c r="D13" s="1" t="s">
        <v>370</v>
      </c>
      <c r="E13" s="1"/>
      <c r="F13" s="1" t="s">
        <v>371</v>
      </c>
      <c r="G13" s="1" t="s">
        <v>372</v>
      </c>
      <c r="H13" s="1" t="s">
        <v>373</v>
      </c>
      <c r="I13" s="1" t="s">
        <v>374</v>
      </c>
      <c r="J13" s="1">
        <v>9890516956</v>
      </c>
      <c r="K13" s="1" t="s">
        <v>121</v>
      </c>
      <c r="L13" s="1" t="s">
        <v>375</v>
      </c>
      <c r="M13" s="1" t="s">
        <v>87</v>
      </c>
      <c r="N13" s="1" t="s">
        <v>376</v>
      </c>
      <c r="O13" s="1"/>
      <c r="P13" s="1" t="s">
        <v>90</v>
      </c>
      <c r="Q13" s="1" t="s">
        <v>377</v>
      </c>
      <c r="R13" s="1" t="s">
        <v>378</v>
      </c>
      <c r="S13" s="1">
        <v>9167700476</v>
      </c>
      <c r="T13" s="1" t="s">
        <v>198</v>
      </c>
      <c r="U13" s="1" t="s">
        <v>379</v>
      </c>
      <c r="V13" s="1">
        <v>7008334452</v>
      </c>
      <c r="W13" s="1" t="s">
        <v>380</v>
      </c>
      <c r="X13" s="1" t="s">
        <v>381</v>
      </c>
      <c r="Y13" s="1" t="s">
        <v>97</v>
      </c>
      <c r="Z13" s="1" t="s">
        <v>98</v>
      </c>
      <c r="AA13" s="1" t="s">
        <v>382</v>
      </c>
      <c r="AB13" s="1" t="s">
        <v>383</v>
      </c>
      <c r="AC13" s="1" t="s">
        <v>384</v>
      </c>
      <c r="AD13" s="1">
        <v>7.63</v>
      </c>
      <c r="AE13" s="1" t="s">
        <v>99</v>
      </c>
      <c r="AF13" s="1" t="s">
        <v>385</v>
      </c>
      <c r="AG13" s="1" t="s">
        <v>386</v>
      </c>
      <c r="AH13" s="1" t="s">
        <v>387</v>
      </c>
      <c r="AI13" s="1" t="s">
        <v>388</v>
      </c>
      <c r="AJ13" s="1">
        <v>85.5</v>
      </c>
      <c r="AK13" s="1">
        <v>9</v>
      </c>
      <c r="AL13" s="1" t="s">
        <v>385</v>
      </c>
      <c r="AM13" s="1" t="s">
        <v>386</v>
      </c>
      <c r="AN13" s="1"/>
      <c r="AO13" s="1" t="s">
        <v>389</v>
      </c>
      <c r="AP13" s="1" t="s">
        <v>390</v>
      </c>
      <c r="AQ13" s="1">
        <v>67.2</v>
      </c>
      <c r="AR13" s="1"/>
      <c r="AS13" s="1"/>
      <c r="AT13" s="1"/>
      <c r="AU13" s="1"/>
      <c r="AV13" s="1"/>
      <c r="AW13" s="1"/>
      <c r="AX13" s="1"/>
      <c r="AY13" s="1" t="s">
        <v>391</v>
      </c>
      <c r="AZ13" s="1" t="s">
        <v>392</v>
      </c>
      <c r="BA13" s="1"/>
      <c r="BB13" s="1"/>
      <c r="BC13" s="1" t="s">
        <v>291</v>
      </c>
      <c r="BD13" s="1" t="s">
        <v>292</v>
      </c>
      <c r="BE13" s="1">
        <v>70.27</v>
      </c>
      <c r="BF13" s="1">
        <v>7.35</v>
      </c>
      <c r="BG13" s="1"/>
      <c r="BH13" s="1"/>
      <c r="BI13" s="1"/>
      <c r="BJ13" s="1"/>
      <c r="BK13" s="1"/>
      <c r="BL13" s="1"/>
      <c r="BM13" s="1"/>
      <c r="BN13" s="1"/>
      <c r="BO13" s="1" t="s">
        <v>393</v>
      </c>
      <c r="BP13" s="1" t="s">
        <v>394</v>
      </c>
      <c r="BQ13" s="1" t="s">
        <v>395</v>
      </c>
      <c r="BR13" s="1" t="s">
        <v>396</v>
      </c>
      <c r="BS13" s="1">
        <v>8</v>
      </c>
      <c r="BT13" s="1"/>
      <c r="BU13" s="1" t="str">
        <f>HYPERLINK("https://nconnect.nicmar.ac.in/storage/profile/ProfilePhoto_P25703005_859241.jpg","Download")</f>
        <v>0</v>
      </c>
      <c r="BV13" s="1" t="s">
        <v>114</v>
      </c>
      <c r="BW13" s="3"/>
      <c r="BX13" s="3"/>
    </row>
    <row r="14" spans="1:76">
      <c r="A14" s="1" t="s">
        <v>76</v>
      </c>
      <c r="B14" s="1" t="s">
        <v>77</v>
      </c>
      <c r="C14" s="1" t="s">
        <v>397</v>
      </c>
      <c r="D14" s="1" t="s">
        <v>398</v>
      </c>
      <c r="E14" s="1"/>
      <c r="F14" s="1" t="s">
        <v>399</v>
      </c>
      <c r="G14" s="1" t="s">
        <v>400</v>
      </c>
      <c r="H14" s="1" t="s">
        <v>401</v>
      </c>
      <c r="I14" s="1" t="s">
        <v>402</v>
      </c>
      <c r="J14" s="1">
        <v>9953915250</v>
      </c>
      <c r="K14" s="1" t="s">
        <v>85</v>
      </c>
      <c r="L14" s="1" t="s">
        <v>403</v>
      </c>
      <c r="M14" s="1" t="s">
        <v>87</v>
      </c>
      <c r="N14" s="1" t="s">
        <v>245</v>
      </c>
      <c r="O14" s="1"/>
      <c r="P14" s="1" t="s">
        <v>196</v>
      </c>
      <c r="Q14" s="1" t="s">
        <v>404</v>
      </c>
      <c r="R14" s="1" t="s">
        <v>405</v>
      </c>
      <c r="S14" s="1">
        <v>9873715250</v>
      </c>
      <c r="T14" s="1" t="s">
        <v>406</v>
      </c>
      <c r="U14" s="1" t="s">
        <v>407</v>
      </c>
      <c r="V14" s="1">
        <v>9999228350</v>
      </c>
      <c r="W14" s="1" t="s">
        <v>95</v>
      </c>
      <c r="X14" s="1" t="s">
        <v>408</v>
      </c>
      <c r="Y14" s="1" t="s">
        <v>409</v>
      </c>
      <c r="Z14" s="1" t="s">
        <v>410</v>
      </c>
      <c r="AA14" s="1" t="s">
        <v>408</v>
      </c>
      <c r="AB14" s="1" t="s">
        <v>409</v>
      </c>
      <c r="AC14" s="1" t="s">
        <v>410</v>
      </c>
      <c r="AD14" s="1">
        <v>8.99</v>
      </c>
      <c r="AE14" s="1" t="s">
        <v>99</v>
      </c>
      <c r="AF14" s="1" t="s">
        <v>411</v>
      </c>
      <c r="AG14" s="1" t="s">
        <v>412</v>
      </c>
      <c r="AH14" s="1" t="s">
        <v>413</v>
      </c>
      <c r="AI14" s="1" t="s">
        <v>256</v>
      </c>
      <c r="AJ14" s="1">
        <v>88.6</v>
      </c>
      <c r="AK14" s="1"/>
      <c r="AL14" s="1" t="s">
        <v>411</v>
      </c>
      <c r="AM14" s="1" t="s">
        <v>412</v>
      </c>
      <c r="AN14" s="1" t="s">
        <v>363</v>
      </c>
      <c r="AO14" s="1" t="s">
        <v>414</v>
      </c>
      <c r="AP14" s="1" t="s">
        <v>179</v>
      </c>
      <c r="AQ14" s="1">
        <v>84.6</v>
      </c>
      <c r="AR14" s="1"/>
      <c r="AS14" s="1"/>
      <c r="AT14" s="1"/>
      <c r="AU14" s="1"/>
      <c r="AV14" s="1"/>
      <c r="AW14" s="1"/>
      <c r="AX14" s="1"/>
      <c r="AY14" s="1" t="s">
        <v>415</v>
      </c>
      <c r="AZ14" s="1" t="s">
        <v>416</v>
      </c>
      <c r="BA14" s="1" t="s">
        <v>417</v>
      </c>
      <c r="BB14" s="1" t="s">
        <v>418</v>
      </c>
      <c r="BC14" s="1" t="s">
        <v>419</v>
      </c>
      <c r="BD14" s="1" t="s">
        <v>420</v>
      </c>
      <c r="BE14" s="1">
        <v>64.2</v>
      </c>
      <c r="BF14" s="1"/>
      <c r="BG14" s="1"/>
      <c r="BH14" s="1"/>
      <c r="BI14" s="1"/>
      <c r="BJ14" s="1"/>
      <c r="BK14" s="1"/>
      <c r="BL14" s="1"/>
      <c r="BM14" s="1"/>
      <c r="BN14" s="1"/>
      <c r="BO14" s="1" t="s">
        <v>421</v>
      </c>
      <c r="BP14" s="1"/>
      <c r="BQ14" s="1"/>
      <c r="BR14" s="1" t="s">
        <v>422</v>
      </c>
      <c r="BS14" s="1">
        <v>28</v>
      </c>
      <c r="BT14" s="1" t="s">
        <v>423</v>
      </c>
      <c r="BU14" s="1" t="str">
        <f>HYPERLINK("https://nconnect.nicmar.ac.in/storage/profile/ProfilePhoto_P25703006_431582.jpg","Download")</f>
        <v>0</v>
      </c>
      <c r="BV14" s="1" t="s">
        <v>114</v>
      </c>
      <c r="BW14" s="3"/>
      <c r="BX14" s="3"/>
    </row>
    <row r="15" spans="1:76">
      <c r="A15" s="1" t="s">
        <v>76</v>
      </c>
      <c r="B15" s="1" t="s">
        <v>77</v>
      </c>
      <c r="C15" s="1" t="s">
        <v>424</v>
      </c>
      <c r="D15" s="1" t="s">
        <v>425</v>
      </c>
      <c r="E15" s="1"/>
      <c r="F15" s="1" t="s">
        <v>426</v>
      </c>
      <c r="G15" s="1" t="s">
        <v>427</v>
      </c>
      <c r="H15" s="1" t="s">
        <v>428</v>
      </c>
      <c r="I15" s="1" t="s">
        <v>429</v>
      </c>
      <c r="J15" s="1">
        <v>6386400862</v>
      </c>
      <c r="K15" s="1" t="s">
        <v>85</v>
      </c>
      <c r="L15" s="1" t="s">
        <v>430</v>
      </c>
      <c r="M15" s="1" t="s">
        <v>87</v>
      </c>
      <c r="N15" s="1" t="s">
        <v>431</v>
      </c>
      <c r="O15" s="1"/>
      <c r="P15" s="1" t="s">
        <v>90</v>
      </c>
      <c r="Q15" s="1" t="s">
        <v>432</v>
      </c>
      <c r="R15" s="1" t="s">
        <v>433</v>
      </c>
      <c r="S15" s="1">
        <v>7007661585</v>
      </c>
      <c r="T15" s="1" t="s">
        <v>434</v>
      </c>
      <c r="U15" s="1" t="s">
        <v>435</v>
      </c>
      <c r="V15" s="1">
        <v>8318599386</v>
      </c>
      <c r="W15" s="1" t="s">
        <v>277</v>
      </c>
      <c r="X15" s="1" t="s">
        <v>436</v>
      </c>
      <c r="Y15" s="1" t="s">
        <v>437</v>
      </c>
      <c r="Z15" s="1" t="s">
        <v>130</v>
      </c>
      <c r="AA15" s="1" t="s">
        <v>438</v>
      </c>
      <c r="AB15" s="1" t="s">
        <v>439</v>
      </c>
      <c r="AC15" s="1" t="s">
        <v>130</v>
      </c>
      <c r="AD15" s="1">
        <v>8.4</v>
      </c>
      <c r="AE15" s="1" t="s">
        <v>99</v>
      </c>
      <c r="AF15" s="1" t="s">
        <v>440</v>
      </c>
      <c r="AG15" s="1" t="s">
        <v>441</v>
      </c>
      <c r="AH15" s="1" t="s">
        <v>359</v>
      </c>
      <c r="AI15" s="1" t="s">
        <v>360</v>
      </c>
      <c r="AJ15" s="1">
        <v>71</v>
      </c>
      <c r="AK15" s="1"/>
      <c r="AL15" s="1" t="s">
        <v>442</v>
      </c>
      <c r="AM15" s="1" t="s">
        <v>335</v>
      </c>
      <c r="AN15" s="1" t="s">
        <v>443</v>
      </c>
      <c r="AO15" s="1" t="s">
        <v>133</v>
      </c>
      <c r="AP15" s="1" t="s">
        <v>103</v>
      </c>
      <c r="AQ15" s="1">
        <v>71.6</v>
      </c>
      <c r="AR15" s="1"/>
      <c r="AS15" s="1"/>
      <c r="AT15" s="1"/>
      <c r="AU15" s="1"/>
      <c r="AV15" s="1"/>
      <c r="AW15" s="1"/>
      <c r="AX15" s="1"/>
      <c r="AY15" s="1" t="s">
        <v>444</v>
      </c>
      <c r="AZ15" s="1" t="s">
        <v>445</v>
      </c>
      <c r="BA15" s="1" t="s">
        <v>232</v>
      </c>
      <c r="BB15" s="1" t="s">
        <v>99</v>
      </c>
      <c r="BC15" s="1" t="s">
        <v>446</v>
      </c>
      <c r="BD15" s="1" t="s">
        <v>447</v>
      </c>
      <c r="BE15" s="1">
        <v>77.58</v>
      </c>
      <c r="BF15" s="1"/>
      <c r="BG15" s="1"/>
      <c r="BH15" s="1"/>
      <c r="BI15" s="1"/>
      <c r="BJ15" s="1"/>
      <c r="BK15" s="1"/>
      <c r="BL15" s="1"/>
      <c r="BM15" s="1"/>
      <c r="BN15" s="1"/>
      <c r="BO15" s="1" t="s">
        <v>448</v>
      </c>
      <c r="BP15" s="1"/>
      <c r="BQ15" s="1"/>
      <c r="BR15" s="1" t="s">
        <v>449</v>
      </c>
      <c r="BS15" s="1">
        <v>8</v>
      </c>
      <c r="BT15" s="1" t="s">
        <v>450</v>
      </c>
      <c r="BU15" s="1" t="str">
        <f>HYPERLINK("https://nconnect.nicmar.ac.in/storage/profile/ProfilePhoto_P25703007_257863.jpg","Download")</f>
        <v>0</v>
      </c>
      <c r="BV15" s="1" t="s">
        <v>114</v>
      </c>
      <c r="BW15" s="3"/>
      <c r="BX15" s="3"/>
    </row>
    <row r="16" spans="1:76">
      <c r="A16" s="1" t="s">
        <v>76</v>
      </c>
      <c r="B16" s="1" t="s">
        <v>77</v>
      </c>
      <c r="C16" s="1" t="s">
        <v>451</v>
      </c>
      <c r="D16" s="1" t="s">
        <v>452</v>
      </c>
      <c r="E16" s="1" t="s">
        <v>453</v>
      </c>
      <c r="F16" s="1" t="s">
        <v>454</v>
      </c>
      <c r="G16" s="1" t="s">
        <v>455</v>
      </c>
      <c r="H16" s="1" t="s">
        <v>456</v>
      </c>
      <c r="I16" s="1" t="s">
        <v>457</v>
      </c>
      <c r="J16" s="1">
        <v>9370792447</v>
      </c>
      <c r="K16" s="1" t="s">
        <v>121</v>
      </c>
      <c r="L16" s="1" t="s">
        <v>458</v>
      </c>
      <c r="M16" s="1" t="s">
        <v>87</v>
      </c>
      <c r="N16" s="1" t="s">
        <v>459</v>
      </c>
      <c r="O16" s="1"/>
      <c r="P16" s="1" t="s">
        <v>196</v>
      </c>
      <c r="Q16" s="1" t="s">
        <v>460</v>
      </c>
      <c r="R16" s="1" t="s">
        <v>461</v>
      </c>
      <c r="S16" s="1">
        <v>9370792447</v>
      </c>
      <c r="T16" s="1" t="s">
        <v>462</v>
      </c>
      <c r="U16" s="1" t="s">
        <v>463</v>
      </c>
      <c r="V16" s="1">
        <v>8208767064</v>
      </c>
      <c r="W16" s="1" t="s">
        <v>95</v>
      </c>
      <c r="X16" s="1" t="s">
        <v>464</v>
      </c>
      <c r="Y16" s="1" t="s">
        <v>465</v>
      </c>
      <c r="Z16" s="1" t="s">
        <v>98</v>
      </c>
      <c r="AA16" s="1" t="s">
        <v>464</v>
      </c>
      <c r="AB16" s="1" t="s">
        <v>465</v>
      </c>
      <c r="AC16" s="1" t="s">
        <v>98</v>
      </c>
      <c r="AD16" s="1">
        <v>7.97</v>
      </c>
      <c r="AE16" s="1" t="s">
        <v>99</v>
      </c>
      <c r="AF16" s="1" t="s">
        <v>466</v>
      </c>
      <c r="AG16" s="1" t="s">
        <v>467</v>
      </c>
      <c r="AH16" s="1" t="s">
        <v>388</v>
      </c>
      <c r="AI16" s="1" t="s">
        <v>468</v>
      </c>
      <c r="AJ16" s="1">
        <v>83.4</v>
      </c>
      <c r="AK16" s="1">
        <v>0</v>
      </c>
      <c r="AL16" s="1"/>
      <c r="AM16" s="1"/>
      <c r="AN16" s="1"/>
      <c r="AO16" s="1"/>
      <c r="AP16" s="1"/>
      <c r="AQ16" s="1"/>
      <c r="AR16" s="1"/>
      <c r="AS16" s="1" t="s">
        <v>469</v>
      </c>
      <c r="AT16" s="1" t="s">
        <v>470</v>
      </c>
      <c r="AU16" s="1" t="s">
        <v>471</v>
      </c>
      <c r="AV16" s="1" t="s">
        <v>472</v>
      </c>
      <c r="AW16" s="1">
        <v>91.6</v>
      </c>
      <c r="AX16" s="1">
        <v>0</v>
      </c>
      <c r="AY16" s="1" t="s">
        <v>473</v>
      </c>
      <c r="AZ16" s="1" t="s">
        <v>473</v>
      </c>
      <c r="BA16" s="1"/>
      <c r="BB16" s="1"/>
      <c r="BC16" s="1" t="s">
        <v>474</v>
      </c>
      <c r="BD16" s="1" t="s">
        <v>475</v>
      </c>
      <c r="BE16" s="1">
        <v>77.6</v>
      </c>
      <c r="BF16" s="1">
        <v>8.51</v>
      </c>
      <c r="BG16" s="1"/>
      <c r="BH16" s="1"/>
      <c r="BI16" s="1"/>
      <c r="BJ16" s="1"/>
      <c r="BK16" s="1"/>
      <c r="BL16" s="1"/>
      <c r="BM16" s="1"/>
      <c r="BN16" s="1"/>
      <c r="BO16" s="1" t="s">
        <v>476</v>
      </c>
      <c r="BP16" s="1" t="s">
        <v>477</v>
      </c>
      <c r="BQ16" s="1" t="s">
        <v>478</v>
      </c>
      <c r="BR16" s="1" t="s">
        <v>479</v>
      </c>
      <c r="BS16" s="1">
        <v>28</v>
      </c>
      <c r="BT16" s="1"/>
      <c r="BU16" s="1" t="str">
        <f>HYPERLINK("https://nconnect.nicmar.ac.in/storage/profile/ProfilePhoto_P25703008_815249.jpg","Download")</f>
        <v>0</v>
      </c>
      <c r="BV16" s="1" t="s">
        <v>114</v>
      </c>
      <c r="BW16" s="3"/>
      <c r="BX16" s="4">
        <v>1</v>
      </c>
    </row>
    <row r="17" spans="1:76">
      <c r="A17" s="1" t="s">
        <v>76</v>
      </c>
      <c r="B17" s="1" t="s">
        <v>77</v>
      </c>
      <c r="C17" s="1" t="s">
        <v>480</v>
      </c>
      <c r="D17" s="1" t="s">
        <v>481</v>
      </c>
      <c r="E17" s="1"/>
      <c r="F17" s="1" t="s">
        <v>482</v>
      </c>
      <c r="G17" s="1" t="s">
        <v>483</v>
      </c>
      <c r="H17" s="1" t="s">
        <v>484</v>
      </c>
      <c r="I17" s="1" t="s">
        <v>485</v>
      </c>
      <c r="J17" s="1">
        <v>8970457027</v>
      </c>
      <c r="K17" s="1" t="s">
        <v>85</v>
      </c>
      <c r="L17" s="1" t="s">
        <v>486</v>
      </c>
      <c r="M17" s="1" t="s">
        <v>87</v>
      </c>
      <c r="N17" s="1" t="s">
        <v>487</v>
      </c>
      <c r="O17" s="1"/>
      <c r="P17" s="1" t="s">
        <v>90</v>
      </c>
      <c r="Q17" s="1" t="s">
        <v>488</v>
      </c>
      <c r="R17" s="1" t="s">
        <v>489</v>
      </c>
      <c r="S17" s="1">
        <v>8618498638</v>
      </c>
      <c r="T17" s="1" t="s">
        <v>490</v>
      </c>
      <c r="U17" s="1" t="s">
        <v>491</v>
      </c>
      <c r="V17" s="1">
        <v>8618831030</v>
      </c>
      <c r="W17" s="1" t="s">
        <v>225</v>
      </c>
      <c r="X17" s="1" t="s">
        <v>492</v>
      </c>
      <c r="Y17" s="1" t="s">
        <v>493</v>
      </c>
      <c r="Z17" s="1" t="s">
        <v>494</v>
      </c>
      <c r="AA17" s="1" t="s">
        <v>492</v>
      </c>
      <c r="AB17" s="1" t="s">
        <v>493</v>
      </c>
      <c r="AC17" s="1" t="s">
        <v>494</v>
      </c>
      <c r="AD17" s="1">
        <v>9.26</v>
      </c>
      <c r="AE17" s="1" t="s">
        <v>99</v>
      </c>
      <c r="AF17" s="1" t="s">
        <v>495</v>
      </c>
      <c r="AG17" s="1" t="s">
        <v>496</v>
      </c>
      <c r="AH17" s="1" t="s">
        <v>497</v>
      </c>
      <c r="AI17" s="1" t="s">
        <v>498</v>
      </c>
      <c r="AJ17" s="1">
        <v>81.7</v>
      </c>
      <c r="AK17" s="1">
        <v>8.6</v>
      </c>
      <c r="AL17" s="1" t="s">
        <v>499</v>
      </c>
      <c r="AM17" s="1" t="s">
        <v>500</v>
      </c>
      <c r="AN17" s="1" t="s">
        <v>501</v>
      </c>
      <c r="AO17" s="1" t="s">
        <v>502</v>
      </c>
      <c r="AP17" s="1" t="s">
        <v>503</v>
      </c>
      <c r="AQ17" s="1">
        <v>75.5</v>
      </c>
      <c r="AR17" s="1"/>
      <c r="AS17" s="1"/>
      <c r="AT17" s="1"/>
      <c r="AU17" s="1"/>
      <c r="AV17" s="1"/>
      <c r="AW17" s="1"/>
      <c r="AX17" s="1"/>
      <c r="AY17" s="1" t="s">
        <v>504</v>
      </c>
      <c r="AZ17" s="1" t="s">
        <v>505</v>
      </c>
      <c r="BA17" s="1" t="s">
        <v>289</v>
      </c>
      <c r="BB17" s="1" t="s">
        <v>506</v>
      </c>
      <c r="BC17" s="1" t="s">
        <v>507</v>
      </c>
      <c r="BD17" s="1" t="s">
        <v>291</v>
      </c>
      <c r="BE17" s="1">
        <v>65.5</v>
      </c>
      <c r="BF17" s="1">
        <v>7.3</v>
      </c>
      <c r="BG17" s="1"/>
      <c r="BH17" s="1"/>
      <c r="BI17" s="1"/>
      <c r="BJ17" s="1"/>
      <c r="BK17" s="1"/>
      <c r="BL17" s="1"/>
      <c r="BM17" s="1"/>
      <c r="BN17" s="1"/>
      <c r="BO17" s="1" t="s">
        <v>508</v>
      </c>
      <c r="BP17" s="1" t="s">
        <v>509</v>
      </c>
      <c r="BQ17" s="1" t="s">
        <v>510</v>
      </c>
      <c r="BR17" s="1" t="s">
        <v>511</v>
      </c>
      <c r="BS17" s="1">
        <v>12</v>
      </c>
      <c r="BT17" s="1" t="s">
        <v>512</v>
      </c>
      <c r="BU17" s="1" t="str">
        <f>HYPERLINK("https://nconnect.nicmar.ac.in/storage/profile/ProfilePhoto_P25703009_857219.jpg","Download")</f>
        <v>0</v>
      </c>
      <c r="BV17" s="1" t="s">
        <v>114</v>
      </c>
      <c r="BW17" s="3"/>
      <c r="BX17" s="4">
        <v>1</v>
      </c>
    </row>
    <row r="18" spans="1:76">
      <c r="A18" s="1" t="s">
        <v>76</v>
      </c>
      <c r="B18" s="1" t="s">
        <v>77</v>
      </c>
      <c r="C18" s="1" t="s">
        <v>513</v>
      </c>
      <c r="D18" s="1" t="s">
        <v>514</v>
      </c>
      <c r="E18" s="1" t="s">
        <v>515</v>
      </c>
      <c r="F18" s="1" t="s">
        <v>516</v>
      </c>
      <c r="G18" s="1" t="s">
        <v>517</v>
      </c>
      <c r="H18" s="1" t="s">
        <v>518</v>
      </c>
      <c r="I18" s="1" t="s">
        <v>519</v>
      </c>
      <c r="J18" s="1">
        <v>7498649773</v>
      </c>
      <c r="K18" s="1" t="s">
        <v>121</v>
      </c>
      <c r="L18" s="1" t="s">
        <v>520</v>
      </c>
      <c r="M18" s="1" t="s">
        <v>87</v>
      </c>
      <c r="N18" s="1" t="s">
        <v>521</v>
      </c>
      <c r="O18" s="1"/>
      <c r="P18" s="1" t="s">
        <v>196</v>
      </c>
      <c r="Q18" s="1" t="s">
        <v>522</v>
      </c>
      <c r="R18" s="1" t="s">
        <v>523</v>
      </c>
      <c r="S18" s="1">
        <v>9823403493</v>
      </c>
      <c r="T18" s="1" t="s">
        <v>524</v>
      </c>
      <c r="U18" s="1" t="s">
        <v>525</v>
      </c>
      <c r="V18" s="1">
        <v>8390555647</v>
      </c>
      <c r="W18" s="1" t="s">
        <v>95</v>
      </c>
      <c r="X18" s="1" t="s">
        <v>526</v>
      </c>
      <c r="Y18" s="1" t="s">
        <v>527</v>
      </c>
      <c r="Z18" s="1" t="s">
        <v>98</v>
      </c>
      <c r="AA18" s="1" t="s">
        <v>526</v>
      </c>
      <c r="AB18" s="1" t="s">
        <v>527</v>
      </c>
      <c r="AC18" s="1" t="s">
        <v>98</v>
      </c>
      <c r="AD18" s="1">
        <v>6.63</v>
      </c>
      <c r="AE18" s="1" t="s">
        <v>99</v>
      </c>
      <c r="AF18" s="1" t="s">
        <v>528</v>
      </c>
      <c r="AG18" s="1" t="s">
        <v>529</v>
      </c>
      <c r="AH18" s="1" t="s">
        <v>530</v>
      </c>
      <c r="AI18" s="1" t="s">
        <v>468</v>
      </c>
      <c r="AJ18" s="1">
        <v>76</v>
      </c>
      <c r="AK18" s="1"/>
      <c r="AL18" s="1" t="s">
        <v>531</v>
      </c>
      <c r="AM18" s="1" t="s">
        <v>532</v>
      </c>
      <c r="AN18" s="1" t="s">
        <v>443</v>
      </c>
      <c r="AO18" s="1" t="s">
        <v>133</v>
      </c>
      <c r="AP18" s="1" t="s">
        <v>257</v>
      </c>
      <c r="AQ18" s="1">
        <v>67.85</v>
      </c>
      <c r="AR18" s="1"/>
      <c r="AS18" s="1"/>
      <c r="AT18" s="1"/>
      <c r="AU18" s="1"/>
      <c r="AV18" s="1"/>
      <c r="AW18" s="1"/>
      <c r="AX18" s="1"/>
      <c r="AY18" s="1" t="s">
        <v>533</v>
      </c>
      <c r="AZ18" s="1" t="s">
        <v>534</v>
      </c>
      <c r="BA18" s="1" t="s">
        <v>535</v>
      </c>
      <c r="BB18" s="1" t="s">
        <v>536</v>
      </c>
      <c r="BC18" s="1" t="s">
        <v>103</v>
      </c>
      <c r="BD18" s="1" t="s">
        <v>537</v>
      </c>
      <c r="BE18" s="1">
        <v>71.1</v>
      </c>
      <c r="BF18" s="1">
        <v>7.86</v>
      </c>
      <c r="BG18" s="1"/>
      <c r="BH18" s="1"/>
      <c r="BI18" s="1"/>
      <c r="BJ18" s="1"/>
      <c r="BK18" s="1"/>
      <c r="BL18" s="1"/>
      <c r="BM18" s="1"/>
      <c r="BN18" s="1"/>
      <c r="BO18" s="1" t="s">
        <v>538</v>
      </c>
      <c r="BP18" s="1"/>
      <c r="BQ18" s="1"/>
      <c r="BR18" s="1" t="s">
        <v>539</v>
      </c>
      <c r="BS18" s="1">
        <v>14</v>
      </c>
      <c r="BT18" s="1"/>
      <c r="BU18" s="1" t="str">
        <f>HYPERLINK("https://nconnect.nicmar.ac.in/storage/profile/ProfilePhoto_P25703010_526749.jpg","Download")</f>
        <v>0</v>
      </c>
      <c r="BV18" s="1" t="s">
        <v>114</v>
      </c>
      <c r="BW18" s="3"/>
      <c r="BX18" s="3"/>
    </row>
    <row r="19" spans="1:76">
      <c r="A19" s="1" t="s">
        <v>76</v>
      </c>
      <c r="B19" s="1" t="s">
        <v>77</v>
      </c>
      <c r="C19" s="1" t="s">
        <v>540</v>
      </c>
      <c r="D19" s="1" t="s">
        <v>541</v>
      </c>
      <c r="E19" s="1"/>
      <c r="F19" s="1" t="s">
        <v>542</v>
      </c>
      <c r="G19" s="1" t="s">
        <v>543</v>
      </c>
      <c r="H19" s="1" t="s">
        <v>544</v>
      </c>
      <c r="I19" s="1" t="s">
        <v>545</v>
      </c>
      <c r="J19" s="1">
        <v>8102412210</v>
      </c>
      <c r="K19" s="1" t="s">
        <v>85</v>
      </c>
      <c r="L19" s="1" t="s">
        <v>546</v>
      </c>
      <c r="M19" s="1" t="s">
        <v>87</v>
      </c>
      <c r="N19" s="1" t="s">
        <v>547</v>
      </c>
      <c r="O19" s="1" t="s">
        <v>325</v>
      </c>
      <c r="P19" s="1" t="s">
        <v>548</v>
      </c>
      <c r="Q19" s="1" t="s">
        <v>549</v>
      </c>
      <c r="R19" s="1" t="s">
        <v>550</v>
      </c>
      <c r="S19" s="1">
        <v>8986562633</v>
      </c>
      <c r="T19" s="1" t="s">
        <v>551</v>
      </c>
      <c r="U19" s="1" t="s">
        <v>552</v>
      </c>
      <c r="V19" s="1">
        <v>8318824248</v>
      </c>
      <c r="W19" s="1" t="s">
        <v>553</v>
      </c>
      <c r="X19" s="1" t="s">
        <v>554</v>
      </c>
      <c r="Y19" s="1" t="s">
        <v>332</v>
      </c>
      <c r="Z19" s="1" t="s">
        <v>333</v>
      </c>
      <c r="AA19" s="1" t="s">
        <v>554</v>
      </c>
      <c r="AB19" s="1" t="s">
        <v>332</v>
      </c>
      <c r="AC19" s="1" t="s">
        <v>333</v>
      </c>
      <c r="AD19" s="1">
        <v>7.65</v>
      </c>
      <c r="AE19" s="1" t="s">
        <v>99</v>
      </c>
      <c r="AF19" s="1" t="s">
        <v>555</v>
      </c>
      <c r="AG19" s="1" t="s">
        <v>556</v>
      </c>
      <c r="AH19" s="1" t="s">
        <v>468</v>
      </c>
      <c r="AI19" s="1" t="s">
        <v>178</v>
      </c>
      <c r="AJ19" s="1">
        <v>66.4</v>
      </c>
      <c r="AK19" s="1"/>
      <c r="AL19" s="1" t="s">
        <v>555</v>
      </c>
      <c r="AM19" s="1" t="s">
        <v>557</v>
      </c>
      <c r="AN19" s="1" t="s">
        <v>558</v>
      </c>
      <c r="AO19" s="1" t="s">
        <v>257</v>
      </c>
      <c r="AP19" s="1" t="s">
        <v>179</v>
      </c>
      <c r="AQ19" s="1">
        <v>77.8</v>
      </c>
      <c r="AR19" s="1"/>
      <c r="AS19" s="1"/>
      <c r="AT19" s="1"/>
      <c r="AU19" s="1"/>
      <c r="AV19" s="1"/>
      <c r="AW19" s="1"/>
      <c r="AX19" s="1"/>
      <c r="AY19" s="1" t="s">
        <v>559</v>
      </c>
      <c r="AZ19" s="1" t="s">
        <v>560</v>
      </c>
      <c r="BA19" s="1" t="s">
        <v>561</v>
      </c>
      <c r="BB19" s="1" t="s">
        <v>99</v>
      </c>
      <c r="BC19" s="1" t="s">
        <v>207</v>
      </c>
      <c r="BD19" s="1" t="s">
        <v>420</v>
      </c>
      <c r="BE19" s="1">
        <v>67.2</v>
      </c>
      <c r="BF19" s="1">
        <v>7.17</v>
      </c>
      <c r="BG19" s="1"/>
      <c r="BH19" s="1"/>
      <c r="BI19" s="1"/>
      <c r="BJ19" s="1"/>
      <c r="BK19" s="1"/>
      <c r="BL19" s="1"/>
      <c r="BM19" s="1"/>
      <c r="BN19" s="1"/>
      <c r="BO19" s="1" t="s">
        <v>562</v>
      </c>
      <c r="BP19" s="1"/>
      <c r="BQ19" s="1"/>
      <c r="BR19" s="1" t="s">
        <v>563</v>
      </c>
      <c r="BS19" s="1"/>
      <c r="BT19" s="1" t="s">
        <v>564</v>
      </c>
      <c r="BU19" s="1" t="str">
        <f>HYPERLINK("https://nconnect.nicmar.ac.in/storage/profile/ProfilePhoto_P25703011_825793.jpg","Download")</f>
        <v>0</v>
      </c>
      <c r="BV19" s="1" t="s">
        <v>114</v>
      </c>
      <c r="BW19" s="3"/>
      <c r="BX19" s="3"/>
    </row>
    <row r="20" spans="1:76">
      <c r="A20" s="1" t="s">
        <v>76</v>
      </c>
      <c r="B20" s="1" t="s">
        <v>77</v>
      </c>
      <c r="C20" s="1" t="s">
        <v>565</v>
      </c>
      <c r="D20" s="1" t="s">
        <v>566</v>
      </c>
      <c r="E20" s="1"/>
      <c r="F20" s="1" t="s">
        <v>117</v>
      </c>
      <c r="G20" s="1" t="s">
        <v>567</v>
      </c>
      <c r="H20" s="1" t="s">
        <v>568</v>
      </c>
      <c r="I20" s="1" t="s">
        <v>569</v>
      </c>
      <c r="J20" s="1">
        <v>7303466650</v>
      </c>
      <c r="K20" s="1" t="s">
        <v>121</v>
      </c>
      <c r="L20" s="1" t="s">
        <v>570</v>
      </c>
      <c r="M20" s="1" t="s">
        <v>87</v>
      </c>
      <c r="N20" s="1" t="s">
        <v>547</v>
      </c>
      <c r="O20" s="1"/>
      <c r="P20" s="1" t="s">
        <v>90</v>
      </c>
      <c r="Q20" s="1" t="s">
        <v>571</v>
      </c>
      <c r="R20" s="1" t="s">
        <v>572</v>
      </c>
      <c r="S20" s="1">
        <v>9818994708</v>
      </c>
      <c r="T20" s="1" t="s">
        <v>490</v>
      </c>
      <c r="U20" s="1" t="s">
        <v>573</v>
      </c>
      <c r="V20" s="1">
        <v>9211474664</v>
      </c>
      <c r="W20" s="1" t="s">
        <v>225</v>
      </c>
      <c r="X20" s="1" t="s">
        <v>574</v>
      </c>
      <c r="Y20" s="1" t="s">
        <v>575</v>
      </c>
      <c r="Z20" s="1" t="s">
        <v>576</v>
      </c>
      <c r="AA20" s="1" t="s">
        <v>574</v>
      </c>
      <c r="AB20" s="1" t="s">
        <v>575</v>
      </c>
      <c r="AC20" s="1" t="s">
        <v>576</v>
      </c>
      <c r="AD20" s="1">
        <v>7.45</v>
      </c>
      <c r="AE20" s="1" t="s">
        <v>99</v>
      </c>
      <c r="AF20" s="1" t="s">
        <v>577</v>
      </c>
      <c r="AG20" s="1" t="s">
        <v>578</v>
      </c>
      <c r="AH20" s="1" t="s">
        <v>387</v>
      </c>
      <c r="AI20" s="1" t="s">
        <v>388</v>
      </c>
      <c r="AJ20" s="1">
        <v>55.1</v>
      </c>
      <c r="AK20" s="1"/>
      <c r="AL20" s="1" t="s">
        <v>577</v>
      </c>
      <c r="AM20" s="1" t="s">
        <v>578</v>
      </c>
      <c r="AN20" s="1" t="s">
        <v>337</v>
      </c>
      <c r="AO20" s="1" t="s">
        <v>256</v>
      </c>
      <c r="AP20" s="1" t="s">
        <v>103</v>
      </c>
      <c r="AQ20" s="1">
        <v>63.83</v>
      </c>
      <c r="AR20" s="1"/>
      <c r="AS20" s="1"/>
      <c r="AT20" s="1"/>
      <c r="AU20" s="1"/>
      <c r="AV20" s="1"/>
      <c r="AW20" s="1"/>
      <c r="AX20" s="1"/>
      <c r="AY20" s="1" t="s">
        <v>579</v>
      </c>
      <c r="AZ20" s="1" t="s">
        <v>580</v>
      </c>
      <c r="BA20" s="1" t="s">
        <v>232</v>
      </c>
      <c r="BB20" s="1" t="s">
        <v>581</v>
      </c>
      <c r="BC20" s="1" t="s">
        <v>103</v>
      </c>
      <c r="BD20" s="1" t="s">
        <v>582</v>
      </c>
      <c r="BE20" s="1">
        <v>76.95</v>
      </c>
      <c r="BF20" s="1">
        <v>8.1</v>
      </c>
      <c r="BG20" s="1"/>
      <c r="BH20" s="1"/>
      <c r="BI20" s="1"/>
      <c r="BJ20" s="1"/>
      <c r="BK20" s="1"/>
      <c r="BL20" s="1"/>
      <c r="BM20" s="1"/>
      <c r="BN20" s="1"/>
      <c r="BO20" s="1" t="s">
        <v>583</v>
      </c>
      <c r="BP20" s="1" t="s">
        <v>584</v>
      </c>
      <c r="BQ20" s="1" t="s">
        <v>478</v>
      </c>
      <c r="BR20" s="1" t="s">
        <v>585</v>
      </c>
      <c r="BS20" s="1">
        <v>8</v>
      </c>
      <c r="BT20" s="1" t="s">
        <v>586</v>
      </c>
      <c r="BU20" s="1" t="str">
        <f>HYPERLINK("https://nconnect.nicmar.ac.in/storage/profile/ProfilePhoto_P25703014_598123.jpg","Download")</f>
        <v>0</v>
      </c>
      <c r="BV20" s="1" t="s">
        <v>114</v>
      </c>
      <c r="BW20" s="3"/>
      <c r="BX20" s="3"/>
    </row>
    <row r="21" spans="1:76">
      <c r="A21" s="1" t="s">
        <v>76</v>
      </c>
      <c r="B21" s="1" t="s">
        <v>77</v>
      </c>
      <c r="C21" s="1" t="s">
        <v>587</v>
      </c>
      <c r="D21" s="1" t="s">
        <v>452</v>
      </c>
      <c r="E21" s="1" t="s">
        <v>588</v>
      </c>
      <c r="F21" s="1" t="s">
        <v>589</v>
      </c>
      <c r="G21" s="1" t="s">
        <v>590</v>
      </c>
      <c r="H21" s="1" t="s">
        <v>591</v>
      </c>
      <c r="I21" s="1" t="s">
        <v>592</v>
      </c>
      <c r="J21" s="1">
        <v>7278881818</v>
      </c>
      <c r="K21" s="1" t="s">
        <v>121</v>
      </c>
      <c r="L21" s="1" t="s">
        <v>593</v>
      </c>
      <c r="M21" s="1" t="s">
        <v>87</v>
      </c>
      <c r="N21" s="1" t="s">
        <v>594</v>
      </c>
      <c r="O21" s="1"/>
      <c r="P21" s="1" t="s">
        <v>90</v>
      </c>
      <c r="Q21" s="1" t="s">
        <v>595</v>
      </c>
      <c r="R21" s="1" t="s">
        <v>596</v>
      </c>
      <c r="S21" s="1">
        <v>9890930951</v>
      </c>
      <c r="T21" s="1" t="s">
        <v>597</v>
      </c>
      <c r="U21" s="1" t="s">
        <v>598</v>
      </c>
      <c r="V21" s="1">
        <v>9890930951</v>
      </c>
      <c r="W21" s="1" t="s">
        <v>95</v>
      </c>
      <c r="X21" s="1" t="s">
        <v>599</v>
      </c>
      <c r="Y21" s="1" t="s">
        <v>97</v>
      </c>
      <c r="Z21" s="1" t="s">
        <v>98</v>
      </c>
      <c r="AA21" s="1" t="s">
        <v>599</v>
      </c>
      <c r="AB21" s="1" t="s">
        <v>97</v>
      </c>
      <c r="AC21" s="1" t="s">
        <v>98</v>
      </c>
      <c r="AD21" s="1">
        <v>8.85</v>
      </c>
      <c r="AE21" s="1" t="s">
        <v>99</v>
      </c>
      <c r="AF21" s="1" t="s">
        <v>600</v>
      </c>
      <c r="AG21" s="1" t="s">
        <v>601</v>
      </c>
      <c r="AH21" s="1" t="s">
        <v>502</v>
      </c>
      <c r="AI21" s="1" t="s">
        <v>602</v>
      </c>
      <c r="AJ21" s="1">
        <v>83.2</v>
      </c>
      <c r="AK21" s="1"/>
      <c r="AL21" s="1" t="s">
        <v>603</v>
      </c>
      <c r="AM21" s="1" t="s">
        <v>601</v>
      </c>
      <c r="AN21" s="1" t="s">
        <v>230</v>
      </c>
      <c r="AO21" s="1" t="s">
        <v>604</v>
      </c>
      <c r="AP21" s="1" t="s">
        <v>605</v>
      </c>
      <c r="AQ21" s="1">
        <v>63.38</v>
      </c>
      <c r="AR21" s="1"/>
      <c r="AS21" s="1"/>
      <c r="AT21" s="1"/>
      <c r="AU21" s="1"/>
      <c r="AV21" s="1"/>
      <c r="AW21" s="1"/>
      <c r="AX21" s="1"/>
      <c r="AY21" s="1" t="s">
        <v>312</v>
      </c>
      <c r="AZ21" s="1" t="s">
        <v>606</v>
      </c>
      <c r="BA21" s="1" t="s">
        <v>232</v>
      </c>
      <c r="BB21" s="1" t="s">
        <v>581</v>
      </c>
      <c r="BC21" s="1" t="s">
        <v>388</v>
      </c>
      <c r="BD21" s="1" t="s">
        <v>414</v>
      </c>
      <c r="BE21" s="1">
        <v>69.04</v>
      </c>
      <c r="BF21" s="1"/>
      <c r="BG21" s="1"/>
      <c r="BH21" s="1"/>
      <c r="BI21" s="1"/>
      <c r="BJ21" s="1"/>
      <c r="BK21" s="1"/>
      <c r="BL21" s="1"/>
      <c r="BM21" s="1"/>
      <c r="BN21" s="1"/>
      <c r="BO21" s="1" t="s">
        <v>607</v>
      </c>
      <c r="BP21" s="1" t="s">
        <v>608</v>
      </c>
      <c r="BQ21" s="1" t="s">
        <v>609</v>
      </c>
      <c r="BR21" s="1" t="s">
        <v>610</v>
      </c>
      <c r="BS21" s="1">
        <v>67</v>
      </c>
      <c r="BT21" s="1"/>
      <c r="BU21" s="1" t="str">
        <f>HYPERLINK("https://nconnect.nicmar.ac.in/storage/profile/ProfilePhoto_P25703015_461932.jpg","Download")</f>
        <v>0</v>
      </c>
      <c r="BV21" s="1" t="s">
        <v>114</v>
      </c>
      <c r="BW21" s="3"/>
      <c r="BX21" s="3"/>
    </row>
    <row r="22" spans="1:76">
      <c r="A22" s="1" t="s">
        <v>76</v>
      </c>
      <c r="B22" s="1" t="s">
        <v>77</v>
      </c>
      <c r="C22" s="1" t="s">
        <v>611</v>
      </c>
      <c r="D22" s="1" t="s">
        <v>612</v>
      </c>
      <c r="E22" s="1"/>
      <c r="F22" s="1" t="s">
        <v>613</v>
      </c>
      <c r="G22" s="1" t="s">
        <v>614</v>
      </c>
      <c r="H22" s="1" t="s">
        <v>615</v>
      </c>
      <c r="I22" s="1" t="s">
        <v>616</v>
      </c>
      <c r="J22" s="1">
        <v>8989439955</v>
      </c>
      <c r="K22" s="1" t="s">
        <v>85</v>
      </c>
      <c r="L22" s="1" t="s">
        <v>617</v>
      </c>
      <c r="M22" s="1" t="s">
        <v>87</v>
      </c>
      <c r="N22" s="1" t="s">
        <v>245</v>
      </c>
      <c r="O22" s="1" t="s">
        <v>618</v>
      </c>
      <c r="P22" s="1" t="s">
        <v>90</v>
      </c>
      <c r="Q22" s="1" t="s">
        <v>619</v>
      </c>
      <c r="R22" s="1" t="s">
        <v>620</v>
      </c>
      <c r="S22" s="1">
        <v>9425676019</v>
      </c>
      <c r="T22" s="1" t="s">
        <v>621</v>
      </c>
      <c r="U22" s="1" t="s">
        <v>622</v>
      </c>
      <c r="V22" s="1">
        <v>9425676019</v>
      </c>
      <c r="W22" s="1" t="s">
        <v>95</v>
      </c>
      <c r="X22" s="1" t="s">
        <v>623</v>
      </c>
      <c r="Y22" s="1" t="s">
        <v>97</v>
      </c>
      <c r="Z22" s="1" t="s">
        <v>98</v>
      </c>
      <c r="AA22" s="1" t="s">
        <v>624</v>
      </c>
      <c r="AB22" s="1" t="s">
        <v>625</v>
      </c>
      <c r="AC22" s="1" t="s">
        <v>626</v>
      </c>
      <c r="AD22" s="1">
        <v>7.93</v>
      </c>
      <c r="AE22" s="1" t="s">
        <v>99</v>
      </c>
      <c r="AF22" s="1" t="s">
        <v>627</v>
      </c>
      <c r="AG22" s="1" t="s">
        <v>628</v>
      </c>
      <c r="AH22" s="1" t="s">
        <v>468</v>
      </c>
      <c r="AI22" s="1" t="s">
        <v>178</v>
      </c>
      <c r="AJ22" s="1">
        <v>74</v>
      </c>
      <c r="AK22" s="1"/>
      <c r="AL22" s="1" t="s">
        <v>627</v>
      </c>
      <c r="AM22" s="1" t="s">
        <v>628</v>
      </c>
      <c r="AN22" s="1" t="s">
        <v>337</v>
      </c>
      <c r="AO22" s="1" t="s">
        <v>257</v>
      </c>
      <c r="AP22" s="1" t="s">
        <v>179</v>
      </c>
      <c r="AQ22" s="1">
        <v>81</v>
      </c>
      <c r="AR22" s="1"/>
      <c r="AS22" s="1"/>
      <c r="AT22" s="1"/>
      <c r="AU22" s="1"/>
      <c r="AV22" s="1"/>
      <c r="AW22" s="1"/>
      <c r="AX22" s="1"/>
      <c r="AY22" s="1" t="s">
        <v>629</v>
      </c>
      <c r="AZ22" s="1" t="s">
        <v>630</v>
      </c>
      <c r="BA22" s="1" t="s">
        <v>232</v>
      </c>
      <c r="BB22" s="1" t="s">
        <v>581</v>
      </c>
      <c r="BC22" s="1" t="s">
        <v>207</v>
      </c>
      <c r="BD22" s="1" t="s">
        <v>475</v>
      </c>
      <c r="BE22" s="1">
        <v>66.1</v>
      </c>
      <c r="BF22" s="1">
        <v>6.61</v>
      </c>
      <c r="BG22" s="1"/>
      <c r="BH22" s="1"/>
      <c r="BI22" s="1"/>
      <c r="BJ22" s="1"/>
      <c r="BK22" s="1"/>
      <c r="BL22" s="1"/>
      <c r="BM22" s="1"/>
      <c r="BN22" s="1"/>
      <c r="BO22" s="1" t="s">
        <v>631</v>
      </c>
      <c r="BP22" s="1"/>
      <c r="BQ22" s="1"/>
      <c r="BR22" s="1" t="s">
        <v>632</v>
      </c>
      <c r="BS22" s="1">
        <v>8</v>
      </c>
      <c r="BT22" s="1"/>
      <c r="BU22" s="1" t="str">
        <f>HYPERLINK("https://nconnect.nicmar.ac.in/storage/profile/ProfilePhoto_P25703016_352178.jpg","Download")</f>
        <v>0</v>
      </c>
      <c r="BV22" s="1" t="s">
        <v>114</v>
      </c>
      <c r="BW22" s="3"/>
      <c r="BX22" s="3"/>
    </row>
    <row r="23" spans="1:76">
      <c r="A23" s="1" t="s">
        <v>76</v>
      </c>
      <c r="B23" s="1" t="s">
        <v>77</v>
      </c>
      <c r="C23" s="1" t="s">
        <v>633</v>
      </c>
      <c r="D23" s="1" t="s">
        <v>634</v>
      </c>
      <c r="E23" s="1" t="s">
        <v>635</v>
      </c>
      <c r="F23" s="1" t="s">
        <v>636</v>
      </c>
      <c r="G23" s="1" t="s">
        <v>637</v>
      </c>
      <c r="H23" s="1" t="s">
        <v>638</v>
      </c>
      <c r="I23" s="1" t="s">
        <v>639</v>
      </c>
      <c r="J23" s="1">
        <v>9370348171</v>
      </c>
      <c r="K23" s="1" t="s">
        <v>121</v>
      </c>
      <c r="L23" s="1" t="s">
        <v>640</v>
      </c>
      <c r="M23" s="1" t="s">
        <v>87</v>
      </c>
      <c r="N23" s="1" t="s">
        <v>641</v>
      </c>
      <c r="O23" s="1"/>
      <c r="P23" s="1" t="s">
        <v>247</v>
      </c>
      <c r="Q23" s="1" t="s">
        <v>642</v>
      </c>
      <c r="R23" s="1" t="s">
        <v>643</v>
      </c>
      <c r="S23" s="1">
        <v>7083028414</v>
      </c>
      <c r="T23" s="1" t="s">
        <v>328</v>
      </c>
      <c r="U23" s="1" t="s">
        <v>644</v>
      </c>
      <c r="V23" s="1">
        <v>8805616167</v>
      </c>
      <c r="W23" s="1" t="s">
        <v>95</v>
      </c>
      <c r="X23" s="1" t="s">
        <v>645</v>
      </c>
      <c r="Y23" s="1" t="s">
        <v>646</v>
      </c>
      <c r="Z23" s="1" t="s">
        <v>98</v>
      </c>
      <c r="AA23" s="1" t="s">
        <v>645</v>
      </c>
      <c r="AB23" s="1" t="s">
        <v>646</v>
      </c>
      <c r="AC23" s="1" t="s">
        <v>98</v>
      </c>
      <c r="AD23" s="1">
        <v>6.59</v>
      </c>
      <c r="AE23" s="1" t="s">
        <v>99</v>
      </c>
      <c r="AF23" s="1" t="s">
        <v>647</v>
      </c>
      <c r="AG23" s="1" t="s">
        <v>648</v>
      </c>
      <c r="AH23" s="1" t="s">
        <v>649</v>
      </c>
      <c r="AI23" s="1" t="s">
        <v>360</v>
      </c>
      <c r="AJ23" s="1">
        <v>88.8</v>
      </c>
      <c r="AK23" s="1"/>
      <c r="AL23" s="1" t="s">
        <v>650</v>
      </c>
      <c r="AM23" s="1" t="s">
        <v>648</v>
      </c>
      <c r="AN23" s="1" t="s">
        <v>230</v>
      </c>
      <c r="AO23" s="1" t="s">
        <v>178</v>
      </c>
      <c r="AP23" s="1" t="s">
        <v>651</v>
      </c>
      <c r="AQ23" s="1">
        <v>68.31</v>
      </c>
      <c r="AR23" s="1"/>
      <c r="AS23" s="1"/>
      <c r="AT23" s="1"/>
      <c r="AU23" s="1"/>
      <c r="AV23" s="1"/>
      <c r="AW23" s="1"/>
      <c r="AX23" s="1"/>
      <c r="AY23" s="1" t="s">
        <v>312</v>
      </c>
      <c r="AZ23" s="1" t="s">
        <v>652</v>
      </c>
      <c r="BA23" s="1" t="s">
        <v>653</v>
      </c>
      <c r="BB23" s="1" t="s">
        <v>654</v>
      </c>
      <c r="BC23" s="1" t="s">
        <v>292</v>
      </c>
      <c r="BD23" s="1" t="s">
        <v>475</v>
      </c>
      <c r="BE23" s="1">
        <v>72.2</v>
      </c>
      <c r="BF23" s="1">
        <v>7.69</v>
      </c>
      <c r="BG23" s="1"/>
      <c r="BH23" s="1"/>
      <c r="BI23" s="1"/>
      <c r="BJ23" s="1"/>
      <c r="BK23" s="1"/>
      <c r="BL23" s="1"/>
      <c r="BM23" s="1"/>
      <c r="BN23" s="1"/>
      <c r="BO23" s="1" t="s">
        <v>448</v>
      </c>
      <c r="BP23" s="1"/>
      <c r="BQ23" s="1"/>
      <c r="BR23" s="1" t="s">
        <v>655</v>
      </c>
      <c r="BS23" s="1">
        <v>8</v>
      </c>
      <c r="BT23" s="1"/>
      <c r="BU23" s="1" t="str">
        <f>HYPERLINK("https://nconnect.nicmar.ac.in/storage/profile/ProfilePhoto_P25703017_348917.jpg","Download")</f>
        <v>0</v>
      </c>
      <c r="BV23" s="1" t="s">
        <v>114</v>
      </c>
      <c r="BW23" s="3"/>
      <c r="BX23" s="3"/>
    </row>
    <row r="24" spans="1:76">
      <c r="A24" s="1" t="s">
        <v>76</v>
      </c>
      <c r="B24" s="1" t="s">
        <v>77</v>
      </c>
      <c r="C24" s="1" t="s">
        <v>656</v>
      </c>
      <c r="D24" s="1" t="s">
        <v>657</v>
      </c>
      <c r="E24" s="1" t="s">
        <v>658</v>
      </c>
      <c r="F24" s="1" t="s">
        <v>659</v>
      </c>
      <c r="G24" s="1" t="s">
        <v>660</v>
      </c>
      <c r="H24" s="1" t="s">
        <v>661</v>
      </c>
      <c r="I24" s="1" t="s">
        <v>662</v>
      </c>
      <c r="J24" s="1">
        <v>8856913448</v>
      </c>
      <c r="K24" s="1" t="s">
        <v>121</v>
      </c>
      <c r="L24" s="1" t="s">
        <v>663</v>
      </c>
      <c r="M24" s="1" t="s">
        <v>87</v>
      </c>
      <c r="N24" s="1" t="s">
        <v>521</v>
      </c>
      <c r="O24" s="1"/>
      <c r="P24" s="1"/>
      <c r="Q24" s="1" t="s">
        <v>664</v>
      </c>
      <c r="R24" s="1" t="s">
        <v>658</v>
      </c>
      <c r="S24" s="1">
        <v>9422431767</v>
      </c>
      <c r="T24" s="1" t="s">
        <v>665</v>
      </c>
      <c r="U24" s="1" t="s">
        <v>666</v>
      </c>
      <c r="V24" s="1">
        <v>8483892546</v>
      </c>
      <c r="W24" s="1" t="s">
        <v>95</v>
      </c>
      <c r="X24" s="1" t="s">
        <v>667</v>
      </c>
      <c r="Y24" s="1" t="s">
        <v>668</v>
      </c>
      <c r="Z24" s="1" t="s">
        <v>98</v>
      </c>
      <c r="AA24" s="1" t="s">
        <v>667</v>
      </c>
      <c r="AB24" s="1" t="s">
        <v>668</v>
      </c>
      <c r="AC24" s="1" t="s">
        <v>98</v>
      </c>
      <c r="AD24" s="1">
        <v>8.13</v>
      </c>
      <c r="AE24" s="1" t="s">
        <v>99</v>
      </c>
      <c r="AF24" s="1" t="s">
        <v>669</v>
      </c>
      <c r="AG24" s="1" t="s">
        <v>670</v>
      </c>
      <c r="AH24" s="1" t="s">
        <v>604</v>
      </c>
      <c r="AI24" s="1" t="s">
        <v>649</v>
      </c>
      <c r="AJ24" s="1">
        <v>83.2</v>
      </c>
      <c r="AK24" s="1"/>
      <c r="AL24" s="1" t="s">
        <v>671</v>
      </c>
      <c r="AM24" s="1" t="s">
        <v>670</v>
      </c>
      <c r="AN24" s="1" t="s">
        <v>230</v>
      </c>
      <c r="AO24" s="1" t="s">
        <v>204</v>
      </c>
      <c r="AP24" s="1" t="s">
        <v>156</v>
      </c>
      <c r="AQ24" s="1">
        <v>66.46</v>
      </c>
      <c r="AR24" s="1"/>
      <c r="AS24" s="1"/>
      <c r="AT24" s="1"/>
      <c r="AU24" s="1"/>
      <c r="AV24" s="1"/>
      <c r="AW24" s="1"/>
      <c r="AX24" s="1"/>
      <c r="AY24" s="1" t="s">
        <v>672</v>
      </c>
      <c r="AZ24" s="1" t="s">
        <v>673</v>
      </c>
      <c r="BA24" s="1" t="s">
        <v>653</v>
      </c>
      <c r="BB24" s="1" t="s">
        <v>290</v>
      </c>
      <c r="BC24" s="1" t="s">
        <v>291</v>
      </c>
      <c r="BD24" s="1" t="s">
        <v>292</v>
      </c>
      <c r="BE24" s="1">
        <v>63.2</v>
      </c>
      <c r="BF24" s="1">
        <v>7.07</v>
      </c>
      <c r="BG24" s="1"/>
      <c r="BH24" s="1"/>
      <c r="BI24" s="1"/>
      <c r="BJ24" s="1"/>
      <c r="BK24" s="1"/>
      <c r="BL24" s="1"/>
      <c r="BM24" s="1"/>
      <c r="BN24" s="1"/>
      <c r="BO24" s="1" t="s">
        <v>674</v>
      </c>
      <c r="BP24" s="1"/>
      <c r="BQ24" s="1"/>
      <c r="BR24" s="1" t="s">
        <v>675</v>
      </c>
      <c r="BS24" s="1">
        <v>21</v>
      </c>
      <c r="BT24" s="1" t="s">
        <v>676</v>
      </c>
      <c r="BU24" s="1" t="str">
        <f>HYPERLINK("https://nconnect.nicmar.ac.in/storage/profile/ProfilePhoto_P25703020_189736.jpg","Download")</f>
        <v>0</v>
      </c>
      <c r="BV24" s="1" t="s">
        <v>114</v>
      </c>
      <c r="BW24" s="3"/>
      <c r="BX24" s="3"/>
    </row>
    <row r="25" spans="1:76">
      <c r="A25" s="1" t="s">
        <v>76</v>
      </c>
      <c r="B25" s="1" t="s">
        <v>77</v>
      </c>
      <c r="C25" s="1" t="s">
        <v>677</v>
      </c>
      <c r="D25" s="1" t="s">
        <v>678</v>
      </c>
      <c r="E25" s="1"/>
      <c r="F25" s="1" t="s">
        <v>679</v>
      </c>
      <c r="G25" s="1" t="s">
        <v>680</v>
      </c>
      <c r="H25" s="1" t="s">
        <v>681</v>
      </c>
      <c r="I25" s="1" t="s">
        <v>682</v>
      </c>
      <c r="J25" s="1">
        <v>9627176190</v>
      </c>
      <c r="K25" s="1" t="s">
        <v>121</v>
      </c>
      <c r="L25" s="1" t="s">
        <v>683</v>
      </c>
      <c r="M25" s="1" t="s">
        <v>87</v>
      </c>
      <c r="N25" s="1" t="s">
        <v>352</v>
      </c>
      <c r="O25" s="1"/>
      <c r="P25" s="1" t="s">
        <v>196</v>
      </c>
      <c r="Q25" s="1" t="s">
        <v>684</v>
      </c>
      <c r="R25" s="1" t="s">
        <v>685</v>
      </c>
      <c r="S25" s="1">
        <v>9759199626</v>
      </c>
      <c r="T25" s="1" t="s">
        <v>524</v>
      </c>
      <c r="U25" s="1" t="s">
        <v>686</v>
      </c>
      <c r="V25" s="1">
        <v>9368986593</v>
      </c>
      <c r="W25" s="1" t="s">
        <v>225</v>
      </c>
      <c r="X25" s="1" t="s">
        <v>687</v>
      </c>
      <c r="Y25" s="1" t="s">
        <v>688</v>
      </c>
      <c r="Z25" s="1" t="s">
        <v>130</v>
      </c>
      <c r="AA25" s="1" t="s">
        <v>687</v>
      </c>
      <c r="AB25" s="1" t="s">
        <v>688</v>
      </c>
      <c r="AC25" s="1" t="s">
        <v>130</v>
      </c>
      <c r="AD25" s="1">
        <v>7.59</v>
      </c>
      <c r="AE25" s="1" t="s">
        <v>99</v>
      </c>
      <c r="AF25" s="1" t="s">
        <v>689</v>
      </c>
      <c r="AG25" s="1" t="s">
        <v>690</v>
      </c>
      <c r="AH25" s="1" t="s">
        <v>156</v>
      </c>
      <c r="AI25" s="1" t="s">
        <v>206</v>
      </c>
      <c r="AJ25" s="1">
        <v>71.83</v>
      </c>
      <c r="AK25" s="1">
        <v>7.56</v>
      </c>
      <c r="AL25" s="1" t="s">
        <v>689</v>
      </c>
      <c r="AM25" s="1" t="s">
        <v>690</v>
      </c>
      <c r="AN25" s="1"/>
      <c r="AO25" s="1" t="s">
        <v>157</v>
      </c>
      <c r="AP25" s="1" t="s">
        <v>106</v>
      </c>
      <c r="AQ25" s="1">
        <v>58.4</v>
      </c>
      <c r="AR25" s="1">
        <v>6.14</v>
      </c>
      <c r="AS25" s="1"/>
      <c r="AT25" s="1"/>
      <c r="AU25" s="1"/>
      <c r="AV25" s="1"/>
      <c r="AW25" s="1"/>
      <c r="AX25" s="1"/>
      <c r="AY25" s="1" t="s">
        <v>691</v>
      </c>
      <c r="AZ25" s="1" t="s">
        <v>692</v>
      </c>
      <c r="BA25" s="1"/>
      <c r="BB25" s="1"/>
      <c r="BC25" s="1" t="s">
        <v>136</v>
      </c>
      <c r="BD25" s="1" t="s">
        <v>342</v>
      </c>
      <c r="BE25" s="1">
        <v>71.02</v>
      </c>
      <c r="BF25" s="1"/>
      <c r="BG25" s="1"/>
      <c r="BH25" s="1"/>
      <c r="BI25" s="1"/>
      <c r="BJ25" s="1"/>
      <c r="BK25" s="1"/>
      <c r="BL25" s="1"/>
      <c r="BM25" s="1"/>
      <c r="BN25" s="1"/>
      <c r="BO25" s="1" t="s">
        <v>607</v>
      </c>
      <c r="BP25" s="1"/>
      <c r="BQ25" s="1"/>
      <c r="BR25" s="1" t="s">
        <v>693</v>
      </c>
      <c r="BS25" s="1">
        <v>7</v>
      </c>
      <c r="BT25" s="1" t="s">
        <v>694</v>
      </c>
      <c r="BU25" s="1" t="str">
        <f>HYPERLINK("https://nconnect.nicmar.ac.in/storage/profile/ProfilePhoto_P25703021_349281.jpg","Download")</f>
        <v>0</v>
      </c>
      <c r="BV25" s="1" t="s">
        <v>114</v>
      </c>
      <c r="BW25" s="3"/>
      <c r="BX25" s="3"/>
    </row>
    <row r="26" spans="1:76">
      <c r="A26" s="1" t="s">
        <v>76</v>
      </c>
      <c r="B26" s="1" t="s">
        <v>77</v>
      </c>
      <c r="C26" s="1" t="s">
        <v>695</v>
      </c>
      <c r="D26" s="1" t="s">
        <v>696</v>
      </c>
      <c r="E26" s="1" t="s">
        <v>697</v>
      </c>
      <c r="F26" s="1" t="s">
        <v>698</v>
      </c>
      <c r="G26" s="1" t="s">
        <v>699</v>
      </c>
      <c r="H26" s="1" t="s">
        <v>700</v>
      </c>
      <c r="I26" s="1" t="s">
        <v>701</v>
      </c>
      <c r="J26" s="1">
        <v>8767817626</v>
      </c>
      <c r="K26" s="1" t="s">
        <v>85</v>
      </c>
      <c r="L26" s="1" t="s">
        <v>702</v>
      </c>
      <c r="M26" s="1" t="s">
        <v>87</v>
      </c>
      <c r="N26" s="1" t="s">
        <v>594</v>
      </c>
      <c r="O26" s="1"/>
      <c r="P26" s="1" t="s">
        <v>90</v>
      </c>
      <c r="Q26" s="1" t="s">
        <v>703</v>
      </c>
      <c r="R26" s="1" t="s">
        <v>704</v>
      </c>
      <c r="S26" s="1">
        <v>9112618330</v>
      </c>
      <c r="T26" s="1" t="s">
        <v>705</v>
      </c>
      <c r="U26" s="1" t="s">
        <v>706</v>
      </c>
      <c r="V26" s="1">
        <v>9325719433</v>
      </c>
      <c r="W26" s="1" t="s">
        <v>95</v>
      </c>
      <c r="X26" s="1" t="s">
        <v>707</v>
      </c>
      <c r="Y26" s="1" t="s">
        <v>708</v>
      </c>
      <c r="Z26" s="1" t="s">
        <v>98</v>
      </c>
      <c r="AA26" s="1" t="s">
        <v>707</v>
      </c>
      <c r="AB26" s="1" t="s">
        <v>708</v>
      </c>
      <c r="AC26" s="1" t="s">
        <v>98</v>
      </c>
      <c r="AD26" s="1">
        <v>7.46</v>
      </c>
      <c r="AE26" s="1" t="s">
        <v>99</v>
      </c>
      <c r="AF26" s="1" t="s">
        <v>709</v>
      </c>
      <c r="AG26" s="1" t="s">
        <v>601</v>
      </c>
      <c r="AH26" s="1" t="s">
        <v>204</v>
      </c>
      <c r="AI26" s="1" t="s">
        <v>256</v>
      </c>
      <c r="AJ26" s="1">
        <v>79.2</v>
      </c>
      <c r="AK26" s="1"/>
      <c r="AL26" s="1" t="s">
        <v>710</v>
      </c>
      <c r="AM26" s="1" t="s">
        <v>601</v>
      </c>
      <c r="AN26" s="1" t="s">
        <v>337</v>
      </c>
      <c r="AO26" s="1" t="s">
        <v>651</v>
      </c>
      <c r="AP26" s="1" t="s">
        <v>711</v>
      </c>
      <c r="AQ26" s="1">
        <v>90.17</v>
      </c>
      <c r="AR26" s="1"/>
      <c r="AS26" s="1"/>
      <c r="AT26" s="1"/>
      <c r="AU26" s="1"/>
      <c r="AV26" s="1"/>
      <c r="AW26" s="1"/>
      <c r="AX26" s="1"/>
      <c r="AY26" s="1" t="s">
        <v>712</v>
      </c>
      <c r="AZ26" s="1" t="s">
        <v>713</v>
      </c>
      <c r="BA26" s="1" t="s">
        <v>232</v>
      </c>
      <c r="BB26" s="1" t="s">
        <v>341</v>
      </c>
      <c r="BC26" s="1" t="s">
        <v>105</v>
      </c>
      <c r="BD26" s="1" t="s">
        <v>537</v>
      </c>
      <c r="BE26" s="1">
        <v>59.5</v>
      </c>
      <c r="BF26" s="1">
        <v>5.95</v>
      </c>
      <c r="BG26" s="1"/>
      <c r="BH26" s="1"/>
      <c r="BI26" s="1"/>
      <c r="BJ26" s="1"/>
      <c r="BK26" s="1"/>
      <c r="BL26" s="1"/>
      <c r="BM26" s="1"/>
      <c r="BN26" s="1"/>
      <c r="BO26" s="1" t="s">
        <v>607</v>
      </c>
      <c r="BP26" s="1"/>
      <c r="BQ26" s="1"/>
      <c r="BR26" s="1" t="s">
        <v>714</v>
      </c>
      <c r="BS26" s="1">
        <v>8</v>
      </c>
      <c r="BT26" s="1"/>
      <c r="BU26" s="1" t="str">
        <f>HYPERLINK("https://nconnect.nicmar.ac.in/storage/profile/ProfilePhoto_P25703022_834792.jpg","Download")</f>
        <v>0</v>
      </c>
      <c r="BV26" s="1" t="s">
        <v>114</v>
      </c>
      <c r="BW26" s="3"/>
      <c r="BX26" s="3"/>
    </row>
    <row r="27" spans="1:76">
      <c r="A27" s="1" t="s">
        <v>76</v>
      </c>
      <c r="B27" s="1" t="s">
        <v>77</v>
      </c>
      <c r="C27" s="1" t="s">
        <v>715</v>
      </c>
      <c r="D27" s="1" t="s">
        <v>716</v>
      </c>
      <c r="E27" s="1"/>
      <c r="F27" s="1" t="s">
        <v>717</v>
      </c>
      <c r="G27" s="1" t="s">
        <v>718</v>
      </c>
      <c r="H27" s="1" t="s">
        <v>719</v>
      </c>
      <c r="I27" s="1" t="s">
        <v>720</v>
      </c>
      <c r="J27" s="1">
        <v>9122423202</v>
      </c>
      <c r="K27" s="1" t="s">
        <v>121</v>
      </c>
      <c r="L27" s="1" t="s">
        <v>721</v>
      </c>
      <c r="M27" s="1" t="s">
        <v>87</v>
      </c>
      <c r="N27" s="1" t="s">
        <v>123</v>
      </c>
      <c r="O27" s="1"/>
      <c r="P27" s="1" t="s">
        <v>90</v>
      </c>
      <c r="Q27" s="1" t="s">
        <v>722</v>
      </c>
      <c r="R27" s="1" t="s">
        <v>723</v>
      </c>
      <c r="S27" s="1">
        <v>7979933985</v>
      </c>
      <c r="T27" s="1" t="s">
        <v>724</v>
      </c>
      <c r="U27" s="1" t="s">
        <v>725</v>
      </c>
      <c r="V27" s="1">
        <v>7369000179</v>
      </c>
      <c r="W27" s="1" t="s">
        <v>225</v>
      </c>
      <c r="X27" s="1" t="s">
        <v>726</v>
      </c>
      <c r="Y27" s="1" t="s">
        <v>727</v>
      </c>
      <c r="Z27" s="1" t="s">
        <v>333</v>
      </c>
      <c r="AA27" s="1" t="s">
        <v>726</v>
      </c>
      <c r="AB27" s="1" t="s">
        <v>727</v>
      </c>
      <c r="AC27" s="1" t="s">
        <v>333</v>
      </c>
      <c r="AD27" s="1">
        <v>7.73</v>
      </c>
      <c r="AE27" s="1" t="s">
        <v>99</v>
      </c>
      <c r="AF27" s="1" t="s">
        <v>728</v>
      </c>
      <c r="AG27" s="1" t="s">
        <v>729</v>
      </c>
      <c r="AH27" s="1" t="s">
        <v>387</v>
      </c>
      <c r="AI27" s="1" t="s">
        <v>388</v>
      </c>
      <c r="AJ27" s="1">
        <v>85.5</v>
      </c>
      <c r="AK27" s="1">
        <v>9</v>
      </c>
      <c r="AL27" s="1" t="s">
        <v>730</v>
      </c>
      <c r="AM27" s="1" t="s">
        <v>729</v>
      </c>
      <c r="AN27" s="1"/>
      <c r="AO27" s="1" t="s">
        <v>360</v>
      </c>
      <c r="AP27" s="1" t="s">
        <v>178</v>
      </c>
      <c r="AQ27" s="1">
        <v>66</v>
      </c>
      <c r="AR27" s="1"/>
      <c r="AS27" s="1"/>
      <c r="AT27" s="1"/>
      <c r="AU27" s="1"/>
      <c r="AV27" s="1"/>
      <c r="AW27" s="1"/>
      <c r="AX27" s="1"/>
      <c r="AY27" s="1" t="s">
        <v>731</v>
      </c>
      <c r="AZ27" s="1" t="s">
        <v>732</v>
      </c>
      <c r="BA27" s="1"/>
      <c r="BB27" s="1"/>
      <c r="BC27" s="1" t="s">
        <v>207</v>
      </c>
      <c r="BD27" s="1" t="s">
        <v>733</v>
      </c>
      <c r="BE27" s="1">
        <v>75.13</v>
      </c>
      <c r="BF27" s="1"/>
      <c r="BG27" s="1"/>
      <c r="BH27" s="1"/>
      <c r="BI27" s="1"/>
      <c r="BJ27" s="1"/>
      <c r="BK27" s="1"/>
      <c r="BL27" s="1"/>
      <c r="BM27" s="1"/>
      <c r="BN27" s="1"/>
      <c r="BO27" s="1" t="s">
        <v>607</v>
      </c>
      <c r="BP27" s="1"/>
      <c r="BQ27" s="1"/>
      <c r="BR27" s="1" t="s">
        <v>734</v>
      </c>
      <c r="BS27" s="1">
        <v>7</v>
      </c>
      <c r="BT27" s="1" t="s">
        <v>735</v>
      </c>
      <c r="BU27" s="1" t="str">
        <f>HYPERLINK("https://nconnect.nicmar.ac.in/storage/profile/ProfilePhoto_P25703023_618729.jpg","Download")</f>
        <v>0</v>
      </c>
      <c r="BV27" s="1" t="s">
        <v>114</v>
      </c>
      <c r="BW27" s="3"/>
      <c r="BX27" s="3"/>
    </row>
    <row r="28" spans="1:76">
      <c r="A28" s="1" t="s">
        <v>76</v>
      </c>
      <c r="B28" s="1" t="s">
        <v>77</v>
      </c>
      <c r="C28" s="1" t="s">
        <v>736</v>
      </c>
      <c r="D28" s="1" t="s">
        <v>737</v>
      </c>
      <c r="E28" s="1"/>
      <c r="F28" s="1" t="s">
        <v>738</v>
      </c>
      <c r="G28" s="1" t="s">
        <v>739</v>
      </c>
      <c r="H28" s="1" t="s">
        <v>740</v>
      </c>
      <c r="I28" s="1" t="s">
        <v>741</v>
      </c>
      <c r="J28" s="1">
        <v>9861116372</v>
      </c>
      <c r="K28" s="1" t="s">
        <v>85</v>
      </c>
      <c r="L28" s="1" t="s">
        <v>742</v>
      </c>
      <c r="M28" s="1" t="s">
        <v>87</v>
      </c>
      <c r="N28" s="1" t="s">
        <v>743</v>
      </c>
      <c r="O28" s="1"/>
      <c r="P28" s="1" t="s">
        <v>90</v>
      </c>
      <c r="Q28" s="1" t="s">
        <v>744</v>
      </c>
      <c r="R28" s="1" t="s">
        <v>745</v>
      </c>
      <c r="S28" s="1">
        <v>9337836550</v>
      </c>
      <c r="T28" s="1" t="s">
        <v>328</v>
      </c>
      <c r="U28" s="1" t="s">
        <v>746</v>
      </c>
      <c r="V28" s="1">
        <v>8249213208</v>
      </c>
      <c r="W28" s="1" t="s">
        <v>747</v>
      </c>
      <c r="X28" s="1" t="s">
        <v>748</v>
      </c>
      <c r="Y28" s="1" t="s">
        <v>749</v>
      </c>
      <c r="Z28" s="1" t="s">
        <v>384</v>
      </c>
      <c r="AA28" s="1" t="s">
        <v>748</v>
      </c>
      <c r="AB28" s="1" t="s">
        <v>749</v>
      </c>
      <c r="AC28" s="1" t="s">
        <v>384</v>
      </c>
      <c r="AD28" s="1">
        <v>9.19</v>
      </c>
      <c r="AE28" s="1" t="s">
        <v>99</v>
      </c>
      <c r="AF28" s="1" t="s">
        <v>750</v>
      </c>
      <c r="AG28" s="1" t="s">
        <v>751</v>
      </c>
      <c r="AH28" s="1" t="s">
        <v>752</v>
      </c>
      <c r="AI28" s="1" t="s">
        <v>753</v>
      </c>
      <c r="AJ28" s="1">
        <v>81.7</v>
      </c>
      <c r="AK28" s="1">
        <v>8.6</v>
      </c>
      <c r="AL28" s="1" t="s">
        <v>754</v>
      </c>
      <c r="AM28" s="1" t="s">
        <v>751</v>
      </c>
      <c r="AN28" s="1" t="s">
        <v>501</v>
      </c>
      <c r="AO28" s="1" t="s">
        <v>753</v>
      </c>
      <c r="AP28" s="1" t="s">
        <v>360</v>
      </c>
      <c r="AQ28" s="1">
        <v>60.16</v>
      </c>
      <c r="AR28" s="1"/>
      <c r="AS28" s="1"/>
      <c r="AT28" s="1"/>
      <c r="AU28" s="1"/>
      <c r="AV28" s="1"/>
      <c r="AW28" s="1"/>
      <c r="AX28" s="1"/>
      <c r="AY28" s="1" t="s">
        <v>755</v>
      </c>
      <c r="AZ28" s="1" t="s">
        <v>756</v>
      </c>
      <c r="BA28" s="1" t="s">
        <v>757</v>
      </c>
      <c r="BB28" s="1" t="s">
        <v>758</v>
      </c>
      <c r="BC28" s="1" t="s">
        <v>471</v>
      </c>
      <c r="BD28" s="1" t="s">
        <v>759</v>
      </c>
      <c r="BE28" s="1">
        <v>81.2</v>
      </c>
      <c r="BF28" s="1">
        <v>8.12</v>
      </c>
      <c r="BG28" s="1"/>
      <c r="BH28" s="1"/>
      <c r="BI28" s="1"/>
      <c r="BJ28" s="1"/>
      <c r="BK28" s="1"/>
      <c r="BL28" s="1"/>
      <c r="BM28" s="1"/>
      <c r="BN28" s="1"/>
      <c r="BO28" s="1" t="s">
        <v>760</v>
      </c>
      <c r="BP28" s="1"/>
      <c r="BQ28" s="1"/>
      <c r="BR28" s="1" t="s">
        <v>761</v>
      </c>
      <c r="BS28" s="1">
        <v>18</v>
      </c>
      <c r="BT28" s="1"/>
      <c r="BU28" s="1" t="str">
        <f>HYPERLINK("https://nconnect.nicmar.ac.in/storage/profile/ProfilePhoto_P25703024_753916.jpg","Download")</f>
        <v>0</v>
      </c>
      <c r="BV28" s="1" t="s">
        <v>114</v>
      </c>
      <c r="BW28" s="3"/>
      <c r="BX28" s="3"/>
    </row>
    <row r="29" spans="1:76">
      <c r="A29" s="1" t="s">
        <v>76</v>
      </c>
      <c r="B29" s="1" t="s">
        <v>77</v>
      </c>
      <c r="C29" s="1" t="s">
        <v>762</v>
      </c>
      <c r="D29" s="1" t="s">
        <v>763</v>
      </c>
      <c r="E29" s="1" t="s">
        <v>764</v>
      </c>
      <c r="F29" s="1" t="s">
        <v>765</v>
      </c>
      <c r="G29" s="1" t="s">
        <v>766</v>
      </c>
      <c r="H29" s="1" t="s">
        <v>767</v>
      </c>
      <c r="I29" s="1" t="s">
        <v>768</v>
      </c>
      <c r="J29" s="1">
        <v>7569202194</v>
      </c>
      <c r="K29" s="1" t="s">
        <v>121</v>
      </c>
      <c r="L29" s="1" t="s">
        <v>769</v>
      </c>
      <c r="M29" s="1" t="s">
        <v>87</v>
      </c>
      <c r="N29" s="1" t="s">
        <v>770</v>
      </c>
      <c r="O29" s="1"/>
      <c r="P29" s="1" t="s">
        <v>771</v>
      </c>
      <c r="Q29" s="1" t="s">
        <v>772</v>
      </c>
      <c r="R29" s="1" t="s">
        <v>773</v>
      </c>
      <c r="S29" s="1">
        <v>9848954962</v>
      </c>
      <c r="T29" s="1" t="s">
        <v>774</v>
      </c>
      <c r="U29" s="1" t="s">
        <v>775</v>
      </c>
      <c r="V29" s="1">
        <v>9705125634</v>
      </c>
      <c r="W29" s="1" t="s">
        <v>93</v>
      </c>
      <c r="X29" s="1" t="s">
        <v>776</v>
      </c>
      <c r="Y29" s="1" t="s">
        <v>777</v>
      </c>
      <c r="Z29" s="1" t="s">
        <v>778</v>
      </c>
      <c r="AA29" s="1" t="s">
        <v>776</v>
      </c>
      <c r="AB29" s="1" t="s">
        <v>777</v>
      </c>
      <c r="AC29" s="1" t="s">
        <v>778</v>
      </c>
      <c r="AD29" s="1">
        <v>6.63</v>
      </c>
      <c r="AE29" s="1" t="s">
        <v>99</v>
      </c>
      <c r="AF29" s="1" t="s">
        <v>779</v>
      </c>
      <c r="AG29" s="1" t="s">
        <v>780</v>
      </c>
      <c r="AH29" s="1" t="s">
        <v>781</v>
      </c>
      <c r="AI29" s="1" t="s">
        <v>284</v>
      </c>
      <c r="AJ29" s="1">
        <v>80</v>
      </c>
      <c r="AK29" s="1">
        <v>8</v>
      </c>
      <c r="AL29" s="1" t="s">
        <v>782</v>
      </c>
      <c r="AM29" s="1" t="s">
        <v>783</v>
      </c>
      <c r="AN29" s="1" t="s">
        <v>230</v>
      </c>
      <c r="AO29" s="1" t="s">
        <v>388</v>
      </c>
      <c r="AP29" s="1" t="s">
        <v>256</v>
      </c>
      <c r="AQ29" s="1">
        <v>66.4</v>
      </c>
      <c r="AR29" s="1">
        <v>6.6</v>
      </c>
      <c r="AS29" s="1"/>
      <c r="AT29" s="1"/>
      <c r="AU29" s="1"/>
      <c r="AV29" s="1"/>
      <c r="AW29" s="1"/>
      <c r="AX29" s="1"/>
      <c r="AY29" s="1" t="s">
        <v>784</v>
      </c>
      <c r="AZ29" s="1" t="s">
        <v>785</v>
      </c>
      <c r="BA29" s="1" t="s">
        <v>232</v>
      </c>
      <c r="BB29" s="1" t="s">
        <v>786</v>
      </c>
      <c r="BC29" s="1" t="s">
        <v>207</v>
      </c>
      <c r="BD29" s="1" t="s">
        <v>475</v>
      </c>
      <c r="BE29" s="1">
        <v>70.3</v>
      </c>
      <c r="BF29" s="1">
        <v>7.03</v>
      </c>
      <c r="BG29" s="1"/>
      <c r="BH29" s="1"/>
      <c r="BI29" s="1"/>
      <c r="BJ29" s="1"/>
      <c r="BK29" s="1"/>
      <c r="BL29" s="1"/>
      <c r="BM29" s="1"/>
      <c r="BN29" s="1"/>
      <c r="BO29" s="1" t="s">
        <v>787</v>
      </c>
      <c r="BP29" s="1" t="s">
        <v>788</v>
      </c>
      <c r="BQ29" s="1" t="s">
        <v>789</v>
      </c>
      <c r="BR29" s="1" t="s">
        <v>790</v>
      </c>
      <c r="BS29" s="1">
        <v>8</v>
      </c>
      <c r="BT29" s="1"/>
      <c r="BU29" s="1" t="str">
        <f>HYPERLINK("https://nconnect.nicmar.ac.in/storage/profile/ProfilePhoto_P25703025_329654.jpg","Download")</f>
        <v>0</v>
      </c>
      <c r="BV29" s="1" t="s">
        <v>114</v>
      </c>
      <c r="BW29" s="3"/>
      <c r="BX29" s="3"/>
    </row>
    <row r="30" spans="1:76">
      <c r="A30" s="1" t="s">
        <v>76</v>
      </c>
      <c r="B30" s="1" t="s">
        <v>77</v>
      </c>
      <c r="C30" s="1" t="s">
        <v>791</v>
      </c>
      <c r="D30" s="1" t="s">
        <v>792</v>
      </c>
      <c r="E30" s="1"/>
      <c r="F30" s="1" t="s">
        <v>399</v>
      </c>
      <c r="G30" s="1" t="s">
        <v>793</v>
      </c>
      <c r="H30" s="1" t="s">
        <v>794</v>
      </c>
      <c r="I30" s="1" t="s">
        <v>795</v>
      </c>
      <c r="J30" s="1">
        <v>9792555169</v>
      </c>
      <c r="K30" s="1" t="s">
        <v>85</v>
      </c>
      <c r="L30" s="1" t="s">
        <v>796</v>
      </c>
      <c r="M30" s="1" t="s">
        <v>87</v>
      </c>
      <c r="N30" s="1" t="s">
        <v>797</v>
      </c>
      <c r="O30" s="1"/>
      <c r="P30" s="1" t="s">
        <v>90</v>
      </c>
      <c r="Q30" s="1" t="s">
        <v>798</v>
      </c>
      <c r="R30" s="1" t="s">
        <v>799</v>
      </c>
      <c r="S30" s="1">
        <v>9125921538</v>
      </c>
      <c r="T30" s="1" t="s">
        <v>553</v>
      </c>
      <c r="U30" s="1" t="s">
        <v>800</v>
      </c>
      <c r="V30" s="1">
        <v>9511049332</v>
      </c>
      <c r="W30" s="1" t="s">
        <v>225</v>
      </c>
      <c r="X30" s="1" t="s">
        <v>801</v>
      </c>
      <c r="Y30" s="1" t="s">
        <v>802</v>
      </c>
      <c r="Z30" s="1" t="s">
        <v>130</v>
      </c>
      <c r="AA30" s="1" t="s">
        <v>801</v>
      </c>
      <c r="AB30" s="1" t="s">
        <v>802</v>
      </c>
      <c r="AC30" s="1" t="s">
        <v>130</v>
      </c>
      <c r="AD30" s="1">
        <v>8.09</v>
      </c>
      <c r="AE30" s="1" t="s">
        <v>99</v>
      </c>
      <c r="AF30" s="1" t="s">
        <v>803</v>
      </c>
      <c r="AG30" s="1" t="s">
        <v>804</v>
      </c>
      <c r="AH30" s="1" t="s">
        <v>602</v>
      </c>
      <c r="AI30" s="1" t="s">
        <v>604</v>
      </c>
      <c r="AJ30" s="1">
        <v>81.7</v>
      </c>
      <c r="AK30" s="1">
        <v>8.6</v>
      </c>
      <c r="AL30" s="1" t="s">
        <v>805</v>
      </c>
      <c r="AM30" s="1" t="s">
        <v>806</v>
      </c>
      <c r="AN30" s="1" t="s">
        <v>443</v>
      </c>
      <c r="AO30" s="1" t="s">
        <v>359</v>
      </c>
      <c r="AP30" s="1" t="s">
        <v>204</v>
      </c>
      <c r="AQ30" s="1">
        <v>67.6</v>
      </c>
      <c r="AR30" s="1"/>
      <c r="AS30" s="1"/>
      <c r="AT30" s="1"/>
      <c r="AU30" s="1"/>
      <c r="AV30" s="1"/>
      <c r="AW30" s="1"/>
      <c r="AX30" s="1"/>
      <c r="AY30" s="1" t="s">
        <v>807</v>
      </c>
      <c r="AZ30" s="1" t="s">
        <v>808</v>
      </c>
      <c r="BA30" s="1" t="s">
        <v>417</v>
      </c>
      <c r="BB30" s="1" t="s">
        <v>341</v>
      </c>
      <c r="BC30" s="1" t="s">
        <v>133</v>
      </c>
      <c r="BD30" s="1" t="s">
        <v>207</v>
      </c>
      <c r="BE30" s="1">
        <v>54.06</v>
      </c>
      <c r="BF30" s="1"/>
      <c r="BG30" s="1"/>
      <c r="BH30" s="1"/>
      <c r="BI30" s="1"/>
      <c r="BJ30" s="1"/>
      <c r="BK30" s="1"/>
      <c r="BL30" s="1"/>
      <c r="BM30" s="1"/>
      <c r="BN30" s="1"/>
      <c r="BO30" s="1" t="s">
        <v>809</v>
      </c>
      <c r="BP30" s="1" t="s">
        <v>810</v>
      </c>
      <c r="BQ30" s="1" t="s">
        <v>811</v>
      </c>
      <c r="BR30" s="1" t="s">
        <v>812</v>
      </c>
      <c r="BS30" s="1">
        <v>19</v>
      </c>
      <c r="BT30" s="1" t="s">
        <v>813</v>
      </c>
      <c r="BU30" s="1" t="str">
        <f>HYPERLINK("https://nconnect.nicmar.ac.in/storage/profile/ProfilePhoto_P25703026_473982.jpg","Download")</f>
        <v>0</v>
      </c>
      <c r="BV30" s="1" t="s">
        <v>114</v>
      </c>
      <c r="BW30" s="3"/>
      <c r="BX30" s="3"/>
    </row>
    <row r="31" spans="1:76">
      <c r="A31" s="1" t="s">
        <v>76</v>
      </c>
      <c r="B31" s="1" t="s">
        <v>77</v>
      </c>
      <c r="C31" s="1" t="s">
        <v>814</v>
      </c>
      <c r="D31" s="1" t="s">
        <v>815</v>
      </c>
      <c r="E31" s="1"/>
      <c r="F31" s="1" t="s">
        <v>816</v>
      </c>
      <c r="G31" s="1" t="s">
        <v>817</v>
      </c>
      <c r="H31" s="1" t="s">
        <v>818</v>
      </c>
      <c r="I31" s="1" t="s">
        <v>819</v>
      </c>
      <c r="J31" s="1">
        <v>9971701710</v>
      </c>
      <c r="K31" s="1" t="s">
        <v>85</v>
      </c>
      <c r="L31" s="1" t="s">
        <v>820</v>
      </c>
      <c r="M31" s="1" t="s">
        <v>821</v>
      </c>
      <c r="N31" s="1" t="s">
        <v>123</v>
      </c>
      <c r="O31" s="1"/>
      <c r="P31" s="1" t="s">
        <v>90</v>
      </c>
      <c r="Q31" s="1" t="s">
        <v>822</v>
      </c>
      <c r="R31" s="1" t="s">
        <v>823</v>
      </c>
      <c r="S31" s="1">
        <v>9971701710</v>
      </c>
      <c r="T31" s="1" t="s">
        <v>99</v>
      </c>
      <c r="U31" s="1" t="s">
        <v>824</v>
      </c>
      <c r="V31" s="1">
        <v>9530047407</v>
      </c>
      <c r="W31" s="1" t="s">
        <v>95</v>
      </c>
      <c r="X31" s="1" t="s">
        <v>825</v>
      </c>
      <c r="Y31" s="1" t="s">
        <v>826</v>
      </c>
      <c r="Z31" s="1" t="s">
        <v>827</v>
      </c>
      <c r="AA31" s="1" t="s">
        <v>825</v>
      </c>
      <c r="AB31" s="1" t="s">
        <v>826</v>
      </c>
      <c r="AC31" s="1" t="s">
        <v>827</v>
      </c>
      <c r="AD31" s="1">
        <v>9.82</v>
      </c>
      <c r="AE31" s="1" t="s">
        <v>99</v>
      </c>
      <c r="AF31" s="1" t="s">
        <v>828</v>
      </c>
      <c r="AG31" s="1" t="s">
        <v>829</v>
      </c>
      <c r="AH31" s="1" t="s">
        <v>830</v>
      </c>
      <c r="AI31" s="1" t="s">
        <v>831</v>
      </c>
      <c r="AJ31" s="1">
        <v>75.4</v>
      </c>
      <c r="AK31" s="1"/>
      <c r="AL31" s="1" t="s">
        <v>828</v>
      </c>
      <c r="AM31" s="1" t="s">
        <v>829</v>
      </c>
      <c r="AN31" s="1" t="s">
        <v>443</v>
      </c>
      <c r="AO31" s="1" t="s">
        <v>832</v>
      </c>
      <c r="AP31" s="1" t="s">
        <v>833</v>
      </c>
      <c r="AQ31" s="1">
        <v>71.6</v>
      </c>
      <c r="AR31" s="1"/>
      <c r="AS31" s="1"/>
      <c r="AT31" s="1"/>
      <c r="AU31" s="1"/>
      <c r="AV31" s="1"/>
      <c r="AW31" s="1"/>
      <c r="AX31" s="1"/>
      <c r="AY31" s="1" t="s">
        <v>834</v>
      </c>
      <c r="AZ31" s="1" t="s">
        <v>835</v>
      </c>
      <c r="BA31" s="1" t="s">
        <v>417</v>
      </c>
      <c r="BB31" s="1" t="s">
        <v>836</v>
      </c>
      <c r="BC31" s="1" t="s">
        <v>837</v>
      </c>
      <c r="BD31" s="1" t="s">
        <v>781</v>
      </c>
      <c r="BE31" s="1">
        <v>76.4</v>
      </c>
      <c r="BF31" s="1"/>
      <c r="BG31" s="1" t="s">
        <v>838</v>
      </c>
      <c r="BH31" s="1" t="s">
        <v>839</v>
      </c>
      <c r="BI31" s="1"/>
      <c r="BJ31" s="1"/>
      <c r="BK31" s="1" t="s">
        <v>840</v>
      </c>
      <c r="BL31" s="1" t="s">
        <v>388</v>
      </c>
      <c r="BM31" s="1">
        <v>74.42</v>
      </c>
      <c r="BN31" s="1"/>
      <c r="BO31" s="1" t="s">
        <v>841</v>
      </c>
      <c r="BP31" s="1" t="s">
        <v>842</v>
      </c>
      <c r="BQ31" s="1" t="s">
        <v>395</v>
      </c>
      <c r="BR31" s="1" t="s">
        <v>843</v>
      </c>
      <c r="BS31" s="1">
        <v>40</v>
      </c>
      <c r="BT31" s="1" t="s">
        <v>844</v>
      </c>
      <c r="BU31" s="1" t="str">
        <f>HYPERLINK("https://nconnect.nicmar.ac.in/storage/profile/ProfilePhoto_P25703027_638754.jpg","Download")</f>
        <v>0</v>
      </c>
      <c r="BV31" s="1" t="s">
        <v>114</v>
      </c>
      <c r="BW31" s="3"/>
      <c r="BX31" s="3"/>
    </row>
    <row r="32" spans="1:76">
      <c r="A32" s="1" t="s">
        <v>76</v>
      </c>
      <c r="B32" s="1" t="s">
        <v>77</v>
      </c>
      <c r="C32" s="1" t="s">
        <v>845</v>
      </c>
      <c r="D32" s="1" t="s">
        <v>846</v>
      </c>
      <c r="E32" s="1" t="s">
        <v>847</v>
      </c>
      <c r="F32" s="1" t="s">
        <v>848</v>
      </c>
      <c r="G32" s="1" t="s">
        <v>849</v>
      </c>
      <c r="H32" s="1" t="s">
        <v>850</v>
      </c>
      <c r="I32" s="1" t="s">
        <v>851</v>
      </c>
      <c r="J32" s="1">
        <v>9765373493</v>
      </c>
      <c r="K32" s="1" t="s">
        <v>121</v>
      </c>
      <c r="L32" s="1" t="s">
        <v>852</v>
      </c>
      <c r="M32" s="1" t="s">
        <v>87</v>
      </c>
      <c r="N32" s="1" t="s">
        <v>853</v>
      </c>
      <c r="O32" s="1"/>
      <c r="P32" s="1" t="s">
        <v>196</v>
      </c>
      <c r="Q32" s="1" t="s">
        <v>854</v>
      </c>
      <c r="R32" s="1" t="s">
        <v>855</v>
      </c>
      <c r="S32" s="1">
        <v>9665199540</v>
      </c>
      <c r="T32" s="1" t="s">
        <v>524</v>
      </c>
      <c r="U32" s="1" t="s">
        <v>856</v>
      </c>
      <c r="V32" s="1">
        <v>9665199540</v>
      </c>
      <c r="W32" s="1" t="s">
        <v>524</v>
      </c>
      <c r="X32" s="1" t="s">
        <v>857</v>
      </c>
      <c r="Y32" s="1" t="s">
        <v>858</v>
      </c>
      <c r="Z32" s="1" t="s">
        <v>98</v>
      </c>
      <c r="AA32" s="1" t="s">
        <v>857</v>
      </c>
      <c r="AB32" s="1" t="s">
        <v>858</v>
      </c>
      <c r="AC32" s="1" t="s">
        <v>98</v>
      </c>
      <c r="AD32" s="1">
        <v>6.55</v>
      </c>
      <c r="AE32" s="1" t="s">
        <v>99</v>
      </c>
      <c r="AF32" s="1" t="s">
        <v>859</v>
      </c>
      <c r="AG32" s="1" t="s">
        <v>860</v>
      </c>
      <c r="AH32" s="1" t="s">
        <v>861</v>
      </c>
      <c r="AI32" s="1" t="s">
        <v>602</v>
      </c>
      <c r="AJ32" s="1">
        <v>68.4</v>
      </c>
      <c r="AK32" s="1"/>
      <c r="AL32" s="1"/>
      <c r="AM32" s="1"/>
      <c r="AN32" s="1" t="s">
        <v>341</v>
      </c>
      <c r="AO32" s="1"/>
      <c r="AP32" s="1"/>
      <c r="AQ32" s="1"/>
      <c r="AR32" s="1"/>
      <c r="AS32" s="1" t="s">
        <v>862</v>
      </c>
      <c r="AT32" s="1" t="s">
        <v>863</v>
      </c>
      <c r="AU32" s="1" t="s">
        <v>840</v>
      </c>
      <c r="AV32" s="1" t="s">
        <v>102</v>
      </c>
      <c r="AW32" s="1">
        <v>71.94</v>
      </c>
      <c r="AX32" s="1"/>
      <c r="AY32" s="1" t="s">
        <v>312</v>
      </c>
      <c r="AZ32" s="1" t="s">
        <v>864</v>
      </c>
      <c r="BA32" s="1" t="s">
        <v>289</v>
      </c>
      <c r="BB32" s="1" t="s">
        <v>290</v>
      </c>
      <c r="BC32" s="1" t="s">
        <v>103</v>
      </c>
      <c r="BD32" s="1" t="s">
        <v>292</v>
      </c>
      <c r="BE32" s="1">
        <v>73.7</v>
      </c>
      <c r="BF32" s="1">
        <v>8.12</v>
      </c>
      <c r="BG32" s="1"/>
      <c r="BH32" s="1"/>
      <c r="BI32" s="1"/>
      <c r="BJ32" s="1"/>
      <c r="BK32" s="1"/>
      <c r="BL32" s="1"/>
      <c r="BM32" s="1"/>
      <c r="BN32" s="1"/>
      <c r="BO32" s="1" t="s">
        <v>865</v>
      </c>
      <c r="BP32" s="1" t="s">
        <v>866</v>
      </c>
      <c r="BQ32" s="1" t="s">
        <v>867</v>
      </c>
      <c r="BR32" s="1" t="s">
        <v>868</v>
      </c>
      <c r="BS32" s="1">
        <v>7</v>
      </c>
      <c r="BT32" s="1"/>
      <c r="BU32" s="1" t="str">
        <f>HYPERLINK("https://nconnect.nicmar.ac.in/storage/profile/ProfilePhoto_P25703028_281695.jpg","Download")</f>
        <v>0</v>
      </c>
      <c r="BV32" s="1" t="s">
        <v>114</v>
      </c>
      <c r="BW32" s="3"/>
      <c r="BX32" s="3"/>
    </row>
    <row r="33" spans="1:76">
      <c r="A33" s="1" t="s">
        <v>76</v>
      </c>
      <c r="B33" s="1" t="s">
        <v>77</v>
      </c>
      <c r="C33" s="1" t="s">
        <v>869</v>
      </c>
      <c r="D33" s="1" t="s">
        <v>870</v>
      </c>
      <c r="E33" s="1"/>
      <c r="F33" s="1" t="s">
        <v>871</v>
      </c>
      <c r="G33" s="1" t="s">
        <v>872</v>
      </c>
      <c r="H33" s="1" t="s">
        <v>873</v>
      </c>
      <c r="I33" s="1" t="s">
        <v>874</v>
      </c>
      <c r="J33" s="1">
        <v>9508582245</v>
      </c>
      <c r="K33" s="1" t="s">
        <v>85</v>
      </c>
      <c r="L33" s="1" t="s">
        <v>875</v>
      </c>
      <c r="M33" s="1" t="s">
        <v>87</v>
      </c>
      <c r="N33" s="1" t="s">
        <v>431</v>
      </c>
      <c r="O33" s="1"/>
      <c r="P33" s="1" t="s">
        <v>170</v>
      </c>
      <c r="Q33" s="1" t="s">
        <v>876</v>
      </c>
      <c r="R33" s="1" t="s">
        <v>877</v>
      </c>
      <c r="S33" s="1">
        <v>9123435051</v>
      </c>
      <c r="T33" s="1" t="s">
        <v>328</v>
      </c>
      <c r="U33" s="1" t="s">
        <v>878</v>
      </c>
      <c r="V33" s="1">
        <v>9153580282</v>
      </c>
      <c r="W33" s="1" t="s">
        <v>95</v>
      </c>
      <c r="X33" s="1" t="s">
        <v>879</v>
      </c>
      <c r="Y33" s="1" t="s">
        <v>727</v>
      </c>
      <c r="Z33" s="1" t="s">
        <v>333</v>
      </c>
      <c r="AA33" s="1" t="s">
        <v>879</v>
      </c>
      <c r="AB33" s="1" t="s">
        <v>727</v>
      </c>
      <c r="AC33" s="1" t="s">
        <v>333</v>
      </c>
      <c r="AD33" s="1">
        <v>0.0</v>
      </c>
      <c r="AE33" s="1" t="s">
        <v>99</v>
      </c>
      <c r="AF33" s="1" t="s">
        <v>880</v>
      </c>
      <c r="AG33" s="1" t="s">
        <v>441</v>
      </c>
      <c r="AH33" s="1" t="s">
        <v>881</v>
      </c>
      <c r="AI33" s="1" t="s">
        <v>649</v>
      </c>
      <c r="AJ33" s="1">
        <v>67</v>
      </c>
      <c r="AK33" s="1">
        <v>7.05</v>
      </c>
      <c r="AL33" s="1" t="s">
        <v>882</v>
      </c>
      <c r="AM33" s="1" t="s">
        <v>883</v>
      </c>
      <c r="AN33" s="1"/>
      <c r="AO33" s="1" t="s">
        <v>468</v>
      </c>
      <c r="AP33" s="1" t="s">
        <v>884</v>
      </c>
      <c r="AQ33" s="1">
        <v>72</v>
      </c>
      <c r="AR33" s="1">
        <v>7.58</v>
      </c>
      <c r="AS33" s="1"/>
      <c r="AT33" s="1"/>
      <c r="AU33" s="1"/>
      <c r="AV33" s="1"/>
      <c r="AW33" s="1"/>
      <c r="AX33" s="1"/>
      <c r="AY33" s="1" t="s">
        <v>885</v>
      </c>
      <c r="AZ33" s="1" t="s">
        <v>886</v>
      </c>
      <c r="BA33" s="1" t="s">
        <v>417</v>
      </c>
      <c r="BB33" s="1" t="s">
        <v>887</v>
      </c>
      <c r="BC33" s="1" t="s">
        <v>206</v>
      </c>
      <c r="BD33" s="1" t="s">
        <v>888</v>
      </c>
      <c r="BE33" s="1">
        <v>72.5</v>
      </c>
      <c r="BF33" s="1"/>
      <c r="BG33" s="1"/>
      <c r="BH33" s="1"/>
      <c r="BI33" s="1"/>
      <c r="BJ33" s="1"/>
      <c r="BK33" s="1"/>
      <c r="BL33" s="1"/>
      <c r="BM33" s="1"/>
      <c r="BN33" s="1"/>
      <c r="BO33" s="1" t="s">
        <v>448</v>
      </c>
      <c r="BP33" s="1"/>
      <c r="BQ33" s="1"/>
      <c r="BR33" s="1" t="s">
        <v>889</v>
      </c>
      <c r="BS33" s="1"/>
      <c r="BT33" s="1"/>
      <c r="BU33" s="1" t="str">
        <f>HYPERLINK("https://nconnect.nicmar.ac.in/storage/profile/ProfilePhoto_P25703029_945782.jpg","Download")</f>
        <v>0</v>
      </c>
      <c r="BV33" s="1" t="s">
        <v>114</v>
      </c>
      <c r="BW33" s="3"/>
      <c r="BX33" s="3"/>
    </row>
    <row r="34" spans="1:76">
      <c r="A34" s="1" t="s">
        <v>76</v>
      </c>
      <c r="B34" s="1" t="s">
        <v>77</v>
      </c>
      <c r="C34" s="1" t="s">
        <v>890</v>
      </c>
      <c r="D34" s="1" t="s">
        <v>891</v>
      </c>
      <c r="E34" s="1"/>
      <c r="F34" s="1" t="s">
        <v>892</v>
      </c>
      <c r="G34" s="1" t="s">
        <v>893</v>
      </c>
      <c r="H34" s="1" t="s">
        <v>894</v>
      </c>
      <c r="I34" s="1" t="s">
        <v>895</v>
      </c>
      <c r="J34" s="1">
        <v>9146039824</v>
      </c>
      <c r="K34" s="1" t="s">
        <v>85</v>
      </c>
      <c r="L34" s="1" t="s">
        <v>896</v>
      </c>
      <c r="M34" s="1" t="s">
        <v>87</v>
      </c>
      <c r="N34" s="1" t="s">
        <v>897</v>
      </c>
      <c r="O34" s="1"/>
      <c r="P34" s="1" t="s">
        <v>196</v>
      </c>
      <c r="Q34" s="1" t="s">
        <v>898</v>
      </c>
      <c r="R34" s="1" t="s">
        <v>899</v>
      </c>
      <c r="S34" s="1">
        <v>7028628022</v>
      </c>
      <c r="T34" s="1" t="s">
        <v>900</v>
      </c>
      <c r="U34" s="1" t="s">
        <v>901</v>
      </c>
      <c r="V34" s="1">
        <v>9226752018</v>
      </c>
      <c r="W34" s="1" t="s">
        <v>95</v>
      </c>
      <c r="X34" s="1" t="s">
        <v>902</v>
      </c>
      <c r="Y34" s="1" t="s">
        <v>97</v>
      </c>
      <c r="Z34" s="1" t="s">
        <v>98</v>
      </c>
      <c r="AA34" s="1" t="s">
        <v>902</v>
      </c>
      <c r="AB34" s="1" t="s">
        <v>97</v>
      </c>
      <c r="AC34" s="1" t="s">
        <v>98</v>
      </c>
      <c r="AD34" s="1">
        <v>8.73</v>
      </c>
      <c r="AE34" s="1" t="s">
        <v>99</v>
      </c>
      <c r="AF34" s="1" t="s">
        <v>903</v>
      </c>
      <c r="AG34" s="1" t="s">
        <v>335</v>
      </c>
      <c r="AH34" s="1" t="s">
        <v>387</v>
      </c>
      <c r="AI34" s="1" t="s">
        <v>389</v>
      </c>
      <c r="AJ34" s="1">
        <v>74.1</v>
      </c>
      <c r="AK34" s="1">
        <v>7.8</v>
      </c>
      <c r="AL34" s="1" t="s">
        <v>903</v>
      </c>
      <c r="AM34" s="1" t="s">
        <v>335</v>
      </c>
      <c r="AN34" s="1" t="s">
        <v>337</v>
      </c>
      <c r="AO34" s="1" t="s">
        <v>468</v>
      </c>
      <c r="AP34" s="1" t="s">
        <v>178</v>
      </c>
      <c r="AQ34" s="1">
        <v>80</v>
      </c>
      <c r="AR34" s="1"/>
      <c r="AS34" s="1"/>
      <c r="AT34" s="1"/>
      <c r="AU34" s="1"/>
      <c r="AV34" s="1"/>
      <c r="AW34" s="1"/>
      <c r="AX34" s="1"/>
      <c r="AY34" s="1" t="s">
        <v>312</v>
      </c>
      <c r="AZ34" s="1" t="s">
        <v>904</v>
      </c>
      <c r="BA34" s="1" t="s">
        <v>232</v>
      </c>
      <c r="BB34" s="1" t="s">
        <v>581</v>
      </c>
      <c r="BC34" s="1" t="s">
        <v>390</v>
      </c>
      <c r="BD34" s="1" t="s">
        <v>109</v>
      </c>
      <c r="BE34" s="1">
        <v>82.96</v>
      </c>
      <c r="BF34" s="1">
        <v>8.86</v>
      </c>
      <c r="BG34" s="1"/>
      <c r="BH34" s="1"/>
      <c r="BI34" s="1"/>
      <c r="BJ34" s="1"/>
      <c r="BK34" s="1"/>
      <c r="BL34" s="1"/>
      <c r="BM34" s="1"/>
      <c r="BN34" s="1"/>
      <c r="BO34" s="1" t="s">
        <v>607</v>
      </c>
      <c r="BP34" s="1"/>
      <c r="BQ34" s="1"/>
      <c r="BR34" s="1" t="s">
        <v>905</v>
      </c>
      <c r="BS34" s="1">
        <v>21</v>
      </c>
      <c r="BT34" s="1" t="s">
        <v>906</v>
      </c>
      <c r="BU34" s="1" t="str">
        <f>HYPERLINK("https://nconnect.nicmar.ac.in/storage/profile/ProfilePhoto_P25703030_982536.jpg","Download")</f>
        <v>0</v>
      </c>
      <c r="BV34" s="1" t="s">
        <v>114</v>
      </c>
      <c r="BW34" s="3"/>
      <c r="BX34" s="3"/>
    </row>
    <row r="35" spans="1:76">
      <c r="A35" s="1" t="s">
        <v>76</v>
      </c>
      <c r="B35" s="1" t="s">
        <v>77</v>
      </c>
      <c r="C35" s="1" t="s">
        <v>907</v>
      </c>
      <c r="D35" s="1" t="s">
        <v>908</v>
      </c>
      <c r="E35" s="1"/>
      <c r="F35" s="1" t="s">
        <v>482</v>
      </c>
      <c r="G35" s="1" t="s">
        <v>909</v>
      </c>
      <c r="H35" s="1" t="s">
        <v>910</v>
      </c>
      <c r="I35" s="1" t="s">
        <v>911</v>
      </c>
      <c r="J35" s="1">
        <v>8547292749</v>
      </c>
      <c r="K35" s="1" t="s">
        <v>85</v>
      </c>
      <c r="L35" s="1" t="s">
        <v>912</v>
      </c>
      <c r="M35" s="1" t="s">
        <v>87</v>
      </c>
      <c r="N35" s="1" t="s">
        <v>913</v>
      </c>
      <c r="O35" s="1"/>
      <c r="P35" s="1" t="s">
        <v>90</v>
      </c>
      <c r="Q35" s="1" t="s">
        <v>914</v>
      </c>
      <c r="R35" s="1" t="s">
        <v>915</v>
      </c>
      <c r="S35" s="1">
        <v>9495155695</v>
      </c>
      <c r="T35" s="1" t="s">
        <v>916</v>
      </c>
      <c r="U35" s="1" t="s">
        <v>917</v>
      </c>
      <c r="V35" s="1">
        <v>9446842375</v>
      </c>
      <c r="W35" s="1" t="s">
        <v>916</v>
      </c>
      <c r="X35" s="1" t="s">
        <v>918</v>
      </c>
      <c r="Y35" s="1" t="s">
        <v>919</v>
      </c>
      <c r="Z35" s="1" t="s">
        <v>920</v>
      </c>
      <c r="AA35" s="1" t="s">
        <v>918</v>
      </c>
      <c r="AB35" s="1" t="s">
        <v>919</v>
      </c>
      <c r="AC35" s="1" t="s">
        <v>920</v>
      </c>
      <c r="AD35" s="1">
        <v>9.1</v>
      </c>
      <c r="AE35" s="1" t="s">
        <v>99</v>
      </c>
      <c r="AF35" s="1" t="s">
        <v>921</v>
      </c>
      <c r="AG35" s="1" t="s">
        <v>922</v>
      </c>
      <c r="AH35" s="1" t="s">
        <v>604</v>
      </c>
      <c r="AI35" s="1" t="s">
        <v>284</v>
      </c>
      <c r="AJ35" s="1">
        <v>89.3</v>
      </c>
      <c r="AK35" s="1">
        <v>9.4</v>
      </c>
      <c r="AL35" s="1" t="s">
        <v>921</v>
      </c>
      <c r="AM35" s="1" t="s">
        <v>922</v>
      </c>
      <c r="AN35" s="1" t="s">
        <v>337</v>
      </c>
      <c r="AO35" s="1" t="s">
        <v>204</v>
      </c>
      <c r="AP35" s="1" t="s">
        <v>256</v>
      </c>
      <c r="AQ35" s="1">
        <v>93.8</v>
      </c>
      <c r="AR35" s="1">
        <v>0</v>
      </c>
      <c r="AS35" s="1"/>
      <c r="AT35" s="1"/>
      <c r="AU35" s="1"/>
      <c r="AV35" s="1"/>
      <c r="AW35" s="1"/>
      <c r="AX35" s="1"/>
      <c r="AY35" s="1" t="s">
        <v>923</v>
      </c>
      <c r="AZ35" s="1" t="s">
        <v>924</v>
      </c>
      <c r="BA35" s="1" t="s">
        <v>925</v>
      </c>
      <c r="BB35" s="1" t="s">
        <v>926</v>
      </c>
      <c r="BC35" s="1" t="s">
        <v>179</v>
      </c>
      <c r="BD35" s="1" t="s">
        <v>927</v>
      </c>
      <c r="BE35" s="1">
        <v>70.76</v>
      </c>
      <c r="BF35" s="1">
        <v>7.07</v>
      </c>
      <c r="BG35" s="1"/>
      <c r="BH35" s="1"/>
      <c r="BI35" s="1"/>
      <c r="BJ35" s="1"/>
      <c r="BK35" s="1"/>
      <c r="BL35" s="1"/>
      <c r="BM35" s="1"/>
      <c r="BN35" s="1"/>
      <c r="BO35" s="1" t="s">
        <v>928</v>
      </c>
      <c r="BP35" s="1"/>
      <c r="BQ35" s="1"/>
      <c r="BR35" s="1" t="s">
        <v>929</v>
      </c>
      <c r="BS35" s="1">
        <v>9</v>
      </c>
      <c r="BT35" s="1"/>
      <c r="BU35" s="1" t="str">
        <f>HYPERLINK("https://nconnect.nicmar.ac.in/storage/profile/ProfilePhoto_P25703031_654879.jpg","Download")</f>
        <v>0</v>
      </c>
      <c r="BV35" s="1" t="s">
        <v>114</v>
      </c>
      <c r="BW35" s="3"/>
      <c r="BX35" s="3"/>
    </row>
    <row r="36" spans="1:76">
      <c r="A36" s="1" t="s">
        <v>76</v>
      </c>
      <c r="B36" s="1" t="s">
        <v>77</v>
      </c>
      <c r="C36" s="1" t="s">
        <v>930</v>
      </c>
      <c r="D36" s="1" t="s">
        <v>931</v>
      </c>
      <c r="E36" s="1" t="s">
        <v>932</v>
      </c>
      <c r="F36" s="1" t="s">
        <v>933</v>
      </c>
      <c r="G36" s="1" t="s">
        <v>934</v>
      </c>
      <c r="H36" s="1" t="s">
        <v>935</v>
      </c>
      <c r="I36" s="1" t="s">
        <v>936</v>
      </c>
      <c r="J36" s="1">
        <v>9969358907</v>
      </c>
      <c r="K36" s="1" t="s">
        <v>121</v>
      </c>
      <c r="L36" s="1" t="s">
        <v>937</v>
      </c>
      <c r="M36" s="1" t="s">
        <v>87</v>
      </c>
      <c r="N36" s="1" t="s">
        <v>938</v>
      </c>
      <c r="O36" s="1"/>
      <c r="P36" s="1" t="s">
        <v>170</v>
      </c>
      <c r="Q36" s="1" t="s">
        <v>939</v>
      </c>
      <c r="R36" s="1" t="s">
        <v>932</v>
      </c>
      <c r="S36" s="1">
        <v>9930019435</v>
      </c>
      <c r="T36" s="1" t="s">
        <v>198</v>
      </c>
      <c r="U36" s="1" t="s">
        <v>940</v>
      </c>
      <c r="V36" s="1">
        <v>7045841499</v>
      </c>
      <c r="W36" s="1" t="s">
        <v>198</v>
      </c>
      <c r="X36" s="1" t="s">
        <v>941</v>
      </c>
      <c r="Y36" s="1" t="s">
        <v>527</v>
      </c>
      <c r="Z36" s="1" t="s">
        <v>98</v>
      </c>
      <c r="AA36" s="1" t="s">
        <v>941</v>
      </c>
      <c r="AB36" s="1" t="s">
        <v>527</v>
      </c>
      <c r="AC36" s="1" t="s">
        <v>98</v>
      </c>
      <c r="AD36" s="1">
        <v>6.85</v>
      </c>
      <c r="AE36" s="1" t="s">
        <v>99</v>
      </c>
      <c r="AF36" s="1" t="s">
        <v>942</v>
      </c>
      <c r="AG36" s="1" t="s">
        <v>943</v>
      </c>
      <c r="AH36" s="1" t="s">
        <v>204</v>
      </c>
      <c r="AI36" s="1" t="s">
        <v>102</v>
      </c>
      <c r="AJ36" s="1">
        <v>66</v>
      </c>
      <c r="AK36" s="1"/>
      <c r="AL36" s="1" t="s">
        <v>944</v>
      </c>
      <c r="AM36" s="1" t="s">
        <v>945</v>
      </c>
      <c r="AN36" s="1"/>
      <c r="AO36" s="1" t="s">
        <v>103</v>
      </c>
      <c r="AP36" s="1" t="s">
        <v>105</v>
      </c>
      <c r="AQ36" s="1">
        <v>88.17</v>
      </c>
      <c r="AR36" s="1"/>
      <c r="AS36" s="1"/>
      <c r="AT36" s="1"/>
      <c r="AU36" s="1"/>
      <c r="AV36" s="1"/>
      <c r="AW36" s="1"/>
      <c r="AX36" s="1"/>
      <c r="AY36" s="1" t="s">
        <v>946</v>
      </c>
      <c r="AZ36" s="1" t="s">
        <v>947</v>
      </c>
      <c r="BA36" s="1"/>
      <c r="BB36" s="1"/>
      <c r="BC36" s="1" t="s">
        <v>105</v>
      </c>
      <c r="BD36" s="1" t="s">
        <v>475</v>
      </c>
      <c r="BE36" s="1">
        <v>52.39</v>
      </c>
      <c r="BF36" s="1"/>
      <c r="BG36" s="1"/>
      <c r="BH36" s="1"/>
      <c r="BI36" s="1"/>
      <c r="BJ36" s="1"/>
      <c r="BK36" s="1"/>
      <c r="BL36" s="1"/>
      <c r="BM36" s="1"/>
      <c r="BN36" s="1"/>
      <c r="BO36" s="1" t="s">
        <v>948</v>
      </c>
      <c r="BP36" s="1"/>
      <c r="BQ36" s="1"/>
      <c r="BR36" s="1" t="s">
        <v>949</v>
      </c>
      <c r="BS36" s="1">
        <v>7</v>
      </c>
      <c r="BT36" s="1"/>
      <c r="BU36" s="1" t="str">
        <f>HYPERLINK("https://nconnect.nicmar.ac.in/storage/profile/ProfilePhoto_P25703032_493712.jpg","Download")</f>
        <v>0</v>
      </c>
      <c r="BV36" s="1" t="s">
        <v>114</v>
      </c>
      <c r="BW36" s="3"/>
      <c r="BX36" s="3"/>
    </row>
    <row r="37" spans="1:76">
      <c r="A37" s="1" t="s">
        <v>76</v>
      </c>
      <c r="B37" s="1" t="s">
        <v>77</v>
      </c>
      <c r="C37" s="1" t="s">
        <v>950</v>
      </c>
      <c r="D37" s="1" t="s">
        <v>951</v>
      </c>
      <c r="E37" s="1" t="s">
        <v>952</v>
      </c>
      <c r="F37" s="1" t="s">
        <v>953</v>
      </c>
      <c r="G37" s="1" t="s">
        <v>954</v>
      </c>
      <c r="H37" s="1" t="s">
        <v>955</v>
      </c>
      <c r="I37" s="1" t="s">
        <v>956</v>
      </c>
      <c r="J37" s="1">
        <v>9409411468</v>
      </c>
      <c r="K37" s="1" t="s">
        <v>121</v>
      </c>
      <c r="L37" s="1" t="s">
        <v>957</v>
      </c>
      <c r="M37" s="1" t="s">
        <v>87</v>
      </c>
      <c r="N37" s="1" t="s">
        <v>958</v>
      </c>
      <c r="O37" s="1" t="s">
        <v>959</v>
      </c>
      <c r="P37" s="1" t="s">
        <v>170</v>
      </c>
      <c r="Q37" s="1" t="s">
        <v>960</v>
      </c>
      <c r="R37" s="1" t="s">
        <v>961</v>
      </c>
      <c r="S37" s="1">
        <v>9824298968</v>
      </c>
      <c r="T37" s="1" t="s">
        <v>962</v>
      </c>
      <c r="U37" s="1" t="s">
        <v>963</v>
      </c>
      <c r="V37" s="1">
        <v>9924514924</v>
      </c>
      <c r="W37" s="1" t="s">
        <v>747</v>
      </c>
      <c r="X37" s="1" t="s">
        <v>964</v>
      </c>
      <c r="Y37" s="1" t="s">
        <v>965</v>
      </c>
      <c r="Z37" s="1" t="s">
        <v>966</v>
      </c>
      <c r="AA37" s="1" t="s">
        <v>964</v>
      </c>
      <c r="AB37" s="1" t="s">
        <v>965</v>
      </c>
      <c r="AC37" s="1" t="s">
        <v>966</v>
      </c>
      <c r="AD37" s="1">
        <v>7.9</v>
      </c>
      <c r="AE37" s="1" t="s">
        <v>99</v>
      </c>
      <c r="AF37" s="1" t="s">
        <v>967</v>
      </c>
      <c r="AG37" s="1" t="s">
        <v>968</v>
      </c>
      <c r="AH37" s="1" t="s">
        <v>881</v>
      </c>
      <c r="AI37" s="1" t="s">
        <v>284</v>
      </c>
      <c r="AJ37" s="1">
        <v>65.5</v>
      </c>
      <c r="AK37" s="1">
        <v>0</v>
      </c>
      <c r="AL37" s="1" t="s">
        <v>967</v>
      </c>
      <c r="AM37" s="1" t="s">
        <v>968</v>
      </c>
      <c r="AN37" s="1"/>
      <c r="AO37" s="1" t="s">
        <v>468</v>
      </c>
      <c r="AP37" s="1" t="s">
        <v>256</v>
      </c>
      <c r="AQ37" s="1">
        <v>61.54</v>
      </c>
      <c r="AR37" s="1">
        <v>0</v>
      </c>
      <c r="AS37" s="1"/>
      <c r="AT37" s="1"/>
      <c r="AU37" s="1"/>
      <c r="AV37" s="1"/>
      <c r="AW37" s="1"/>
      <c r="AX37" s="1"/>
      <c r="AY37" s="1" t="s">
        <v>969</v>
      </c>
      <c r="AZ37" s="1" t="s">
        <v>970</v>
      </c>
      <c r="BA37" s="1"/>
      <c r="BB37" s="1"/>
      <c r="BC37" s="1" t="s">
        <v>390</v>
      </c>
      <c r="BD37" s="1" t="s">
        <v>292</v>
      </c>
      <c r="BE37" s="1">
        <v>59.75</v>
      </c>
      <c r="BF37" s="1">
        <v>2.39</v>
      </c>
      <c r="BG37" s="1"/>
      <c r="BH37" s="1"/>
      <c r="BI37" s="1"/>
      <c r="BJ37" s="1"/>
      <c r="BK37" s="1"/>
      <c r="BL37" s="1"/>
      <c r="BM37" s="1"/>
      <c r="BN37" s="1"/>
      <c r="BO37" s="1" t="s">
        <v>971</v>
      </c>
      <c r="BP37" s="1"/>
      <c r="BQ37" s="1"/>
      <c r="BR37" s="1" t="s">
        <v>972</v>
      </c>
      <c r="BS37" s="1">
        <v>16</v>
      </c>
      <c r="BT37" s="1"/>
      <c r="BU37" s="1" t="str">
        <f>HYPERLINK("https://nconnect.nicmar.ac.in/storage/profile/ProfilePhoto_P25703033_265831.jpg","Download")</f>
        <v>0</v>
      </c>
      <c r="BV37" s="1" t="s">
        <v>114</v>
      </c>
      <c r="BW37" s="3"/>
      <c r="BX37" s="3"/>
    </row>
    <row r="38" spans="1:76">
      <c r="A38" s="1" t="s">
        <v>76</v>
      </c>
      <c r="B38" s="1" t="s">
        <v>77</v>
      </c>
      <c r="C38" s="1" t="s">
        <v>973</v>
      </c>
      <c r="D38" s="1" t="s">
        <v>974</v>
      </c>
      <c r="E38" s="1" t="s">
        <v>975</v>
      </c>
      <c r="F38" s="1" t="s">
        <v>976</v>
      </c>
      <c r="G38" s="1" t="s">
        <v>977</v>
      </c>
      <c r="H38" s="1" t="s">
        <v>978</v>
      </c>
      <c r="I38" s="1" t="s">
        <v>979</v>
      </c>
      <c r="J38" s="1">
        <v>8605091971</v>
      </c>
      <c r="K38" s="1" t="s">
        <v>121</v>
      </c>
      <c r="L38" s="1" t="s">
        <v>980</v>
      </c>
      <c r="M38" s="1" t="s">
        <v>87</v>
      </c>
      <c r="N38" s="1" t="s">
        <v>981</v>
      </c>
      <c r="O38" s="1"/>
      <c r="P38" s="1" t="s">
        <v>90</v>
      </c>
      <c r="Q38" s="1" t="s">
        <v>982</v>
      </c>
      <c r="R38" s="1" t="s">
        <v>975</v>
      </c>
      <c r="S38" s="1">
        <v>9420739091</v>
      </c>
      <c r="T38" s="1" t="s">
        <v>490</v>
      </c>
      <c r="U38" s="1" t="s">
        <v>983</v>
      </c>
      <c r="V38" s="1">
        <v>9404740558</v>
      </c>
      <c r="W38" s="1" t="s">
        <v>95</v>
      </c>
      <c r="X38" s="1" t="s">
        <v>984</v>
      </c>
      <c r="Y38" s="1" t="s">
        <v>97</v>
      </c>
      <c r="Z38" s="1" t="s">
        <v>98</v>
      </c>
      <c r="AA38" s="1" t="s">
        <v>985</v>
      </c>
      <c r="AB38" s="1" t="s">
        <v>986</v>
      </c>
      <c r="AC38" s="1" t="s">
        <v>98</v>
      </c>
      <c r="AD38" s="1">
        <v>6.54</v>
      </c>
      <c r="AE38" s="1" t="s">
        <v>99</v>
      </c>
      <c r="AF38" s="1" t="s">
        <v>987</v>
      </c>
      <c r="AG38" s="1" t="s">
        <v>670</v>
      </c>
      <c r="AH38" s="1" t="s">
        <v>604</v>
      </c>
      <c r="AI38" s="1" t="s">
        <v>388</v>
      </c>
      <c r="AJ38" s="1">
        <v>73.8</v>
      </c>
      <c r="AK38" s="1"/>
      <c r="AL38" s="1" t="s">
        <v>988</v>
      </c>
      <c r="AM38" s="1" t="s">
        <v>532</v>
      </c>
      <c r="AN38" s="1" t="s">
        <v>230</v>
      </c>
      <c r="AO38" s="1" t="s">
        <v>204</v>
      </c>
      <c r="AP38" s="1" t="s">
        <v>102</v>
      </c>
      <c r="AQ38" s="1">
        <v>57.08</v>
      </c>
      <c r="AR38" s="1"/>
      <c r="AS38" s="1"/>
      <c r="AT38" s="1"/>
      <c r="AU38" s="1"/>
      <c r="AV38" s="1"/>
      <c r="AW38" s="1"/>
      <c r="AX38" s="1"/>
      <c r="AY38" s="1" t="s">
        <v>989</v>
      </c>
      <c r="AZ38" s="1" t="s">
        <v>990</v>
      </c>
      <c r="BA38" s="1" t="s">
        <v>653</v>
      </c>
      <c r="BB38" s="1" t="s">
        <v>290</v>
      </c>
      <c r="BC38" s="1" t="s">
        <v>291</v>
      </c>
      <c r="BD38" s="1" t="s">
        <v>991</v>
      </c>
      <c r="BE38" s="1">
        <v>71.73</v>
      </c>
      <c r="BF38" s="1">
        <v>8.06</v>
      </c>
      <c r="BG38" s="1"/>
      <c r="BH38" s="1"/>
      <c r="BI38" s="1"/>
      <c r="BJ38" s="1"/>
      <c r="BK38" s="1"/>
      <c r="BL38" s="1"/>
      <c r="BM38" s="1"/>
      <c r="BN38" s="1"/>
      <c r="BO38" s="1" t="s">
        <v>992</v>
      </c>
      <c r="BP38" s="1"/>
      <c r="BQ38" s="1"/>
      <c r="BR38" s="1" t="s">
        <v>993</v>
      </c>
      <c r="BS38" s="1">
        <v>68</v>
      </c>
      <c r="BT38" s="1"/>
      <c r="BU38" s="1" t="str">
        <f>HYPERLINK("https://nconnect.nicmar.ac.in/storage/profile/ProfilePhoto_P25703034_743562.jpg","Download")</f>
        <v>0</v>
      </c>
      <c r="BV38" s="1" t="s">
        <v>114</v>
      </c>
      <c r="BW38" s="3"/>
      <c r="BX38" s="3"/>
    </row>
    <row r="39" spans="1:76">
      <c r="A39" s="1" t="s">
        <v>76</v>
      </c>
      <c r="B39" s="1" t="s">
        <v>77</v>
      </c>
      <c r="C39" s="1" t="s">
        <v>994</v>
      </c>
      <c r="D39" s="1" t="s">
        <v>995</v>
      </c>
      <c r="E39" s="1" t="s">
        <v>996</v>
      </c>
      <c r="F39" s="1" t="s">
        <v>997</v>
      </c>
      <c r="G39" s="1" t="s">
        <v>998</v>
      </c>
      <c r="H39" s="1" t="s">
        <v>999</v>
      </c>
      <c r="I39" s="1" t="s">
        <v>1000</v>
      </c>
      <c r="J39" s="1">
        <v>7264004459</v>
      </c>
      <c r="K39" s="1" t="s">
        <v>85</v>
      </c>
      <c r="L39" s="1" t="s">
        <v>1001</v>
      </c>
      <c r="M39" s="1" t="s">
        <v>87</v>
      </c>
      <c r="N39" s="1" t="s">
        <v>272</v>
      </c>
      <c r="O39" s="1" t="s">
        <v>1002</v>
      </c>
      <c r="P39" s="1" t="s">
        <v>90</v>
      </c>
      <c r="Q39" s="1" t="s">
        <v>1003</v>
      </c>
      <c r="R39" s="1" t="s">
        <v>1004</v>
      </c>
      <c r="S39" s="1">
        <v>9764004459</v>
      </c>
      <c r="T39" s="1" t="s">
        <v>93</v>
      </c>
      <c r="U39" s="1" t="s">
        <v>1005</v>
      </c>
      <c r="V39" s="1">
        <v>9764004495</v>
      </c>
      <c r="W39" s="1" t="s">
        <v>1006</v>
      </c>
      <c r="X39" s="1" t="s">
        <v>1007</v>
      </c>
      <c r="Y39" s="1" t="s">
        <v>97</v>
      </c>
      <c r="Z39" s="1" t="s">
        <v>98</v>
      </c>
      <c r="AA39" s="1" t="s">
        <v>1007</v>
      </c>
      <c r="AB39" s="1" t="s">
        <v>97</v>
      </c>
      <c r="AC39" s="1" t="s">
        <v>98</v>
      </c>
      <c r="AD39" s="1">
        <v>0.0</v>
      </c>
      <c r="AE39" s="1" t="s">
        <v>99</v>
      </c>
      <c r="AF39" s="1" t="s">
        <v>1008</v>
      </c>
      <c r="AG39" s="1" t="s">
        <v>601</v>
      </c>
      <c r="AH39" s="1" t="s">
        <v>360</v>
      </c>
      <c r="AI39" s="1" t="s">
        <v>256</v>
      </c>
      <c r="AJ39" s="1">
        <v>84.8</v>
      </c>
      <c r="AK39" s="1">
        <v>0</v>
      </c>
      <c r="AL39" s="1" t="s">
        <v>1009</v>
      </c>
      <c r="AM39" s="1" t="s">
        <v>670</v>
      </c>
      <c r="AN39" s="1"/>
      <c r="AO39" s="1" t="s">
        <v>103</v>
      </c>
      <c r="AP39" s="1" t="s">
        <v>711</v>
      </c>
      <c r="AQ39" s="1">
        <v>87</v>
      </c>
      <c r="AR39" s="1">
        <v>0</v>
      </c>
      <c r="AS39" s="1"/>
      <c r="AT39" s="1"/>
      <c r="AU39" s="1"/>
      <c r="AV39" s="1"/>
      <c r="AW39" s="1"/>
      <c r="AX39" s="1"/>
      <c r="AY39" s="1" t="s">
        <v>1010</v>
      </c>
      <c r="AZ39" s="1" t="s">
        <v>1011</v>
      </c>
      <c r="BA39" s="1"/>
      <c r="BB39" s="1"/>
      <c r="BC39" s="1" t="s">
        <v>207</v>
      </c>
      <c r="BD39" s="1" t="s">
        <v>420</v>
      </c>
      <c r="BE39" s="1">
        <v>70.12</v>
      </c>
      <c r="BF39" s="1">
        <v>8.25</v>
      </c>
      <c r="BG39" s="1"/>
      <c r="BH39" s="1"/>
      <c r="BI39" s="1"/>
      <c r="BJ39" s="1"/>
      <c r="BK39" s="1"/>
      <c r="BL39" s="1"/>
      <c r="BM39" s="1"/>
      <c r="BN39" s="1"/>
      <c r="BO39" s="1" t="s">
        <v>448</v>
      </c>
      <c r="BP39" s="1" t="s">
        <v>1012</v>
      </c>
      <c r="BQ39" s="1" t="s">
        <v>478</v>
      </c>
      <c r="BR39" s="1" t="s">
        <v>1013</v>
      </c>
      <c r="BS39" s="1"/>
      <c r="BT39" s="1"/>
      <c r="BU39" s="1" t="str">
        <f>HYPERLINK("https://nconnect.nicmar.ac.in/storage/profile/ProfilePhoto_P25703035_583967.jpg","Download")</f>
        <v>0</v>
      </c>
      <c r="BV39" s="1" t="s">
        <v>114</v>
      </c>
      <c r="BW39" s="3"/>
      <c r="BX39" s="3"/>
    </row>
    <row r="40" spans="1:76">
      <c r="A40" s="1" t="s">
        <v>76</v>
      </c>
      <c r="B40" s="1" t="s">
        <v>77</v>
      </c>
      <c r="C40" s="1" t="s">
        <v>1014</v>
      </c>
      <c r="D40" s="1" t="s">
        <v>1015</v>
      </c>
      <c r="E40" s="1" t="s">
        <v>1016</v>
      </c>
      <c r="F40" s="1" t="s">
        <v>1017</v>
      </c>
      <c r="G40" s="1" t="s">
        <v>1018</v>
      </c>
      <c r="H40" s="1" t="s">
        <v>1019</v>
      </c>
      <c r="I40" s="1" t="s">
        <v>1020</v>
      </c>
      <c r="J40" s="1">
        <v>9518528290</v>
      </c>
      <c r="K40" s="1" t="s">
        <v>121</v>
      </c>
      <c r="L40" s="1" t="s">
        <v>1021</v>
      </c>
      <c r="M40" s="1" t="s">
        <v>87</v>
      </c>
      <c r="N40" s="1" t="s">
        <v>547</v>
      </c>
      <c r="O40" s="1" t="s">
        <v>1022</v>
      </c>
      <c r="P40" s="1" t="s">
        <v>1023</v>
      </c>
      <c r="Q40" s="1" t="s">
        <v>1024</v>
      </c>
      <c r="R40" s="1" t="s">
        <v>1025</v>
      </c>
      <c r="S40" s="1">
        <v>8888860058</v>
      </c>
      <c r="T40" s="1" t="s">
        <v>198</v>
      </c>
      <c r="U40" s="1" t="s">
        <v>1026</v>
      </c>
      <c r="V40" s="1">
        <v>9284069189</v>
      </c>
      <c r="W40" s="1" t="s">
        <v>277</v>
      </c>
      <c r="X40" s="1" t="s">
        <v>1027</v>
      </c>
      <c r="Y40" s="1" t="s">
        <v>1028</v>
      </c>
      <c r="Z40" s="1" t="s">
        <v>1029</v>
      </c>
      <c r="AA40" s="1" t="s">
        <v>1027</v>
      </c>
      <c r="AB40" s="1" t="s">
        <v>1028</v>
      </c>
      <c r="AC40" s="1" t="s">
        <v>1029</v>
      </c>
      <c r="AD40" s="1">
        <v>6.75</v>
      </c>
      <c r="AE40" s="1" t="s">
        <v>99</v>
      </c>
      <c r="AF40" s="1" t="s">
        <v>1030</v>
      </c>
      <c r="AG40" s="1" t="s">
        <v>1031</v>
      </c>
      <c r="AH40" s="1" t="s">
        <v>1032</v>
      </c>
      <c r="AI40" s="1" t="s">
        <v>177</v>
      </c>
      <c r="AJ40" s="1">
        <v>70.3</v>
      </c>
      <c r="AK40" s="1">
        <v>7.4</v>
      </c>
      <c r="AL40" s="1" t="s">
        <v>1033</v>
      </c>
      <c r="AM40" s="1" t="s">
        <v>1034</v>
      </c>
      <c r="AN40" s="1" t="s">
        <v>230</v>
      </c>
      <c r="AO40" s="1" t="s">
        <v>177</v>
      </c>
      <c r="AP40" s="1" t="s">
        <v>284</v>
      </c>
      <c r="AQ40" s="1">
        <v>59.38</v>
      </c>
      <c r="AR40" s="1"/>
      <c r="AS40" s="1"/>
      <c r="AT40" s="1"/>
      <c r="AU40" s="1"/>
      <c r="AV40" s="1"/>
      <c r="AW40" s="1"/>
      <c r="AX40" s="1"/>
      <c r="AY40" s="1" t="s">
        <v>312</v>
      </c>
      <c r="AZ40" s="1" t="s">
        <v>1035</v>
      </c>
      <c r="BA40" s="1" t="s">
        <v>289</v>
      </c>
      <c r="BB40" s="1" t="s">
        <v>290</v>
      </c>
      <c r="BC40" s="1" t="s">
        <v>388</v>
      </c>
      <c r="BD40" s="1" t="s">
        <v>311</v>
      </c>
      <c r="BE40" s="1">
        <v>67.8</v>
      </c>
      <c r="BF40" s="1">
        <v>7.62</v>
      </c>
      <c r="BG40" s="1"/>
      <c r="BH40" s="1"/>
      <c r="BI40" s="1"/>
      <c r="BJ40" s="1"/>
      <c r="BK40" s="1"/>
      <c r="BL40" s="1"/>
      <c r="BM40" s="1"/>
      <c r="BN40" s="1"/>
      <c r="BO40" s="1" t="s">
        <v>1036</v>
      </c>
      <c r="BP40" s="1" t="s">
        <v>1037</v>
      </c>
      <c r="BQ40" s="1" t="s">
        <v>395</v>
      </c>
      <c r="BR40" s="1" t="s">
        <v>1038</v>
      </c>
      <c r="BS40" s="1">
        <v>9</v>
      </c>
      <c r="BT40" s="1"/>
      <c r="BU40" s="1" t="str">
        <f>HYPERLINK("https://nconnect.nicmar.ac.in/storage/profile/ProfilePhoto_P25703037_975312.jpg","Download")</f>
        <v>0</v>
      </c>
      <c r="BV40" s="1" t="s">
        <v>114</v>
      </c>
      <c r="BW40" s="3"/>
      <c r="BX40" s="3"/>
    </row>
    <row r="41" spans="1:76">
      <c r="A41" s="1" t="s">
        <v>76</v>
      </c>
      <c r="B41" s="1" t="s">
        <v>77</v>
      </c>
      <c r="C41" s="1" t="s">
        <v>1039</v>
      </c>
      <c r="D41" s="1" t="s">
        <v>1040</v>
      </c>
      <c r="E41" s="1"/>
      <c r="F41" s="1" t="s">
        <v>1041</v>
      </c>
      <c r="G41" s="1" t="s">
        <v>1042</v>
      </c>
      <c r="H41" s="1" t="s">
        <v>1043</v>
      </c>
      <c r="I41" s="1" t="s">
        <v>1044</v>
      </c>
      <c r="J41" s="1">
        <v>6370072487</v>
      </c>
      <c r="K41" s="1" t="s">
        <v>121</v>
      </c>
      <c r="L41" s="1" t="s">
        <v>1045</v>
      </c>
      <c r="M41" s="1" t="s">
        <v>87</v>
      </c>
      <c r="N41" s="1" t="s">
        <v>1046</v>
      </c>
      <c r="O41" s="1"/>
      <c r="P41" s="1" t="s">
        <v>90</v>
      </c>
      <c r="Q41" s="1" t="s">
        <v>1047</v>
      </c>
      <c r="R41" s="1" t="s">
        <v>1048</v>
      </c>
      <c r="S41" s="1">
        <v>9437164912</v>
      </c>
      <c r="T41" s="1" t="s">
        <v>93</v>
      </c>
      <c r="U41" s="1" t="s">
        <v>1049</v>
      </c>
      <c r="V41" s="1">
        <v>9439042314</v>
      </c>
      <c r="W41" s="1" t="s">
        <v>152</v>
      </c>
      <c r="X41" s="1" t="s">
        <v>1050</v>
      </c>
      <c r="Y41" s="1" t="s">
        <v>749</v>
      </c>
      <c r="Z41" s="1" t="s">
        <v>384</v>
      </c>
      <c r="AA41" s="1" t="s">
        <v>1050</v>
      </c>
      <c r="AB41" s="1" t="s">
        <v>749</v>
      </c>
      <c r="AC41" s="1" t="s">
        <v>384</v>
      </c>
      <c r="AD41" s="1">
        <v>8.9</v>
      </c>
      <c r="AE41" s="1" t="s">
        <v>99</v>
      </c>
      <c r="AF41" s="1" t="s">
        <v>1051</v>
      </c>
      <c r="AG41" s="1" t="s">
        <v>1052</v>
      </c>
      <c r="AH41" s="1" t="s">
        <v>284</v>
      </c>
      <c r="AI41" s="1" t="s">
        <v>360</v>
      </c>
      <c r="AJ41" s="1">
        <v>70.16</v>
      </c>
      <c r="AK41" s="1"/>
      <c r="AL41" s="1" t="s">
        <v>1051</v>
      </c>
      <c r="AM41" s="1" t="s">
        <v>1052</v>
      </c>
      <c r="AN41" s="1" t="s">
        <v>337</v>
      </c>
      <c r="AO41" s="1" t="s">
        <v>102</v>
      </c>
      <c r="AP41" s="1" t="s">
        <v>103</v>
      </c>
      <c r="AQ41" s="1">
        <v>52.2</v>
      </c>
      <c r="AR41" s="1"/>
      <c r="AS41" s="1"/>
      <c r="AT41" s="1"/>
      <c r="AU41" s="1"/>
      <c r="AV41" s="1"/>
      <c r="AW41" s="1"/>
      <c r="AX41" s="1"/>
      <c r="AY41" s="1" t="s">
        <v>1053</v>
      </c>
      <c r="AZ41" s="1" t="s">
        <v>1054</v>
      </c>
      <c r="BA41" s="1" t="s">
        <v>232</v>
      </c>
      <c r="BB41" s="1"/>
      <c r="BC41" s="1" t="s">
        <v>1055</v>
      </c>
      <c r="BD41" s="1" t="s">
        <v>447</v>
      </c>
      <c r="BE41" s="1">
        <v>85.76</v>
      </c>
      <c r="BF41" s="1"/>
      <c r="BG41" s="1"/>
      <c r="BH41" s="1"/>
      <c r="BI41" s="1"/>
      <c r="BJ41" s="1"/>
      <c r="BK41" s="1"/>
      <c r="BL41" s="1"/>
      <c r="BM41" s="1"/>
      <c r="BN41" s="1"/>
      <c r="BO41" s="1" t="s">
        <v>1056</v>
      </c>
      <c r="BP41" s="1" t="s">
        <v>1057</v>
      </c>
      <c r="BQ41" s="1" t="s">
        <v>1058</v>
      </c>
      <c r="BR41" s="1" t="s">
        <v>1059</v>
      </c>
      <c r="BS41" s="1">
        <v>24</v>
      </c>
      <c r="BT41" s="1" t="s">
        <v>1060</v>
      </c>
      <c r="BU41" s="1" t="str">
        <f>HYPERLINK("https://nconnect.nicmar.ac.in/storage/profile/ProfilePhoto_P25703038_123479.jpg","Download")</f>
        <v>0</v>
      </c>
      <c r="BV41" s="1" t="s">
        <v>114</v>
      </c>
      <c r="BW41" s="3"/>
      <c r="BX41" s="3"/>
    </row>
    <row r="42" spans="1:76">
      <c r="A42" s="1" t="s">
        <v>76</v>
      </c>
      <c r="B42" s="1" t="s">
        <v>77</v>
      </c>
      <c r="C42" s="1" t="s">
        <v>1061</v>
      </c>
      <c r="D42" s="1" t="s">
        <v>347</v>
      </c>
      <c r="E42" s="1" t="s">
        <v>1062</v>
      </c>
      <c r="F42" s="1" t="s">
        <v>1063</v>
      </c>
      <c r="G42" s="1" t="s">
        <v>1064</v>
      </c>
      <c r="H42" s="1" t="s">
        <v>1065</v>
      </c>
      <c r="I42" s="1" t="s">
        <v>1066</v>
      </c>
      <c r="J42" s="1">
        <v>9860624106</v>
      </c>
      <c r="K42" s="1" t="s">
        <v>85</v>
      </c>
      <c r="L42" s="1" t="s">
        <v>1067</v>
      </c>
      <c r="M42" s="1" t="s">
        <v>87</v>
      </c>
      <c r="N42" s="1" t="s">
        <v>594</v>
      </c>
      <c r="O42" s="1"/>
      <c r="P42" s="1" t="s">
        <v>170</v>
      </c>
      <c r="Q42" s="1" t="s">
        <v>1068</v>
      </c>
      <c r="R42" s="1" t="s">
        <v>1069</v>
      </c>
      <c r="S42" s="1">
        <v>9657535247</v>
      </c>
      <c r="T42" s="1" t="s">
        <v>1070</v>
      </c>
      <c r="U42" s="1" t="s">
        <v>1071</v>
      </c>
      <c r="V42" s="1">
        <v>9421880152</v>
      </c>
      <c r="W42" s="1" t="s">
        <v>1072</v>
      </c>
      <c r="X42" s="1" t="s">
        <v>1073</v>
      </c>
      <c r="Y42" s="1" t="s">
        <v>1074</v>
      </c>
      <c r="Z42" s="1" t="s">
        <v>98</v>
      </c>
      <c r="AA42" s="1" t="s">
        <v>1073</v>
      </c>
      <c r="AB42" s="1" t="s">
        <v>1074</v>
      </c>
      <c r="AC42" s="1" t="s">
        <v>98</v>
      </c>
      <c r="AD42" s="1">
        <v>7.5</v>
      </c>
      <c r="AE42" s="1" t="s">
        <v>99</v>
      </c>
      <c r="AF42" s="1" t="s">
        <v>1075</v>
      </c>
      <c r="AG42" s="1" t="s">
        <v>1076</v>
      </c>
      <c r="AH42" s="1" t="s">
        <v>604</v>
      </c>
      <c r="AI42" s="1" t="s">
        <v>388</v>
      </c>
      <c r="AJ42" s="1">
        <v>76.8</v>
      </c>
      <c r="AK42" s="1">
        <v>8.4</v>
      </c>
      <c r="AL42" s="1" t="s">
        <v>1077</v>
      </c>
      <c r="AM42" s="1" t="s">
        <v>1078</v>
      </c>
      <c r="AN42" s="1" t="s">
        <v>501</v>
      </c>
      <c r="AO42" s="1" t="s">
        <v>204</v>
      </c>
      <c r="AP42" s="1" t="s">
        <v>286</v>
      </c>
      <c r="AQ42" s="1">
        <v>63.38</v>
      </c>
      <c r="AR42" s="1"/>
      <c r="AS42" s="1"/>
      <c r="AT42" s="1"/>
      <c r="AU42" s="1"/>
      <c r="AV42" s="1"/>
      <c r="AW42" s="1"/>
      <c r="AX42" s="1"/>
      <c r="AY42" s="1" t="s">
        <v>1079</v>
      </c>
      <c r="AZ42" s="1" t="s">
        <v>1080</v>
      </c>
      <c r="BA42" s="1" t="s">
        <v>653</v>
      </c>
      <c r="BB42" s="1" t="s">
        <v>290</v>
      </c>
      <c r="BC42" s="1" t="s">
        <v>291</v>
      </c>
      <c r="BD42" s="1" t="s">
        <v>991</v>
      </c>
      <c r="BE42" s="1">
        <v>69.9</v>
      </c>
      <c r="BF42" s="1">
        <v>7.74</v>
      </c>
      <c r="BG42" s="1"/>
      <c r="BH42" s="1"/>
      <c r="BI42" s="1"/>
      <c r="BJ42" s="1"/>
      <c r="BK42" s="1"/>
      <c r="BL42" s="1"/>
      <c r="BM42" s="1"/>
      <c r="BN42" s="1"/>
      <c r="BO42" s="1" t="s">
        <v>1081</v>
      </c>
      <c r="BP42" s="1"/>
      <c r="BQ42" s="1"/>
      <c r="BR42" s="1" t="s">
        <v>1082</v>
      </c>
      <c r="BS42" s="1">
        <v>8</v>
      </c>
      <c r="BT42" s="1"/>
      <c r="BU42" s="1" t="str">
        <f>HYPERLINK("https://nconnect.nicmar.ac.in/storage/profile/ProfilePhoto_P25703039_812957.jpg","Download")</f>
        <v>0</v>
      </c>
      <c r="BV42" s="1" t="s">
        <v>114</v>
      </c>
      <c r="BW42" s="3"/>
      <c r="BX42" s="3"/>
    </row>
    <row r="43" spans="1:76">
      <c r="A43" s="1" t="s">
        <v>76</v>
      </c>
      <c r="B43" s="1" t="s">
        <v>77</v>
      </c>
      <c r="C43" s="1" t="s">
        <v>1083</v>
      </c>
      <c r="D43" s="1" t="s">
        <v>1084</v>
      </c>
      <c r="E43" s="1" t="s">
        <v>1085</v>
      </c>
      <c r="F43" s="1" t="s">
        <v>1086</v>
      </c>
      <c r="G43" s="1" t="s">
        <v>1087</v>
      </c>
      <c r="H43" s="1" t="s">
        <v>1088</v>
      </c>
      <c r="I43" s="1" t="s">
        <v>1089</v>
      </c>
      <c r="J43" s="1">
        <v>8698771216</v>
      </c>
      <c r="K43" s="1" t="s">
        <v>121</v>
      </c>
      <c r="L43" s="1" t="s">
        <v>1090</v>
      </c>
      <c r="M43" s="1" t="s">
        <v>87</v>
      </c>
      <c r="N43" s="1" t="s">
        <v>194</v>
      </c>
      <c r="O43" s="1"/>
      <c r="P43" s="1" t="s">
        <v>170</v>
      </c>
      <c r="Q43" s="1" t="s">
        <v>1091</v>
      </c>
      <c r="R43" s="1" t="s">
        <v>1092</v>
      </c>
      <c r="S43" s="1">
        <v>8329206277</v>
      </c>
      <c r="T43" s="1" t="s">
        <v>1093</v>
      </c>
      <c r="U43" s="1" t="s">
        <v>1094</v>
      </c>
      <c r="V43" s="1">
        <v>9604238948</v>
      </c>
      <c r="W43" s="1" t="s">
        <v>95</v>
      </c>
      <c r="X43" s="1" t="s">
        <v>1095</v>
      </c>
      <c r="Y43" s="1" t="s">
        <v>97</v>
      </c>
      <c r="Z43" s="1" t="s">
        <v>98</v>
      </c>
      <c r="AA43" s="1" t="s">
        <v>1096</v>
      </c>
      <c r="AB43" s="1" t="s">
        <v>1097</v>
      </c>
      <c r="AC43" s="1" t="s">
        <v>98</v>
      </c>
      <c r="AD43" s="1">
        <v>7.84</v>
      </c>
      <c r="AE43" s="1" t="s">
        <v>99</v>
      </c>
      <c r="AF43" s="1" t="s">
        <v>1098</v>
      </c>
      <c r="AG43" s="1" t="s">
        <v>1099</v>
      </c>
      <c r="AH43" s="1" t="s">
        <v>468</v>
      </c>
      <c r="AI43" s="1" t="s">
        <v>256</v>
      </c>
      <c r="AJ43" s="1">
        <v>87.2</v>
      </c>
      <c r="AK43" s="1"/>
      <c r="AL43" s="1" t="s">
        <v>1100</v>
      </c>
      <c r="AM43" s="1" t="s">
        <v>1101</v>
      </c>
      <c r="AN43" s="1" t="s">
        <v>337</v>
      </c>
      <c r="AO43" s="1" t="s">
        <v>257</v>
      </c>
      <c r="AP43" s="1" t="s">
        <v>711</v>
      </c>
      <c r="AQ43" s="1">
        <v>84.33</v>
      </c>
      <c r="AR43" s="1"/>
      <c r="AS43" s="1"/>
      <c r="AT43" s="1"/>
      <c r="AU43" s="1"/>
      <c r="AV43" s="1"/>
      <c r="AW43" s="1"/>
      <c r="AX43" s="1"/>
      <c r="AY43" s="1" t="s">
        <v>312</v>
      </c>
      <c r="AZ43" s="1" t="s">
        <v>1102</v>
      </c>
      <c r="BA43" s="1" t="s">
        <v>232</v>
      </c>
      <c r="BB43" s="1" t="s">
        <v>581</v>
      </c>
      <c r="BC43" s="1" t="s">
        <v>207</v>
      </c>
      <c r="BD43" s="1" t="s">
        <v>420</v>
      </c>
      <c r="BE43" s="1">
        <v>74.6</v>
      </c>
      <c r="BF43" s="1">
        <v>8.3</v>
      </c>
      <c r="BG43" s="1"/>
      <c r="BH43" s="1"/>
      <c r="BI43" s="1"/>
      <c r="BJ43" s="1"/>
      <c r="BK43" s="1"/>
      <c r="BL43" s="1"/>
      <c r="BM43" s="1"/>
      <c r="BN43" s="1"/>
      <c r="BO43" s="1" t="s">
        <v>1103</v>
      </c>
      <c r="BP43" s="1"/>
      <c r="BQ43" s="1"/>
      <c r="BR43" s="1" t="s">
        <v>1104</v>
      </c>
      <c r="BS43" s="1">
        <v>7</v>
      </c>
      <c r="BT43" s="1" t="s">
        <v>1105</v>
      </c>
      <c r="BU43" s="1" t="str">
        <f>HYPERLINK("https://nconnect.nicmar.ac.in/storage/profile/ProfilePhoto_P25703040_795461.jpg","Download")</f>
        <v>0</v>
      </c>
      <c r="BV43" s="1" t="s">
        <v>114</v>
      </c>
      <c r="BW43" s="3"/>
      <c r="BX43" s="3"/>
    </row>
    <row r="44" spans="1:76">
      <c r="A44" s="1" t="s">
        <v>76</v>
      </c>
      <c r="B44" s="1" t="s">
        <v>77</v>
      </c>
      <c r="C44" s="1" t="s">
        <v>1106</v>
      </c>
      <c r="D44" s="1" t="s">
        <v>696</v>
      </c>
      <c r="E44" s="1" t="s">
        <v>1107</v>
      </c>
      <c r="F44" s="1" t="s">
        <v>1108</v>
      </c>
      <c r="G44" s="1" t="s">
        <v>1109</v>
      </c>
      <c r="H44" s="1" t="s">
        <v>1110</v>
      </c>
      <c r="I44" s="1" t="s">
        <v>1111</v>
      </c>
      <c r="J44" s="1">
        <v>8109609982</v>
      </c>
      <c r="K44" s="1" t="s">
        <v>85</v>
      </c>
      <c r="L44" s="1" t="s">
        <v>1112</v>
      </c>
      <c r="M44" s="1" t="s">
        <v>87</v>
      </c>
      <c r="N44" s="1" t="s">
        <v>1113</v>
      </c>
      <c r="O44" s="1"/>
      <c r="P44" s="1" t="s">
        <v>170</v>
      </c>
      <c r="Q44" s="1" t="s">
        <v>1114</v>
      </c>
      <c r="R44" s="1" t="s">
        <v>1115</v>
      </c>
      <c r="S44" s="1">
        <v>8319708262</v>
      </c>
      <c r="T44" s="1" t="s">
        <v>1116</v>
      </c>
      <c r="U44" s="1" t="s">
        <v>1117</v>
      </c>
      <c r="V44" s="1">
        <v>9826709888</v>
      </c>
      <c r="W44" s="1" t="s">
        <v>225</v>
      </c>
      <c r="X44" s="1" t="s">
        <v>1118</v>
      </c>
      <c r="Y44" s="1" t="s">
        <v>1119</v>
      </c>
      <c r="Z44" s="1" t="s">
        <v>1120</v>
      </c>
      <c r="AA44" s="1" t="s">
        <v>1118</v>
      </c>
      <c r="AB44" s="1" t="s">
        <v>1119</v>
      </c>
      <c r="AC44" s="1" t="s">
        <v>1120</v>
      </c>
      <c r="AD44" s="1">
        <v>8.33</v>
      </c>
      <c r="AE44" s="1" t="s">
        <v>99</v>
      </c>
      <c r="AF44" s="1" t="s">
        <v>1121</v>
      </c>
      <c r="AG44" s="1" t="s">
        <v>1122</v>
      </c>
      <c r="AH44" s="1" t="s">
        <v>413</v>
      </c>
      <c r="AI44" s="1" t="s">
        <v>178</v>
      </c>
      <c r="AJ44" s="1">
        <v>90.6</v>
      </c>
      <c r="AK44" s="1"/>
      <c r="AL44" s="1" t="s">
        <v>1121</v>
      </c>
      <c r="AM44" s="1" t="s">
        <v>1122</v>
      </c>
      <c r="AN44" s="1" t="s">
        <v>363</v>
      </c>
      <c r="AO44" s="1" t="s">
        <v>414</v>
      </c>
      <c r="AP44" s="1" t="s">
        <v>179</v>
      </c>
      <c r="AQ44" s="1">
        <v>95</v>
      </c>
      <c r="AR44" s="1"/>
      <c r="AS44" s="1"/>
      <c r="AT44" s="1"/>
      <c r="AU44" s="1"/>
      <c r="AV44" s="1"/>
      <c r="AW44" s="1"/>
      <c r="AX44" s="1"/>
      <c r="AY44" s="1" t="s">
        <v>1123</v>
      </c>
      <c r="AZ44" s="1" t="s">
        <v>1124</v>
      </c>
      <c r="BA44" s="1" t="s">
        <v>925</v>
      </c>
      <c r="BB44" s="1"/>
      <c r="BC44" s="1" t="s">
        <v>207</v>
      </c>
      <c r="BD44" s="1" t="s">
        <v>537</v>
      </c>
      <c r="BE44" s="1">
        <v>64.83</v>
      </c>
      <c r="BF44" s="1"/>
      <c r="BG44" s="1"/>
      <c r="BH44" s="1"/>
      <c r="BI44" s="1"/>
      <c r="BJ44" s="1"/>
      <c r="BK44" s="1"/>
      <c r="BL44" s="1"/>
      <c r="BM44" s="1"/>
      <c r="BN44" s="1"/>
      <c r="BO44" s="1" t="s">
        <v>1125</v>
      </c>
      <c r="BP44" s="1"/>
      <c r="BQ44" s="1"/>
      <c r="BR44" s="1" t="s">
        <v>1126</v>
      </c>
      <c r="BS44" s="1">
        <v>8</v>
      </c>
      <c r="BT44" s="1" t="s">
        <v>1127</v>
      </c>
      <c r="BU44" s="1" t="str">
        <f>HYPERLINK("https://nconnect.nicmar.ac.in/storage/profile/ProfilePhoto_P25703041_689342.jpg","Download")</f>
        <v>0</v>
      </c>
      <c r="BV44" s="1" t="s">
        <v>114</v>
      </c>
      <c r="BW44" s="3"/>
      <c r="BX44" s="3"/>
    </row>
    <row r="45" spans="1:76">
      <c r="A45" s="1" t="s">
        <v>76</v>
      </c>
      <c r="B45" s="1" t="s">
        <v>77</v>
      </c>
      <c r="C45" s="1" t="s">
        <v>1128</v>
      </c>
      <c r="D45" s="1" t="s">
        <v>1129</v>
      </c>
      <c r="E45" s="1" t="s">
        <v>697</v>
      </c>
      <c r="F45" s="1" t="s">
        <v>1130</v>
      </c>
      <c r="G45" s="1" t="s">
        <v>1131</v>
      </c>
      <c r="H45" s="1" t="s">
        <v>1132</v>
      </c>
      <c r="I45" s="1" t="s">
        <v>1133</v>
      </c>
      <c r="J45" s="1">
        <v>9823231523</v>
      </c>
      <c r="K45" s="1" t="s">
        <v>121</v>
      </c>
      <c r="L45" s="1" t="s">
        <v>1134</v>
      </c>
      <c r="M45" s="1" t="s">
        <v>87</v>
      </c>
      <c r="N45" s="1" t="s">
        <v>1135</v>
      </c>
      <c r="O45" s="1"/>
      <c r="P45" s="1" t="s">
        <v>170</v>
      </c>
      <c r="Q45" s="1" t="s">
        <v>1136</v>
      </c>
      <c r="R45" s="1" t="s">
        <v>1137</v>
      </c>
      <c r="S45" s="1">
        <v>8806982424</v>
      </c>
      <c r="T45" s="1" t="s">
        <v>93</v>
      </c>
      <c r="U45" s="1" t="s">
        <v>1138</v>
      </c>
      <c r="V45" s="1">
        <v>8806424244</v>
      </c>
      <c r="W45" s="1" t="s">
        <v>95</v>
      </c>
      <c r="X45" s="1" t="s">
        <v>1139</v>
      </c>
      <c r="Y45" s="1" t="s">
        <v>646</v>
      </c>
      <c r="Z45" s="1" t="s">
        <v>98</v>
      </c>
      <c r="AA45" s="1" t="s">
        <v>1139</v>
      </c>
      <c r="AB45" s="1" t="s">
        <v>646</v>
      </c>
      <c r="AC45" s="1" t="s">
        <v>98</v>
      </c>
      <c r="AD45" s="1">
        <v>7.78</v>
      </c>
      <c r="AE45" s="1" t="s">
        <v>99</v>
      </c>
      <c r="AF45" s="1" t="s">
        <v>1140</v>
      </c>
      <c r="AG45" s="1" t="s">
        <v>335</v>
      </c>
      <c r="AH45" s="1" t="s">
        <v>360</v>
      </c>
      <c r="AI45" s="1" t="s">
        <v>178</v>
      </c>
      <c r="AJ45" s="1">
        <v>85.2</v>
      </c>
      <c r="AK45" s="1"/>
      <c r="AL45" s="1" t="s">
        <v>1141</v>
      </c>
      <c r="AM45" s="1" t="s">
        <v>335</v>
      </c>
      <c r="AN45" s="1" t="s">
        <v>230</v>
      </c>
      <c r="AO45" s="1" t="s">
        <v>103</v>
      </c>
      <c r="AP45" s="1" t="s">
        <v>179</v>
      </c>
      <c r="AQ45" s="1">
        <v>74.6</v>
      </c>
      <c r="AR45" s="1"/>
      <c r="AS45" s="1"/>
      <c r="AT45" s="1"/>
      <c r="AU45" s="1"/>
      <c r="AV45" s="1"/>
      <c r="AW45" s="1"/>
      <c r="AX45" s="1"/>
      <c r="AY45" s="1" t="s">
        <v>672</v>
      </c>
      <c r="AZ45" s="1" t="s">
        <v>1142</v>
      </c>
      <c r="BA45" s="1" t="s">
        <v>653</v>
      </c>
      <c r="BB45" s="1" t="s">
        <v>506</v>
      </c>
      <c r="BC45" s="1" t="s">
        <v>207</v>
      </c>
      <c r="BD45" s="1" t="s">
        <v>1143</v>
      </c>
      <c r="BE45" s="1">
        <v>65.4</v>
      </c>
      <c r="BF45" s="1">
        <v>7.04</v>
      </c>
      <c r="BG45" s="1"/>
      <c r="BH45" s="1"/>
      <c r="BI45" s="1"/>
      <c r="BJ45" s="1"/>
      <c r="BK45" s="1"/>
      <c r="BL45" s="1"/>
      <c r="BM45" s="1"/>
      <c r="BN45" s="1"/>
      <c r="BO45" s="1" t="s">
        <v>1144</v>
      </c>
      <c r="BP45" s="1"/>
      <c r="BQ45" s="1"/>
      <c r="BR45" s="1" t="s">
        <v>1145</v>
      </c>
      <c r="BS45" s="1">
        <v>26</v>
      </c>
      <c r="BT45" s="1" t="s">
        <v>1146</v>
      </c>
      <c r="BU45" s="1" t="str">
        <f>HYPERLINK("https://nconnect.nicmar.ac.in/storage/profile/ProfilePhoto_P25703042_139468.jpg","Download")</f>
        <v>0</v>
      </c>
      <c r="BV45" s="1" t="s">
        <v>114</v>
      </c>
      <c r="BW45" s="3"/>
      <c r="BX45" s="4">
        <v>1</v>
      </c>
    </row>
    <row r="46" spans="1:76">
      <c r="A46" s="1" t="s">
        <v>76</v>
      </c>
      <c r="B46" s="1" t="s">
        <v>77</v>
      </c>
      <c r="C46" s="1" t="s">
        <v>1147</v>
      </c>
      <c r="D46" s="1" t="s">
        <v>1148</v>
      </c>
      <c r="E46" s="1"/>
      <c r="F46" s="1" t="s">
        <v>1149</v>
      </c>
      <c r="G46" s="1" t="s">
        <v>1150</v>
      </c>
      <c r="H46" s="1" t="s">
        <v>1151</v>
      </c>
      <c r="I46" s="1" t="s">
        <v>1152</v>
      </c>
      <c r="J46" s="1">
        <v>9746022021</v>
      </c>
      <c r="K46" s="1" t="s">
        <v>121</v>
      </c>
      <c r="L46" s="1" t="s">
        <v>1153</v>
      </c>
      <c r="M46" s="1" t="s">
        <v>87</v>
      </c>
      <c r="N46" s="1" t="s">
        <v>1154</v>
      </c>
      <c r="O46" s="1" t="s">
        <v>1155</v>
      </c>
      <c r="P46" s="1" t="s">
        <v>771</v>
      </c>
      <c r="Q46" s="1" t="s">
        <v>1156</v>
      </c>
      <c r="R46" s="1" t="s">
        <v>1157</v>
      </c>
      <c r="S46" s="1">
        <v>9447708526</v>
      </c>
      <c r="T46" s="1" t="s">
        <v>1158</v>
      </c>
      <c r="U46" s="1" t="s">
        <v>1159</v>
      </c>
      <c r="V46" s="1">
        <v>9446518526</v>
      </c>
      <c r="W46" s="1" t="s">
        <v>1160</v>
      </c>
      <c r="X46" s="1" t="s">
        <v>1161</v>
      </c>
      <c r="Y46" s="1" t="s">
        <v>1162</v>
      </c>
      <c r="Z46" s="1" t="s">
        <v>920</v>
      </c>
      <c r="AA46" s="1" t="s">
        <v>1161</v>
      </c>
      <c r="AB46" s="1" t="s">
        <v>1162</v>
      </c>
      <c r="AC46" s="1" t="s">
        <v>920</v>
      </c>
      <c r="AD46" s="1">
        <v>7.45</v>
      </c>
      <c r="AE46" s="1" t="s">
        <v>99</v>
      </c>
      <c r="AF46" s="1" t="s">
        <v>1163</v>
      </c>
      <c r="AG46" s="1" t="s">
        <v>628</v>
      </c>
      <c r="AH46" s="1" t="s">
        <v>781</v>
      </c>
      <c r="AI46" s="1" t="s">
        <v>753</v>
      </c>
      <c r="AJ46" s="1">
        <v>85.5</v>
      </c>
      <c r="AK46" s="1">
        <v>9</v>
      </c>
      <c r="AL46" s="1" t="s">
        <v>1164</v>
      </c>
      <c r="AM46" s="1" t="s">
        <v>1165</v>
      </c>
      <c r="AN46" s="1" t="s">
        <v>230</v>
      </c>
      <c r="AO46" s="1" t="s">
        <v>604</v>
      </c>
      <c r="AP46" s="1" t="s">
        <v>360</v>
      </c>
      <c r="AQ46" s="1">
        <v>71.41</v>
      </c>
      <c r="AR46" s="1"/>
      <c r="AS46" s="1"/>
      <c r="AT46" s="1"/>
      <c r="AU46" s="1"/>
      <c r="AV46" s="1"/>
      <c r="AW46" s="1"/>
      <c r="AX46" s="1"/>
      <c r="AY46" s="1" t="s">
        <v>1166</v>
      </c>
      <c r="AZ46" s="1" t="s">
        <v>1167</v>
      </c>
      <c r="BA46" s="1" t="s">
        <v>561</v>
      </c>
      <c r="BB46" s="1" t="s">
        <v>1168</v>
      </c>
      <c r="BC46" s="1" t="s">
        <v>204</v>
      </c>
      <c r="BD46" s="1" t="s">
        <v>1169</v>
      </c>
      <c r="BE46" s="1">
        <v>64.8</v>
      </c>
      <c r="BF46" s="1"/>
      <c r="BG46" s="1" t="s">
        <v>1170</v>
      </c>
      <c r="BH46" s="1" t="s">
        <v>1171</v>
      </c>
      <c r="BI46" s="1"/>
      <c r="BJ46" s="1"/>
      <c r="BK46" s="1" t="s">
        <v>1169</v>
      </c>
      <c r="BL46" s="1" t="s">
        <v>537</v>
      </c>
      <c r="BM46" s="1">
        <v>63.6</v>
      </c>
      <c r="BN46" s="1"/>
      <c r="BO46" s="1" t="s">
        <v>1172</v>
      </c>
      <c r="BP46" s="1"/>
      <c r="BQ46" s="1"/>
      <c r="BR46" s="1" t="s">
        <v>1173</v>
      </c>
      <c r="BS46" s="1">
        <v>47</v>
      </c>
      <c r="BT46" s="1" t="s">
        <v>1174</v>
      </c>
      <c r="BU46" s="1" t="str">
        <f>HYPERLINK("https://nconnect.nicmar.ac.in/storage/profile/ProfilePhoto_P25703043_964875.jpg","Download")</f>
        <v>0</v>
      </c>
      <c r="BV46" s="1" t="s">
        <v>114</v>
      </c>
      <c r="BW46" s="3"/>
      <c r="BX46" s="3"/>
    </row>
    <row r="47" spans="1:76">
      <c r="A47" s="1" t="s">
        <v>76</v>
      </c>
      <c r="B47" s="1" t="s">
        <v>77</v>
      </c>
      <c r="C47" s="1" t="s">
        <v>1175</v>
      </c>
      <c r="D47" s="1" t="s">
        <v>1176</v>
      </c>
      <c r="E47" s="1" t="s">
        <v>1177</v>
      </c>
      <c r="F47" s="1" t="s">
        <v>1178</v>
      </c>
      <c r="G47" s="1" t="s">
        <v>1179</v>
      </c>
      <c r="H47" s="1" t="s">
        <v>1180</v>
      </c>
      <c r="I47" s="1" t="s">
        <v>1181</v>
      </c>
      <c r="J47" s="1">
        <v>9372846400</v>
      </c>
      <c r="K47" s="1" t="s">
        <v>121</v>
      </c>
      <c r="L47" s="1" t="s">
        <v>1182</v>
      </c>
      <c r="M47" s="1" t="s">
        <v>87</v>
      </c>
      <c r="N47" s="1" t="s">
        <v>1135</v>
      </c>
      <c r="O47" s="1"/>
      <c r="P47" s="1" t="s">
        <v>90</v>
      </c>
      <c r="Q47" s="1" t="s">
        <v>1183</v>
      </c>
      <c r="R47" s="1" t="s">
        <v>1177</v>
      </c>
      <c r="S47" s="1">
        <v>9324268446</v>
      </c>
      <c r="T47" s="1" t="s">
        <v>93</v>
      </c>
      <c r="U47" s="1" t="s">
        <v>1184</v>
      </c>
      <c r="V47" s="1">
        <v>9619699637</v>
      </c>
      <c r="W47" s="1" t="s">
        <v>747</v>
      </c>
      <c r="X47" s="1" t="s">
        <v>1185</v>
      </c>
      <c r="Y47" s="1" t="s">
        <v>97</v>
      </c>
      <c r="Z47" s="1" t="s">
        <v>98</v>
      </c>
      <c r="AA47" s="1" t="s">
        <v>1185</v>
      </c>
      <c r="AB47" s="1" t="s">
        <v>97</v>
      </c>
      <c r="AC47" s="1" t="s">
        <v>98</v>
      </c>
      <c r="AD47" s="1">
        <v>6.0</v>
      </c>
      <c r="AE47" s="1" t="s">
        <v>99</v>
      </c>
      <c r="AF47" s="1" t="s">
        <v>1186</v>
      </c>
      <c r="AG47" s="1" t="s">
        <v>1187</v>
      </c>
      <c r="AH47" s="1" t="s">
        <v>413</v>
      </c>
      <c r="AI47" s="1" t="s">
        <v>256</v>
      </c>
      <c r="AJ47" s="1">
        <v>64</v>
      </c>
      <c r="AK47" s="1"/>
      <c r="AL47" s="1" t="s">
        <v>1188</v>
      </c>
      <c r="AM47" s="1" t="s">
        <v>1189</v>
      </c>
      <c r="AN47" s="1"/>
      <c r="AO47" s="1" t="s">
        <v>103</v>
      </c>
      <c r="AP47" s="1" t="s">
        <v>207</v>
      </c>
      <c r="AQ47" s="1">
        <v>75.83</v>
      </c>
      <c r="AR47" s="1"/>
      <c r="AS47" s="1"/>
      <c r="AT47" s="1"/>
      <c r="AU47" s="1"/>
      <c r="AV47" s="1"/>
      <c r="AW47" s="1"/>
      <c r="AX47" s="1"/>
      <c r="AY47" s="1" t="s">
        <v>712</v>
      </c>
      <c r="AZ47" s="1" t="s">
        <v>1190</v>
      </c>
      <c r="BA47" s="1"/>
      <c r="BB47" s="1"/>
      <c r="BC47" s="1" t="s">
        <v>105</v>
      </c>
      <c r="BD47" s="1" t="s">
        <v>1191</v>
      </c>
      <c r="BE47" s="1">
        <v>58</v>
      </c>
      <c r="BF47" s="1">
        <v>7.79</v>
      </c>
      <c r="BG47" s="1"/>
      <c r="BH47" s="1"/>
      <c r="BI47" s="1"/>
      <c r="BJ47" s="1"/>
      <c r="BK47" s="1"/>
      <c r="BL47" s="1"/>
      <c r="BM47" s="1"/>
      <c r="BN47" s="1"/>
      <c r="BO47" s="1" t="s">
        <v>1192</v>
      </c>
      <c r="BP47" s="1"/>
      <c r="BQ47" s="1"/>
      <c r="BR47" s="1" t="s">
        <v>1193</v>
      </c>
      <c r="BS47" s="1">
        <v>2</v>
      </c>
      <c r="BT47" s="1" t="s">
        <v>1194</v>
      </c>
      <c r="BU47" s="1" t="str">
        <f>HYPERLINK("https://nconnect.nicmar.ac.in/storage/profile/ProfilePhoto_P25703044_175329.jpg","Download")</f>
        <v>0</v>
      </c>
      <c r="BV47" s="1" t="s">
        <v>114</v>
      </c>
      <c r="BW47" s="3"/>
      <c r="BX47" s="3"/>
    </row>
    <row r="48" spans="1:76">
      <c r="A48" s="1" t="s">
        <v>76</v>
      </c>
      <c r="B48" s="1" t="s">
        <v>77</v>
      </c>
      <c r="C48" s="1" t="s">
        <v>1195</v>
      </c>
      <c r="D48" s="1" t="s">
        <v>1196</v>
      </c>
      <c r="E48" s="1"/>
      <c r="F48" s="1" t="s">
        <v>1197</v>
      </c>
      <c r="G48" s="1" t="s">
        <v>1198</v>
      </c>
      <c r="H48" s="1" t="s">
        <v>1199</v>
      </c>
      <c r="I48" s="1" t="s">
        <v>1200</v>
      </c>
      <c r="J48" s="1">
        <v>9024276546</v>
      </c>
      <c r="K48" s="1" t="s">
        <v>85</v>
      </c>
      <c r="L48" s="1" t="s">
        <v>1201</v>
      </c>
      <c r="M48" s="1" t="s">
        <v>87</v>
      </c>
      <c r="N48" s="1" t="s">
        <v>123</v>
      </c>
      <c r="O48" s="1"/>
      <c r="P48" s="1" t="s">
        <v>196</v>
      </c>
      <c r="Q48" s="1" t="s">
        <v>1202</v>
      </c>
      <c r="R48" s="1" t="s">
        <v>1203</v>
      </c>
      <c r="S48" s="1">
        <v>9523278702</v>
      </c>
      <c r="T48" s="1" t="s">
        <v>1204</v>
      </c>
      <c r="U48" s="1" t="s">
        <v>1205</v>
      </c>
      <c r="V48" s="1">
        <v>9155061866</v>
      </c>
      <c r="W48" s="1" t="s">
        <v>277</v>
      </c>
      <c r="X48" s="1" t="s">
        <v>1206</v>
      </c>
      <c r="Y48" s="1" t="s">
        <v>97</v>
      </c>
      <c r="Z48" s="1" t="s">
        <v>98</v>
      </c>
      <c r="AA48" s="1" t="s">
        <v>1207</v>
      </c>
      <c r="AB48" s="1" t="s">
        <v>1208</v>
      </c>
      <c r="AC48" s="1" t="s">
        <v>827</v>
      </c>
      <c r="AD48" s="1">
        <v>8.31</v>
      </c>
      <c r="AE48" s="1" t="s">
        <v>99</v>
      </c>
      <c r="AF48" s="1" t="s">
        <v>1209</v>
      </c>
      <c r="AG48" s="1" t="s">
        <v>1210</v>
      </c>
      <c r="AH48" s="1" t="s">
        <v>604</v>
      </c>
      <c r="AI48" s="1" t="s">
        <v>388</v>
      </c>
      <c r="AJ48" s="1">
        <v>85.5</v>
      </c>
      <c r="AK48" s="1">
        <v>9</v>
      </c>
      <c r="AL48" s="1" t="s">
        <v>1211</v>
      </c>
      <c r="AM48" s="1" t="s">
        <v>1210</v>
      </c>
      <c r="AN48" s="1" t="s">
        <v>230</v>
      </c>
      <c r="AO48" s="1" t="s">
        <v>204</v>
      </c>
      <c r="AP48" s="1" t="s">
        <v>1212</v>
      </c>
      <c r="AQ48" s="1">
        <v>58.6</v>
      </c>
      <c r="AR48" s="1"/>
      <c r="AS48" s="1"/>
      <c r="AT48" s="1"/>
      <c r="AU48" s="1"/>
      <c r="AV48" s="1"/>
      <c r="AW48" s="1"/>
      <c r="AX48" s="1"/>
      <c r="AY48" s="1" t="s">
        <v>1213</v>
      </c>
      <c r="AZ48" s="1" t="s">
        <v>1214</v>
      </c>
      <c r="BA48" s="1" t="s">
        <v>653</v>
      </c>
      <c r="BB48" s="1" t="s">
        <v>654</v>
      </c>
      <c r="BC48" s="1" t="s">
        <v>1215</v>
      </c>
      <c r="BD48" s="1" t="s">
        <v>420</v>
      </c>
      <c r="BE48" s="1">
        <v>83.2</v>
      </c>
      <c r="BF48" s="1">
        <v>8.82</v>
      </c>
      <c r="BG48" s="1"/>
      <c r="BH48" s="1"/>
      <c r="BI48" s="1"/>
      <c r="BJ48" s="1"/>
      <c r="BK48" s="1"/>
      <c r="BL48" s="1"/>
      <c r="BM48" s="1"/>
      <c r="BN48" s="1"/>
      <c r="BO48" s="1" t="s">
        <v>1216</v>
      </c>
      <c r="BP48" s="1"/>
      <c r="BQ48" s="1"/>
      <c r="BR48" s="1" t="s">
        <v>1217</v>
      </c>
      <c r="BS48" s="1">
        <v>15</v>
      </c>
      <c r="BT48" s="1" t="s">
        <v>1218</v>
      </c>
      <c r="BU48" s="1" t="str">
        <f>HYPERLINK("https://nconnect.nicmar.ac.in/storage/profile/ProfilePhoto_P25703045_971483.jpg","Download")</f>
        <v>0</v>
      </c>
      <c r="BV48" s="1" t="s">
        <v>114</v>
      </c>
      <c r="BW48" s="3"/>
      <c r="BX48" s="3"/>
    </row>
    <row r="49" spans="1:76">
      <c r="A49" s="1" t="s">
        <v>76</v>
      </c>
      <c r="B49" s="1" t="s">
        <v>77</v>
      </c>
      <c r="C49" s="1" t="s">
        <v>1219</v>
      </c>
      <c r="D49" s="1" t="s">
        <v>1220</v>
      </c>
      <c r="E49" s="1"/>
      <c r="F49" s="1" t="s">
        <v>1221</v>
      </c>
      <c r="G49" s="1" t="s">
        <v>1222</v>
      </c>
      <c r="H49" s="1" t="s">
        <v>1223</v>
      </c>
      <c r="I49" s="1" t="s">
        <v>1224</v>
      </c>
      <c r="J49" s="1">
        <v>6370492152</v>
      </c>
      <c r="K49" s="1" t="s">
        <v>121</v>
      </c>
      <c r="L49" s="1" t="s">
        <v>1225</v>
      </c>
      <c r="M49" s="1" t="s">
        <v>87</v>
      </c>
      <c r="N49" s="1" t="s">
        <v>1226</v>
      </c>
      <c r="O49" s="1"/>
      <c r="P49" s="1" t="s">
        <v>170</v>
      </c>
      <c r="Q49" s="1" t="s">
        <v>1227</v>
      </c>
      <c r="R49" s="1" t="s">
        <v>1228</v>
      </c>
      <c r="S49" s="1">
        <v>9938822832</v>
      </c>
      <c r="T49" s="1" t="s">
        <v>553</v>
      </c>
      <c r="U49" s="1" t="s">
        <v>1229</v>
      </c>
      <c r="V49" s="1">
        <v>9178244590</v>
      </c>
      <c r="W49" s="1" t="s">
        <v>95</v>
      </c>
      <c r="X49" s="1" t="s">
        <v>1230</v>
      </c>
      <c r="Y49" s="1" t="s">
        <v>1231</v>
      </c>
      <c r="Z49" s="1" t="s">
        <v>384</v>
      </c>
      <c r="AA49" s="1" t="s">
        <v>1230</v>
      </c>
      <c r="AB49" s="1" t="s">
        <v>1231</v>
      </c>
      <c r="AC49" s="1" t="s">
        <v>384</v>
      </c>
      <c r="AD49" s="1">
        <v>7.42</v>
      </c>
      <c r="AE49" s="1" t="s">
        <v>99</v>
      </c>
      <c r="AF49" s="1" t="s">
        <v>1232</v>
      </c>
      <c r="AG49" s="1" t="s">
        <v>1233</v>
      </c>
      <c r="AH49" s="1" t="s">
        <v>283</v>
      </c>
      <c r="AI49" s="1" t="s">
        <v>360</v>
      </c>
      <c r="AJ49" s="1">
        <v>79.8</v>
      </c>
      <c r="AK49" s="1"/>
      <c r="AL49" s="1" t="s">
        <v>1232</v>
      </c>
      <c r="AM49" s="1" t="s">
        <v>1233</v>
      </c>
      <c r="AN49" s="1" t="s">
        <v>230</v>
      </c>
      <c r="AO49" s="1" t="s">
        <v>133</v>
      </c>
      <c r="AP49" s="1" t="s">
        <v>257</v>
      </c>
      <c r="AQ49" s="1">
        <v>78.8</v>
      </c>
      <c r="AR49" s="1"/>
      <c r="AS49" s="1"/>
      <c r="AT49" s="1"/>
      <c r="AU49" s="1"/>
      <c r="AV49" s="1"/>
      <c r="AW49" s="1"/>
      <c r="AX49" s="1"/>
      <c r="AY49" s="1" t="s">
        <v>1234</v>
      </c>
      <c r="AZ49" s="1" t="s">
        <v>1235</v>
      </c>
      <c r="BA49" s="1" t="s">
        <v>653</v>
      </c>
      <c r="BB49" s="1" t="s">
        <v>1236</v>
      </c>
      <c r="BC49" s="1" t="s">
        <v>1215</v>
      </c>
      <c r="BD49" s="1" t="s">
        <v>475</v>
      </c>
      <c r="BE49" s="1">
        <v>73.1</v>
      </c>
      <c r="BF49" s="1">
        <v>7.81</v>
      </c>
      <c r="BG49" s="1"/>
      <c r="BH49" s="1"/>
      <c r="BI49" s="1"/>
      <c r="BJ49" s="1"/>
      <c r="BK49" s="1"/>
      <c r="BL49" s="1"/>
      <c r="BM49" s="1"/>
      <c r="BN49" s="1"/>
      <c r="BO49" s="1" t="s">
        <v>1237</v>
      </c>
      <c r="BP49" s="1"/>
      <c r="BQ49" s="1"/>
      <c r="BR49" s="1" t="s">
        <v>1238</v>
      </c>
      <c r="BS49" s="1">
        <v>8</v>
      </c>
      <c r="BT49" s="1" t="s">
        <v>1239</v>
      </c>
      <c r="BU49" s="1" t="str">
        <f>HYPERLINK("https://nconnect.nicmar.ac.in/storage/profile/ProfilePhoto_P25703046_682913.jpg","Download")</f>
        <v>0</v>
      </c>
      <c r="BV49" s="1" t="s">
        <v>114</v>
      </c>
      <c r="BW49" s="3"/>
      <c r="BX49" s="3"/>
    </row>
    <row r="50" spans="1:76">
      <c r="A50" s="1" t="s">
        <v>76</v>
      </c>
      <c r="B50" s="1" t="s">
        <v>77</v>
      </c>
      <c r="C50" s="1" t="s">
        <v>1240</v>
      </c>
      <c r="D50" s="1" t="s">
        <v>1241</v>
      </c>
      <c r="E50" s="1" t="s">
        <v>1242</v>
      </c>
      <c r="F50" s="1" t="s">
        <v>1243</v>
      </c>
      <c r="G50" s="1" t="s">
        <v>1244</v>
      </c>
      <c r="H50" s="1" t="s">
        <v>1245</v>
      </c>
      <c r="I50" s="1" t="s">
        <v>1246</v>
      </c>
      <c r="J50" s="1">
        <v>7848078191</v>
      </c>
      <c r="K50" s="1" t="s">
        <v>85</v>
      </c>
      <c r="L50" s="1" t="s">
        <v>1247</v>
      </c>
      <c r="M50" s="1" t="s">
        <v>87</v>
      </c>
      <c r="N50" s="1" t="s">
        <v>1248</v>
      </c>
      <c r="O50" s="1"/>
      <c r="P50" s="1" t="s">
        <v>170</v>
      </c>
      <c r="Q50" s="1" t="s">
        <v>1249</v>
      </c>
      <c r="R50" s="1" t="s">
        <v>1250</v>
      </c>
      <c r="S50" s="1">
        <v>9040408070</v>
      </c>
      <c r="T50" s="1" t="s">
        <v>328</v>
      </c>
      <c r="U50" s="1" t="s">
        <v>1251</v>
      </c>
      <c r="V50" s="1">
        <v>7008432431</v>
      </c>
      <c r="W50" s="1" t="s">
        <v>225</v>
      </c>
      <c r="X50" s="1" t="s">
        <v>1252</v>
      </c>
      <c r="Y50" s="1" t="s">
        <v>1253</v>
      </c>
      <c r="Z50" s="1" t="s">
        <v>384</v>
      </c>
      <c r="AA50" s="1" t="s">
        <v>1252</v>
      </c>
      <c r="AB50" s="1" t="s">
        <v>1253</v>
      </c>
      <c r="AC50" s="1" t="s">
        <v>384</v>
      </c>
      <c r="AD50" s="1">
        <v>7.92</v>
      </c>
      <c r="AE50" s="1" t="s">
        <v>99</v>
      </c>
      <c r="AF50" s="1" t="s">
        <v>1254</v>
      </c>
      <c r="AG50" s="1" t="s">
        <v>1255</v>
      </c>
      <c r="AH50" s="1" t="s">
        <v>102</v>
      </c>
      <c r="AI50" s="1" t="s">
        <v>257</v>
      </c>
      <c r="AJ50" s="1">
        <v>68</v>
      </c>
      <c r="AK50" s="1">
        <v>0</v>
      </c>
      <c r="AL50" s="1" t="s">
        <v>1256</v>
      </c>
      <c r="AM50" s="1" t="s">
        <v>1257</v>
      </c>
      <c r="AN50" s="1" t="s">
        <v>337</v>
      </c>
      <c r="AO50" s="1" t="s">
        <v>105</v>
      </c>
      <c r="AP50" s="1" t="s">
        <v>364</v>
      </c>
      <c r="AQ50" s="1">
        <v>81.6</v>
      </c>
      <c r="AR50" s="1">
        <v>0</v>
      </c>
      <c r="AS50" s="1"/>
      <c r="AT50" s="1"/>
      <c r="AU50" s="1"/>
      <c r="AV50" s="1"/>
      <c r="AW50" s="1"/>
      <c r="AX50" s="1"/>
      <c r="AY50" s="1" t="s">
        <v>1258</v>
      </c>
      <c r="AZ50" s="1" t="s">
        <v>1259</v>
      </c>
      <c r="BA50" s="1" t="s">
        <v>925</v>
      </c>
      <c r="BB50" s="1" t="s">
        <v>1260</v>
      </c>
      <c r="BC50" s="1" t="s">
        <v>109</v>
      </c>
      <c r="BD50" s="1" t="s">
        <v>1261</v>
      </c>
      <c r="BE50" s="1">
        <v>76.5</v>
      </c>
      <c r="BF50" s="1">
        <v>8.15</v>
      </c>
      <c r="BG50" s="1"/>
      <c r="BH50" s="1"/>
      <c r="BI50" s="1"/>
      <c r="BJ50" s="1"/>
      <c r="BK50" s="1"/>
      <c r="BL50" s="1"/>
      <c r="BM50" s="1"/>
      <c r="BN50" s="1"/>
      <c r="BO50" s="1" t="s">
        <v>1262</v>
      </c>
      <c r="BP50" s="1"/>
      <c r="BQ50" s="1"/>
      <c r="BR50" s="1" t="s">
        <v>1263</v>
      </c>
      <c r="BS50" s="1">
        <v>16</v>
      </c>
      <c r="BT50" s="1" t="s">
        <v>1264</v>
      </c>
      <c r="BU50" s="1" t="str">
        <f>HYPERLINK("https://nconnect.nicmar.ac.in/storage/profile/ProfilePhoto_P25703047_245896.jpg","Download")</f>
        <v>0</v>
      </c>
      <c r="BV50" s="1" t="s">
        <v>114</v>
      </c>
      <c r="BW50" s="3"/>
      <c r="BX50" s="3"/>
    </row>
    <row r="51" spans="1:76">
      <c r="A51" s="1" t="s">
        <v>76</v>
      </c>
      <c r="B51" s="1" t="s">
        <v>77</v>
      </c>
      <c r="C51" s="1" t="s">
        <v>1265</v>
      </c>
      <c r="D51" s="1" t="s">
        <v>370</v>
      </c>
      <c r="E51" s="1"/>
      <c r="F51" s="1" t="s">
        <v>1266</v>
      </c>
      <c r="G51" s="1" t="s">
        <v>1267</v>
      </c>
      <c r="H51" s="1" t="s">
        <v>1268</v>
      </c>
      <c r="I51" s="1" t="s">
        <v>1269</v>
      </c>
      <c r="J51" s="1">
        <v>8219925916</v>
      </c>
      <c r="K51" s="1" t="s">
        <v>121</v>
      </c>
      <c r="L51" s="1" t="s">
        <v>1270</v>
      </c>
      <c r="M51" s="1" t="s">
        <v>87</v>
      </c>
      <c r="N51" s="1" t="s">
        <v>245</v>
      </c>
      <c r="O51" s="1" t="s">
        <v>1271</v>
      </c>
      <c r="P51" s="1" t="s">
        <v>247</v>
      </c>
      <c r="Q51" s="1" t="s">
        <v>1272</v>
      </c>
      <c r="R51" s="1" t="s">
        <v>1273</v>
      </c>
      <c r="S51" s="1">
        <v>7876661552</v>
      </c>
      <c r="T51" s="1" t="s">
        <v>1160</v>
      </c>
      <c r="U51" s="1" t="s">
        <v>1274</v>
      </c>
      <c r="V51" s="1">
        <v>8219703855</v>
      </c>
      <c r="W51" s="1" t="s">
        <v>225</v>
      </c>
      <c r="X51" s="1" t="s">
        <v>1275</v>
      </c>
      <c r="Y51" s="1" t="s">
        <v>1276</v>
      </c>
      <c r="Z51" s="1" t="s">
        <v>1277</v>
      </c>
      <c r="AA51" s="1" t="s">
        <v>1275</v>
      </c>
      <c r="AB51" s="1" t="s">
        <v>1276</v>
      </c>
      <c r="AC51" s="1" t="s">
        <v>1277</v>
      </c>
      <c r="AD51" s="1">
        <v>7.7</v>
      </c>
      <c r="AE51" s="1" t="s">
        <v>99</v>
      </c>
      <c r="AF51" s="1" t="s">
        <v>1278</v>
      </c>
      <c r="AG51" s="1" t="s">
        <v>335</v>
      </c>
      <c r="AH51" s="1" t="s">
        <v>468</v>
      </c>
      <c r="AI51" s="1" t="s">
        <v>178</v>
      </c>
      <c r="AJ51" s="1">
        <v>84.6</v>
      </c>
      <c r="AK51" s="1"/>
      <c r="AL51" s="1" t="s">
        <v>1278</v>
      </c>
      <c r="AM51" s="1" t="s">
        <v>335</v>
      </c>
      <c r="AN51" s="1" t="s">
        <v>337</v>
      </c>
      <c r="AO51" s="1" t="s">
        <v>1279</v>
      </c>
      <c r="AP51" s="1" t="s">
        <v>179</v>
      </c>
      <c r="AQ51" s="1">
        <v>90.4</v>
      </c>
      <c r="AR51" s="1"/>
      <c r="AS51" s="1"/>
      <c r="AT51" s="1"/>
      <c r="AU51" s="1"/>
      <c r="AV51" s="1"/>
      <c r="AW51" s="1"/>
      <c r="AX51" s="1"/>
      <c r="AY51" s="1" t="s">
        <v>1280</v>
      </c>
      <c r="AZ51" s="1" t="s">
        <v>1281</v>
      </c>
      <c r="BA51" s="1" t="s">
        <v>417</v>
      </c>
      <c r="BB51" s="1" t="s">
        <v>1282</v>
      </c>
      <c r="BC51" s="1" t="s">
        <v>472</v>
      </c>
      <c r="BD51" s="1" t="s">
        <v>733</v>
      </c>
      <c r="BE51" s="1">
        <v>83.3</v>
      </c>
      <c r="BF51" s="1">
        <v>8.33</v>
      </c>
      <c r="BG51" s="1"/>
      <c r="BH51" s="1"/>
      <c r="BI51" s="1"/>
      <c r="BJ51" s="1"/>
      <c r="BK51" s="1"/>
      <c r="BL51" s="1"/>
      <c r="BM51" s="1"/>
      <c r="BN51" s="1"/>
      <c r="BO51" s="1" t="s">
        <v>1283</v>
      </c>
      <c r="BP51" s="1"/>
      <c r="BQ51" s="1"/>
      <c r="BR51" s="1" t="s">
        <v>1284</v>
      </c>
      <c r="BS51" s="1">
        <v>42</v>
      </c>
      <c r="BT51" s="1"/>
      <c r="BU51" s="1" t="str">
        <f>HYPERLINK("https://nconnect.nicmar.ac.in/storage/profile/ProfilePhoto_P25703048_983516.jpg","Download")</f>
        <v>0</v>
      </c>
      <c r="BV51" s="1" t="s">
        <v>114</v>
      </c>
      <c r="BW51" s="3"/>
      <c r="BX51" s="3"/>
    </row>
    <row r="52" spans="1:76">
      <c r="A52" s="1" t="s">
        <v>76</v>
      </c>
      <c r="B52" s="1" t="s">
        <v>77</v>
      </c>
      <c r="C52" s="1" t="s">
        <v>1285</v>
      </c>
      <c r="D52" s="1" t="s">
        <v>1286</v>
      </c>
      <c r="E52" s="1"/>
      <c r="F52" s="1" t="s">
        <v>1287</v>
      </c>
      <c r="G52" s="1" t="s">
        <v>1288</v>
      </c>
      <c r="H52" s="1" t="s">
        <v>1289</v>
      </c>
      <c r="I52" s="1" t="s">
        <v>1290</v>
      </c>
      <c r="J52" s="1">
        <v>9503521182</v>
      </c>
      <c r="K52" s="1" t="s">
        <v>85</v>
      </c>
      <c r="L52" s="1" t="s">
        <v>1291</v>
      </c>
      <c r="M52" s="1" t="s">
        <v>821</v>
      </c>
      <c r="N52" s="1" t="s">
        <v>245</v>
      </c>
      <c r="O52" s="1" t="s">
        <v>1292</v>
      </c>
      <c r="P52" s="1" t="s">
        <v>1023</v>
      </c>
      <c r="Q52" s="1" t="s">
        <v>1293</v>
      </c>
      <c r="R52" s="1" t="s">
        <v>1294</v>
      </c>
      <c r="S52" s="1">
        <v>9413108658</v>
      </c>
      <c r="T52" s="1" t="s">
        <v>93</v>
      </c>
      <c r="U52" s="1" t="s">
        <v>1295</v>
      </c>
      <c r="V52" s="1">
        <v>9024555685</v>
      </c>
      <c r="W52" s="1" t="s">
        <v>225</v>
      </c>
      <c r="X52" s="1" t="s">
        <v>1296</v>
      </c>
      <c r="Y52" s="1" t="s">
        <v>97</v>
      </c>
      <c r="Z52" s="1" t="s">
        <v>98</v>
      </c>
      <c r="AA52" s="1" t="s">
        <v>1296</v>
      </c>
      <c r="AB52" s="1" t="s">
        <v>97</v>
      </c>
      <c r="AC52" s="1" t="s">
        <v>98</v>
      </c>
      <c r="AD52" s="1">
        <v>9.45</v>
      </c>
      <c r="AE52" s="1" t="s">
        <v>99</v>
      </c>
      <c r="AF52" s="1" t="s">
        <v>1297</v>
      </c>
      <c r="AG52" s="1" t="s">
        <v>1298</v>
      </c>
      <c r="AH52" s="1" t="s">
        <v>1299</v>
      </c>
      <c r="AI52" s="1" t="s">
        <v>1300</v>
      </c>
      <c r="AJ52" s="1">
        <v>68</v>
      </c>
      <c r="AK52" s="1"/>
      <c r="AL52" s="1" t="s">
        <v>1301</v>
      </c>
      <c r="AM52" s="1" t="s">
        <v>1298</v>
      </c>
      <c r="AN52" s="1" t="s">
        <v>337</v>
      </c>
      <c r="AO52" s="1" t="s">
        <v>1302</v>
      </c>
      <c r="AP52" s="1" t="s">
        <v>1303</v>
      </c>
      <c r="AQ52" s="1">
        <v>68.31</v>
      </c>
      <c r="AR52" s="1"/>
      <c r="AS52" s="1"/>
      <c r="AT52" s="1"/>
      <c r="AU52" s="1"/>
      <c r="AV52" s="1"/>
      <c r="AW52" s="1"/>
      <c r="AX52" s="1"/>
      <c r="AY52" s="1" t="s">
        <v>1304</v>
      </c>
      <c r="AZ52" s="1" t="s">
        <v>1305</v>
      </c>
      <c r="BA52" s="1" t="s">
        <v>925</v>
      </c>
      <c r="BB52" s="1" t="s">
        <v>926</v>
      </c>
      <c r="BC52" s="1" t="s">
        <v>1303</v>
      </c>
      <c r="BD52" s="1" t="s">
        <v>1306</v>
      </c>
      <c r="BE52" s="1">
        <v>57.72</v>
      </c>
      <c r="BF52" s="1"/>
      <c r="BG52" s="1" t="s">
        <v>1307</v>
      </c>
      <c r="BH52" s="1" t="s">
        <v>1308</v>
      </c>
      <c r="BI52" s="1"/>
      <c r="BJ52" s="1"/>
      <c r="BK52" s="1" t="s">
        <v>1309</v>
      </c>
      <c r="BL52" s="1" t="s">
        <v>1310</v>
      </c>
      <c r="BM52" s="1">
        <v>56.55</v>
      </c>
      <c r="BN52" s="1"/>
      <c r="BO52" s="1" t="s">
        <v>1311</v>
      </c>
      <c r="BP52" s="1" t="s">
        <v>1312</v>
      </c>
      <c r="BQ52" s="1" t="s">
        <v>1313</v>
      </c>
      <c r="BR52" s="1" t="s">
        <v>1314</v>
      </c>
      <c r="BS52" s="1">
        <v>189</v>
      </c>
      <c r="BT52" s="1" t="s">
        <v>1315</v>
      </c>
      <c r="BU52" s="1" t="str">
        <f>HYPERLINK("https://nconnect.nicmar.ac.in/storage/profile/ProfilePhoto_P25703049_251834.jpg","Download")</f>
        <v>0</v>
      </c>
      <c r="BV52" s="1" t="s">
        <v>114</v>
      </c>
      <c r="BW52" s="3"/>
      <c r="BX52" s="3"/>
    </row>
    <row r="53" spans="1:76">
      <c r="A53" s="1" t="s">
        <v>76</v>
      </c>
      <c r="B53" s="1" t="s">
        <v>77</v>
      </c>
      <c r="C53" s="1" t="s">
        <v>1316</v>
      </c>
      <c r="D53" s="1" t="s">
        <v>1317</v>
      </c>
      <c r="E53" s="1" t="s">
        <v>1318</v>
      </c>
      <c r="F53" s="1" t="s">
        <v>1319</v>
      </c>
      <c r="G53" s="1" t="s">
        <v>1320</v>
      </c>
      <c r="H53" s="1" t="s">
        <v>1321</v>
      </c>
      <c r="I53" s="1" t="s">
        <v>1322</v>
      </c>
      <c r="J53" s="1">
        <v>9307233096</v>
      </c>
      <c r="K53" s="1" t="s">
        <v>121</v>
      </c>
      <c r="L53" s="1" t="s">
        <v>1323</v>
      </c>
      <c r="M53" s="1" t="s">
        <v>87</v>
      </c>
      <c r="N53" s="1" t="s">
        <v>1324</v>
      </c>
      <c r="O53" s="1" t="s">
        <v>1325</v>
      </c>
      <c r="P53" s="1" t="s">
        <v>247</v>
      </c>
      <c r="Q53" s="1" t="s">
        <v>1326</v>
      </c>
      <c r="R53" s="1" t="s">
        <v>1327</v>
      </c>
      <c r="S53" s="1">
        <v>8208380543</v>
      </c>
      <c r="T53" s="1" t="s">
        <v>524</v>
      </c>
      <c r="U53" s="1" t="s">
        <v>1328</v>
      </c>
      <c r="V53" s="1">
        <v>7972675544</v>
      </c>
      <c r="W53" s="1" t="s">
        <v>95</v>
      </c>
      <c r="X53" s="1" t="s">
        <v>1329</v>
      </c>
      <c r="Y53" s="1" t="s">
        <v>97</v>
      </c>
      <c r="Z53" s="1" t="s">
        <v>98</v>
      </c>
      <c r="AA53" s="1" t="s">
        <v>1330</v>
      </c>
      <c r="AB53" s="1" t="s">
        <v>668</v>
      </c>
      <c r="AC53" s="1" t="s">
        <v>98</v>
      </c>
      <c r="AD53" s="1">
        <v>0.0</v>
      </c>
      <c r="AE53" s="1" t="s">
        <v>99</v>
      </c>
      <c r="AF53" s="1" t="s">
        <v>1331</v>
      </c>
      <c r="AG53" s="1" t="s">
        <v>532</v>
      </c>
      <c r="AH53" s="1" t="s">
        <v>604</v>
      </c>
      <c r="AI53" s="1" t="s">
        <v>388</v>
      </c>
      <c r="AJ53" s="1">
        <v>88.8</v>
      </c>
      <c r="AK53" s="1">
        <v>0</v>
      </c>
      <c r="AL53" s="1" t="s">
        <v>1332</v>
      </c>
      <c r="AM53" s="1" t="s">
        <v>1333</v>
      </c>
      <c r="AN53" s="1"/>
      <c r="AO53" s="1" t="s">
        <v>204</v>
      </c>
      <c r="AP53" s="1" t="s">
        <v>102</v>
      </c>
      <c r="AQ53" s="1">
        <v>63.69</v>
      </c>
      <c r="AR53" s="1">
        <v>0</v>
      </c>
      <c r="AS53" s="1"/>
      <c r="AT53" s="1"/>
      <c r="AU53" s="1"/>
      <c r="AV53" s="1"/>
      <c r="AW53" s="1"/>
      <c r="AX53" s="1"/>
      <c r="AY53" s="1" t="s">
        <v>1334</v>
      </c>
      <c r="AZ53" s="1" t="s">
        <v>1335</v>
      </c>
      <c r="BA53" s="1"/>
      <c r="BB53" s="1"/>
      <c r="BC53" s="1" t="s">
        <v>390</v>
      </c>
      <c r="BD53" s="1" t="s">
        <v>1336</v>
      </c>
      <c r="BE53" s="1">
        <v>55</v>
      </c>
      <c r="BF53" s="1">
        <v>6.02</v>
      </c>
      <c r="BG53" s="1"/>
      <c r="BH53" s="1"/>
      <c r="BI53" s="1"/>
      <c r="BJ53" s="1"/>
      <c r="BK53" s="1"/>
      <c r="BL53" s="1"/>
      <c r="BM53" s="1"/>
      <c r="BN53" s="1"/>
      <c r="BO53" s="1" t="s">
        <v>1337</v>
      </c>
      <c r="BP53" s="1" t="s">
        <v>1338</v>
      </c>
      <c r="BQ53" s="1" t="s">
        <v>1339</v>
      </c>
      <c r="BR53" s="1" t="s">
        <v>1340</v>
      </c>
      <c r="BS53" s="1">
        <v>29</v>
      </c>
      <c r="BT53" s="1"/>
      <c r="BU53" s="1" t="str">
        <f>HYPERLINK("https://nconnect.nicmar.ac.in/storage/profile/ProfilePhoto_P25703050_934657.jpg","Download")</f>
        <v>0</v>
      </c>
      <c r="BV53" s="1" t="s">
        <v>114</v>
      </c>
      <c r="BW53" s="3"/>
      <c r="BX53" s="3"/>
    </row>
    <row r="54" spans="1:76">
      <c r="A54" s="1" t="s">
        <v>76</v>
      </c>
      <c r="B54" s="1" t="s">
        <v>77</v>
      </c>
      <c r="C54" s="1" t="s">
        <v>1341</v>
      </c>
      <c r="D54" s="1" t="s">
        <v>1342</v>
      </c>
      <c r="E54" s="1"/>
      <c r="F54" s="1" t="s">
        <v>1343</v>
      </c>
      <c r="G54" s="1" t="s">
        <v>1344</v>
      </c>
      <c r="H54" s="1" t="s">
        <v>1345</v>
      </c>
      <c r="I54" s="1" t="s">
        <v>1346</v>
      </c>
      <c r="J54" s="1">
        <v>9149518010</v>
      </c>
      <c r="K54" s="1" t="s">
        <v>85</v>
      </c>
      <c r="L54" s="1" t="s">
        <v>1347</v>
      </c>
      <c r="M54" s="1" t="s">
        <v>87</v>
      </c>
      <c r="N54" s="1" t="s">
        <v>1348</v>
      </c>
      <c r="O54" s="1" t="s">
        <v>1349</v>
      </c>
      <c r="P54" s="1" t="s">
        <v>247</v>
      </c>
      <c r="Q54" s="1" t="s">
        <v>1350</v>
      </c>
      <c r="R54" s="1" t="s">
        <v>1351</v>
      </c>
      <c r="S54" s="1">
        <v>9906272595</v>
      </c>
      <c r="T54" s="1" t="s">
        <v>1352</v>
      </c>
      <c r="U54" s="1" t="s">
        <v>1353</v>
      </c>
      <c r="V54" s="1">
        <v>9596953999</v>
      </c>
      <c r="W54" s="1" t="s">
        <v>95</v>
      </c>
      <c r="X54" s="1" t="s">
        <v>1354</v>
      </c>
      <c r="Y54" s="1" t="s">
        <v>1355</v>
      </c>
      <c r="Z54" s="1" t="s">
        <v>1356</v>
      </c>
      <c r="AA54" s="1" t="s">
        <v>1354</v>
      </c>
      <c r="AB54" s="1" t="s">
        <v>1355</v>
      </c>
      <c r="AC54" s="1" t="s">
        <v>1356</v>
      </c>
      <c r="AD54" s="1">
        <v>7.34</v>
      </c>
      <c r="AE54" s="1" t="s">
        <v>99</v>
      </c>
      <c r="AF54" s="1" t="s">
        <v>1357</v>
      </c>
      <c r="AG54" s="1" t="s">
        <v>1358</v>
      </c>
      <c r="AH54" s="1" t="s">
        <v>413</v>
      </c>
      <c r="AI54" s="1" t="s">
        <v>178</v>
      </c>
      <c r="AJ54" s="1">
        <v>91.2</v>
      </c>
      <c r="AK54" s="1">
        <v>9.6</v>
      </c>
      <c r="AL54" s="1" t="s">
        <v>1359</v>
      </c>
      <c r="AM54" s="1" t="s">
        <v>1360</v>
      </c>
      <c r="AN54" s="1" t="s">
        <v>363</v>
      </c>
      <c r="AO54" s="1" t="s">
        <v>414</v>
      </c>
      <c r="AP54" s="1" t="s">
        <v>179</v>
      </c>
      <c r="AQ54" s="1">
        <v>75.6</v>
      </c>
      <c r="AR54" s="1"/>
      <c r="AS54" s="1"/>
      <c r="AT54" s="1"/>
      <c r="AU54" s="1"/>
      <c r="AV54" s="1"/>
      <c r="AW54" s="1"/>
      <c r="AX54" s="1"/>
      <c r="AY54" s="1" t="s">
        <v>1361</v>
      </c>
      <c r="AZ54" s="1" t="s">
        <v>1361</v>
      </c>
      <c r="BA54" s="1" t="s">
        <v>232</v>
      </c>
      <c r="BB54" s="1" t="s">
        <v>581</v>
      </c>
      <c r="BC54" s="1" t="s">
        <v>419</v>
      </c>
      <c r="BD54" s="1" t="s">
        <v>420</v>
      </c>
      <c r="BE54" s="1">
        <v>67.2</v>
      </c>
      <c r="BF54" s="1">
        <v>6.72</v>
      </c>
      <c r="BG54" s="1"/>
      <c r="BH54" s="1"/>
      <c r="BI54" s="1"/>
      <c r="BJ54" s="1"/>
      <c r="BK54" s="1"/>
      <c r="BL54" s="1"/>
      <c r="BM54" s="1"/>
      <c r="BN54" s="1"/>
      <c r="BO54" s="1" t="s">
        <v>448</v>
      </c>
      <c r="BP54" s="1"/>
      <c r="BQ54" s="1"/>
      <c r="BR54" s="1" t="s">
        <v>1362</v>
      </c>
      <c r="BS54" s="1">
        <v>14</v>
      </c>
      <c r="BT54" s="1" t="s">
        <v>1363</v>
      </c>
      <c r="BU54" s="1" t="str">
        <f>HYPERLINK("https://nconnect.nicmar.ac.in/storage/profile/ProfilePhoto_P25703051_276439.jpg","Download")</f>
        <v>0</v>
      </c>
      <c r="BV54" s="1" t="s">
        <v>114</v>
      </c>
      <c r="BW54" s="3"/>
      <c r="BX54" s="3"/>
    </row>
    <row r="55" spans="1:76">
      <c r="A55" s="1" t="s">
        <v>76</v>
      </c>
      <c r="B55" s="1" t="s">
        <v>77</v>
      </c>
      <c r="C55" s="1" t="s">
        <v>1364</v>
      </c>
      <c r="D55" s="1" t="s">
        <v>1365</v>
      </c>
      <c r="E55" s="1" t="s">
        <v>1017</v>
      </c>
      <c r="F55" s="1" t="s">
        <v>1366</v>
      </c>
      <c r="G55" s="1" t="s">
        <v>1367</v>
      </c>
      <c r="H55" s="1" t="s">
        <v>1368</v>
      </c>
      <c r="I55" s="1" t="s">
        <v>1369</v>
      </c>
      <c r="J55" s="1">
        <v>8789287176</v>
      </c>
      <c r="K55" s="1" t="s">
        <v>121</v>
      </c>
      <c r="L55" s="1" t="s">
        <v>1370</v>
      </c>
      <c r="M55" s="1" t="s">
        <v>87</v>
      </c>
      <c r="N55" s="1" t="s">
        <v>1371</v>
      </c>
      <c r="O55" s="1"/>
      <c r="P55" s="1" t="s">
        <v>196</v>
      </c>
      <c r="Q55" s="1" t="s">
        <v>1372</v>
      </c>
      <c r="R55" s="1" t="s">
        <v>1373</v>
      </c>
      <c r="S55" s="1">
        <v>8539077469</v>
      </c>
      <c r="T55" s="1" t="s">
        <v>1374</v>
      </c>
      <c r="U55" s="1" t="s">
        <v>1375</v>
      </c>
      <c r="V55" s="1">
        <v>9430286828</v>
      </c>
      <c r="W55" s="1" t="s">
        <v>95</v>
      </c>
      <c r="X55" s="1" t="s">
        <v>1376</v>
      </c>
      <c r="Y55" s="1" t="s">
        <v>97</v>
      </c>
      <c r="Z55" s="1" t="s">
        <v>98</v>
      </c>
      <c r="AA55" s="1" t="s">
        <v>1377</v>
      </c>
      <c r="AB55" s="1" t="s">
        <v>332</v>
      </c>
      <c r="AC55" s="1" t="s">
        <v>333</v>
      </c>
      <c r="AD55" s="1">
        <v>7.26</v>
      </c>
      <c r="AE55" s="1" t="s">
        <v>99</v>
      </c>
      <c r="AF55" s="1" t="s">
        <v>1378</v>
      </c>
      <c r="AG55" s="1" t="s">
        <v>628</v>
      </c>
      <c r="AH55" s="1" t="s">
        <v>1379</v>
      </c>
      <c r="AI55" s="1" t="s">
        <v>360</v>
      </c>
      <c r="AJ55" s="1">
        <v>58.5</v>
      </c>
      <c r="AK55" s="1"/>
      <c r="AL55" s="1" t="s">
        <v>1378</v>
      </c>
      <c r="AM55" s="1" t="s">
        <v>628</v>
      </c>
      <c r="AN55" s="1" t="s">
        <v>337</v>
      </c>
      <c r="AO55" s="1" t="s">
        <v>133</v>
      </c>
      <c r="AP55" s="1" t="s">
        <v>103</v>
      </c>
      <c r="AQ55" s="1">
        <v>61.4</v>
      </c>
      <c r="AR55" s="1"/>
      <c r="AS55" s="1"/>
      <c r="AT55" s="1"/>
      <c r="AU55" s="1"/>
      <c r="AV55" s="1"/>
      <c r="AW55" s="1"/>
      <c r="AX55" s="1"/>
      <c r="AY55" s="1" t="s">
        <v>1380</v>
      </c>
      <c r="AZ55" s="1" t="s">
        <v>1381</v>
      </c>
      <c r="BA55" s="1" t="s">
        <v>925</v>
      </c>
      <c r="BB55" s="1" t="s">
        <v>1260</v>
      </c>
      <c r="BC55" s="1" t="s">
        <v>207</v>
      </c>
      <c r="BD55" s="1" t="s">
        <v>1191</v>
      </c>
      <c r="BE55" s="1">
        <v>72.87</v>
      </c>
      <c r="BF55" s="1">
        <v>7.67</v>
      </c>
      <c r="BG55" s="1"/>
      <c r="BH55" s="1"/>
      <c r="BI55" s="1"/>
      <c r="BJ55" s="1"/>
      <c r="BK55" s="1"/>
      <c r="BL55" s="1"/>
      <c r="BM55" s="1"/>
      <c r="BN55" s="1"/>
      <c r="BO55" s="1" t="s">
        <v>1382</v>
      </c>
      <c r="BP55" s="1"/>
      <c r="BQ55" s="1"/>
      <c r="BR55" s="1" t="s">
        <v>1383</v>
      </c>
      <c r="BS55" s="1">
        <v>8</v>
      </c>
      <c r="BT55" s="1" t="s">
        <v>1384</v>
      </c>
      <c r="BU55" s="1" t="str">
        <f>HYPERLINK("https://nconnect.nicmar.ac.in/storage/profile/ProfilePhoto_P25703052_721359.jpg","Download")</f>
        <v>0</v>
      </c>
      <c r="BV55" s="1" t="s">
        <v>114</v>
      </c>
      <c r="BW55" s="3"/>
      <c r="BX55" s="3"/>
    </row>
    <row r="56" spans="1:76">
      <c r="A56" s="1" t="s">
        <v>76</v>
      </c>
      <c r="B56" s="1" t="s">
        <v>77</v>
      </c>
      <c r="C56" s="1" t="s">
        <v>1385</v>
      </c>
      <c r="D56" s="1" t="s">
        <v>1386</v>
      </c>
      <c r="E56" s="1" t="s">
        <v>1387</v>
      </c>
      <c r="F56" s="1" t="s">
        <v>1388</v>
      </c>
      <c r="G56" s="1" t="s">
        <v>1389</v>
      </c>
      <c r="H56" s="1" t="s">
        <v>1390</v>
      </c>
      <c r="I56" s="1" t="s">
        <v>1391</v>
      </c>
      <c r="J56" s="1">
        <v>7757997698</v>
      </c>
      <c r="K56" s="1" t="s">
        <v>121</v>
      </c>
      <c r="L56" s="1" t="s">
        <v>1392</v>
      </c>
      <c r="M56" s="1" t="s">
        <v>87</v>
      </c>
      <c r="N56" s="1" t="s">
        <v>459</v>
      </c>
      <c r="O56" s="1"/>
      <c r="P56" s="1" t="s">
        <v>90</v>
      </c>
      <c r="Q56" s="1" t="s">
        <v>1393</v>
      </c>
      <c r="R56" s="1" t="s">
        <v>1387</v>
      </c>
      <c r="S56" s="1">
        <v>9850240410</v>
      </c>
      <c r="T56" s="1" t="s">
        <v>93</v>
      </c>
      <c r="U56" s="1" t="s">
        <v>1394</v>
      </c>
      <c r="V56" s="1">
        <v>8600358985</v>
      </c>
      <c r="W56" s="1" t="s">
        <v>93</v>
      </c>
      <c r="X56" s="1" t="s">
        <v>1395</v>
      </c>
      <c r="Y56" s="1" t="s">
        <v>708</v>
      </c>
      <c r="Z56" s="1" t="s">
        <v>98</v>
      </c>
      <c r="AA56" s="1" t="s">
        <v>1395</v>
      </c>
      <c r="AB56" s="1" t="s">
        <v>708</v>
      </c>
      <c r="AC56" s="1" t="s">
        <v>98</v>
      </c>
      <c r="AD56" s="1">
        <v>0.0</v>
      </c>
      <c r="AE56" s="1" t="s">
        <v>99</v>
      </c>
      <c r="AF56" s="1" t="s">
        <v>1396</v>
      </c>
      <c r="AG56" s="1" t="s">
        <v>670</v>
      </c>
      <c r="AH56" s="1" t="s">
        <v>204</v>
      </c>
      <c r="AI56" s="1" t="s">
        <v>256</v>
      </c>
      <c r="AJ56" s="1">
        <v>60.8</v>
      </c>
      <c r="AK56" s="1"/>
      <c r="AL56" s="1" t="s">
        <v>1397</v>
      </c>
      <c r="AM56" s="1" t="s">
        <v>670</v>
      </c>
      <c r="AN56" s="1"/>
      <c r="AO56" s="1" t="s">
        <v>206</v>
      </c>
      <c r="AP56" s="1" t="s">
        <v>711</v>
      </c>
      <c r="AQ56" s="1">
        <v>76.83</v>
      </c>
      <c r="AR56" s="1"/>
      <c r="AS56" s="1"/>
      <c r="AT56" s="1"/>
      <c r="AU56" s="1"/>
      <c r="AV56" s="1"/>
      <c r="AW56" s="1"/>
      <c r="AX56" s="1"/>
      <c r="AY56" s="1" t="s">
        <v>1398</v>
      </c>
      <c r="AZ56" s="1" t="s">
        <v>1399</v>
      </c>
      <c r="BA56" s="1"/>
      <c r="BB56" s="1"/>
      <c r="BC56" s="1" t="s">
        <v>419</v>
      </c>
      <c r="BD56" s="1" t="s">
        <v>537</v>
      </c>
      <c r="BE56" s="1">
        <v>67.1</v>
      </c>
      <c r="BF56" s="1">
        <v>6.71</v>
      </c>
      <c r="BG56" s="1"/>
      <c r="BH56" s="1"/>
      <c r="BI56" s="1"/>
      <c r="BJ56" s="1"/>
      <c r="BK56" s="1"/>
      <c r="BL56" s="1"/>
      <c r="BM56" s="1"/>
      <c r="BN56" s="1"/>
      <c r="BO56" s="1" t="s">
        <v>1400</v>
      </c>
      <c r="BP56" s="1"/>
      <c r="BQ56" s="1"/>
      <c r="BR56" s="1" t="s">
        <v>1401</v>
      </c>
      <c r="BS56" s="1">
        <v>9</v>
      </c>
      <c r="BT56" s="1"/>
      <c r="BU56" s="1" t="str">
        <f>HYPERLINK("https://nconnect.nicmar.ac.in/storage/profile/ProfilePhoto_P25703053_389456.jpg","Download")</f>
        <v>0</v>
      </c>
      <c r="BV56" s="1" t="s">
        <v>114</v>
      </c>
      <c r="BW56" s="3"/>
      <c r="BX56" s="3"/>
    </row>
    <row r="57" spans="1:76">
      <c r="A57" s="1" t="s">
        <v>76</v>
      </c>
      <c r="B57" s="1" t="s">
        <v>77</v>
      </c>
      <c r="C57" s="1" t="s">
        <v>1402</v>
      </c>
      <c r="D57" s="1" t="s">
        <v>1403</v>
      </c>
      <c r="E57" s="1" t="s">
        <v>1404</v>
      </c>
      <c r="F57" s="1" t="s">
        <v>81</v>
      </c>
      <c r="G57" s="1" t="s">
        <v>1405</v>
      </c>
      <c r="H57" s="1" t="s">
        <v>1406</v>
      </c>
      <c r="I57" s="1" t="s">
        <v>1407</v>
      </c>
      <c r="J57" s="1">
        <v>9021655495</v>
      </c>
      <c r="K57" s="1" t="s">
        <v>121</v>
      </c>
      <c r="L57" s="1" t="s">
        <v>1408</v>
      </c>
      <c r="M57" s="1" t="s">
        <v>87</v>
      </c>
      <c r="N57" s="1" t="s">
        <v>594</v>
      </c>
      <c r="O57" s="1" t="s">
        <v>1409</v>
      </c>
      <c r="P57" s="1" t="s">
        <v>90</v>
      </c>
      <c r="Q57" s="1" t="s">
        <v>1410</v>
      </c>
      <c r="R57" s="1" t="s">
        <v>1404</v>
      </c>
      <c r="S57" s="1">
        <v>9403717695</v>
      </c>
      <c r="T57" s="1" t="s">
        <v>524</v>
      </c>
      <c r="U57" s="1" t="s">
        <v>1411</v>
      </c>
      <c r="V57" s="1">
        <v>9423166507</v>
      </c>
      <c r="W57" s="1" t="s">
        <v>553</v>
      </c>
      <c r="X57" s="1" t="s">
        <v>1412</v>
      </c>
      <c r="Y57" s="1" t="s">
        <v>97</v>
      </c>
      <c r="Z57" s="1" t="s">
        <v>98</v>
      </c>
      <c r="AA57" s="1" t="s">
        <v>1413</v>
      </c>
      <c r="AB57" s="1" t="s">
        <v>1414</v>
      </c>
      <c r="AC57" s="1" t="s">
        <v>98</v>
      </c>
      <c r="AD57" s="1">
        <v>0.0</v>
      </c>
      <c r="AE57" s="1" t="s">
        <v>99</v>
      </c>
      <c r="AF57" s="1" t="s">
        <v>1415</v>
      </c>
      <c r="AG57" s="1" t="s">
        <v>1416</v>
      </c>
      <c r="AH57" s="1" t="s">
        <v>388</v>
      </c>
      <c r="AI57" s="1" t="s">
        <v>468</v>
      </c>
      <c r="AJ57" s="1">
        <v>60.4</v>
      </c>
      <c r="AK57" s="1">
        <v>6.36</v>
      </c>
      <c r="AL57" s="1" t="s">
        <v>1417</v>
      </c>
      <c r="AM57" s="1" t="s">
        <v>1418</v>
      </c>
      <c r="AN57" s="1" t="s">
        <v>501</v>
      </c>
      <c r="AO57" s="1" t="s">
        <v>102</v>
      </c>
      <c r="AP57" s="1" t="s">
        <v>257</v>
      </c>
      <c r="AQ57" s="1">
        <v>77.23</v>
      </c>
      <c r="AR57" s="1">
        <v>8.13</v>
      </c>
      <c r="AS57" s="1"/>
      <c r="AT57" s="1"/>
      <c r="AU57" s="1"/>
      <c r="AV57" s="1"/>
      <c r="AW57" s="1"/>
      <c r="AX57" s="1"/>
      <c r="AY57" s="1" t="s">
        <v>1419</v>
      </c>
      <c r="AZ57" s="1" t="s">
        <v>1420</v>
      </c>
      <c r="BA57" s="1" t="s">
        <v>1421</v>
      </c>
      <c r="BB57" s="1" t="s">
        <v>1422</v>
      </c>
      <c r="BC57" s="1" t="s">
        <v>1423</v>
      </c>
      <c r="BD57" s="1" t="s">
        <v>292</v>
      </c>
      <c r="BE57" s="1">
        <v>64.59</v>
      </c>
      <c r="BF57" s="1"/>
      <c r="BG57" s="1"/>
      <c r="BH57" s="1"/>
      <c r="BI57" s="1"/>
      <c r="BJ57" s="1"/>
      <c r="BK57" s="1"/>
      <c r="BL57" s="1"/>
      <c r="BM57" s="1"/>
      <c r="BN57" s="1"/>
      <c r="BO57" s="1" t="s">
        <v>1424</v>
      </c>
      <c r="BP57" s="1"/>
      <c r="BQ57" s="1"/>
      <c r="BR57" s="1" t="s">
        <v>1425</v>
      </c>
      <c r="BS57" s="1">
        <v>53</v>
      </c>
      <c r="BT57" s="1" t="s">
        <v>1426</v>
      </c>
      <c r="BU57" s="1" t="str">
        <f>HYPERLINK("https://nconnect.nicmar.ac.in/storage/profile/ProfilePhoto_P25703054_851264.jpg","Download")</f>
        <v>0</v>
      </c>
      <c r="BV57" s="1" t="s">
        <v>114</v>
      </c>
      <c r="BW57" s="3"/>
      <c r="BX57" s="3"/>
    </row>
    <row r="58" spans="1:76">
      <c r="A58" s="1" t="s">
        <v>76</v>
      </c>
      <c r="B58" s="1" t="s">
        <v>77</v>
      </c>
      <c r="C58" s="1" t="s">
        <v>1427</v>
      </c>
      <c r="D58" s="1" t="s">
        <v>1428</v>
      </c>
      <c r="E58" s="1"/>
      <c r="F58" s="1" t="s">
        <v>1429</v>
      </c>
      <c r="G58" s="1" t="s">
        <v>1430</v>
      </c>
      <c r="H58" s="1" t="s">
        <v>1431</v>
      </c>
      <c r="I58" s="1" t="s">
        <v>1432</v>
      </c>
      <c r="J58" s="1">
        <v>9926754431</v>
      </c>
      <c r="K58" s="1" t="s">
        <v>121</v>
      </c>
      <c r="L58" s="1" t="s">
        <v>1433</v>
      </c>
      <c r="M58" s="1" t="s">
        <v>87</v>
      </c>
      <c r="N58" s="1" t="s">
        <v>352</v>
      </c>
      <c r="O58" s="1" t="s">
        <v>1434</v>
      </c>
      <c r="P58" s="1" t="s">
        <v>90</v>
      </c>
      <c r="Q58" s="1" t="s">
        <v>1435</v>
      </c>
      <c r="R58" s="1" t="s">
        <v>1436</v>
      </c>
      <c r="S58" s="1">
        <v>9516907229</v>
      </c>
      <c r="T58" s="1" t="s">
        <v>1437</v>
      </c>
      <c r="U58" s="1" t="s">
        <v>1438</v>
      </c>
      <c r="V58" s="1">
        <v>9179566049</v>
      </c>
      <c r="W58" s="1" t="s">
        <v>1439</v>
      </c>
      <c r="X58" s="1" t="s">
        <v>1440</v>
      </c>
      <c r="Y58" s="1" t="s">
        <v>625</v>
      </c>
      <c r="Z58" s="1" t="s">
        <v>626</v>
      </c>
      <c r="AA58" s="1" t="s">
        <v>1441</v>
      </c>
      <c r="AB58" s="1" t="s">
        <v>625</v>
      </c>
      <c r="AC58" s="1" t="s">
        <v>626</v>
      </c>
      <c r="AD58" s="1">
        <v>7.36</v>
      </c>
      <c r="AE58" s="1" t="s">
        <v>99</v>
      </c>
      <c r="AF58" s="1" t="s">
        <v>1442</v>
      </c>
      <c r="AG58" s="1" t="s">
        <v>335</v>
      </c>
      <c r="AH58" s="1" t="s">
        <v>204</v>
      </c>
      <c r="AI58" s="1" t="s">
        <v>178</v>
      </c>
      <c r="AJ58" s="1">
        <v>74.4</v>
      </c>
      <c r="AK58" s="1"/>
      <c r="AL58" s="1" t="s">
        <v>1442</v>
      </c>
      <c r="AM58" s="1" t="s">
        <v>1443</v>
      </c>
      <c r="AN58" s="1"/>
      <c r="AO58" s="1" t="s">
        <v>206</v>
      </c>
      <c r="AP58" s="1" t="s">
        <v>1444</v>
      </c>
      <c r="AQ58" s="1">
        <v>75.2</v>
      </c>
      <c r="AR58" s="1"/>
      <c r="AS58" s="1"/>
      <c r="AT58" s="1"/>
      <c r="AU58" s="1"/>
      <c r="AV58" s="1"/>
      <c r="AW58" s="1"/>
      <c r="AX58" s="1"/>
      <c r="AY58" s="1" t="s">
        <v>629</v>
      </c>
      <c r="AZ58" s="1" t="s">
        <v>1445</v>
      </c>
      <c r="BA58" s="1"/>
      <c r="BB58" s="1"/>
      <c r="BC58" s="1" t="s">
        <v>1169</v>
      </c>
      <c r="BD58" s="1" t="s">
        <v>475</v>
      </c>
      <c r="BE58" s="1">
        <v>64.7</v>
      </c>
      <c r="BF58" s="1">
        <v>6.47</v>
      </c>
      <c r="BG58" s="1"/>
      <c r="BH58" s="1"/>
      <c r="BI58" s="1"/>
      <c r="BJ58" s="1"/>
      <c r="BK58" s="1"/>
      <c r="BL58" s="1"/>
      <c r="BM58" s="1"/>
      <c r="BN58" s="1"/>
      <c r="BO58" s="1" t="s">
        <v>1446</v>
      </c>
      <c r="BP58" s="1"/>
      <c r="BQ58" s="1"/>
      <c r="BR58" s="1" t="s">
        <v>1447</v>
      </c>
      <c r="BS58" s="1">
        <v>14</v>
      </c>
      <c r="BT58" s="1" t="s">
        <v>1448</v>
      </c>
      <c r="BU58" s="1" t="str">
        <f>HYPERLINK("https://nconnect.nicmar.ac.in/storage/profile/ProfilePhoto_P25703055_376895.jpg","Download")</f>
        <v>0</v>
      </c>
      <c r="BV58" s="1" t="s">
        <v>114</v>
      </c>
      <c r="BW58" s="3"/>
      <c r="BX58" s="3"/>
    </row>
    <row r="59" spans="1:76">
      <c r="A59" s="1" t="s">
        <v>76</v>
      </c>
      <c r="B59" s="1" t="s">
        <v>77</v>
      </c>
      <c r="C59" s="1" t="s">
        <v>1449</v>
      </c>
      <c r="D59" s="1" t="s">
        <v>1450</v>
      </c>
      <c r="E59" s="1"/>
      <c r="F59" s="1" t="s">
        <v>1451</v>
      </c>
      <c r="G59" s="1" t="s">
        <v>1452</v>
      </c>
      <c r="H59" s="1" t="s">
        <v>1453</v>
      </c>
      <c r="I59" s="1" t="s">
        <v>1454</v>
      </c>
      <c r="J59" s="1">
        <v>8208019446</v>
      </c>
      <c r="K59" s="1" t="s">
        <v>121</v>
      </c>
      <c r="L59" s="1" t="s">
        <v>1455</v>
      </c>
      <c r="M59" s="1" t="s">
        <v>87</v>
      </c>
      <c r="N59" s="1" t="s">
        <v>1456</v>
      </c>
      <c r="O59" s="1"/>
      <c r="P59" s="1" t="s">
        <v>90</v>
      </c>
      <c r="Q59" s="1" t="s">
        <v>1457</v>
      </c>
      <c r="R59" s="1" t="s">
        <v>1458</v>
      </c>
      <c r="S59" s="1">
        <v>8788115585</v>
      </c>
      <c r="T59" s="1" t="s">
        <v>1459</v>
      </c>
      <c r="U59" s="1" t="s">
        <v>1460</v>
      </c>
      <c r="V59" s="1">
        <v>8788115585</v>
      </c>
      <c r="W59" s="1" t="s">
        <v>553</v>
      </c>
      <c r="X59" s="1" t="s">
        <v>1461</v>
      </c>
      <c r="Y59" s="1" t="s">
        <v>1462</v>
      </c>
      <c r="Z59" s="1" t="s">
        <v>1463</v>
      </c>
      <c r="AA59" s="1" t="s">
        <v>1461</v>
      </c>
      <c r="AB59" s="1" t="s">
        <v>1462</v>
      </c>
      <c r="AC59" s="1" t="s">
        <v>1463</v>
      </c>
      <c r="AD59" s="1">
        <v>0.0</v>
      </c>
      <c r="AE59" s="1" t="s">
        <v>99</v>
      </c>
      <c r="AF59" s="1" t="s">
        <v>1464</v>
      </c>
      <c r="AG59" s="1" t="s">
        <v>1465</v>
      </c>
      <c r="AH59" s="1" t="s">
        <v>1466</v>
      </c>
      <c r="AI59" s="1" t="s">
        <v>503</v>
      </c>
      <c r="AJ59" s="1">
        <v>79.8</v>
      </c>
      <c r="AK59" s="1">
        <v>8.4</v>
      </c>
      <c r="AL59" s="1" t="s">
        <v>1467</v>
      </c>
      <c r="AM59" s="1" t="s">
        <v>1468</v>
      </c>
      <c r="AN59" s="1" t="s">
        <v>501</v>
      </c>
      <c r="AO59" s="1" t="s">
        <v>359</v>
      </c>
      <c r="AP59" s="1" t="s">
        <v>360</v>
      </c>
      <c r="AQ59" s="1">
        <v>56.8</v>
      </c>
      <c r="AR59" s="1">
        <v>0</v>
      </c>
      <c r="AS59" s="1"/>
      <c r="AT59" s="1"/>
      <c r="AU59" s="1"/>
      <c r="AV59" s="1"/>
      <c r="AW59" s="1"/>
      <c r="AX59" s="1"/>
      <c r="AY59" s="1" t="s">
        <v>1469</v>
      </c>
      <c r="AZ59" s="1" t="s">
        <v>1470</v>
      </c>
      <c r="BA59" s="1" t="s">
        <v>417</v>
      </c>
      <c r="BB59" s="1" t="s">
        <v>1471</v>
      </c>
      <c r="BC59" s="1" t="s">
        <v>102</v>
      </c>
      <c r="BD59" s="1" t="s">
        <v>180</v>
      </c>
      <c r="BE59" s="1">
        <v>61.8</v>
      </c>
      <c r="BF59" s="1"/>
      <c r="BG59" s="1"/>
      <c r="BH59" s="1"/>
      <c r="BI59" s="1"/>
      <c r="BJ59" s="1"/>
      <c r="BK59" s="1"/>
      <c r="BL59" s="1"/>
      <c r="BM59" s="1"/>
      <c r="BN59" s="1"/>
      <c r="BO59" s="1" t="s">
        <v>448</v>
      </c>
      <c r="BP59" s="1"/>
      <c r="BQ59" s="1"/>
      <c r="BR59" s="1" t="s">
        <v>1472</v>
      </c>
      <c r="BS59" s="1">
        <v>8</v>
      </c>
      <c r="BT59" s="1"/>
      <c r="BU59" s="1" t="str">
        <f>HYPERLINK("https://nconnect.nicmar.ac.in/storage/profile/ProfilePhoto_P25703056_384126.jpg","Download")</f>
        <v>0</v>
      </c>
      <c r="BV59" s="1" t="s">
        <v>114</v>
      </c>
      <c r="BW59" s="3"/>
      <c r="BX59" s="3"/>
    </row>
    <row r="60" spans="1:76">
      <c r="A60" s="1" t="s">
        <v>76</v>
      </c>
      <c r="B60" s="1" t="s">
        <v>77</v>
      </c>
      <c r="C60" s="1" t="s">
        <v>1473</v>
      </c>
      <c r="D60" s="1" t="s">
        <v>1474</v>
      </c>
      <c r="E60" s="1" t="s">
        <v>1475</v>
      </c>
      <c r="F60" s="1" t="s">
        <v>1476</v>
      </c>
      <c r="G60" s="1" t="s">
        <v>1477</v>
      </c>
      <c r="H60" s="1" t="s">
        <v>1478</v>
      </c>
      <c r="I60" s="1" t="s">
        <v>1479</v>
      </c>
      <c r="J60" s="1">
        <v>7249749790</v>
      </c>
      <c r="K60" s="1" t="s">
        <v>121</v>
      </c>
      <c r="L60" s="1" t="s">
        <v>1480</v>
      </c>
      <c r="M60" s="1" t="s">
        <v>87</v>
      </c>
      <c r="N60" s="1" t="s">
        <v>1481</v>
      </c>
      <c r="O60" s="1" t="s">
        <v>1482</v>
      </c>
      <c r="P60" s="1" t="s">
        <v>90</v>
      </c>
      <c r="Q60" s="1" t="s">
        <v>1483</v>
      </c>
      <c r="R60" s="1" t="s">
        <v>1484</v>
      </c>
      <c r="S60" s="1">
        <v>9518920789</v>
      </c>
      <c r="T60" s="1" t="s">
        <v>93</v>
      </c>
      <c r="U60" s="1" t="s">
        <v>1485</v>
      </c>
      <c r="V60" s="1">
        <v>9527791227</v>
      </c>
      <c r="W60" s="1" t="s">
        <v>1486</v>
      </c>
      <c r="X60" s="1" t="s">
        <v>1487</v>
      </c>
      <c r="Y60" s="1" t="s">
        <v>201</v>
      </c>
      <c r="Z60" s="1" t="s">
        <v>98</v>
      </c>
      <c r="AA60" s="1" t="s">
        <v>1487</v>
      </c>
      <c r="AB60" s="1" t="s">
        <v>201</v>
      </c>
      <c r="AC60" s="1" t="s">
        <v>98</v>
      </c>
      <c r="AD60" s="1">
        <v>7.27</v>
      </c>
      <c r="AE60" s="1" t="s">
        <v>99</v>
      </c>
      <c r="AF60" s="1" t="s">
        <v>1488</v>
      </c>
      <c r="AG60" s="1" t="s">
        <v>1489</v>
      </c>
      <c r="AH60" s="1" t="s">
        <v>468</v>
      </c>
      <c r="AI60" s="1" t="s">
        <v>256</v>
      </c>
      <c r="AJ60" s="1">
        <v>84.8</v>
      </c>
      <c r="AK60" s="1"/>
      <c r="AL60" s="1" t="s">
        <v>1490</v>
      </c>
      <c r="AM60" s="1" t="s">
        <v>1489</v>
      </c>
      <c r="AN60" s="1" t="s">
        <v>363</v>
      </c>
      <c r="AO60" s="1" t="s">
        <v>414</v>
      </c>
      <c r="AP60" s="1" t="s">
        <v>711</v>
      </c>
      <c r="AQ60" s="1">
        <v>89.5</v>
      </c>
      <c r="AR60" s="1"/>
      <c r="AS60" s="1"/>
      <c r="AT60" s="1"/>
      <c r="AU60" s="1"/>
      <c r="AV60" s="1"/>
      <c r="AW60" s="1"/>
      <c r="AX60" s="1"/>
      <c r="AY60" s="1" t="s">
        <v>1491</v>
      </c>
      <c r="AZ60" s="1" t="s">
        <v>1492</v>
      </c>
      <c r="BA60" s="1" t="s">
        <v>925</v>
      </c>
      <c r="BB60" s="1" t="s">
        <v>786</v>
      </c>
      <c r="BC60" s="1" t="s">
        <v>105</v>
      </c>
      <c r="BD60" s="1" t="s">
        <v>1493</v>
      </c>
      <c r="BE60" s="1">
        <v>67.7</v>
      </c>
      <c r="BF60" s="1"/>
      <c r="BG60" s="1"/>
      <c r="BH60" s="1"/>
      <c r="BI60" s="1"/>
      <c r="BJ60" s="1"/>
      <c r="BK60" s="1"/>
      <c r="BL60" s="1"/>
      <c r="BM60" s="1"/>
      <c r="BN60" s="1"/>
      <c r="BO60" s="1" t="s">
        <v>1494</v>
      </c>
      <c r="BP60" s="1"/>
      <c r="BQ60" s="1"/>
      <c r="BR60" s="1" t="s">
        <v>1495</v>
      </c>
      <c r="BS60" s="1">
        <v>8</v>
      </c>
      <c r="BT60" s="1" t="s">
        <v>1496</v>
      </c>
      <c r="BU60" s="1" t="str">
        <f>HYPERLINK("https://nconnect.nicmar.ac.in/storage/profile/ProfilePhoto_P25703057_537942.jpg","Download")</f>
        <v>0</v>
      </c>
      <c r="BV60" s="1" t="s">
        <v>114</v>
      </c>
      <c r="BW60" s="3"/>
      <c r="BX60" s="3"/>
    </row>
    <row r="61" spans="1:76">
      <c r="A61" s="1" t="s">
        <v>76</v>
      </c>
      <c r="B61" s="1" t="s">
        <v>77</v>
      </c>
      <c r="C61" s="1" t="s">
        <v>1497</v>
      </c>
      <c r="D61" s="1" t="s">
        <v>1498</v>
      </c>
      <c r="E61" s="1" t="s">
        <v>1499</v>
      </c>
      <c r="F61" s="1" t="s">
        <v>1500</v>
      </c>
      <c r="G61" s="1" t="s">
        <v>1501</v>
      </c>
      <c r="H61" s="1" t="s">
        <v>1502</v>
      </c>
      <c r="I61" s="1" t="s">
        <v>1503</v>
      </c>
      <c r="J61" s="1">
        <v>7083885804</v>
      </c>
      <c r="K61" s="1" t="s">
        <v>121</v>
      </c>
      <c r="L61" s="1" t="s">
        <v>1504</v>
      </c>
      <c r="M61" s="1" t="s">
        <v>87</v>
      </c>
      <c r="N61" s="1" t="s">
        <v>1505</v>
      </c>
      <c r="O61" s="1"/>
      <c r="P61" s="1" t="s">
        <v>196</v>
      </c>
      <c r="Q61" s="1" t="s">
        <v>1506</v>
      </c>
      <c r="R61" s="1" t="s">
        <v>1507</v>
      </c>
      <c r="S61" s="1">
        <v>9766707043</v>
      </c>
      <c r="T61" s="1" t="s">
        <v>328</v>
      </c>
      <c r="U61" s="1" t="s">
        <v>1508</v>
      </c>
      <c r="V61" s="1">
        <v>9881278108</v>
      </c>
      <c r="W61" s="1" t="s">
        <v>225</v>
      </c>
      <c r="X61" s="1" t="s">
        <v>1509</v>
      </c>
      <c r="Y61" s="1" t="s">
        <v>97</v>
      </c>
      <c r="Z61" s="1" t="s">
        <v>98</v>
      </c>
      <c r="AA61" s="1" t="s">
        <v>1509</v>
      </c>
      <c r="AB61" s="1" t="s">
        <v>97</v>
      </c>
      <c r="AC61" s="1" t="s">
        <v>98</v>
      </c>
      <c r="AD61" s="1">
        <v>7.63</v>
      </c>
      <c r="AE61" s="1" t="s">
        <v>99</v>
      </c>
      <c r="AF61" s="1" t="s">
        <v>1510</v>
      </c>
      <c r="AG61" s="1" t="s">
        <v>670</v>
      </c>
      <c r="AH61" s="1" t="s">
        <v>204</v>
      </c>
      <c r="AI61" s="1" t="s">
        <v>256</v>
      </c>
      <c r="AJ61" s="1">
        <v>75</v>
      </c>
      <c r="AK61" s="1"/>
      <c r="AL61" s="1" t="s">
        <v>1511</v>
      </c>
      <c r="AM61" s="1" t="s">
        <v>670</v>
      </c>
      <c r="AN61" s="1" t="s">
        <v>337</v>
      </c>
      <c r="AO61" s="1" t="s">
        <v>103</v>
      </c>
      <c r="AP61" s="1" t="s">
        <v>157</v>
      </c>
      <c r="AQ61" s="1">
        <v>71.5</v>
      </c>
      <c r="AR61" s="1"/>
      <c r="AS61" s="1"/>
      <c r="AT61" s="1"/>
      <c r="AU61" s="1"/>
      <c r="AV61" s="1"/>
      <c r="AW61" s="1"/>
      <c r="AX61" s="1"/>
      <c r="AY61" s="1" t="s">
        <v>312</v>
      </c>
      <c r="AZ61" s="1" t="s">
        <v>1511</v>
      </c>
      <c r="BA61" s="1" t="s">
        <v>232</v>
      </c>
      <c r="BB61" s="1" t="s">
        <v>341</v>
      </c>
      <c r="BC61" s="1" t="s">
        <v>472</v>
      </c>
      <c r="BD61" s="1" t="s">
        <v>420</v>
      </c>
      <c r="BE61" s="1">
        <v>75.47</v>
      </c>
      <c r="BF61" s="1">
        <v>8.48</v>
      </c>
      <c r="BG61" s="1"/>
      <c r="BH61" s="1"/>
      <c r="BI61" s="1"/>
      <c r="BJ61" s="1"/>
      <c r="BK61" s="1"/>
      <c r="BL61" s="1"/>
      <c r="BM61" s="1"/>
      <c r="BN61" s="1"/>
      <c r="BO61" s="1" t="s">
        <v>1512</v>
      </c>
      <c r="BP61" s="1" t="s">
        <v>1513</v>
      </c>
      <c r="BQ61" s="1" t="s">
        <v>1514</v>
      </c>
      <c r="BR61" s="1" t="s">
        <v>1515</v>
      </c>
      <c r="BS61" s="1">
        <v>8</v>
      </c>
      <c r="BT61" s="1" t="s">
        <v>1516</v>
      </c>
      <c r="BU61" s="1" t="str">
        <f>HYPERLINK("https://nconnect.nicmar.ac.in/storage/profile/ProfilePhoto_P25703058_486527.jpg","Download")</f>
        <v>0</v>
      </c>
      <c r="BV61" s="1" t="s">
        <v>114</v>
      </c>
      <c r="BW61" s="3"/>
      <c r="BX61" s="3"/>
    </row>
    <row r="62" spans="1:76">
      <c r="A62" s="1" t="s">
        <v>76</v>
      </c>
      <c r="B62" s="1" t="s">
        <v>77</v>
      </c>
      <c r="C62" s="1" t="s">
        <v>1517</v>
      </c>
      <c r="D62" s="1" t="s">
        <v>1518</v>
      </c>
      <c r="E62" s="1" t="s">
        <v>1519</v>
      </c>
      <c r="F62" s="1" t="s">
        <v>1388</v>
      </c>
      <c r="G62" s="1" t="s">
        <v>1520</v>
      </c>
      <c r="H62" s="1" t="s">
        <v>1521</v>
      </c>
      <c r="I62" s="1" t="s">
        <v>1522</v>
      </c>
      <c r="J62" s="1">
        <v>9665170705</v>
      </c>
      <c r="K62" s="1" t="s">
        <v>85</v>
      </c>
      <c r="L62" s="1" t="s">
        <v>1523</v>
      </c>
      <c r="M62" s="1" t="s">
        <v>87</v>
      </c>
      <c r="N62" s="1" t="s">
        <v>1524</v>
      </c>
      <c r="O62" s="1"/>
      <c r="P62" s="1" t="s">
        <v>90</v>
      </c>
      <c r="Q62" s="1" t="s">
        <v>1525</v>
      </c>
      <c r="R62" s="1" t="s">
        <v>1526</v>
      </c>
      <c r="S62" s="1">
        <v>9423518813</v>
      </c>
      <c r="T62" s="1" t="s">
        <v>1527</v>
      </c>
      <c r="U62" s="1" t="s">
        <v>1528</v>
      </c>
      <c r="V62" s="1">
        <v>9404868957</v>
      </c>
      <c r="W62" s="1" t="s">
        <v>747</v>
      </c>
      <c r="X62" s="1" t="s">
        <v>1529</v>
      </c>
      <c r="Y62" s="1" t="s">
        <v>97</v>
      </c>
      <c r="Z62" s="1" t="s">
        <v>98</v>
      </c>
      <c r="AA62" s="1" t="s">
        <v>1530</v>
      </c>
      <c r="AB62" s="1" t="s">
        <v>1531</v>
      </c>
      <c r="AC62" s="1" t="s">
        <v>98</v>
      </c>
      <c r="AD62" s="1">
        <v>8.01</v>
      </c>
      <c r="AE62" s="1" t="s">
        <v>99</v>
      </c>
      <c r="AF62" s="1" t="s">
        <v>1532</v>
      </c>
      <c r="AG62" s="1" t="s">
        <v>1533</v>
      </c>
      <c r="AH62" s="1" t="s">
        <v>753</v>
      </c>
      <c r="AI62" s="1" t="s">
        <v>284</v>
      </c>
      <c r="AJ62" s="1">
        <v>91</v>
      </c>
      <c r="AK62" s="1">
        <v>0</v>
      </c>
      <c r="AL62" s="1" t="s">
        <v>1534</v>
      </c>
      <c r="AM62" s="1" t="s">
        <v>1533</v>
      </c>
      <c r="AN62" s="1" t="s">
        <v>443</v>
      </c>
      <c r="AO62" s="1" t="s">
        <v>360</v>
      </c>
      <c r="AP62" s="1" t="s">
        <v>286</v>
      </c>
      <c r="AQ62" s="1">
        <v>74</v>
      </c>
      <c r="AR62" s="1">
        <v>0</v>
      </c>
      <c r="AS62" s="1"/>
      <c r="AT62" s="1"/>
      <c r="AU62" s="1"/>
      <c r="AV62" s="1"/>
      <c r="AW62" s="1"/>
      <c r="AX62" s="1"/>
      <c r="AY62" s="1" t="s">
        <v>1535</v>
      </c>
      <c r="AZ62" s="1" t="s">
        <v>1536</v>
      </c>
      <c r="BA62" s="1" t="s">
        <v>1537</v>
      </c>
      <c r="BB62" s="1" t="s">
        <v>1538</v>
      </c>
      <c r="BC62" s="1" t="s">
        <v>446</v>
      </c>
      <c r="BD62" s="1" t="s">
        <v>475</v>
      </c>
      <c r="BE62" s="1">
        <v>82</v>
      </c>
      <c r="BF62" s="1">
        <v>8.28</v>
      </c>
      <c r="BG62" s="1"/>
      <c r="BH62" s="1"/>
      <c r="BI62" s="1"/>
      <c r="BJ62" s="1"/>
      <c r="BK62" s="1"/>
      <c r="BL62" s="1"/>
      <c r="BM62" s="1"/>
      <c r="BN62" s="1"/>
      <c r="BO62" s="1" t="s">
        <v>1539</v>
      </c>
      <c r="BP62" s="1"/>
      <c r="BQ62" s="1"/>
      <c r="BR62" s="1" t="s">
        <v>1540</v>
      </c>
      <c r="BS62" s="1">
        <v>8</v>
      </c>
      <c r="BT62" s="1"/>
      <c r="BU62" s="1" t="str">
        <f>HYPERLINK("https://nconnect.nicmar.ac.in/storage/profile/ProfilePhoto_P25703059_751834.jpg","Download")</f>
        <v>0</v>
      </c>
      <c r="BV62" s="1" t="s">
        <v>114</v>
      </c>
      <c r="BW62" s="3"/>
      <c r="BX62" s="3"/>
    </row>
    <row r="63" spans="1:76">
      <c r="A63" s="1" t="s">
        <v>76</v>
      </c>
      <c r="B63" s="1" t="s">
        <v>77</v>
      </c>
      <c r="C63" s="1" t="s">
        <v>1541</v>
      </c>
      <c r="D63" s="1" t="s">
        <v>1542</v>
      </c>
      <c r="E63" s="1" t="s">
        <v>1543</v>
      </c>
      <c r="F63" s="1" t="s">
        <v>1544</v>
      </c>
      <c r="G63" s="1" t="s">
        <v>1545</v>
      </c>
      <c r="H63" s="1" t="s">
        <v>1546</v>
      </c>
      <c r="I63" s="1" t="s">
        <v>1547</v>
      </c>
      <c r="J63" s="1">
        <v>9104020090</v>
      </c>
      <c r="K63" s="1" t="s">
        <v>121</v>
      </c>
      <c r="L63" s="1" t="s">
        <v>1548</v>
      </c>
      <c r="M63" s="1" t="s">
        <v>87</v>
      </c>
      <c r="N63" s="1" t="s">
        <v>1549</v>
      </c>
      <c r="O63" s="1" t="s">
        <v>1550</v>
      </c>
      <c r="P63" s="1" t="s">
        <v>90</v>
      </c>
      <c r="Q63" s="1" t="s">
        <v>1551</v>
      </c>
      <c r="R63" s="1" t="s">
        <v>1552</v>
      </c>
      <c r="S63" s="1">
        <v>9712383176</v>
      </c>
      <c r="T63" s="1" t="s">
        <v>198</v>
      </c>
      <c r="U63" s="1" t="s">
        <v>1553</v>
      </c>
      <c r="V63" s="1">
        <v>7874026925</v>
      </c>
      <c r="W63" s="1" t="s">
        <v>95</v>
      </c>
      <c r="X63" s="1" t="s">
        <v>1554</v>
      </c>
      <c r="Y63" s="1" t="s">
        <v>1555</v>
      </c>
      <c r="Z63" s="1" t="s">
        <v>966</v>
      </c>
      <c r="AA63" s="1" t="s">
        <v>1554</v>
      </c>
      <c r="AB63" s="1" t="s">
        <v>1555</v>
      </c>
      <c r="AC63" s="1" t="s">
        <v>966</v>
      </c>
      <c r="AD63" s="1">
        <v>7.31</v>
      </c>
      <c r="AE63" s="1" t="s">
        <v>99</v>
      </c>
      <c r="AF63" s="1" t="s">
        <v>1556</v>
      </c>
      <c r="AG63" s="1" t="s">
        <v>1557</v>
      </c>
      <c r="AH63" s="1" t="s">
        <v>102</v>
      </c>
      <c r="AI63" s="1" t="s">
        <v>257</v>
      </c>
      <c r="AJ63" s="1">
        <v>70</v>
      </c>
      <c r="AK63" s="1"/>
      <c r="AL63" s="1" t="s">
        <v>1558</v>
      </c>
      <c r="AM63" s="1" t="s">
        <v>1557</v>
      </c>
      <c r="AN63" s="1" t="s">
        <v>337</v>
      </c>
      <c r="AO63" s="1" t="s">
        <v>105</v>
      </c>
      <c r="AP63" s="1" t="s">
        <v>1559</v>
      </c>
      <c r="AQ63" s="1">
        <v>76.8</v>
      </c>
      <c r="AR63" s="1"/>
      <c r="AS63" s="1"/>
      <c r="AT63" s="1"/>
      <c r="AU63" s="1"/>
      <c r="AV63" s="1"/>
      <c r="AW63" s="1"/>
      <c r="AX63" s="1"/>
      <c r="AY63" s="1" t="s">
        <v>1560</v>
      </c>
      <c r="AZ63" s="1" t="s">
        <v>1561</v>
      </c>
      <c r="BA63" s="1" t="s">
        <v>232</v>
      </c>
      <c r="BB63" s="1" t="s">
        <v>1562</v>
      </c>
      <c r="BC63" s="1" t="s">
        <v>311</v>
      </c>
      <c r="BD63" s="1" t="s">
        <v>110</v>
      </c>
      <c r="BE63" s="1">
        <v>70.1</v>
      </c>
      <c r="BF63" s="1">
        <v>7.01</v>
      </c>
      <c r="BG63" s="1"/>
      <c r="BH63" s="1"/>
      <c r="BI63" s="1"/>
      <c r="BJ63" s="1"/>
      <c r="BK63" s="1"/>
      <c r="BL63" s="1"/>
      <c r="BM63" s="1"/>
      <c r="BN63" s="1"/>
      <c r="BO63" s="1" t="s">
        <v>1563</v>
      </c>
      <c r="BP63" s="1"/>
      <c r="BQ63" s="1"/>
      <c r="BR63" s="1" t="s">
        <v>1564</v>
      </c>
      <c r="BS63" s="1">
        <v>8</v>
      </c>
      <c r="BT63" s="1"/>
      <c r="BU63" s="1" t="str">
        <f>HYPERLINK("https://nconnect.nicmar.ac.in/storage/profile/ProfilePhoto_P25703060_274865.jpg","Download")</f>
        <v>0</v>
      </c>
      <c r="BV63" s="1" t="s">
        <v>114</v>
      </c>
      <c r="BW63" s="3"/>
      <c r="BX63" s="3"/>
    </row>
    <row r="64" spans="1:76">
      <c r="A64" s="1" t="s">
        <v>76</v>
      </c>
      <c r="B64" s="1" t="s">
        <v>77</v>
      </c>
      <c r="C64" s="1" t="s">
        <v>1565</v>
      </c>
      <c r="D64" s="1" t="s">
        <v>1566</v>
      </c>
      <c r="E64" s="1"/>
      <c r="F64" s="1" t="s">
        <v>426</v>
      </c>
      <c r="G64" s="1" t="s">
        <v>1567</v>
      </c>
      <c r="H64" s="1" t="s">
        <v>1568</v>
      </c>
      <c r="I64" s="1" t="s">
        <v>1569</v>
      </c>
      <c r="J64" s="1">
        <v>7903276484</v>
      </c>
      <c r="K64" s="1" t="s">
        <v>121</v>
      </c>
      <c r="L64" s="1" t="s">
        <v>1570</v>
      </c>
      <c r="M64" s="1" t="s">
        <v>87</v>
      </c>
      <c r="N64" s="1" t="s">
        <v>1571</v>
      </c>
      <c r="O64" s="1"/>
      <c r="P64" s="1" t="s">
        <v>1572</v>
      </c>
      <c r="Q64" s="1" t="s">
        <v>1573</v>
      </c>
      <c r="R64" s="1" t="s">
        <v>1574</v>
      </c>
      <c r="S64" s="1">
        <v>8969849559</v>
      </c>
      <c r="T64" s="1" t="s">
        <v>93</v>
      </c>
      <c r="U64" s="1" t="s">
        <v>1575</v>
      </c>
      <c r="V64" s="1">
        <v>9931592851</v>
      </c>
      <c r="W64" s="1" t="s">
        <v>277</v>
      </c>
      <c r="X64" s="1" t="s">
        <v>1576</v>
      </c>
      <c r="Y64" s="1" t="s">
        <v>1577</v>
      </c>
      <c r="Z64" s="1" t="s">
        <v>333</v>
      </c>
      <c r="AA64" s="1" t="s">
        <v>1576</v>
      </c>
      <c r="AB64" s="1" t="s">
        <v>1577</v>
      </c>
      <c r="AC64" s="1" t="s">
        <v>333</v>
      </c>
      <c r="AD64" s="1">
        <v>6.73</v>
      </c>
      <c r="AE64" s="1" t="s">
        <v>99</v>
      </c>
      <c r="AF64" s="1" t="s">
        <v>1578</v>
      </c>
      <c r="AG64" s="1" t="s">
        <v>335</v>
      </c>
      <c r="AH64" s="1" t="s">
        <v>359</v>
      </c>
      <c r="AI64" s="1" t="s">
        <v>360</v>
      </c>
      <c r="AJ64" s="1">
        <v>67.83</v>
      </c>
      <c r="AK64" s="1"/>
      <c r="AL64" s="1" t="s">
        <v>1579</v>
      </c>
      <c r="AM64" s="1" t="s">
        <v>335</v>
      </c>
      <c r="AN64" s="1" t="s">
        <v>337</v>
      </c>
      <c r="AO64" s="1" t="s">
        <v>204</v>
      </c>
      <c r="AP64" s="1" t="s">
        <v>103</v>
      </c>
      <c r="AQ64" s="1">
        <v>69.83</v>
      </c>
      <c r="AR64" s="1"/>
      <c r="AS64" s="1"/>
      <c r="AT64" s="1"/>
      <c r="AU64" s="1"/>
      <c r="AV64" s="1"/>
      <c r="AW64" s="1"/>
      <c r="AX64" s="1"/>
      <c r="AY64" s="1" t="s">
        <v>1580</v>
      </c>
      <c r="AZ64" s="1" t="s">
        <v>1581</v>
      </c>
      <c r="BA64" s="1" t="s">
        <v>232</v>
      </c>
      <c r="BB64" s="1" t="s">
        <v>1582</v>
      </c>
      <c r="BC64" s="1" t="s">
        <v>103</v>
      </c>
      <c r="BD64" s="1" t="s">
        <v>1583</v>
      </c>
      <c r="BE64" s="1">
        <v>51.97</v>
      </c>
      <c r="BF64" s="1"/>
      <c r="BG64" s="1"/>
      <c r="BH64" s="1"/>
      <c r="BI64" s="1"/>
      <c r="BJ64" s="1"/>
      <c r="BK64" s="1"/>
      <c r="BL64" s="1"/>
      <c r="BM64" s="1"/>
      <c r="BN64" s="1"/>
      <c r="BO64" s="1" t="s">
        <v>1584</v>
      </c>
      <c r="BP64" s="1"/>
      <c r="BQ64" s="1"/>
      <c r="BR64" s="1" t="s">
        <v>1585</v>
      </c>
      <c r="BS64" s="1">
        <v>7</v>
      </c>
      <c r="BT64" s="1" t="s">
        <v>1586</v>
      </c>
      <c r="BU64" s="1" t="str">
        <f>HYPERLINK("https://nconnect.nicmar.ac.in/storage/profile/ProfilePhoto_P25703061_518749.jpg","Download")</f>
        <v>0</v>
      </c>
      <c r="BV64" s="1" t="s">
        <v>114</v>
      </c>
      <c r="BW64" s="3"/>
      <c r="BX64" s="3"/>
    </row>
    <row r="65" spans="1:76">
      <c r="A65" s="1" t="s">
        <v>76</v>
      </c>
      <c r="B65" s="1" t="s">
        <v>77</v>
      </c>
      <c r="C65" s="1" t="s">
        <v>1587</v>
      </c>
      <c r="D65" s="1" t="s">
        <v>1588</v>
      </c>
      <c r="E65" s="1"/>
      <c r="F65" s="1" t="s">
        <v>1589</v>
      </c>
      <c r="G65" s="1" t="s">
        <v>1590</v>
      </c>
      <c r="H65" s="1" t="s">
        <v>1591</v>
      </c>
      <c r="I65" s="1" t="s">
        <v>1592</v>
      </c>
      <c r="J65" s="1">
        <v>6302202455</v>
      </c>
      <c r="K65" s="1" t="s">
        <v>85</v>
      </c>
      <c r="L65" s="1" t="s">
        <v>1593</v>
      </c>
      <c r="M65" s="1" t="s">
        <v>87</v>
      </c>
      <c r="N65" s="1" t="s">
        <v>1594</v>
      </c>
      <c r="O65" s="1" t="s">
        <v>1595</v>
      </c>
      <c r="P65" s="1" t="s">
        <v>170</v>
      </c>
      <c r="Q65" s="1" t="s">
        <v>1596</v>
      </c>
      <c r="R65" s="1" t="s">
        <v>1597</v>
      </c>
      <c r="S65" s="1">
        <v>9848311963</v>
      </c>
      <c r="T65" s="1" t="s">
        <v>93</v>
      </c>
      <c r="U65" s="1" t="s">
        <v>1598</v>
      </c>
      <c r="V65" s="1">
        <v>7799042431</v>
      </c>
      <c r="W65" s="1" t="s">
        <v>1072</v>
      </c>
      <c r="X65" s="1" t="s">
        <v>1599</v>
      </c>
      <c r="Y65" s="1" t="s">
        <v>1600</v>
      </c>
      <c r="Z65" s="1" t="s">
        <v>1601</v>
      </c>
      <c r="AA65" s="1" t="s">
        <v>1599</v>
      </c>
      <c r="AB65" s="1" t="s">
        <v>1600</v>
      </c>
      <c r="AC65" s="1" t="s">
        <v>1601</v>
      </c>
      <c r="AD65" s="1">
        <v>7.22</v>
      </c>
      <c r="AE65" s="1" t="s">
        <v>99</v>
      </c>
      <c r="AF65" s="1" t="s">
        <v>1602</v>
      </c>
      <c r="AG65" s="1" t="s">
        <v>1603</v>
      </c>
      <c r="AH65" s="1" t="s">
        <v>604</v>
      </c>
      <c r="AI65" s="1" t="s">
        <v>359</v>
      </c>
      <c r="AJ65" s="1">
        <v>87.4</v>
      </c>
      <c r="AK65" s="1">
        <v>9.2</v>
      </c>
      <c r="AL65" s="1" t="s">
        <v>1604</v>
      </c>
      <c r="AM65" s="1" t="s">
        <v>1605</v>
      </c>
      <c r="AN65" s="1" t="s">
        <v>230</v>
      </c>
      <c r="AO65" s="1" t="s">
        <v>204</v>
      </c>
      <c r="AP65" s="1" t="s">
        <v>156</v>
      </c>
      <c r="AQ65" s="1">
        <v>63.75</v>
      </c>
      <c r="AR65" s="1">
        <v>6.71</v>
      </c>
      <c r="AS65" s="1"/>
      <c r="AT65" s="1"/>
      <c r="AU65" s="1"/>
      <c r="AV65" s="1"/>
      <c r="AW65" s="1"/>
      <c r="AX65" s="1"/>
      <c r="AY65" s="1" t="s">
        <v>1606</v>
      </c>
      <c r="AZ65" s="1" t="s">
        <v>1607</v>
      </c>
      <c r="BA65" s="1" t="s">
        <v>653</v>
      </c>
      <c r="BB65" s="1" t="s">
        <v>1608</v>
      </c>
      <c r="BC65" s="1" t="s">
        <v>1609</v>
      </c>
      <c r="BD65" s="1" t="s">
        <v>1610</v>
      </c>
      <c r="BE65" s="1">
        <v>61.6</v>
      </c>
      <c r="BF65" s="1">
        <v>6.91</v>
      </c>
      <c r="BG65" s="1"/>
      <c r="BH65" s="1"/>
      <c r="BI65" s="1"/>
      <c r="BJ65" s="1"/>
      <c r="BK65" s="1"/>
      <c r="BL65" s="1"/>
      <c r="BM65" s="1"/>
      <c r="BN65" s="1"/>
      <c r="BO65" s="1" t="s">
        <v>1611</v>
      </c>
      <c r="BP65" s="1"/>
      <c r="BQ65" s="1"/>
      <c r="BR65" s="1" t="s">
        <v>1612</v>
      </c>
      <c r="BS65" s="1">
        <v>8</v>
      </c>
      <c r="BT65" s="1" t="s">
        <v>1613</v>
      </c>
      <c r="BU65" s="1" t="str">
        <f>HYPERLINK("https://nconnect.nicmar.ac.in/storage/profile/ProfilePhoto_P25703062_538147.jpg","Download")</f>
        <v>0</v>
      </c>
      <c r="BV65" s="1" t="s">
        <v>114</v>
      </c>
      <c r="BW65" s="3"/>
      <c r="BX65" s="3"/>
    </row>
    <row r="66" spans="1:76">
      <c r="A66" s="1" t="s">
        <v>76</v>
      </c>
      <c r="B66" s="1" t="s">
        <v>77</v>
      </c>
      <c r="C66" s="1" t="s">
        <v>1614</v>
      </c>
      <c r="D66" s="1" t="s">
        <v>347</v>
      </c>
      <c r="E66" s="1"/>
      <c r="F66" s="1" t="s">
        <v>117</v>
      </c>
      <c r="G66" s="1" t="s">
        <v>1615</v>
      </c>
      <c r="H66" s="1" t="s">
        <v>1616</v>
      </c>
      <c r="I66" s="1" t="s">
        <v>1617</v>
      </c>
      <c r="J66" s="1">
        <v>7300031188</v>
      </c>
      <c r="K66" s="1" t="s">
        <v>85</v>
      </c>
      <c r="L66" s="1" t="s">
        <v>1618</v>
      </c>
      <c r="M66" s="1" t="s">
        <v>87</v>
      </c>
      <c r="N66" s="1" t="s">
        <v>245</v>
      </c>
      <c r="O66" s="1"/>
      <c r="P66" s="1" t="s">
        <v>170</v>
      </c>
      <c r="Q66" s="1" t="s">
        <v>1619</v>
      </c>
      <c r="R66" s="1" t="s">
        <v>1620</v>
      </c>
      <c r="S66" s="1">
        <v>9983002605</v>
      </c>
      <c r="T66" s="1" t="s">
        <v>1621</v>
      </c>
      <c r="U66" s="1" t="s">
        <v>1622</v>
      </c>
      <c r="V66" s="1">
        <v>9983003388</v>
      </c>
      <c r="W66" s="1" t="s">
        <v>747</v>
      </c>
      <c r="X66" s="1" t="s">
        <v>1623</v>
      </c>
      <c r="Y66" s="1" t="s">
        <v>1624</v>
      </c>
      <c r="Z66" s="1" t="s">
        <v>827</v>
      </c>
      <c r="AA66" s="1" t="s">
        <v>1623</v>
      </c>
      <c r="AB66" s="1" t="s">
        <v>1624</v>
      </c>
      <c r="AC66" s="1" t="s">
        <v>827</v>
      </c>
      <c r="AD66" s="1">
        <v>0.0</v>
      </c>
      <c r="AE66" s="1" t="s">
        <v>99</v>
      </c>
      <c r="AF66" s="1" t="s">
        <v>1625</v>
      </c>
      <c r="AG66" s="1" t="s">
        <v>335</v>
      </c>
      <c r="AH66" s="1" t="s">
        <v>156</v>
      </c>
      <c r="AI66" s="1" t="s">
        <v>446</v>
      </c>
      <c r="AJ66" s="1">
        <v>69.83</v>
      </c>
      <c r="AK66" s="1">
        <v>0</v>
      </c>
      <c r="AL66" s="1" t="s">
        <v>1625</v>
      </c>
      <c r="AM66" s="1" t="s">
        <v>335</v>
      </c>
      <c r="AN66" s="1"/>
      <c r="AO66" s="1" t="s">
        <v>157</v>
      </c>
      <c r="AP66" s="1" t="s">
        <v>311</v>
      </c>
      <c r="AQ66" s="1">
        <v>76.4</v>
      </c>
      <c r="AR66" s="1">
        <v>0</v>
      </c>
      <c r="AS66" s="1"/>
      <c r="AT66" s="1"/>
      <c r="AU66" s="1"/>
      <c r="AV66" s="1"/>
      <c r="AW66" s="1"/>
      <c r="AX66" s="1"/>
      <c r="AY66" s="1" t="s">
        <v>1626</v>
      </c>
      <c r="AZ66" s="1" t="s">
        <v>1627</v>
      </c>
      <c r="BA66" s="1"/>
      <c r="BB66" s="1"/>
      <c r="BC66" s="1" t="s">
        <v>136</v>
      </c>
      <c r="BD66" s="1" t="s">
        <v>180</v>
      </c>
      <c r="BE66" s="1">
        <v>53.62</v>
      </c>
      <c r="BF66" s="1">
        <v>5.87</v>
      </c>
      <c r="BG66" s="1"/>
      <c r="BH66" s="1"/>
      <c r="BI66" s="1"/>
      <c r="BJ66" s="1"/>
      <c r="BK66" s="1"/>
      <c r="BL66" s="1"/>
      <c r="BM66" s="1"/>
      <c r="BN66" s="1"/>
      <c r="BO66" s="1" t="s">
        <v>607</v>
      </c>
      <c r="BP66" s="1"/>
      <c r="BQ66" s="1"/>
      <c r="BR66" s="1" t="s">
        <v>1628</v>
      </c>
      <c r="BS66" s="1">
        <v>8</v>
      </c>
      <c r="BT66" s="1"/>
      <c r="BU66" s="1" t="str">
        <f>HYPERLINK("https://nconnect.nicmar.ac.in/storage/profile/ProfilePhoto_P25703063_326758.jpg","Download")</f>
        <v>0</v>
      </c>
      <c r="BV66" s="1" t="s">
        <v>114</v>
      </c>
      <c r="BW66" s="3"/>
      <c r="BX66" s="3"/>
    </row>
    <row r="67" spans="1:76">
      <c r="A67" s="1" t="s">
        <v>76</v>
      </c>
      <c r="B67" s="1" t="s">
        <v>77</v>
      </c>
      <c r="C67" s="1" t="s">
        <v>1629</v>
      </c>
      <c r="D67" s="1" t="s">
        <v>1630</v>
      </c>
      <c r="E67" s="1" t="s">
        <v>1631</v>
      </c>
      <c r="F67" s="1" t="s">
        <v>1632</v>
      </c>
      <c r="G67" s="1" t="s">
        <v>1633</v>
      </c>
      <c r="H67" s="1" t="s">
        <v>1634</v>
      </c>
      <c r="I67" s="1" t="s">
        <v>1635</v>
      </c>
      <c r="J67" s="1">
        <v>9373052834</v>
      </c>
      <c r="K67" s="1" t="s">
        <v>85</v>
      </c>
      <c r="L67" s="1" t="s">
        <v>1636</v>
      </c>
      <c r="M67" s="1" t="s">
        <v>87</v>
      </c>
      <c r="N67" s="1" t="s">
        <v>1637</v>
      </c>
      <c r="O67" s="1" t="s">
        <v>1638</v>
      </c>
      <c r="P67" s="1" t="s">
        <v>90</v>
      </c>
      <c r="Q67" s="1" t="s">
        <v>1639</v>
      </c>
      <c r="R67" s="1" t="s">
        <v>1631</v>
      </c>
      <c r="S67" s="1">
        <v>9975886564</v>
      </c>
      <c r="T67" s="1" t="s">
        <v>524</v>
      </c>
      <c r="U67" s="1" t="s">
        <v>1640</v>
      </c>
      <c r="V67" s="1">
        <v>9096671764</v>
      </c>
      <c r="W67" s="1" t="s">
        <v>95</v>
      </c>
      <c r="X67" s="1" t="s">
        <v>1641</v>
      </c>
      <c r="Y67" s="1" t="s">
        <v>527</v>
      </c>
      <c r="Z67" s="1" t="s">
        <v>98</v>
      </c>
      <c r="AA67" s="1" t="s">
        <v>1641</v>
      </c>
      <c r="AB67" s="1" t="s">
        <v>527</v>
      </c>
      <c r="AC67" s="1" t="s">
        <v>98</v>
      </c>
      <c r="AD67" s="1">
        <v>7.67</v>
      </c>
      <c r="AE67" s="1" t="s">
        <v>99</v>
      </c>
      <c r="AF67" s="1" t="s">
        <v>1642</v>
      </c>
      <c r="AG67" s="1" t="s">
        <v>670</v>
      </c>
      <c r="AH67" s="1" t="s">
        <v>1643</v>
      </c>
      <c r="AI67" s="1" t="s">
        <v>256</v>
      </c>
      <c r="AJ67" s="1">
        <v>88.6</v>
      </c>
      <c r="AK67" s="1"/>
      <c r="AL67" s="1" t="s">
        <v>1644</v>
      </c>
      <c r="AM67" s="1" t="s">
        <v>335</v>
      </c>
      <c r="AN67" s="1" t="s">
        <v>501</v>
      </c>
      <c r="AO67" s="1" t="s">
        <v>156</v>
      </c>
      <c r="AP67" s="1" t="s">
        <v>472</v>
      </c>
      <c r="AQ67" s="1">
        <v>75</v>
      </c>
      <c r="AR67" s="1"/>
      <c r="AS67" s="1"/>
      <c r="AT67" s="1"/>
      <c r="AU67" s="1"/>
      <c r="AV67" s="1"/>
      <c r="AW67" s="1"/>
      <c r="AX67" s="1"/>
      <c r="AY67" s="1" t="s">
        <v>712</v>
      </c>
      <c r="AZ67" s="1" t="s">
        <v>1645</v>
      </c>
      <c r="BA67" s="1" t="s">
        <v>925</v>
      </c>
      <c r="BB67" s="1" t="s">
        <v>1582</v>
      </c>
      <c r="BC67" s="1" t="s">
        <v>472</v>
      </c>
      <c r="BD67" s="1" t="s">
        <v>475</v>
      </c>
      <c r="BE67" s="1">
        <v>62.39</v>
      </c>
      <c r="BF67" s="1">
        <v>6.68</v>
      </c>
      <c r="BG67" s="1"/>
      <c r="BH67" s="1"/>
      <c r="BI67" s="1"/>
      <c r="BJ67" s="1"/>
      <c r="BK67" s="1"/>
      <c r="BL67" s="1"/>
      <c r="BM67" s="1"/>
      <c r="BN67" s="1"/>
      <c r="BO67" s="1" t="s">
        <v>1646</v>
      </c>
      <c r="BP67" s="1"/>
      <c r="BQ67" s="1"/>
      <c r="BR67" s="1" t="s">
        <v>1647</v>
      </c>
      <c r="BS67" s="1">
        <v>23</v>
      </c>
      <c r="BT67" s="1"/>
      <c r="BU67" s="1" t="str">
        <f>HYPERLINK("https://nconnect.nicmar.ac.in/storage/profile/ProfilePhoto_P25703064_951836.jpg","Download")</f>
        <v>0</v>
      </c>
      <c r="BV67" s="1" t="s">
        <v>114</v>
      </c>
      <c r="BW67" s="3"/>
      <c r="BX67" s="3"/>
    </row>
    <row r="68" spans="1:76">
      <c r="A68" s="1" t="s">
        <v>76</v>
      </c>
      <c r="B68" s="1" t="s">
        <v>77</v>
      </c>
      <c r="C68" s="1" t="s">
        <v>1648</v>
      </c>
      <c r="D68" s="1" t="s">
        <v>1649</v>
      </c>
      <c r="E68" s="1" t="s">
        <v>932</v>
      </c>
      <c r="F68" s="1" t="s">
        <v>1650</v>
      </c>
      <c r="G68" s="1" t="s">
        <v>1651</v>
      </c>
      <c r="H68" s="1" t="s">
        <v>1652</v>
      </c>
      <c r="I68" s="1" t="s">
        <v>1653</v>
      </c>
      <c r="J68" s="1">
        <v>7447508250</v>
      </c>
      <c r="K68" s="1" t="s">
        <v>121</v>
      </c>
      <c r="L68" s="1" t="s">
        <v>1654</v>
      </c>
      <c r="M68" s="1" t="s">
        <v>87</v>
      </c>
      <c r="N68" s="1" t="s">
        <v>1655</v>
      </c>
      <c r="O68" s="1"/>
      <c r="P68" s="1" t="s">
        <v>196</v>
      </c>
      <c r="Q68" s="1" t="s">
        <v>1656</v>
      </c>
      <c r="R68" s="1" t="s">
        <v>932</v>
      </c>
      <c r="S68" s="1">
        <v>9423218654</v>
      </c>
      <c r="T68" s="1" t="s">
        <v>1657</v>
      </c>
      <c r="U68" s="1" t="s">
        <v>1658</v>
      </c>
      <c r="V68" s="1">
        <v>9404239022</v>
      </c>
      <c r="W68" s="1" t="s">
        <v>665</v>
      </c>
      <c r="X68" s="1" t="s">
        <v>1659</v>
      </c>
      <c r="Y68" s="1" t="s">
        <v>97</v>
      </c>
      <c r="Z68" s="1" t="s">
        <v>98</v>
      </c>
      <c r="AA68" s="1" t="s">
        <v>1659</v>
      </c>
      <c r="AB68" s="1" t="s">
        <v>97</v>
      </c>
      <c r="AC68" s="1" t="s">
        <v>98</v>
      </c>
      <c r="AD68" s="1">
        <v>0.0</v>
      </c>
      <c r="AE68" s="1" t="s">
        <v>99</v>
      </c>
      <c r="AF68" s="1" t="s">
        <v>1660</v>
      </c>
      <c r="AG68" s="1" t="s">
        <v>1661</v>
      </c>
      <c r="AH68" s="1" t="s">
        <v>102</v>
      </c>
      <c r="AI68" s="1" t="s">
        <v>103</v>
      </c>
      <c r="AJ68" s="1">
        <v>78</v>
      </c>
      <c r="AK68" s="1"/>
      <c r="AL68" s="1" t="s">
        <v>606</v>
      </c>
      <c r="AM68" s="1" t="s">
        <v>1661</v>
      </c>
      <c r="AN68" s="1"/>
      <c r="AO68" s="1" t="s">
        <v>207</v>
      </c>
      <c r="AP68" s="1" t="s">
        <v>136</v>
      </c>
      <c r="AQ68" s="1">
        <v>57.17</v>
      </c>
      <c r="AR68" s="1"/>
      <c r="AS68" s="1"/>
      <c r="AT68" s="1"/>
      <c r="AU68" s="1"/>
      <c r="AV68" s="1"/>
      <c r="AW68" s="1"/>
      <c r="AX68" s="1"/>
      <c r="AY68" s="1" t="s">
        <v>312</v>
      </c>
      <c r="AZ68" s="1" t="s">
        <v>1662</v>
      </c>
      <c r="BA68" s="1"/>
      <c r="BB68" s="1"/>
      <c r="BC68" s="1" t="s">
        <v>311</v>
      </c>
      <c r="BD68" s="1" t="s">
        <v>1143</v>
      </c>
      <c r="BE68" s="1">
        <v>76.19</v>
      </c>
      <c r="BF68" s="1">
        <v>8.02</v>
      </c>
      <c r="BG68" s="1"/>
      <c r="BH68" s="1"/>
      <c r="BI68" s="1"/>
      <c r="BJ68" s="1"/>
      <c r="BK68" s="1"/>
      <c r="BL68" s="1"/>
      <c r="BM68" s="1"/>
      <c r="BN68" s="1"/>
      <c r="BO68" s="1" t="s">
        <v>1663</v>
      </c>
      <c r="BP68" s="1"/>
      <c r="BQ68" s="1"/>
      <c r="BR68" s="1" t="s">
        <v>1664</v>
      </c>
      <c r="BS68" s="1">
        <v>9</v>
      </c>
      <c r="BT68" s="1"/>
      <c r="BU68" s="1" t="str">
        <f>HYPERLINK("https://nconnect.nicmar.ac.in/storage/profile/ProfilePhoto_P25703065_946527.jpg","Download")</f>
        <v>0</v>
      </c>
      <c r="BV68" s="1" t="s">
        <v>114</v>
      </c>
      <c r="BW68" s="3"/>
      <c r="BX68" s="3"/>
    </row>
    <row r="69" spans="1:76">
      <c r="A69" s="1" t="s">
        <v>76</v>
      </c>
      <c r="B69" s="1" t="s">
        <v>77</v>
      </c>
      <c r="C69" s="1" t="s">
        <v>1665</v>
      </c>
      <c r="D69" s="1" t="s">
        <v>1666</v>
      </c>
      <c r="E69" s="1" t="s">
        <v>1667</v>
      </c>
      <c r="F69" s="1" t="s">
        <v>1668</v>
      </c>
      <c r="G69" s="1" t="s">
        <v>1669</v>
      </c>
      <c r="H69" s="1" t="s">
        <v>1670</v>
      </c>
      <c r="I69" s="1" t="s">
        <v>1671</v>
      </c>
      <c r="J69" s="1">
        <v>8169845690</v>
      </c>
      <c r="K69" s="1" t="s">
        <v>121</v>
      </c>
      <c r="L69" s="1" t="s">
        <v>1672</v>
      </c>
      <c r="M69" s="1" t="s">
        <v>87</v>
      </c>
      <c r="N69" s="1" t="s">
        <v>1673</v>
      </c>
      <c r="O69" s="1"/>
      <c r="P69" s="1" t="s">
        <v>196</v>
      </c>
      <c r="Q69" s="1" t="s">
        <v>1674</v>
      </c>
      <c r="R69" s="1" t="s">
        <v>1675</v>
      </c>
      <c r="S69" s="1">
        <v>9860215269</v>
      </c>
      <c r="T69" s="1" t="s">
        <v>93</v>
      </c>
      <c r="U69" s="1" t="s">
        <v>1676</v>
      </c>
      <c r="V69" s="1">
        <v>7219018300</v>
      </c>
      <c r="W69" s="1" t="s">
        <v>747</v>
      </c>
      <c r="X69" s="1" t="s">
        <v>1677</v>
      </c>
      <c r="Y69" s="1" t="s">
        <v>1678</v>
      </c>
      <c r="Z69" s="1" t="s">
        <v>98</v>
      </c>
      <c r="AA69" s="1" t="s">
        <v>1677</v>
      </c>
      <c r="AB69" s="1" t="s">
        <v>1678</v>
      </c>
      <c r="AC69" s="1" t="s">
        <v>98</v>
      </c>
      <c r="AD69" s="1">
        <v>6.92</v>
      </c>
      <c r="AE69" s="1" t="s">
        <v>99</v>
      </c>
      <c r="AF69" s="1" t="s">
        <v>1679</v>
      </c>
      <c r="AG69" s="1" t="s">
        <v>670</v>
      </c>
      <c r="AH69" s="1" t="s">
        <v>360</v>
      </c>
      <c r="AI69" s="1" t="s">
        <v>256</v>
      </c>
      <c r="AJ69" s="1">
        <v>71</v>
      </c>
      <c r="AK69" s="1"/>
      <c r="AL69" s="1" t="s">
        <v>1680</v>
      </c>
      <c r="AM69" s="1" t="s">
        <v>670</v>
      </c>
      <c r="AN69" s="1" t="s">
        <v>337</v>
      </c>
      <c r="AO69" s="1" t="s">
        <v>206</v>
      </c>
      <c r="AP69" s="1" t="s">
        <v>711</v>
      </c>
      <c r="AQ69" s="1">
        <v>78.33</v>
      </c>
      <c r="AR69" s="1"/>
      <c r="AS69" s="1"/>
      <c r="AT69" s="1"/>
      <c r="AU69" s="1"/>
      <c r="AV69" s="1"/>
      <c r="AW69" s="1"/>
      <c r="AX69" s="1"/>
      <c r="AY69" s="1" t="s">
        <v>1681</v>
      </c>
      <c r="AZ69" s="1" t="s">
        <v>1682</v>
      </c>
      <c r="BA69" s="1" t="s">
        <v>1683</v>
      </c>
      <c r="BB69" s="1" t="s">
        <v>581</v>
      </c>
      <c r="BC69" s="1" t="s">
        <v>179</v>
      </c>
      <c r="BD69" s="1" t="s">
        <v>1191</v>
      </c>
      <c r="BE69" s="1">
        <v>62.5</v>
      </c>
      <c r="BF69" s="1">
        <v>7.33</v>
      </c>
      <c r="BG69" s="1"/>
      <c r="BH69" s="1"/>
      <c r="BI69" s="1"/>
      <c r="BJ69" s="1"/>
      <c r="BK69" s="1"/>
      <c r="BL69" s="1"/>
      <c r="BM69" s="1"/>
      <c r="BN69" s="1"/>
      <c r="BO69" s="1" t="s">
        <v>1684</v>
      </c>
      <c r="BP69" s="1"/>
      <c r="BQ69" s="1"/>
      <c r="BR69" s="1" t="s">
        <v>1685</v>
      </c>
      <c r="BS69" s="1">
        <v>16</v>
      </c>
      <c r="BT69" s="1" t="s">
        <v>1686</v>
      </c>
      <c r="BU69" s="1" t="str">
        <f>HYPERLINK("https://nconnect.nicmar.ac.in/storage/profile/ProfilePhoto_P25703066_498361.jpg","Download")</f>
        <v>0</v>
      </c>
      <c r="BV69" s="1" t="s">
        <v>114</v>
      </c>
      <c r="BW69" s="3"/>
      <c r="BX69" s="3"/>
    </row>
    <row r="70" spans="1:76">
      <c r="A70" s="1" t="s">
        <v>76</v>
      </c>
      <c r="B70" s="1" t="s">
        <v>77</v>
      </c>
      <c r="C70" s="1" t="s">
        <v>1687</v>
      </c>
      <c r="D70" s="1" t="s">
        <v>1688</v>
      </c>
      <c r="E70" s="1"/>
      <c r="F70" s="1" t="s">
        <v>1689</v>
      </c>
      <c r="G70" s="1" t="s">
        <v>1690</v>
      </c>
      <c r="H70" s="1" t="s">
        <v>1691</v>
      </c>
      <c r="I70" s="1" t="s">
        <v>1692</v>
      </c>
      <c r="J70" s="1">
        <v>8839930021</v>
      </c>
      <c r="K70" s="1" t="s">
        <v>85</v>
      </c>
      <c r="L70" s="1" t="s">
        <v>1693</v>
      </c>
      <c r="M70" s="1" t="s">
        <v>87</v>
      </c>
      <c r="N70" s="1" t="s">
        <v>352</v>
      </c>
      <c r="O70" s="1" t="s">
        <v>1694</v>
      </c>
      <c r="P70" s="1" t="s">
        <v>170</v>
      </c>
      <c r="Q70" s="1" t="s">
        <v>1695</v>
      </c>
      <c r="R70" s="1" t="s">
        <v>1696</v>
      </c>
      <c r="S70" s="1">
        <v>7620471414</v>
      </c>
      <c r="T70" s="1" t="s">
        <v>490</v>
      </c>
      <c r="U70" s="1" t="s">
        <v>1697</v>
      </c>
      <c r="V70" s="1">
        <v>7803959500</v>
      </c>
      <c r="W70" s="1" t="s">
        <v>95</v>
      </c>
      <c r="X70" s="1" t="s">
        <v>1698</v>
      </c>
      <c r="Y70" s="1" t="s">
        <v>1699</v>
      </c>
      <c r="Z70" s="1" t="s">
        <v>1120</v>
      </c>
      <c r="AA70" s="1" t="s">
        <v>1698</v>
      </c>
      <c r="AB70" s="1" t="s">
        <v>1699</v>
      </c>
      <c r="AC70" s="1" t="s">
        <v>1120</v>
      </c>
      <c r="AD70" s="1">
        <v>7.35</v>
      </c>
      <c r="AE70" s="1" t="s">
        <v>99</v>
      </c>
      <c r="AF70" s="1" t="s">
        <v>1700</v>
      </c>
      <c r="AG70" s="1" t="s">
        <v>1701</v>
      </c>
      <c r="AH70" s="1" t="s">
        <v>389</v>
      </c>
      <c r="AI70" s="1" t="s">
        <v>360</v>
      </c>
      <c r="AJ70" s="1">
        <v>84.66</v>
      </c>
      <c r="AK70" s="1">
        <v>0</v>
      </c>
      <c r="AL70" s="1" t="s">
        <v>1700</v>
      </c>
      <c r="AM70" s="1" t="s">
        <v>1701</v>
      </c>
      <c r="AN70" s="1" t="s">
        <v>337</v>
      </c>
      <c r="AO70" s="1" t="s">
        <v>390</v>
      </c>
      <c r="AP70" s="1" t="s">
        <v>103</v>
      </c>
      <c r="AQ70" s="1">
        <v>80.8</v>
      </c>
      <c r="AR70" s="1">
        <v>0</v>
      </c>
      <c r="AS70" s="1"/>
      <c r="AT70" s="1"/>
      <c r="AU70" s="1"/>
      <c r="AV70" s="1"/>
      <c r="AW70" s="1"/>
      <c r="AX70" s="1"/>
      <c r="AY70" s="1" t="s">
        <v>1702</v>
      </c>
      <c r="AZ70" s="1" t="s">
        <v>1703</v>
      </c>
      <c r="BA70" s="1" t="s">
        <v>925</v>
      </c>
      <c r="BB70" s="1" t="s">
        <v>1704</v>
      </c>
      <c r="BC70" s="1" t="s">
        <v>103</v>
      </c>
      <c r="BD70" s="1" t="s">
        <v>1583</v>
      </c>
      <c r="BE70" s="1">
        <v>78.27</v>
      </c>
      <c r="BF70" s="1"/>
      <c r="BG70" s="1" t="s">
        <v>1705</v>
      </c>
      <c r="BH70" s="1" t="s">
        <v>1308</v>
      </c>
      <c r="BI70" s="1" t="s">
        <v>1706</v>
      </c>
      <c r="BJ70" s="1" t="s">
        <v>786</v>
      </c>
      <c r="BK70" s="1" t="s">
        <v>1583</v>
      </c>
      <c r="BL70" s="1" t="s">
        <v>1707</v>
      </c>
      <c r="BM70" s="1">
        <v>63.95</v>
      </c>
      <c r="BN70" s="1"/>
      <c r="BO70" s="1" t="s">
        <v>607</v>
      </c>
      <c r="BP70" s="1"/>
      <c r="BQ70" s="1"/>
      <c r="BR70" s="1" t="s">
        <v>1708</v>
      </c>
      <c r="BS70" s="1">
        <v>8</v>
      </c>
      <c r="BT70" s="1" t="s">
        <v>1709</v>
      </c>
      <c r="BU70" s="1" t="str">
        <f>HYPERLINK("https://nconnect.nicmar.ac.in/storage/profile/ProfilePhoto_P25703067_814359.jpg","Download")</f>
        <v>0</v>
      </c>
      <c r="BV70" s="1" t="s">
        <v>114</v>
      </c>
      <c r="BW70" s="3"/>
      <c r="BX70" s="3"/>
    </row>
    <row r="71" spans="1:76">
      <c r="A71" s="1" t="s">
        <v>76</v>
      </c>
      <c r="B71" s="1" t="s">
        <v>77</v>
      </c>
      <c r="C71" s="1" t="s">
        <v>1710</v>
      </c>
      <c r="D71" s="1" t="s">
        <v>1711</v>
      </c>
      <c r="E71" s="1" t="s">
        <v>1712</v>
      </c>
      <c r="F71" s="1" t="s">
        <v>1713</v>
      </c>
      <c r="G71" s="1" t="s">
        <v>1714</v>
      </c>
      <c r="H71" s="1" t="s">
        <v>1715</v>
      </c>
      <c r="I71" s="1" t="s">
        <v>1716</v>
      </c>
      <c r="J71" s="1">
        <v>8080879711</v>
      </c>
      <c r="K71" s="1" t="s">
        <v>85</v>
      </c>
      <c r="L71" s="1" t="s">
        <v>1717</v>
      </c>
      <c r="M71" s="1" t="s">
        <v>87</v>
      </c>
      <c r="N71" s="1" t="s">
        <v>1718</v>
      </c>
      <c r="O71" s="1"/>
      <c r="P71" s="1" t="s">
        <v>196</v>
      </c>
      <c r="Q71" s="1" t="s">
        <v>1719</v>
      </c>
      <c r="R71" s="1" t="s">
        <v>1720</v>
      </c>
      <c r="S71" s="1">
        <v>8080879711</v>
      </c>
      <c r="T71" s="1" t="s">
        <v>1160</v>
      </c>
      <c r="U71" s="1" t="s">
        <v>1721</v>
      </c>
      <c r="V71" s="1">
        <v>9579801266</v>
      </c>
      <c r="W71" s="1" t="s">
        <v>95</v>
      </c>
      <c r="X71" s="1" t="s">
        <v>1722</v>
      </c>
      <c r="Y71" s="1" t="s">
        <v>1723</v>
      </c>
      <c r="Z71" s="1" t="s">
        <v>98</v>
      </c>
      <c r="AA71" s="1" t="s">
        <v>1722</v>
      </c>
      <c r="AB71" s="1" t="s">
        <v>1723</v>
      </c>
      <c r="AC71" s="1" t="s">
        <v>98</v>
      </c>
      <c r="AD71" s="1">
        <v>0.0</v>
      </c>
      <c r="AE71" s="1" t="s">
        <v>99</v>
      </c>
      <c r="AF71" s="1" t="s">
        <v>1724</v>
      </c>
      <c r="AG71" s="1" t="s">
        <v>628</v>
      </c>
      <c r="AH71" s="1" t="s">
        <v>649</v>
      </c>
      <c r="AI71" s="1" t="s">
        <v>103</v>
      </c>
      <c r="AJ71" s="1">
        <v>63.2</v>
      </c>
      <c r="AK71" s="1">
        <v>6.65</v>
      </c>
      <c r="AL71" s="1" t="s">
        <v>1725</v>
      </c>
      <c r="AM71" s="1" t="s">
        <v>532</v>
      </c>
      <c r="AN71" s="1"/>
      <c r="AO71" s="1" t="s">
        <v>446</v>
      </c>
      <c r="AP71" s="1" t="s">
        <v>106</v>
      </c>
      <c r="AQ71" s="1">
        <v>86.5</v>
      </c>
      <c r="AR71" s="1">
        <v>8.65</v>
      </c>
      <c r="AS71" s="1"/>
      <c r="AT71" s="1"/>
      <c r="AU71" s="1"/>
      <c r="AV71" s="1"/>
      <c r="AW71" s="1"/>
      <c r="AX71" s="1"/>
      <c r="AY71" s="1" t="s">
        <v>1726</v>
      </c>
      <c r="AZ71" s="1" t="s">
        <v>1727</v>
      </c>
      <c r="BA71" s="1"/>
      <c r="BB71" s="1"/>
      <c r="BC71" s="1" t="s">
        <v>1728</v>
      </c>
      <c r="BD71" s="1" t="s">
        <v>342</v>
      </c>
      <c r="BE71" s="1">
        <v>62.7</v>
      </c>
      <c r="BF71" s="1">
        <v>6.6</v>
      </c>
      <c r="BG71" s="1"/>
      <c r="BH71" s="1"/>
      <c r="BI71" s="1"/>
      <c r="BJ71" s="1"/>
      <c r="BK71" s="1"/>
      <c r="BL71" s="1"/>
      <c r="BM71" s="1"/>
      <c r="BN71" s="1"/>
      <c r="BO71" s="1" t="s">
        <v>1729</v>
      </c>
      <c r="BP71" s="1"/>
      <c r="BQ71" s="1"/>
      <c r="BR71" s="1" t="s">
        <v>1730</v>
      </c>
      <c r="BS71" s="1">
        <v>8</v>
      </c>
      <c r="BT71" s="1" t="s">
        <v>1731</v>
      </c>
      <c r="BU71" s="1" t="str">
        <f>HYPERLINK("https://nconnect.nicmar.ac.in/storage/profile/ProfilePhoto_P25703069_368529.jpg","Download")</f>
        <v>0</v>
      </c>
      <c r="BV71" s="1" t="s">
        <v>114</v>
      </c>
      <c r="BW71" s="3"/>
      <c r="BX71" s="3"/>
    </row>
    <row r="72" spans="1:76">
      <c r="A72" s="1" t="s">
        <v>76</v>
      </c>
      <c r="B72" s="1" t="s">
        <v>77</v>
      </c>
      <c r="C72" s="1" t="s">
        <v>1732</v>
      </c>
      <c r="D72" s="1" t="s">
        <v>1733</v>
      </c>
      <c r="E72" s="1"/>
      <c r="F72" s="1" t="s">
        <v>117</v>
      </c>
      <c r="G72" s="1" t="s">
        <v>1734</v>
      </c>
      <c r="H72" s="1" t="s">
        <v>1735</v>
      </c>
      <c r="I72" s="1" t="s">
        <v>1736</v>
      </c>
      <c r="J72" s="1">
        <v>9556069753</v>
      </c>
      <c r="K72" s="1" t="s">
        <v>121</v>
      </c>
      <c r="L72" s="1" t="s">
        <v>1737</v>
      </c>
      <c r="M72" s="1" t="s">
        <v>87</v>
      </c>
      <c r="N72" s="1" t="s">
        <v>123</v>
      </c>
      <c r="O72" s="1"/>
      <c r="P72" s="1" t="s">
        <v>196</v>
      </c>
      <c r="Q72" s="1" t="s">
        <v>1738</v>
      </c>
      <c r="R72" s="1" t="s">
        <v>1739</v>
      </c>
      <c r="S72" s="1">
        <v>9777446361</v>
      </c>
      <c r="T72" s="1" t="s">
        <v>1740</v>
      </c>
      <c r="U72" s="1" t="s">
        <v>1741</v>
      </c>
      <c r="V72" s="1">
        <v>9777446361</v>
      </c>
      <c r="W72" s="1" t="s">
        <v>277</v>
      </c>
      <c r="X72" s="1" t="s">
        <v>1742</v>
      </c>
      <c r="Y72" s="1" t="s">
        <v>1743</v>
      </c>
      <c r="Z72" s="1" t="s">
        <v>130</v>
      </c>
      <c r="AA72" s="1" t="s">
        <v>1742</v>
      </c>
      <c r="AB72" s="1" t="s">
        <v>1743</v>
      </c>
      <c r="AC72" s="1" t="s">
        <v>130</v>
      </c>
      <c r="AD72" s="1">
        <v>8.07</v>
      </c>
      <c r="AE72" s="1" t="s">
        <v>99</v>
      </c>
      <c r="AF72" s="1" t="s">
        <v>1744</v>
      </c>
      <c r="AG72" s="1" t="s">
        <v>1745</v>
      </c>
      <c r="AH72" s="1" t="s">
        <v>1746</v>
      </c>
      <c r="AI72" s="1" t="s">
        <v>1747</v>
      </c>
      <c r="AJ72" s="1">
        <v>71.8</v>
      </c>
      <c r="AK72" s="1"/>
      <c r="AL72" s="1" t="s">
        <v>1744</v>
      </c>
      <c r="AM72" s="1" t="s">
        <v>1745</v>
      </c>
      <c r="AN72" s="1" t="s">
        <v>230</v>
      </c>
      <c r="AO72" s="1" t="s">
        <v>831</v>
      </c>
      <c r="AP72" s="1" t="s">
        <v>1748</v>
      </c>
      <c r="AQ72" s="1">
        <v>61.6</v>
      </c>
      <c r="AR72" s="1"/>
      <c r="AS72" s="1" t="s">
        <v>1749</v>
      </c>
      <c r="AT72" s="1" t="s">
        <v>1750</v>
      </c>
      <c r="AU72" s="1" t="s">
        <v>1751</v>
      </c>
      <c r="AV72" s="1" t="s">
        <v>781</v>
      </c>
      <c r="AW72" s="1">
        <v>64.82</v>
      </c>
      <c r="AX72" s="1"/>
      <c r="AY72" s="1" t="s">
        <v>1752</v>
      </c>
      <c r="AZ72" s="1" t="s">
        <v>1753</v>
      </c>
      <c r="BA72" s="1" t="s">
        <v>653</v>
      </c>
      <c r="BB72" s="1" t="s">
        <v>506</v>
      </c>
      <c r="BC72" s="1" t="s">
        <v>840</v>
      </c>
      <c r="BD72" s="1" t="s">
        <v>133</v>
      </c>
      <c r="BE72" s="1">
        <v>72.8</v>
      </c>
      <c r="BF72" s="1">
        <v>7.78</v>
      </c>
      <c r="BG72" s="1"/>
      <c r="BH72" s="1"/>
      <c r="BI72" s="1"/>
      <c r="BJ72" s="1"/>
      <c r="BK72" s="1"/>
      <c r="BL72" s="1"/>
      <c r="BM72" s="1"/>
      <c r="BN72" s="1"/>
      <c r="BO72" s="1" t="s">
        <v>1754</v>
      </c>
      <c r="BP72" s="1" t="s">
        <v>1755</v>
      </c>
      <c r="BQ72" s="1" t="s">
        <v>1756</v>
      </c>
      <c r="BR72" s="1" t="s">
        <v>1757</v>
      </c>
      <c r="BS72" s="1">
        <v>12</v>
      </c>
      <c r="BT72" s="1" t="s">
        <v>1758</v>
      </c>
      <c r="BU72" s="1" t="str">
        <f>HYPERLINK("https://nconnect.nicmar.ac.in/storage/profile/ProfilePhoto_P25703070_916348.jpg","Download")</f>
        <v>0</v>
      </c>
      <c r="BV72" s="1" t="s">
        <v>114</v>
      </c>
      <c r="BW72" s="3"/>
      <c r="BX72" s="4">
        <v>1</v>
      </c>
    </row>
    <row r="73" spans="1:76">
      <c r="A73" s="1" t="s">
        <v>76</v>
      </c>
      <c r="B73" s="1" t="s">
        <v>77</v>
      </c>
      <c r="C73" s="1" t="s">
        <v>1759</v>
      </c>
      <c r="D73" s="1" t="s">
        <v>1760</v>
      </c>
      <c r="E73" s="1" t="s">
        <v>1761</v>
      </c>
      <c r="F73" s="1" t="s">
        <v>1762</v>
      </c>
      <c r="G73" s="1" t="s">
        <v>1763</v>
      </c>
      <c r="H73" s="1" t="s">
        <v>1764</v>
      </c>
      <c r="I73" s="1" t="s">
        <v>1765</v>
      </c>
      <c r="J73" s="1">
        <v>8208743302</v>
      </c>
      <c r="K73" s="1" t="s">
        <v>121</v>
      </c>
      <c r="L73" s="1" t="s">
        <v>1766</v>
      </c>
      <c r="M73" s="1" t="s">
        <v>87</v>
      </c>
      <c r="N73" s="1" t="s">
        <v>521</v>
      </c>
      <c r="O73" s="1"/>
      <c r="P73" s="1" t="s">
        <v>90</v>
      </c>
      <c r="Q73" s="1" t="s">
        <v>1767</v>
      </c>
      <c r="R73" s="1" t="s">
        <v>1768</v>
      </c>
      <c r="S73" s="1">
        <v>9923102205</v>
      </c>
      <c r="T73" s="1" t="s">
        <v>1769</v>
      </c>
      <c r="U73" s="1" t="s">
        <v>1770</v>
      </c>
      <c r="V73" s="1">
        <v>7588156681</v>
      </c>
      <c r="W73" s="1" t="s">
        <v>95</v>
      </c>
      <c r="X73" s="1" t="s">
        <v>1771</v>
      </c>
      <c r="Y73" s="1" t="s">
        <v>708</v>
      </c>
      <c r="Z73" s="1" t="s">
        <v>98</v>
      </c>
      <c r="AA73" s="1" t="s">
        <v>1771</v>
      </c>
      <c r="AB73" s="1" t="s">
        <v>708</v>
      </c>
      <c r="AC73" s="1" t="s">
        <v>98</v>
      </c>
      <c r="AD73" s="1">
        <v>6.92</v>
      </c>
      <c r="AE73" s="1" t="s">
        <v>99</v>
      </c>
      <c r="AF73" s="1" t="s">
        <v>1772</v>
      </c>
      <c r="AG73" s="1" t="s">
        <v>335</v>
      </c>
      <c r="AH73" s="1" t="s">
        <v>102</v>
      </c>
      <c r="AI73" s="1" t="s">
        <v>103</v>
      </c>
      <c r="AJ73" s="1">
        <v>60.83</v>
      </c>
      <c r="AK73" s="1"/>
      <c r="AL73" s="1" t="s">
        <v>1773</v>
      </c>
      <c r="AM73" s="1" t="s">
        <v>1774</v>
      </c>
      <c r="AN73" s="1" t="s">
        <v>558</v>
      </c>
      <c r="AO73" s="1" t="s">
        <v>179</v>
      </c>
      <c r="AP73" s="1" t="s">
        <v>106</v>
      </c>
      <c r="AQ73" s="1">
        <v>74</v>
      </c>
      <c r="AR73" s="1"/>
      <c r="AS73" s="1"/>
      <c r="AT73" s="1"/>
      <c r="AU73" s="1"/>
      <c r="AV73" s="1"/>
      <c r="AW73" s="1"/>
      <c r="AX73" s="1"/>
      <c r="AY73" s="1" t="s">
        <v>1775</v>
      </c>
      <c r="AZ73" s="1" t="s">
        <v>1776</v>
      </c>
      <c r="BA73" s="1" t="s">
        <v>232</v>
      </c>
      <c r="BB73" s="1" t="s">
        <v>233</v>
      </c>
      <c r="BC73" s="1" t="s">
        <v>136</v>
      </c>
      <c r="BD73" s="1" t="s">
        <v>1143</v>
      </c>
      <c r="BE73" s="1">
        <v>63.6</v>
      </c>
      <c r="BF73" s="1">
        <v>6.36</v>
      </c>
      <c r="BG73" s="1"/>
      <c r="BH73" s="1"/>
      <c r="BI73" s="1"/>
      <c r="BJ73" s="1"/>
      <c r="BK73" s="1"/>
      <c r="BL73" s="1"/>
      <c r="BM73" s="1"/>
      <c r="BN73" s="1"/>
      <c r="BO73" s="1" t="s">
        <v>1777</v>
      </c>
      <c r="BP73" s="1"/>
      <c r="BQ73" s="1"/>
      <c r="BR73" s="1" t="s">
        <v>1778</v>
      </c>
      <c r="BS73" s="1">
        <v>9</v>
      </c>
      <c r="BT73" s="1"/>
      <c r="BU73" s="1" t="str">
        <f>HYPERLINK("https://nconnect.nicmar.ac.in/storage/profile/ProfilePhoto_P25703071_927836.jpg","Download")</f>
        <v>0</v>
      </c>
      <c r="BV73" s="1" t="s">
        <v>114</v>
      </c>
      <c r="BW73" s="3"/>
      <c r="BX73" s="3"/>
    </row>
    <row r="74" spans="1:76">
      <c r="A74" s="1" t="s">
        <v>76</v>
      </c>
      <c r="B74" s="1" t="s">
        <v>77</v>
      </c>
      <c r="C74" s="1" t="s">
        <v>1779</v>
      </c>
      <c r="D74" s="1" t="s">
        <v>1780</v>
      </c>
      <c r="E74" s="1" t="s">
        <v>1781</v>
      </c>
      <c r="F74" s="1" t="s">
        <v>1782</v>
      </c>
      <c r="G74" s="1" t="s">
        <v>1783</v>
      </c>
      <c r="H74" s="1" t="s">
        <v>1784</v>
      </c>
      <c r="I74" s="1" t="s">
        <v>1785</v>
      </c>
      <c r="J74" s="1">
        <v>8108011850</v>
      </c>
      <c r="K74" s="1" t="s">
        <v>121</v>
      </c>
      <c r="L74" s="1" t="s">
        <v>1786</v>
      </c>
      <c r="M74" s="1" t="s">
        <v>87</v>
      </c>
      <c r="N74" s="1" t="s">
        <v>1787</v>
      </c>
      <c r="O74" s="1" t="s">
        <v>1788</v>
      </c>
      <c r="P74" s="1" t="s">
        <v>90</v>
      </c>
      <c r="Q74" s="1" t="s">
        <v>1789</v>
      </c>
      <c r="R74" s="1" t="s">
        <v>1781</v>
      </c>
      <c r="S74" s="1">
        <v>9702542764</v>
      </c>
      <c r="T74" s="1" t="s">
        <v>198</v>
      </c>
      <c r="U74" s="1" t="s">
        <v>1790</v>
      </c>
      <c r="V74" s="1">
        <v>7039284345</v>
      </c>
      <c r="W74" s="1" t="s">
        <v>225</v>
      </c>
      <c r="X74" s="1" t="s">
        <v>1791</v>
      </c>
      <c r="Y74" s="1" t="s">
        <v>1792</v>
      </c>
      <c r="Z74" s="1" t="s">
        <v>98</v>
      </c>
      <c r="AA74" s="1" t="s">
        <v>1791</v>
      </c>
      <c r="AB74" s="1" t="s">
        <v>1792</v>
      </c>
      <c r="AC74" s="1" t="s">
        <v>98</v>
      </c>
      <c r="AD74" s="1">
        <v>9.2</v>
      </c>
      <c r="AE74" s="1" t="s">
        <v>99</v>
      </c>
      <c r="AF74" s="1" t="s">
        <v>1793</v>
      </c>
      <c r="AG74" s="1" t="s">
        <v>1794</v>
      </c>
      <c r="AH74" s="1" t="s">
        <v>497</v>
      </c>
      <c r="AI74" s="1" t="s">
        <v>498</v>
      </c>
      <c r="AJ74" s="1">
        <v>80.6</v>
      </c>
      <c r="AK74" s="1"/>
      <c r="AL74" s="1" t="s">
        <v>1795</v>
      </c>
      <c r="AM74" s="1" t="s">
        <v>1794</v>
      </c>
      <c r="AN74" s="1" t="s">
        <v>501</v>
      </c>
      <c r="AO74" s="1" t="s">
        <v>177</v>
      </c>
      <c r="AP74" s="1" t="s">
        <v>503</v>
      </c>
      <c r="AQ74" s="1">
        <v>70</v>
      </c>
      <c r="AR74" s="1"/>
      <c r="AS74" s="1"/>
      <c r="AT74" s="1"/>
      <c r="AU74" s="1"/>
      <c r="AV74" s="1"/>
      <c r="AW74" s="1"/>
      <c r="AX74" s="1"/>
      <c r="AY74" s="1" t="s">
        <v>946</v>
      </c>
      <c r="AZ74" s="1" t="s">
        <v>1796</v>
      </c>
      <c r="BA74" s="1" t="s">
        <v>289</v>
      </c>
      <c r="BB74" s="1" t="s">
        <v>506</v>
      </c>
      <c r="BC74" s="1" t="s">
        <v>503</v>
      </c>
      <c r="BD74" s="1" t="s">
        <v>178</v>
      </c>
      <c r="BE74" s="1">
        <v>57.65</v>
      </c>
      <c r="BF74" s="1">
        <v>6.43</v>
      </c>
      <c r="BG74" s="1"/>
      <c r="BH74" s="1"/>
      <c r="BI74" s="1"/>
      <c r="BJ74" s="1"/>
      <c r="BK74" s="1"/>
      <c r="BL74" s="1"/>
      <c r="BM74" s="1"/>
      <c r="BN74" s="1"/>
      <c r="BO74" s="1" t="s">
        <v>1797</v>
      </c>
      <c r="BP74" s="1" t="s">
        <v>1798</v>
      </c>
      <c r="BQ74" s="1" t="s">
        <v>1799</v>
      </c>
      <c r="BR74" s="1" t="s">
        <v>1800</v>
      </c>
      <c r="BS74" s="1">
        <v>18</v>
      </c>
      <c r="BT74" s="1" t="s">
        <v>1801</v>
      </c>
      <c r="BU74" s="1" t="str">
        <f>HYPERLINK("https://nconnect.nicmar.ac.in/storage/profile/ProfilePhoto_P25703072_791563.jpg","Download")</f>
        <v>0</v>
      </c>
      <c r="BV74" s="1" t="s">
        <v>114</v>
      </c>
      <c r="BW74" s="3"/>
      <c r="BX74" s="4">
        <v>1</v>
      </c>
    </row>
    <row r="75" spans="1:76">
      <c r="A75" s="1" t="s">
        <v>76</v>
      </c>
      <c r="B75" s="1" t="s">
        <v>77</v>
      </c>
      <c r="C75" s="1" t="s">
        <v>1802</v>
      </c>
      <c r="D75" s="1" t="s">
        <v>566</v>
      </c>
      <c r="E75" s="1" t="s">
        <v>1803</v>
      </c>
      <c r="F75" s="1" t="s">
        <v>81</v>
      </c>
      <c r="G75" s="1" t="s">
        <v>1804</v>
      </c>
      <c r="H75" s="1" t="s">
        <v>1805</v>
      </c>
      <c r="I75" s="1" t="s">
        <v>1806</v>
      </c>
      <c r="J75" s="1">
        <v>7743859567</v>
      </c>
      <c r="K75" s="1" t="s">
        <v>121</v>
      </c>
      <c r="L75" s="1" t="s">
        <v>1807</v>
      </c>
      <c r="M75" s="1" t="s">
        <v>87</v>
      </c>
      <c r="N75" s="1" t="s">
        <v>194</v>
      </c>
      <c r="O75" s="1"/>
      <c r="P75" s="1" t="s">
        <v>170</v>
      </c>
      <c r="Q75" s="1" t="s">
        <v>1808</v>
      </c>
      <c r="R75" s="1" t="s">
        <v>1809</v>
      </c>
      <c r="S75" s="1">
        <v>9422181910</v>
      </c>
      <c r="T75" s="1" t="s">
        <v>93</v>
      </c>
      <c r="U75" s="1" t="s">
        <v>1810</v>
      </c>
      <c r="V75" s="1">
        <v>9422324187</v>
      </c>
      <c r="W75" s="1" t="s">
        <v>306</v>
      </c>
      <c r="X75" s="1" t="s">
        <v>1811</v>
      </c>
      <c r="Y75" s="1" t="s">
        <v>97</v>
      </c>
      <c r="Z75" s="1" t="s">
        <v>98</v>
      </c>
      <c r="AA75" s="1" t="s">
        <v>1812</v>
      </c>
      <c r="AB75" s="1" t="s">
        <v>1531</v>
      </c>
      <c r="AC75" s="1" t="s">
        <v>98</v>
      </c>
      <c r="AD75" s="1">
        <v>7.2</v>
      </c>
      <c r="AE75" s="1" t="s">
        <v>99</v>
      </c>
      <c r="AF75" s="1" t="s">
        <v>1813</v>
      </c>
      <c r="AG75" s="1" t="s">
        <v>1533</v>
      </c>
      <c r="AH75" s="1" t="s">
        <v>753</v>
      </c>
      <c r="AI75" s="1" t="s">
        <v>284</v>
      </c>
      <c r="AJ75" s="1">
        <v>73.2</v>
      </c>
      <c r="AK75" s="1">
        <v>0</v>
      </c>
      <c r="AL75" s="1" t="s">
        <v>1814</v>
      </c>
      <c r="AM75" s="1" t="s">
        <v>1533</v>
      </c>
      <c r="AN75" s="1" t="s">
        <v>443</v>
      </c>
      <c r="AO75" s="1" t="s">
        <v>360</v>
      </c>
      <c r="AP75" s="1" t="s">
        <v>286</v>
      </c>
      <c r="AQ75" s="1">
        <v>66.77</v>
      </c>
      <c r="AR75" s="1">
        <v>0</v>
      </c>
      <c r="AS75" s="1"/>
      <c r="AT75" s="1"/>
      <c r="AU75" s="1"/>
      <c r="AV75" s="1"/>
      <c r="AW75" s="1"/>
      <c r="AX75" s="1"/>
      <c r="AY75" s="1" t="s">
        <v>1535</v>
      </c>
      <c r="AZ75" s="1" t="s">
        <v>1815</v>
      </c>
      <c r="BA75" s="1" t="s">
        <v>1537</v>
      </c>
      <c r="BB75" s="1" t="s">
        <v>1538</v>
      </c>
      <c r="BC75" s="1" t="s">
        <v>446</v>
      </c>
      <c r="BD75" s="1" t="s">
        <v>475</v>
      </c>
      <c r="BE75" s="1">
        <v>77.1</v>
      </c>
      <c r="BF75" s="1">
        <v>7.7</v>
      </c>
      <c r="BG75" s="1"/>
      <c r="BH75" s="1"/>
      <c r="BI75" s="1"/>
      <c r="BJ75" s="1"/>
      <c r="BK75" s="1"/>
      <c r="BL75" s="1"/>
      <c r="BM75" s="1"/>
      <c r="BN75" s="1"/>
      <c r="BO75" s="1" t="s">
        <v>1539</v>
      </c>
      <c r="BP75" s="1"/>
      <c r="BQ75" s="1"/>
      <c r="BR75" s="1" t="s">
        <v>1816</v>
      </c>
      <c r="BS75" s="1">
        <v>65</v>
      </c>
      <c r="BT75" s="1" t="s">
        <v>1817</v>
      </c>
      <c r="BU75" s="1" t="str">
        <f>HYPERLINK("https://nconnect.nicmar.ac.in/storage/profile/ProfilePhoto_P25703073_853419.jpg","Download")</f>
        <v>0</v>
      </c>
      <c r="BV75" s="1" t="s">
        <v>114</v>
      </c>
      <c r="BW75" s="3"/>
      <c r="BX75" s="3"/>
    </row>
    <row r="76" spans="1:76">
      <c r="A76" s="1" t="s">
        <v>76</v>
      </c>
      <c r="B76" s="1" t="s">
        <v>77</v>
      </c>
      <c r="C76" s="1" t="s">
        <v>1818</v>
      </c>
      <c r="D76" s="1" t="s">
        <v>1519</v>
      </c>
      <c r="E76" s="1" t="s">
        <v>1819</v>
      </c>
      <c r="F76" s="1" t="s">
        <v>1820</v>
      </c>
      <c r="G76" s="1" t="s">
        <v>1821</v>
      </c>
      <c r="H76" s="1" t="s">
        <v>1822</v>
      </c>
      <c r="I76" s="1" t="s">
        <v>1823</v>
      </c>
      <c r="J76" s="1">
        <v>7517880354</v>
      </c>
      <c r="K76" s="1" t="s">
        <v>121</v>
      </c>
      <c r="L76" s="1" t="s">
        <v>1824</v>
      </c>
      <c r="M76" s="1" t="s">
        <v>87</v>
      </c>
      <c r="N76" s="1" t="s">
        <v>1825</v>
      </c>
      <c r="O76" s="1"/>
      <c r="P76" s="1" t="s">
        <v>247</v>
      </c>
      <c r="Q76" s="1" t="s">
        <v>1826</v>
      </c>
      <c r="R76" s="1" t="s">
        <v>1827</v>
      </c>
      <c r="S76" s="1">
        <v>7774964929</v>
      </c>
      <c r="T76" s="1" t="s">
        <v>1828</v>
      </c>
      <c r="U76" s="1" t="s">
        <v>1829</v>
      </c>
      <c r="V76" s="1">
        <v>9226466945</v>
      </c>
      <c r="W76" s="1" t="s">
        <v>1828</v>
      </c>
      <c r="X76" s="1" t="s">
        <v>1830</v>
      </c>
      <c r="Y76" s="1" t="s">
        <v>1831</v>
      </c>
      <c r="Z76" s="1" t="s">
        <v>98</v>
      </c>
      <c r="AA76" s="1" t="s">
        <v>1830</v>
      </c>
      <c r="AB76" s="1" t="s">
        <v>1831</v>
      </c>
      <c r="AC76" s="1" t="s">
        <v>98</v>
      </c>
      <c r="AD76" s="1">
        <v>6.8</v>
      </c>
      <c r="AE76" s="1" t="s">
        <v>99</v>
      </c>
      <c r="AF76" s="1" t="s">
        <v>1832</v>
      </c>
      <c r="AG76" s="1" t="s">
        <v>1833</v>
      </c>
      <c r="AH76" s="1" t="s">
        <v>388</v>
      </c>
      <c r="AI76" s="1" t="s">
        <v>468</v>
      </c>
      <c r="AJ76" s="1">
        <v>81.2</v>
      </c>
      <c r="AK76" s="1"/>
      <c r="AL76" s="1" t="s">
        <v>1834</v>
      </c>
      <c r="AM76" s="1" t="s">
        <v>1835</v>
      </c>
      <c r="AN76" s="1" t="s">
        <v>443</v>
      </c>
      <c r="AO76" s="1" t="s">
        <v>102</v>
      </c>
      <c r="AP76" s="1" t="s">
        <v>1279</v>
      </c>
      <c r="AQ76" s="1">
        <v>72.31</v>
      </c>
      <c r="AR76" s="1"/>
      <c r="AS76" s="1"/>
      <c r="AT76" s="1"/>
      <c r="AU76" s="1"/>
      <c r="AV76" s="1"/>
      <c r="AW76" s="1"/>
      <c r="AX76" s="1"/>
      <c r="AY76" s="1" t="s">
        <v>1836</v>
      </c>
      <c r="AZ76" s="1" t="s">
        <v>1837</v>
      </c>
      <c r="BA76" s="1" t="s">
        <v>1537</v>
      </c>
      <c r="BB76" s="1" t="s">
        <v>1538</v>
      </c>
      <c r="BC76" s="1" t="s">
        <v>1609</v>
      </c>
      <c r="BD76" s="1" t="s">
        <v>180</v>
      </c>
      <c r="BE76" s="1">
        <v>70.6</v>
      </c>
      <c r="BF76" s="1">
        <v>7.06</v>
      </c>
      <c r="BG76" s="1"/>
      <c r="BH76" s="1"/>
      <c r="BI76" s="1"/>
      <c r="BJ76" s="1"/>
      <c r="BK76" s="1"/>
      <c r="BL76" s="1"/>
      <c r="BM76" s="1"/>
      <c r="BN76" s="1"/>
      <c r="BO76" s="1" t="s">
        <v>1838</v>
      </c>
      <c r="BP76" s="1"/>
      <c r="BQ76" s="1"/>
      <c r="BR76" s="1" t="s">
        <v>1839</v>
      </c>
      <c r="BS76" s="1">
        <v>7</v>
      </c>
      <c r="BT76" s="1" t="s">
        <v>1840</v>
      </c>
      <c r="BU76" s="1" t="str">
        <f>HYPERLINK("https://nconnect.nicmar.ac.in/storage/profile/ProfilePhoto_P25703075_735968.jpg","Download")</f>
        <v>0</v>
      </c>
      <c r="BV76" s="1" t="s">
        <v>114</v>
      </c>
      <c r="BW76" s="3"/>
      <c r="BX76" s="3"/>
    </row>
    <row r="77" spans="1:76">
      <c r="A77" s="1" t="s">
        <v>76</v>
      </c>
      <c r="B77" s="1" t="s">
        <v>77</v>
      </c>
      <c r="C77" s="1" t="s">
        <v>1841</v>
      </c>
      <c r="D77" s="1" t="s">
        <v>1842</v>
      </c>
      <c r="E77" s="1"/>
      <c r="F77" s="1" t="s">
        <v>1843</v>
      </c>
      <c r="G77" s="1" t="s">
        <v>1844</v>
      </c>
      <c r="H77" s="1" t="s">
        <v>1845</v>
      </c>
      <c r="I77" s="1" t="s">
        <v>1846</v>
      </c>
      <c r="J77" s="1">
        <v>7752901132</v>
      </c>
      <c r="K77" s="1" t="s">
        <v>121</v>
      </c>
      <c r="L77" s="1" t="s">
        <v>1847</v>
      </c>
      <c r="M77" s="1" t="s">
        <v>87</v>
      </c>
      <c r="N77" s="1" t="s">
        <v>245</v>
      </c>
      <c r="O77" s="1"/>
      <c r="P77" s="1" t="s">
        <v>90</v>
      </c>
      <c r="Q77" s="1" t="s">
        <v>1848</v>
      </c>
      <c r="R77" s="1" t="s">
        <v>1849</v>
      </c>
      <c r="S77" s="1">
        <v>9648776435</v>
      </c>
      <c r="T77" s="1" t="s">
        <v>524</v>
      </c>
      <c r="U77" s="1" t="s">
        <v>1850</v>
      </c>
      <c r="V77" s="1">
        <v>9235361317</v>
      </c>
      <c r="W77" s="1" t="s">
        <v>277</v>
      </c>
      <c r="X77" s="1" t="s">
        <v>1851</v>
      </c>
      <c r="Y77" s="1" t="s">
        <v>1743</v>
      </c>
      <c r="Z77" s="1" t="s">
        <v>130</v>
      </c>
      <c r="AA77" s="1" t="s">
        <v>1851</v>
      </c>
      <c r="AB77" s="1" t="s">
        <v>1743</v>
      </c>
      <c r="AC77" s="1" t="s">
        <v>130</v>
      </c>
      <c r="AD77" s="1">
        <v>0.0</v>
      </c>
      <c r="AE77" s="1" t="s">
        <v>99</v>
      </c>
      <c r="AF77" s="1" t="s">
        <v>104</v>
      </c>
      <c r="AG77" s="1" t="s">
        <v>1852</v>
      </c>
      <c r="AH77" s="1" t="s">
        <v>390</v>
      </c>
      <c r="AI77" s="1" t="s">
        <v>446</v>
      </c>
      <c r="AJ77" s="1">
        <v>56</v>
      </c>
      <c r="AK77" s="1"/>
      <c r="AL77" s="1" t="s">
        <v>1853</v>
      </c>
      <c r="AM77" s="1" t="s">
        <v>335</v>
      </c>
      <c r="AN77" s="1" t="s">
        <v>337</v>
      </c>
      <c r="AO77" s="1" t="s">
        <v>157</v>
      </c>
      <c r="AP77" s="1" t="s">
        <v>109</v>
      </c>
      <c r="AQ77" s="1">
        <v>51.16</v>
      </c>
      <c r="AR77" s="1"/>
      <c r="AS77" s="1"/>
      <c r="AT77" s="1"/>
      <c r="AU77" s="1"/>
      <c r="AV77" s="1"/>
      <c r="AW77" s="1"/>
      <c r="AX77" s="1"/>
      <c r="AY77" s="1" t="s">
        <v>1854</v>
      </c>
      <c r="AZ77" s="1" t="s">
        <v>1855</v>
      </c>
      <c r="BA77" s="1" t="s">
        <v>925</v>
      </c>
      <c r="BB77" s="1" t="s">
        <v>926</v>
      </c>
      <c r="BC77" s="1" t="s">
        <v>311</v>
      </c>
      <c r="BD77" s="1" t="s">
        <v>342</v>
      </c>
      <c r="BE77" s="1">
        <v>60.32</v>
      </c>
      <c r="BF77" s="1">
        <v>6.35</v>
      </c>
      <c r="BG77" s="1"/>
      <c r="BH77" s="1"/>
      <c r="BI77" s="1"/>
      <c r="BJ77" s="1"/>
      <c r="BK77" s="1"/>
      <c r="BL77" s="1"/>
      <c r="BM77" s="1"/>
      <c r="BN77" s="1"/>
      <c r="BO77" s="1" t="s">
        <v>607</v>
      </c>
      <c r="BP77" s="1"/>
      <c r="BQ77" s="1"/>
      <c r="BR77" s="1" t="s">
        <v>1856</v>
      </c>
      <c r="BS77" s="1">
        <v>7</v>
      </c>
      <c r="BT77" s="1" t="s">
        <v>1857</v>
      </c>
      <c r="BU77" s="1" t="str">
        <f>HYPERLINK("https://nconnect.nicmar.ac.in/storage/profile/ProfilePhoto_P25703076_758314.jpg","Download")</f>
        <v>0</v>
      </c>
      <c r="BV77" s="1" t="s">
        <v>114</v>
      </c>
      <c r="BW77" s="3"/>
      <c r="BX77" s="3"/>
    </row>
    <row r="78" spans="1:76">
      <c r="A78" s="1" t="s">
        <v>76</v>
      </c>
      <c r="B78" s="1" t="s">
        <v>77</v>
      </c>
      <c r="C78" s="1" t="s">
        <v>1858</v>
      </c>
      <c r="D78" s="1" t="s">
        <v>1859</v>
      </c>
      <c r="E78" s="1" t="s">
        <v>1860</v>
      </c>
      <c r="F78" s="1" t="s">
        <v>1861</v>
      </c>
      <c r="G78" s="1" t="s">
        <v>1862</v>
      </c>
      <c r="H78" s="1" t="s">
        <v>1863</v>
      </c>
      <c r="I78" s="1" t="s">
        <v>1864</v>
      </c>
      <c r="J78" s="1">
        <v>8830177969</v>
      </c>
      <c r="K78" s="1" t="s">
        <v>121</v>
      </c>
      <c r="L78" s="1" t="s">
        <v>1865</v>
      </c>
      <c r="M78" s="1" t="s">
        <v>87</v>
      </c>
      <c r="N78" s="1" t="s">
        <v>594</v>
      </c>
      <c r="O78" s="1"/>
      <c r="P78" s="1" t="s">
        <v>170</v>
      </c>
      <c r="Q78" s="1" t="s">
        <v>1866</v>
      </c>
      <c r="R78" s="1" t="s">
        <v>1860</v>
      </c>
      <c r="S78" s="1">
        <v>9822213592</v>
      </c>
      <c r="T78" s="1" t="s">
        <v>93</v>
      </c>
      <c r="U78" s="1" t="s">
        <v>1867</v>
      </c>
      <c r="V78" s="1">
        <v>8007177969</v>
      </c>
      <c r="W78" s="1" t="s">
        <v>95</v>
      </c>
      <c r="X78" s="1" t="s">
        <v>1868</v>
      </c>
      <c r="Y78" s="1" t="s">
        <v>97</v>
      </c>
      <c r="Z78" s="1" t="s">
        <v>98</v>
      </c>
      <c r="AA78" s="1" t="s">
        <v>1868</v>
      </c>
      <c r="AB78" s="1" t="s">
        <v>97</v>
      </c>
      <c r="AC78" s="1" t="s">
        <v>98</v>
      </c>
      <c r="AD78" s="1">
        <v>8.13</v>
      </c>
      <c r="AE78" s="1" t="s">
        <v>99</v>
      </c>
      <c r="AF78" s="1" t="s">
        <v>1869</v>
      </c>
      <c r="AG78" s="1" t="s">
        <v>335</v>
      </c>
      <c r="AH78" s="1" t="s">
        <v>413</v>
      </c>
      <c r="AI78" s="1" t="s">
        <v>178</v>
      </c>
      <c r="AJ78" s="1">
        <v>77.8</v>
      </c>
      <c r="AK78" s="1"/>
      <c r="AL78" s="1" t="s">
        <v>1870</v>
      </c>
      <c r="AM78" s="1" t="s">
        <v>1871</v>
      </c>
      <c r="AN78" s="1" t="s">
        <v>230</v>
      </c>
      <c r="AO78" s="1" t="s">
        <v>291</v>
      </c>
      <c r="AP78" s="1" t="s">
        <v>207</v>
      </c>
      <c r="AQ78" s="1">
        <v>87.17</v>
      </c>
      <c r="AR78" s="1"/>
      <c r="AS78" s="1"/>
      <c r="AT78" s="1"/>
      <c r="AU78" s="1"/>
      <c r="AV78" s="1"/>
      <c r="AW78" s="1"/>
      <c r="AX78" s="1"/>
      <c r="AY78" s="1" t="s">
        <v>1872</v>
      </c>
      <c r="AZ78" s="1" t="s">
        <v>1872</v>
      </c>
      <c r="BA78" s="1" t="s">
        <v>232</v>
      </c>
      <c r="BB78" s="1" t="s">
        <v>1873</v>
      </c>
      <c r="BC78" s="1" t="s">
        <v>207</v>
      </c>
      <c r="BD78" s="1" t="s">
        <v>475</v>
      </c>
      <c r="BE78" s="1">
        <v>83.66</v>
      </c>
      <c r="BF78" s="1">
        <v>8.36</v>
      </c>
      <c r="BG78" s="1"/>
      <c r="BH78" s="1"/>
      <c r="BI78" s="1"/>
      <c r="BJ78" s="1"/>
      <c r="BK78" s="1"/>
      <c r="BL78" s="1"/>
      <c r="BM78" s="1"/>
      <c r="BN78" s="1"/>
      <c r="BO78" s="1" t="s">
        <v>448</v>
      </c>
      <c r="BP78" s="1"/>
      <c r="BQ78" s="1"/>
      <c r="BR78" s="1" t="s">
        <v>1874</v>
      </c>
      <c r="BS78" s="1">
        <v>44</v>
      </c>
      <c r="BT78" s="1"/>
      <c r="BU78" s="1" t="str">
        <f>HYPERLINK("https://nconnect.nicmar.ac.in/storage/profile/ProfilePhoto_P25703077_591873.jpg","Download")</f>
        <v>0</v>
      </c>
      <c r="BV78" s="1" t="s">
        <v>114</v>
      </c>
      <c r="BW78" s="3"/>
      <c r="BX78" s="3"/>
    </row>
    <row r="79" spans="1:76">
      <c r="A79" s="1" t="s">
        <v>76</v>
      </c>
      <c r="B79" s="1" t="s">
        <v>77</v>
      </c>
      <c r="C79" s="1" t="s">
        <v>1875</v>
      </c>
      <c r="D79" s="1" t="s">
        <v>1876</v>
      </c>
      <c r="E79" s="1" t="s">
        <v>1877</v>
      </c>
      <c r="F79" s="1" t="s">
        <v>1782</v>
      </c>
      <c r="G79" s="1" t="s">
        <v>1878</v>
      </c>
      <c r="H79" s="1" t="s">
        <v>1879</v>
      </c>
      <c r="I79" s="1" t="s">
        <v>1880</v>
      </c>
      <c r="J79" s="1">
        <v>9373435275</v>
      </c>
      <c r="K79" s="1" t="s">
        <v>85</v>
      </c>
      <c r="L79" s="1" t="s">
        <v>1881</v>
      </c>
      <c r="M79" s="1" t="s">
        <v>87</v>
      </c>
      <c r="N79" s="1" t="s">
        <v>272</v>
      </c>
      <c r="O79" s="1" t="s">
        <v>1882</v>
      </c>
      <c r="P79" s="1" t="s">
        <v>170</v>
      </c>
      <c r="Q79" s="1" t="s">
        <v>1883</v>
      </c>
      <c r="R79" s="1" t="s">
        <v>1877</v>
      </c>
      <c r="S79" s="1">
        <v>9730160532</v>
      </c>
      <c r="T79" s="1" t="s">
        <v>524</v>
      </c>
      <c r="U79" s="1" t="s">
        <v>1884</v>
      </c>
      <c r="V79" s="1">
        <v>9503840633</v>
      </c>
      <c r="W79" s="1" t="s">
        <v>95</v>
      </c>
      <c r="X79" s="1" t="s">
        <v>1885</v>
      </c>
      <c r="Y79" s="1" t="s">
        <v>668</v>
      </c>
      <c r="Z79" s="1" t="s">
        <v>98</v>
      </c>
      <c r="AA79" s="1" t="s">
        <v>1885</v>
      </c>
      <c r="AB79" s="1" t="s">
        <v>668</v>
      </c>
      <c r="AC79" s="1" t="s">
        <v>98</v>
      </c>
      <c r="AD79" s="1">
        <v>7.3</v>
      </c>
      <c r="AE79" s="1" t="s">
        <v>99</v>
      </c>
      <c r="AF79" s="1" t="s">
        <v>1886</v>
      </c>
      <c r="AG79" s="1" t="s">
        <v>1887</v>
      </c>
      <c r="AH79" s="1" t="s">
        <v>102</v>
      </c>
      <c r="AI79" s="1" t="s">
        <v>257</v>
      </c>
      <c r="AJ79" s="1">
        <v>84.8</v>
      </c>
      <c r="AK79" s="1">
        <v>0</v>
      </c>
      <c r="AL79" s="1" t="s">
        <v>1888</v>
      </c>
      <c r="AM79" s="1" t="s">
        <v>1887</v>
      </c>
      <c r="AN79" s="1"/>
      <c r="AO79" s="1" t="s">
        <v>105</v>
      </c>
      <c r="AP79" s="1" t="s">
        <v>364</v>
      </c>
      <c r="AQ79" s="1">
        <v>72.33</v>
      </c>
      <c r="AR79" s="1">
        <v>0</v>
      </c>
      <c r="AS79" s="1"/>
      <c r="AT79" s="1"/>
      <c r="AU79" s="1"/>
      <c r="AV79" s="1"/>
      <c r="AW79" s="1"/>
      <c r="AX79" s="1"/>
      <c r="AY79" s="1" t="s">
        <v>1889</v>
      </c>
      <c r="AZ79" s="1" t="s">
        <v>1890</v>
      </c>
      <c r="BA79" s="1"/>
      <c r="BB79" s="1"/>
      <c r="BC79" s="1" t="s">
        <v>106</v>
      </c>
      <c r="BD79" s="1" t="s">
        <v>1143</v>
      </c>
      <c r="BE79" s="1">
        <v>74.98</v>
      </c>
      <c r="BF79" s="1">
        <v>8.03</v>
      </c>
      <c r="BG79" s="1"/>
      <c r="BH79" s="1"/>
      <c r="BI79" s="1"/>
      <c r="BJ79" s="1"/>
      <c r="BK79" s="1"/>
      <c r="BL79" s="1"/>
      <c r="BM79" s="1"/>
      <c r="BN79" s="1"/>
      <c r="BO79" s="1" t="s">
        <v>1891</v>
      </c>
      <c r="BP79" s="1"/>
      <c r="BQ79" s="1"/>
      <c r="BR79" s="1" t="s">
        <v>1892</v>
      </c>
      <c r="BS79" s="1">
        <v>8</v>
      </c>
      <c r="BT79" s="1"/>
      <c r="BU79" s="1" t="str">
        <f>HYPERLINK("https://nconnect.nicmar.ac.in/storage/profile/ProfilePhoto_P25703078_978462.jpg","Download")</f>
        <v>0</v>
      </c>
      <c r="BV79" s="1" t="s">
        <v>114</v>
      </c>
      <c r="BW79" s="3"/>
      <c r="BX79" s="3"/>
    </row>
    <row r="80" spans="1:76">
      <c r="A80" s="1" t="s">
        <v>76</v>
      </c>
      <c r="B80" s="1" t="s">
        <v>77</v>
      </c>
      <c r="C80" s="1" t="s">
        <v>1893</v>
      </c>
      <c r="D80" s="1" t="s">
        <v>1894</v>
      </c>
      <c r="E80" s="1" t="s">
        <v>1895</v>
      </c>
      <c r="F80" s="1" t="s">
        <v>1782</v>
      </c>
      <c r="G80" s="1" t="s">
        <v>1896</v>
      </c>
      <c r="H80" s="1" t="s">
        <v>1897</v>
      </c>
      <c r="I80" s="1" t="s">
        <v>1898</v>
      </c>
      <c r="J80" s="1">
        <v>7558235037</v>
      </c>
      <c r="K80" s="1" t="s">
        <v>121</v>
      </c>
      <c r="L80" s="1" t="s">
        <v>1899</v>
      </c>
      <c r="M80" s="1" t="s">
        <v>87</v>
      </c>
      <c r="N80" s="1" t="s">
        <v>594</v>
      </c>
      <c r="O80" s="1"/>
      <c r="P80" s="1" t="s">
        <v>170</v>
      </c>
      <c r="Q80" s="1" t="s">
        <v>1900</v>
      </c>
      <c r="R80" s="1" t="s">
        <v>1901</v>
      </c>
      <c r="S80" s="1">
        <v>9422037003</v>
      </c>
      <c r="T80" s="1" t="s">
        <v>665</v>
      </c>
      <c r="U80" s="1" t="s">
        <v>1902</v>
      </c>
      <c r="V80" s="1">
        <v>9922770998</v>
      </c>
      <c r="W80" s="1" t="s">
        <v>95</v>
      </c>
      <c r="X80" s="1" t="s">
        <v>1903</v>
      </c>
      <c r="Y80" s="1" t="s">
        <v>646</v>
      </c>
      <c r="Z80" s="1" t="s">
        <v>98</v>
      </c>
      <c r="AA80" s="1" t="s">
        <v>1903</v>
      </c>
      <c r="AB80" s="1" t="s">
        <v>646</v>
      </c>
      <c r="AC80" s="1" t="s">
        <v>98</v>
      </c>
      <c r="AD80" s="1">
        <v>7.61</v>
      </c>
      <c r="AE80" s="1" t="s">
        <v>99</v>
      </c>
      <c r="AF80" s="1" t="s">
        <v>1904</v>
      </c>
      <c r="AG80" s="1" t="s">
        <v>1905</v>
      </c>
      <c r="AH80" s="1" t="s">
        <v>468</v>
      </c>
      <c r="AI80" s="1" t="s">
        <v>256</v>
      </c>
      <c r="AJ80" s="1">
        <v>89.2</v>
      </c>
      <c r="AK80" s="1"/>
      <c r="AL80" s="1" t="s">
        <v>1906</v>
      </c>
      <c r="AM80" s="1" t="s">
        <v>1907</v>
      </c>
      <c r="AN80" s="1" t="s">
        <v>230</v>
      </c>
      <c r="AO80" s="1" t="s">
        <v>102</v>
      </c>
      <c r="AP80" s="1" t="s">
        <v>105</v>
      </c>
      <c r="AQ80" s="1">
        <v>81.67</v>
      </c>
      <c r="AR80" s="1"/>
      <c r="AS80" s="1"/>
      <c r="AT80" s="1"/>
      <c r="AU80" s="1"/>
      <c r="AV80" s="1"/>
      <c r="AW80" s="1"/>
      <c r="AX80" s="1"/>
      <c r="AY80" s="1" t="s">
        <v>672</v>
      </c>
      <c r="AZ80" s="1" t="s">
        <v>1908</v>
      </c>
      <c r="BA80" s="1" t="s">
        <v>653</v>
      </c>
      <c r="BB80" s="1" t="s">
        <v>506</v>
      </c>
      <c r="BC80" s="1" t="s">
        <v>207</v>
      </c>
      <c r="BD80" s="1" t="s">
        <v>1143</v>
      </c>
      <c r="BE80" s="1">
        <v>72.1</v>
      </c>
      <c r="BF80" s="1">
        <v>7.71</v>
      </c>
      <c r="BG80" s="1"/>
      <c r="BH80" s="1"/>
      <c r="BI80" s="1"/>
      <c r="BJ80" s="1"/>
      <c r="BK80" s="1"/>
      <c r="BL80" s="1"/>
      <c r="BM80" s="1"/>
      <c r="BN80" s="1"/>
      <c r="BO80" s="1" t="s">
        <v>1909</v>
      </c>
      <c r="BP80" s="1"/>
      <c r="BQ80" s="1"/>
      <c r="BR80" s="1" t="s">
        <v>1910</v>
      </c>
      <c r="BS80" s="1">
        <v>20</v>
      </c>
      <c r="BT80" s="1"/>
      <c r="BU80" s="1" t="str">
        <f>HYPERLINK("https://nconnect.nicmar.ac.in/storage/profile/ProfilePhoto_P25703080_396475.jpg","Download")</f>
        <v>0</v>
      </c>
      <c r="BV80" s="1" t="s">
        <v>114</v>
      </c>
      <c r="BW80" s="3"/>
      <c r="BX80" s="3"/>
    </row>
    <row r="81" spans="1:76">
      <c r="A81" s="1" t="s">
        <v>76</v>
      </c>
      <c r="B81" s="1" t="s">
        <v>77</v>
      </c>
      <c r="C81" s="1" t="s">
        <v>1911</v>
      </c>
      <c r="D81" s="1" t="s">
        <v>1912</v>
      </c>
      <c r="E81" s="1" t="s">
        <v>1387</v>
      </c>
      <c r="F81" s="1" t="s">
        <v>1913</v>
      </c>
      <c r="G81" s="1" t="s">
        <v>1914</v>
      </c>
      <c r="H81" s="1" t="s">
        <v>1915</v>
      </c>
      <c r="I81" s="1" t="s">
        <v>1915</v>
      </c>
      <c r="J81" s="1">
        <v>7378759253</v>
      </c>
      <c r="K81" s="1" t="s">
        <v>121</v>
      </c>
      <c r="L81" s="1" t="s">
        <v>1916</v>
      </c>
      <c r="M81" s="1" t="s">
        <v>87</v>
      </c>
      <c r="N81" s="1" t="s">
        <v>521</v>
      </c>
      <c r="O81" s="1"/>
      <c r="P81" s="1" t="s">
        <v>196</v>
      </c>
      <c r="Q81" s="1" t="s">
        <v>1917</v>
      </c>
      <c r="R81" s="1" t="s">
        <v>1918</v>
      </c>
      <c r="S81" s="1">
        <v>9403558646</v>
      </c>
      <c r="T81" s="1" t="s">
        <v>553</v>
      </c>
      <c r="U81" s="1" t="s">
        <v>1919</v>
      </c>
      <c r="V81" s="1">
        <v>9403558646</v>
      </c>
      <c r="W81" s="1" t="s">
        <v>1920</v>
      </c>
      <c r="X81" s="1" t="s">
        <v>1921</v>
      </c>
      <c r="Y81" s="1" t="s">
        <v>986</v>
      </c>
      <c r="Z81" s="1" t="s">
        <v>98</v>
      </c>
      <c r="AA81" s="1" t="s">
        <v>1921</v>
      </c>
      <c r="AB81" s="1" t="s">
        <v>986</v>
      </c>
      <c r="AC81" s="1" t="s">
        <v>98</v>
      </c>
      <c r="AD81" s="1">
        <v>8.83</v>
      </c>
      <c r="AE81" s="1" t="s">
        <v>99</v>
      </c>
      <c r="AF81" s="1" t="s">
        <v>987</v>
      </c>
      <c r="AG81" s="1" t="s">
        <v>1922</v>
      </c>
      <c r="AH81" s="1" t="s">
        <v>604</v>
      </c>
      <c r="AI81" s="1" t="s">
        <v>284</v>
      </c>
      <c r="AJ81" s="1">
        <v>74.8</v>
      </c>
      <c r="AK81" s="1"/>
      <c r="AL81" s="1" t="s">
        <v>1923</v>
      </c>
      <c r="AM81" s="1" t="s">
        <v>601</v>
      </c>
      <c r="AN81" s="1" t="s">
        <v>230</v>
      </c>
      <c r="AO81" s="1" t="s">
        <v>360</v>
      </c>
      <c r="AP81" s="1" t="s">
        <v>286</v>
      </c>
      <c r="AQ81" s="1">
        <v>67.69</v>
      </c>
      <c r="AR81" s="1"/>
      <c r="AS81" s="1"/>
      <c r="AT81" s="1"/>
      <c r="AU81" s="1"/>
      <c r="AV81" s="1"/>
      <c r="AW81" s="1"/>
      <c r="AX81" s="1"/>
      <c r="AY81" s="1" t="s">
        <v>989</v>
      </c>
      <c r="AZ81" s="1" t="s">
        <v>1924</v>
      </c>
      <c r="BA81" s="1" t="s">
        <v>289</v>
      </c>
      <c r="BB81" s="1" t="s">
        <v>506</v>
      </c>
      <c r="BC81" s="1" t="s">
        <v>291</v>
      </c>
      <c r="BD81" s="1" t="s">
        <v>991</v>
      </c>
      <c r="BE81" s="1">
        <v>72.8</v>
      </c>
      <c r="BF81" s="1">
        <v>8.18</v>
      </c>
      <c r="BG81" s="1"/>
      <c r="BH81" s="1"/>
      <c r="BI81" s="1"/>
      <c r="BJ81" s="1"/>
      <c r="BK81" s="1"/>
      <c r="BL81" s="1"/>
      <c r="BM81" s="1"/>
      <c r="BN81" s="1"/>
      <c r="BO81" s="1" t="s">
        <v>1925</v>
      </c>
      <c r="BP81" s="1" t="s">
        <v>1926</v>
      </c>
      <c r="BQ81" s="1" t="s">
        <v>789</v>
      </c>
      <c r="BR81" s="1" t="s">
        <v>1927</v>
      </c>
      <c r="BS81" s="1">
        <v>8</v>
      </c>
      <c r="BT81" s="1"/>
      <c r="BU81" s="1" t="str">
        <f>HYPERLINK("https://nconnect.nicmar.ac.in/storage/profile/ProfilePhoto_P25703036_347852.jpg","Download")</f>
        <v>0</v>
      </c>
      <c r="BV81" s="1" t="s">
        <v>114</v>
      </c>
      <c r="BW81" s="3"/>
      <c r="BX81" s="3"/>
    </row>
    <row r="82" spans="1:76">
      <c r="A82" s="1" t="s">
        <v>76</v>
      </c>
      <c r="B82" s="1" t="s">
        <v>77</v>
      </c>
      <c r="C82" s="1" t="s">
        <v>1928</v>
      </c>
      <c r="D82" s="1"/>
      <c r="E82" s="1"/>
      <c r="F82" s="1"/>
      <c r="G82" s="1"/>
      <c r="H82" s="1" t="s">
        <v>1929</v>
      </c>
      <c r="I82" s="1" t="s">
        <v>1929</v>
      </c>
      <c r="J82" s="1"/>
      <c r="K82" s="1"/>
      <c r="L82" s="1"/>
      <c r="M82" s="1"/>
      <c r="N82" s="1"/>
      <c r="O82" s="1"/>
      <c r="P82" s="1"/>
      <c r="Q82" s="1"/>
      <c r="R82" s="1"/>
      <c r="S82" s="1"/>
      <c r="T82" s="1"/>
      <c r="U82" s="1"/>
      <c r="V82" s="1"/>
      <c r="W82" s="1"/>
      <c r="X82" s="1"/>
      <c r="Y82" s="1"/>
      <c r="Z82" s="1"/>
      <c r="AA82" s="1"/>
      <c r="AB82" s="1"/>
      <c r="AC82" s="1"/>
      <c r="AD82" s="1" t="s">
        <v>99</v>
      </c>
      <c r="AE82" s="1" t="s">
        <v>99</v>
      </c>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t="s">
        <v>1930</v>
      </c>
      <c r="BV82" s="1" t="s">
        <v>1931</v>
      </c>
      <c r="BW82" s="3"/>
      <c r="BX82"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 ref="BU57" r:id="rId_hyperlink_56" tooltip="Download" display="Download"/>
    <hyperlink ref="BU58" r:id="rId_hyperlink_57" tooltip="Download" display="Download"/>
    <hyperlink ref="BU59" r:id="rId_hyperlink_58" tooltip="Download" display="Download"/>
    <hyperlink ref="BU60" r:id="rId_hyperlink_59" tooltip="Download" display="Download"/>
    <hyperlink ref="BU61" r:id="rId_hyperlink_60" tooltip="Download" display="Download"/>
    <hyperlink ref="BU62" r:id="rId_hyperlink_61" tooltip="Download" display="Download"/>
    <hyperlink ref="BU63" r:id="rId_hyperlink_62" tooltip="Download" display="Download"/>
    <hyperlink ref="BU64" r:id="rId_hyperlink_63" tooltip="Download" display="Download"/>
    <hyperlink ref="BU65" r:id="rId_hyperlink_64" tooltip="Download" display="Download"/>
    <hyperlink ref="BU66" r:id="rId_hyperlink_65" tooltip="Download" display="Download"/>
    <hyperlink ref="BU67" r:id="rId_hyperlink_66" tooltip="Download" display="Download"/>
    <hyperlink ref="BU68" r:id="rId_hyperlink_67" tooltip="Download" display="Download"/>
    <hyperlink ref="BU69" r:id="rId_hyperlink_68" tooltip="Download" display="Download"/>
    <hyperlink ref="BU70" r:id="rId_hyperlink_69" tooltip="Download" display="Download"/>
    <hyperlink ref="BU71" r:id="rId_hyperlink_70" tooltip="Download" display="Download"/>
    <hyperlink ref="BU72" r:id="rId_hyperlink_71" tooltip="Download" display="Download"/>
    <hyperlink ref="BU73" r:id="rId_hyperlink_72" tooltip="Download" display="Download"/>
    <hyperlink ref="BU74" r:id="rId_hyperlink_73" tooltip="Download" display="Download"/>
    <hyperlink ref="BU75" r:id="rId_hyperlink_74" tooltip="Download" display="Download"/>
    <hyperlink ref="BU76" r:id="rId_hyperlink_75" tooltip="Download" display="Download"/>
    <hyperlink ref="BU77" r:id="rId_hyperlink_76" tooltip="Download" display="Download"/>
    <hyperlink ref="BU78" r:id="rId_hyperlink_77" tooltip="Download" display="Download"/>
    <hyperlink ref="BU79" r:id="rId_hyperlink_78" tooltip="Download" display="Download"/>
    <hyperlink ref="BU80" r:id="rId_hyperlink_79" tooltip="Download" display="Download"/>
    <hyperlink ref="BU81" r:id="rId_hyperlink_80"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2026-09-23T14:38:02+05:30</dcterms:created>
  <dcterms:modified xsi:type="dcterms:W3CDTF">2026-09-23T14:38:02+05:30</dcterms:modified>
  <dc:title>Untitled Spreadsheet</dc:title>
  <dc:description/>
  <dc:subject/>
  <cp:keywords/>
  <cp:category/>
</cp:coreProperties>
</file>