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<sst xmlns="http://schemas.openxmlformats.org/spreadsheetml/2006/main" uniqueCount="2961">
  <si>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</si>
  <si>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</si>
  <si>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</si>
  <si>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</si>
  <si>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</si>
  <si>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</si>
  <si>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</si>
  <si>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</si>
  <si>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</si>
  <si>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</si>
  <si>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</si>
  <si>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</si>
  <si>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</si>
  <si>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</si>
  <si>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</si>
  <si>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</si>
  <si>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</si>
  <si>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</si>
  <si>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</si>
  <si>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</si>
  <si>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</si>
  <si>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</si>
  <si>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</si>
  <si>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</si>
  <si>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</si>
  <si>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</si>
  <si>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</si>
  <si>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</si>
  <si>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</si>
  <si>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Current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</si>
  <si>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</si>
  <si>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</si>
  <si>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</si>
  <si>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</si>
  <si>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</si>
  <si>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</si>
  <si>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</si>
  <si>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</si>
  <si>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</si>
  <si>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</si>
  <si>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</si>
  <si>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</si>
  <si>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</si>
  <si>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</si>
  <si>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</si>
  <si>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</si>
  <si>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</si>
  <si>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</si>
  <si>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</si>
  <si>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</si>
  <si>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</si>
  <si>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</si>
  <si>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</si>
  <si>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</si>
  <si>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</si>
  <si>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</si>
  <si>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</si>
  <si>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</si>
  <si>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</si>
  <si>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</si>
  <si>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</si>
  <si>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</si>
  <si>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</si>
  <si>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</si>
  <si>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</si>
  <si>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</si>
  <si>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</si>
  <si>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</si>
  <si>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</si>
  <si>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</si>
  <si>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</si>
  <si>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</si>
  <si>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</si>
  <si>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</si>
  <si>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</si>
  <si>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MBA-PEM</t>
  </si>
  <si>
    <t>2026-2028</t>
  </si>
  <si>
    <t>P26701001</t>
  </si>
  <si>
    <t>AISHWARYA</t>
  </si>
  <si>
    <t>NAIR</t>
  </si>
  <si>
    <t>Aishwarya Nair</t>
  </si>
  <si>
    <t>P26701001@student.nicmar.ac.in</t>
  </si>
  <si>
    <t>Female</t>
  </si>
  <si>
    <t>05-Mar-2003</t>
  </si>
  <si>
    <t>Single</t>
  </si>
  <si>
    <t>ENGLISH, HINDI,MALAYALAM,MARATHI,TAMIL</t>
  </si>
  <si>
    <t>DANCING,PAINTING,LISTENING MUSIC,MOVIES</t>
  </si>
  <si>
    <t>A+</t>
  </si>
  <si>
    <t>9515 1587 1433</t>
  </si>
  <si>
    <t>SATHEESHKUMAR NAIR</t>
  </si>
  <si>
    <t>RETIRED</t>
  </si>
  <si>
    <t>SHEELA NAIR</t>
  </si>
  <si>
    <t>B 602, OM PARADISE, VIKASNAGAR, DEHUROAD, PUNE- 412101</t>
  </si>
  <si>
    <t>Pune</t>
  </si>
  <si>
    <t>Maharashtra</t>
  </si>
  <si>
    <t>NA</t>
  </si>
  <si>
    <t>KENDRIYA VIDYALAYA NO.1, DEHUROAD, PUNE- 412101</t>
  </si>
  <si>
    <t>CBSE</t>
  </si>
  <si>
    <t>2017-Apr</t>
  </si>
  <si>
    <t>2018-Mar</t>
  </si>
  <si>
    <t>Science (PCMB)</t>
  </si>
  <si>
    <t>2019-Apr</t>
  </si>
  <si>
    <t>2020-Mar</t>
  </si>
  <si>
    <t>Savitribai Phule Pune University</t>
  </si>
  <si>
    <t>S B PATIL COLLEGE OF ARCHITECTURE AND DESIGN, AKURDI, PUNE- 411044</t>
  </si>
  <si>
    <t>Bachelor of Architecture (B.Arch.)</t>
  </si>
  <si>
    <t>Architecture</t>
  </si>
  <si>
    <t>2020-Apr</t>
  </si>
  <si>
    <t>2025-Apr</t>
  </si>
  <si>
    <t>AUTOCAD, REVIT, BIM, MSP, MS OFFICE,LUMION, SKETCHUP, V RAY, ENSCAPE</t>
  </si>
  <si>
    <t>The Grid Architechets | Architectural Intern | Ahmedabad, Gujarat | Jun 2024 | Dec 2024 | 26 Weeks | Campus Internship</t>
  </si>
  <si>
    <t>P26701002</t>
  </si>
  <si>
    <t>Abhinandan</t>
  </si>
  <si>
    <t>Jha</t>
  </si>
  <si>
    <t>Abhinandan Jha</t>
  </si>
  <si>
    <t>jhanicholson50@gmail.com</t>
  </si>
  <si>
    <t>P26701002@student.nicmar.ac.in</t>
  </si>
  <si>
    <t>Male</t>
  </si>
  <si>
    <t>10-Oct-2002</t>
  </si>
  <si>
    <t xml:space="preserve">Hindi, Hindi, Bengali </t>
  </si>
  <si>
    <t xml:space="preserve">Reading, Anime, Sports, eSports, Movies,Music </t>
  </si>
  <si>
    <t>O+</t>
  </si>
  <si>
    <t>Pran Gopal Jha</t>
  </si>
  <si>
    <t>Government employee</t>
  </si>
  <si>
    <t>Sanhita Jha</t>
  </si>
  <si>
    <t>Sambhava Niwas, Lane 1, Lake Garden, Ghorapir, Malda</t>
  </si>
  <si>
    <t>Malda</t>
  </si>
  <si>
    <t>West Bengal</t>
  </si>
  <si>
    <t>St. Michael,s School</t>
  </si>
  <si>
    <t>Siliguri, West Bengal</t>
  </si>
  <si>
    <t>2011-Mar</t>
  </si>
  <si>
    <t>2019-Mar</t>
  </si>
  <si>
    <t>Pailan World School</t>
  </si>
  <si>
    <t>Kolkata, West Bengal</t>
  </si>
  <si>
    <t>Science (PCM)</t>
  </si>
  <si>
    <t>2021-Apr</t>
  </si>
  <si>
    <t>Maulana Abul Kalam Azad University of Technology</t>
  </si>
  <si>
    <t>Techno International Newtown</t>
  </si>
  <si>
    <t>Bachelor of Technology (B.Tech)</t>
  </si>
  <si>
    <t>Electrical Engineering</t>
  </si>
  <si>
    <t>2021-Aug</t>
  </si>
  <si>
    <t>2025-May</t>
  </si>
  <si>
    <t>MS Office, MATLAB, DaVinci Resolve,C,C++,Python,Java</t>
  </si>
  <si>
    <t>Lauritz Knudsen | Engineering Trainee | Kolkata | Jul 2024 | Aug 2024 | 4 Weeks | Campus Internship</t>
  </si>
  <si>
    <t>Ethics in Engineering Practice
Developing Soft Skills and Personality
The Joy of Computing using Python</t>
  </si>
  <si>
    <t>P26701003</t>
  </si>
  <si>
    <t>Jyotsna</t>
  </si>
  <si>
    <t>Rose</t>
  </si>
  <si>
    <t>Joe</t>
  </si>
  <si>
    <t>Jyotsna Rose Joe</t>
  </si>
  <si>
    <t>P26701003@student.nicmar.ac.in</t>
  </si>
  <si>
    <t>14-Sep-2003</t>
  </si>
  <si>
    <t>English ,Malayalam ,Hindi</t>
  </si>
  <si>
    <t>Listening to music,Dance,Athletics,Basketball ,Gym,Art and crafts</t>
  </si>
  <si>
    <t>Joe Joseph</t>
  </si>
  <si>
    <t xml:space="preserve">Business </t>
  </si>
  <si>
    <t>Shiny Joe</t>
  </si>
  <si>
    <t xml:space="preserve">Housewife </t>
  </si>
  <si>
    <t>27/2022 C, Rose Villa ,Kochu Kadavanthra,Near Shipyard CISF,Kadavanthra PO,Cochin 20</t>
  </si>
  <si>
    <t>Ernakulam</t>
  </si>
  <si>
    <t>Kerala</t>
  </si>
  <si>
    <t>Sacred Heart CMI Public School</t>
  </si>
  <si>
    <t>CBSE, Ernakulam, Kerala</t>
  </si>
  <si>
    <t>2018-May</t>
  </si>
  <si>
    <t>2019-May</t>
  </si>
  <si>
    <t>2020-May</t>
  </si>
  <si>
    <t>2021-Jul</t>
  </si>
  <si>
    <t xml:space="preserve">Christ University </t>
  </si>
  <si>
    <t>Christ University Kengeri Campus,Bangalore,Karnataka</t>
  </si>
  <si>
    <t>Bachelor of Architecture</t>
  </si>
  <si>
    <t>2026-May</t>
  </si>
  <si>
    <t>Autocad,Sketchup,Lumion,Enscape,Photoshop,Illustrator,GIS,AR/VR Software ,Procreate,Ms Excel,Ms Project</t>
  </si>
  <si>
    <t>Lalichan Zacharias Atelier | Student Intern | Ernakulam,Kerala | Apr 2025 | Sep 2025 | 20 Weeks | Campus Internship</t>
  </si>
  <si>
    <t>P26701004</t>
  </si>
  <si>
    <t>Yuvraj</t>
  </si>
  <si>
    <t>Mahesh</t>
  </si>
  <si>
    <t>Pandhare</t>
  </si>
  <si>
    <t>Yuvraj Mahesh Pandhare</t>
  </si>
  <si>
    <t>P26701004@student.nicmar.ac.in</t>
  </si>
  <si>
    <t>13-Dec-2002</t>
  </si>
  <si>
    <t>Marathi,Hindi,English</t>
  </si>
  <si>
    <t>Football,Gaming,Roadtrips,Music</t>
  </si>
  <si>
    <t>B+</t>
  </si>
  <si>
    <t>Business</t>
  </si>
  <si>
    <t>Deepali</t>
  </si>
  <si>
    <t>Homemaker</t>
  </si>
  <si>
    <t>Plot No.32, Hingane Home Colony, Karvenagar, Pune-411052</t>
  </si>
  <si>
    <t>MIT Vishwashanti Gurukul School, Pune</t>
  </si>
  <si>
    <t>Maharashtra State Board of Secondary and Higher Secondary Education, Pune</t>
  </si>
  <si>
    <t>2018-Jun</t>
  </si>
  <si>
    <t>Mechanical Engineering</t>
  </si>
  <si>
    <t xml:space="preserve">Eklavya Shikshan Sanstha's Polytechnic, Pune </t>
  </si>
  <si>
    <t>2019-Jun</t>
  </si>
  <si>
    <t>2022-May</t>
  </si>
  <si>
    <t xml:space="preserve">Savitribai Phule Pune University </t>
  </si>
  <si>
    <t>Sinhgad College of Engineering, Pune</t>
  </si>
  <si>
    <t>Bachelor of Engineering (B.E.)</t>
  </si>
  <si>
    <t>2022-Jun</t>
  </si>
  <si>
    <t>AutoCAD,MS Office,MS Project,Solidworks,Python,Data Structure with C,C Programming,AI with MernStack,Web Development</t>
  </si>
  <si>
    <t>Chintamani Engineering Work | Production Supervisor | Shivane, Pune | Mar 2025 | Mar 2026 | 1 Years, 0 Months, 0 Days | 2.16
ADA Tech Solutions | Education Consultant | Swargate, Pune | Mar 2026 | Jun 2026 | 0 Years, 2 Months, 21 Days | 1.68</t>
  </si>
  <si>
    <t>14 month(s)</t>
  </si>
  <si>
    <t>Omkar Engineering | Intern | Dhayari, Pune | Dec 2022 | Jan 2023 | 4 Weeks
Chintamani Engineering Work | Intern | Shivane, Pune | Jun 2021 | Sep 2021 | 13 Weeks</t>
  </si>
  <si>
    <t>AI with Mernstack
C Programming
Data Structure using C
Python Programming (Core,Advance,Sql)</t>
  </si>
  <si>
    <t>P26701005</t>
  </si>
  <si>
    <t>Maria</t>
  </si>
  <si>
    <t>Varghese</t>
  </si>
  <si>
    <t>Maria Rose Varghese</t>
  </si>
  <si>
    <t>P26701005@student.nicmar.ac.in</t>
  </si>
  <si>
    <t>22-Oct-2002</t>
  </si>
  <si>
    <t xml:space="preserve">ENGLISH,MALAYALAM,HINDI </t>
  </si>
  <si>
    <t>KARATE,MUSIC,MOVIES,CHESS,BADMINTON,WATER COLOR</t>
  </si>
  <si>
    <t>VARGHESE YOHANNAN</t>
  </si>
  <si>
    <t>CIVIL ENGINEER</t>
  </si>
  <si>
    <t>SHERLYKUTTY GEORGE</t>
  </si>
  <si>
    <t>NURSE</t>
  </si>
  <si>
    <t>MALIPARAMBIL(H)PARUMALA PO MANNAR PATHANAMTHITTA DIST, KERALA</t>
  </si>
  <si>
    <t>Pathanamthitta</t>
  </si>
  <si>
    <t xml:space="preserve">ST. MARYS RESIDENTIAL PUBLIC SCHOOL </t>
  </si>
  <si>
    <t>CBSE/KERALA</t>
  </si>
  <si>
    <t>GOOD SHEPHERD PUBLIC SCHOOL,THENGANA</t>
  </si>
  <si>
    <t>Science (PCB)</t>
  </si>
  <si>
    <t>2020-Jun</t>
  </si>
  <si>
    <t>2021-Jun</t>
  </si>
  <si>
    <t>APJ ABDUL KALAM TECHNOLOGICAL UNIVERSITY</t>
  </si>
  <si>
    <t>COLLEGE OF ARCHITECTURE TRIVANDRUM</t>
  </si>
  <si>
    <t>2021-Nov</t>
  </si>
  <si>
    <t>2026-Jun</t>
  </si>
  <si>
    <t>AUTOCAD,SKETCHUP,LUMION,ENSCAPE,REVIT,3DSMAX,PHOTOSHOP,ILLUSTRATOR,MS PROJECT,EXCEL, MS WORD</t>
  </si>
  <si>
    <t>P26701006</t>
  </si>
  <si>
    <t>Rohan</t>
  </si>
  <si>
    <t>Ramavadh</t>
  </si>
  <si>
    <t>Yadav</t>
  </si>
  <si>
    <t>Rohan Ramavadh Yadav</t>
  </si>
  <si>
    <t>P26701006@student.nicmar.ac.in</t>
  </si>
  <si>
    <t>19-Aug-2002</t>
  </si>
  <si>
    <t>English,Hindi,Marathi</t>
  </si>
  <si>
    <t>Motovlogging,Gymming,Playing Flute</t>
  </si>
  <si>
    <t>A-</t>
  </si>
  <si>
    <t>5389 8861 8526</t>
  </si>
  <si>
    <t>Ramavadh Rajju Yadav</t>
  </si>
  <si>
    <t>Shubhavati Ramavadh Yadav</t>
  </si>
  <si>
    <t>Flat No-2101,Platino-C,Lodha Splendora,Ghodbunder Road</t>
  </si>
  <si>
    <t>Thane</t>
  </si>
  <si>
    <t>ST Lawrence High School</t>
  </si>
  <si>
    <t>Maharashtra State Board of Secondary and Higher Secondary Education  (Mumbai/Maharashtra)</t>
  </si>
  <si>
    <t>2006-Jun</t>
  </si>
  <si>
    <t>Diploma In Electrical Engineering</t>
  </si>
  <si>
    <t>JAWAHAR EDUCATION SOCIETY'S ANNASAHEB CHUDAMAN PATIL COLLEGE OF ENGINEERING (Navi Mumbai/Maharashtra)</t>
  </si>
  <si>
    <t>2018-Aug</t>
  </si>
  <si>
    <t>2021-May</t>
  </si>
  <si>
    <t>Mumbai University</t>
  </si>
  <si>
    <t>New Horizon Institute of Technology and Management (Thane/Maharashtra)</t>
  </si>
  <si>
    <t>2021-Dec</t>
  </si>
  <si>
    <t>2024-Jul</t>
  </si>
  <si>
    <t>AutoCAD Electrical ,Revit Electrical</t>
  </si>
  <si>
    <t>P26701007</t>
  </si>
  <si>
    <t>Durva</t>
  </si>
  <si>
    <t>Bhalchandra</t>
  </si>
  <si>
    <t>Narvekar</t>
  </si>
  <si>
    <t>Durva Bhalchandra Narvekar</t>
  </si>
  <si>
    <t>P26701007@student.nicmar.ac.in</t>
  </si>
  <si>
    <t>12-Oct-2000</t>
  </si>
  <si>
    <t>English, Marathi,Hindi</t>
  </si>
  <si>
    <t>Swimming,Trekking,Adventures</t>
  </si>
  <si>
    <t>Retired</t>
  </si>
  <si>
    <t>Bhavana</t>
  </si>
  <si>
    <t>homemaker</t>
  </si>
  <si>
    <t>601, Neha galaxy, sayani road, prabhadevi, mumbai 400025</t>
  </si>
  <si>
    <t>Mumbai City</t>
  </si>
  <si>
    <t>Mahatma Jotiba Phule Kanya Shala Marathi Medium</t>
  </si>
  <si>
    <t>Mumbai</t>
  </si>
  <si>
    <t>2015-Mar</t>
  </si>
  <si>
    <t>2016-Mar</t>
  </si>
  <si>
    <t>Guru Nanak Khalsa College of Arts, Science and Commerce</t>
  </si>
  <si>
    <t>2017-Feb</t>
  </si>
  <si>
    <t>2018-Feb</t>
  </si>
  <si>
    <t>Anjuman-I-Islam's Kalsekar Technical Campus (AIKTC),panvel.</t>
  </si>
  <si>
    <t>2023-Apr</t>
  </si>
  <si>
    <t>MS office,MS project,Autocad,Sketchup,Lumion,Indesign,Excel,Revit</t>
  </si>
  <si>
    <t>Sumedha Gore Architects | Architect | Dadar, mumbai | Apr 2024 | Jun 2026 | 2 Years, 2 Months, 29 Days | 4.2
Vastusiddhi Architects | Junior Architect | Mumbai | Aug 2023 | Feb 2024 | 0 Years, 6 Months, 28 Days | 2.4</t>
  </si>
  <si>
    <t>33 month(s)</t>
  </si>
  <si>
    <t>Scribblers Atelier LLP | Intern Architect | mumbai | Dec 2021 | May 2022 | 23 Weeks</t>
  </si>
  <si>
    <t>Completed GRSF ( Griharmony Redevlopment Stakeholders Federation) course on redevelopment.</t>
  </si>
  <si>
    <t>P26701008</t>
  </si>
  <si>
    <t>P26701008@student.nicmar.ac.in</t>
  </si>
  <si>
    <t>No Uploaded</t>
  </si>
  <si>
    <t>P26701009</t>
  </si>
  <si>
    <t>Shradha</t>
  </si>
  <si>
    <t>Narendra</t>
  </si>
  <si>
    <t>Rotey</t>
  </si>
  <si>
    <t>Shradha Narendra Rotey</t>
  </si>
  <si>
    <t>P26701009@student.nicmar.ac.in</t>
  </si>
  <si>
    <t>20-Apr-2001</t>
  </si>
  <si>
    <t>marathi hindi english</t>
  </si>
  <si>
    <t>Music,Travelling</t>
  </si>
  <si>
    <t>AB+</t>
  </si>
  <si>
    <t>Narendra Vishnu Rotey</t>
  </si>
  <si>
    <t>Electrical Engineer</t>
  </si>
  <si>
    <t>Nilima Narendra Rotey</t>
  </si>
  <si>
    <t>Home Maker</t>
  </si>
  <si>
    <t>Parmanu Nagar CHS Ltd, Room No. D13, Plot No. 2-7,Vashi, Navi Mumbai.</t>
  </si>
  <si>
    <t>Mumbai Suburban</t>
  </si>
  <si>
    <t>Panchadeep Society CHS, F3 Building, Room No. 301, Vashi, Navi Mumbai</t>
  </si>
  <si>
    <t>Fr. Agnels Multipurpose School</t>
  </si>
  <si>
    <t>2016-Jun</t>
  </si>
  <si>
    <t>2017-Mar</t>
  </si>
  <si>
    <t>Karmveer Bhaurao Patil College</t>
  </si>
  <si>
    <t>2017-Jul</t>
  </si>
  <si>
    <t>2019-Feb</t>
  </si>
  <si>
    <t>University of Mumbai</t>
  </si>
  <si>
    <t>Lokmanya Tilak Institute of Architecture and Design Studies, Kopar Khairane</t>
  </si>
  <si>
    <t>Architecture Design &amp; Planning</t>
  </si>
  <si>
    <t>2019-Jul</t>
  </si>
  <si>
    <t>2024-May</t>
  </si>
  <si>
    <t>Autocad MS office,MSProject,Revit,SPSS</t>
  </si>
  <si>
    <t>PG Patki Partner LLP | Junior Architect | Mumbai | Sep 2024 | Apr 2026 | 1 Years, 6 Months, 18 Days | 2.91</t>
  </si>
  <si>
    <t>18 month(s)</t>
  </si>
  <si>
    <t xml:space="preserve">  Edifice Consultants Pvt. Ltd | Intern Architect | Govandi, Mumbai | Nov 2022 | Apr 2026 | 179 Weeks</t>
  </si>
  <si>
    <t>P26701010</t>
  </si>
  <si>
    <t>JAYSHREE</t>
  </si>
  <si>
    <t>AVHAD</t>
  </si>
  <si>
    <t>Jayshree Avhad</t>
  </si>
  <si>
    <t>jaishreeavhad6@gmail.com</t>
  </si>
  <si>
    <t>P26701010@student.nicmar.ac.in</t>
  </si>
  <si>
    <t>16-Sep-2001</t>
  </si>
  <si>
    <t>ENGLISH,HINDI,MARATHI</t>
  </si>
  <si>
    <t>READING,TREKKING,BADMINTON,ILLUSTRATION,DIGITAL ART,CYCLING</t>
  </si>
  <si>
    <t>HANSRAJ AVHAD</t>
  </si>
  <si>
    <t>GST DEPARTMENT</t>
  </si>
  <si>
    <t>SANGEETA AVHAD</t>
  </si>
  <si>
    <t>HOUSE WIFE</t>
  </si>
  <si>
    <t>201, AKSHARDIVYA APT, UPNAGAR, NASHIK ROAD NASHIK</t>
  </si>
  <si>
    <t>Nashik</t>
  </si>
  <si>
    <t>DSIGNATURE ARCHITECTS | JUNIOR ARCHITECT | PUNE | Jun 2024 | May 2026 | 1 Years, 11 Months, 16 Days | 3</t>
  </si>
  <si>
    <t>23 month(s)</t>
  </si>
  <si>
    <t>VASTU ARCHITECTS | ARCHITECTURAL INTERN | PUNE | Jun 2023 | Oct 2023 | 17 Weeks | Campus Internship</t>
  </si>
  <si>
    <t>P26701011</t>
  </si>
  <si>
    <t>Anushka</t>
  </si>
  <si>
    <t>Parab</t>
  </si>
  <si>
    <t>Anushka Parab</t>
  </si>
  <si>
    <t>P26701011@student.nicmar.ac.in</t>
  </si>
  <si>
    <t>25-Aug-2000</t>
  </si>
  <si>
    <t>English,Marathi,Hindi</t>
  </si>
  <si>
    <t>Painting,Music,Badminton</t>
  </si>
  <si>
    <t>3349 1648 8556</t>
  </si>
  <si>
    <t>Bhau Parab</t>
  </si>
  <si>
    <t>Service</t>
  </si>
  <si>
    <t>Rashmi Parab</t>
  </si>
  <si>
    <t xml:space="preserve">A/101, Sai Regency, Bhoir, Nagar, Mulund East, Mumbai </t>
  </si>
  <si>
    <t>A/101, Sai Regency, Bhoir, Nagar, Mulund East</t>
  </si>
  <si>
    <t xml:space="preserve">IES King George School, Mulund </t>
  </si>
  <si>
    <t>Maharashtra State Board of Secondary and Higher Secondary Education, Mumbai</t>
  </si>
  <si>
    <t>2015-Jun</t>
  </si>
  <si>
    <t>Wamanrao Muranjan Junior College of Science &amp; Commerce</t>
  </si>
  <si>
    <t>Lokmanya Tilak Institute Of Architecture &amp; Design Studies, Navi Mumbai</t>
  </si>
  <si>
    <t>2018-Jul</t>
  </si>
  <si>
    <t>AutoCAD,MS Office,Primavera,Photoshop,Sketchup,Revit,Lumion</t>
  </si>
  <si>
    <t>Interface By Ar. Kunal Barve | Junior Architect | Mulund | Jul 2023 | Nov 2025 | 2 Years, 4 Months, 13 Days | 3.84
SKADA | Junior Architect | Thane | Apr 2026 | Jun 2026 | 0 Years, 2 Months, 29 Days | 4.2</t>
  </si>
  <si>
    <t>31 month(s)</t>
  </si>
  <si>
    <t>Archvision Architects &amp; Interior Designers | Architectural Intern | Thane | Nov 2021 | Apr 2022 | 22 Weeks | Campus Internship</t>
  </si>
  <si>
    <t>Project Management (Using Primavera P6) Live Class, Master of City Planning, IIT Kharagpur</t>
  </si>
  <si>
    <t>P26701012</t>
  </si>
  <si>
    <t>Tanish</t>
  </si>
  <si>
    <t>Rakesh</t>
  </si>
  <si>
    <t>Shinde</t>
  </si>
  <si>
    <t>Tanish Rakesh Shinde</t>
  </si>
  <si>
    <t>P26701012@student.nicmar.ac.in</t>
  </si>
  <si>
    <t>09-May-2005</t>
  </si>
  <si>
    <t>Hindi,Marathi,English</t>
  </si>
  <si>
    <t>Gym,Music,Running</t>
  </si>
  <si>
    <t>B-</t>
  </si>
  <si>
    <t>Rakesh Shinde</t>
  </si>
  <si>
    <t>Engineer</t>
  </si>
  <si>
    <t>Jyoti Shinde</t>
  </si>
  <si>
    <t>Doctor</t>
  </si>
  <si>
    <t>A/9 Madhur Society, Chicholi Bander Road, Malad West</t>
  </si>
  <si>
    <t>Dr. S. Radhakrishnan International School, Malad West</t>
  </si>
  <si>
    <t>Maharashtra State Board of Secondary &amp; Higher Secondary Education</t>
  </si>
  <si>
    <t>2014-Jun</t>
  </si>
  <si>
    <t>Civil Engineering</t>
  </si>
  <si>
    <t>Thakur Polytechnic Mumbai</t>
  </si>
  <si>
    <t>2020-Dec</t>
  </si>
  <si>
    <t>2023-Jun</t>
  </si>
  <si>
    <t>Thakur College of Engineering and Technology Mumbai</t>
  </si>
  <si>
    <t>Autocad</t>
  </si>
  <si>
    <t>SHREEJI CONSTRUCTION | Trainee Site Engineer | Orlem, Malad (West) | Nov 2025 | Apr 2026 | 24 Weeks</t>
  </si>
  <si>
    <t>TallyPrime with GST</t>
  </si>
  <si>
    <t>P26701013</t>
  </si>
  <si>
    <t>Pratyush</t>
  </si>
  <si>
    <t>Rajesh</t>
  </si>
  <si>
    <t>Bhongle</t>
  </si>
  <si>
    <t>Pratyush Rajesh Bhongle</t>
  </si>
  <si>
    <t>pratyushbhongle2@gmail.com</t>
  </si>
  <si>
    <t>P26701013@student.nicmar.ac.in</t>
  </si>
  <si>
    <t>31-May-2002</t>
  </si>
  <si>
    <t>English, Hindi,Marathi</t>
  </si>
  <si>
    <t>Biking, Track Racing,Football, Reading, Architectural Design</t>
  </si>
  <si>
    <t>Mechanical Engineer</t>
  </si>
  <si>
    <t>Sharwani</t>
  </si>
  <si>
    <t>BCOM Double Graduate</t>
  </si>
  <si>
    <t>1103, Soni Sarovar Tower, Old M.H.B. Colony, Borivali-West, Mumbai-400091</t>
  </si>
  <si>
    <t>Pawar Public School</t>
  </si>
  <si>
    <t xml:space="preserve">ICSE Board/ Delhi </t>
  </si>
  <si>
    <t>2012-Jun</t>
  </si>
  <si>
    <t>St. Rock's Degree College of Commerce and Science</t>
  </si>
  <si>
    <t>Maharashtra State Board of Secondary and Higher Secondary Education, Mumbai Divisional Board</t>
  </si>
  <si>
    <t>Kamla Raheja Vidyanidhi School of Environment and Architecture, Mumbai</t>
  </si>
  <si>
    <t>2021-Jan</t>
  </si>
  <si>
    <t>Autocad,Ms Office,Ms Project,Rhino,Revit,Sketchup,Lumion,Photoshop,Adobe Illustrator, Procreate,Autodesk Forma,Ms Powerpoint,Ms Excel,Mid Journey,D3 Render</t>
  </si>
  <si>
    <t>Kaushik Patel Architects | Trainee Architect/Intern | Kandivali-West Mumbai | Dec 2024 | Apr 2025 | 20 Weeks</t>
  </si>
  <si>
    <t>P26701014</t>
  </si>
  <si>
    <t>Prajapati</t>
  </si>
  <si>
    <t xml:space="preserve">Roshan </t>
  </si>
  <si>
    <t>Lalbihari</t>
  </si>
  <si>
    <t>Prajapati Roshan  Lalbihari</t>
  </si>
  <si>
    <t>roshanprajapatiabc@gmail.com</t>
  </si>
  <si>
    <t>P26701014@student.nicmar.ac.in</t>
  </si>
  <si>
    <t>02-Feb-2001</t>
  </si>
  <si>
    <t>hindi, English</t>
  </si>
  <si>
    <t>Reading Book, Watching Webseries</t>
  </si>
  <si>
    <t xml:space="preserve">retired </t>
  </si>
  <si>
    <t>Urmila</t>
  </si>
  <si>
    <t>House Wife</t>
  </si>
  <si>
    <t>Tower 8 Flat no 1506, Sunteck maxxworld, tivri, East, Naigaon East, Naigaon Vasai-Virar, Maharashtra 401208</t>
  </si>
  <si>
    <t>Palghar</t>
  </si>
  <si>
    <t>Anudatt Vidyalaya School and Junior College</t>
  </si>
  <si>
    <t>Mumbai, Maharashtra</t>
  </si>
  <si>
    <t>2026-Mar</t>
  </si>
  <si>
    <t>2017-Jun</t>
  </si>
  <si>
    <t>Thakur College of Engineering and Technology</t>
  </si>
  <si>
    <t>2022-Jan</t>
  </si>
  <si>
    <t>Autocad, BIM 360,MS Office,revit</t>
  </si>
  <si>
    <t xml:space="preserve">Rustomjee | Site Engineer | Bandra West | Feb 2024 | Jun 2026 | 2 Years, 4 Months, 14 Days | 5.5 </t>
  </si>
  <si>
    <t>28 month(s)</t>
  </si>
  <si>
    <t>Rustomjee | Site Engineer | Mumbai Bandra west | Nov 2023 | Feb 2024 | 13 Weeks | Campus Internship</t>
  </si>
  <si>
    <t>Expert in Building Design</t>
  </si>
  <si>
    <t>P26701015</t>
  </si>
  <si>
    <t>Kaustubh</t>
  </si>
  <si>
    <t>Shantaram</t>
  </si>
  <si>
    <t>Khule</t>
  </si>
  <si>
    <t>Kaustubh Shantaram Khule</t>
  </si>
  <si>
    <t>P26701015@student.nicmar.ac.in</t>
  </si>
  <si>
    <t>26-Jul-2003</t>
  </si>
  <si>
    <t xml:space="preserve">English,Hindi ,Marathi </t>
  </si>
  <si>
    <t>Travelling ,Reading ,Music</t>
  </si>
  <si>
    <t>Farmer</t>
  </si>
  <si>
    <t xml:space="preserve">Aasha </t>
  </si>
  <si>
    <t>Savata Nagar Nehru Chowk</t>
  </si>
  <si>
    <t>Sai shree PG Balewadi Gaon</t>
  </si>
  <si>
    <t>Janata Vidhyala Pawan Nagar</t>
  </si>
  <si>
    <t xml:space="preserve">State Board of Secondary Education </t>
  </si>
  <si>
    <t>Civil Enginnering</t>
  </si>
  <si>
    <t>K K Wagh Polytechnic Nashik</t>
  </si>
  <si>
    <t>Pimpri Chinchwad College of Engineering and Research Ravet</t>
  </si>
  <si>
    <t>2024-Aug</t>
  </si>
  <si>
    <t>AUTOCAD, MS Project,STAAD PRO,Excel</t>
  </si>
  <si>
    <t>Sgurrenergy Pvt Ltd | Associate Engineer  | Pune | Aug 2024 | Jun 2026 | 1 Years, 9 Months, 15 Days | 5.18</t>
  </si>
  <si>
    <t>21 month(s)</t>
  </si>
  <si>
    <t>Sgurrenergy Pvt Ltd | Trainee Engineer  | Pune | Dec 2023 | Jul 2024 | 32 Weeks | Campus Internship
Nashik municipal Coorporation | Trainee | Nashik | Jun 2020 | Jun 2020 | 4 Weeks
GT Associates  | Site Trainee | Pune | Jan 2023 | Feb 2023 | 4 Weeks</t>
  </si>
  <si>
    <t>P26701016</t>
  </si>
  <si>
    <t>Swaraj</t>
  </si>
  <si>
    <t xml:space="preserve">Rajendra </t>
  </si>
  <si>
    <t>Patil</t>
  </si>
  <si>
    <t>Swaraj Rajendra  Patil</t>
  </si>
  <si>
    <t>P26701016@student.nicmar.ac.in</t>
  </si>
  <si>
    <t>20-May-2003</t>
  </si>
  <si>
    <t xml:space="preserve">Hindi, English </t>
  </si>
  <si>
    <t xml:space="preserve">Learning and self improvement, Self-Discovery through Reading. Philosophical Inquiry. </t>
  </si>
  <si>
    <t xml:space="preserve">483853629790 </t>
  </si>
  <si>
    <t xml:space="preserve">Shraddha </t>
  </si>
  <si>
    <t xml:space="preserve">Government servant </t>
  </si>
  <si>
    <t>Varco city, dhanamgaon road near vadhwani science college, Yavatmal 445001</t>
  </si>
  <si>
    <t>Yavatmal</t>
  </si>
  <si>
    <t xml:space="preserve">Vivekanand vidyalay, Yavatmal </t>
  </si>
  <si>
    <t xml:space="preserve">Secondary and higher secondary education </t>
  </si>
  <si>
    <t xml:space="preserve">Diploma in civil engineering </t>
  </si>
  <si>
    <t xml:space="preserve">Government collage of polytechnic, bramhapuri </t>
  </si>
  <si>
    <t>2019-Aug</t>
  </si>
  <si>
    <t>2022-Mar</t>
  </si>
  <si>
    <t>Savitribai Phule university, pune</t>
  </si>
  <si>
    <t xml:space="preserve">Sinhagad collage of engineering , Pune, Maharashtra </t>
  </si>
  <si>
    <t>AutoCad, Revit,Sketchup</t>
  </si>
  <si>
    <t>Asian Paints Ltd  | Application engineer.  | Pune | Oct 2025 | May 2026 | 0 Years, 7 Months, 10 Days | 3.68
Urbanroof pvt. Ltd  | Site Engineer  | Pune | Feb 2025 | Oct 2025 | 0 Years, 7 Months, 18 Days | 2.4</t>
  </si>
  <si>
    <t>P26701017</t>
  </si>
  <si>
    <t>Alen</t>
  </si>
  <si>
    <t>Paul</t>
  </si>
  <si>
    <t>Alen Varghese Paul</t>
  </si>
  <si>
    <t>P26701017@student.nicmar.ac.in</t>
  </si>
  <si>
    <t>06-Oct-2000</t>
  </si>
  <si>
    <t>English,Malayalam,Hindi</t>
  </si>
  <si>
    <t>Music,Movies,Riding</t>
  </si>
  <si>
    <t>Poulose K V</t>
  </si>
  <si>
    <t>Deepa T I</t>
  </si>
  <si>
    <t>Kulavelil House, Airpuram P.O , Kuttipilly</t>
  </si>
  <si>
    <t>St. George Senior Secondary Public School, Mannoor</t>
  </si>
  <si>
    <t>Central Board of Secondary Education, Kerala</t>
  </si>
  <si>
    <t>2016-May</t>
  </si>
  <si>
    <t>Nirmala Public School, Muvattupuzha</t>
  </si>
  <si>
    <t>Computer Science (CS)</t>
  </si>
  <si>
    <t>APJ Abdul Kalam Technological University</t>
  </si>
  <si>
    <t xml:space="preserve"> Viswajyothi College of Engineering and Technology, Kerala</t>
  </si>
  <si>
    <t>MS Office, C++,Python, Java, Autocad</t>
  </si>
  <si>
    <t>Tata Consultancy Services | System Engineer | Kochi | Sep 2023 | Jul 2026 | 2 Years, 10 Months, 15 Days | 3.36
Sapphire Casa Designers and Builders | Site Engineer | Kochi | Aug 2022 | Sep 2023 | 1 Years, 0 Months, 28 Days | 1.2</t>
  </si>
  <si>
    <t>47 month(s)</t>
  </si>
  <si>
    <t>Full Stack Python Django with React
Oracle Cloud Infrastructure 2025 Certified Generative AI Professional 
Oracle Cloud Infrastructure 2025 Certified AI Foundation</t>
  </si>
  <si>
    <t>P26701018</t>
  </si>
  <si>
    <t>Aditi</t>
  </si>
  <si>
    <t>Shankar</t>
  </si>
  <si>
    <t>Navale</t>
  </si>
  <si>
    <t>Aditi Shankar Navale</t>
  </si>
  <si>
    <t>P26701018@student.nicmar.ac.in</t>
  </si>
  <si>
    <t>25-Oct-2002</t>
  </si>
  <si>
    <t>Music,Art,Travel</t>
  </si>
  <si>
    <t>Shankar Navale</t>
  </si>
  <si>
    <t>Bhavana Navale</t>
  </si>
  <si>
    <t>Housewife</t>
  </si>
  <si>
    <t>Sr.No.47/5, 'Vatsalya' bungalow, lane no. 7, near new Saibaba temple, Sai Nagari, Chandan Nagar, Pune-411014</t>
  </si>
  <si>
    <t>St. Felix High School</t>
  </si>
  <si>
    <t>Maharashtra Board of Secondary and Higher Secondary Education, Pune</t>
  </si>
  <si>
    <t>St. Mira's College for Girls</t>
  </si>
  <si>
    <t>2020-Jul</t>
  </si>
  <si>
    <t>MKSSS Dr. Bhanuben Nanavati College of Architecture</t>
  </si>
  <si>
    <t>2021-Feb</t>
  </si>
  <si>
    <t>2025-Jul</t>
  </si>
  <si>
    <t>Autocad,Sketchup,Adobe</t>
  </si>
  <si>
    <t>Prashant Deshmukh and Associates | Junior Architect | Pune | Nov 2025 | May 2026 | 0 Years, 6 Months, 3 Days | 2.16</t>
  </si>
  <si>
    <t>6 month(s)</t>
  </si>
  <si>
    <t>P26701019</t>
  </si>
  <si>
    <t>Jyoti</t>
  </si>
  <si>
    <t>Rajendra</t>
  </si>
  <si>
    <t>Kolhe</t>
  </si>
  <si>
    <t>Jyoti Rajendra Kolhe</t>
  </si>
  <si>
    <t>jyotikolhe0310@gmail.com</t>
  </si>
  <si>
    <t>P26701019@student.nicmar.ac.in</t>
  </si>
  <si>
    <t>03-Oct-2002</t>
  </si>
  <si>
    <t>English,Hindi,Marathi,German,Kannada</t>
  </si>
  <si>
    <t>Architectural Graphic Design,Photography,Travelling</t>
  </si>
  <si>
    <t>Rajendra Kolhe</t>
  </si>
  <si>
    <t>Business - Daily Essentials store</t>
  </si>
  <si>
    <t>Savita Kolhe</t>
  </si>
  <si>
    <t>Sinhgad Road, Manik Baug, Ganesh Baug, Bldg. No. 1, A wing, Flat No. 24</t>
  </si>
  <si>
    <t>Sinhgad Spring Dale Ambegaon School</t>
  </si>
  <si>
    <t>Central Board of Secondary Education, Pune, Maharashtra</t>
  </si>
  <si>
    <t>2007-Jun</t>
  </si>
  <si>
    <t xml:space="preserve">Marathawada Mitra Mandal's College of Science </t>
  </si>
  <si>
    <t>State Board of Maharashtra</t>
  </si>
  <si>
    <t>2020-Feb</t>
  </si>
  <si>
    <t>School of Planning and Architecture, Vijayawada</t>
  </si>
  <si>
    <t>Vijayawada, Andhra Pradesh</t>
  </si>
  <si>
    <t>2020-Nov</t>
  </si>
  <si>
    <t>MS Excell,MS Project,MS office,Primavera P6,Autocad,Revit,IBM SPSS,Adobe Photoshop</t>
  </si>
  <si>
    <t>VISTAAR Architects | Junior Architect | Karvenagar, Pune, Maharashtra | Jun 2025 | Jun 2026 | 0 Years, 11 Months, 25 Days | 2.64
VEDA Architects | Junior Architect | Remote | Jul 2025 | May 2026 | 0 Years, 10 Months, 30 Days | 1.8</t>
  </si>
  <si>
    <t>22 month(s)</t>
  </si>
  <si>
    <t>Karan Grover and Associates | Intern Architect | Vadodara, Gujarat | May 2023 | Nov 2023 | 26 Weeks
VEDA Architects | Intern Architect | Remote | Aug 2023 | Jun 2025 | 95 Weeks</t>
  </si>
  <si>
    <t>P26701020</t>
  </si>
  <si>
    <t xml:space="preserve">Sakshi </t>
  </si>
  <si>
    <t xml:space="preserve">Anant </t>
  </si>
  <si>
    <t xml:space="preserve">Kulkarni </t>
  </si>
  <si>
    <t xml:space="preserve">Sakshi  Anant  Kulkarni </t>
  </si>
  <si>
    <t>P26701020@student.nicmar.ac.in</t>
  </si>
  <si>
    <t>20-Jun-2002</t>
  </si>
  <si>
    <t>Reading, Classical music,Photography</t>
  </si>
  <si>
    <t xml:space="preserve">Anant Vishwanath Kulkarni </t>
  </si>
  <si>
    <t xml:space="preserve">Retired Government officer </t>
  </si>
  <si>
    <t xml:space="preserve">Pratiksha Anant Kulkarni </t>
  </si>
  <si>
    <t>Housemaker</t>
  </si>
  <si>
    <t>Flat no 6, Patil garden building no.8, Charwak chowk, Indira Nagar, Nashik</t>
  </si>
  <si>
    <t>M.R. Sarda Kanya Vidya Mandir, Nashik</t>
  </si>
  <si>
    <t xml:space="preserve">Maharashtra State Board of Secondary and Higher Secondary Education, Pune </t>
  </si>
  <si>
    <t>HPT Arts and RYK science college, Nashik</t>
  </si>
  <si>
    <t xml:space="preserve">Sinhgad college of Architecture, Pune </t>
  </si>
  <si>
    <t>AutoCAD, Sketchup,Vray,Photoshop,MS Office</t>
  </si>
  <si>
    <t xml:space="preserve">Archielecto, Nashik | Junior Architect | Nashik | Jul 2025 | Jun 2026 | 0 Years, 11 Months, 9 Days | 2.35 </t>
  </si>
  <si>
    <t>11 month(s)</t>
  </si>
  <si>
    <t>Environ Planners, Nashik | Architectural Intern | Nashik | Jun 2024 | Oct 2024 | 19 Weeks</t>
  </si>
  <si>
    <t>P26701021</t>
  </si>
  <si>
    <t>Tanzila</t>
  </si>
  <si>
    <t>Tazdin</t>
  </si>
  <si>
    <t>Kapadia</t>
  </si>
  <si>
    <t>Tanzila Tazdin Kapadia</t>
  </si>
  <si>
    <t>tanzilakapadia3@gmail.com</t>
  </si>
  <si>
    <t>P26701021@student.nicmar.ac.in</t>
  </si>
  <si>
    <t>20-Nov-2003</t>
  </si>
  <si>
    <t>English,Hindi</t>
  </si>
  <si>
    <t>Reading,painting,Sketching</t>
  </si>
  <si>
    <t>O-</t>
  </si>
  <si>
    <t>Tazdin Kapadia</t>
  </si>
  <si>
    <t>Packaging Employee</t>
  </si>
  <si>
    <t>Shahenaz Kapadia</t>
  </si>
  <si>
    <t>112A, New Baithi Chawl, Mount Road, Hasanabad, Next to DCB Bank, Mazgaon, Mumbai 400010</t>
  </si>
  <si>
    <t>Diamond Jubilee High School</t>
  </si>
  <si>
    <t>ICSE</t>
  </si>
  <si>
    <t>Shardashram Vidyamandir Junior College</t>
  </si>
  <si>
    <t>Maharashtra State Board of Secondary and Higher Education</t>
  </si>
  <si>
    <t>M. H. Saboo Siddik College Of Engineering</t>
  </si>
  <si>
    <t>AutoCAD,MS Project</t>
  </si>
  <si>
    <t>Larsen And Toubro  | Intern | Mumbai | Jun 2023 | Jul 2023 | 3 Weeks
HCC HDC | Intern | Mumbai | Dec 2023 | Jan 2024 | 3 Weeks
Moontree Solutions LLP | GIS Digitization Excecutive | Remote | Jul 2025 | Oct 2025 | 15 Weeks</t>
  </si>
  <si>
    <t>P26701022</t>
  </si>
  <si>
    <t>PRANTIKA</t>
  </si>
  <si>
    <t>Sahu</t>
  </si>
  <si>
    <t>Prantika Sahu</t>
  </si>
  <si>
    <t>prantika.sahu@gmail.com</t>
  </si>
  <si>
    <t>P26701022@student.nicmar.ac.in</t>
  </si>
  <si>
    <t>24-Oct-2002</t>
  </si>
  <si>
    <t>ENGLISH,HINDI,BENGALI</t>
  </si>
  <si>
    <t>DANCING,MODELLING</t>
  </si>
  <si>
    <t>PARTHA PRATIM SAHU</t>
  </si>
  <si>
    <t>BUSINESS</t>
  </si>
  <si>
    <t>DALIA SAHU</t>
  </si>
  <si>
    <t>DANCE TEACHER</t>
  </si>
  <si>
    <t>PATNA BAZAR, DAKSHIN PARA,OPPOSITE OF RABI DOCTOR'S CHAMBER,PASCHIM MIDNAPORE,WEST BENGAL,721101</t>
  </si>
  <si>
    <t>Paschim Medinipur</t>
  </si>
  <si>
    <t>DAV PUBLIC SCHOOL, MIDNAPORE</t>
  </si>
  <si>
    <t>BIJJU PATNAIK UNIVERSITY OF TECHNOLOGY,ODISHA</t>
  </si>
  <si>
    <t>CUTTACK,ODISHA</t>
  </si>
  <si>
    <t>AUTOCAD,SKETCHUP,LUMION,POWER POINT PRESENTATION,MS OFFICE,MS PROJECT,SPSS</t>
  </si>
  <si>
    <t>EASTSIDE OFFICE PVT.LTD | JUNIOR ARCHITECT | KOLKATA | Jul 2025 | Apr 2026 | 0 Years, 9 Months, 18 Days | 2.64</t>
  </si>
  <si>
    <t>9 month(s)</t>
  </si>
  <si>
    <t>AGRAWAL &amp; AGRAWAL ARCHITECTS | INTERN  | KOLKATA | Jun 2024 | Nov 2024 | 23 Weeks | Campus Internship</t>
  </si>
  <si>
    <t>AUTOCAD</t>
  </si>
  <si>
    <t>P26701023</t>
  </si>
  <si>
    <t>Akshay</t>
  </si>
  <si>
    <t>Ashok</t>
  </si>
  <si>
    <t>Gollar</t>
  </si>
  <si>
    <t>Akshay Ashok Gollar</t>
  </si>
  <si>
    <t>P26701023@student.nicmar.ac.in</t>
  </si>
  <si>
    <t>24-Mar-2001</t>
  </si>
  <si>
    <t xml:space="preserve">Hindi,English, Marathi </t>
  </si>
  <si>
    <t>Painting, Dancing,music ,playing badminton</t>
  </si>
  <si>
    <t>Ashok Gollar</t>
  </si>
  <si>
    <t>Worker</t>
  </si>
  <si>
    <t>Sangeeta Gollar</t>
  </si>
  <si>
    <t>6/604 Parel Sahyadri Chs Bldg No2, Saitej ,Gandhi Nagar, Near Sai Service, D.S Road, worli, mumbai</t>
  </si>
  <si>
    <t>Sacred Heart High School,Mumbai</t>
  </si>
  <si>
    <t>Maharashtra State Board of Secondary and Higher Secondary Education, Pune.</t>
  </si>
  <si>
    <t>2005-Jun</t>
  </si>
  <si>
    <t>Diploma in Civil Engineering</t>
  </si>
  <si>
    <t>Government Polytechnic, Mumbai</t>
  </si>
  <si>
    <t>2017-Aug</t>
  </si>
  <si>
    <t>M.H. Saboo Siddik College of Engineering,Mumbai</t>
  </si>
  <si>
    <t>2023-May</t>
  </si>
  <si>
    <t>AutoCad, Etabs,Bluebeam Revu,SAFE,Revit architecture,Revit structure, Staad pro</t>
  </si>
  <si>
    <t>KPM Design Services  Pvt. Ltd. | Junior Structural Design Engineer | Mumbai,sakinaka | Jul 2023 | Jun 2026 | 2 Years, 11 Months, 16 Days | 5.2</t>
  </si>
  <si>
    <t>35 month(s)</t>
  </si>
  <si>
    <t>CADD Centre – Certificate Course in AutoCAD, Revit Architecture, Revit Structure, STAAD.Pro, ETABS &amp; BEC</t>
  </si>
  <si>
    <t>P26701024</t>
  </si>
  <si>
    <t>Saurabh</t>
  </si>
  <si>
    <t>Sandip</t>
  </si>
  <si>
    <t>Kshirsagar</t>
  </si>
  <si>
    <t>Saurabh Sandip Kshirsagar</t>
  </si>
  <si>
    <t>saurabhkshirsagar992000@gmail.com</t>
  </si>
  <si>
    <t>P26701024@student.nicmar.ac.in</t>
  </si>
  <si>
    <t>09-Sep-2000</t>
  </si>
  <si>
    <t>English ,Hindi,Marathi</t>
  </si>
  <si>
    <t>Car &amp; Bike Driving,Travelling,Cricket,Music</t>
  </si>
  <si>
    <t>Kavita</t>
  </si>
  <si>
    <t>Nehru Maidan, Pimpalgaon Hareshwar, Taluka- Pachora, District- Jalgaon</t>
  </si>
  <si>
    <t>Jalgaon</t>
  </si>
  <si>
    <t>Gram Vikas Vidyalaya, Pimpalgaon (Hareshwar)</t>
  </si>
  <si>
    <t>Maharashtra State Board of Secondary and Higher Secondary Education, Pune, Maharashtra</t>
  </si>
  <si>
    <t>Gram Vikas mandal's Junior College Pimpalgaon (Hareshwar)</t>
  </si>
  <si>
    <t>Dr. D. Y. Patil Institute of Technology, Pimpri, Pune, Maharashtra-411018</t>
  </si>
  <si>
    <t>2022-Aug</t>
  </si>
  <si>
    <t>AutoCad,MS Office</t>
  </si>
  <si>
    <t>Larsen and Toubro Construction Limited | Senior Engineer (Civil) | Jamnagar | Oct 2022 | May 2026 | 3 Years, 7 Months, 20 Days | 8</t>
  </si>
  <si>
    <t>43 month(s)</t>
  </si>
  <si>
    <t>P26701025</t>
  </si>
  <si>
    <t>Shivangi</t>
  </si>
  <si>
    <t>Kapoor</t>
  </si>
  <si>
    <t>Shivangi Kapoor</t>
  </si>
  <si>
    <t>P26701025@student.nicmar.ac.in</t>
  </si>
  <si>
    <t>24-Dec-2000</t>
  </si>
  <si>
    <t>English,Hindi,Punjabi</t>
  </si>
  <si>
    <t>Dance, Volunteering,organizing events</t>
  </si>
  <si>
    <t>Mr. Rajinder Kapoor</t>
  </si>
  <si>
    <t>Retired from Govt. Service</t>
  </si>
  <si>
    <t>Mrs. Suman Kapoor</t>
  </si>
  <si>
    <t>1594, Sector 7 Rd
Sector 7</t>
  </si>
  <si>
    <t>Karnal</t>
  </si>
  <si>
    <t>Haryana</t>
  </si>
  <si>
    <t>St. Theresa's Convent School</t>
  </si>
  <si>
    <t>CBSE Karnal, Haryana</t>
  </si>
  <si>
    <t>Deenbandhu Chhotu Ram University of Science and Technology</t>
  </si>
  <si>
    <t>Gateway College of Architecture and Design, Sonipat</t>
  </si>
  <si>
    <t>2023-Aug</t>
  </si>
  <si>
    <t>Autocad,Photoshop,Microsoft Powerpoint,MS Word</t>
  </si>
  <si>
    <t xml:space="preserve">SWBI Architects Pvt. Ltd.  | Architect | Gurugram | Aug 2023 | Jun 2026 | 2 Years, 9 Months, 22 Days | 6 </t>
  </si>
  <si>
    <t>P26701026</t>
  </si>
  <si>
    <t>Atharva</t>
  </si>
  <si>
    <t>Kailas</t>
  </si>
  <si>
    <t>Bangude</t>
  </si>
  <si>
    <t>Atharva Kailas Bangude</t>
  </si>
  <si>
    <t>P26701026@student.nicmar.ac.in</t>
  </si>
  <si>
    <t>24-Apr-2003</t>
  </si>
  <si>
    <t>Playing Video Games,Cricket</t>
  </si>
  <si>
    <t>Kailas Bangude</t>
  </si>
  <si>
    <t>Working Professional</t>
  </si>
  <si>
    <t>Rupali Bangude</t>
  </si>
  <si>
    <t>Flat No 405, Parineeta Society, Lane No 5B, Right Bhusari Colony, Kothrud, Pune</t>
  </si>
  <si>
    <t>P Jog High School</t>
  </si>
  <si>
    <t>SCC, Pune/Maharashtra</t>
  </si>
  <si>
    <t>Eklavya Shikshan Sanstha, Pune/Maharashtra</t>
  </si>
  <si>
    <t>Savitri Bai Phule University Pune</t>
  </si>
  <si>
    <t>Sinhgad Collage of Engineering</t>
  </si>
  <si>
    <t>2025-Jun</t>
  </si>
  <si>
    <t>Autocad,Revit,Naviswork,MS Projects,MS Office,Etabs,StaddPro,Advanced Excel</t>
  </si>
  <si>
    <t>Merlin Bhingarwala Developers LLP | Junior Engineer | Baner, Pune | Jan 2025 | Jun 2026 | 1 Years, 5 Months, 13 Days | 2.64</t>
  </si>
  <si>
    <t>17 month(s)</t>
  </si>
  <si>
    <t>Samishthi Techno Services | Trainee | Kothrud, Pune | Aug 2021 | Sep 2021 | 5 Weeks</t>
  </si>
  <si>
    <t>Structural Design 
Complete BIM Engineering [ ARCH, STRU ]</t>
  </si>
  <si>
    <t>P26701027</t>
  </si>
  <si>
    <t>Afifa</t>
  </si>
  <si>
    <t>Qudsia</t>
  </si>
  <si>
    <t>Afifa Qudsia</t>
  </si>
  <si>
    <t>afifaqudsia@gmail.com</t>
  </si>
  <si>
    <t>P26701027@student.nicmar.ac.in</t>
  </si>
  <si>
    <t>English, Hindi,Kashmiri,Urdu</t>
  </si>
  <si>
    <t>Writing,Reading,Music,Trekking</t>
  </si>
  <si>
    <t>Ajaz Ahmad Khan</t>
  </si>
  <si>
    <t>Retired Physical Director</t>
  </si>
  <si>
    <t>Mehfooza Zargar</t>
  </si>
  <si>
    <t>Retired High School Master</t>
  </si>
  <si>
    <t>105, Sabah Lane, Bota Shah Mohallah, Lal Bazar</t>
  </si>
  <si>
    <t>Srinagar</t>
  </si>
  <si>
    <t>Jammu Kashmir</t>
  </si>
  <si>
    <t>1104, Millennium Girls Hostel, NICMAR University, Balewadi, Pune</t>
  </si>
  <si>
    <t>Presentation Convent Higher Secondary School, Rajbagh, Srinagar, Jammu and Kashmir</t>
  </si>
  <si>
    <t>Jammu and Kashmir State Board of School Education (JKBOSE)</t>
  </si>
  <si>
    <t>2017-Nov</t>
  </si>
  <si>
    <t>2018-Dec</t>
  </si>
  <si>
    <t>2019-Nov</t>
  </si>
  <si>
    <t>Islamic University of Science and Technology</t>
  </si>
  <si>
    <t>Awantipora, Pulwama, Jammu and Kashmir</t>
  </si>
  <si>
    <t>2025-Sep</t>
  </si>
  <si>
    <t>AutoCAD,MS Office,MS Project</t>
  </si>
  <si>
    <t>Indian Institute of Science, Bangalore | Research Intern | Bangalore, Karnataka | Jan 2024 | Feb 2024 | 4 Weeks | Campus Internship
National Institute of Technical Teachers’ Training and Research (NITTTR), Bhopal | Intern | Bhopal, Madhya Pradesh | Jun 2025 | Jun 2025 | 2 Weeks | Campus Internship
Green Crescent Health Services | Intern | Dhaka, Bangladesh | Dec 2025 | Jan 2026 | 2 Weeks | Campus Internship</t>
  </si>
  <si>
    <t>P26701028</t>
  </si>
  <si>
    <t>Hashem</t>
  </si>
  <si>
    <t xml:space="preserve">Zaheer </t>
  </si>
  <si>
    <t>Sawant</t>
  </si>
  <si>
    <t>Hashem Zaheer  Sawant</t>
  </si>
  <si>
    <t>hashemsawant@gmail.com</t>
  </si>
  <si>
    <t>P26701028@student.nicmar.ac.in</t>
  </si>
  <si>
    <t>07-May-2001</t>
  </si>
  <si>
    <t>English,Hindi,Urdu,Marathi</t>
  </si>
  <si>
    <t>Sports,Music,Reading</t>
  </si>
  <si>
    <t>Zaheer Abdulrehman Sawant</t>
  </si>
  <si>
    <t>Mechanical Draughtsman</t>
  </si>
  <si>
    <t>Nafisa Zaheer Sawant</t>
  </si>
  <si>
    <t>At-Post Rajewadi, Taluka-Mahad, Dist-Raigad 402309</t>
  </si>
  <si>
    <t>Raigad</t>
  </si>
  <si>
    <t>Samarth Ramdas Vidyalaya, Mahad</t>
  </si>
  <si>
    <t>Maharashtra State Board Of Secondary and Higher Secondary Education</t>
  </si>
  <si>
    <t>St.Xavier's Junior College, Shirgaon</t>
  </si>
  <si>
    <t>University Of Mumbai</t>
  </si>
  <si>
    <t>Anjuman-I-Islams Kalsekar Technical Campus, Panvel</t>
  </si>
  <si>
    <t>MS Office,Autocad,Revit,Primavera,MS Project</t>
  </si>
  <si>
    <t>MS Architectural solutions | Autocad Designer and Estimator | Mumbai | Jul 2024 | Jun 2025 | 0 Years, 11 Months, 15 Days | 2.16</t>
  </si>
  <si>
    <t>Autodesk Autocad
Autodesk Revit
Oracle Primavera</t>
  </si>
  <si>
    <t>P26701029</t>
  </si>
  <si>
    <t>P26701029@student.nicmar.ac.in</t>
  </si>
  <si>
    <t>P26701030</t>
  </si>
  <si>
    <t xml:space="preserve">Kshiti </t>
  </si>
  <si>
    <t>Vijay</t>
  </si>
  <si>
    <t xml:space="preserve">Khot </t>
  </si>
  <si>
    <t xml:space="preserve">Kshiti  Vijay Khot </t>
  </si>
  <si>
    <t>P26701030@student.nicmar.ac.in</t>
  </si>
  <si>
    <t>13-Mar-2003</t>
  </si>
  <si>
    <t>Trekking,Table Tennis,Painting</t>
  </si>
  <si>
    <t>Vijay P. Khot</t>
  </si>
  <si>
    <t xml:space="preserve">Service </t>
  </si>
  <si>
    <t>Shubhada Vijay Khot</t>
  </si>
  <si>
    <t>D/203,Dahisar Shivangan, Rawalpada, Dahisar(E)</t>
  </si>
  <si>
    <t>Vpm's Vidyamandir Dahisar</t>
  </si>
  <si>
    <t>2013-Jun</t>
  </si>
  <si>
    <t>Sathaye College, Villeparle, Mumbai</t>
  </si>
  <si>
    <t>Rachana Sansad's Academy of Architecture, Prabhadevi, Mumbai, Maharashtra</t>
  </si>
  <si>
    <t>2020-Aug</t>
  </si>
  <si>
    <t>Autocad,Ms Office,Revit,Ms project,Rhino 3d,Sketchup,Adobe Photoshop,Illustrator,Lumion</t>
  </si>
  <si>
    <t>PGAG Architects | Junior Architect | Mumbai | Jul 2025 | Jun 2026 | 0 Years, 10 Months, 6 Days | 2.4</t>
  </si>
  <si>
    <t>10 month(s)</t>
  </si>
  <si>
    <t>PGAG Architects | Intern | Mumbai | Dec 2023 | May 2024 | 25 Weeks | Campus Internship</t>
  </si>
  <si>
    <t>Sustainable design processes with focus on cooling web, Centre for Science and Environment, New Delhi</t>
  </si>
  <si>
    <t>P26701031</t>
  </si>
  <si>
    <t>Ishitaa</t>
  </si>
  <si>
    <t>Sachin</t>
  </si>
  <si>
    <t>Narsikar</t>
  </si>
  <si>
    <t>Ishitaa Sachin Narsikar</t>
  </si>
  <si>
    <t>P26701031@student.nicmar.ac.in</t>
  </si>
  <si>
    <t>08-Sep-2003</t>
  </si>
  <si>
    <t>Hindi, Marathi, English</t>
  </si>
  <si>
    <t>Watching movies, Dancing,Listening to music</t>
  </si>
  <si>
    <t>Sachin Narsikar</t>
  </si>
  <si>
    <t>Utpal Narsikar</t>
  </si>
  <si>
    <t>Self employeed</t>
  </si>
  <si>
    <t>36, Flat No. 201, Saptagiri Apt., Sena Nagar</t>
  </si>
  <si>
    <t>Aurangabad</t>
  </si>
  <si>
    <t>Tender Care Home</t>
  </si>
  <si>
    <t>Chh. Sambhajinagar(Aurangabad), Maharashtra</t>
  </si>
  <si>
    <t>2009-Jun</t>
  </si>
  <si>
    <t>Riverdale High School</t>
  </si>
  <si>
    <t>2021-Mar</t>
  </si>
  <si>
    <t>CEPT University</t>
  </si>
  <si>
    <t>Ahmedabad, Gujarat</t>
  </si>
  <si>
    <t>Other</t>
  </si>
  <si>
    <t>Interior Design</t>
  </si>
  <si>
    <t>AutoCAD,Sketchup,Enscape,Lumion</t>
  </si>
  <si>
    <t>Workshop Inc. | Intern | Ahemdabad | Jan 2025 | Jul 2025 | 26 Weeks</t>
  </si>
  <si>
    <t>P26701032</t>
  </si>
  <si>
    <t>Disha</t>
  </si>
  <si>
    <t>C R</t>
  </si>
  <si>
    <t>Disha C R</t>
  </si>
  <si>
    <t>P26701032@student.nicmar.ac.in</t>
  </si>
  <si>
    <t>09-May-2002</t>
  </si>
  <si>
    <t xml:space="preserve">English, Hindi, Kannada </t>
  </si>
  <si>
    <t xml:space="preserve">Reading,Instrumental music ,Badminton </t>
  </si>
  <si>
    <t xml:space="preserve">C B Ravi </t>
  </si>
  <si>
    <t xml:space="preserve">Organic Agriculturist </t>
  </si>
  <si>
    <t xml:space="preserve">S M Jyothi </t>
  </si>
  <si>
    <t xml:space="preserve">1042, 5th stage, 2nd phase, 3rd cross, BEML layout, Rajarajeshwari Nagar </t>
  </si>
  <si>
    <t>Bangalore Urban</t>
  </si>
  <si>
    <t>Karnataka</t>
  </si>
  <si>
    <t xml:space="preserve">Swargarani School </t>
  </si>
  <si>
    <t xml:space="preserve">Karnataka </t>
  </si>
  <si>
    <t xml:space="preserve">Excellent PU College </t>
  </si>
  <si>
    <t xml:space="preserve">Visvesvaraya Technological University </t>
  </si>
  <si>
    <t xml:space="preserve">Mysore Karnataka </t>
  </si>
  <si>
    <t>AutoCAD, sketchup, BIM 360, MS office, Lumion, D5 Render, Adobe Photoshop, Adobe Illustrator, 3Ds Max, Enscape</t>
  </si>
  <si>
    <t>Life Inside Architects  | Jr Architect  | Bangalore  | Dec 2024 | May 2026 | 1 Years, 5 Months, 22 Days | 18</t>
  </si>
  <si>
    <t>P26701033</t>
  </si>
  <si>
    <t>Vibhuti</t>
  </si>
  <si>
    <t>Vinayak</t>
  </si>
  <si>
    <t>Deshmukh</t>
  </si>
  <si>
    <t>Vibhuti Vinayak Deshmukh</t>
  </si>
  <si>
    <t>P26701033@student.nicmar.ac.in</t>
  </si>
  <si>
    <t>30-Jun-2003</t>
  </si>
  <si>
    <t>Hindi,English,Marathi</t>
  </si>
  <si>
    <t>Travelling,Dancing</t>
  </si>
  <si>
    <t>6300 1533 5806</t>
  </si>
  <si>
    <t>Vinayak Deshmukh</t>
  </si>
  <si>
    <t>Employee</t>
  </si>
  <si>
    <t>Maya Deshmukh</t>
  </si>
  <si>
    <t>Lords apartment, Flat no. 9, Shriram Society, Warje, Pune</t>
  </si>
  <si>
    <t>Abhinava Vidyalaya High School</t>
  </si>
  <si>
    <t>SSC Maharashtra</t>
  </si>
  <si>
    <t>Kalmadi Shamrao Junior College</t>
  </si>
  <si>
    <t>HSC Maharashtra</t>
  </si>
  <si>
    <t>Dr. Bhanuben Nanavati College of Architecture Pune</t>
  </si>
  <si>
    <t>Autocad, Sketchup,Photoshop,Archicad</t>
  </si>
  <si>
    <t>5th Column | Architectural Intern | Vadodara, Gujarat | Jun 2025 | Oct 2025 | 19 Weeks</t>
  </si>
  <si>
    <t>P26701034</t>
  </si>
  <si>
    <t>Ayush</t>
  </si>
  <si>
    <t>Rahul</t>
  </si>
  <si>
    <t>Baheti</t>
  </si>
  <si>
    <t>Ayush Rahul Baheti</t>
  </si>
  <si>
    <t>ayushrbaheti9@gmail.com</t>
  </si>
  <si>
    <t>P26701034@student.nicmar.ac.in</t>
  </si>
  <si>
    <t>29-Aug-2002</t>
  </si>
  <si>
    <t>English, Hindi, Marathi, Marwadi</t>
  </si>
  <si>
    <t>Football and F1</t>
  </si>
  <si>
    <t>Sunita</t>
  </si>
  <si>
    <t>Pitruchaya Building, Nehru Chowk, Jalgaon.</t>
  </si>
  <si>
    <t>St. Teresa's Convent English Medium High School, Jalgaon.</t>
  </si>
  <si>
    <t>SSC Nashik</t>
  </si>
  <si>
    <t>Adv. S. A. Baheti Jr. College, Jalgaon.</t>
  </si>
  <si>
    <t>HSC Nashik</t>
  </si>
  <si>
    <t>Kamla Raheja Vidyanidhi Institute for Architecture and Environmental Studies, Mumbai.</t>
  </si>
  <si>
    <t>AutoCAD, MS Office, SketchUp, Lumion, Enscape,Adobe Suite,Rhino</t>
  </si>
  <si>
    <t>U B Architects | Jr. Architect | Mumbai | Jul 2025 | Jul 2026 | 1 Years, 0 Months, 0 Days | 3.195</t>
  </si>
  <si>
    <t>12 month(s)</t>
  </si>
  <si>
    <t>Sunil Patil Associates Pvt. Ltd. | Intern | Pune | Nov 2023 | May 2024 | 23 Weeks</t>
  </si>
  <si>
    <t>P26701035</t>
  </si>
  <si>
    <t>Girish</t>
  </si>
  <si>
    <t>Kumar</t>
  </si>
  <si>
    <t>Girish Kumar</t>
  </si>
  <si>
    <t>P26701035@student.nicmar.ac.in</t>
  </si>
  <si>
    <t>05-Jun-2004</t>
  </si>
  <si>
    <t xml:space="preserve">English,Hindi </t>
  </si>
  <si>
    <t>Reading,Music,Swimming</t>
  </si>
  <si>
    <t>Vinod Kumar</t>
  </si>
  <si>
    <t>Government Employee</t>
  </si>
  <si>
    <t>Poonam Devi</t>
  </si>
  <si>
    <t>H.no.-45a
Sector-3(II)</t>
  </si>
  <si>
    <t>Rewari</t>
  </si>
  <si>
    <t>The Sagar School</t>
  </si>
  <si>
    <t>CBSE- Alwar, Rajasthan</t>
  </si>
  <si>
    <t>2022-Jul</t>
  </si>
  <si>
    <t>Amity University UttarPradesh</t>
  </si>
  <si>
    <t>Amity University Uttar Pradesh- Noida, Uttar Pradesh</t>
  </si>
  <si>
    <t>2022-Sep</t>
  </si>
  <si>
    <t>AutoCAD,Revit</t>
  </si>
  <si>
    <t>Sarvodya Infracon Pvt. Ltd. | Civil Engineering Intern – Highway Construction &amp; Site Supervision | Rewari | May 2025 | Jul 2025 | 7 Weeks | Campus Internship</t>
  </si>
  <si>
    <t>Autodesk AutoCAD
NPTEL- Introduction to Civil Engineering Profession
NPTEL- Municipal Solid Waste Management</t>
  </si>
  <si>
    <t>P26701036</t>
  </si>
  <si>
    <t xml:space="preserve">HARIHARASUDHAN </t>
  </si>
  <si>
    <t>G</t>
  </si>
  <si>
    <t>Hariharasudhan  G</t>
  </si>
  <si>
    <t>p26701036@student.nicmar.ac.in</t>
  </si>
  <si>
    <t>P26701036@student.nicmar.ac.in</t>
  </si>
  <si>
    <t>30-Dec-2001</t>
  </si>
  <si>
    <t>ENGLISH,TAMIL</t>
  </si>
  <si>
    <t>playing,walking,sports , cycling,READING,DANCE</t>
  </si>
  <si>
    <t xml:space="preserve">GANAPATHI N </t>
  </si>
  <si>
    <t>GOVERMENT SECTOR</t>
  </si>
  <si>
    <t xml:space="preserve">MEENAKSHI G </t>
  </si>
  <si>
    <t>6/8 bharani st, senthamil nagar,
Sivagangai.</t>
  </si>
  <si>
    <t>Sivaganga</t>
  </si>
  <si>
    <t>Tamil Nadu</t>
  </si>
  <si>
    <t>Vetri Vikaas (B) Higher Secondary School</t>
  </si>
  <si>
    <t>NAMAKKAL/TAMIL NADU</t>
  </si>
  <si>
    <t>2017-May</t>
  </si>
  <si>
    <t>Oxford Matriculation Higher Secondary School</t>
  </si>
  <si>
    <t>SIVAGANGAI/TAMIL NADU</t>
  </si>
  <si>
    <t>Mohamed Sathak A.J. Academy of Architecture</t>
  </si>
  <si>
    <t>CHENNAI/TAMIL NADU</t>
  </si>
  <si>
    <t>2024-Apr</t>
  </si>
  <si>
    <t>autocad,sketchup,lumion,d5,enscape,revit,excel,ms project</t>
  </si>
  <si>
    <t xml:space="preserve">REFLECTION MATTERS | Jr. Architect | chennai | Sep 2024 | Dec 2025 | 1 Years, 3 Months, 10 Days | 2.88 </t>
  </si>
  <si>
    <t>15 month(s)</t>
  </si>
  <si>
    <t>FLORA ARCADE CONSULTANCY | INTERN ARCHITECT | BENGALURU | Jul 2023 | Nov 2023 | 18 Weeks</t>
  </si>
  <si>
    <t>P26701037</t>
  </si>
  <si>
    <t>Rutuja</t>
  </si>
  <si>
    <t>Laxmikant</t>
  </si>
  <si>
    <t>Diwakar</t>
  </si>
  <si>
    <t>Rutuja Laxmikant Diwakar</t>
  </si>
  <si>
    <t>P26701037@student.nicmar.ac.in</t>
  </si>
  <si>
    <t>13-Apr-2003</t>
  </si>
  <si>
    <t>Music,Sketching and Doodling</t>
  </si>
  <si>
    <t>Laxmikant Diwakar</t>
  </si>
  <si>
    <t>Lecturer</t>
  </si>
  <si>
    <t>Sangita Diwakar</t>
  </si>
  <si>
    <t>Teacher</t>
  </si>
  <si>
    <t xml:space="preserve">Malhar Niwas, Samarth Nagar, Dharashiv </t>
  </si>
  <si>
    <t>Osmanabad</t>
  </si>
  <si>
    <t xml:space="preserve">Flat No. 201, Royal Orchid, Mohan Nagar, Baner </t>
  </si>
  <si>
    <t>Shri Shri Ravishankar Vidya Mandir, Dharashiv</t>
  </si>
  <si>
    <t>Maharashtra State Board Of Secondary and Higher Secondary Education, Pune</t>
  </si>
  <si>
    <t xml:space="preserve">Shripatrao Bhosale Sec. &amp; Higher Sec. School ,Dharashiv </t>
  </si>
  <si>
    <t xml:space="preserve">Savitribai Phule Pune University  </t>
  </si>
  <si>
    <t>Bharati Vidyapeeth Mahila Abhiyantriki Mahavidyalay ,Dhankawadi,Pune</t>
  </si>
  <si>
    <t>Electronics &amp; Telecommunication Engineering</t>
  </si>
  <si>
    <t>Excel ,Tableu</t>
  </si>
  <si>
    <t>P26701038</t>
  </si>
  <si>
    <t>Joshua</t>
  </si>
  <si>
    <t>George</t>
  </si>
  <si>
    <t>Sunny</t>
  </si>
  <si>
    <t>Joshua George Sunny</t>
  </si>
  <si>
    <t>P26701038@student.nicmar.ac.in</t>
  </si>
  <si>
    <t>08-May-2004</t>
  </si>
  <si>
    <t>English,Hindi,Malayalam,Tamil</t>
  </si>
  <si>
    <t>Reading,Sports,Current Affairs</t>
  </si>
  <si>
    <t>Sunny George</t>
  </si>
  <si>
    <t>Babily Mary Sunny</t>
  </si>
  <si>
    <t>Thannickal House,Vadavathoor PO,Kottayam-686010</t>
  </si>
  <si>
    <t>Kottayam</t>
  </si>
  <si>
    <t>ST JUDES GLOBAL SCHOOL</t>
  </si>
  <si>
    <t>SFS PUBLIC SCHOOL</t>
  </si>
  <si>
    <t>2022-Apr</t>
  </si>
  <si>
    <t xml:space="preserve"> COLLEGE OF ENGINEERING TRIVANDRUM</t>
  </si>
  <si>
    <t>2026-Apr</t>
  </si>
  <si>
    <t>MS Office,AutoCAD</t>
  </si>
  <si>
    <t>VELLAPALLY CONSTRUCTIONS | SITE ENGINEER | PALA | Jun 2025 | Jun 2025 | 1 Weeks | Campus Internship</t>
  </si>
  <si>
    <t>P26701039</t>
  </si>
  <si>
    <t>Prathamesh</t>
  </si>
  <si>
    <t>Mohan</t>
  </si>
  <si>
    <t>Jagtap</t>
  </si>
  <si>
    <t>Prathamesh Mohan Jagtap</t>
  </si>
  <si>
    <t>prathamesh4611@gmail.com</t>
  </si>
  <si>
    <t>P26701039@student.nicmar.ac.in</t>
  </si>
  <si>
    <t>12-May-2001</t>
  </si>
  <si>
    <t>Travelling &amp; Exploring New Places,Reading,Swimming,Exploring Architecture,Internet Surfing</t>
  </si>
  <si>
    <t>5135 1574 3365</t>
  </si>
  <si>
    <t xml:space="preserve">G1 Avdhut residency Amersinh col near water tank Malegaon (Bk), </t>
  </si>
  <si>
    <t>Shivnagar Vidya Prasarak Mandal's English Medium School</t>
  </si>
  <si>
    <t>The Maharashtra State Board of Secondary and Higher Secondary Education, Pune</t>
  </si>
  <si>
    <t>Chaitanya's International School</t>
  </si>
  <si>
    <t>Sinhgad College of Architecture</t>
  </si>
  <si>
    <t>2024-Oct</t>
  </si>
  <si>
    <t>Microsoft Project,Primavera P6,Microsoft Excel,Microsoft Office,AutoCAD,Revit,Navisworks,SketchUp,D5 Render,Lumion,Adobe Photoshop,Enscape</t>
  </si>
  <si>
    <t>Adjs innovations Pvt Ltd. | Junior Architect | Pune | Feb 2025 | Apr 2026 | 1 Years, 2 Months, 1 Days | 2.26</t>
  </si>
  <si>
    <t>Hiren A. Gandhi &amp; Associates | Architecture Intern | Ahmedabad | Jun 2023 | Nov 2023 | 20 Weeks | Campus Internship
Adjs innovations Pvt Ltd. | Internship, Architect | Pune | Nov 2024 | Feb 2025 | 14 Weeks</t>
  </si>
  <si>
    <t>7 months tranning BIM Revit professional course for Architects Novatr 
Revit BIM &amp; Revit Professional course for Architects
Naviswork Manage BIM &amp; Revit Professional course for Architects</t>
  </si>
  <si>
    <t>P26701040</t>
  </si>
  <si>
    <t>Milind</t>
  </si>
  <si>
    <t>Tak</t>
  </si>
  <si>
    <t>Milind Tak</t>
  </si>
  <si>
    <t>p26701040@student.nicmar.ac.in</t>
  </si>
  <si>
    <t>P26701040@student.nicmar.ac.in</t>
  </si>
  <si>
    <t>10-Feb-1998</t>
  </si>
  <si>
    <t>Hindi,English</t>
  </si>
  <si>
    <t xml:space="preserve">Photography,Cinematography, Music mixing, Basketball,Singing </t>
  </si>
  <si>
    <t>Manmohan Tak</t>
  </si>
  <si>
    <t>Consultant</t>
  </si>
  <si>
    <t>Durgesh Tak</t>
  </si>
  <si>
    <t xml:space="preserve">Housemaker </t>
  </si>
  <si>
    <t>BPTP Princess Park, B-801, Near Sai dham mandir, Greater Faridabad, Haryana</t>
  </si>
  <si>
    <t>Faridabad</t>
  </si>
  <si>
    <t>Aravali International School</t>
  </si>
  <si>
    <t>Faridabad, Haryana</t>
  </si>
  <si>
    <t>2013-May</t>
  </si>
  <si>
    <t>2014-May</t>
  </si>
  <si>
    <t>Scholar's Pride</t>
  </si>
  <si>
    <t>Swami Keshvanand Institute of Technology, Management &amp; Gramothan</t>
  </si>
  <si>
    <t>Jaipur, Rajasthan</t>
  </si>
  <si>
    <t>2023-Dec</t>
  </si>
  <si>
    <t>AutoCAD, STADD PRO,MS office</t>
  </si>
  <si>
    <t>BRPLK.co | Site Engineer | Jaipur, Rajasthan | Oct 2021 | Apr 2022 | 0 Years, 6 Months, 29 Days | 1.5
Akshat Apartments Pvt Ltd | Quallity control/ Junior Project Engineer | Jaipur, Rajasthan | May 2022 | Jun 2024 | 2 Years, 1 Months, 0 Days | 3
Nspira Management Services | Civil Engineer | Jaipur, Rajasthan | Jun 2024 | Dec 2024 | 0 Years, 6 Months, 0 Days | 4
IIHMR UNIVERSITY | Junior Engineer | Jaipur, Rajasthan | Dec 2024 | Sep 2025 | 0 Years, 9 Months, 0 Days | 6</t>
  </si>
  <si>
    <t>46 month(s)</t>
  </si>
  <si>
    <t>STAAD Pro Training - Certificate of Completion
DUCAT - Autocad Completion
Coursera - Initiating and Planning Projects
Coursera Renewable Energy and Green Building
Coursera - Speak English Professionally In Person, Online &amp;
Coursera- Excel for business</t>
  </si>
  <si>
    <t>P26701041</t>
  </si>
  <si>
    <t xml:space="preserve">Rumen </t>
  </si>
  <si>
    <t xml:space="preserve">Pongener </t>
  </si>
  <si>
    <t xml:space="preserve">Rumen  Pongener </t>
  </si>
  <si>
    <t>P26701041@student.nicmar.ac.in</t>
  </si>
  <si>
    <t>25-May-2002</t>
  </si>
  <si>
    <t>Architecture &amp; design, photography/videography, travelling, playing guitar, singing, fitness/boxing, and exploring music.</t>
  </si>
  <si>
    <t xml:space="preserve">Late. Waluniba Pongener </t>
  </si>
  <si>
    <t>0000000000</t>
  </si>
  <si>
    <t xml:space="preserve">Not applicable (deceased) </t>
  </si>
  <si>
    <t>Dr. Watimongla Jamir</t>
  </si>
  <si>
    <t xml:space="preserve">Retired government officer </t>
  </si>
  <si>
    <t xml:space="preserve">H/no. 73, Ward-8, near Police Station, Medziphema Town. </t>
  </si>
  <si>
    <t>Chumukedima</t>
  </si>
  <si>
    <t>Nagaland</t>
  </si>
  <si>
    <t>Livingstone Foundation Higher Secondary School</t>
  </si>
  <si>
    <t>CBSE – Pune, Maharashtra</t>
  </si>
  <si>
    <t>Symbiosis Skills and Professional University, Pune</t>
  </si>
  <si>
    <t>Symbiosis Skills and Professional University, Pune, Maharashtra</t>
  </si>
  <si>
    <t>Urban Infrastructure Planning</t>
  </si>
  <si>
    <t>autocadRevit, SketchUp, D5 Render, BIM,  architectural visualization,msoffice,msproject</t>
  </si>
  <si>
    <t>Design Motiff  | Junior Architect  | Pune, Maharashtra  | Jan 2025 | Jun 2025 | 25 Weeks | Campus Internship
Kapunu Homes  | Design Consultant | Dimapur, Nagaland | May 2024 | Jul 2024 | 8 Weeks | Campus Internship
Eastern Enterprises  | Site Operations  | Dimapur, Nagaland  | Jun 2023 | Jul 2023 | 8 Weeks | Campus Internship
Aiers Construction | Architectural Trainee – Vernacular Construction | Medziphema, Nagaland | Jul 2022 | Aug 2022 | 4 Weeks | Campus Internship</t>
  </si>
  <si>
    <t>P26701042</t>
  </si>
  <si>
    <t>Kusumita</t>
  </si>
  <si>
    <t>Bhosale</t>
  </si>
  <si>
    <t>Kusumita Sandip Bhosale</t>
  </si>
  <si>
    <t>P26701042@student.nicmar.ac.in</t>
  </si>
  <si>
    <t xml:space="preserve">Hindi, English , marathi </t>
  </si>
  <si>
    <t xml:space="preserve">Cooking, painting, baking </t>
  </si>
  <si>
    <t xml:space="preserve">Sandip Bhosale </t>
  </si>
  <si>
    <t>Private Sector Employee</t>
  </si>
  <si>
    <t xml:space="preserve">Vaishali Bhosale </t>
  </si>
  <si>
    <t>jyotinagar</t>
  </si>
  <si>
    <t xml:space="preserve">Podar International School, ICSE </t>
  </si>
  <si>
    <t xml:space="preserve">ICSE , Aurangabad, Maharashtra </t>
  </si>
  <si>
    <t>Shiv Chhatrapati College</t>
  </si>
  <si>
    <t xml:space="preserve"> State Board of Secondary and Higher Secondary Education, Aurangabad </t>
  </si>
  <si>
    <t xml:space="preserve">Savitribai Phule Pune university </t>
  </si>
  <si>
    <t xml:space="preserve">SMEF's Brick School Of Architecture, Pune </t>
  </si>
  <si>
    <t>2026-Jul</t>
  </si>
  <si>
    <t>P26701043</t>
  </si>
  <si>
    <t>Aarushi</t>
  </si>
  <si>
    <t>Askhedkar</t>
  </si>
  <si>
    <t>Aarushi Rajesh Askhedkar</t>
  </si>
  <si>
    <t>P26701043@student.nicmar.ac.in</t>
  </si>
  <si>
    <t>16-Aug-2003</t>
  </si>
  <si>
    <t>English, Marathi, Hindi</t>
  </si>
  <si>
    <t xml:space="preserve">Music, Drama, Dance </t>
  </si>
  <si>
    <t>Rajesh Askhedkar</t>
  </si>
  <si>
    <t>Anjali Askhedkar</t>
  </si>
  <si>
    <t>304, Silver Oak Apts., S.No. 96, Right Bhusari Colony, Kothrud, Pune</t>
  </si>
  <si>
    <t>New India School</t>
  </si>
  <si>
    <t>SSC - Pune, Maharashtra</t>
  </si>
  <si>
    <t>Late P. B Jog Junior College</t>
  </si>
  <si>
    <t>HSC - Pune, Maharashtra</t>
  </si>
  <si>
    <t>Dr. Bhanuben Nanavati College of Architecture, Pune, Maharashtra</t>
  </si>
  <si>
    <t>AutoCAD, Sketcup,Revit,MS Office</t>
  </si>
  <si>
    <t>Avesana Associates | Architectural Intern | Pune | Jun 2025 | Nov 2025 | 23 Weeks</t>
  </si>
  <si>
    <t>P26701044</t>
  </si>
  <si>
    <t>Pratham</t>
  </si>
  <si>
    <t>Nitin</t>
  </si>
  <si>
    <t>Igave</t>
  </si>
  <si>
    <t>Pratham Nitin Igave</t>
  </si>
  <si>
    <t>P26701044@student.nicmar.ac.in</t>
  </si>
  <si>
    <t>06-Mar-2003</t>
  </si>
  <si>
    <t>Hindi,English,marathi</t>
  </si>
  <si>
    <t>Dancing,trekking,swimming</t>
  </si>
  <si>
    <t>Shopkeeper</t>
  </si>
  <si>
    <t>Padma</t>
  </si>
  <si>
    <t>At.post.khatav.Tal.khatav.dis.satara</t>
  </si>
  <si>
    <t>Satara</t>
  </si>
  <si>
    <t>Laxmi Narayan English School, Khatav</t>
  </si>
  <si>
    <t>Khatav</t>
  </si>
  <si>
    <t>Government Polytechnic Karad</t>
  </si>
  <si>
    <t>Sinhgad College Of Engineering, Vadgaon Bk</t>
  </si>
  <si>
    <t>AutoCAD</t>
  </si>
  <si>
    <t>SIDDHA BIO PETROCHEMICAL LLP | SITE SUPERVISOR | Shirwal | Oct 2025 | Mar 2026 | 0 Years, 5 Months, 30 Days | 2.3</t>
  </si>
  <si>
    <t>ALADA SOLUTIONS PVT.LTD | LAND DEVELOPMENT | BAVADHAN, PUNE | Dec 2023 | Jan 2024 | 4 Weeks</t>
  </si>
  <si>
    <t>P26701045</t>
  </si>
  <si>
    <t>Vaidehi</t>
  </si>
  <si>
    <t>Ravindra</t>
  </si>
  <si>
    <t>Kajrolkar</t>
  </si>
  <si>
    <t>Vaidehi Ravindra Kajrolkar</t>
  </si>
  <si>
    <t>P26701045@student.nicmar.ac.in</t>
  </si>
  <si>
    <t>04-Apr-2002</t>
  </si>
  <si>
    <t>Travelling, Dancing, Painting</t>
  </si>
  <si>
    <t>4301 7241 0909</t>
  </si>
  <si>
    <t>Private Sector</t>
  </si>
  <si>
    <t>Pravila</t>
  </si>
  <si>
    <t>A18, Amol building, Tambe Nagar, Mulund</t>
  </si>
  <si>
    <t>St.Mary's Convent High School, Mulund, Mumbai</t>
  </si>
  <si>
    <t>KET's Vinayak Ganesh Vaze College of Arts, Science &amp; Commerce, Mumbai</t>
  </si>
  <si>
    <t>L S Raheja School of Architecture, Mumbai</t>
  </si>
  <si>
    <t>Autocad, Sketchup,MS Office, Adobe Phtotoshop,Adobe Indesign,Enscape,Lumion</t>
  </si>
  <si>
    <t>Worksphere Ventures (India) Pvt. Ltd. | Junior Architect | Mumbai | Dec 2024 | May 2026 | 1 Years, 5 Months, 16 Days | 2.4</t>
  </si>
  <si>
    <t>GroupArch Architects &amp; Interior Designers | Architect Intern | Mumbai | Nov 2022 | Mar 2023 | 20 Weeks</t>
  </si>
  <si>
    <t>P26701046</t>
  </si>
  <si>
    <t>Darshan</t>
  </si>
  <si>
    <t>Devendra</t>
  </si>
  <si>
    <t>Kawade</t>
  </si>
  <si>
    <t>Darshan Devendra Kawade</t>
  </si>
  <si>
    <t>P26701046@student.nicmar.ac.in</t>
  </si>
  <si>
    <t>08-Jun-2003</t>
  </si>
  <si>
    <t>Bike riding,Travelling,Trekking,Reading</t>
  </si>
  <si>
    <t>Government Service</t>
  </si>
  <si>
    <t>Shamal</t>
  </si>
  <si>
    <t>Prabhavati nagar washi, At post washi, Tq washi, Dist Dharashiv</t>
  </si>
  <si>
    <t>S. M. Secondary Public School, Paranda</t>
  </si>
  <si>
    <t>Paranda / Maharashtra</t>
  </si>
  <si>
    <t>Shri Tripura Junior Science College, Latur</t>
  </si>
  <si>
    <t>Latur / Maharashtra</t>
  </si>
  <si>
    <t>Savitribai Phule University, Pune</t>
  </si>
  <si>
    <t>Dr. D. Y. Patil Institute of Engineering, Management And Research Akurdi, Pune / Maharashtra</t>
  </si>
  <si>
    <t>AutoCAD,StaadPRO,Revit,MS project ,Quantity Surveying,Surveying and Levelling,Interpretation of structural Drawings,Site Supervision and execution,RCC and steel Quantity Estimation</t>
  </si>
  <si>
    <t>Bhagirath Narayan Constructions Pvt. Ltd. | Junior Engineer | Badhalwadi, Talegaon Dabhade, pune | Sep 2025 | Jun 2026 | 0 Years, 9 Months, 3 Days | 3.95
Shriram Constructios | Trainee Engineer | Lohegaon | Jan 2025 | Aug 2025 | 0 Years, 7 Months, 16 Days | 3.00</t>
  </si>
  <si>
    <t>16 month(s)</t>
  </si>
  <si>
    <t>Unique Contracts Pvt. Ltd. | Intern | Akurdi, Pune | Dec 2023 | Jan 2024 | 4 Weeks | Campus Internship</t>
  </si>
  <si>
    <t>AutoCAD
Financial Literacy
IJRSM Publication Certificate
Principles of Construction Management</t>
  </si>
  <si>
    <t>P26701047</t>
  </si>
  <si>
    <t>Savani</t>
  </si>
  <si>
    <t xml:space="preserve">Sachin </t>
  </si>
  <si>
    <t>Savani Sachin  Navale</t>
  </si>
  <si>
    <t>navalesavani2211@gmail.com</t>
  </si>
  <si>
    <t>P26701047@student.nicmar.ac.in</t>
  </si>
  <si>
    <t>22-Nov-2001</t>
  </si>
  <si>
    <t xml:space="preserve">Marathi,Hindi,English </t>
  </si>
  <si>
    <t>Travelling,Fun games,Dance</t>
  </si>
  <si>
    <t xml:space="preserve">Sachin Dattatray Navale </t>
  </si>
  <si>
    <t xml:space="preserve">Vandana Sachin Navale </t>
  </si>
  <si>
    <t>At.Post.Kuran,Taluka-Junnar,Dist.-Pune</t>
  </si>
  <si>
    <t xml:space="preserve">7 Hills Paying Guest, Opposite to Calfus, Balewadi, Pune  </t>
  </si>
  <si>
    <t>Late Prof. Ramkrushna More English Medium School</t>
  </si>
  <si>
    <t xml:space="preserve">Kukadi Valley Public School &amp; Junior College </t>
  </si>
  <si>
    <t xml:space="preserve">CBSE - Pune, Maharashtra </t>
  </si>
  <si>
    <t xml:space="preserve">University of Mumbai </t>
  </si>
  <si>
    <t xml:space="preserve">Lokmanya Tilak Institute of Architecture and Design Studies - Navi Mumbai, Maharashtra </t>
  </si>
  <si>
    <t>MS Office,MS Project,Autocad,Sketchup,Photoshop,Lumion,Enscape,Vray,canva</t>
  </si>
  <si>
    <t>D B Architects  | Junior Architect  | Narayangaon,Junnar,Pune | Jun 2025 | Jun 2026 | 1 Years, 0 Months, 2 Days | 2</t>
  </si>
  <si>
    <t>Design 11 | Intern  | Pune | Dec 2023 | Apr 2024 | 19 Weeks</t>
  </si>
  <si>
    <t>P26701048</t>
  </si>
  <si>
    <t xml:space="preserve">Atharva </t>
  </si>
  <si>
    <t xml:space="preserve">Prashant </t>
  </si>
  <si>
    <t>Vanjari</t>
  </si>
  <si>
    <t>Atharva  Prashant  Vanjari</t>
  </si>
  <si>
    <t>atharvavanjari@gmail.com</t>
  </si>
  <si>
    <t>P26701048@student.nicmar.ac.in</t>
  </si>
  <si>
    <t xml:space="preserve">Music,badmintion,reading </t>
  </si>
  <si>
    <t xml:space="preserve">Prashant P Vanjari </t>
  </si>
  <si>
    <t xml:space="preserve">Gov.t Job </t>
  </si>
  <si>
    <t xml:space="preserve">Ujwala P Vanjari </t>
  </si>
  <si>
    <t>C-804, MSR Olive society, Datta nagar , jambhulwadi road ,Ambegaon BK, Katraj ,Pune , -46</t>
  </si>
  <si>
    <t xml:space="preserve">Sinhgad Spring Dale Public Schoo; </t>
  </si>
  <si>
    <t xml:space="preserve">CBSE- Pune, Maharashtra </t>
  </si>
  <si>
    <t>2016-Apr</t>
  </si>
  <si>
    <t xml:space="preserve">Pragnya Junior Collage </t>
  </si>
  <si>
    <t xml:space="preserve">HSC - Pune, Maharashtra </t>
  </si>
  <si>
    <t xml:space="preserve"> Savitribai Phule Pune University</t>
  </si>
  <si>
    <t xml:space="preserve">SMEF's Brick School of Architecture, Pune, Maharashtra </t>
  </si>
  <si>
    <t>Autocadd,ms office,ms ecxel,ms project</t>
  </si>
  <si>
    <t>Integrid Design Consultant  | Project Architect  | Pune  | Jul 2024 | Jul 2026 | 2 Years, 0 Months, 9 Days | 3</t>
  </si>
  <si>
    <t>24 month(s)</t>
  </si>
  <si>
    <t>P26701049</t>
  </si>
  <si>
    <t>vipul</t>
  </si>
  <si>
    <t>kumar</t>
  </si>
  <si>
    <t>Vipul Kumar</t>
  </si>
  <si>
    <t>vipultyagi583@gmail.com</t>
  </si>
  <si>
    <t>P26701049@student.nicmar.ac.in</t>
  </si>
  <si>
    <t>26-Jan-1995</t>
  </si>
  <si>
    <t>Married</t>
  </si>
  <si>
    <t xml:space="preserve">Hindi,English </t>
  </si>
  <si>
    <t xml:space="preserve">Reading,listining shayri,listening sitar music </t>
  </si>
  <si>
    <t>Trilok chand</t>
  </si>
  <si>
    <t>Rajni</t>
  </si>
  <si>
    <t>village singholi taga,post rataul,district baghpat</t>
  </si>
  <si>
    <t>Baghpat</t>
  </si>
  <si>
    <t>Uttar Pradesh</t>
  </si>
  <si>
    <t>St marys Inter college Rataul Baghpat</t>
  </si>
  <si>
    <t>Board of High School and Intermediate Educationn ,Uttar Pradesh</t>
  </si>
  <si>
    <t>2007-Jul</t>
  </si>
  <si>
    <t>2008-May</t>
  </si>
  <si>
    <t>Board of High School and Intermediate Education, Uttar Pradesh</t>
  </si>
  <si>
    <t>2009-Jul</t>
  </si>
  <si>
    <t>2010-May</t>
  </si>
  <si>
    <t>Dr. A.P.J. Abdul Kalam Technical University</t>
  </si>
  <si>
    <t>HR Institute of Technology,Ghaziabad</t>
  </si>
  <si>
    <t>Electronics &amp; Communication Engineering</t>
  </si>
  <si>
    <t>2011-Jul</t>
  </si>
  <si>
    <t>2015-Aug</t>
  </si>
  <si>
    <t>MS office,Java ,MS Project,Python,MS excel</t>
  </si>
  <si>
    <t>Inatech India Private Limited | Java Developer II | Gurugram | Oct 2023 | Feb 2024 | 0 Years, 4 Months, 14 Days | 11.62
ICL Systems India Pvt Ltd(Merged with Inatech India) | Java Developer II | Gurugram | Feb 2023 | Sep 2023 | 0 Years, 7 Months, 29 Days | 10.5
Predictive System LLP | Trainee Developer | Gurugram | Jul 2022 | Jan 2023 | 0 Years, 6 Months, 9 Days | 1.44
Giftechies | Technical Support Engineer | Ludhiana | Jul 2018 | Jul 2022 | 4 Years, 0 Months, 3 Days | 2.4</t>
  </si>
  <si>
    <t>66 month(s)</t>
  </si>
  <si>
    <t>P26701050</t>
  </si>
  <si>
    <t>Harish</t>
  </si>
  <si>
    <t>Saji</t>
  </si>
  <si>
    <t>Harish Saji</t>
  </si>
  <si>
    <t>P26701050@student.nicmar.ac.in</t>
  </si>
  <si>
    <t>19-Sep-2000</t>
  </si>
  <si>
    <t>Music,Drawing,Swimming,Batmindon,Movies</t>
  </si>
  <si>
    <t>Saji M N</t>
  </si>
  <si>
    <t>Latha Saji</t>
  </si>
  <si>
    <t>Manalichira House, Rackad, Mekkadambu P.O, Muvattupuzha</t>
  </si>
  <si>
    <t>Nirmala Higher Secondary School, Muvattupuzha</t>
  </si>
  <si>
    <t>Secondary School Leaving Certificate, Kerala</t>
  </si>
  <si>
    <t>Fr. Joseph Memorial Higher Secondary School, Puthuppady</t>
  </si>
  <si>
    <t>Board Of Higher Secondary  Examination, Kerala</t>
  </si>
  <si>
    <t>Viswajyothi College of Engineering and Technology, Vazhakulam</t>
  </si>
  <si>
    <t>AutoCad,BIM,SketchUp,Revit, Primavera</t>
  </si>
  <si>
    <t>CoLand Services Private Limited | Site Engineer | Thrissur | Jun 2024 | Jun 2026 | 2 Years, 0 Months, 29 Days | 4
K developers | Site Engineer | Kochi | Dec 2023 | May 2024 | 0 Years, 5 Months, 12 Days | 2.5</t>
  </si>
  <si>
    <t>30 month(s)</t>
  </si>
  <si>
    <t>P26701051</t>
  </si>
  <si>
    <t>Kartik</t>
  </si>
  <si>
    <t>Charankar</t>
  </si>
  <si>
    <t>Kartik Vijay Charankar</t>
  </si>
  <si>
    <t>P26701051@student.nicmar.ac.in</t>
  </si>
  <si>
    <t>English ,Marathi ,Hindi</t>
  </si>
  <si>
    <t>Creative Writing,Team Sports,Reading</t>
  </si>
  <si>
    <t>Vijay Vinayak Charankar</t>
  </si>
  <si>
    <t>Sneha Vijay Charankar</t>
  </si>
  <si>
    <t>Postal Agency</t>
  </si>
  <si>
    <t>B-602, Venkatesh Bilva, Sr No - 51/2/2B, Dhayari , Pune</t>
  </si>
  <si>
    <t>DSK School</t>
  </si>
  <si>
    <t>ICSE, Pune</t>
  </si>
  <si>
    <t>Mahaveer English Medium School and Junior College</t>
  </si>
  <si>
    <t>HSC, Pune</t>
  </si>
  <si>
    <t>Aayojan School of Architecture and Design, Pune</t>
  </si>
  <si>
    <t>MS Project,AutoCAD,MS Excel,Revit</t>
  </si>
  <si>
    <t>Design 11 | Junior Architect | Pune | Jul 2025 | Jul 2026 | 0 Years, 11 Months, 17 Days | 2.16</t>
  </si>
  <si>
    <t>Amruta Daulatabadkar Architects | Architectural Intern | Chh. Sambhajinagar | Jul 2024 | Nov 2026 | 121 Weeks</t>
  </si>
  <si>
    <t>P26701052</t>
  </si>
  <si>
    <t>Nagpurkar</t>
  </si>
  <si>
    <t>Atharva  Prashant  Nagpurkar</t>
  </si>
  <si>
    <t>P26701052@student.nicmar.ac.in</t>
  </si>
  <si>
    <t>03-Feb-1999</t>
  </si>
  <si>
    <t>Hindi , English ,Marathi</t>
  </si>
  <si>
    <t>Music,Gaming,Swimming</t>
  </si>
  <si>
    <t>Prashant Nagpurkar</t>
  </si>
  <si>
    <t>Buissness , Farming</t>
  </si>
  <si>
    <t>Shubhada Nagpurkar</t>
  </si>
  <si>
    <t>58, Gangapuri Shree Ganesha Apartment Wai , Tal Wai , Dist Satara 412803</t>
  </si>
  <si>
    <t>Dravid Highschool Wai</t>
  </si>
  <si>
    <t xml:space="preserve">Maharashtra State Board of Secondary &amp; Higher Secondary Education </t>
  </si>
  <si>
    <t>2014-Mar</t>
  </si>
  <si>
    <t>Kisan Veer Mahavidyalaya</t>
  </si>
  <si>
    <t>2016-Feb</t>
  </si>
  <si>
    <t xml:space="preserve">Diploma In Civil Engineering </t>
  </si>
  <si>
    <t>Zeal Polytechnic Pune</t>
  </si>
  <si>
    <t>2016-Jul</t>
  </si>
  <si>
    <t>Padmabhooshan Vasantdada Patil Institute of Technology</t>
  </si>
  <si>
    <t>Autocad ,staad pro,Excel</t>
  </si>
  <si>
    <t>SR developers | Jr. Engineer  | Wai | Jul 2021 | Jan 2022 | 0 Years, 6 Months, 29 Days | 1.2
Archway Estate | Jr. Engineer  | Pune | Feb 2022 | Aug 2024 | 2 Years, 5 Months, 20 Days | 2.64
Goel Ganga Development | Junior Engineer | Pune | Aug 2024 | Sep 2025 | 1 Years, 0 Months, 22 Days | 3.24
Nyati Builder PVT . LTD | Jr. Engineer  | Pune | Sep 2025 | Jun 2026 | 0 Years, 9 Months, 10 Days | 3.78</t>
  </si>
  <si>
    <t>58 month(s)</t>
  </si>
  <si>
    <t>STAAD Pro
Autocad</t>
  </si>
  <si>
    <t>P26701053</t>
  </si>
  <si>
    <t>Aishwarya</t>
  </si>
  <si>
    <t xml:space="preserve">Vijayalaxmi </t>
  </si>
  <si>
    <t>Meher</t>
  </si>
  <si>
    <t>Aishwarya Vijayalaxmi  Meher</t>
  </si>
  <si>
    <t>aisha10meher@gmail.com</t>
  </si>
  <si>
    <t>P26701053@student.nicmar.ac.in</t>
  </si>
  <si>
    <t>19-Oct-2002</t>
  </si>
  <si>
    <t>Hindi, English,Odia</t>
  </si>
  <si>
    <t>Dancing , Sketching</t>
  </si>
  <si>
    <t>Achyuta Nanda Meher</t>
  </si>
  <si>
    <t>SERVICE TPWODL ( TATA POWER )</t>
  </si>
  <si>
    <t>Padmini Rani Meher</t>
  </si>
  <si>
    <t>AT/PO Palash, via Mahichala, district Kalahandi</t>
  </si>
  <si>
    <t>Kalahandi</t>
  </si>
  <si>
    <t>Odisha</t>
  </si>
  <si>
    <t>Anjali Nagar, Naktiguda, AT/PO Bhawanipatna , district - Kalahandi</t>
  </si>
  <si>
    <t>Mt. Carmel Convent School</t>
  </si>
  <si>
    <t>ICSE Board , Rourkela, Odisha</t>
  </si>
  <si>
    <t>2013-Aug</t>
  </si>
  <si>
    <t>Dr. A.N. Khosla DAV Public School</t>
  </si>
  <si>
    <t>CBSE , Rourkela, Odisha</t>
  </si>
  <si>
    <t>2020-Sep</t>
  </si>
  <si>
    <t>BIJU PATNAIK UNIVERSITY OF TECHNOLOGY, ODISHA</t>
  </si>
  <si>
    <t>PILOO MODY COLLEGE OF ARCHITECTURE , CUTTACK, ODISHA</t>
  </si>
  <si>
    <t>AutoCAD, SKETCHUP,PHOTOSHOP</t>
  </si>
  <si>
    <t>ADHARSHILA ARCH &amp; ENGINEERS PVT. LTD. | junior architect | Rourkela, Sundargarh , Odisha | Jun 2025 | Jun 2026 | 1 Years, 0 Months, 10 Days | 2.454</t>
  </si>
  <si>
    <t>P26701054</t>
  </si>
  <si>
    <t>Manasi</t>
  </si>
  <si>
    <t>Jagannath</t>
  </si>
  <si>
    <t>Desai</t>
  </si>
  <si>
    <t>Manasi Jagannath Desai</t>
  </si>
  <si>
    <t>P26701054@student.nicmar.ac.in</t>
  </si>
  <si>
    <t>10-Jul-2000</t>
  </si>
  <si>
    <t xml:space="preserve">Marathi, Hindi,English </t>
  </si>
  <si>
    <t>Reading, Listening Music ,Learning New Skills</t>
  </si>
  <si>
    <t>Jagannath Desai</t>
  </si>
  <si>
    <t>-</t>
  </si>
  <si>
    <t>Jyoti Desai</t>
  </si>
  <si>
    <t>housewife</t>
  </si>
  <si>
    <t>Room No. 1, Shivalaya CHS, Tiwari compound, Milind Nagar, JVLR, Powai, Mumbai 72</t>
  </si>
  <si>
    <t>IES Secondary School, Marol</t>
  </si>
  <si>
    <t>Maharashtra State Board of Secondary and Higher Secondary Education</t>
  </si>
  <si>
    <t>Vivekanand Education Society's Polytechnic college, Chembur</t>
  </si>
  <si>
    <t xml:space="preserve">Mumbai University </t>
  </si>
  <si>
    <t>Saraswati College of Engineering, Kharghar</t>
  </si>
  <si>
    <t>AutoCAD,Revit,MS Office,MS Project</t>
  </si>
  <si>
    <t>Mihigo Solutions | Design and Sales support executive  | Navi Mumbai | Nov 2024 | May 2025 | 26 Weeks</t>
  </si>
  <si>
    <t>P26701055</t>
  </si>
  <si>
    <t>Deepshikha</t>
  </si>
  <si>
    <t>Samal</t>
  </si>
  <si>
    <t>Deepshikha Samal</t>
  </si>
  <si>
    <t>P26701055@student.nicmar.ac.in</t>
  </si>
  <si>
    <t>08-May-1998</t>
  </si>
  <si>
    <t>English, Hindi,Odia</t>
  </si>
  <si>
    <t>Sketching, photograpgy,swimming,travelling</t>
  </si>
  <si>
    <t>Deepak Kumar Samal</t>
  </si>
  <si>
    <t>Sabita Samal</t>
  </si>
  <si>
    <t>home maker</t>
  </si>
  <si>
    <t>Plot no. 4773/13, Chakeisiani, Rassulgarh, Bhubaneswar</t>
  </si>
  <si>
    <t>Khordha</t>
  </si>
  <si>
    <t>Lakshmipat Singhania Public School, Jaykaypur</t>
  </si>
  <si>
    <t>CBSE, Odisha</t>
  </si>
  <si>
    <t>2005-Mar</t>
  </si>
  <si>
    <t>Kalinga Institute of Industrial Technology</t>
  </si>
  <si>
    <t>KIIT University, Bhubaneswar</t>
  </si>
  <si>
    <t>Autocad,ms office,Revit,MS Project,sketchup,lumion,photoshop</t>
  </si>
  <si>
    <t>Odisha Bridge &amp; Construction Corporation | Architect | Bhubaneswar | Jul 2022 | Jun 2026 | 3 Years, 11 Months, 9 Days | 5.05</t>
  </si>
  <si>
    <t>P26701056</t>
  </si>
  <si>
    <t>Chinta</t>
  </si>
  <si>
    <t>Sethu</t>
  </si>
  <si>
    <t>Snehitha</t>
  </si>
  <si>
    <t>Chinta Sethu Snehitha</t>
  </si>
  <si>
    <t>P26701056@student.nicmar.ac.in</t>
  </si>
  <si>
    <t>14-Nov-2002</t>
  </si>
  <si>
    <t>English,Hindi,Telugu,Tamil</t>
  </si>
  <si>
    <t>Reading books,Dancing,Listening to music</t>
  </si>
  <si>
    <t>CPCL Sreenivasa Rao</t>
  </si>
  <si>
    <t>Software Engineer</t>
  </si>
  <si>
    <t>C Bhargavi</t>
  </si>
  <si>
    <t>House wife</t>
  </si>
  <si>
    <t>H no- 2-20-2/86, Ganesh Nagar, Uppal, Hyderabad 500039</t>
  </si>
  <si>
    <t>Hyderabad</t>
  </si>
  <si>
    <t>Telangana</t>
  </si>
  <si>
    <t>Little Flower School</t>
  </si>
  <si>
    <t>Hyderabad, Telangana</t>
  </si>
  <si>
    <t>Little Flower Junior Collage</t>
  </si>
  <si>
    <t>Vellore Institute Of Technology</t>
  </si>
  <si>
    <t>Vellore, Tamilnadu</t>
  </si>
  <si>
    <t>AutoCAD,Revit,Lumion,Sketchup,Photoshop,Excel,Enscape</t>
  </si>
  <si>
    <t>Interia | Jr. Architect | Hyderabad | Jul 2025 | May 2026 | 0 Years, 10 Months, 15 Days | 2.88</t>
  </si>
  <si>
    <t>CARPEDIEM  | Architecture Intern | Hyderabad | Jul 2023 | Nov 2023 | 21 Weeks | Campus Internship</t>
  </si>
  <si>
    <t>P26701057</t>
  </si>
  <si>
    <t>Aniket</t>
  </si>
  <si>
    <t xml:space="preserve">Dattarao </t>
  </si>
  <si>
    <t>Jadhav</t>
  </si>
  <si>
    <t>Aniket Dattarao  Jadhav</t>
  </si>
  <si>
    <t>P26701057@student.nicmar.ac.in</t>
  </si>
  <si>
    <t>07-May-2004</t>
  </si>
  <si>
    <t xml:space="preserve">Hindi English Marathi </t>
  </si>
  <si>
    <t>Playing Badminton and Watching web series</t>
  </si>
  <si>
    <t>Dattarao Jadhav</t>
  </si>
  <si>
    <t>Retired Teacher</t>
  </si>
  <si>
    <t>Meera Jadhav</t>
  </si>
  <si>
    <t xml:space="preserve">Narendra Dham Society Katpur Road Baseshware chowk Latur </t>
  </si>
  <si>
    <t>Latur</t>
  </si>
  <si>
    <t>Silver Akshay Swapnagri Society Jijamata Chowk Akurdi</t>
  </si>
  <si>
    <t xml:space="preserve">R.N,Motegaonkar Public School Latur </t>
  </si>
  <si>
    <t>State Board Of Maharashtra   ( Latur ,Maharashtra)</t>
  </si>
  <si>
    <t>Chhat Shahu Junior College Nitur Latur</t>
  </si>
  <si>
    <t>State Board Of Maharashtra Latur</t>
  </si>
  <si>
    <t xml:space="preserve">Savitribai Phule  Pune University </t>
  </si>
  <si>
    <t xml:space="preserve">D.Y.Patil College Of Engineering Akurdi </t>
  </si>
  <si>
    <t>Autocad Excel ,Excel</t>
  </si>
  <si>
    <t>Preet Pramotors Ravet  | Site Engineer  | Ravet  | Jan 2025 | Feb 2025 | 4 Weeks | Campus Internship
Mahalaxmi Construction And Developers  | Site Engineer  | Washim | Jun 2025 | Aug 2025 | 10 Weeks</t>
  </si>
  <si>
    <t>P26701058</t>
  </si>
  <si>
    <t>srilekha</t>
  </si>
  <si>
    <t>kotha</t>
  </si>
  <si>
    <t>Srilekha Kotha</t>
  </si>
  <si>
    <t>P26701058@student.nicmar.ac.in</t>
  </si>
  <si>
    <t>14-Aug-1998</t>
  </si>
  <si>
    <t>English,Hindi,Telugu</t>
  </si>
  <si>
    <t>Dancing and Art</t>
  </si>
  <si>
    <t>2711 1910 5321</t>
  </si>
  <si>
    <t>RAJENDER</t>
  </si>
  <si>
    <t>LINE INSPECTOR , TSNPDCL</t>
  </si>
  <si>
    <t>K SHARADHA</t>
  </si>
  <si>
    <t>HOME MAKER</t>
  </si>
  <si>
    <t>H.NO.3-37/19,BANK COLONY, MADHAVANAGAR, PANGRA, NIZAMABAD.</t>
  </si>
  <si>
    <t>Nizamabad</t>
  </si>
  <si>
    <t>KAKATIYA HIGH SCHOOL</t>
  </si>
  <si>
    <t>BOARD OF SECONDARY EDUCATION,ANDHRA PRADESH</t>
  </si>
  <si>
    <t>GOVT.POLYTECHNIC FOR WOMEN</t>
  </si>
  <si>
    <t>NIZAMABAD,TELANGANA</t>
  </si>
  <si>
    <t>2014-Sep</t>
  </si>
  <si>
    <t>JAWAHARLAL NEHRU TECHNOLOGICAL UNIVERSITY</t>
  </si>
  <si>
    <t>HYDERABAD,TELANGANA</t>
  </si>
  <si>
    <t>Autocad,Revit</t>
  </si>
  <si>
    <t>AUTOCAD 2D&amp;3D
REVIT ARCHITECTURE</t>
  </si>
  <si>
    <t>P26701059</t>
  </si>
  <si>
    <t>Ratansinh</t>
  </si>
  <si>
    <t>Rajeshirke</t>
  </si>
  <si>
    <t>Ratansinh Rajesh Rajeshirke</t>
  </si>
  <si>
    <t>P26701059@student.nicmar.ac.in</t>
  </si>
  <si>
    <t>03-Jul-2000</t>
  </si>
  <si>
    <t>Travelling,Music,Riding</t>
  </si>
  <si>
    <t>Rajlakshmi</t>
  </si>
  <si>
    <t>Model Colony, Shivaji Nagar, Pune</t>
  </si>
  <si>
    <t>BVB'S Sulochana Natu Vidya Mandir, Pune</t>
  </si>
  <si>
    <t>All India Shri Shivaji Memorial Society, Pune</t>
  </si>
  <si>
    <t>All India Shri Shivaji Memorial Society, College of Engineering Pune</t>
  </si>
  <si>
    <t>2024-Jun</t>
  </si>
  <si>
    <t>AutoCAD,Microsoft Office,HAP SOFTWARE,Edificius 3D software</t>
  </si>
  <si>
    <t>S. N. Joshi Consultants Pvt. Ltd. | Design Engineer - HVAC | Pune | Jun 2024 | Jul 2026 | 2 Years, 1 Months, 0 Days | 4.25</t>
  </si>
  <si>
    <t>25 month(s)</t>
  </si>
  <si>
    <t>Vishwa CNC Technilogies Pvt. Ltd. | Intern Trainee | Pune | May 2019 | Jun 2019 | 5 Weeks | Campus Internship
Raise Machine Tools Pvt. Ltd. | Intern | Pune | Dec 2022 | Feb 2023 | 10 Weeks | Campus Internship
Power Generation Using Exhaust Energy from Industrial Ducts | Project | Pune | Jun 2023 | Mar 2024 | 39 Weeks | Campus Internship</t>
  </si>
  <si>
    <t>P26701060</t>
  </si>
  <si>
    <t>Gia</t>
  </si>
  <si>
    <t>Susan</t>
  </si>
  <si>
    <t>Cheeran</t>
  </si>
  <si>
    <t>Gia Susan Cheeran</t>
  </si>
  <si>
    <t>P26701060@student.nicmar.ac.in</t>
  </si>
  <si>
    <t>22-Jan-2003</t>
  </si>
  <si>
    <t>Malayalam,English,Hindi</t>
  </si>
  <si>
    <t>Reading,Crochet,Music, Dancing,Basketball</t>
  </si>
  <si>
    <t>Manoj Z Cheeran</t>
  </si>
  <si>
    <t>Regional Manager Reliance Rt Ltd.</t>
  </si>
  <si>
    <t>Liathu Al Samarth</t>
  </si>
  <si>
    <t>Home maker</t>
  </si>
  <si>
    <t>29/1277 Greemanj, Mappilasery Road, Lane 7, Vyttila S.O, Ernakulam, Kerala, 682019</t>
  </si>
  <si>
    <t>Chavara CMI Public School</t>
  </si>
  <si>
    <t>CBSE, Kerala</t>
  </si>
  <si>
    <t>Maulana Azad National Institute of Technology</t>
  </si>
  <si>
    <t>Maulana Azad National Institute of Technology, Bhopal</t>
  </si>
  <si>
    <t>Bachelor of Planning (B.Plan)</t>
  </si>
  <si>
    <t>Bachelor of Planning</t>
  </si>
  <si>
    <t>MS Office, Google Earth, MS Project,QGIS</t>
  </si>
  <si>
    <t>Greater Cochin Development Authority | Intern | Kochi, Kerala | Jun 2023 | Jun 2023 | 3 Weeks
KITCO | Intern | Kochi, Kerala | May 2024 | Jun 2024 | 6 Weeks
Chennai Metropolitan Development Authority (CMDA) | Intern | Chennai | Jan 2025 | Mar 2025 | 9 Weeks</t>
  </si>
  <si>
    <t>NPTEL - Environmental Impact Assessment
NPTEL - Urban Services Planning</t>
  </si>
  <si>
    <t>P26701061</t>
  </si>
  <si>
    <t>Pandey</t>
  </si>
  <si>
    <t>Kaustubh Pandey</t>
  </si>
  <si>
    <t>khparchi@gmail.com</t>
  </si>
  <si>
    <t>P26701061@student.nicmar.ac.in</t>
  </si>
  <si>
    <t>30-Jul-2000</t>
  </si>
  <si>
    <t xml:space="preserve">Riding Bike,Playing Musical Instruments </t>
  </si>
  <si>
    <t>Ashutosh Pandey</t>
  </si>
  <si>
    <t>Forest Officer</t>
  </si>
  <si>
    <t>Sudha Pandey</t>
  </si>
  <si>
    <t>Ward no. 10 Gram Gurh, Post Gurh, Tahsil Gurh, Rewa, Madhya Pradesh,486553</t>
  </si>
  <si>
    <t>Rewa</t>
  </si>
  <si>
    <t>Madhya Pradesh</t>
  </si>
  <si>
    <t>NICMAR University Hostel, baner, balewadi , 411045</t>
  </si>
  <si>
    <t xml:space="preserve">Rajhans School, Rewa </t>
  </si>
  <si>
    <t>2018-Apr</t>
  </si>
  <si>
    <t>Diploma In Civil Engineering</t>
  </si>
  <si>
    <t>Jawaharlal Nehru College of Technology, Rewa</t>
  </si>
  <si>
    <t>2022-Oct</t>
  </si>
  <si>
    <t>RGPV Bhopal</t>
  </si>
  <si>
    <t>Rewa Engineering College, Rewa, Madhya Pradesh</t>
  </si>
  <si>
    <t>AutoCad,MS Office,MS Project,3ds max,Sketchup,V-ray,Primavera</t>
  </si>
  <si>
    <t>P26701062</t>
  </si>
  <si>
    <t>Anuvab</t>
  </si>
  <si>
    <t>Mohanty</t>
  </si>
  <si>
    <t>Anuvab Mohanty</t>
  </si>
  <si>
    <t>anuvab.mohanty11@gmail.com</t>
  </si>
  <si>
    <t>P26701062@student.nicmar.ac.in</t>
  </si>
  <si>
    <t>26-Jan-1998</t>
  </si>
  <si>
    <t>English, Hindi, Odia</t>
  </si>
  <si>
    <t>Photography,Bike tour,Trekking,E SPORTS</t>
  </si>
  <si>
    <t>Anuru Narayan Mohanty</t>
  </si>
  <si>
    <t>Smita Mohanty</t>
  </si>
  <si>
    <t>Plot No. 21, Badagada BRIT Colony, Badagada, Bhubaneswar</t>
  </si>
  <si>
    <t>DAV Public School, Chandrasekharpur</t>
  </si>
  <si>
    <t>CBSE  Bhubaneswar, Odisha</t>
  </si>
  <si>
    <t>2012-May</t>
  </si>
  <si>
    <t>2015-May</t>
  </si>
  <si>
    <t>AutoCAD,REVIT,MS Office,MS Projects,PowerBI,MS Excel</t>
  </si>
  <si>
    <t>Tata Projects Limited | Assistant Manager | Mumbai, Talcher | Nov 2019 | Jan 2026 | 6 Years, 2 Months, 16 Days | 6.78</t>
  </si>
  <si>
    <t>74 month(s)</t>
  </si>
  <si>
    <t>Indian Railways | Intern | Talcher | May 2018 | Jun 2018 | 4 Weeks
Jindal Steel and Power Limited | Intern | Angul | May 2017 | Jun 2017 | 4 Weeks</t>
  </si>
  <si>
    <t>AutoCAD
REVIT
Google AI Essentials</t>
  </si>
  <si>
    <t>P26701063</t>
  </si>
  <si>
    <t>Ankita</t>
  </si>
  <si>
    <t>Das</t>
  </si>
  <si>
    <t>Ankita Das</t>
  </si>
  <si>
    <t>P26701063@student.nicmar.ac.in</t>
  </si>
  <si>
    <t>15-Nov-1996</t>
  </si>
  <si>
    <t>English,Hindi,Odia</t>
  </si>
  <si>
    <t>Reading,Music,Dancing,Photography,Travelling,singing</t>
  </si>
  <si>
    <t>Samarendranath Das</t>
  </si>
  <si>
    <t>Retired Government Servant</t>
  </si>
  <si>
    <t>Dipti Choudhury</t>
  </si>
  <si>
    <t>Flat No. 3/4, Block D1, Hi Tech Plaza, Sundarpada, Bhubaneswar</t>
  </si>
  <si>
    <t>D.A.V. Public School, Unit 8, Bhubaneswar</t>
  </si>
  <si>
    <t>Central Board Of Secondary Education, Odisha</t>
  </si>
  <si>
    <t>2003-Mar</t>
  </si>
  <si>
    <t>Biju Patnaik University of Technology, Rourkela, Odisha</t>
  </si>
  <si>
    <t>College of Engineering &amp; Technology, Bhubaneswar, Odisha</t>
  </si>
  <si>
    <t>Auto Cad, MS Office, Sketch UP,Lumion,Enscape</t>
  </si>
  <si>
    <t>Adecco India Pvt. Ltd. | Project Cosultant | Bhubaneswar | Jan 2026 | Jun 2026 | 0 Years, 5 Months, 10 Days | 7
Quess Corp &amp; Randstad India | Architect-cum-Project Coordinator | Bhubaneswar | Jul 2022 | Jan 2026 | 3 Years, 6 Months, 1 Days | 4.08
Self Employed- Freelancing | Architect-cum-Visual Designer | Bhubaneswar | Sep 2020 | Jul 2022 | 1 Years, 10 Months, 0 Days | 1</t>
  </si>
  <si>
    <t>69 month(s)</t>
  </si>
  <si>
    <t>P26701064</t>
  </si>
  <si>
    <t>Saakshi</t>
  </si>
  <si>
    <t xml:space="preserve">Shivaprakash </t>
  </si>
  <si>
    <t xml:space="preserve">Saakshi Shivaprakash </t>
  </si>
  <si>
    <t>P26701064@student.nicmar.ac.in</t>
  </si>
  <si>
    <t>07-Apr-2001</t>
  </si>
  <si>
    <t>English ,Hindi,Kannada</t>
  </si>
  <si>
    <t>Paining ,Digital art/ Illustrations,Writing,Sketching,Upcycling and crafts</t>
  </si>
  <si>
    <t>Shivaprakash Goudar</t>
  </si>
  <si>
    <t xml:space="preserve">Deputy General Manager </t>
  </si>
  <si>
    <t>Renuka</t>
  </si>
  <si>
    <t>LIG 74, opposite Karanja quarters, KHB colony, Bidar 585401</t>
  </si>
  <si>
    <t>Bidar</t>
  </si>
  <si>
    <t>Indian School Sohar, Sultanate of Oman.</t>
  </si>
  <si>
    <t>Central Board of Secondary Education, Indian School Sohar, Sultanate of Oman.</t>
  </si>
  <si>
    <t>Indian School Sohar, Sultanate of Oman</t>
  </si>
  <si>
    <t>Visvesvaraya Technological University (VTU), RV College of Architecture, Bangalore</t>
  </si>
  <si>
    <t>RV College of Architecture, Bangalore</t>
  </si>
  <si>
    <t>Autocad ,Ms office,MS project,Revit,Rhino,Adobe Photoshop,Adobe Illustrator,Adobe InDesign</t>
  </si>
  <si>
    <t>Urbansky Developers PVT LTD | Architect | Hyderabad  | Jul 2024 | May 2026 | 1 Years, 10 Months, 27 Days | 4.968</t>
  </si>
  <si>
    <t>Bhumiputa Architecture  | Intern | Bangalore  | Jan 2024 | May 2024 | 20 Weeks | Campus Internship</t>
  </si>
  <si>
    <t>Winner - Solar Decathelon India.
Urbanscripts_ArchitectureLive!</t>
  </si>
  <si>
    <t>P26701065</t>
  </si>
  <si>
    <t>Sameer</t>
  </si>
  <si>
    <t>Machindra</t>
  </si>
  <si>
    <t>Shirsikar</t>
  </si>
  <si>
    <t>Sameer Machindra Shirsikar</t>
  </si>
  <si>
    <t>P26701065@student.nicmar.ac.in</t>
  </si>
  <si>
    <t>04-Nov-2000</t>
  </si>
  <si>
    <t>English,marath,hindi</t>
  </si>
  <si>
    <t>Badminton,E Sport,running,music,movies,cooking</t>
  </si>
  <si>
    <t>Banker</t>
  </si>
  <si>
    <t>Pranotibala</t>
  </si>
  <si>
    <t>07, Canara Bank Quarter, Law, College Road, Near Nal Stop, Erandwane, Pune, 411004</t>
  </si>
  <si>
    <t>Haribhai Deokarn High school</t>
  </si>
  <si>
    <t xml:space="preserve">Maharashtra State Board </t>
  </si>
  <si>
    <t>Diploma In civil Engineering</t>
  </si>
  <si>
    <t>AISSMS's Polytechnic, Pune</t>
  </si>
  <si>
    <t>2016-Aug</t>
  </si>
  <si>
    <t>Sinhgad College of Architecture, Pune</t>
  </si>
  <si>
    <t>Autocad,Revit,excel,MS Project,Civil 3D,sketchup</t>
  </si>
  <si>
    <t>Architects United | Junior Architect | Pune | Jun 2025 | Jun 2026 | 0 Years, 11 Months, 30 Days | 2.88
Ahamasmi Architect | Intern  | Banglore | Jun 2024 | Nov 2024 | 0 Years, 5 Months, 16 Days | 1.44</t>
  </si>
  <si>
    <t>P26701066</t>
  </si>
  <si>
    <t>Gollakoti</t>
  </si>
  <si>
    <t>Pavan Kumar</t>
  </si>
  <si>
    <t>Gollakoti Pavan Kumar</t>
  </si>
  <si>
    <t>gollakotipavankumar@gmail.com</t>
  </si>
  <si>
    <t>P26701066@student.nicmar.ac.in</t>
  </si>
  <si>
    <t>08-Dec-2001</t>
  </si>
  <si>
    <t>English, Telugu, Hindi</t>
  </si>
  <si>
    <t>Badminton, Table Tennis, Running</t>
  </si>
  <si>
    <t>Gollakoti Srinivasa Rao</t>
  </si>
  <si>
    <t>Daily Worker</t>
  </si>
  <si>
    <t>Gollakoti Dhana Lakshmi</t>
  </si>
  <si>
    <t>2-24/1, poolamokkala vari streer, kovvada, kakinada</t>
  </si>
  <si>
    <t xml:space="preserve">Kakinada </t>
  </si>
  <si>
    <t>Andhra Pradesh</t>
  </si>
  <si>
    <t>Mahatma  Gandhi Municipal corporation high school, Gandhi Nagar</t>
  </si>
  <si>
    <t>Board of Secondary education, Andhra Pradesh</t>
  </si>
  <si>
    <t>Andhra Polytechnic Kakinada</t>
  </si>
  <si>
    <t>Jawaharlal Nehru Technological University, Kakinada</t>
  </si>
  <si>
    <t>Ideal Institute of Technology, Kakinada</t>
  </si>
  <si>
    <t>2020-Oct</t>
  </si>
  <si>
    <t>AutoCAD, MS Office,MS Project,Sketchup</t>
  </si>
  <si>
    <t>Teleperformance Global Business Private Limited | Technical Support Executive | Hyderabad | Nov 2023 | Aug 2024 | 0 Years, 9 Months, 15 Days | 2.4</t>
  </si>
  <si>
    <t>P26701067</t>
  </si>
  <si>
    <t>Anushree</t>
  </si>
  <si>
    <t xml:space="preserve">Vidhyanand </t>
  </si>
  <si>
    <t>Khobragade</t>
  </si>
  <si>
    <t>Anushree Vidhyanand  Khobragade</t>
  </si>
  <si>
    <t>P26701067@student.nicmar.ac.in</t>
  </si>
  <si>
    <t>16-Dec-2004</t>
  </si>
  <si>
    <t xml:space="preserve">English, Hindi , Marathi </t>
  </si>
  <si>
    <t xml:space="preserve">Travelling, Reading </t>
  </si>
  <si>
    <t>Vidhyanand Khobragade</t>
  </si>
  <si>
    <t>Private</t>
  </si>
  <si>
    <t>Sheela Khobragade</t>
  </si>
  <si>
    <t>Prerna nagar, Sawali 2 apt., Flat no. B1, Plot no 24, Katol road, Nagpur</t>
  </si>
  <si>
    <t>Nagpur</t>
  </si>
  <si>
    <t xml:space="preserve">Saraswati Vidyalaya </t>
  </si>
  <si>
    <t xml:space="preserve">Maharashtra state Board of Secondary and Higher education </t>
  </si>
  <si>
    <t xml:space="preserve">St. Paul Science and Commerce junior college </t>
  </si>
  <si>
    <t>Maharashtra state Board of Secondary and Higher education</t>
  </si>
  <si>
    <t xml:space="preserve">DY Patil College of Engineering, Akurdi, Pune </t>
  </si>
  <si>
    <t>2022-Nov</t>
  </si>
  <si>
    <t>AutoCad, Revit, Excel</t>
  </si>
  <si>
    <t>Nagpur Maha- Metro  | Civil Engineering Intern  | Nagpur  | Jan 2025 | Feb 2025 | 4 Weeks | Campus Internship</t>
  </si>
  <si>
    <t>P26701069</t>
  </si>
  <si>
    <t>Dhiraj</t>
  </si>
  <si>
    <t>Watane</t>
  </si>
  <si>
    <t>Aditi Dhiraj Watane</t>
  </si>
  <si>
    <t>P26701069@student.nicmar.ac.in</t>
  </si>
  <si>
    <t>25-Apr-2002</t>
  </si>
  <si>
    <t>Reading ,Doodling,organizing</t>
  </si>
  <si>
    <t>Dhiraj Watane</t>
  </si>
  <si>
    <t>Kavita Watane</t>
  </si>
  <si>
    <t>Plot no 4, Shri Vikas Colony, Rukhmini Nagar, Amravati, Maharashtra, 444606</t>
  </si>
  <si>
    <t>Amravati</t>
  </si>
  <si>
    <t>H-1004, Phase 7, Puranik Aldea Espanola, Baner Mahalunge Road, Besides Orchid Hotel, Pune, 411045</t>
  </si>
  <si>
    <t>Holy Cross Convent English High School, Amravati</t>
  </si>
  <si>
    <t>Vidyabharati Mahavidyalaya, Amravati</t>
  </si>
  <si>
    <t>Dr. Baliram Hiray College of Architecture, Mumbai, Maharashtra</t>
  </si>
  <si>
    <t>MS Excel,MS Project,Primavera P6,MS Office,IBM SPSS,AutoCAD,Sketchup,Photoshop,Revit,Notion</t>
  </si>
  <si>
    <t>Aniruddha Vaidya and Associates | Architectural Intern | Pune | Dec 2023 | Apr 2024 | 19 Weeks
Shelter Space Architects | Architectural Intern | Amravati | May 2023 | May 2023 | 4 Weeks</t>
  </si>
  <si>
    <t>P26701070</t>
  </si>
  <si>
    <t>Sakshi</t>
  </si>
  <si>
    <t>Chetan</t>
  </si>
  <si>
    <t>Adkar</t>
  </si>
  <si>
    <t>Sakshi Chetan Adkar</t>
  </si>
  <si>
    <t>P26701070@student.nicmar.ac.in</t>
  </si>
  <si>
    <t>22-Jul-2004</t>
  </si>
  <si>
    <t>Music,swimming</t>
  </si>
  <si>
    <t>Chetan Vishwas Adkar</t>
  </si>
  <si>
    <t>Amruta Chetan Adkar</t>
  </si>
  <si>
    <t xml:space="preserve">Madhumalti appartment, Sathbhai lane , Delhi gate, Ahilyanagar (414001), Maharashtra India </t>
  </si>
  <si>
    <t>Ahmednagar</t>
  </si>
  <si>
    <t>KRM Construction, Associate of Sperrin Group LLC, New York, USA   | Junior Estimator | KRM Heights, Maniknagar , Ahilyanagar, Maharashtra - 414001 | Jan 2025 | May 2026 | 1 Years, 4 Months, 30 Days | 0.96</t>
  </si>
  <si>
    <t>P26701071</t>
  </si>
  <si>
    <t>MD KHUSHNOOD</t>
  </si>
  <si>
    <t>ALAM</t>
  </si>
  <si>
    <t>Md Khushnood Alam</t>
  </si>
  <si>
    <t>khushnoodalam124@gmail.com</t>
  </si>
  <si>
    <t>P26701071@student.nicmar.ac.in</t>
  </si>
  <si>
    <t>24-Jan-2001</t>
  </si>
  <si>
    <t>ENGLISH,HINDI</t>
  </si>
  <si>
    <t>COOKING,SIGHTSEEING,SOLVING PUZZLES,WATCHING SERIES</t>
  </si>
  <si>
    <t>MD NISHAT ALAM</t>
  </si>
  <si>
    <t>BUSINESSMAN</t>
  </si>
  <si>
    <t>FARIDAH KHATOON</t>
  </si>
  <si>
    <t>HOMEMAKER</t>
  </si>
  <si>
    <t>Patna City</t>
  </si>
  <si>
    <t>Patna</t>
  </si>
  <si>
    <t>Bihar</t>
  </si>
  <si>
    <t>SHAHJAHANABAD APARTMENT, DWARKA SECTOR 11</t>
  </si>
  <si>
    <t>South West Delhi</t>
  </si>
  <si>
    <t>Delhi</t>
  </si>
  <si>
    <t>ST. ANNE'S HIGH SCHOOL</t>
  </si>
  <si>
    <t>CENTRAL BOARD OF SECONDARY EDUCATION, DELHI</t>
  </si>
  <si>
    <t>2015-Apr</t>
  </si>
  <si>
    <t>SATYAM INTERNATIONAL SCHOOL</t>
  </si>
  <si>
    <t>ARYABHATTA KNOWLEDGE UNIVERSITY</t>
  </si>
  <si>
    <t>MACET, PATNA</t>
  </si>
  <si>
    <t>MS OFFICE,AUTOCAD,AVEVA3D,TEKLA</t>
  </si>
  <si>
    <t>Metron Engineering PVT. LTD. | Site Engineer | Ranchi, Jharkhand | Aug 2022 | Jun 2026 | 3 Years, 10 Months, 22 Days | 4.32</t>
  </si>
  <si>
    <t>Metron Engineering PVT. LTD. | Site Apprentice | Ranchi, Jharkhand | Jun 2021 | Sep 2021 | 9 Weeks</t>
  </si>
  <si>
    <t>Piping Design Engineering
Manufacturing Guidelines for Product Design
Principles of Management
Nature and Properties of Materials
ACE Engineering Academy
Mattra
Summer Training at E &amp; ICT Academy, IIT Kanpur
Internshipwala Careers
Internship on Industrial Machines</t>
  </si>
  <si>
    <t>P26701072</t>
  </si>
  <si>
    <t>Tanmayee</t>
  </si>
  <si>
    <t>Ahire</t>
  </si>
  <si>
    <t>Tanmayee Ahire</t>
  </si>
  <si>
    <t>P26701072@student.nicmar.ac.in</t>
  </si>
  <si>
    <t>10-May-2003</t>
  </si>
  <si>
    <t>Organizing games,Dancing,Painting</t>
  </si>
  <si>
    <t>Ramkishan Ahire</t>
  </si>
  <si>
    <t xml:space="preserve">AEES-TGT </t>
  </si>
  <si>
    <t>Anita Ahire</t>
  </si>
  <si>
    <t>Type-2/155 Anudeep colony, Rawatbhata</t>
  </si>
  <si>
    <t>Kota</t>
  </si>
  <si>
    <t>Rajasthan</t>
  </si>
  <si>
    <t>A6-701 Rigved Uptown, Balewadi</t>
  </si>
  <si>
    <t>Atomic Energy Central School No.4, Rawatbhata</t>
  </si>
  <si>
    <t>Central Board Of Secondary Education</t>
  </si>
  <si>
    <t>Sir J.J College of Architecture, Mumbai</t>
  </si>
  <si>
    <t>MS Office,MS Project,AutoCAD,Revit,Sketchup,Adobe Photoshop,Adobe Primiere pro,Lumion,Enscape,ChatGPT</t>
  </si>
  <si>
    <t>Archgroup International | Junior Architect | Dadar, Mumbai | Jul 2025 | May 2026 | 0 Years, 10 Months, 14 Days | 3.6
Arris Design Studio LLP | Intern Architect | Thane | Dec 2023 | Apr 2024 | 0 Years, 4 Months, 11 Days | 0.96</t>
  </si>
  <si>
    <t>SketchUp</t>
  </si>
  <si>
    <t>P26701073</t>
  </si>
  <si>
    <t>Devashree</t>
  </si>
  <si>
    <t>Kishor</t>
  </si>
  <si>
    <t>Khopkar</t>
  </si>
  <si>
    <t>Devashree Kishor Khopkar</t>
  </si>
  <si>
    <t>P26701073@student.nicmar.ac.in</t>
  </si>
  <si>
    <t>09-Aug-2001</t>
  </si>
  <si>
    <t>English, Marathi ,Hindi</t>
  </si>
  <si>
    <t>Reading,Dance,Sketching,Sports</t>
  </si>
  <si>
    <t xml:space="preserve">Kishor </t>
  </si>
  <si>
    <t>Anglo Eastern Shipping Management Group</t>
  </si>
  <si>
    <t>Neha</t>
  </si>
  <si>
    <t xml:space="preserve">Union Bank of India </t>
  </si>
  <si>
    <t>A/302 Maitri Vatika, Chandan Parsik Nagar near Reliance Market, Kalwa Thane.</t>
  </si>
  <si>
    <t>Sou. A.K. Joshi English Medium School, Thane</t>
  </si>
  <si>
    <t>G.E.I.S,M.H. High school and junior college</t>
  </si>
  <si>
    <t>Lokmanya Tilak Institute Of Architecture &amp; Design Studies (LTIADS)</t>
  </si>
  <si>
    <t>AutoCad, Sketchup, Revit, Rhino,Excel, MS Project,Powerpoint</t>
  </si>
  <si>
    <t>skcop Design, Mumbai | Junior Architect | Byculla, Mumbai | Oct 2024 | May 2026 | 1 Years, 6 Months, 17 Days | 3.3
Devika Narain And Company | Junior Designer | Bandra, Mumbai | Jul 2024 | Aug 2024 | 0 Years, 1 Months, 29 Days | 3
Sathya Consultant | Architectural Intern | Bengaluru | Nov 2022 | Apr 2023 | 0 Years, 4 Months, 20 Days | 0.3</t>
  </si>
  <si>
    <t>P26701074</t>
  </si>
  <si>
    <t xml:space="preserve">Rajdeep </t>
  </si>
  <si>
    <t xml:space="preserve">Natha </t>
  </si>
  <si>
    <t>Kalel</t>
  </si>
  <si>
    <t>Rajdeep  Natha  Kalel</t>
  </si>
  <si>
    <t>P26701074@student.nicmar.ac.in</t>
  </si>
  <si>
    <t>03-Jul-2003</t>
  </si>
  <si>
    <t xml:space="preserve">Travelling, Trekking,Basketball,Badminton,Reading </t>
  </si>
  <si>
    <t>Natha Laxman Kalel</t>
  </si>
  <si>
    <t xml:space="preserve">Mahananda Natha Kalel </t>
  </si>
  <si>
    <t>Bungalow no. 26, Kalel's Villa, Aashiyana Society, Near Sanskruti School, Wakad, Pune - 411057</t>
  </si>
  <si>
    <t>Indira National School</t>
  </si>
  <si>
    <t>Central Board of Secondary Education, Pune/Maharashtra</t>
  </si>
  <si>
    <t xml:space="preserve">Namo Rims Junior College </t>
  </si>
  <si>
    <t xml:space="preserve">Maharashtra State Board of Secondary and Higher Secondary Education, Pune/Maharashta </t>
  </si>
  <si>
    <t xml:space="preserve">Savitribai Phule University </t>
  </si>
  <si>
    <t xml:space="preserve">Pimpri Chinchwad College Of Engineering, Pune/Maharashtra </t>
  </si>
  <si>
    <t>AutoCAD, Ms Office,MS Project,CATIA ,Solidworks</t>
  </si>
  <si>
    <t>Kirloskar Pneumatic Company Limited  | GET - Process Gas Systems Sales  | Hadapsar, Pune  | Jul 2025 | Jun 2026 | 0 Years, 11 Months, 29 Days | 5.04</t>
  </si>
  <si>
    <t>P26701075</t>
  </si>
  <si>
    <t>Pradnyesh</t>
  </si>
  <si>
    <t>Praful</t>
  </si>
  <si>
    <t>Kothari</t>
  </si>
  <si>
    <t>Pradnyesh Praful Kothari</t>
  </si>
  <si>
    <t>P26701075@student.nicmar.ac.in</t>
  </si>
  <si>
    <t>06-Jan-2003</t>
  </si>
  <si>
    <t>Travelling,Reading,Riding</t>
  </si>
  <si>
    <t>Praful Kothari</t>
  </si>
  <si>
    <t>Vandana Kothari</t>
  </si>
  <si>
    <t>HomeMaker</t>
  </si>
  <si>
    <t>15,avdhut nagar manewada road nagpur</t>
  </si>
  <si>
    <t>ST.Paul High school</t>
  </si>
  <si>
    <t xml:space="preserve">CBSE Nagpur Maharashtra </t>
  </si>
  <si>
    <t>ST.PaulHigh School and Junior College</t>
  </si>
  <si>
    <t xml:space="preserve">STATE Nagpur Maharashtra </t>
  </si>
  <si>
    <t xml:space="preserve">Rashtrasant Tukdoji Maharaj University </t>
  </si>
  <si>
    <t xml:space="preserve">ST.Vincent Pallotti College of Engineering </t>
  </si>
  <si>
    <t>Autocad, Etabs,BIM,Excel</t>
  </si>
  <si>
    <t>Ananta Infrastructure  | Junior Engineer | Nagpur | Dec 2023 | Mar 2024 | 13 Weeks</t>
  </si>
  <si>
    <t>P26701076</t>
  </si>
  <si>
    <t>Shivam</t>
  </si>
  <si>
    <t>Singh A</t>
  </si>
  <si>
    <t>Shivam Singh A</t>
  </si>
  <si>
    <t>singhshivama156@gmail.com</t>
  </si>
  <si>
    <t>P26701076@student.nicmar.ac.in</t>
  </si>
  <si>
    <t>15-Sep-2001</t>
  </si>
  <si>
    <t>Hindi, English, Tamil</t>
  </si>
  <si>
    <t>Chess,Books,Badminton</t>
  </si>
  <si>
    <t>Arun Kumar Singh</t>
  </si>
  <si>
    <t>Business Man</t>
  </si>
  <si>
    <t>Usha Singh</t>
  </si>
  <si>
    <t>2/65/6, Nachiyamman Nagar, Indira Nagar, Amani Kondalampatti, Kondalampatti</t>
  </si>
  <si>
    <t>Salem</t>
  </si>
  <si>
    <t>Notre Dame of Holy Cross School</t>
  </si>
  <si>
    <t>CBSE/ Salem, Tamil Nadu</t>
  </si>
  <si>
    <t>Vel Tech Rangarajan Dr. Sagunthala R and D Institute of Science and Technology</t>
  </si>
  <si>
    <t>Vel Tech Rangarajan Dr. Sagunthala R and D Institute of Science and Technology/ Chennai, Tamil Nadu</t>
  </si>
  <si>
    <t>SAP MM,MS Office, Python,CFD</t>
  </si>
  <si>
    <t>Easa Salah Al Gurg Group | Assistant Procurement Engineer | Dubai, UAE | Jul 2022 | Feb 2024 | 1 Years, 6 Months, 28 Days | 12</t>
  </si>
  <si>
    <t>Rastriya Ispat Nigma Liited | Intern | Vishakhapatnam | Jan 2022 | Jul 2022 | 25 Weeks | Campus Internship</t>
  </si>
  <si>
    <t>Certified Internation Supply Chain Professional
Certified International Supply Chain Manager</t>
  </si>
  <si>
    <t>P26701077</t>
  </si>
  <si>
    <t>AYUSHMAN</t>
  </si>
  <si>
    <t>MUNSHI</t>
  </si>
  <si>
    <t>Ayushman Munshi</t>
  </si>
  <si>
    <t>P26701077@student.nicmar.ac.in</t>
  </si>
  <si>
    <t>03-Dec-2004</t>
  </si>
  <si>
    <t>ENGLISH, HINDI, BENGALI, GUJARATI</t>
  </si>
  <si>
    <t>MUSIC,BADMINTON,BIKING</t>
  </si>
  <si>
    <t>GOUTAM MUNSHI</t>
  </si>
  <si>
    <t>GOVT SERVICE</t>
  </si>
  <si>
    <t>SUPARNA MUNSHI</t>
  </si>
  <si>
    <t>B-302, SAVVY SOLARIS, MOTERA</t>
  </si>
  <si>
    <t>Ahmedabad</t>
  </si>
  <si>
    <t>Gujarat</t>
  </si>
  <si>
    <t>C-3-24, ONGC COLONY, BANDRA WEST</t>
  </si>
  <si>
    <t>DELHI PUBLIC SCHOOL</t>
  </si>
  <si>
    <t>CENTRAL BOARD OF SECONDARY EDUCATION</t>
  </si>
  <si>
    <t>NIRMA UNIVERSITY, AHMEDABAD</t>
  </si>
  <si>
    <t>INSTITUTE OF TECHNOLOGY, NIRMA UNIVERSITY, AHMEDABAD</t>
  </si>
  <si>
    <t>Electronics &amp; Instrumentation</t>
  </si>
  <si>
    <t>2226-Jun</t>
  </si>
  <si>
    <t>MS Office</t>
  </si>
  <si>
    <t>LARSEN &amp; TOUBRO ENERGY HYDROCARBON | INTERN ENGINEER | Mumbai | Mar 2026 | Apr 2026 | 5 Weeks | Campus Internship
Oil &amp; Natural Gas Corporation Limited | Project Lead Engineer | Mumbai | Dec 2025 | Feb 2026 | 8 Weeks | Campus Internship</t>
  </si>
  <si>
    <t>P26701078</t>
  </si>
  <si>
    <t xml:space="preserve">Dhruv </t>
  </si>
  <si>
    <t>Garg</t>
  </si>
  <si>
    <t>Dhruv  Garg</t>
  </si>
  <si>
    <t>gargdhruv0803@gmail.com</t>
  </si>
  <si>
    <t>P26701078@student.nicmar.ac.in</t>
  </si>
  <si>
    <t>08-Mar-2002</t>
  </si>
  <si>
    <t>Hindi , English</t>
  </si>
  <si>
    <t xml:space="preserve">Football, esports ,music </t>
  </si>
  <si>
    <t>5467 8596 1158</t>
  </si>
  <si>
    <t>Vikas Garg</t>
  </si>
  <si>
    <t xml:space="preserve">Bussiness </t>
  </si>
  <si>
    <t xml:space="preserve">Richa Garg </t>
  </si>
  <si>
    <t xml:space="preserve">Teacher </t>
  </si>
  <si>
    <t xml:space="preserve">Plot 119 , Flat FF-1 , Shakti Khand -2 , Indirapuram , </t>
  </si>
  <si>
    <t>Ghaziabad</t>
  </si>
  <si>
    <t>United Control Engineers India Pvt. Ltd. | Senior Engineer  | Greater Noida , Uttar Praesh  | Feb 2025 | May 2026 | 1 Years, 3 Months, 28 Days | 8.40</t>
  </si>
  <si>
    <t>Lohum Cleantech Private Limited | Research Assitant  | Greater Noida , Uttar Pradesh | Mar 2024 | Dec 2026 | 142 Weeks | Campus Internship</t>
  </si>
  <si>
    <t>P26701081</t>
  </si>
  <si>
    <t>SIDHARTH</t>
  </si>
  <si>
    <t>RAJAGOPAL</t>
  </si>
  <si>
    <t>Sidharth Rajagopal</t>
  </si>
  <si>
    <t>P26701081@student.nicmar.ac.in</t>
  </si>
  <si>
    <t>30-Dec-2003</t>
  </si>
  <si>
    <t>Hindi,English,malayalam</t>
  </si>
  <si>
    <t>sketching, watching movies</t>
  </si>
  <si>
    <t>K V RAJAGOPALAN</t>
  </si>
  <si>
    <t>Private sector</t>
  </si>
  <si>
    <t>KRIPA T M</t>
  </si>
  <si>
    <t>Ram Nivas, P.O Kappad, via Thazhe Chovva</t>
  </si>
  <si>
    <t>Kannur</t>
  </si>
  <si>
    <t>D2/304 Kangra CHS, Lokdhara, near Lokgram, Kalyan east</t>
  </si>
  <si>
    <t>BHARATIYA VIDYA BHAVAN</t>
  </si>
  <si>
    <t>KANNUR, KERELA</t>
  </si>
  <si>
    <t>SAVITRIBAI PHULE PUNE UNIVERSITY</t>
  </si>
  <si>
    <t>MIT ACADEMY OF ENGINEERING</t>
  </si>
  <si>
    <t>AUTOCAD, REVIT</t>
  </si>
  <si>
    <t>AMS Concrete Consultancy Pvt Ltd | trainee intern | Pune | Jun 2024 | Jul 2024 | 7 Weeks | Campus Internship</t>
  </si>
  <si>
    <t>Autodesk REVIT certification
NPTEL Air pollution and control
Industrial programe certificate
Avishkar Project competition
NICMAR ICCRIP 2025 paper presentation certificate</t>
  </si>
  <si>
    <t>P26701082</t>
  </si>
  <si>
    <t>Srima</t>
  </si>
  <si>
    <t>S</t>
  </si>
  <si>
    <t>Shetty</t>
  </si>
  <si>
    <t>Srima S Shetty</t>
  </si>
  <si>
    <t>P26701082@student.nicmar.ac.in</t>
  </si>
  <si>
    <t>04-Oct-1999</t>
  </si>
  <si>
    <t>hindi,english,kannada,tulu</t>
  </si>
  <si>
    <t>dancing</t>
  </si>
  <si>
    <t>Madamakki Shashidhara shetty</t>
  </si>
  <si>
    <t>Businessman</t>
  </si>
  <si>
    <t>Sahana S Shetty</t>
  </si>
  <si>
    <t>2-16, 'Srima', near govt school Kumbragodu, Handady, Brahmavara, Udupi</t>
  </si>
  <si>
    <t>Dakshina Kannada</t>
  </si>
  <si>
    <t>Little Rock Indian School</t>
  </si>
  <si>
    <t>CBSE - Karnataka</t>
  </si>
  <si>
    <t>Vidyodaya Pre University College</t>
  </si>
  <si>
    <t>Karnataka State Board</t>
  </si>
  <si>
    <t>Manipal University</t>
  </si>
  <si>
    <t>Manipal School of Architecture and Planning</t>
  </si>
  <si>
    <t>AutoCAD,MS Project,MS Excel,Revit</t>
  </si>
  <si>
    <t>Thomas Associates | Architect | Bangalore | Jul 2022 | Sep 2025 | 3 Years, 2 Months, 0 Days | 7.2</t>
  </si>
  <si>
    <t>38 month(s)</t>
  </si>
  <si>
    <t>P26701083</t>
  </si>
  <si>
    <t xml:space="preserve">Prashanth </t>
  </si>
  <si>
    <t>NE</t>
  </si>
  <si>
    <t>Prashanth  Ne</t>
  </si>
  <si>
    <t>P26701083@student.nicmar.ac.in</t>
  </si>
  <si>
    <t>30-May-1999</t>
  </si>
  <si>
    <t>English,Hindi,kannada,telugu,Tamil,Malyalam</t>
  </si>
  <si>
    <t>Playing Cricket,Badminton, Running,Trekking,Reading business books</t>
  </si>
  <si>
    <t>Eshwarareddy M</t>
  </si>
  <si>
    <t>Agriculture</t>
  </si>
  <si>
    <t>Venkataravanamma</t>
  </si>
  <si>
    <t xml:space="preserve">M. Nallagutlapalli, Bagepalli Taluk, venkatapura post, </t>
  </si>
  <si>
    <t>Chikkaballapur</t>
  </si>
  <si>
    <t>Room No:530, Ultima boys hostel, Nicmar University, Ramnagar Baner.</t>
  </si>
  <si>
    <t>MANAS HIGH SCHOOL</t>
  </si>
  <si>
    <t>Karnataka Secondary Education Examination Board, Chelur, Bagepalli Taluk, karnataka-563124</t>
  </si>
  <si>
    <t>SHRI MARUTHI PU COLLEGE</t>
  </si>
  <si>
    <t>DEPARTMENT OF PRE-UNIVERSITY EDUCATION, HOSKOTE, KARNATAKA-562114</t>
  </si>
  <si>
    <t>BANGALORE UNIVERSITY</t>
  </si>
  <si>
    <t>University Visvesvaraya College of Engineering, Banglore, Karnataka</t>
  </si>
  <si>
    <t>Auto CAD,MS Excel,MS powerpoint,MS Project</t>
  </si>
  <si>
    <t>LARSEN &amp; TOUBRO | ASSISTANTCONSTRUCTION MANAGER-CIVIL | KARWAR | Oct 2022 | Jul 2026 | 3 Years, 8 Months, 22 Days | 10.62</t>
  </si>
  <si>
    <t>44 month(s)</t>
  </si>
  <si>
    <t>Larsen &amp; Toubro Construction | Graduate Trainee | Prestige Finsbury park, Bagaluru, Banglore | Feb 2022 | Apr 2022 | 6 Weeks</t>
  </si>
  <si>
    <t>P26701084</t>
  </si>
  <si>
    <t xml:space="preserve">Rudraksh </t>
  </si>
  <si>
    <t xml:space="preserve">Kakde </t>
  </si>
  <si>
    <t xml:space="preserve">Rudraksh  Kakde </t>
  </si>
  <si>
    <t>P26701084@student.nicmar.ac.in</t>
  </si>
  <si>
    <t>11-Dec-2001</t>
  </si>
  <si>
    <t xml:space="preserve">Hindi ,English ,Marathi </t>
  </si>
  <si>
    <t xml:space="preserve">Dance ,Travel </t>
  </si>
  <si>
    <t xml:space="preserve">Late Vivek Kakde </t>
  </si>
  <si>
    <t xml:space="preserve">Shweta Kakde </t>
  </si>
  <si>
    <t>Professor</t>
  </si>
  <si>
    <t xml:space="preserve">130, Shivom Estate Dewas </t>
  </si>
  <si>
    <t>Dewas</t>
  </si>
  <si>
    <t xml:space="preserve">Vindhyanchal Academy </t>
  </si>
  <si>
    <t>CBSE , Dewas , Madhya Pradesh</t>
  </si>
  <si>
    <t xml:space="preserve">Madhav Institute of Technology &amp; Science </t>
  </si>
  <si>
    <t xml:space="preserve">Madhav Institute of Technology &amp; Science Gwalior , Madhya Pradesh </t>
  </si>
  <si>
    <t>AutoCAD,sketchup,lumion,d5,photoshop,ms project,enscape</t>
  </si>
  <si>
    <t>NPTEL Online Certification
NPTEL Online Certification 2024
IPE Global
Udbhav Utsav 2022</t>
  </si>
  <si>
    <t>P26701085</t>
  </si>
  <si>
    <t>ABHISHEK</t>
  </si>
  <si>
    <t>AJAY</t>
  </si>
  <si>
    <t>MAIRAL</t>
  </si>
  <si>
    <t>Abhishek Ajay Mairal</t>
  </si>
  <si>
    <t>mairalabhishek03@gmail.com</t>
  </si>
  <si>
    <t>P26701085@student.nicmar.ac.in</t>
  </si>
  <si>
    <t>27-Mar-2000</t>
  </si>
  <si>
    <t xml:space="preserve">MARATHI, ENGLISH,HINDI </t>
  </si>
  <si>
    <t>MUSIC</t>
  </si>
  <si>
    <t>AJAY MAIRAL</t>
  </si>
  <si>
    <t>TAX CONSULTANT</t>
  </si>
  <si>
    <t>ARCHANA MAIRAL</t>
  </si>
  <si>
    <t>HOUSEWIFE</t>
  </si>
  <si>
    <t>E/704, GOKUL RESIDENCY, THAKUR VILLAGE, KANDIVALI EAST</t>
  </si>
  <si>
    <t xml:space="preserve">THAKUR VIDYA MANDIR HIGH SCHOOL AND JUNIOR COLLEGE </t>
  </si>
  <si>
    <t>MAHARASHTRA STATE BOARD OF SECONDARY AND HIGHER SECONDARY EDUCATION, PUNE</t>
  </si>
  <si>
    <t>THAKUR COLLEGE OF SCIENCE, COMMERCE AND ARTS</t>
  </si>
  <si>
    <t>UNIVERSITY OF MUMBAI</t>
  </si>
  <si>
    <t>Dr. BALIRAM HIRAY COLLEGE OF ARCHITECTURE</t>
  </si>
  <si>
    <t>AUTOCAD,SKETCHUP,MS OFFICE,PHOTOSHOP</t>
  </si>
  <si>
    <t>BARAI ARCHITECTS | JUNIOR ARCHITECTS | FORT, MUMBAI | Jun 2024 | Jun 2026 | 2 Years, 0 Months, 0 Days | 3</t>
  </si>
  <si>
    <t>P26701086</t>
  </si>
  <si>
    <t>Shefali</t>
  </si>
  <si>
    <t>vilas</t>
  </si>
  <si>
    <t>Mule</t>
  </si>
  <si>
    <t>Shefali Vilas Mule</t>
  </si>
  <si>
    <t>P26701086@student.nicmar.ac.in</t>
  </si>
  <si>
    <t>13-Aug-1998</t>
  </si>
  <si>
    <t>English, Hindi, Marathi</t>
  </si>
  <si>
    <t>Trekking, GYM,DANCE,SPORTS</t>
  </si>
  <si>
    <t>Vilas</t>
  </si>
  <si>
    <t>Retired BEST employee</t>
  </si>
  <si>
    <t>Sneha</t>
  </si>
  <si>
    <t>House Maker</t>
  </si>
  <si>
    <t>202,2a, Nisarg hsc society, Tata Power House, Borivali east, Mumbai -400066</t>
  </si>
  <si>
    <t>ST. JOHNS HIGH SCHOOL</t>
  </si>
  <si>
    <t>Maharashtra state board of secondary and higher secondary education</t>
  </si>
  <si>
    <t>Sardar Vallabhbhai Patel Polytechnic</t>
  </si>
  <si>
    <t>2014-Jul</t>
  </si>
  <si>
    <t>Shree. L. R. Tiwari College of Engineering</t>
  </si>
  <si>
    <t>AutoCAD,Rivet,ETABS,RCDC,SAFE,MS Office</t>
  </si>
  <si>
    <t>Dr. Kelkar's Designs Pvt. Ltd. | Structural Design Engineer | BKC, MUMBAI | Jan 2024 | Jul 2026 | 2 Years, 6 Months, 9 Days | 6.6
Nia Infra pvt.ltd | Billing Engineer | Borivali , Mumbai | Oct 2020 | Feb 2021 | 0 Years, 4 Months, 14 Days | 2
Finulent Solutions  | Design Engineer | Navi Mumbai | Apr 2023 | Nov 2023 | 0 Years, 7 Months, 1 Days | 2.4
Aqua Lab all building material testing lab | Testing Engineer | Mira raod, Thane | Apr 2022 | Sep 2023 | 1 Years, 5 Months, 19 Days | 2.4</t>
  </si>
  <si>
    <t>59 month(s)</t>
  </si>
  <si>
    <t>P26701087</t>
  </si>
  <si>
    <t>Madhumanti</t>
  </si>
  <si>
    <t>Samaddar</t>
  </si>
  <si>
    <t>Madhumanti Samaddar</t>
  </si>
  <si>
    <t>P26701087@student.nicmar.ac.in</t>
  </si>
  <si>
    <t>19-Sep-1985</t>
  </si>
  <si>
    <t>English, Bengali, Hindi</t>
  </si>
  <si>
    <t>Dance,Singing,music,clapbox,reading,movie,travel,long drive,pets</t>
  </si>
  <si>
    <t>Dipak K Samaddar</t>
  </si>
  <si>
    <t>Late</t>
  </si>
  <si>
    <t>Bithi Samaddar</t>
  </si>
  <si>
    <t>E/38, Mitracompound, Sekpura, Church Road, Shiv Mandir Gali, Medinipur, Paschim Medinipur, West Bengal - 721101</t>
  </si>
  <si>
    <t>Mission Girls High School</t>
  </si>
  <si>
    <t>West Bengal Board of Secondary Education</t>
  </si>
  <si>
    <t>1999-Aug</t>
  </si>
  <si>
    <t>2001-Jul</t>
  </si>
  <si>
    <t>West Bengal Council of Higher Secondary Education</t>
  </si>
  <si>
    <t>2001-Aug</t>
  </si>
  <si>
    <t>2003-Jul</t>
  </si>
  <si>
    <t>Bengal Engineering and Science University, Shibpur</t>
  </si>
  <si>
    <t>Bengal Engineering College Shibpur West Bengal</t>
  </si>
  <si>
    <t>2003-Aug</t>
  </si>
  <si>
    <t>Institute of Management Technology Ghaziabad</t>
  </si>
  <si>
    <t>Post Graduate Diploma in Management (PGDM)</t>
  </si>
  <si>
    <t>2012-Aug</t>
  </si>
  <si>
    <t>2013-Dec</t>
  </si>
  <si>
    <t>MS Office,AutoCAD,msproject,SPSS,minitab</t>
  </si>
  <si>
    <t>Bharat Electronics Limited | Senior Engineer E-III Civil | Ghaziabad | Dec 2015 | Nov 2018 | 2 Years, 10 Months, 26 Days | 18
Bengal Tools Ltd. | DGM Projects | Kolkata | Apr 2009 | Jul 2012 | 3 Years, 3 Months, 30 Days | 8
High Ground Ent. Ltd. | DGM Projects | Noida | Aug 2013 | Dec 2015 | 2 Years, 4 Months, 11 Days | 9
Jessop and Co. Ltd. | Design Engineer | Kolkata | Aug 2007 | Mar 2009 | 1 Years, 7 Months, 30 Days | 3</t>
  </si>
  <si>
    <t>123 month(s)</t>
  </si>
  <si>
    <t>Bengal Shrachi Housing Development Ltd. | Summer Internship | Kolkata | Jun 2005 | Jun 2005 | 2 Weeks | Campus Internship</t>
  </si>
  <si>
    <t>P26701088</t>
  </si>
  <si>
    <t>ASUTOSH</t>
  </si>
  <si>
    <t>CHOUDHURY</t>
  </si>
  <si>
    <t>Asutosh Choudhury</t>
  </si>
  <si>
    <t>P26701088@student.nicmar.ac.in</t>
  </si>
  <si>
    <t>08-Nov-2001</t>
  </si>
  <si>
    <t>Hindi,English ,Odia</t>
  </si>
  <si>
    <t>Gym,Dancing ,badminton</t>
  </si>
  <si>
    <t>Krushna Choudhury</t>
  </si>
  <si>
    <t>Electrical contractor and Supervisor</t>
  </si>
  <si>
    <t>Sujata Choudhury</t>
  </si>
  <si>
    <t>Alkapuri 3rd lane, Engineering School Road, Berhampur</t>
  </si>
  <si>
    <t>Ganjam</t>
  </si>
  <si>
    <t>De Paul School</t>
  </si>
  <si>
    <t>Berhampur</t>
  </si>
  <si>
    <t>2005-May</t>
  </si>
  <si>
    <t xml:space="preserve"> Diploma in Electrical Engineering</t>
  </si>
  <si>
    <t>Gandhi Polytechnic</t>
  </si>
  <si>
    <t>Biju Pattnaik University of Technology</t>
  </si>
  <si>
    <t>Government College of Engineering Kalahandi</t>
  </si>
  <si>
    <t>Post Diploma in Industrial Safety,Certified First Aider ,Certified Firefighter ,Plc Programmer</t>
  </si>
  <si>
    <t>Faurecia Clean Mobility | Safety Officer | Chakan, Pune | Nov 2024 | Jul 2026 | 1 Years, 7 Months, 23 Days | 4.47</t>
  </si>
  <si>
    <t>19 month(s)</t>
  </si>
  <si>
    <t>plc, fire safety, first aid</t>
  </si>
  <si>
    <t>P26701089</t>
  </si>
  <si>
    <t>Ankitha</t>
  </si>
  <si>
    <t>V</t>
  </si>
  <si>
    <t>Ankitha V</t>
  </si>
  <si>
    <t>ankithavijaykumar04@gmail.com</t>
  </si>
  <si>
    <t>P26701089@student.nicmar.ac.in</t>
  </si>
  <si>
    <t>19-Feb-2002</t>
  </si>
  <si>
    <t>English,Kannada,Hindi</t>
  </si>
  <si>
    <t>Sports,Dance,Photography</t>
  </si>
  <si>
    <t>Vijaya Kumar B S</t>
  </si>
  <si>
    <t>Shirastedar at Family Court</t>
  </si>
  <si>
    <t>Veena V</t>
  </si>
  <si>
    <t>Deputy Manager at SBI</t>
  </si>
  <si>
    <t>#Lakshmi Nilaya, 2nd Cross, Ashoka Nagara</t>
  </si>
  <si>
    <t>Shimoga</t>
  </si>
  <si>
    <t>Mandara Jnanadayini School, Shimoga, Karnataka</t>
  </si>
  <si>
    <t>Central Board of Secondary Education, Shimoga, Karnataka</t>
  </si>
  <si>
    <t>Sri Aurobindo Independent PU College, Javalli, Shimoga</t>
  </si>
  <si>
    <t>Department of Pre-University Education, Karnataka</t>
  </si>
  <si>
    <t>Visvesvaraya Technological University</t>
  </si>
  <si>
    <t>Nitte School of Architecture Planning &amp; Design, Bangalore</t>
  </si>
  <si>
    <t>AutoCAD, SketchUp,Lumion,Enscape,Photoshop,Revit</t>
  </si>
  <si>
    <t>Praman Constructions | Project Architect | Bengaluru, Karnataka | Dec 2025 | Jun 2026 | 0 Years, 6 Months, 3 Days | 2.76</t>
  </si>
  <si>
    <t>The Brown Canvas | Intern Architect | Bengaluru, Karnataka | Jan 2024 | Apr 2024 | 15 Weeks | Campus Internship
Civil Sutra Associates | Intern Architect | Bengaluru, Karnataka | Jun 2025 | Nov 2025 | 25 Weeks</t>
  </si>
  <si>
    <t>P26701090</t>
  </si>
  <si>
    <t>Sandeep</t>
  </si>
  <si>
    <t>.</t>
  </si>
  <si>
    <t>Sandeep .</t>
  </si>
  <si>
    <t>patilsandeep393@gmail.com</t>
  </si>
  <si>
    <t>P26701090@student.nicmar.ac.in</t>
  </si>
  <si>
    <t>06-Sep-1999</t>
  </si>
  <si>
    <t>English,Hindi,Kannada,Telugu,tamil,marathi</t>
  </si>
  <si>
    <t>Trekking,Bike riding,photography,sports</t>
  </si>
  <si>
    <t>Uday Kumar Patil</t>
  </si>
  <si>
    <t>Principal</t>
  </si>
  <si>
    <t xml:space="preserve">Sunita </t>
  </si>
  <si>
    <t>Plot No-19, Sy No. 52/2, Basava Nilaya, Laxmi Nagar, Sedam Road, Kalaburagi</t>
  </si>
  <si>
    <t>Gulbarga</t>
  </si>
  <si>
    <t>Sharanabasaveswar Residential High School</t>
  </si>
  <si>
    <t>Karnataka Secondary Education Examination Board, Karnataka</t>
  </si>
  <si>
    <t>Sharanabasaveswar Residential PU College</t>
  </si>
  <si>
    <t>Department of Pre-University Education</t>
  </si>
  <si>
    <t>Bangalore Institute Of Technology</t>
  </si>
  <si>
    <t>AutoCad,MS office,MS Excel,MS Power Point,Basics of Python</t>
  </si>
  <si>
    <t>Larsen &amp; Toubro Construction (L&amp;T) | ASSISTANT CONSTRUCTION MANAGER-CIVIL | INDIAN NAVAL BASE, Project Seabird, KARWAR | Oct 2022 | Jul 2026 | 3 Years, 9 Months, 8 Days | 10.62</t>
  </si>
  <si>
    <t>45 month(s)</t>
  </si>
  <si>
    <t>Aviin Architects &amp; Assocoates | Intern | Kalaburagi | Aug 2021 | Sep 2021 | 4 Weeks</t>
  </si>
  <si>
    <t>Tunnel Engineer's Certification Program Level-1
Certification Of Appreciation</t>
  </si>
  <si>
    <t>P26701091</t>
  </si>
  <si>
    <t>Muhammad Arham</t>
  </si>
  <si>
    <t>Zahiruddin</t>
  </si>
  <si>
    <t>Malik8097</t>
  </si>
  <si>
    <t>Muhammad Arham Zahiruddin Malik8097</t>
  </si>
  <si>
    <t>P26701091@student.nicmar.ac.in</t>
  </si>
  <si>
    <t>04-Nov-2001</t>
  </si>
  <si>
    <t>hindi,english,marathi</t>
  </si>
  <si>
    <t>Reading ,Music</t>
  </si>
  <si>
    <t>Zahiruddin Malik</t>
  </si>
  <si>
    <t>Real Estate Broker</t>
  </si>
  <si>
    <t>Heena Kausar Malik</t>
  </si>
  <si>
    <t>room no 16, gajanan niwas,shastri nagar l.b.s. road, bhandup (w)</t>
  </si>
  <si>
    <t>P26701092</t>
  </si>
  <si>
    <t>Dhananjay</t>
  </si>
  <si>
    <t>TAMRAKAR</t>
  </si>
  <si>
    <t>Dhananjay Kumar Tamrakar</t>
  </si>
  <si>
    <t>P26701092@student.nicmar.ac.in</t>
  </si>
  <si>
    <t>23-Oct-2003</t>
  </si>
  <si>
    <t>sports,movies,dance,acting</t>
  </si>
  <si>
    <t>Vimal Kumar Tamrakar</t>
  </si>
  <si>
    <t>Agriculturist</t>
  </si>
  <si>
    <t>Nisha Tamrakar</t>
  </si>
  <si>
    <t>H no. 80 Tamer para, killa mandir road, durg</t>
  </si>
  <si>
    <t>Durg</t>
  </si>
  <si>
    <t>Chhattisgarh</t>
  </si>
  <si>
    <t>Brighton International School Nardaha Raipur</t>
  </si>
  <si>
    <t xml:space="preserve">Raipur/Chhattisgarh </t>
  </si>
  <si>
    <t>Sri sankara vidyalaya Sec X Bhilai Durg</t>
  </si>
  <si>
    <t xml:space="preserve">Durg / Chhattisgarh </t>
  </si>
  <si>
    <t>Chhattisgarh Swami Vivekanand Technical University, Bhilai C.G</t>
  </si>
  <si>
    <t xml:space="preserve">Bhilai institute of technology/Chhattisgarh </t>
  </si>
  <si>
    <t>AutoCAD, MS Office, MS Project</t>
  </si>
  <si>
    <t>Dristi Multipurpose | Site Engineer | Chhattisgarh | Apr 2025 | Jun 2026 | 1 Years, 2 Months, 15 Days</t>
  </si>
  <si>
    <t>DRISTI MULTIPURPOSE | TRANIEE | TILDA | May 2024 | Jun 2024 | 6 Weeks</t>
  </si>
  <si>
    <t>P26701093</t>
  </si>
  <si>
    <t>Chandresh</t>
  </si>
  <si>
    <t>Kalla</t>
  </si>
  <si>
    <t>Chandresh Kalla</t>
  </si>
  <si>
    <t>P26701093@student.nicmar.ac.in</t>
  </si>
  <si>
    <t>19-Feb-1999</t>
  </si>
  <si>
    <t>Hindu,English,Marwari</t>
  </si>
  <si>
    <t>Football,Swiming,Cricket</t>
  </si>
  <si>
    <t>Ajay kalla</t>
  </si>
  <si>
    <t>Retd. Aen jdvvnl</t>
  </si>
  <si>
    <t>Asha kalla</t>
  </si>
  <si>
    <t>Family pensioner</t>
  </si>
  <si>
    <t>427 opp khemji ki pol jalap mohalla</t>
  </si>
  <si>
    <t>Jodhpur</t>
  </si>
  <si>
    <t>Central academy sr sec school</t>
  </si>
  <si>
    <t>CENTRAL BOARD OF EDUCATION</t>
  </si>
  <si>
    <t>2014-Apr</t>
  </si>
  <si>
    <t>Shree Mahatma Gandhi sr sec school</t>
  </si>
  <si>
    <t xml:space="preserve">BOARD OF EDUCATION,RAJASTHAN </t>
  </si>
  <si>
    <t>RAJASTHAN TECHNICAL UNIVERSITY</t>
  </si>
  <si>
    <t>JODHPUR INSTITUTE OF ENGINEERING AND TECHNOLOGY</t>
  </si>
  <si>
    <t>2021-Oct</t>
  </si>
  <si>
    <t>AUTOCAD.,MS OFFICE,MSPROJECTS,PRIMAVERA</t>
  </si>
  <si>
    <t>JIET UNIVERSE | SITE ENGINEER | JODHPUR (RAJASTHAN) | Aug 2025 | May 2026 | 0 Years, 8 Months, 24 Days | 100</t>
  </si>
  <si>
    <t>8 month(s)</t>
  </si>
  <si>
    <t>DATA SCIENCE AND MACHINE LEARNING</t>
  </si>
  <si>
    <t>P26701094</t>
  </si>
  <si>
    <t>ROHAN</t>
  </si>
  <si>
    <t>KUMAR</t>
  </si>
  <si>
    <t>VETRIVEL</t>
  </si>
  <si>
    <t>Rohan Kumar Vetrivel</t>
  </si>
  <si>
    <t>P26701094@student.nicmar.ac.in</t>
  </si>
  <si>
    <t>21-Dec-2000</t>
  </si>
  <si>
    <t>READING,MUSIC</t>
  </si>
  <si>
    <t>VETRIVEL K</t>
  </si>
  <si>
    <t>VIDHYAVATHI V</t>
  </si>
  <si>
    <t>NO 99 A SCHOOL STREET RASAPETTAI,KUDIKADU</t>
  </si>
  <si>
    <t>Cuddalore</t>
  </si>
  <si>
    <t>P26701095</t>
  </si>
  <si>
    <t>Chanchal</t>
  </si>
  <si>
    <t>Madhukar</t>
  </si>
  <si>
    <t>Shirke</t>
  </si>
  <si>
    <t>Chanchal Madhukar Shirke</t>
  </si>
  <si>
    <t>chanchalshirke222@gmail.com</t>
  </si>
  <si>
    <t>P26701095@student.nicmar.ac.in</t>
  </si>
  <si>
    <t>06-Jul-1998</t>
  </si>
  <si>
    <t>Painting,fitness/wellness</t>
  </si>
  <si>
    <t xml:space="preserve">Madhukar </t>
  </si>
  <si>
    <t>Madhavi</t>
  </si>
  <si>
    <t xml:space="preserve">Homemaker </t>
  </si>
  <si>
    <t>72 ,new gandhi layout behind jafar nagar, near Dawat lawn,</t>
  </si>
  <si>
    <t>Freelance Architect | Freelance Architect | Nagpur | Aug 2022 | Dec 2023 | 1 Years, 4 Months, 0 Days
CUREGO PHARMA | Business Development and Operations | Nagpur | Jan 2024 | May 2026 | 2 Years, 4 Months, 30 Days</t>
  </si>
  <si>
    <t>P26701096</t>
  </si>
  <si>
    <t>Pranoti</t>
  </si>
  <si>
    <t>Narhari</t>
  </si>
  <si>
    <t>Arendeshwarkar</t>
  </si>
  <si>
    <t>Pranoti Narhari Arendeshwarkar</t>
  </si>
  <si>
    <t>P26701096@student.nicmar.ac.in</t>
  </si>
  <si>
    <t>Marathi, English, Hindi</t>
  </si>
  <si>
    <t>Photography</t>
  </si>
  <si>
    <t>Narhari Arendeshwarkar</t>
  </si>
  <si>
    <t>Area Manager at pharma marketing</t>
  </si>
  <si>
    <t>Anita Dharasurkar</t>
  </si>
  <si>
    <t>Laxmi-Nirsimha, Sinhagad Colony, Near Tuljai Chowk, Behind Asha Talkies, Beed</t>
  </si>
  <si>
    <t>Beed</t>
  </si>
  <si>
    <t>Swa. Savarkar Vidyalaya Beed.</t>
  </si>
  <si>
    <t>Beed, Maharashtra.</t>
  </si>
  <si>
    <t>Mrs. Kesharbhai Sonajirao Kshirsagar Arts, Science and commerce college.</t>
  </si>
  <si>
    <t>M.G.M. UNIVERSITY</t>
  </si>
  <si>
    <t>Jawarharlal Nehru Engineering College, Chh.Sambhajinagar, Maharashtra.</t>
  </si>
  <si>
    <t>AutoCAD, MS Office,SketchUP, Photoshop, Revit</t>
  </si>
  <si>
    <t>Meraki Architecture | Architectural Intern | Pune | Jun 2025 | Nov 2025 | 22 Weeks | Campus Internship</t>
  </si>
  <si>
    <t>P26701098</t>
  </si>
  <si>
    <t>Pranjal</t>
  </si>
  <si>
    <t xml:space="preserve">Mahendra </t>
  </si>
  <si>
    <t>Madvi</t>
  </si>
  <si>
    <t>Pranjal Mahendra  Madvi</t>
  </si>
  <si>
    <t>P26701098@student.nicmar.ac.in</t>
  </si>
  <si>
    <t>19-Jun-2002</t>
  </si>
  <si>
    <t>Reading, Music, Writting,Sketching</t>
  </si>
  <si>
    <t>Mahendra Dattaram Madvi</t>
  </si>
  <si>
    <t xml:space="preserve">Oncologist </t>
  </si>
  <si>
    <t>Indrayani Mahendra Madvi</t>
  </si>
  <si>
    <t xml:space="preserve">Accountant </t>
  </si>
  <si>
    <t>Walmiki Chowk
Worli</t>
  </si>
  <si>
    <t>DAV Public School, New Panvel</t>
  </si>
  <si>
    <t>Rachana Sansad Academy of Architecture, Mumbai, Maharashtra</t>
  </si>
  <si>
    <t>AutoCAD,SketchUP, MS Office</t>
  </si>
  <si>
    <t>Architect Hafeez Contractor  | Jr. Architect | Fort(CSMT), Mumbai | Jun 2025 | Jun 2026 | 1 Years, 0 Months, 7 Days | 3</t>
  </si>
  <si>
    <t>YASHASWINI APTE architecture + design | Intern | Mahim (W), Mumbai | Nov 2023 | Apr 2024 | 23 Weeks | Campus Internship</t>
  </si>
  <si>
    <t>P26701099</t>
  </si>
  <si>
    <t>Kapil</t>
  </si>
  <si>
    <t>Gaikwad</t>
  </si>
  <si>
    <t>Kapil Milind Gaikwad</t>
  </si>
  <si>
    <t>P26701099@student.nicmar.ac.in</t>
  </si>
  <si>
    <t>14-Nov-2003</t>
  </si>
  <si>
    <t>English, Hindi,Marathi,German</t>
  </si>
  <si>
    <t>Acting, Cooking,Music</t>
  </si>
  <si>
    <t>Milind K. Gaikwad</t>
  </si>
  <si>
    <t>Civil Engineer</t>
  </si>
  <si>
    <t>Madhura M. Gaikwad</t>
  </si>
  <si>
    <t>370/1, Tirupati Apartment, Near Sambhav Medico, Bhawani Peth, Pune 411002.</t>
  </si>
  <si>
    <t>St. Vincent's High School, Pune-01</t>
  </si>
  <si>
    <t>Pune/Maharashtra</t>
  </si>
  <si>
    <t>Cusrow Wadia Institute of Technology, Pune-01</t>
  </si>
  <si>
    <t>AISSMS College of Engineering, Pune-01</t>
  </si>
  <si>
    <t>Civil 3d</t>
  </si>
  <si>
    <t>Indovance Pvt.Ltd | Trainee Design Engineer | Pune | May 2025 | Aug 2025 | 0 Years, 3 Months, 7 Days
UltraTech RMC | Apprentice- Sales Executive | Pune | Sep 2025 | Jun 2026 | 0 Years, 9 Months, 5 Days</t>
  </si>
  <si>
    <t>Millenium Engineers &amp; Contractors | Trainee Intern | Pune | Dec 2024 | Jan 2025 | 4 Weeks | Campus Internship</t>
  </si>
  <si>
    <t>P26701100</t>
  </si>
  <si>
    <t>Pramod</t>
  </si>
  <si>
    <t>Kardile</t>
  </si>
  <si>
    <t>Rutuja Pramod Kardile</t>
  </si>
  <si>
    <t>P26701100@student.nicmar.ac.in</t>
  </si>
  <si>
    <t>16-Nov-2001</t>
  </si>
  <si>
    <t xml:space="preserve">English,Marathi,Hindi </t>
  </si>
  <si>
    <t>Music,travelling ,dance</t>
  </si>
  <si>
    <t>Pramod Kardile</t>
  </si>
  <si>
    <t xml:space="preserve">Manisha Kardile </t>
  </si>
  <si>
    <t>Near Patel Highschool, Purnvad Nagar, Ward no.7 , Shrirampur -413709</t>
  </si>
  <si>
    <t>Radhika enclave, Wakad, 411057</t>
  </si>
  <si>
    <t>B.R.K.K. Vidyalaya, Shrirampur</t>
  </si>
  <si>
    <t xml:space="preserve">Maharashtra State Board of secondary and higher secondary education </t>
  </si>
  <si>
    <t>Pravara Kanya Vidya Mandir, Loni</t>
  </si>
  <si>
    <t>P.D.V.V.P Institute of technology, Loni</t>
  </si>
  <si>
    <t>2023-Sep</t>
  </si>
  <si>
    <t>Autocad,Ms office,MS project,Excel</t>
  </si>
  <si>
    <t>P26701101</t>
  </si>
  <si>
    <t>KAVYA</t>
  </si>
  <si>
    <t>M</t>
  </si>
  <si>
    <t>Kavya M</t>
  </si>
  <si>
    <t>P26701101@student.nicmar.ac.in</t>
  </si>
  <si>
    <t>15-Feb-2003</t>
  </si>
  <si>
    <t>Writing,Dancing,Listening to music,Athletics</t>
  </si>
  <si>
    <t>G MANOHARAN</t>
  </si>
  <si>
    <t>WELDER</t>
  </si>
  <si>
    <t>PP SHYNA</t>
  </si>
  <si>
    <t>GOVERNMENT SERVANT-NURSE</t>
  </si>
  <si>
    <t>GOPA NIVAS,KALLEPADAM PO</t>
  </si>
  <si>
    <t>Thrissur</t>
  </si>
  <si>
    <t>BHAVANS VIDYA MANDIR, MANNAPRA</t>
  </si>
  <si>
    <t>PALAKKAD, KERALA</t>
  </si>
  <si>
    <t>GOVERNMENT HIGHER SECONDARY SCHOOL, PAZHAYANNUR</t>
  </si>
  <si>
    <t>THRISSUR, KERALA</t>
  </si>
  <si>
    <t>GOVERNMENT ENGINEERING COLLEGE, THRISSUR, KERALA</t>
  </si>
  <si>
    <t>AutoCAD,Autodesk Revit,D5 Render,Adobe Photoshop,MS Excel,MS Project,Adobe Indesign</t>
  </si>
  <si>
    <t>Encasa Arch Studio | Student Intern | Kozhikode | Jun 2024 | Nov 2024 | 19 Weeks | Campus Internship</t>
  </si>
  <si>
    <t>P26701102</t>
  </si>
  <si>
    <t>RITIKA</t>
  </si>
  <si>
    <t>PATNAIK</t>
  </si>
  <si>
    <t>Ritika Patnaik</t>
  </si>
  <si>
    <t>ritikapatnaik12@gmail.com</t>
  </si>
  <si>
    <t>P26701102@student.nicmar.ac.in</t>
  </si>
  <si>
    <t>18-Feb-2000</t>
  </si>
  <si>
    <t>Odia, Hindi,English</t>
  </si>
  <si>
    <t>Dancing,Volleyball,Badminton</t>
  </si>
  <si>
    <t>Raimohan Patnaik</t>
  </si>
  <si>
    <t>Santwana Patnaik</t>
  </si>
  <si>
    <t>Fresco 2 103 Uniworld City
Newtown</t>
  </si>
  <si>
    <t>Kolkata</t>
  </si>
  <si>
    <t>Lakshmipat Singhania Academy</t>
  </si>
  <si>
    <t>CBSE Kolkata/West Bengal</t>
  </si>
  <si>
    <t>2013-Apr</t>
  </si>
  <si>
    <t>Commerce with Maths</t>
  </si>
  <si>
    <t>Amity University Kolkata</t>
  </si>
  <si>
    <t>Amity University School of Planning and Architecture Kolkata/West Bengal</t>
  </si>
  <si>
    <t>Autocad, SketchUp, Lumion,Twinmotion,Microsoft Presentation</t>
  </si>
  <si>
    <t>Practice Design | Junior Architect | Kolkata | Mar 2023 | Apr 2025 | 2 Years, 1 Months, 17 Days | 3</t>
  </si>
  <si>
    <t>Homx Design Studio | Intern Architect | Bhubaneswar | Jul 2021 | Dec 2021 | 23 Weeks | Campus Internship</t>
  </si>
  <si>
    <t>P26701103</t>
  </si>
  <si>
    <t>Vaidya</t>
  </si>
  <si>
    <t>Vaidya Aniket Milind</t>
  </si>
  <si>
    <t>P26701103@student.nicmar.ac.in</t>
  </si>
  <si>
    <t>16-Apr-2002</t>
  </si>
  <si>
    <t>Hindi, English,Marathi</t>
  </si>
  <si>
    <t>Playing badminton,Playing football,Swimming</t>
  </si>
  <si>
    <t xml:space="preserve">Milind Vaidya </t>
  </si>
  <si>
    <t>Job</t>
  </si>
  <si>
    <t>Archana Vaidya</t>
  </si>
  <si>
    <t xml:space="preserve">Nandadeep bunglow, motha mhasoba maidan karink road, Kalyan west </t>
  </si>
  <si>
    <t xml:space="preserve">D-901 Aangan Enclave Zadeshwar, Bharuch </t>
  </si>
  <si>
    <t>Bharuch</t>
  </si>
  <si>
    <t>Amity School</t>
  </si>
  <si>
    <t>SBJ Junior college</t>
  </si>
  <si>
    <t>Maharashtra board, Mumbai</t>
  </si>
  <si>
    <t xml:space="preserve">Parul University </t>
  </si>
  <si>
    <t xml:space="preserve">Parul Institute of Engineering and Technology </t>
  </si>
  <si>
    <t>AutoCAD, ms office</t>
  </si>
  <si>
    <t>Indofil Industries Limited Unit-3 | Intern | Dahej, Gujarat | May 2023 | May 2023 | 2 Weeks | Campus Internship
Indofil Industries Limited Unit-1 | Intern | Dahej,Gujarat | May 2024 | May 2024 | 2 Weeks | Campus Internship
Indofil Industries Limited Unit-1 | Intern | Dahej, Gujarat | Jan 2025 | Mar 2025 | 11 Weeks | Campus Internship</t>
  </si>
  <si>
    <t>P26701104</t>
  </si>
  <si>
    <t>Greeshma</t>
  </si>
  <si>
    <t>Greeshma Girish</t>
  </si>
  <si>
    <t>greeshmagirish019@gmail.com</t>
  </si>
  <si>
    <t>P26701104@student.nicmar.ac.in</t>
  </si>
  <si>
    <t>19-Jun-2003</t>
  </si>
  <si>
    <t>Hindi,English ,Malayalam</t>
  </si>
  <si>
    <t>Reading,Music, Exploring new places</t>
  </si>
  <si>
    <t>Girish Chandran R</t>
  </si>
  <si>
    <t>Senior Bank Manager</t>
  </si>
  <si>
    <t xml:space="preserve">U Kanchana </t>
  </si>
  <si>
    <t>Anayadiyil house ,162,Venkulangara Nagar,Meenam,
Kavanad P. O, Kollam</t>
  </si>
  <si>
    <t>Kollam</t>
  </si>
  <si>
    <t>Anayadiyil house ,162,Venkulangara Nagar,Meenam,
Kavanad , Kollam</t>
  </si>
  <si>
    <t>Lake Ford School</t>
  </si>
  <si>
    <t>CBSE,Kollam,Kerala</t>
  </si>
  <si>
    <t>Sree Narayana Public School</t>
  </si>
  <si>
    <t xml:space="preserve">TKM College of Engineering , Kollam , Kerala </t>
  </si>
  <si>
    <t>AutoCad,Staad.Pro,Primavera,MS Project</t>
  </si>
  <si>
    <t>Artech | Intern | Kerala | May 2023 | May 2023 | 0 Weeks | Campus Internship
ULCCS | Intern | Kerala | Jun 2025 | Jun 2025 | 0 Weeks | Campus Internship</t>
  </si>
  <si>
    <t>NPTEL
Revit Workshop
AutoCad Workshop
Ethical Hacking workshop</t>
  </si>
  <si>
    <t>P26701105</t>
  </si>
  <si>
    <t xml:space="preserve">S </t>
  </si>
  <si>
    <t>Gopika</t>
  </si>
  <si>
    <t>Krishnan</t>
  </si>
  <si>
    <t>S  Gopika Krishnan</t>
  </si>
  <si>
    <t>P26701105@student.nicmar.ac.in</t>
  </si>
  <si>
    <t>23-Feb-2004</t>
  </si>
  <si>
    <t>English, Malayalam</t>
  </si>
  <si>
    <t>Music, Reading,travelling</t>
  </si>
  <si>
    <t>R Radhakrishna Pillai</t>
  </si>
  <si>
    <t>Rtd. Central Govt Employee</t>
  </si>
  <si>
    <t>V Sreelatha</t>
  </si>
  <si>
    <t>KRISHNASREE, MSRA-146
OLAYIL, THEVALLY
PO KOLLAM</t>
  </si>
  <si>
    <t>CBSE, Kollam, Kerala</t>
  </si>
  <si>
    <t>Thangal Kunju Musaliar College of Engineering, Kollam, Kerala</t>
  </si>
  <si>
    <t>AutoCAD,MS Excel,MS Project,STAAD,PRIMAVERA</t>
  </si>
  <si>
    <t>Artech Realtors Private Limited | Intern | Thiruvananthapuram, Kerala | May 2023 | May 2023 | 0 Weeks | Campus Internship</t>
  </si>
  <si>
    <t>NPTEL SWAYAM
Autodesk Revit Architecture
CAD Workshop
Mix Design</t>
  </si>
  <si>
    <t>P26701106</t>
  </si>
  <si>
    <t>Aman</t>
  </si>
  <si>
    <t>Anand</t>
  </si>
  <si>
    <t>Aman Anand Yadav</t>
  </si>
  <si>
    <t>P26701106@student.nicmar.ac.in</t>
  </si>
  <si>
    <t>06-Jan-2004</t>
  </si>
  <si>
    <t>Playing Volleyball,Riding</t>
  </si>
  <si>
    <t>Anand Tulsiram Yadav</t>
  </si>
  <si>
    <t>Ranjita Anand Yadav</t>
  </si>
  <si>
    <t>PLOT NO. 106 VIKAS NAGAR KHADGOAN ROAD WADI</t>
  </si>
  <si>
    <t>The Chanda Devi Saraf School</t>
  </si>
  <si>
    <t>Nagpur, Maharashtra</t>
  </si>
  <si>
    <t>Dharmpeth Tarkunde High school and Junior College</t>
  </si>
  <si>
    <t>Rashtrasant Tukadoji Maharaj Nagpur University</t>
  </si>
  <si>
    <t>Government College of Engineering, Nagpur, Maharashtra</t>
  </si>
  <si>
    <t>AutoCAD,Revit Arch, Revit Structure, Naviswork, Quantity takeoffs,MS Office</t>
  </si>
  <si>
    <t>Techfinity Infraspace | Graduate Engineer Trainee | Nagpur | Jul 2025 | Apr 2026 | 0 Years, 9 Months, 2 Days | 3</t>
  </si>
  <si>
    <t>PwD Nagpur | Engineering Trainee | Nagpur | Jul 2023 | Jul 2023 | 1 Weeks | Campus Internship
imaGIS Engineering Solutions Pvt. Ltd. | Intern | Nagpur | May 2024 | Jul 2024 | 8 Weeks | Campus Internship</t>
  </si>
  <si>
    <t>P26701107</t>
  </si>
  <si>
    <t>Harshad</t>
  </si>
  <si>
    <t>Vhatkar</t>
  </si>
  <si>
    <t>Harshad Ravindra Vhatkar</t>
  </si>
  <si>
    <t>P26701107@student.nicmar.ac.in</t>
  </si>
  <si>
    <t>Marathi ,Hindi,English</t>
  </si>
  <si>
    <t>Music ,Cooking</t>
  </si>
  <si>
    <t>Ravindra Hulgappa Vhatkar</t>
  </si>
  <si>
    <t>Kalpana Ravindra Vhatkar</t>
  </si>
  <si>
    <t>Home-maker</t>
  </si>
  <si>
    <t>102, Samaj Mandir CHS, Shell Colony, Sahakar Nagar, Chembur, Mumbai.</t>
  </si>
  <si>
    <t xml:space="preserve">Swami Vivekanand High School </t>
  </si>
  <si>
    <t xml:space="preserve">Maharashtra State Board of Secondary and Higher Secondary Education, Pune. </t>
  </si>
  <si>
    <t xml:space="preserve">Mumbai Junior College of Arts, Commerce &amp; Science </t>
  </si>
  <si>
    <t>AutoCAD,MS Office,MS Project,Google Sketchup</t>
  </si>
  <si>
    <t>GAA Advisory | Associate Valuation  | Mumbai | Dec 2025 | Jun 2026 | 0 Years, 6 Months, 16 Days | 4.8
Kalpataru Ltd.  | Assistant Engineer  | Thane | Jan 2024 | Dec 2025 | 1 Years, 10 Months, 19 Days | 3.52</t>
  </si>
  <si>
    <t>29 month(s)</t>
  </si>
  <si>
    <t>Pradhan Mantri Kaushal Vikas Yojana | Associate Bar Bender And Steel Fixer | Kandivali | Apr 2023 | Jul 2023 | 13 Weeks | Campus Internship
CIDCO Ltd. | Site Engineer | Navi Mumbai | Jun 2022 | Jul 2022 | 4 Weeks</t>
  </si>
  <si>
    <t>Remote Sensing and GIS
An Introduction to Artificial Intelligence
Basic construction materials
Essential Mathematics for Machine Learning
Introduction to Multimodal Urban Transportation Systems (MUTS)
Urban Transportation Systems Planning
Urban governance and Development Management (UGDM)
Retrofitting and Rehabilitation of Civil Infrastructure
Bar Bending and Scheduling</t>
  </si>
  <si>
    <t>P26701108</t>
  </si>
  <si>
    <t>Gracy</t>
  </si>
  <si>
    <t>Maladhari</t>
  </si>
  <si>
    <t>Gracy Ashok Maladhari</t>
  </si>
  <si>
    <t>P26701108@student.nicmar.ac.in</t>
  </si>
  <si>
    <t>11-May-2003</t>
  </si>
  <si>
    <t>Music,Travelling,Writing,Skiting, Sketching</t>
  </si>
  <si>
    <t>Ashok Maladhari</t>
  </si>
  <si>
    <t>businessman</t>
  </si>
  <si>
    <t>Arachana Maladhari</t>
  </si>
  <si>
    <t>Shivram nagar dahegaon road new chankapur khaperkheda nagpur maharashtra - 441102</t>
  </si>
  <si>
    <t>St. joseph's convent high school , Nagpur</t>
  </si>
  <si>
    <t>Maharashtra State Board of Secondary and Higher Secondary Pune</t>
  </si>
  <si>
    <t>Saraswati Junior College , Koradi Road, Bokhara, Nagpur</t>
  </si>
  <si>
    <t xml:space="preserve"> IDEAS - Institue of design education and architectural studies, Hudkeshwar Road, Nagpur, Maharashtra</t>
  </si>
  <si>
    <t>AutoCAD,Sketchup, rhino,lumion,MS Project, MS Excel,Photoshop, Revit</t>
  </si>
  <si>
    <t>Scarlett Designs Private Limited | Intern | Ahemdabad | Jan 2025 | May 2025 | 20 Weeks</t>
  </si>
  <si>
    <t>P26701109</t>
  </si>
  <si>
    <t>Shubham</t>
  </si>
  <si>
    <t>Shashikant</t>
  </si>
  <si>
    <t>Vetal</t>
  </si>
  <si>
    <t>Shubham Shashikant Vetal</t>
  </si>
  <si>
    <t>P26701109@student.nicmar.ac.in</t>
  </si>
  <si>
    <t>22-Aug-2002</t>
  </si>
  <si>
    <t>Playing sports,Working out,Music</t>
  </si>
  <si>
    <t>Shashikant Vetal</t>
  </si>
  <si>
    <t>Deceased</t>
  </si>
  <si>
    <t>Bharati Vetal</t>
  </si>
  <si>
    <t>726 wing C
Savitribai Phule CHS S road
Lal Dongar Chembur Mumbai</t>
  </si>
  <si>
    <t>Chembur English High School</t>
  </si>
  <si>
    <t>Maharashtra State board of Secondary &amp; Higher secondary Education, Pune</t>
  </si>
  <si>
    <t>Veermata Jijabai Technological Institute, Mumbai</t>
  </si>
  <si>
    <t>Thakur College of Engineering &amp; Technology, Mumbai,</t>
  </si>
  <si>
    <t>AutoCAD, MS office,MS Project</t>
  </si>
  <si>
    <t>Kalpataru Limited | Assistant Engineer | Thane | Jan 2024 | Jul 2026 | 2 Years, 5 Months, 17 Days | 4.35</t>
  </si>
  <si>
    <t>Ministry of Education initiative, under AICTE "Jal Dharohar Sangrakhshan" | Trainee | Mumbai | Jan 2023 | Mar 2023 | 6 Weeks | Campus Internship</t>
  </si>
  <si>
    <t>P26701110</t>
  </si>
  <si>
    <t xml:space="preserve">Vaishnavi </t>
  </si>
  <si>
    <t>Vitthal</t>
  </si>
  <si>
    <t>Vaishnavi  Vitthal Bhosale</t>
  </si>
  <si>
    <t>bhosale123vaishnavi@gmail.com</t>
  </si>
  <si>
    <t>P26701110@student.nicmar.ac.in</t>
  </si>
  <si>
    <t>14-Sep-2002</t>
  </si>
  <si>
    <t xml:space="preserve">Painting,Swimming,Lawn Tennis </t>
  </si>
  <si>
    <t xml:space="preserve">Farmer </t>
  </si>
  <si>
    <t>Nanda</t>
  </si>
  <si>
    <t xml:space="preserve">House wife </t>
  </si>
  <si>
    <t>P.no-95, H-Sector, N-4 , Sambhajinagar ( Aurangabad),Maharashtra.</t>
  </si>
  <si>
    <t xml:space="preserve">P.S.B.A English School </t>
  </si>
  <si>
    <t xml:space="preserve">C.B.S.E </t>
  </si>
  <si>
    <t>BSGM Junior College</t>
  </si>
  <si>
    <t>Maharashtra State Board of Secondary and Higher Secondary Education, Pune, Maharashtra.</t>
  </si>
  <si>
    <t xml:space="preserve"> MGM University</t>
  </si>
  <si>
    <t xml:space="preserve"> MGM University, N-6, CIDCO, Chh. Sambhajinagar, Maharashtra</t>
  </si>
  <si>
    <t>Autocad,sketchup,MS Office</t>
  </si>
  <si>
    <t>The Design Alley  | Intern | Chhatrapati Sambhajinagar (Aurangabad), Maharashtra | Jun 2025 | Nov 2025 | 26 Weeks</t>
  </si>
  <si>
    <t>P26701111</t>
  </si>
  <si>
    <t>ABDUL</t>
  </si>
  <si>
    <t>RAHMAN</t>
  </si>
  <si>
    <t>Abdul Rahman</t>
  </si>
  <si>
    <t>arahman827299@gmail.com</t>
  </si>
  <si>
    <t>P26701111@student.nicmar.ac.in</t>
  </si>
  <si>
    <t>29-Dec-1999</t>
  </si>
  <si>
    <t>Hindi,English,Urdu, Bengali</t>
  </si>
  <si>
    <t>Football</t>
  </si>
  <si>
    <t>MASOOD ALAM</t>
  </si>
  <si>
    <t>MASARAT KANIJ</t>
  </si>
  <si>
    <t>18 LOOT BAGAN, KAMARHATI, NORTH 24 PARGANAS</t>
  </si>
  <si>
    <t>Bholananda National Vidyalaya, Barrackpore</t>
  </si>
  <si>
    <t>Central Board of Secondary Education, Delhi</t>
  </si>
  <si>
    <t>JADAVPUR UNIVERSITY</t>
  </si>
  <si>
    <t>JADAVPUR UNIVERSITY, KOLKATA</t>
  </si>
  <si>
    <t>AutoCAD,MS Office</t>
  </si>
  <si>
    <t>Mageba Bridge Products | Assistant Manager - Technical | KOLKATA | Jul 2024 | Jun 2026 | 1 Years, 11 Months, 2 Days | 6.43</t>
  </si>
  <si>
    <t>P26701112</t>
  </si>
  <si>
    <t>Ritesh</t>
  </si>
  <si>
    <t>Suhas</t>
  </si>
  <si>
    <t>Shingote</t>
  </si>
  <si>
    <t>Ritesh Suhas Shingote</t>
  </si>
  <si>
    <t>P26701112@student.nicmar.ac.in</t>
  </si>
  <si>
    <t>10-Dec-2002</t>
  </si>
  <si>
    <t>Tracking ,Traveling</t>
  </si>
  <si>
    <t>A-501,Mahavir Tower CHS Ltd, Plot No-25, Sector No-6 Ghansoli, Navi Mumbai, Thane Maharashtra - 400701.</t>
  </si>
  <si>
    <t>St. Xavier's High School, Airoli</t>
  </si>
  <si>
    <t>Agnel Polytechnic, Vashi</t>
  </si>
  <si>
    <t>Datta Meghe College Of Engineering, Airoli</t>
  </si>
  <si>
    <t>Civil Infrastructure</t>
  </si>
  <si>
    <t>MS Project, AutoCAD</t>
  </si>
  <si>
    <t>Burns and McDonnell India | Structural Engineer-OGC (Multidisciplinary) | Vikhroli, Mumbai | Feb 2025 | Jun 2026 | 1 Years, 4 Months, 0 Days | 7.5
Epicons Consultants Pvt. Ltd | Junior Engineer | Thane | Sep 2024 | Jan 2025 | 0 Years, 4 Months, 6 Days | 2.52
Namo Namokar Engineering | Trainee Engineer | Sanpada, Navi Mumbai, Maharashtra | Mar 2024 | Aug 2024 | 0 Years, 4 Months, 29 Days | 1.44</t>
  </si>
  <si>
    <t>Entech consultancy | Intern  | Wagle Industrial Estate, Thane (West) - 400 604 | Jun 2023 | Jul 2023 | 4 Weeks | Campus Internship
Geoinfo Services | Intern | Millennium Business Park, Mahape, Navi Mumbai400701 | Dec 2022 | Jan 2023 | 3 Weeks | Campus Internship
Generic Engineering Construction and Projects Ltd | Intern | Kailash Esplanande, Ghatkopar (W), Opp. Shreyas Cinema, LB.S. Marg, Mumbai - 400086 | Jun 2022 | Jul 2022 | 4 Weeks | Campus Internship</t>
  </si>
  <si>
    <t>P26701113</t>
  </si>
  <si>
    <t>Badgujar</t>
  </si>
  <si>
    <t>Piyush</t>
  </si>
  <si>
    <t>Dipak</t>
  </si>
  <si>
    <t>Badgujar Piyush Dipak</t>
  </si>
  <si>
    <t>P26701113@student.nicmar.ac.in</t>
  </si>
  <si>
    <t>17-Dec-2003</t>
  </si>
  <si>
    <t>Hindi,Marathi,Gujarati,English</t>
  </si>
  <si>
    <t>Music,Movies,drawing,Cycling,Travelling</t>
  </si>
  <si>
    <t>Dipak Badgujar</t>
  </si>
  <si>
    <t>Shubhangi D Badgujar</t>
  </si>
  <si>
    <t>A-148 Vallabh Duplex, Nr ravi park, Novino tarsali road Vadodara Gujarat,390009</t>
  </si>
  <si>
    <t>Vadodara</t>
  </si>
  <si>
    <t xml:space="preserve">BARODA HIGH SCHOOL ONGC </t>
  </si>
  <si>
    <t>Gujarat secondary and higher secondary board, Vadodara,Gujarat</t>
  </si>
  <si>
    <t>BARODA HIGH SCHOOL ONGC</t>
  </si>
  <si>
    <t>Dharamsinh Desai University, Nadiad, Gujarat</t>
  </si>
  <si>
    <t>Dharamsinh Desai Institute of Technology, Nadiad, Gujarat</t>
  </si>
  <si>
    <t>2021-Sep</t>
  </si>
  <si>
    <t>Six Sigma SCM, AI, IoT, Python Programming, PM Tools, CAD, RCA, Problem Solving, Mechanical Fundamentals, IT Foundational Skills ,Machine learning,Excel,Microsoft-MSP</t>
  </si>
  <si>
    <t>MG MOTORS | Graduate Engineering Trainee | Halol,Gujarat | Jul 2025 | Apr 2026 | 0 Years, 9 Months, 29 Days | 7.00</t>
  </si>
  <si>
    <t>SIEMENS ENERGY PVT LTD | Manufacturing Intern | Vadodara Gujarat | May 2024 | Jul 2024 | 10 Weeks
SIEMENS ENERGY PVT LTD | PM,OM,SCM Intern | Vadodara Gujarat | Feb 2025 | Mar 2025 | 7 Weeks</t>
  </si>
  <si>
    <t>Lean Six Sigma-ASCB
 AI &amp; ML Course by Code Unnati Powered by SAP Inc
Getting Started with Enterprise Data Science (IBM) 
Getting Started with Enterprise Grade AI (IBM)
IT Foundation Skills (TCS ION) 
AI Base Camp</t>
  </si>
  <si>
    <t>P26701114</t>
  </si>
  <si>
    <t>Sowjanya</t>
  </si>
  <si>
    <t>Chikkala</t>
  </si>
  <si>
    <t>Sowjanya Chikkala</t>
  </si>
  <si>
    <t>P26701114@student.nicmar.ac.in</t>
  </si>
  <si>
    <t>28-May-2002</t>
  </si>
  <si>
    <t>Telugu,English,Hindi</t>
  </si>
  <si>
    <t>Crocheting,Badminton,Crafts,Chess</t>
  </si>
  <si>
    <t>Chikkala Jagadeesh</t>
  </si>
  <si>
    <t>Loco Pilot (Railways)</t>
  </si>
  <si>
    <t>Chikkala Lova Rani</t>
  </si>
  <si>
    <t>HIG-22, 39-33-32, Madhavadhara Vuda Colony, Phase-1</t>
  </si>
  <si>
    <t>Visakhapatnam</t>
  </si>
  <si>
    <t xml:space="preserve">Sri Prakash Vidyaniketan </t>
  </si>
  <si>
    <t>C.B.S.E , Visakhapatnam</t>
  </si>
  <si>
    <t>Tirumala Junior College</t>
  </si>
  <si>
    <t>SSC, Andhra Pradesh</t>
  </si>
  <si>
    <t xml:space="preserve">Jawaharlal Nehru Technology University </t>
  </si>
  <si>
    <t>Gayatri Vidya Parishad College of Engineering</t>
  </si>
  <si>
    <t>python,HTML,CSS,MS WORD,M.S EXCEL ,M.S POWER POINT</t>
  </si>
  <si>
    <t>AICTE | Robotic Process Automation (RPA) | Online | Jul 2024 | Sep 2024 | 8 Weeks | Campus Internship
AICTE | Artificial Intelligence and Machine Learning (AI-ML) | Online | May 2023 | Jul 2023 | 8 Weeks | Campus Internship
AICTE | Android Developer Virtual Internship | Online | Jan 2024 | Mar 2024 | 8 Weeks | Campus Internship</t>
  </si>
  <si>
    <t>P26701115</t>
  </si>
  <si>
    <t>JIVIKA</t>
  </si>
  <si>
    <t>K</t>
  </si>
  <si>
    <t>Jivika K</t>
  </si>
  <si>
    <t>P26701115@student.nicmar.ac.in</t>
  </si>
  <si>
    <t>21-Oct-2003</t>
  </si>
  <si>
    <t>English,Tamil</t>
  </si>
  <si>
    <t xml:space="preserve">Dance, ART , SPORTS </t>
  </si>
  <si>
    <t>Kungumaraju P</t>
  </si>
  <si>
    <t>Regional Manager</t>
  </si>
  <si>
    <t xml:space="preserve">Buvaneswari Devi N </t>
  </si>
  <si>
    <t xml:space="preserve">Home Maker </t>
  </si>
  <si>
    <t>4K SRI KUMARAN NAGAR
SIVANANDHA MILL ROAD</t>
  </si>
  <si>
    <t>Coimbatore</t>
  </si>
  <si>
    <t xml:space="preserve">PSG PUBLIC SCHOOLS </t>
  </si>
  <si>
    <t xml:space="preserve">CBSE/COIMBATORE/TAMILNADU </t>
  </si>
  <si>
    <t xml:space="preserve">ANNA UNIVERSITY </t>
  </si>
  <si>
    <t xml:space="preserve">PSG INSTITUTE OF TECHNOLOGY AND APPLIED RESEARCH </t>
  </si>
  <si>
    <t>AUTOCAD,SKETCHUP,ENSCAPE,PHOTOSHOP,ILLUSTRATOR</t>
  </si>
  <si>
    <t>STUDIO DESIGN HARMONY  | INTERN ARCHITECT  | BANGALORE  | Jun 2025 | Oct 2025 | 17 Weeks
WEBE DESIGN LAB | INTERN ARCHITECT  | COIMBATORE  | Nov 2025 | Dec 2025 | 7 Weeks</t>
  </si>
  <si>
    <t>P26701116</t>
  </si>
  <si>
    <t xml:space="preserve">Varshini </t>
  </si>
  <si>
    <t>Padmanaban</t>
  </si>
  <si>
    <t>Varshini  Padmanaban</t>
  </si>
  <si>
    <t>P26701116@student.nicmar.ac.in</t>
  </si>
  <si>
    <t>14-Oct-2003</t>
  </si>
  <si>
    <t>English,Tamil,Telugu</t>
  </si>
  <si>
    <t>Journaling,Music ,Clay craft</t>
  </si>
  <si>
    <t>Padmanaban S</t>
  </si>
  <si>
    <t>Lead technology transfer Manager</t>
  </si>
  <si>
    <t>Suchitra S</t>
  </si>
  <si>
    <t xml:space="preserve">Home maker </t>
  </si>
  <si>
    <t>17, Athullya garden, Dhanam nagar phase 2, Mylampatti post, Coimbatore.</t>
  </si>
  <si>
    <t>SSVM World School</t>
  </si>
  <si>
    <t>Coimbatore, Tamilnadu</t>
  </si>
  <si>
    <t>SSVM WORLD SCHOOL</t>
  </si>
  <si>
    <t>COIMBATORE, TAMILNADU</t>
  </si>
  <si>
    <t>Anna University</t>
  </si>
  <si>
    <t>PSG INSTITUTE OF TECHNOLOGY AND APPLIED RESEARCH</t>
  </si>
  <si>
    <t>AutoCAD,Sketchup,Revit,Navisworks,Enscape</t>
  </si>
  <si>
    <t>RGB Architecture Studio | Intern | Kochi, Kerala | Jul 2025 | Nov 2025 | 20 Weeks | Campus Internship</t>
  </si>
  <si>
    <t>BIM Certification</t>
  </si>
  <si>
    <t>P26701117</t>
  </si>
  <si>
    <t>Tejesh</t>
  </si>
  <si>
    <t>Gajanan</t>
  </si>
  <si>
    <t>Haware</t>
  </si>
  <si>
    <t>Tejesh Gajanan Haware</t>
  </si>
  <si>
    <t>P26701117@student.nicmar.ac.in</t>
  </si>
  <si>
    <t>05-Feb-2002</t>
  </si>
  <si>
    <t>Exploring,Gym,Running,cooking,Trekking</t>
  </si>
  <si>
    <t>Working pvt bank</t>
  </si>
  <si>
    <t>Priya</t>
  </si>
  <si>
    <t>Ganesh ali tal shriwardhan</t>
  </si>
  <si>
    <t>Susheel Utkarsh,sec-17,plot-21,khanda colony,panvel</t>
  </si>
  <si>
    <t>Mahatma School Of Academics &amp; Sports Junior College of Arts, Science &amp; Commerce</t>
  </si>
  <si>
    <t xml:space="preserve">Maharashtra state board of secondary and higher secondary education </t>
  </si>
  <si>
    <t>Civil engineering</t>
  </si>
  <si>
    <t>Agnel Polytechnic</t>
  </si>
  <si>
    <t xml:space="preserve">University of mumbai </t>
  </si>
  <si>
    <t>Saraswati college of engineering kharghar,navi mumbai</t>
  </si>
  <si>
    <t>Excel,AutoCAD</t>
  </si>
  <si>
    <t>Susmit Enterprises ltd. | Site Engineer | Bhokarpada,panvel,navi mumbai,Maharashtra 410207 | Jun 2025 | Jul 2026 | 1 Years, 1 Months, 0 Days | 3</t>
  </si>
  <si>
    <t>13 month(s)</t>
  </si>
  <si>
    <t>Gurudatta construction | intern | Thane | Jun 2022 | Jul 2022 | 4 Weeks</t>
  </si>
  <si>
    <t>P26701118</t>
  </si>
  <si>
    <t>Shrigandh</t>
  </si>
  <si>
    <t>Rohit</t>
  </si>
  <si>
    <t>Malavade</t>
  </si>
  <si>
    <t>Shrigandh Rohit Malavade</t>
  </si>
  <si>
    <t>P26701118@student.nicmar.ac.in</t>
  </si>
  <si>
    <t>Marathi, Hindi, English</t>
  </si>
  <si>
    <t>Reading, Writing, Dance,Skecthes</t>
  </si>
  <si>
    <t>Rohit Malavade</t>
  </si>
  <si>
    <t>IT Professional</t>
  </si>
  <si>
    <t>Prajakta Malavade</t>
  </si>
  <si>
    <t>Flat no. 102, Sai nisarg park phase 2 building B, A wing, pimple saudagar, pune.</t>
  </si>
  <si>
    <t xml:space="preserve">Royaal World School </t>
  </si>
  <si>
    <t>Podar International School</t>
  </si>
  <si>
    <t>CBSE, Pune</t>
  </si>
  <si>
    <t>SMEF's Brick School of Architecture</t>
  </si>
  <si>
    <t>AutoCad,sketchup, photoshop, indesign, twinmotion,enscape, archicad, msoffice</t>
  </si>
  <si>
    <t>MetaArch | Jr.Architect | Pune | Aug 2025 | Dec 2025 | 0 Years, 4 Months, 13 Days | 3.6</t>
  </si>
  <si>
    <t>4 month(s)</t>
  </si>
  <si>
    <t>Design Building Workshop  | Intern | Pune | Aug 2024 | Dec 2024 | 19 Weeks | Campus Internship</t>
  </si>
  <si>
    <t>P26701119</t>
  </si>
  <si>
    <t xml:space="preserve">Saloni </t>
  </si>
  <si>
    <t xml:space="preserve">Jaiprakash </t>
  </si>
  <si>
    <t xml:space="preserve">Poddar </t>
  </si>
  <si>
    <t xml:space="preserve">Saloni  Jaiprakash  Poddar </t>
  </si>
  <si>
    <t>P26701119@student.nicmar.ac.in</t>
  </si>
  <si>
    <t>13-Jul-2002</t>
  </si>
  <si>
    <t xml:space="preserve">English Hindi Marathi </t>
  </si>
  <si>
    <t>Anchoring , dancing  ,extra curricular activity</t>
  </si>
  <si>
    <t>Jaiprakash Poddar</t>
  </si>
  <si>
    <t xml:space="preserve">Finance Manager </t>
  </si>
  <si>
    <t>Sunita Poddar</t>
  </si>
  <si>
    <t xml:space="preserve">Poddar niwas ,Kshtriya nagar  Bavdhan Patil nagar Pune </t>
  </si>
  <si>
    <t>Suryadatta national School</t>
  </si>
  <si>
    <t>CBSE Pune Maharastra</t>
  </si>
  <si>
    <t>Savitribai phule University</t>
  </si>
  <si>
    <t xml:space="preserve">JSPM Rajarshi Shaho College of Engineering </t>
  </si>
  <si>
    <t>AutoCAD,Advance Excel , SAP</t>
  </si>
  <si>
    <t>Dmart Avenue supermart Lmt | MEP Qyantity Surveyor | Mumbai | Feb 2025 | Jul 2026 | 1 Years, 4 Months, 27 Days | 5.00</t>
  </si>
  <si>
    <t>P26701120</t>
  </si>
  <si>
    <t>Akshata</t>
  </si>
  <si>
    <t>Sanjay</t>
  </si>
  <si>
    <t>Nandanwar</t>
  </si>
  <si>
    <t>Akshata Sanjay Nandanwar</t>
  </si>
  <si>
    <t>P26701120@student.nicmar.ac.in</t>
  </si>
  <si>
    <t>13-Apr-2002</t>
  </si>
  <si>
    <t>Reading,Cooking, Music, Dance,Sketching</t>
  </si>
  <si>
    <t>Sanjay Nandanwar</t>
  </si>
  <si>
    <t>Malti Nandanwar</t>
  </si>
  <si>
    <t>Infront of Sharda Pandey School, Wardha- Nagpur Highway, Seloo</t>
  </si>
  <si>
    <t>Wardha</t>
  </si>
  <si>
    <t>Ira International School Butibori</t>
  </si>
  <si>
    <t>Gandhi Gram Jr. College</t>
  </si>
  <si>
    <t xml:space="preserve">Maharashtra State Board Of Secondary and Higher Secondary Education </t>
  </si>
  <si>
    <t xml:space="preserve">Symbiosis Skills And Professional University </t>
  </si>
  <si>
    <t>Symbiosis Skills And Professional University, Pune</t>
  </si>
  <si>
    <t>AutoCAD,MS Office,MS Project,Sketchup,Photoshop,MS Excel,Lumion,V-Ray</t>
  </si>
  <si>
    <t>M/S SHRI GURUKRIPA BUILDER | Intern | Wardha | Jun 2023 | Jul 2023 | 8 Weeks
SIVEEK CONSTRUCTION | Intern | Wardha | May 2024 | Jul 2024 | 8 Weeks
CMETRICA DESIGNERS LLP. | Intern | Pune | Jan 2025 | Jul 2025 | 25 Weeks</t>
  </si>
  <si>
    <t>Construction Skill Development Council of India - Know How
Tata Bluescope Steel - NutureQuest Competition</t>
  </si>
  <si>
    <t>P26701121</t>
  </si>
  <si>
    <t>VANSHIKA</t>
  </si>
  <si>
    <t>PARIKH</t>
  </si>
  <si>
    <t>Vanshika Parikh</t>
  </si>
  <si>
    <t>P26701121@student.nicmar.ac.in</t>
  </si>
  <si>
    <t>03-Feb-2001</t>
  </si>
  <si>
    <t>ENGLISH, HINDI, GUJARATI, MARATHI (UNDERSTANDS)</t>
  </si>
  <si>
    <t>reading,Music,Dancing,Sports,Yoga,Sketching</t>
  </si>
  <si>
    <t>Alok Parikh</t>
  </si>
  <si>
    <t>Jyoti Parikh</t>
  </si>
  <si>
    <t>Business partner &amp; homemaker</t>
  </si>
  <si>
    <t>B-2/2, VINAYKUNJ, C-5, CHANRIKA NAGAR COLONY, SIGRA, VARANASI (221010)</t>
  </si>
  <si>
    <t>Varanasi</t>
  </si>
  <si>
    <t>Delhi Public School, Varanasi</t>
  </si>
  <si>
    <t>Central Board of Secondary Education</t>
  </si>
  <si>
    <t>Little Flower House</t>
  </si>
  <si>
    <t>Smef's Brick School of Architecture</t>
  </si>
  <si>
    <t>AutoCAD, Sketchup, Lumion, Photoshop, PowerPoint, Excel,Revit, Rhino3D, Grasshopper, Enscape ,MS Project</t>
  </si>
  <si>
    <t>Roomstory AI | Technical designer | Gurgaon | Jun 2024 | Dec 2024 | 0 Years, 6 Months, 16 Days | 1.8
Tula by Aka | Project Architect | Varanasi | Mar 2025 | Feb 2026 | 0 Years, 11 Months, 0 Days | 3
Freelance Projects &amp; Woven Creations | Project architect for my own projects, Content creator, finance and common platform for family business | Varanasi, Remote | Feb 2026 | May 2026 | 0 Years, 3 Months, 21 Days | 3.5</t>
  </si>
  <si>
    <t>Edifice Consultants Pvt. Ltd.  | Intern | Mumbai | Jun 2023 | Oct 2023 | 19 Weeks | Campus Internship
Whitespace Architects, Varanasi | Technical Writer | Remote | Feb 2023 | Oct 2023 | 38 Weeks</t>
  </si>
  <si>
    <t>P26701123</t>
  </si>
  <si>
    <t>Viren</t>
  </si>
  <si>
    <t>Wanekar</t>
  </si>
  <si>
    <t>Viren Wanekar</t>
  </si>
  <si>
    <t>P26701123@student.nicmar.ac.in</t>
  </si>
  <si>
    <t>19-Aug-2000</t>
  </si>
  <si>
    <t>English ,hindi,marathi</t>
  </si>
  <si>
    <t>Trekking,Fitness</t>
  </si>
  <si>
    <t>HouseWife</t>
  </si>
  <si>
    <t>N-1,C-329, Cidco</t>
  </si>
  <si>
    <t>Stepping Stones High School</t>
  </si>
  <si>
    <t xml:space="preserve">CBSE </t>
  </si>
  <si>
    <t>Vidhydham Science Jr College</t>
  </si>
  <si>
    <t>Vishwakarma Institute of Technology Pune</t>
  </si>
  <si>
    <t>MS Project,Project Planning &amp; Scheduling,Advanced MS Excel,Engineering Project Management,MS Office,Agile Project Management</t>
  </si>
  <si>
    <t>Qualys Security Pvt Ltd | Software Engineer | Baner, Pune | Aug 2023 | May 2025 | 1 Years, 9 Months, 13 Days | 7.2</t>
  </si>
  <si>
    <t>Qualys Security Pvt Ltd | Site Reliabilty Engineer | Baner,Pune | Feb 2023 | Jul 2023 | 25 Weeks | Campus Internship</t>
  </si>
  <si>
    <t>P26701124</t>
  </si>
  <si>
    <t>Murlidhar</t>
  </si>
  <si>
    <t>Chaudhari</t>
  </si>
  <si>
    <t>Shubham Murlidhar Chaudhari</t>
  </si>
  <si>
    <t>P26701124@student.nicmar.ac.in</t>
  </si>
  <si>
    <t>25-Dec-2002</t>
  </si>
  <si>
    <t>Exlporing,Reading Manga</t>
  </si>
  <si>
    <t>Murlidhar Magan Chaudhari</t>
  </si>
  <si>
    <t>Self Employed</t>
  </si>
  <si>
    <t>Kavita Murlidhar Chaudhari</t>
  </si>
  <si>
    <t xml:space="preserve">H no 32 Sitabai Niwas Temghar Pipeline Kalyan Road Bhiwandi </t>
  </si>
  <si>
    <t>Dr Omprakash Agarwal English High School</t>
  </si>
  <si>
    <t xml:space="preserve">Maharashtra State Board of Secondary and Higher Education </t>
  </si>
  <si>
    <t>ARMIET Shahpur</t>
  </si>
  <si>
    <t>Datta Meghe College of Engineering Navi Mumbai</t>
  </si>
  <si>
    <t>MS Office, MS Project,AutoCAD</t>
  </si>
  <si>
    <t>Burns &amp; McDonnell | Civil-Structural Enginner | Vikhroli ,Mumbai | Jul 2024 | Jul 2026 | 2 Years, 0 Months, 2 Days | 7.5</t>
  </si>
  <si>
    <t>NAVAYUGA ENGINNERING COMPPANY LTD | Civil Engineer  | Shahpur | Jun 2022 | Jul 2022 | 5 Weeks | Campus Internship</t>
  </si>
  <si>
    <t>P26701125</t>
  </si>
  <si>
    <t>Mitesh</t>
  </si>
  <si>
    <t>Mahendra</t>
  </si>
  <si>
    <t>Mitesh Mahendra Patil</t>
  </si>
  <si>
    <t>P26701125@student.nicmar.ac.in</t>
  </si>
  <si>
    <t>12-Nov-2001</t>
  </si>
  <si>
    <t>English,Hindi ,Marathi</t>
  </si>
  <si>
    <t>Swimming,badminton,Cricket</t>
  </si>
  <si>
    <t>Mahendra Kamlakar Patil</t>
  </si>
  <si>
    <t xml:space="preserve">Principle </t>
  </si>
  <si>
    <t>Sneha Mahendra Patil</t>
  </si>
  <si>
    <t>F25/02 Sagar Soc CHS Sector 10 Airoli Navi Mumbai</t>
  </si>
  <si>
    <t xml:space="preserve">A Wing 101 Mahavir Galaxy Mulund West </t>
  </si>
  <si>
    <t>St Xavier's high School, Airoli Navi Mumbai</t>
  </si>
  <si>
    <t>Maharashtra State Board</t>
  </si>
  <si>
    <t>Father Agnel Of Engineering College</t>
  </si>
  <si>
    <t>Vashi, Navi Mumbai</t>
  </si>
  <si>
    <t>Datta Meghe College of Engineering, Airoli</t>
  </si>
  <si>
    <t>AutoCAD,Excel</t>
  </si>
  <si>
    <t>Eclerx's | Data Analyst | Airoli Navi Mumbai | May 2025 | Dec 2025 | 0 Years, 7 Months, 10 Days | 2.4
Accenture | Trust &amp; Safety New Associate | Airoli Navi Mumbai | Feb 2026 | Jul 2026 | 0 Years, 4 Months, 15 Days</t>
  </si>
  <si>
    <t>CIPET: Centre for Skilling and Technical Support (CSTS), Aurangabad | Industrial Training Intern – SolidWorks | Aurangabad, Maharashtra | Jun 2020 | Jul 2020 | 3 Weeks
Central Railway Loco Workshop, Parel, Mumbai | Mechanical Engineering Intern | Parel, Mumbai, Maharashtra | Jan 2023 | Feb 2023 | 2 Weeks</t>
  </si>
  <si>
    <t>P26701126</t>
  </si>
  <si>
    <t>P26701126@student.nicmar.ac.in</t>
  </si>
  <si>
    <t>P26701127</t>
  </si>
  <si>
    <t>Neel</t>
  </si>
  <si>
    <t>Kulkarni</t>
  </si>
  <si>
    <t>Neel Nitin Kulkarni</t>
  </si>
  <si>
    <t>P26701127@student.nicmar.ac.in</t>
  </si>
  <si>
    <t>27-Jan-2004</t>
  </si>
  <si>
    <t>Badminton,Tennis,Trekking</t>
  </si>
  <si>
    <t>Nitin Balkrishna Kulkarni</t>
  </si>
  <si>
    <t>Gauri Nitin Kulkarni</t>
  </si>
  <si>
    <t>C-104, Springfields Society, Near Mahesh Vidyalaya, Kothrud, Pune-411038</t>
  </si>
  <si>
    <t>MES Bal Shikshan Mandir English Medium School</t>
  </si>
  <si>
    <t>Pune, Maharashtra</t>
  </si>
  <si>
    <t>Kannada Sangha's Dr. Kalmadi Shamarao Junior College</t>
  </si>
  <si>
    <t>MIT World Peace University, Pune</t>
  </si>
  <si>
    <t>AutoCAD, MS Project</t>
  </si>
  <si>
    <t>P26701128</t>
  </si>
  <si>
    <t>Amish</t>
  </si>
  <si>
    <t>Umar</t>
  </si>
  <si>
    <t>Amish Umar</t>
  </si>
  <si>
    <t>P26701128@student.nicmar.ac.in</t>
  </si>
  <si>
    <t>07-Mar-1997</t>
  </si>
  <si>
    <t>English, Hindi</t>
  </si>
  <si>
    <t>Cricket,Badminton,Volleyball</t>
  </si>
  <si>
    <t>Md Aquil Umar</t>
  </si>
  <si>
    <t>Rana Nishat</t>
  </si>
  <si>
    <t>Quazi Nagar, Near Church, Phulwarisharif, Patna</t>
  </si>
  <si>
    <t>08250 St Karen's Sec School PO Danapur Cantt Patna BR</t>
  </si>
  <si>
    <t>C.B.S.E Patna, Bihar</t>
  </si>
  <si>
    <t>2012-Apr</t>
  </si>
  <si>
    <t>08240 DAV Public School BSEB Colony</t>
  </si>
  <si>
    <t>DIT University</t>
  </si>
  <si>
    <t>DIT University Dehradun, Uttrakhand</t>
  </si>
  <si>
    <t>MS Office,MS Project,Primavera,Programming Languages</t>
  </si>
  <si>
    <t>HCL Technologies Ltd. | Software Engineer | Lucknow | Feb 2021 | Jul 2023 | 2 Years, 5 Months, 29 Days | 2.85
Capanicus | Frontend Engineer | Mohali, Punjab | Feb 2024 | Aug 2025 | 1 Years, 6 Months, 30 Days | 3</t>
  </si>
  <si>
    <t>48 month(s)</t>
  </si>
  <si>
    <t>P26701129</t>
  </si>
  <si>
    <t xml:space="preserve">UJWAL </t>
  </si>
  <si>
    <t>GOWDA HD</t>
  </si>
  <si>
    <t>Ujwal  Gowda Hd</t>
  </si>
  <si>
    <t>P26701129@student.nicmar.ac.in</t>
  </si>
  <si>
    <t>02-Mar-2001</t>
  </si>
  <si>
    <t>ENGLISH,HINDI,KANNADA</t>
  </si>
  <si>
    <t>TRAVELLING,music,sports,reading</t>
  </si>
  <si>
    <t>DINESH</t>
  </si>
  <si>
    <t>Agricultrist</t>
  </si>
  <si>
    <t>Vidyavati B</t>
  </si>
  <si>
    <t>beautician</t>
  </si>
  <si>
    <t xml:space="preserve">Nanjundeshwara nilaya salgame road near old presidency clg , bagaderakoppalu hassan </t>
  </si>
  <si>
    <t>Hassan</t>
  </si>
  <si>
    <t>POORNA PRAJNA ENGLISH MEDIUM HIGH SCHOOL</t>
  </si>
  <si>
    <t>KSEEB CHIKKAMAGALUR</t>
  </si>
  <si>
    <t>BRIGADE PU COLLEGE</t>
  </si>
  <si>
    <t>KSEEB HASSAN</t>
  </si>
  <si>
    <t xml:space="preserve">VISVESVARAYA TECHNOLOGICAL UNIVERSITY  </t>
  </si>
  <si>
    <t>JSS ACADEMY OF TECHNICAL EDUCATION  BEGALURU</t>
  </si>
  <si>
    <t>AutoCAD, MS OFFICE ,MS PROJECT</t>
  </si>
  <si>
    <t>P26701130</t>
  </si>
  <si>
    <t>Athul</t>
  </si>
  <si>
    <t>Nair</t>
  </si>
  <si>
    <t>Athul S Nair</t>
  </si>
  <si>
    <t>athulsep9@gmail.com</t>
  </si>
  <si>
    <t>P26701130@student.nicmar.ac.in</t>
  </si>
  <si>
    <t>09-Sep-2002</t>
  </si>
  <si>
    <t>English,tamil,hindi,malayalam</t>
  </si>
  <si>
    <t>Badminton,trekking,travelling</t>
  </si>
  <si>
    <t>V M Sajjad</t>
  </si>
  <si>
    <t>Manju Mohan</t>
  </si>
  <si>
    <t>House No.10, Makayiram, K P Lane, Aramkallu, Karakulam p.o. , tvm</t>
  </si>
  <si>
    <t>Thiruvananthapuram</t>
  </si>
  <si>
    <t>ST THOMAS CENTRAL SCHOOL MUKKOLAKKAL TRIVANDRUM</t>
  </si>
  <si>
    <t>CENTRAL BOARD OF SECONDARY EDUCATION , TRIVANDRUM , KERALA</t>
  </si>
  <si>
    <t>ST THOMAS HIGHER SECONDARY SCHOOL MUKKOLAKKAL TRIVANDRUM</t>
  </si>
  <si>
    <t>KERALA BOARD OF HIGHER SECONDARY EDUCATION</t>
  </si>
  <si>
    <t>MAR BASELIOS COLLEGE OF ENGINEERING AND TECHNOLOGY TRIVANDRUM KERALA</t>
  </si>
  <si>
    <t>Primavera,Navisworks,Revit MEP,Solid Works,AutoCAD Mechanical</t>
  </si>
  <si>
    <t>YAMAHA | Student | Trivandrum | Nov 2021 | Nov 2021 | 0 Weeks | Campus Internship</t>
  </si>
  <si>
    <t>Master Diploma in Mechanical CAD</t>
  </si>
  <si>
    <t>P26701131</t>
  </si>
  <si>
    <t>Singh</t>
  </si>
  <si>
    <t>Anushka Singh</t>
  </si>
  <si>
    <t>P26701131@student.nicmar.ac.in</t>
  </si>
  <si>
    <t>19-Apr-2002</t>
  </si>
  <si>
    <t>Lawn Tennis, Badminton,Watching Movies,Cricket,Dancing,Cycling</t>
  </si>
  <si>
    <t xml:space="preserve">Ganesh Kumar Singh </t>
  </si>
  <si>
    <t xml:space="preserve">Hemlata Devi </t>
  </si>
  <si>
    <t xml:space="preserve">A-51 Utkrash Vihar Road, Mhow-Neemuch Road, Mhow, Indore, Madhya Pradesh </t>
  </si>
  <si>
    <t>Indore</t>
  </si>
  <si>
    <t xml:space="preserve">Indore Public School </t>
  </si>
  <si>
    <t xml:space="preserve">Indore, Madhya Pradesh </t>
  </si>
  <si>
    <t xml:space="preserve">Maheshwari H S School Mhow, Indore </t>
  </si>
  <si>
    <t xml:space="preserve">Mhow, Indore, Madhya Pradesh </t>
  </si>
  <si>
    <t xml:space="preserve">Sage University </t>
  </si>
  <si>
    <t xml:space="preserve">Sage University, Indore, Madhya Pradesh </t>
  </si>
  <si>
    <t>Autocad, Sketchup,Revit,MS Power Point, MS Word,Excel,Lumion ,Twin Motion,D5 Render,Vray,Navisworks</t>
  </si>
  <si>
    <t>Acelab  | Architectural Technology Associate  | Indore, Madhya Pradesh  | Jul 2025 | Jun 2026 | 0 Years, 11 Months, 9 Days | 3.36</t>
  </si>
  <si>
    <t>Prophetic Project Solutions PVT LTD | Intern Architect  | Indore, Madhya Pradesh  | Jul 2024 | Dec 2024 | 22 Weeks | Campus Internship
STUDIO AANGAN PVT LTD.  | Intern Architect  | Indore, Madhya Pradesh  | Dec 2024 | May 2025 | 21 Weeks</t>
  </si>
  <si>
    <t xml:space="preserve">Bim And Revit Professional Course 
Bim And Revit Professional Course C-11
BIM And Revit Professional Course for Architects And Engineers </t>
  </si>
  <si>
    <t>P26701132</t>
  </si>
  <si>
    <t>SAMIDHA</t>
  </si>
  <si>
    <t>MOHAN</t>
  </si>
  <si>
    <t>TAMBE</t>
  </si>
  <si>
    <t>Samidha Mohan Tambe</t>
  </si>
  <si>
    <t>P26701132@student.nicmar.ac.in</t>
  </si>
  <si>
    <t>07-Jun-2002</t>
  </si>
  <si>
    <t>Sports-Badminton, Painting,Poetry</t>
  </si>
  <si>
    <t>MOHAN MADHUKAR TAMBE</t>
  </si>
  <si>
    <t>SERVICE</t>
  </si>
  <si>
    <t>NISHA MOHAN TAMBE</t>
  </si>
  <si>
    <t>TEACHER</t>
  </si>
  <si>
    <t>TIRTHRAJ CHS., PL5B/5/6, SECTOR-9, KHANDA COLONY, NEW PANVEL-WEST, PANVEL</t>
  </si>
  <si>
    <t>CHANGU KANA THAKUR VIDYALAYA, NEW PANVEL</t>
  </si>
  <si>
    <t>MAHARASHTRA STATE BOARD OF SECONDARY AND HIGHER SECONDARY EDUCATION,PUNE/MAHARASHTRA</t>
  </si>
  <si>
    <t>CHANGU KANA THAKUR ARTS,COMMERCE &amp; SCIENCE JUNIOR COLLEGE, NEW PANVEL</t>
  </si>
  <si>
    <t>PILLAI HOC COLLEGE OF ARCHITECTURE, RASAYANI / MAHARASHTRA</t>
  </si>
  <si>
    <t>2025-Oct</t>
  </si>
  <si>
    <t>AutoCAD,MS Office,Photoshop,Sketchup,MS Project</t>
  </si>
  <si>
    <t>Spiro Designs | Intern Architect | Lonavala | Jan 2024 | Apr 2024 | 15 Weeks</t>
  </si>
  <si>
    <t>Euforia 2022 (College Fest/Event)
Prayog 2022 - EurekArch
GIS Maping
Rhino Software</t>
  </si>
  <si>
    <t>P26701133</t>
  </si>
  <si>
    <t>Rushabh</t>
  </si>
  <si>
    <t>Ulhas</t>
  </si>
  <si>
    <t>Gurao</t>
  </si>
  <si>
    <t>Rushabh Ulhas Gurao</t>
  </si>
  <si>
    <t>P26701133@student.nicmar.ac.in</t>
  </si>
  <si>
    <t>04-Mar-2002</t>
  </si>
  <si>
    <t>Traveling,swimming,kabaddi</t>
  </si>
  <si>
    <t>Ulhas Gurao</t>
  </si>
  <si>
    <t>Accountant</t>
  </si>
  <si>
    <t>Uma Gurao</t>
  </si>
  <si>
    <t>1/13 Mahakali Mandir Chawl, Bhatwadi, Ghatkopar (w), Mumbai 400084</t>
  </si>
  <si>
    <t>SIES (DR APJ Abdul Kalam Memorial) High school.</t>
  </si>
  <si>
    <t>Maharashtra Board of Higher and secondary high school</t>
  </si>
  <si>
    <t>KJ Somaiya Polytechnic</t>
  </si>
  <si>
    <t>Datta Meghe College of Engineering</t>
  </si>
  <si>
    <t>AutoCAD,MS office, MS project</t>
  </si>
  <si>
    <t>Dr. Kelkar Designs Pvt.Ltd | Structural Engineer | Mumbai | Feb 2025 | Aug 2026 | 1 Years, 6 Months, 4 Days | 5.4</t>
  </si>
  <si>
    <t>SRI Harsh Developers | Junior Trainee Engineer | Mumbai  | Nov 2020 | Jan 2021 | 8 Weeks | Campus Internship</t>
  </si>
  <si>
    <t>P26701134</t>
  </si>
  <si>
    <t xml:space="preserve">Parikshit </t>
  </si>
  <si>
    <t>Pundlik</t>
  </si>
  <si>
    <t>Bhoyar</t>
  </si>
  <si>
    <t>Parikshit  Pundlik Bhoyar</t>
  </si>
  <si>
    <t>P26701134@student.nicmar.ac.in</t>
  </si>
  <si>
    <t>01-Jan-2004</t>
  </si>
  <si>
    <t>Marathi,Hindi ,English</t>
  </si>
  <si>
    <t xml:space="preserve">Sports,Sketching ,Music </t>
  </si>
  <si>
    <t>Pundlik Bhoyar</t>
  </si>
  <si>
    <t>Priti Bhoyar</t>
  </si>
  <si>
    <t>SBI bank building, Gadchiroli road, Armori</t>
  </si>
  <si>
    <t>Gadchiroli</t>
  </si>
  <si>
    <t>Megapolis Saffron,Phase 3, Hinjewadi</t>
  </si>
  <si>
    <t>School of Scholars</t>
  </si>
  <si>
    <t>CBSE, Gadchiroli,</t>
  </si>
  <si>
    <t>CBSE, Gadchiroli</t>
  </si>
  <si>
    <t xml:space="preserve">Bharati Vidyapeth </t>
  </si>
  <si>
    <t>Bharati Vidyapeeth College of Engineering, Pune</t>
  </si>
  <si>
    <t>MATLAB,Cisco Packet Tracer,Xilinx Vivado,Arduino ,IOT</t>
  </si>
  <si>
    <t>IFB Refrigerations | Quality Control Intren | Ranjhangoan | Jun 2025 | Jul 2025 | 0 Years, 1 Months, 7 Days</t>
  </si>
  <si>
    <t>1 month(s)</t>
  </si>
  <si>
    <t>An Introduction to Information Theory</t>
  </si>
  <si>
    <t>P26701135</t>
  </si>
  <si>
    <t>Tejasvi</t>
  </si>
  <si>
    <t>Navnath</t>
  </si>
  <si>
    <t>Lamkane</t>
  </si>
  <si>
    <t>Tejasvi Navnath Lamkane</t>
  </si>
  <si>
    <t>P26701135@student.nicmar.ac.in</t>
  </si>
  <si>
    <t>16-Jan-2004</t>
  </si>
  <si>
    <t>marathi,hindi,english</t>
  </si>
  <si>
    <t>portrait sketch ,dancing,Spending time with animals ,Learning new skills,Listening to music ,Cooking</t>
  </si>
  <si>
    <t xml:space="preserve">Navnath Nagnath Lamkane </t>
  </si>
  <si>
    <t xml:space="preserve">project manager </t>
  </si>
  <si>
    <t xml:space="preserve">Swati Navnath Lamkane </t>
  </si>
  <si>
    <t xml:space="preserve">sr.no 54/3,baliraj colony 2,harinandan apartment, flat no:301,near nisarg hardik phase 1,rahatani,pune 17
</t>
  </si>
  <si>
    <t>Baby's English High School</t>
  </si>
  <si>
    <t>(Maharashtra state board of secondary and higher secondary education) Pune</t>
  </si>
  <si>
    <t>Cusrow Wadia Institute Of Technology, pune</t>
  </si>
  <si>
    <t>2019-Dec</t>
  </si>
  <si>
    <t>2023-Jul</t>
  </si>
  <si>
    <t xml:space="preserve">savitribai phule pune university </t>
  </si>
  <si>
    <t>imperial college of engineering and research pune</t>
  </si>
  <si>
    <t>2023-Oct</t>
  </si>
  <si>
    <t>AutoCAD,MS project,basic revit</t>
  </si>
  <si>
    <t>P26701137</t>
  </si>
  <si>
    <t>Siddhi</t>
  </si>
  <si>
    <t>Abhijit</t>
  </si>
  <si>
    <t>Upadhye</t>
  </si>
  <si>
    <t>Siddhi Abhijit Upadhye</t>
  </si>
  <si>
    <t>siddhiupadhye1504@gmail.com</t>
  </si>
  <si>
    <t>P26701137@student.nicmar.ac.in</t>
  </si>
  <si>
    <t>15-Apr-1998</t>
  </si>
  <si>
    <t xml:space="preserve">English, marathi, hindi </t>
  </si>
  <si>
    <t>Drama, films, reading, painting</t>
  </si>
  <si>
    <t>Abhijit Vijay Upadhye</t>
  </si>
  <si>
    <t xml:space="preserve">Retired </t>
  </si>
  <si>
    <t>Avanti Abhijit Upadhye</t>
  </si>
  <si>
    <t>Retired govt employee</t>
  </si>
  <si>
    <t>Bharatkunj society no. 2 erandwana pune parijat building 1st floor near khs college</t>
  </si>
  <si>
    <t>BVB's Paranjpe Vidya Mandir</t>
  </si>
  <si>
    <t>ssc board, pune city</t>
  </si>
  <si>
    <t>2004-Jun</t>
  </si>
  <si>
    <t>Modern college of arts science and commerce, Shivajinagar Pune</t>
  </si>
  <si>
    <t>hsc board,pune city</t>
  </si>
  <si>
    <t>Commerce</t>
  </si>
  <si>
    <t>Aayojan school of architecture and design, pune</t>
  </si>
  <si>
    <t>autocad,ms office,sketchup,photoshop,illustrator,indesign,ms projects</t>
  </si>
  <si>
    <t>Mitimitra Consultants pvt ltd. | Junior Architect | PUNE | Apr 2022 | Jul 2023 | 1 Years, 3 Months, 3 Days | 2.16
Integrid design consultants | Architect | PUNE | Sep 2024 | Jun 2026 | 1 Years, 9 Months, 21 Days | 3.24</t>
  </si>
  <si>
    <t>36 month(s)</t>
  </si>
  <si>
    <t>P26701138</t>
  </si>
  <si>
    <t>Gautam</t>
  </si>
  <si>
    <t>Sakshi Gautam</t>
  </si>
  <si>
    <t>P26701138@student.nicmar.ac.in</t>
  </si>
  <si>
    <t>16-Dec-2001</t>
  </si>
  <si>
    <t>Singing, Dancing,Writing,Reading,Exploring hobbies</t>
  </si>
  <si>
    <t>Ajay Kumar Gautam</t>
  </si>
  <si>
    <t>Sharda Gautam</t>
  </si>
  <si>
    <t>Krishna Nagar, Alambagh, Lucknow, Uttar Pradesh</t>
  </si>
  <si>
    <t>Lucknow</t>
  </si>
  <si>
    <t>Riverside society, Phase 2, Near Chatrapati shivaji sports complex, National Games Park, Mahalunge.</t>
  </si>
  <si>
    <t>Lucknow Public College, Rajajipuram, Lucknow, Uttar Pradesh</t>
  </si>
  <si>
    <t>Council For The Indian Certificate of Secondary Education, New Delhi</t>
  </si>
  <si>
    <t>DY Patil University, Ambi</t>
  </si>
  <si>
    <t>DY Patil University School of Architecture, Ambi, Pune, Maharashtra</t>
  </si>
  <si>
    <t>Autocad, MS Office, MS Project,Sketchup,D5 Render</t>
  </si>
  <si>
    <t>Studio Bariqi | Junior Architect | Work From Home | Oct 2025 | Mar 2026 | 0 Years, 5 Months, 30 Days | 1.2</t>
  </si>
  <si>
    <t>BowerBird LAb | Intern Architect | Porvorim, Goa | Feb 2025 | Aug 2025 | 25 Weeks | Campus Internship</t>
  </si>
  <si>
    <t>Certificate of Appreciation
Certificate of Appreciation, Zonal Event, NASAIndia</t>
  </si>
  <si>
    <t>P26701139</t>
  </si>
  <si>
    <t>Konchada</t>
  </si>
  <si>
    <t>Srikar</t>
  </si>
  <si>
    <t>Konchada Srikar</t>
  </si>
  <si>
    <t>P26701139@student.nicmar.ac.in</t>
  </si>
  <si>
    <t>24-May-2004</t>
  </si>
  <si>
    <t>English,Hindi,oriya,telugu</t>
  </si>
  <si>
    <t>Video Editing, Photography, Drone Piloting, Coding, Videography, Aerial Photography, Graphic Design, Tech Tinkering</t>
  </si>
  <si>
    <t>Konchada Ramachandra Rao Subudhi</t>
  </si>
  <si>
    <t>Konchada Madhavi</t>
  </si>
  <si>
    <t xml:space="preserve">DESIBEHERA STREET,BIG BAZAAR </t>
  </si>
  <si>
    <t>Sri Prakash Vidyaniketan</t>
  </si>
  <si>
    <t>cbse,vishakapatanam</t>
  </si>
  <si>
    <t>Sai internation school</t>
  </si>
  <si>
    <t>CBSE,BHUBANESHWAR</t>
  </si>
  <si>
    <t>KIIT UNIVERSITY</t>
  </si>
  <si>
    <t>KIIT UNIVERSITY,BHUBANESHWAR,ODISHA</t>
  </si>
  <si>
    <t>Computer Science</t>
  </si>
  <si>
    <t>PYTHON,C++,PHOTOSHOP,SQL, Java,Power BI, Tableau</t>
  </si>
  <si>
    <t>Iopex Technologies | Data Analyst Intern | Chennai | May 2025 | Jun 2025 | 0 Years, 1 Months, 0 Days | 6</t>
  </si>
  <si>
    <t>P26701140</t>
  </si>
  <si>
    <t>Vikrant</t>
  </si>
  <si>
    <t>Charjan</t>
  </si>
  <si>
    <t>Vikrant Sachin Charjan</t>
  </si>
  <si>
    <t>P26701140@student.nicmar.ac.in</t>
  </si>
  <si>
    <t>09-Sep-2004</t>
  </si>
  <si>
    <t>hindi,marathi,english</t>
  </si>
  <si>
    <t>cricket,music,badminton,stock market</t>
  </si>
  <si>
    <t>Vrushali</t>
  </si>
  <si>
    <t>juni vasti rahatgaon</t>
  </si>
  <si>
    <t>Golden kids englisgh high school</t>
  </si>
  <si>
    <t>Shri Shivaji Science collage</t>
  </si>
  <si>
    <t>2022-Feb</t>
  </si>
  <si>
    <t>Sant Gadge baba amravati university</t>
  </si>
  <si>
    <t>AUTOCAD,excel,ms project</t>
  </si>
  <si>
    <t>Shri prabhu construction company | Supervisor | Amravti | Jun 2025 | Jul 2025 | 4 Weeks | Campus Internship</t>
  </si>
  <si>
    <t>P26701141</t>
  </si>
  <si>
    <t>Ved</t>
  </si>
  <si>
    <t>Ved Rajesh Patil</t>
  </si>
  <si>
    <t>vrpsvnps.79@gmail.com</t>
  </si>
  <si>
    <t>P26701141@student.nicmar.ac.in</t>
  </si>
  <si>
    <t>21-Nov-2002</t>
  </si>
  <si>
    <t>Trekking,Camping</t>
  </si>
  <si>
    <t xml:space="preserve">Rajesh </t>
  </si>
  <si>
    <t>Station Superintendent</t>
  </si>
  <si>
    <t>Shweta</t>
  </si>
  <si>
    <t>Jyoti House, Behind Hindustan Lab, Vijay Nagar Mahim Rd. Palghar.</t>
  </si>
  <si>
    <t>Anand Ashram English High School</t>
  </si>
  <si>
    <t>Maharashtra State Board Of Secondary and higher Secondary Education, Pune</t>
  </si>
  <si>
    <t>Pace Jr. Science College</t>
  </si>
  <si>
    <t>Savitribai Phule pune University</t>
  </si>
  <si>
    <t>D.R. D.Y. Patil Institute Of Technology, Pimpri, Pune</t>
  </si>
  <si>
    <t>P26701142</t>
  </si>
  <si>
    <t>JIDNYASA</t>
  </si>
  <si>
    <t>JITENDRA</t>
  </si>
  <si>
    <t>SAWANT</t>
  </si>
  <si>
    <t>Jidnyasa Jitendra Sawant</t>
  </si>
  <si>
    <t>jidnyasa.sawant01@gmail.com</t>
  </si>
  <si>
    <t>P26701142@student.nicmar.ac.in</t>
  </si>
  <si>
    <t>24-May-2000</t>
  </si>
  <si>
    <t>English, hindi,marathi</t>
  </si>
  <si>
    <t>painting,writing,Trekking &amp; nature exploration,Badminton or fitness</t>
  </si>
  <si>
    <t>7104 4905 0115</t>
  </si>
  <si>
    <t>Jitendra Harischandra Sawant</t>
  </si>
  <si>
    <t>mechanical engineer</t>
  </si>
  <si>
    <t>Hemlata Jitendra Sawant</t>
  </si>
  <si>
    <t>House-wife</t>
  </si>
  <si>
    <t>E- 336A HERAMB SADAN GARAD SAWANTWADI</t>
  </si>
  <si>
    <t>Sindhudurg</t>
  </si>
  <si>
    <t>MILAGRIS HIGH SCHOOL, SAWANTWADI</t>
  </si>
  <si>
    <t>Maharashtra State Board of Secondary and Higher Secondary Education,Pune Maharashta</t>
  </si>
  <si>
    <t>Rani Parvati Devi College of Arts &amp; Commerce, Sawantwadi</t>
  </si>
  <si>
    <t>Shivaji University, Kolhapur</t>
  </si>
  <si>
    <t>Appasaheb Brinale College of Architecture,sangli,Maharashtra</t>
  </si>
  <si>
    <t>2024-Mar</t>
  </si>
  <si>
    <t>Autocad, MS Office,photoshop,sketchup,MS project</t>
  </si>
  <si>
    <t>Kundan V Prabhu | Student Intern | Goa | Jan 2023 | Jun 2023 | 21 Weeks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</si>
</sst>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6a85a79ec92c6.png" TargetMode="External"/><Relationship Id="rId_hyperlink_2" Type="http://schemas.openxmlformats.org/officeDocument/2006/relationships/hyperlink" Target="https://nconnect.nicmar.ac.in/storage/profile/6a85f41083a82.png" TargetMode="External"/><Relationship Id="rId_hyperlink_3" Type="http://schemas.openxmlformats.org/officeDocument/2006/relationships/hyperlink" Target="https://nconnect.nicmar.ac.in/storage/profile/6a85f5b9cb05a.png" TargetMode="External"/><Relationship Id="rId_hyperlink_4" Type="http://schemas.openxmlformats.org/officeDocument/2006/relationships/hyperlink" Target="https://nconnect.nicmar.ac.in/storage/profile/6a847919a39de.png" TargetMode="External"/><Relationship Id="rId_hyperlink_5" Type="http://schemas.openxmlformats.org/officeDocument/2006/relationships/hyperlink" Target="https://nconnect.nicmar.ac.in/storage/profile/6a85f7af56a94.png" TargetMode="External"/><Relationship Id="rId_hyperlink_6" Type="http://schemas.openxmlformats.org/officeDocument/2006/relationships/hyperlink" Target="https://nconnect.nicmar.ac.in/storage/profile/6a859a784c95c.png" TargetMode="External"/><Relationship Id="rId_hyperlink_7" Type="http://schemas.openxmlformats.org/officeDocument/2006/relationships/hyperlink" Target="https://nconnect.nicmar.ac.in/storage/profile/6a849286a6984.png" TargetMode="External"/><Relationship Id="rId_hyperlink_8" Type="http://schemas.openxmlformats.org/officeDocument/2006/relationships/hyperlink" Target="https://nconnect.nicmar.ac.in/storage/profile/6a84b2d60d482.png" TargetMode="External"/><Relationship Id="rId_hyperlink_9" Type="http://schemas.openxmlformats.org/officeDocument/2006/relationships/hyperlink" Target="https://nconnect.nicmar.ac.in/storage/profile/6a87b51e92b7c.png" TargetMode="External"/><Relationship Id="rId_hyperlink_10" Type="http://schemas.openxmlformats.org/officeDocument/2006/relationships/hyperlink" Target="https://nconnect.nicmar.ac.in/storage/profile/6a852d87f1810.png" TargetMode="External"/><Relationship Id="rId_hyperlink_11" Type="http://schemas.openxmlformats.org/officeDocument/2006/relationships/hyperlink" Target="https://nconnect.nicmar.ac.in/storage/profile/6a85d722ef2df.png" TargetMode="External"/><Relationship Id="rId_hyperlink_12" Type="http://schemas.openxmlformats.org/officeDocument/2006/relationships/hyperlink" Target="https://nconnect.nicmar.ac.in/storage/profile/6a85b71437042.png" TargetMode="External"/><Relationship Id="rId_hyperlink_13" Type="http://schemas.openxmlformats.org/officeDocument/2006/relationships/hyperlink" Target="https://nconnect.nicmar.ac.in/storage/profile/6a85b5764256b.png" TargetMode="External"/><Relationship Id="rId_hyperlink_14" Type="http://schemas.openxmlformats.org/officeDocument/2006/relationships/hyperlink" Target="https://nconnect.nicmar.ac.in/storage/profile/6a859ac01bc2f.png" TargetMode="External"/><Relationship Id="rId_hyperlink_15" Type="http://schemas.openxmlformats.org/officeDocument/2006/relationships/hyperlink" Target="https://nconnect.nicmar.ac.in/storage/profile/6a848fc725c52.png" TargetMode="External"/><Relationship Id="rId_hyperlink_16" Type="http://schemas.openxmlformats.org/officeDocument/2006/relationships/hyperlink" Target="https://nconnect.nicmar.ac.in/storage/profile/6a81b0326998b.png" TargetMode="External"/><Relationship Id="rId_hyperlink_17" Type="http://schemas.openxmlformats.org/officeDocument/2006/relationships/hyperlink" Target="https://nconnect.nicmar.ac.in/storage/profile/6a85d61ce987a.png" TargetMode="External"/><Relationship Id="rId_hyperlink_18" Type="http://schemas.openxmlformats.org/officeDocument/2006/relationships/hyperlink" Target="https://nconnect.nicmar.ac.in/storage/profile/6a853198b3e18.png" TargetMode="External"/><Relationship Id="rId_hyperlink_19" Type="http://schemas.openxmlformats.org/officeDocument/2006/relationships/hyperlink" Target="https://nconnect.nicmar.ac.in/storage/profile/6a84a5b15cb88.png" TargetMode="External"/><Relationship Id="rId_hyperlink_20" Type="http://schemas.openxmlformats.org/officeDocument/2006/relationships/hyperlink" Target="https://nconnect.nicmar.ac.in/storage/profile/6a85b667f3ae5.png" TargetMode="External"/><Relationship Id="rId_hyperlink_21" Type="http://schemas.openxmlformats.org/officeDocument/2006/relationships/hyperlink" Target="https://nconnect.nicmar.ac.in/storage/profile/6a849e28bdf26.png" TargetMode="External"/><Relationship Id="rId_hyperlink_22" Type="http://schemas.openxmlformats.org/officeDocument/2006/relationships/hyperlink" Target="https://nconnect.nicmar.ac.in/storage/profile/6a84adc7c021f.png" TargetMode="External"/><Relationship Id="rId_hyperlink_23" Type="http://schemas.openxmlformats.org/officeDocument/2006/relationships/hyperlink" Target="https://nconnect.nicmar.ac.in/storage/profile/6a859902d946e.png" TargetMode="External"/><Relationship Id="rId_hyperlink_24" Type="http://schemas.openxmlformats.org/officeDocument/2006/relationships/hyperlink" Target="https://nconnect.nicmar.ac.in/storage/profile/6a84afb84e108.png" TargetMode="External"/><Relationship Id="rId_hyperlink_25" Type="http://schemas.openxmlformats.org/officeDocument/2006/relationships/hyperlink" Target="https://nconnect.nicmar.ac.in/storage/profile/6a8197bd811f0.png" TargetMode="External"/><Relationship Id="rId_hyperlink_26" Type="http://schemas.openxmlformats.org/officeDocument/2006/relationships/hyperlink" Target="https://nconnect.nicmar.ac.in/storage/profile/6a85bc6eeba69.png" TargetMode="External"/><Relationship Id="rId_hyperlink_27" Type="http://schemas.openxmlformats.org/officeDocument/2006/relationships/hyperlink" Target="https://nconnect.nicmar.ac.in/storage/profile/6a8438d68de33.png" TargetMode="External"/><Relationship Id="rId_hyperlink_28" Type="http://schemas.openxmlformats.org/officeDocument/2006/relationships/hyperlink" Target="https://nconnect.nicmar.ac.in/storage/profile/6a880fce491d7.png" TargetMode="External"/><Relationship Id="rId_hyperlink_29" Type="http://schemas.openxmlformats.org/officeDocument/2006/relationships/hyperlink" Target="https://nconnect.nicmar.ac.in/storage/profile/6a85e9d6d0271.png" TargetMode="External"/><Relationship Id="rId_hyperlink_30" Type="http://schemas.openxmlformats.org/officeDocument/2006/relationships/hyperlink" Target="https://nconnect.nicmar.ac.in/storage/profile/6a84a90d25ca7.png" TargetMode="External"/><Relationship Id="rId_hyperlink_31" Type="http://schemas.openxmlformats.org/officeDocument/2006/relationships/hyperlink" Target="https://nconnect.nicmar.ac.in/storage/profile/6a85fddd5ff00.png" TargetMode="External"/><Relationship Id="rId_hyperlink_32" Type="http://schemas.openxmlformats.org/officeDocument/2006/relationships/hyperlink" Target="https://nconnect.nicmar.ac.in/storage/profile/6a849c1a03eae.png" TargetMode="External"/><Relationship Id="rId_hyperlink_33" Type="http://schemas.openxmlformats.org/officeDocument/2006/relationships/hyperlink" Target="https://nconnect.nicmar.ac.in/storage/profile/6a809e489ed4b.png" TargetMode="External"/><Relationship Id="rId_hyperlink_34" Type="http://schemas.openxmlformats.org/officeDocument/2006/relationships/hyperlink" Target="https://nconnect.nicmar.ac.in/storage/profile/6a8487d76ce54.png" TargetMode="External"/><Relationship Id="rId_hyperlink_35" Type="http://schemas.openxmlformats.org/officeDocument/2006/relationships/hyperlink" Target="https://nconnect.nicmar.ac.in/storage/profile/6a861b10b4834.png" TargetMode="External"/><Relationship Id="rId_hyperlink_36" Type="http://schemas.openxmlformats.org/officeDocument/2006/relationships/hyperlink" Target="https://nconnect.nicmar.ac.in/storage/profile/6a85c58619183.png" TargetMode="External"/><Relationship Id="rId_hyperlink_37" Type="http://schemas.openxmlformats.org/officeDocument/2006/relationships/hyperlink" Target="https://nconnect.nicmar.ac.in/storage/profile/6a85e89319812.png" TargetMode="External"/><Relationship Id="rId_hyperlink_38" Type="http://schemas.openxmlformats.org/officeDocument/2006/relationships/hyperlink" Target="https://nconnect.nicmar.ac.in/storage/profile/6a85d9ed63747.png" TargetMode="External"/><Relationship Id="rId_hyperlink_39" Type="http://schemas.openxmlformats.org/officeDocument/2006/relationships/hyperlink" Target="https://nconnect.nicmar.ac.in/storage/profile/6a849ef182c01.png" TargetMode="External"/><Relationship Id="rId_hyperlink_40" Type="http://schemas.openxmlformats.org/officeDocument/2006/relationships/hyperlink" Target="https://nconnect.nicmar.ac.in/storage/profile/6a85e4460accd.png" TargetMode="External"/><Relationship Id="rId_hyperlink_41" Type="http://schemas.openxmlformats.org/officeDocument/2006/relationships/hyperlink" Target="https://nconnect.nicmar.ac.in/storage/profile/6a849eb9dede4.png" TargetMode="External"/><Relationship Id="rId_hyperlink_42" Type="http://schemas.openxmlformats.org/officeDocument/2006/relationships/hyperlink" Target="https://nconnect.nicmar.ac.in/storage/profile/6a84aa19aface.png" TargetMode="External"/><Relationship Id="rId_hyperlink_43" Type="http://schemas.openxmlformats.org/officeDocument/2006/relationships/hyperlink" Target="https://nconnect.nicmar.ac.in/storage/profile/6a828930b7458.png" TargetMode="External"/><Relationship Id="rId_hyperlink_44" Type="http://schemas.openxmlformats.org/officeDocument/2006/relationships/hyperlink" Target="https://nconnect.nicmar.ac.in/storage/profile/6a849c0e1b3ed.png" TargetMode="External"/><Relationship Id="rId_hyperlink_45" Type="http://schemas.openxmlformats.org/officeDocument/2006/relationships/hyperlink" Target="https://nconnect.nicmar.ac.in/storage/profile/6a85d612a46d8.png" TargetMode="External"/><Relationship Id="rId_hyperlink_46" Type="http://schemas.openxmlformats.org/officeDocument/2006/relationships/hyperlink" Target="https://nconnect.nicmar.ac.in/storage/profile/6a848cf9efa80.png" TargetMode="External"/><Relationship Id="rId_hyperlink_47" Type="http://schemas.openxmlformats.org/officeDocument/2006/relationships/hyperlink" Target="https://nconnect.nicmar.ac.in/storage/profile/6a85c7e9908fa.png" TargetMode="External"/><Relationship Id="rId_hyperlink_48" Type="http://schemas.openxmlformats.org/officeDocument/2006/relationships/hyperlink" Target="https://nconnect.nicmar.ac.in/storage/profile/6a84aab7e1e7d.png" TargetMode="External"/><Relationship Id="rId_hyperlink_49" Type="http://schemas.openxmlformats.org/officeDocument/2006/relationships/hyperlink" Target="https://nconnect.nicmar.ac.in/storage/profile/6a85cfeba3017.png" TargetMode="External"/><Relationship Id="rId_hyperlink_50" Type="http://schemas.openxmlformats.org/officeDocument/2006/relationships/hyperlink" Target="https://nconnect.nicmar.ac.in/storage/profile/6a85e26fe1c50.png" TargetMode="External"/><Relationship Id="rId_hyperlink_51" Type="http://schemas.openxmlformats.org/officeDocument/2006/relationships/hyperlink" Target="https://nconnect.nicmar.ac.in/storage/profile/6a85c88123ee7.png" TargetMode="External"/><Relationship Id="rId_hyperlink_52" Type="http://schemas.openxmlformats.org/officeDocument/2006/relationships/hyperlink" Target="https://nconnect.nicmar.ac.in/storage/profile/6a85c2ecb4fe6.png" TargetMode="External"/><Relationship Id="rId_hyperlink_53" Type="http://schemas.openxmlformats.org/officeDocument/2006/relationships/hyperlink" Target="https://nconnect.nicmar.ac.in/storage/profile/6a85b20b83ffc.png" TargetMode="External"/><Relationship Id="rId_hyperlink_54" Type="http://schemas.openxmlformats.org/officeDocument/2006/relationships/hyperlink" Target="https://nconnect.nicmar.ac.in/storage/profile/6a85bbd9eabf6.png" TargetMode="External"/><Relationship Id="rId_hyperlink_55" Type="http://schemas.openxmlformats.org/officeDocument/2006/relationships/hyperlink" Target="https://nconnect.nicmar.ac.in/storage/profile/6a85bedda212a.png" TargetMode="External"/><Relationship Id="rId_hyperlink_56" Type="http://schemas.openxmlformats.org/officeDocument/2006/relationships/hyperlink" Target="https://nconnect.nicmar.ac.in/storage/profile/6a85c15370902.png" TargetMode="External"/><Relationship Id="rId_hyperlink_57" Type="http://schemas.openxmlformats.org/officeDocument/2006/relationships/hyperlink" Target="https://nconnect.nicmar.ac.in/storage/profile/6a8592c0977dc.png" TargetMode="External"/><Relationship Id="rId_hyperlink_58" Type="http://schemas.openxmlformats.org/officeDocument/2006/relationships/hyperlink" Target="https://nconnect.nicmar.ac.in/storage/profile/6a85e2c26bc6e.png" TargetMode="External"/><Relationship Id="rId_hyperlink_59" Type="http://schemas.openxmlformats.org/officeDocument/2006/relationships/hyperlink" Target="https://nconnect.nicmar.ac.in/storage/profile/6a85e68513569.png" TargetMode="External"/><Relationship Id="rId_hyperlink_60" Type="http://schemas.openxmlformats.org/officeDocument/2006/relationships/hyperlink" Target="https://nconnect.nicmar.ac.in/storage/profile/6a85caf65f47a.png" TargetMode="External"/><Relationship Id="rId_hyperlink_61" Type="http://schemas.openxmlformats.org/officeDocument/2006/relationships/hyperlink" Target="https://nconnect.nicmar.ac.in/storage/profile/6a84a0ed81715.png" TargetMode="External"/><Relationship Id="rId_hyperlink_62" Type="http://schemas.openxmlformats.org/officeDocument/2006/relationships/hyperlink" Target="https://nconnect.nicmar.ac.in/storage/profile/6a870acc8249d.png" TargetMode="External"/><Relationship Id="rId_hyperlink_63" Type="http://schemas.openxmlformats.org/officeDocument/2006/relationships/hyperlink" Target="https://nconnect.nicmar.ac.in/storage/profile/6a85efef70feb.png" TargetMode="External"/><Relationship Id="rId_hyperlink_64" Type="http://schemas.openxmlformats.org/officeDocument/2006/relationships/hyperlink" Target="https://nconnect.nicmar.ac.in/storage/profile/6a860b0331c84.png" TargetMode="External"/><Relationship Id="rId_hyperlink_65" Type="http://schemas.openxmlformats.org/officeDocument/2006/relationships/hyperlink" Target="https://nconnect.nicmar.ac.in/storage/profile/6a8543d453bb6.png" TargetMode="External"/><Relationship Id="rId_hyperlink_66" Type="http://schemas.openxmlformats.org/officeDocument/2006/relationships/hyperlink" Target="https://nconnect.nicmar.ac.in/storage/profile/6a84b1755e985.png" TargetMode="External"/><Relationship Id="rId_hyperlink_67" Type="http://schemas.openxmlformats.org/officeDocument/2006/relationships/hyperlink" Target="https://nconnect.nicmar.ac.in/storage/profile/6a85b07816091.png" TargetMode="External"/><Relationship Id="rId_hyperlink_68" Type="http://schemas.openxmlformats.org/officeDocument/2006/relationships/hyperlink" Target="https://nconnect.nicmar.ac.in/storage/profile/6a85a1c67c79c.png" TargetMode="External"/><Relationship Id="rId_hyperlink_69" Type="http://schemas.openxmlformats.org/officeDocument/2006/relationships/hyperlink" Target="https://nconnect.nicmar.ac.in/storage/profile/6a859641b0d19.png" TargetMode="External"/><Relationship Id="rId_hyperlink_70" Type="http://schemas.openxmlformats.org/officeDocument/2006/relationships/hyperlink" Target="https://nconnect.nicmar.ac.in/storage/profile/6a85ebef51309.png" TargetMode="External"/><Relationship Id="rId_hyperlink_71" Type="http://schemas.openxmlformats.org/officeDocument/2006/relationships/hyperlink" Target="https://nconnect.nicmar.ac.in/storage/profile/6a85ddd5012dc.png" TargetMode="External"/><Relationship Id="rId_hyperlink_72" Type="http://schemas.openxmlformats.org/officeDocument/2006/relationships/hyperlink" Target="https://nconnect.nicmar.ac.in/storage/profile/6a85ce34738d6.png" TargetMode="External"/><Relationship Id="rId_hyperlink_73" Type="http://schemas.openxmlformats.org/officeDocument/2006/relationships/hyperlink" Target="https://nconnect.nicmar.ac.in/storage/profile/6a85c4230e9c8.png" TargetMode="External"/><Relationship Id="rId_hyperlink_74" Type="http://schemas.openxmlformats.org/officeDocument/2006/relationships/hyperlink" Target="https://nconnect.nicmar.ac.in/storage/profile/6a828dece7997.png" TargetMode="External"/><Relationship Id="rId_hyperlink_75" Type="http://schemas.openxmlformats.org/officeDocument/2006/relationships/hyperlink" Target="https://nconnect.nicmar.ac.in/storage/profile/6a84a0bb906d9.png" TargetMode="External"/><Relationship Id="rId_hyperlink_76" Type="http://schemas.openxmlformats.org/officeDocument/2006/relationships/hyperlink" Target="https://nconnect.nicmar.ac.in/storage/profile/6a8600c4af0e6.png" TargetMode="External"/><Relationship Id="rId_hyperlink_77" Type="http://schemas.openxmlformats.org/officeDocument/2006/relationships/hyperlink" Target="https://nconnect.nicmar.ac.in/storage/profile/6a85dfd191c65.png" TargetMode="External"/><Relationship Id="rId_hyperlink_78" Type="http://schemas.openxmlformats.org/officeDocument/2006/relationships/hyperlink" Target="https://nconnect.nicmar.ac.in/storage/profile/6a85b9de27193.png" TargetMode="External"/><Relationship Id="rId_hyperlink_79" Type="http://schemas.openxmlformats.org/officeDocument/2006/relationships/hyperlink" Target="https://nconnect.nicmar.ac.in/storage/profile/6a8731ef7f583.png" TargetMode="External"/><Relationship Id="rId_hyperlink_80" Type="http://schemas.openxmlformats.org/officeDocument/2006/relationships/hyperlink" Target="https://nconnect.nicmar.ac.in/storage/profile/6a8586d76ba34.png" TargetMode="External"/><Relationship Id="rId_hyperlink_81" Type="http://schemas.openxmlformats.org/officeDocument/2006/relationships/hyperlink" Target="https://nconnect.nicmar.ac.in/storage/profile/6a85ee7baf2d1.png" TargetMode="External"/><Relationship Id="rId_hyperlink_82" Type="http://schemas.openxmlformats.org/officeDocument/2006/relationships/hyperlink" Target="https://nconnect.nicmar.ac.in/storage/profile/6a85a527100f7.png" TargetMode="External"/><Relationship Id="rId_hyperlink_83" Type="http://schemas.openxmlformats.org/officeDocument/2006/relationships/hyperlink" Target="https://nconnect.nicmar.ac.in/storage/profile/6a85fedde635b.png" TargetMode="External"/><Relationship Id="rId_hyperlink_84" Type="http://schemas.openxmlformats.org/officeDocument/2006/relationships/hyperlink" Target="https://nconnect.nicmar.ac.in/storage/profile/6a85e911e0891.png" TargetMode="External"/><Relationship Id="rId_hyperlink_85" Type="http://schemas.openxmlformats.org/officeDocument/2006/relationships/hyperlink" Target="https://nconnect.nicmar.ac.in/storage/profile/6a81d1f94fc38.png" TargetMode="External"/><Relationship Id="rId_hyperlink_86" Type="http://schemas.openxmlformats.org/officeDocument/2006/relationships/hyperlink" Target="https://nconnect.nicmar.ac.in/storage/profile/6a8165c5baed1.png" TargetMode="External"/><Relationship Id="rId_hyperlink_87" Type="http://schemas.openxmlformats.org/officeDocument/2006/relationships/hyperlink" Target="https://nconnect.nicmar.ac.in/storage/profile/6a85e58991862.png" TargetMode="External"/><Relationship Id="rId_hyperlink_88" Type="http://schemas.openxmlformats.org/officeDocument/2006/relationships/hyperlink" Target="https://nconnect.nicmar.ac.in/storage/profile/6a8b3b9066c5e.png" TargetMode="External"/><Relationship Id="rId_hyperlink_89" Type="http://schemas.openxmlformats.org/officeDocument/2006/relationships/hyperlink" Target="https://nconnect.nicmar.ac.in/storage/profile/6a85ea9c257c3.png" TargetMode="External"/><Relationship Id="rId_hyperlink_90" Type="http://schemas.openxmlformats.org/officeDocument/2006/relationships/hyperlink" Target="https://nconnect.nicmar.ac.in/storage/profile/6a84a83ac18b2.png" TargetMode="External"/><Relationship Id="rId_hyperlink_91" Type="http://schemas.openxmlformats.org/officeDocument/2006/relationships/hyperlink" Target="https://nconnect.nicmar.ac.in/storage/profile/6a8724bf83785.png" TargetMode="External"/><Relationship Id="rId_hyperlink_92" Type="http://schemas.openxmlformats.org/officeDocument/2006/relationships/hyperlink" Target="https://nconnect.nicmar.ac.in/storage/profile/6a8593fc67b97.png" TargetMode="External"/><Relationship Id="rId_hyperlink_93" Type="http://schemas.openxmlformats.org/officeDocument/2006/relationships/hyperlink" Target="https://nconnect.nicmar.ac.in/storage/profile/6a85e1ec49114.png" TargetMode="External"/><Relationship Id="rId_hyperlink_94" Type="http://schemas.openxmlformats.org/officeDocument/2006/relationships/hyperlink" Target="https://nconnect.nicmar.ac.in/storage/profile/6a85ddb71d581.png" TargetMode="External"/><Relationship Id="rId_hyperlink_95" Type="http://schemas.openxmlformats.org/officeDocument/2006/relationships/hyperlink" Target="https://nconnect.nicmar.ac.in/storage/profile/6a85ed787bbfe.png" TargetMode="External"/><Relationship Id="rId_hyperlink_96" Type="http://schemas.openxmlformats.org/officeDocument/2006/relationships/hyperlink" Target="https://nconnect.nicmar.ac.in/storage/profile/6a85b2fcb7d1a.png" TargetMode="External"/><Relationship Id="rId_hyperlink_97" Type="http://schemas.openxmlformats.org/officeDocument/2006/relationships/hyperlink" Target="https://nconnect.nicmar.ac.in/storage/profile/6a85bab1b7585.png" TargetMode="External"/><Relationship Id="rId_hyperlink_98" Type="http://schemas.openxmlformats.org/officeDocument/2006/relationships/hyperlink" Target="https://nconnect.nicmar.ac.in/storage/profile/6a85a4a7ce648.png" TargetMode="External"/><Relationship Id="rId_hyperlink_99" Type="http://schemas.openxmlformats.org/officeDocument/2006/relationships/hyperlink" Target="https://nconnect.nicmar.ac.in/storage/profile/6a84b4a5d14f9.png" TargetMode="External"/><Relationship Id="rId_hyperlink_100" Type="http://schemas.openxmlformats.org/officeDocument/2006/relationships/hyperlink" Target="https://nconnect.nicmar.ac.in/storage/profile/6a85ba1917f58.png" TargetMode="External"/><Relationship Id="rId_hyperlink_101" Type="http://schemas.openxmlformats.org/officeDocument/2006/relationships/hyperlink" Target="https://nconnect.nicmar.ac.in/storage/profile/6a85171533d71.png" TargetMode="External"/><Relationship Id="rId_hyperlink_102" Type="http://schemas.openxmlformats.org/officeDocument/2006/relationships/hyperlink" Target="https://nconnect.nicmar.ac.in/storage/profile/6a8599cb87c11.png" TargetMode="External"/><Relationship Id="rId_hyperlink_103" Type="http://schemas.openxmlformats.org/officeDocument/2006/relationships/hyperlink" Target="https://nconnect.nicmar.ac.in/storage/profile/6a81ac63d3deb.png" TargetMode="External"/><Relationship Id="rId_hyperlink_104" Type="http://schemas.openxmlformats.org/officeDocument/2006/relationships/hyperlink" Target="https://nconnect.nicmar.ac.in/storage/profile/6a85ef4cf1bbc.png" TargetMode="External"/><Relationship Id="rId_hyperlink_105" Type="http://schemas.openxmlformats.org/officeDocument/2006/relationships/hyperlink" Target="https://nconnect.nicmar.ac.in/storage/profile/6a820945d9ae0.png" TargetMode="External"/><Relationship Id="rId_hyperlink_106" Type="http://schemas.openxmlformats.org/officeDocument/2006/relationships/hyperlink" Target="https://nconnect.nicmar.ac.in/storage/profile/6a85beb6b3f8f.png" TargetMode="External"/><Relationship Id="rId_hyperlink_107" Type="http://schemas.openxmlformats.org/officeDocument/2006/relationships/hyperlink" Target="https://nconnect.nicmar.ac.in/storage/profile/6a85e53444b77.png" TargetMode="External"/><Relationship Id="rId_hyperlink_108" Type="http://schemas.openxmlformats.org/officeDocument/2006/relationships/hyperlink" Target="https://nconnect.nicmar.ac.in/storage/profile/6a85ea46521d3.png" TargetMode="External"/><Relationship Id="rId_hyperlink_109" Type="http://schemas.openxmlformats.org/officeDocument/2006/relationships/hyperlink" Target="https://nconnect.nicmar.ac.in/storage/profile/6a85b180d0dec.png" TargetMode="External"/><Relationship Id="rId_hyperlink_110" Type="http://schemas.openxmlformats.org/officeDocument/2006/relationships/hyperlink" Target="https://nconnect.nicmar.ac.in/storage/profile/6a84a321d08e2.png" TargetMode="External"/><Relationship Id="rId_hyperlink_111" Type="http://schemas.openxmlformats.org/officeDocument/2006/relationships/hyperlink" Target="https://nconnect.nicmar.ac.in/storage/profile/6a85adcfbf935.png" TargetMode="External"/><Relationship Id="rId_hyperlink_112" Type="http://schemas.openxmlformats.org/officeDocument/2006/relationships/hyperlink" Target="https://nconnect.nicmar.ac.in/storage/profile/6a85ba006b669.png" TargetMode="External"/><Relationship Id="rId_hyperlink_113" Type="http://schemas.openxmlformats.org/officeDocument/2006/relationships/hyperlink" Target="https://nconnect.nicmar.ac.in/storage/profile/6a85dfed51fc7.png" TargetMode="External"/><Relationship Id="rId_hyperlink_114" Type="http://schemas.openxmlformats.org/officeDocument/2006/relationships/hyperlink" Target="https://nconnect.nicmar.ac.in/storage/profile/6a85c0c9b615f.png" TargetMode="External"/><Relationship Id="rId_hyperlink_115" Type="http://schemas.openxmlformats.org/officeDocument/2006/relationships/hyperlink" Target="https://nconnect.nicmar.ac.in/storage/profile/6a85e9ef123da.png" TargetMode="External"/><Relationship Id="rId_hyperlink_116" Type="http://schemas.openxmlformats.org/officeDocument/2006/relationships/hyperlink" Target="https://nconnect.nicmar.ac.in/storage/profile/6a82f2770f547.png" TargetMode="External"/><Relationship Id="rId_hyperlink_117" Type="http://schemas.openxmlformats.org/officeDocument/2006/relationships/hyperlink" Target="https://nconnect.nicmar.ac.in/storage/profile/6a818bda5d939.png" TargetMode="External"/><Relationship Id="rId_hyperlink_118" Type="http://schemas.openxmlformats.org/officeDocument/2006/relationships/hyperlink" Target="https://nconnect.nicmar.ac.in/storage/profile/6a85f7cd644ec.png" TargetMode="External"/><Relationship Id="rId_hyperlink_119" Type="http://schemas.openxmlformats.org/officeDocument/2006/relationships/hyperlink" Target="https://nconnect.nicmar.ac.in/storage/profile/6a859a3052fed.png" TargetMode="External"/><Relationship Id="rId_hyperlink_120" Type="http://schemas.openxmlformats.org/officeDocument/2006/relationships/hyperlink" Target="https://nconnect.nicmar.ac.in/storage/profile/6a85ea2d964ac.png" TargetMode="External"/><Relationship Id="rId_hyperlink_121" Type="http://schemas.openxmlformats.org/officeDocument/2006/relationships/hyperlink" Target="https://nconnect.nicmar.ac.in/storage/profile/6a845f216c481.png" TargetMode="External"/><Relationship Id="rId_hyperlink_122" Type="http://schemas.openxmlformats.org/officeDocument/2006/relationships/hyperlink" Target="https://nconnect.nicmar.ac.in/storage/profile/6a85b8998b4b3.png" TargetMode="External"/><Relationship Id="rId_hyperlink_123" Type="http://schemas.openxmlformats.org/officeDocument/2006/relationships/hyperlink" Target="https://nconnect.nicmar.ac.in/storage/profile/6a85edd49b0e5.png" TargetMode="External"/><Relationship Id="rId_hyperlink_124" Type="http://schemas.openxmlformats.org/officeDocument/2006/relationships/hyperlink" Target="https://nconnect.nicmar.ac.in/storage/profile/6a85c9ca71522.png" TargetMode="External"/><Relationship Id="rId_hyperlink_125" Type="http://schemas.openxmlformats.org/officeDocument/2006/relationships/hyperlink" Target="https://nconnect.nicmar.ac.in/storage/profile/6a85eff5200fa.png" TargetMode="External"/><Relationship Id="rId_hyperlink_126" Type="http://schemas.openxmlformats.org/officeDocument/2006/relationships/hyperlink" Target="https://nconnect.nicmar.ac.in/storage/profile/6a85ea08ed70d.png" TargetMode="External"/><Relationship Id="rId_hyperlink_127" Type="http://schemas.openxmlformats.org/officeDocument/2006/relationships/hyperlink" Target="https://nconnect.nicmar.ac.in/storage/profile/6a85e67c33fc0.png" TargetMode="External"/><Relationship Id="rId_hyperlink_128" Type="http://schemas.openxmlformats.org/officeDocument/2006/relationships/hyperlink" Target="https://nconnect.nicmar.ac.in/storage/profile/6a85e4c0a7552.png" TargetMode="External"/><Relationship Id="rId_hyperlink_129" Type="http://schemas.openxmlformats.org/officeDocument/2006/relationships/hyperlink" Target="https://nconnect.nicmar.ac.in/storage/profile/6a85f4f08aa9b.pn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137"/>
  <sheetViews>
    <sheetView tabSelected="1" workbookViewId="0" showGridLines="true" showRowColHeaders="1">
      <pane ySplit="1" topLeftCell="A2" activePane="bottomLeft" state="frozen"/>
      <selection pane="bottomLeft" activeCell="BW2" sqref="BW2:BW137"/>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18.71" bestFit="true" customWidth="true" style="0"/>
    <col min="5" max="5" width="17.71" bestFit="true" customWidth="true" style="0"/>
    <col min="6" max="6" width="17.567" bestFit="true" customWidth="true" style="0"/>
    <col min="7" max="7" width="42.418" bestFit="true" customWidth="true" style="0"/>
    <col min="8" max="8" width="39.99"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56.558" bestFit="true" customWidth="true" style="0"/>
    <col min="15" max="15" width="143.822" bestFit="true" customWidth="true" style="0"/>
    <col min="16" max="16" width="17.71" bestFit="true" customWidth="true" style="0"/>
    <col min="17" max="17" width="20.281" bestFit="true" customWidth="true" style="0"/>
    <col min="18" max="18" width="38.848" bestFit="true" customWidth="true" style="0"/>
    <col min="19" max="19" width="20.281" bestFit="true" customWidth="true" style="0"/>
    <col min="20" max="20" width="47.131" bestFit="true" customWidth="true" style="0"/>
    <col min="21" max="21" width="31.707" bestFit="true" customWidth="true" style="0"/>
    <col min="22" max="22" width="20.281" bestFit="true" customWidth="true" style="0"/>
    <col min="23" max="23" width="34.135" bestFit="true" customWidth="true" style="0"/>
    <col min="24" max="24" width="131.968" bestFit="true" customWidth="true" style="0"/>
    <col min="25" max="25" width="22.28" bestFit="true" customWidth="true" style="0"/>
    <col min="26" max="26" width="17.567" bestFit="true" customWidth="true" style="0"/>
    <col min="27" max="27" width="131.968" bestFit="true" customWidth="true" style="0"/>
    <col min="28" max="28" width="27.993" bestFit="true" customWidth="true" style="0"/>
    <col min="29" max="29" width="29.421" bestFit="true" customWidth="true" style="0"/>
    <col min="30" max="30" width="19.138" bestFit="true" customWidth="true" style="0"/>
    <col min="31" max="31" width="12.568" bestFit="true" customWidth="true" style="0"/>
    <col min="32" max="32" width="97.833" bestFit="true" customWidth="true" style="0"/>
    <col min="33" max="33" width="107.26"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97.833" bestFit="true" customWidth="true" style="0"/>
    <col min="39" max="39" width="109.545" bestFit="true" customWidth="true" style="0"/>
    <col min="40" max="40" width="25.851"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54.13" bestFit="true" customWidth="true" style="0"/>
    <col min="46" max="46" width="120.256"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97.833" bestFit="true" customWidth="true" style="0"/>
    <col min="52" max="52" width="120.256" bestFit="true" customWidth="true" style="0"/>
    <col min="53" max="53" width="41.133" bestFit="true" customWidth="true" style="0"/>
    <col min="54" max="54" width="51.845"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52.987" bestFit="true" customWidth="true" style="0"/>
    <col min="60" max="60" width="52.987" bestFit="true" customWidth="true" style="0"/>
    <col min="61" max="61" width="50.559" bestFit="true" customWidth="true" style="0"/>
    <col min="62" max="62" width="25.422"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213.377" bestFit="true" customWidth="true" style="0"/>
    <col min="68" max="68" width="258.223" bestFit="true" customWidth="true" style="0"/>
    <col min="69" max="69" width="24.28" bestFit="true" customWidth="true" style="0"/>
    <col min="70" max="70" width="232.229" bestFit="true" customWidth="true" style="0"/>
    <col min="71" max="71" width="19.138" bestFit="true" customWidth="true" style="0"/>
    <col min="72" max="72" width="123.827" bestFit="true" customWidth="true" style="0"/>
    <col min="73" max="73" width="22.852" bestFit="true" customWidth="true" style="0"/>
    <col min="74" max="74" width="21.566" bestFit="true" customWidth="true" style="0"/>
    <col min="75" max="75" width="17.71"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c r="F2" s="1" t="s">
        <v>79</v>
      </c>
      <c r="G2" s="1" t="s">
        <v>80</v>
      </c>
      <c r="H2" s="1" t="s">
        <v>81</v>
      </c>
      <c r="I2" s="1" t="s">
        <v>81</v>
      </c>
      <c r="J2" s="1">
        <v>7620782059</v>
      </c>
      <c r="K2" s="1" t="s">
        <v>82</v>
      </c>
      <c r="L2" s="1" t="s">
        <v>83</v>
      </c>
      <c r="M2" s="1" t="s">
        <v>84</v>
      </c>
      <c r="N2" s="1" t="s">
        <v>85</v>
      </c>
      <c r="O2" s="1" t="s">
        <v>86</v>
      </c>
      <c r="P2" s="1" t="s">
        <v>87</v>
      </c>
      <c r="Q2" s="1" t="s">
        <v>88</v>
      </c>
      <c r="R2" s="1" t="s">
        <v>89</v>
      </c>
      <c r="S2" s="1">
        <v>7798315090</v>
      </c>
      <c r="T2" s="1" t="s">
        <v>90</v>
      </c>
      <c r="U2" s="1" t="s">
        <v>91</v>
      </c>
      <c r="V2" s="1">
        <v>7820926719</v>
      </c>
      <c r="W2" s="1" t="s">
        <v>90</v>
      </c>
      <c r="X2" s="1" t="s">
        <v>92</v>
      </c>
      <c r="Y2" s="1" t="s">
        <v>93</v>
      </c>
      <c r="Z2" s="1" t="s">
        <v>94</v>
      </c>
      <c r="AA2" s="1" t="s">
        <v>92</v>
      </c>
      <c r="AB2" s="1" t="s">
        <v>93</v>
      </c>
      <c r="AC2" s="1" t="s">
        <v>94</v>
      </c>
      <c r="AD2" s="1" t="s">
        <v>95</v>
      </c>
      <c r="AE2" s="1" t="s">
        <v>95</v>
      </c>
      <c r="AF2" s="1" t="s">
        <v>96</v>
      </c>
      <c r="AG2" s="1" t="s">
        <v>97</v>
      </c>
      <c r="AH2" s="1" t="s">
        <v>98</v>
      </c>
      <c r="AI2" s="1" t="s">
        <v>99</v>
      </c>
      <c r="AJ2" s="1">
        <v>94.6</v>
      </c>
      <c r="AK2" s="1">
        <v>9.96</v>
      </c>
      <c r="AL2" s="1" t="s">
        <v>96</v>
      </c>
      <c r="AM2" s="1" t="s">
        <v>97</v>
      </c>
      <c r="AN2" s="1" t="s">
        <v>100</v>
      </c>
      <c r="AO2" s="1" t="s">
        <v>101</v>
      </c>
      <c r="AP2" s="1" t="s">
        <v>102</v>
      </c>
      <c r="AQ2" s="1">
        <v>94.2</v>
      </c>
      <c r="AR2" s="1">
        <v>9.92</v>
      </c>
      <c r="AS2" s="1"/>
      <c r="AT2" s="1"/>
      <c r="AU2" s="1"/>
      <c r="AV2" s="1"/>
      <c r="AW2" s="1"/>
      <c r="AX2" s="1"/>
      <c r="AY2" s="1" t="s">
        <v>103</v>
      </c>
      <c r="AZ2" s="1" t="s">
        <v>104</v>
      </c>
      <c r="BA2" s="1" t="s">
        <v>105</v>
      </c>
      <c r="BB2" s="1" t="s">
        <v>106</v>
      </c>
      <c r="BC2" s="1" t="s">
        <v>107</v>
      </c>
      <c r="BD2" s="1" t="s">
        <v>108</v>
      </c>
      <c r="BE2" s="1">
        <v>87.8</v>
      </c>
      <c r="BF2" s="1">
        <v>9.4</v>
      </c>
      <c r="BG2" s="1"/>
      <c r="BH2" s="1"/>
      <c r="BI2" s="1"/>
      <c r="BJ2" s="1"/>
      <c r="BK2" s="1"/>
      <c r="BL2" s="1"/>
      <c r="BM2" s="1"/>
      <c r="BN2" s="1"/>
      <c r="BO2" s="1" t="s">
        <v>109</v>
      </c>
      <c r="BP2" s="1"/>
      <c r="BQ2" s="1"/>
      <c r="BR2" s="1" t="s">
        <v>110</v>
      </c>
      <c r="BS2" s="1">
        <v>26</v>
      </c>
      <c r="BT2" s="1"/>
      <c r="BU2" s="1" t="str">
        <f>HYPERLINK("https://nconnect.nicmar.ac.in/storage/profile/6a85a79ec92c6.png","Download")</f>
        <v>0</v>
      </c>
      <c r="BV2" s="3"/>
      <c r="BW2" s="3"/>
    </row>
    <row r="3" spans="1:75">
      <c r="A3" s="1" t="s">
        <v>75</v>
      </c>
      <c r="B3" s="1" t="s">
        <v>76</v>
      </c>
      <c r="C3" s="1" t="s">
        <v>111</v>
      </c>
      <c r="D3" s="1" t="s">
        <v>112</v>
      </c>
      <c r="E3" s="1"/>
      <c r="F3" s="1" t="s">
        <v>113</v>
      </c>
      <c r="G3" s="1" t="s">
        <v>114</v>
      </c>
      <c r="H3" s="1" t="s">
        <v>115</v>
      </c>
      <c r="I3" s="1" t="s">
        <v>116</v>
      </c>
      <c r="J3" s="1">
        <v>9932166087</v>
      </c>
      <c r="K3" s="1" t="s">
        <v>117</v>
      </c>
      <c r="L3" s="1" t="s">
        <v>118</v>
      </c>
      <c r="M3" s="1" t="s">
        <v>84</v>
      </c>
      <c r="N3" s="1" t="s">
        <v>119</v>
      </c>
      <c r="O3" s="1" t="s">
        <v>120</v>
      </c>
      <c r="P3" s="1" t="s">
        <v>121</v>
      </c>
      <c r="Q3" s="1">
        <v>537632374042</v>
      </c>
      <c r="R3" s="1" t="s">
        <v>122</v>
      </c>
      <c r="S3" s="1">
        <v>9475309401</v>
      </c>
      <c r="T3" s="1" t="s">
        <v>123</v>
      </c>
      <c r="U3" s="1" t="s">
        <v>124</v>
      </c>
      <c r="V3" s="1">
        <v>8918119819</v>
      </c>
      <c r="W3" s="1" t="s">
        <v>123</v>
      </c>
      <c r="X3" s="1" t="s">
        <v>125</v>
      </c>
      <c r="Y3" s="1" t="s">
        <v>126</v>
      </c>
      <c r="Z3" s="1" t="s">
        <v>127</v>
      </c>
      <c r="AA3" s="1" t="s">
        <v>125</v>
      </c>
      <c r="AB3" s="1" t="s">
        <v>126</v>
      </c>
      <c r="AC3" s="1" t="s">
        <v>127</v>
      </c>
      <c r="AD3" s="1" t="s">
        <v>95</v>
      </c>
      <c r="AE3" s="1" t="s">
        <v>95</v>
      </c>
      <c r="AF3" s="1" t="s">
        <v>128</v>
      </c>
      <c r="AG3" s="1" t="s">
        <v>129</v>
      </c>
      <c r="AH3" s="1" t="s">
        <v>130</v>
      </c>
      <c r="AI3" s="1" t="s">
        <v>131</v>
      </c>
      <c r="AJ3" s="1">
        <v>95.6</v>
      </c>
      <c r="AK3" s="1"/>
      <c r="AL3" s="1" t="s">
        <v>132</v>
      </c>
      <c r="AM3" s="1" t="s">
        <v>133</v>
      </c>
      <c r="AN3" s="1" t="s">
        <v>134</v>
      </c>
      <c r="AO3" s="1" t="s">
        <v>101</v>
      </c>
      <c r="AP3" s="1" t="s">
        <v>135</v>
      </c>
      <c r="AQ3" s="1">
        <v>94</v>
      </c>
      <c r="AR3" s="1"/>
      <c r="AS3" s="1"/>
      <c r="AT3" s="1"/>
      <c r="AU3" s="1"/>
      <c r="AV3" s="1"/>
      <c r="AW3" s="1"/>
      <c r="AX3" s="1"/>
      <c r="AY3" s="1" t="s">
        <v>136</v>
      </c>
      <c r="AZ3" s="1" t="s">
        <v>137</v>
      </c>
      <c r="BA3" s="1" t="s">
        <v>138</v>
      </c>
      <c r="BB3" s="1" t="s">
        <v>139</v>
      </c>
      <c r="BC3" s="1" t="s">
        <v>140</v>
      </c>
      <c r="BD3" s="1" t="s">
        <v>141</v>
      </c>
      <c r="BE3" s="1">
        <v>71.2</v>
      </c>
      <c r="BF3" s="1">
        <v>7.87</v>
      </c>
      <c r="BG3" s="1"/>
      <c r="BH3" s="1"/>
      <c r="BI3" s="1"/>
      <c r="BJ3" s="1"/>
      <c r="BK3" s="1"/>
      <c r="BL3" s="1"/>
      <c r="BM3" s="1"/>
      <c r="BN3" s="1"/>
      <c r="BO3" s="1" t="s">
        <v>142</v>
      </c>
      <c r="BP3" s="1"/>
      <c r="BQ3" s="1"/>
      <c r="BR3" s="1" t="s">
        <v>143</v>
      </c>
      <c r="BS3" s="1">
        <v>4</v>
      </c>
      <c r="BT3" s="1" t="s">
        <v>144</v>
      </c>
      <c r="BU3" s="1" t="str">
        <f>HYPERLINK("https://nconnect.nicmar.ac.in/storage/profile/6a85f41083a82.png","Download")</f>
        <v>0</v>
      </c>
      <c r="BV3" s="3"/>
      <c r="BW3" s="3"/>
    </row>
    <row r="4" spans="1:75">
      <c r="A4" s="1" t="s">
        <v>75</v>
      </c>
      <c r="B4" s="1" t="s">
        <v>76</v>
      </c>
      <c r="C4" s="1" t="s">
        <v>145</v>
      </c>
      <c r="D4" s="1" t="s">
        <v>146</v>
      </c>
      <c r="E4" s="1" t="s">
        <v>147</v>
      </c>
      <c r="F4" s="1" t="s">
        <v>148</v>
      </c>
      <c r="G4" s="1" t="s">
        <v>149</v>
      </c>
      <c r="H4" s="1" t="s">
        <v>150</v>
      </c>
      <c r="I4" s="1" t="s">
        <v>150</v>
      </c>
      <c r="J4" s="1">
        <v>6282903722</v>
      </c>
      <c r="K4" s="1" t="s">
        <v>82</v>
      </c>
      <c r="L4" s="1" t="s">
        <v>151</v>
      </c>
      <c r="M4" s="1" t="s">
        <v>84</v>
      </c>
      <c r="N4" s="1" t="s">
        <v>152</v>
      </c>
      <c r="O4" s="1" t="s">
        <v>153</v>
      </c>
      <c r="P4" s="1" t="s">
        <v>87</v>
      </c>
      <c r="Q4" s="1">
        <v>249450874917</v>
      </c>
      <c r="R4" s="1" t="s">
        <v>154</v>
      </c>
      <c r="S4" s="1">
        <v>9946035544</v>
      </c>
      <c r="T4" s="1" t="s">
        <v>155</v>
      </c>
      <c r="U4" s="1" t="s">
        <v>156</v>
      </c>
      <c r="V4" s="1">
        <v>8086010145</v>
      </c>
      <c r="W4" s="1" t="s">
        <v>157</v>
      </c>
      <c r="X4" s="1" t="s">
        <v>158</v>
      </c>
      <c r="Y4" s="1" t="s">
        <v>159</v>
      </c>
      <c r="Z4" s="1" t="s">
        <v>160</v>
      </c>
      <c r="AA4" s="1" t="s">
        <v>158</v>
      </c>
      <c r="AB4" s="1" t="s">
        <v>159</v>
      </c>
      <c r="AC4" s="1" t="s">
        <v>160</v>
      </c>
      <c r="AD4" s="1" t="s">
        <v>95</v>
      </c>
      <c r="AE4" s="1" t="s">
        <v>95</v>
      </c>
      <c r="AF4" s="1" t="s">
        <v>161</v>
      </c>
      <c r="AG4" s="1" t="s">
        <v>162</v>
      </c>
      <c r="AH4" s="1" t="s">
        <v>163</v>
      </c>
      <c r="AI4" s="1" t="s">
        <v>164</v>
      </c>
      <c r="AJ4" s="1">
        <v>91.6</v>
      </c>
      <c r="AK4" s="1"/>
      <c r="AL4" s="1" t="s">
        <v>161</v>
      </c>
      <c r="AM4" s="1" t="s">
        <v>162</v>
      </c>
      <c r="AN4" s="1" t="s">
        <v>134</v>
      </c>
      <c r="AO4" s="1" t="s">
        <v>165</v>
      </c>
      <c r="AP4" s="1" t="s">
        <v>166</v>
      </c>
      <c r="AQ4" s="1">
        <v>88.4</v>
      </c>
      <c r="AR4" s="1"/>
      <c r="AS4" s="1"/>
      <c r="AT4" s="1"/>
      <c r="AU4" s="1"/>
      <c r="AV4" s="1"/>
      <c r="AW4" s="1"/>
      <c r="AX4" s="1"/>
      <c r="AY4" s="1" t="s">
        <v>167</v>
      </c>
      <c r="AZ4" s="1" t="s">
        <v>168</v>
      </c>
      <c r="BA4" s="1" t="s">
        <v>105</v>
      </c>
      <c r="BB4" s="1" t="s">
        <v>169</v>
      </c>
      <c r="BC4" s="1" t="s">
        <v>140</v>
      </c>
      <c r="BD4" s="1" t="s">
        <v>170</v>
      </c>
      <c r="BE4" s="1">
        <v>77.13</v>
      </c>
      <c r="BF4" s="1">
        <v>9.07</v>
      </c>
      <c r="BG4" s="1"/>
      <c r="BH4" s="1"/>
      <c r="BI4" s="1"/>
      <c r="BJ4" s="1"/>
      <c r="BK4" s="1"/>
      <c r="BL4" s="1"/>
      <c r="BM4" s="1"/>
      <c r="BN4" s="1"/>
      <c r="BO4" s="1" t="s">
        <v>171</v>
      </c>
      <c r="BP4" s="1"/>
      <c r="BQ4" s="1"/>
      <c r="BR4" s="1" t="s">
        <v>172</v>
      </c>
      <c r="BS4" s="1">
        <v>20</v>
      </c>
      <c r="BT4" s="1"/>
      <c r="BU4" s="1" t="str">
        <f>HYPERLINK("https://nconnect.nicmar.ac.in/storage/profile/6a85f5b9cb05a.png","Download")</f>
        <v>0</v>
      </c>
      <c r="BV4" s="3"/>
      <c r="BW4" s="3"/>
    </row>
    <row r="5" spans="1:75">
      <c r="A5" s="1" t="s">
        <v>75</v>
      </c>
      <c r="B5" s="1" t="s">
        <v>76</v>
      </c>
      <c r="C5" s="1" t="s">
        <v>173</v>
      </c>
      <c r="D5" s="1" t="s">
        <v>174</v>
      </c>
      <c r="E5" s="1" t="s">
        <v>175</v>
      </c>
      <c r="F5" s="1" t="s">
        <v>176</v>
      </c>
      <c r="G5" s="1" t="s">
        <v>177</v>
      </c>
      <c r="H5" s="1" t="s">
        <v>178</v>
      </c>
      <c r="I5" s="1" t="s">
        <v>178</v>
      </c>
      <c r="J5" s="1">
        <v>9503666544</v>
      </c>
      <c r="K5" s="1" t="s">
        <v>117</v>
      </c>
      <c r="L5" s="1" t="s">
        <v>179</v>
      </c>
      <c r="M5" s="1" t="s">
        <v>84</v>
      </c>
      <c r="N5" s="1" t="s">
        <v>180</v>
      </c>
      <c r="O5" s="1" t="s">
        <v>181</v>
      </c>
      <c r="P5" s="1" t="s">
        <v>182</v>
      </c>
      <c r="Q5" s="1">
        <v>455931724922</v>
      </c>
      <c r="R5" s="1" t="s">
        <v>175</v>
      </c>
      <c r="S5" s="1">
        <v>8788566128</v>
      </c>
      <c r="T5" s="1" t="s">
        <v>183</v>
      </c>
      <c r="U5" s="1" t="s">
        <v>184</v>
      </c>
      <c r="V5" s="1">
        <v>8087757555</v>
      </c>
      <c r="W5" s="1" t="s">
        <v>185</v>
      </c>
      <c r="X5" s="1" t="s">
        <v>186</v>
      </c>
      <c r="Y5" s="1" t="s">
        <v>93</v>
      </c>
      <c r="Z5" s="1" t="s">
        <v>94</v>
      </c>
      <c r="AA5" s="1" t="s">
        <v>186</v>
      </c>
      <c r="AB5" s="1" t="s">
        <v>93</v>
      </c>
      <c r="AC5" s="1" t="s">
        <v>94</v>
      </c>
      <c r="AD5" s="1" t="s">
        <v>95</v>
      </c>
      <c r="AE5" s="1" t="s">
        <v>95</v>
      </c>
      <c r="AF5" s="1" t="s">
        <v>187</v>
      </c>
      <c r="AG5" s="1" t="s">
        <v>188</v>
      </c>
      <c r="AH5" s="1" t="s">
        <v>189</v>
      </c>
      <c r="AI5" s="1" t="s">
        <v>131</v>
      </c>
      <c r="AJ5" s="1">
        <v>74.8</v>
      </c>
      <c r="AK5" s="1"/>
      <c r="AL5" s="1"/>
      <c r="AM5" s="1"/>
      <c r="AN5" s="1"/>
      <c r="AO5" s="1"/>
      <c r="AP5" s="1"/>
      <c r="AQ5" s="1"/>
      <c r="AR5" s="1"/>
      <c r="AS5" s="1" t="s">
        <v>190</v>
      </c>
      <c r="AT5" s="1" t="s">
        <v>191</v>
      </c>
      <c r="AU5" s="1" t="s">
        <v>192</v>
      </c>
      <c r="AV5" s="1" t="s">
        <v>193</v>
      </c>
      <c r="AW5" s="1">
        <v>72.26</v>
      </c>
      <c r="AX5" s="1"/>
      <c r="AY5" s="1" t="s">
        <v>194</v>
      </c>
      <c r="AZ5" s="1" t="s">
        <v>195</v>
      </c>
      <c r="BA5" s="1" t="s">
        <v>196</v>
      </c>
      <c r="BB5" s="1" t="s">
        <v>190</v>
      </c>
      <c r="BC5" s="1" t="s">
        <v>197</v>
      </c>
      <c r="BD5" s="1" t="s">
        <v>141</v>
      </c>
      <c r="BE5" s="1">
        <v>61.8</v>
      </c>
      <c r="BF5" s="1">
        <v>6.93</v>
      </c>
      <c r="BG5" s="1"/>
      <c r="BH5" s="1"/>
      <c r="BI5" s="1"/>
      <c r="BJ5" s="1"/>
      <c r="BK5" s="1"/>
      <c r="BL5" s="1"/>
      <c r="BM5" s="1"/>
      <c r="BN5" s="1"/>
      <c r="BO5" s="1" t="s">
        <v>198</v>
      </c>
      <c r="BP5" s="1" t="s">
        <v>199</v>
      </c>
      <c r="BQ5" s="1" t="s">
        <v>200</v>
      </c>
      <c r="BR5" s="1" t="s">
        <v>201</v>
      </c>
      <c r="BS5" s="1">
        <v>17</v>
      </c>
      <c r="BT5" s="1" t="s">
        <v>202</v>
      </c>
      <c r="BU5" s="1" t="str">
        <f>HYPERLINK("https://nconnect.nicmar.ac.in/storage/profile/6a847919a39de.png","Download")</f>
        <v>0</v>
      </c>
      <c r="BV5" s="3"/>
      <c r="BW5" s="3"/>
    </row>
    <row r="6" spans="1:75">
      <c r="A6" s="1" t="s">
        <v>75</v>
      </c>
      <c r="B6" s="1" t="s">
        <v>76</v>
      </c>
      <c r="C6" s="1" t="s">
        <v>203</v>
      </c>
      <c r="D6" s="1" t="s">
        <v>204</v>
      </c>
      <c r="E6" s="1" t="s">
        <v>147</v>
      </c>
      <c r="F6" s="1" t="s">
        <v>205</v>
      </c>
      <c r="G6" s="1" t="s">
        <v>206</v>
      </c>
      <c r="H6" s="1" t="s">
        <v>207</v>
      </c>
      <c r="I6" s="1" t="s">
        <v>207</v>
      </c>
      <c r="J6" s="1">
        <v>9645178330</v>
      </c>
      <c r="K6" s="1" t="s">
        <v>82</v>
      </c>
      <c r="L6" s="1" t="s">
        <v>208</v>
      </c>
      <c r="M6" s="1" t="s">
        <v>84</v>
      </c>
      <c r="N6" s="1" t="s">
        <v>209</v>
      </c>
      <c r="O6" s="1" t="s">
        <v>210</v>
      </c>
      <c r="P6" s="1" t="s">
        <v>121</v>
      </c>
      <c r="Q6" s="1">
        <v>895828761664</v>
      </c>
      <c r="R6" s="1" t="s">
        <v>211</v>
      </c>
      <c r="S6" s="1">
        <v>7902741969</v>
      </c>
      <c r="T6" s="1" t="s">
        <v>212</v>
      </c>
      <c r="U6" s="1" t="s">
        <v>213</v>
      </c>
      <c r="V6" s="1">
        <v>9446167843</v>
      </c>
      <c r="W6" s="1" t="s">
        <v>214</v>
      </c>
      <c r="X6" s="1" t="s">
        <v>215</v>
      </c>
      <c r="Y6" s="1" t="s">
        <v>216</v>
      </c>
      <c r="Z6" s="1" t="s">
        <v>160</v>
      </c>
      <c r="AA6" s="1" t="s">
        <v>215</v>
      </c>
      <c r="AB6" s="1" t="s">
        <v>216</v>
      </c>
      <c r="AC6" s="1" t="s">
        <v>160</v>
      </c>
      <c r="AD6" s="1" t="s">
        <v>95</v>
      </c>
      <c r="AE6" s="1" t="s">
        <v>95</v>
      </c>
      <c r="AF6" s="1" t="s">
        <v>217</v>
      </c>
      <c r="AG6" s="1" t="s">
        <v>218</v>
      </c>
      <c r="AH6" s="1" t="s">
        <v>189</v>
      </c>
      <c r="AI6" s="1" t="s">
        <v>192</v>
      </c>
      <c r="AJ6" s="1">
        <v>95.2</v>
      </c>
      <c r="AK6" s="1">
        <v>9.5</v>
      </c>
      <c r="AL6" s="1" t="s">
        <v>219</v>
      </c>
      <c r="AM6" s="1" t="s">
        <v>218</v>
      </c>
      <c r="AN6" s="1" t="s">
        <v>220</v>
      </c>
      <c r="AO6" s="1" t="s">
        <v>221</v>
      </c>
      <c r="AP6" s="1" t="s">
        <v>222</v>
      </c>
      <c r="AQ6" s="1">
        <v>94.6</v>
      </c>
      <c r="AR6" s="1">
        <v>9.4</v>
      </c>
      <c r="AS6" s="1"/>
      <c r="AT6" s="1"/>
      <c r="AU6" s="1"/>
      <c r="AV6" s="1"/>
      <c r="AW6" s="1"/>
      <c r="AX6" s="1"/>
      <c r="AY6" s="1" t="s">
        <v>223</v>
      </c>
      <c r="AZ6" s="1" t="s">
        <v>224</v>
      </c>
      <c r="BA6" s="1" t="s">
        <v>105</v>
      </c>
      <c r="BB6" s="1" t="s">
        <v>106</v>
      </c>
      <c r="BC6" s="1" t="s">
        <v>225</v>
      </c>
      <c r="BD6" s="1" t="s">
        <v>226</v>
      </c>
      <c r="BE6" s="1">
        <v>65</v>
      </c>
      <c r="BF6" s="1">
        <v>6.5</v>
      </c>
      <c r="BG6" s="1"/>
      <c r="BH6" s="1"/>
      <c r="BI6" s="1"/>
      <c r="BJ6" s="1"/>
      <c r="BK6" s="1"/>
      <c r="BL6" s="1"/>
      <c r="BM6" s="1"/>
      <c r="BN6" s="1"/>
      <c r="BO6" s="1" t="s">
        <v>227</v>
      </c>
      <c r="BP6" s="1"/>
      <c r="BQ6" s="1"/>
      <c r="BR6" s="1"/>
      <c r="BS6" s="1"/>
      <c r="BT6" s="1"/>
      <c r="BU6" s="1" t="str">
        <f>HYPERLINK("https://nconnect.nicmar.ac.in/storage/profile/6a85f7af56a94.png","Download")</f>
        <v>0</v>
      </c>
      <c r="BV6" s="3"/>
      <c r="BW6" s="3"/>
    </row>
    <row r="7" spans="1:75">
      <c r="A7" s="1" t="s">
        <v>75</v>
      </c>
      <c r="B7" s="1" t="s">
        <v>76</v>
      </c>
      <c r="C7" s="1" t="s">
        <v>228</v>
      </c>
      <c r="D7" s="1" t="s">
        <v>229</v>
      </c>
      <c r="E7" s="1" t="s">
        <v>230</v>
      </c>
      <c r="F7" s="1" t="s">
        <v>231</v>
      </c>
      <c r="G7" s="1" t="s">
        <v>232</v>
      </c>
      <c r="H7" s="1" t="s">
        <v>233</v>
      </c>
      <c r="I7" s="1" t="s">
        <v>233</v>
      </c>
      <c r="J7" s="1">
        <v>7977045618</v>
      </c>
      <c r="K7" s="1" t="s">
        <v>117</v>
      </c>
      <c r="L7" s="1" t="s">
        <v>234</v>
      </c>
      <c r="M7" s="1" t="s">
        <v>84</v>
      </c>
      <c r="N7" s="1" t="s">
        <v>235</v>
      </c>
      <c r="O7" s="1" t="s">
        <v>236</v>
      </c>
      <c r="P7" s="1" t="s">
        <v>237</v>
      </c>
      <c r="Q7" s="1" t="s">
        <v>238</v>
      </c>
      <c r="R7" s="1" t="s">
        <v>239</v>
      </c>
      <c r="S7" s="1">
        <v>9969251304</v>
      </c>
      <c r="T7" s="1" t="s">
        <v>183</v>
      </c>
      <c r="U7" s="1" t="s">
        <v>240</v>
      </c>
      <c r="V7" s="1">
        <v>8425866773</v>
      </c>
      <c r="W7" s="1" t="s">
        <v>185</v>
      </c>
      <c r="X7" s="1" t="s">
        <v>241</v>
      </c>
      <c r="Y7" s="1" t="s">
        <v>242</v>
      </c>
      <c r="Z7" s="1" t="s">
        <v>94</v>
      </c>
      <c r="AA7" s="1" t="s">
        <v>241</v>
      </c>
      <c r="AB7" s="1" t="s">
        <v>242</v>
      </c>
      <c r="AC7" s="1" t="s">
        <v>94</v>
      </c>
      <c r="AD7" s="1" t="s">
        <v>95</v>
      </c>
      <c r="AE7" s="1" t="s">
        <v>95</v>
      </c>
      <c r="AF7" s="1" t="s">
        <v>243</v>
      </c>
      <c r="AG7" s="1" t="s">
        <v>244</v>
      </c>
      <c r="AH7" s="1" t="s">
        <v>245</v>
      </c>
      <c r="AI7" s="1" t="s">
        <v>99</v>
      </c>
      <c r="AJ7" s="1">
        <v>60</v>
      </c>
      <c r="AK7" s="1"/>
      <c r="AL7" s="1"/>
      <c r="AM7" s="1"/>
      <c r="AN7" s="1"/>
      <c r="AO7" s="1"/>
      <c r="AP7" s="1"/>
      <c r="AQ7" s="1"/>
      <c r="AR7" s="1"/>
      <c r="AS7" s="1" t="s">
        <v>246</v>
      </c>
      <c r="AT7" s="1" t="s">
        <v>247</v>
      </c>
      <c r="AU7" s="1" t="s">
        <v>248</v>
      </c>
      <c r="AV7" s="1" t="s">
        <v>249</v>
      </c>
      <c r="AW7" s="1">
        <v>80.5</v>
      </c>
      <c r="AX7" s="1"/>
      <c r="AY7" s="1" t="s">
        <v>250</v>
      </c>
      <c r="AZ7" s="1" t="s">
        <v>251</v>
      </c>
      <c r="BA7" s="1" t="s">
        <v>138</v>
      </c>
      <c r="BB7" s="1" t="s">
        <v>139</v>
      </c>
      <c r="BC7" s="1" t="s">
        <v>252</v>
      </c>
      <c r="BD7" s="1" t="s">
        <v>253</v>
      </c>
      <c r="BE7" s="1">
        <v>63.5</v>
      </c>
      <c r="BF7" s="1">
        <v>7.07</v>
      </c>
      <c r="BG7" s="1"/>
      <c r="BH7" s="1"/>
      <c r="BI7" s="1"/>
      <c r="BJ7" s="1"/>
      <c r="BK7" s="1"/>
      <c r="BL7" s="1"/>
      <c r="BM7" s="1"/>
      <c r="BN7" s="1"/>
      <c r="BO7" s="1" t="s">
        <v>254</v>
      </c>
      <c r="BP7" s="1"/>
      <c r="BQ7" s="1"/>
      <c r="BR7" s="1"/>
      <c r="BS7" s="1"/>
      <c r="BT7" s="1"/>
      <c r="BU7" s="1" t="str">
        <f>HYPERLINK("https://nconnect.nicmar.ac.in/storage/profile/6a859a784c95c.png","Download")</f>
        <v>0</v>
      </c>
      <c r="BV7" s="3"/>
      <c r="BW7" s="3"/>
    </row>
    <row r="8" spans="1:75">
      <c r="A8" s="1" t="s">
        <v>75</v>
      </c>
      <c r="B8" s="1" t="s">
        <v>76</v>
      </c>
      <c r="C8" s="1" t="s">
        <v>255</v>
      </c>
      <c r="D8" s="1" t="s">
        <v>256</v>
      </c>
      <c r="E8" s="1" t="s">
        <v>257</v>
      </c>
      <c r="F8" s="1" t="s">
        <v>258</v>
      </c>
      <c r="G8" s="1" t="s">
        <v>259</v>
      </c>
      <c r="H8" s="1" t="s">
        <v>260</v>
      </c>
      <c r="I8" s="1" t="s">
        <v>260</v>
      </c>
      <c r="J8" s="1">
        <v>9892421037</v>
      </c>
      <c r="K8" s="1" t="s">
        <v>82</v>
      </c>
      <c r="L8" s="1" t="s">
        <v>261</v>
      </c>
      <c r="M8" s="1" t="s">
        <v>84</v>
      </c>
      <c r="N8" s="1" t="s">
        <v>262</v>
      </c>
      <c r="O8" s="1" t="s">
        <v>263</v>
      </c>
      <c r="P8" s="1" t="s">
        <v>121</v>
      </c>
      <c r="Q8" s="1">
        <v>774003392769</v>
      </c>
      <c r="R8" s="1" t="s">
        <v>257</v>
      </c>
      <c r="S8" s="1">
        <v>9869284448</v>
      </c>
      <c r="T8" s="1" t="s">
        <v>264</v>
      </c>
      <c r="U8" s="1" t="s">
        <v>265</v>
      </c>
      <c r="V8" s="1">
        <v>9773426272</v>
      </c>
      <c r="W8" s="1" t="s">
        <v>266</v>
      </c>
      <c r="X8" s="1" t="s">
        <v>267</v>
      </c>
      <c r="Y8" s="1" t="s">
        <v>268</v>
      </c>
      <c r="Z8" s="1" t="s">
        <v>94</v>
      </c>
      <c r="AA8" s="1" t="s">
        <v>267</v>
      </c>
      <c r="AB8" s="1" t="s">
        <v>268</v>
      </c>
      <c r="AC8" s="1" t="s">
        <v>94</v>
      </c>
      <c r="AD8" s="1" t="s">
        <v>95</v>
      </c>
      <c r="AE8" s="1" t="s">
        <v>95</v>
      </c>
      <c r="AF8" s="1" t="s">
        <v>269</v>
      </c>
      <c r="AG8" s="1" t="s">
        <v>270</v>
      </c>
      <c r="AH8" s="1" t="s">
        <v>271</v>
      </c>
      <c r="AI8" s="1" t="s">
        <v>272</v>
      </c>
      <c r="AJ8" s="1">
        <v>86.8</v>
      </c>
      <c r="AK8" s="1"/>
      <c r="AL8" s="1" t="s">
        <v>273</v>
      </c>
      <c r="AM8" s="1" t="s">
        <v>270</v>
      </c>
      <c r="AN8" s="1" t="s">
        <v>100</v>
      </c>
      <c r="AO8" s="1" t="s">
        <v>274</v>
      </c>
      <c r="AP8" s="1" t="s">
        <v>275</v>
      </c>
      <c r="AQ8" s="1">
        <v>63.38</v>
      </c>
      <c r="AR8" s="1"/>
      <c r="AS8" s="1"/>
      <c r="AT8" s="1"/>
      <c r="AU8" s="1"/>
      <c r="AV8" s="1"/>
      <c r="AW8" s="1"/>
      <c r="AX8" s="1"/>
      <c r="AY8" s="1" t="s">
        <v>250</v>
      </c>
      <c r="AZ8" s="1" t="s">
        <v>276</v>
      </c>
      <c r="BA8" s="1" t="s">
        <v>105</v>
      </c>
      <c r="BB8" s="1" t="s">
        <v>169</v>
      </c>
      <c r="BC8" s="1" t="s">
        <v>99</v>
      </c>
      <c r="BD8" s="1" t="s">
        <v>277</v>
      </c>
      <c r="BE8" s="1">
        <v>69.35</v>
      </c>
      <c r="BF8" s="1">
        <v>7.75</v>
      </c>
      <c r="BG8" s="1"/>
      <c r="BH8" s="1"/>
      <c r="BI8" s="1"/>
      <c r="BJ8" s="1"/>
      <c r="BK8" s="1"/>
      <c r="BL8" s="1"/>
      <c r="BM8" s="1"/>
      <c r="BN8" s="1"/>
      <c r="BO8" s="1" t="s">
        <v>278</v>
      </c>
      <c r="BP8" s="1" t="s">
        <v>279</v>
      </c>
      <c r="BQ8" s="1" t="s">
        <v>280</v>
      </c>
      <c r="BR8" s="1" t="s">
        <v>281</v>
      </c>
      <c r="BS8" s="1">
        <v>23</v>
      </c>
      <c r="BT8" s="1" t="s">
        <v>282</v>
      </c>
      <c r="BU8" s="1" t="str">
        <f>HYPERLINK("https://nconnect.nicmar.ac.in/storage/profile/6a849286a6984.png","Download")</f>
        <v>0</v>
      </c>
      <c r="BV8" s="3"/>
      <c r="BW8" s="3"/>
    </row>
    <row r="9" spans="1:75">
      <c r="A9" s="1" t="s">
        <v>75</v>
      </c>
      <c r="B9" s="1" t="s">
        <v>76</v>
      </c>
      <c r="C9" s="1" t="s">
        <v>283</v>
      </c>
      <c r="D9" s="1"/>
      <c r="E9" s="1"/>
      <c r="F9" s="1"/>
      <c r="G9" s="1"/>
      <c r="H9" s="1" t="s">
        <v>284</v>
      </c>
      <c r="I9" s="1" t="s">
        <v>284</v>
      </c>
      <c r="J9" s="1"/>
      <c r="K9" s="1"/>
      <c r="L9" s="1"/>
      <c r="M9" s="1"/>
      <c r="N9" s="1"/>
      <c r="O9" s="1"/>
      <c r="P9" s="1"/>
      <c r="Q9" s="1"/>
      <c r="R9" s="1"/>
      <c r="S9" s="1"/>
      <c r="T9" s="1"/>
      <c r="U9" s="1"/>
      <c r="V9" s="1"/>
      <c r="W9" s="1"/>
      <c r="X9" s="1"/>
      <c r="Y9" s="1"/>
      <c r="Z9" s="1"/>
      <c r="AA9" s="1"/>
      <c r="AB9" s="1"/>
      <c r="AC9" s="1"/>
      <c r="AD9" s="1" t="s">
        <v>95</v>
      </c>
      <c r="AE9" s="1" t="s">
        <v>95</v>
      </c>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t="s">
        <v>285</v>
      </c>
      <c r="BV9" s="3"/>
      <c r="BW9" s="3"/>
    </row>
    <row r="10" spans="1:75">
      <c r="A10" s="1" t="s">
        <v>75</v>
      </c>
      <c r="B10" s="1" t="s">
        <v>76</v>
      </c>
      <c r="C10" s="1" t="s">
        <v>286</v>
      </c>
      <c r="D10" s="1" t="s">
        <v>287</v>
      </c>
      <c r="E10" s="1" t="s">
        <v>288</v>
      </c>
      <c r="F10" s="1" t="s">
        <v>289</v>
      </c>
      <c r="G10" s="1" t="s">
        <v>290</v>
      </c>
      <c r="H10" s="1" t="s">
        <v>291</v>
      </c>
      <c r="I10" s="1" t="s">
        <v>291</v>
      </c>
      <c r="J10" s="1">
        <v>8422929851</v>
      </c>
      <c r="K10" s="1" t="s">
        <v>82</v>
      </c>
      <c r="L10" s="1" t="s">
        <v>292</v>
      </c>
      <c r="M10" s="1" t="s">
        <v>84</v>
      </c>
      <c r="N10" s="1" t="s">
        <v>293</v>
      </c>
      <c r="O10" s="1" t="s">
        <v>294</v>
      </c>
      <c r="P10" s="1" t="s">
        <v>295</v>
      </c>
      <c r="Q10" s="1">
        <v>410329612874</v>
      </c>
      <c r="R10" s="1" t="s">
        <v>296</v>
      </c>
      <c r="S10" s="1">
        <v>9869408892</v>
      </c>
      <c r="T10" s="1" t="s">
        <v>297</v>
      </c>
      <c r="U10" s="1" t="s">
        <v>298</v>
      </c>
      <c r="V10" s="1">
        <v>9773055879</v>
      </c>
      <c r="W10" s="1" t="s">
        <v>299</v>
      </c>
      <c r="X10" s="1" t="s">
        <v>300</v>
      </c>
      <c r="Y10" s="1" t="s">
        <v>301</v>
      </c>
      <c r="Z10" s="1" t="s">
        <v>94</v>
      </c>
      <c r="AA10" s="1" t="s">
        <v>302</v>
      </c>
      <c r="AB10" s="1" t="s">
        <v>301</v>
      </c>
      <c r="AC10" s="1" t="s">
        <v>94</v>
      </c>
      <c r="AD10" s="1" t="s">
        <v>95</v>
      </c>
      <c r="AE10" s="1" t="s">
        <v>95</v>
      </c>
      <c r="AF10" s="1" t="s">
        <v>303</v>
      </c>
      <c r="AG10" s="1" t="s">
        <v>188</v>
      </c>
      <c r="AH10" s="1" t="s">
        <v>304</v>
      </c>
      <c r="AI10" s="1" t="s">
        <v>305</v>
      </c>
      <c r="AJ10" s="1">
        <v>86.2</v>
      </c>
      <c r="AK10" s="1">
        <v>9.07</v>
      </c>
      <c r="AL10" s="1" t="s">
        <v>306</v>
      </c>
      <c r="AM10" s="1" t="s">
        <v>188</v>
      </c>
      <c r="AN10" s="1" t="s">
        <v>134</v>
      </c>
      <c r="AO10" s="1" t="s">
        <v>307</v>
      </c>
      <c r="AP10" s="1" t="s">
        <v>308</v>
      </c>
      <c r="AQ10" s="1">
        <v>69.23</v>
      </c>
      <c r="AR10" s="1">
        <v>7.28</v>
      </c>
      <c r="AS10" s="1"/>
      <c r="AT10" s="1"/>
      <c r="AU10" s="1"/>
      <c r="AV10" s="1"/>
      <c r="AW10" s="1"/>
      <c r="AX10" s="1"/>
      <c r="AY10" s="1" t="s">
        <v>309</v>
      </c>
      <c r="AZ10" s="1" t="s">
        <v>310</v>
      </c>
      <c r="BA10" s="1" t="s">
        <v>105</v>
      </c>
      <c r="BB10" s="1" t="s">
        <v>311</v>
      </c>
      <c r="BC10" s="1" t="s">
        <v>312</v>
      </c>
      <c r="BD10" s="1" t="s">
        <v>313</v>
      </c>
      <c r="BE10" s="1">
        <v>78.7</v>
      </c>
      <c r="BF10" s="1">
        <v>8.29</v>
      </c>
      <c r="BG10" s="1"/>
      <c r="BH10" s="1"/>
      <c r="BI10" s="1"/>
      <c r="BJ10" s="1"/>
      <c r="BK10" s="1"/>
      <c r="BL10" s="1"/>
      <c r="BM10" s="1"/>
      <c r="BN10" s="1"/>
      <c r="BO10" s="1" t="s">
        <v>314</v>
      </c>
      <c r="BP10" s="1" t="s">
        <v>315</v>
      </c>
      <c r="BQ10" s="1" t="s">
        <v>316</v>
      </c>
      <c r="BR10" s="1" t="s">
        <v>317</v>
      </c>
      <c r="BS10" s="1">
        <v>179</v>
      </c>
      <c r="BT10" s="1"/>
      <c r="BU10" s="1" t="str">
        <f>HYPERLINK("https://nconnect.nicmar.ac.in/storage/profile/6a84b2d60d482.png","Download")</f>
        <v>0</v>
      </c>
      <c r="BV10" s="3"/>
      <c r="BW10" s="3"/>
    </row>
    <row r="11" spans="1:75">
      <c r="A11" s="1" t="s">
        <v>75</v>
      </c>
      <c r="B11" s="1" t="s">
        <v>76</v>
      </c>
      <c r="C11" s="1" t="s">
        <v>318</v>
      </c>
      <c r="D11" s="1" t="s">
        <v>319</v>
      </c>
      <c r="E11" s="1"/>
      <c r="F11" s="1" t="s">
        <v>320</v>
      </c>
      <c r="G11" s="1" t="s">
        <v>321</v>
      </c>
      <c r="H11" s="1" t="s">
        <v>322</v>
      </c>
      <c r="I11" s="1" t="s">
        <v>323</v>
      </c>
      <c r="J11" s="1">
        <v>8626036657</v>
      </c>
      <c r="K11" s="1" t="s">
        <v>82</v>
      </c>
      <c r="L11" s="1" t="s">
        <v>324</v>
      </c>
      <c r="M11" s="1" t="s">
        <v>84</v>
      </c>
      <c r="N11" s="1" t="s">
        <v>325</v>
      </c>
      <c r="O11" s="1" t="s">
        <v>326</v>
      </c>
      <c r="P11" s="1" t="s">
        <v>182</v>
      </c>
      <c r="Q11" s="1">
        <v>979075605760</v>
      </c>
      <c r="R11" s="1" t="s">
        <v>327</v>
      </c>
      <c r="S11" s="1">
        <v>9623036657</v>
      </c>
      <c r="T11" s="1" t="s">
        <v>328</v>
      </c>
      <c r="U11" s="1" t="s">
        <v>329</v>
      </c>
      <c r="V11" s="1">
        <v>9923534394</v>
      </c>
      <c r="W11" s="1" t="s">
        <v>330</v>
      </c>
      <c r="X11" s="1" t="s">
        <v>331</v>
      </c>
      <c r="Y11" s="1" t="s">
        <v>332</v>
      </c>
      <c r="Z11" s="1" t="s">
        <v>94</v>
      </c>
      <c r="AA11" s="1" t="s">
        <v>331</v>
      </c>
      <c r="AB11" s="1" t="s">
        <v>332</v>
      </c>
      <c r="AC11" s="1" t="s">
        <v>94</v>
      </c>
      <c r="AD11" s="1" t="s">
        <v>95</v>
      </c>
      <c r="AE11" s="1" t="s">
        <v>95</v>
      </c>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t="s">
        <v>333</v>
      </c>
      <c r="BQ11" s="1" t="s">
        <v>334</v>
      </c>
      <c r="BR11" s="1" t="s">
        <v>335</v>
      </c>
      <c r="BS11" s="1">
        <v>17</v>
      </c>
      <c r="BT11" s="1"/>
      <c r="BU11" s="1" t="str">
        <f>HYPERLINK("https://nconnect.nicmar.ac.in/storage/profile/6a87b51e92b7c.png","Download")</f>
        <v>0</v>
      </c>
      <c r="BV11" s="3"/>
      <c r="BW11" s="3"/>
    </row>
    <row r="12" spans="1:75">
      <c r="A12" s="1" t="s">
        <v>75</v>
      </c>
      <c r="B12" s="1" t="s">
        <v>76</v>
      </c>
      <c r="C12" s="1" t="s">
        <v>336</v>
      </c>
      <c r="D12" s="1" t="s">
        <v>337</v>
      </c>
      <c r="E12" s="1"/>
      <c r="F12" s="1" t="s">
        <v>338</v>
      </c>
      <c r="G12" s="1" t="s">
        <v>339</v>
      </c>
      <c r="H12" s="1" t="s">
        <v>340</v>
      </c>
      <c r="I12" s="1" t="s">
        <v>340</v>
      </c>
      <c r="J12" s="1">
        <v>9867633042</v>
      </c>
      <c r="K12" s="1" t="s">
        <v>82</v>
      </c>
      <c r="L12" s="1" t="s">
        <v>341</v>
      </c>
      <c r="M12" s="1" t="s">
        <v>84</v>
      </c>
      <c r="N12" s="1" t="s">
        <v>342</v>
      </c>
      <c r="O12" s="1" t="s">
        <v>343</v>
      </c>
      <c r="P12" s="1" t="s">
        <v>182</v>
      </c>
      <c r="Q12" s="1" t="s">
        <v>344</v>
      </c>
      <c r="R12" s="1" t="s">
        <v>345</v>
      </c>
      <c r="S12" s="1">
        <v>9869026224</v>
      </c>
      <c r="T12" s="1" t="s">
        <v>346</v>
      </c>
      <c r="U12" s="1" t="s">
        <v>347</v>
      </c>
      <c r="V12" s="1">
        <v>9372813173</v>
      </c>
      <c r="W12" s="1" t="s">
        <v>185</v>
      </c>
      <c r="X12" s="1" t="s">
        <v>348</v>
      </c>
      <c r="Y12" s="1" t="s">
        <v>301</v>
      </c>
      <c r="Z12" s="1" t="s">
        <v>94</v>
      </c>
      <c r="AA12" s="1" t="s">
        <v>349</v>
      </c>
      <c r="AB12" s="1" t="s">
        <v>301</v>
      </c>
      <c r="AC12" s="1" t="s">
        <v>94</v>
      </c>
      <c r="AD12" s="1" t="s">
        <v>95</v>
      </c>
      <c r="AE12" s="1" t="s">
        <v>95</v>
      </c>
      <c r="AF12" s="1" t="s">
        <v>350</v>
      </c>
      <c r="AG12" s="1" t="s">
        <v>351</v>
      </c>
      <c r="AH12" s="1" t="s">
        <v>352</v>
      </c>
      <c r="AI12" s="1" t="s">
        <v>272</v>
      </c>
      <c r="AJ12" s="1">
        <v>75.2</v>
      </c>
      <c r="AK12" s="1">
        <v>7.92</v>
      </c>
      <c r="AL12" s="1" t="s">
        <v>353</v>
      </c>
      <c r="AM12" s="1" t="s">
        <v>351</v>
      </c>
      <c r="AN12" s="1" t="s">
        <v>100</v>
      </c>
      <c r="AO12" s="1" t="s">
        <v>304</v>
      </c>
      <c r="AP12" s="1" t="s">
        <v>275</v>
      </c>
      <c r="AQ12" s="1">
        <v>60.46</v>
      </c>
      <c r="AR12" s="1">
        <v>6.36</v>
      </c>
      <c r="AS12" s="1"/>
      <c r="AT12" s="1"/>
      <c r="AU12" s="1"/>
      <c r="AV12" s="1"/>
      <c r="AW12" s="1"/>
      <c r="AX12" s="1"/>
      <c r="AY12" s="1" t="s">
        <v>309</v>
      </c>
      <c r="AZ12" s="1" t="s">
        <v>354</v>
      </c>
      <c r="BA12" s="1" t="s">
        <v>105</v>
      </c>
      <c r="BB12" s="1" t="s">
        <v>311</v>
      </c>
      <c r="BC12" s="1" t="s">
        <v>355</v>
      </c>
      <c r="BD12" s="1" t="s">
        <v>277</v>
      </c>
      <c r="BE12" s="1">
        <v>72.2</v>
      </c>
      <c r="BF12" s="1">
        <v>7.6</v>
      </c>
      <c r="BG12" s="1"/>
      <c r="BH12" s="1"/>
      <c r="BI12" s="1"/>
      <c r="BJ12" s="1"/>
      <c r="BK12" s="1"/>
      <c r="BL12" s="1"/>
      <c r="BM12" s="1"/>
      <c r="BN12" s="1"/>
      <c r="BO12" s="1" t="s">
        <v>356</v>
      </c>
      <c r="BP12" s="1" t="s">
        <v>357</v>
      </c>
      <c r="BQ12" s="1" t="s">
        <v>358</v>
      </c>
      <c r="BR12" s="1" t="s">
        <v>359</v>
      </c>
      <c r="BS12" s="1">
        <v>22</v>
      </c>
      <c r="BT12" s="1" t="s">
        <v>360</v>
      </c>
      <c r="BU12" s="1" t="str">
        <f>HYPERLINK("https://nconnect.nicmar.ac.in/storage/profile/6a852d87f1810.png","Download")</f>
        <v>0</v>
      </c>
      <c r="BV12" s="3"/>
      <c r="BW12" s="3"/>
    </row>
    <row r="13" spans="1:75">
      <c r="A13" s="1" t="s">
        <v>75</v>
      </c>
      <c r="B13" s="1" t="s">
        <v>76</v>
      </c>
      <c r="C13" s="1" t="s">
        <v>361</v>
      </c>
      <c r="D13" s="1" t="s">
        <v>362</v>
      </c>
      <c r="E13" s="1" t="s">
        <v>363</v>
      </c>
      <c r="F13" s="1" t="s">
        <v>364</v>
      </c>
      <c r="G13" s="1" t="s">
        <v>365</v>
      </c>
      <c r="H13" s="1" t="s">
        <v>366</v>
      </c>
      <c r="I13" s="1" t="s">
        <v>366</v>
      </c>
      <c r="J13" s="1">
        <v>7506484462</v>
      </c>
      <c r="K13" s="1" t="s">
        <v>117</v>
      </c>
      <c r="L13" s="1" t="s">
        <v>367</v>
      </c>
      <c r="M13" s="1" t="s">
        <v>84</v>
      </c>
      <c r="N13" s="1" t="s">
        <v>368</v>
      </c>
      <c r="O13" s="1" t="s">
        <v>369</v>
      </c>
      <c r="P13" s="1" t="s">
        <v>370</v>
      </c>
      <c r="Q13" s="1">
        <v>240092791808</v>
      </c>
      <c r="R13" s="1" t="s">
        <v>371</v>
      </c>
      <c r="S13" s="1">
        <v>7738059805</v>
      </c>
      <c r="T13" s="1" t="s">
        <v>372</v>
      </c>
      <c r="U13" s="1" t="s">
        <v>373</v>
      </c>
      <c r="V13" s="1">
        <v>9867472231</v>
      </c>
      <c r="W13" s="1" t="s">
        <v>374</v>
      </c>
      <c r="X13" s="1" t="s">
        <v>375</v>
      </c>
      <c r="Y13" s="1" t="s">
        <v>301</v>
      </c>
      <c r="Z13" s="1" t="s">
        <v>94</v>
      </c>
      <c r="AA13" s="1" t="s">
        <v>375</v>
      </c>
      <c r="AB13" s="1" t="s">
        <v>301</v>
      </c>
      <c r="AC13" s="1" t="s">
        <v>94</v>
      </c>
      <c r="AD13" s="1" t="s">
        <v>95</v>
      </c>
      <c r="AE13" s="1" t="s">
        <v>95</v>
      </c>
      <c r="AF13" s="1" t="s">
        <v>376</v>
      </c>
      <c r="AG13" s="1" t="s">
        <v>377</v>
      </c>
      <c r="AH13" s="1" t="s">
        <v>378</v>
      </c>
      <c r="AI13" s="1" t="s">
        <v>165</v>
      </c>
      <c r="AJ13" s="1">
        <v>81.4</v>
      </c>
      <c r="AK13" s="1"/>
      <c r="AL13" s="1"/>
      <c r="AM13" s="1"/>
      <c r="AN13" s="1"/>
      <c r="AO13" s="1"/>
      <c r="AP13" s="1"/>
      <c r="AQ13" s="1"/>
      <c r="AR13" s="1"/>
      <c r="AS13" s="1" t="s">
        <v>379</v>
      </c>
      <c r="AT13" s="1" t="s">
        <v>380</v>
      </c>
      <c r="AU13" s="1" t="s">
        <v>381</v>
      </c>
      <c r="AV13" s="1" t="s">
        <v>382</v>
      </c>
      <c r="AW13" s="1">
        <v>73.47</v>
      </c>
      <c r="AX13" s="1"/>
      <c r="AY13" s="1" t="s">
        <v>250</v>
      </c>
      <c r="AZ13" s="1" t="s">
        <v>383</v>
      </c>
      <c r="BA13" s="1" t="s">
        <v>196</v>
      </c>
      <c r="BB13" s="1" t="s">
        <v>379</v>
      </c>
      <c r="BC13" s="1" t="s">
        <v>381</v>
      </c>
      <c r="BD13" s="1" t="s">
        <v>382</v>
      </c>
      <c r="BE13" s="1">
        <v>61.42</v>
      </c>
      <c r="BF13" s="1"/>
      <c r="BG13" s="1"/>
      <c r="BH13" s="1"/>
      <c r="BI13" s="1"/>
      <c r="BJ13" s="1"/>
      <c r="BK13" s="1"/>
      <c r="BL13" s="1"/>
      <c r="BM13" s="1"/>
      <c r="BN13" s="1"/>
      <c r="BO13" s="1" t="s">
        <v>384</v>
      </c>
      <c r="BP13" s="1"/>
      <c r="BQ13" s="1"/>
      <c r="BR13" s="1" t="s">
        <v>385</v>
      </c>
      <c r="BS13" s="1">
        <v>24</v>
      </c>
      <c r="BT13" s="1" t="s">
        <v>386</v>
      </c>
      <c r="BU13" s="1" t="str">
        <f>HYPERLINK("https://nconnect.nicmar.ac.in/storage/profile/6a85d722ef2df.png","Download")</f>
        <v>0</v>
      </c>
      <c r="BV13" s="3"/>
      <c r="BW13" s="3"/>
    </row>
    <row r="14" spans="1:75">
      <c r="A14" s="1" t="s">
        <v>75</v>
      </c>
      <c r="B14" s="1" t="s">
        <v>76</v>
      </c>
      <c r="C14" s="1" t="s">
        <v>387</v>
      </c>
      <c r="D14" s="1" t="s">
        <v>388</v>
      </c>
      <c r="E14" s="1" t="s">
        <v>389</v>
      </c>
      <c r="F14" s="1" t="s">
        <v>390</v>
      </c>
      <c r="G14" s="1" t="s">
        <v>391</v>
      </c>
      <c r="H14" s="1" t="s">
        <v>392</v>
      </c>
      <c r="I14" s="1" t="s">
        <v>393</v>
      </c>
      <c r="J14" s="1">
        <v>8693884013</v>
      </c>
      <c r="K14" s="1" t="s">
        <v>117</v>
      </c>
      <c r="L14" s="1" t="s">
        <v>394</v>
      </c>
      <c r="M14" s="1" t="s">
        <v>84</v>
      </c>
      <c r="N14" s="1" t="s">
        <v>395</v>
      </c>
      <c r="O14" s="1" t="s">
        <v>396</v>
      </c>
      <c r="P14" s="1" t="s">
        <v>121</v>
      </c>
      <c r="Q14" s="1">
        <v>241752403296</v>
      </c>
      <c r="R14" s="1" t="s">
        <v>389</v>
      </c>
      <c r="S14" s="1">
        <v>8928967329</v>
      </c>
      <c r="T14" s="1" t="s">
        <v>397</v>
      </c>
      <c r="U14" s="1" t="s">
        <v>398</v>
      </c>
      <c r="V14" s="1">
        <v>9920062651</v>
      </c>
      <c r="W14" s="1" t="s">
        <v>399</v>
      </c>
      <c r="X14" s="1" t="s">
        <v>400</v>
      </c>
      <c r="Y14" s="1" t="s">
        <v>301</v>
      </c>
      <c r="Z14" s="1" t="s">
        <v>94</v>
      </c>
      <c r="AA14" s="1" t="s">
        <v>400</v>
      </c>
      <c r="AB14" s="1" t="s">
        <v>301</v>
      </c>
      <c r="AC14" s="1" t="s">
        <v>94</v>
      </c>
      <c r="AD14" s="1" t="s">
        <v>95</v>
      </c>
      <c r="AE14" s="1" t="s">
        <v>95</v>
      </c>
      <c r="AF14" s="1" t="s">
        <v>401</v>
      </c>
      <c r="AG14" s="1" t="s">
        <v>402</v>
      </c>
      <c r="AH14" s="1" t="s">
        <v>403</v>
      </c>
      <c r="AI14" s="1" t="s">
        <v>163</v>
      </c>
      <c r="AJ14" s="1">
        <v>82.83</v>
      </c>
      <c r="AK14" s="1">
        <v>8.67</v>
      </c>
      <c r="AL14" s="1" t="s">
        <v>404</v>
      </c>
      <c r="AM14" s="1" t="s">
        <v>405</v>
      </c>
      <c r="AN14" s="1" t="s">
        <v>134</v>
      </c>
      <c r="AO14" s="1" t="s">
        <v>189</v>
      </c>
      <c r="AP14" s="1" t="s">
        <v>165</v>
      </c>
      <c r="AQ14" s="1">
        <v>75.69</v>
      </c>
      <c r="AR14" s="1">
        <v>7.97</v>
      </c>
      <c r="AS14" s="1"/>
      <c r="AT14" s="1"/>
      <c r="AU14" s="1"/>
      <c r="AV14" s="1"/>
      <c r="AW14" s="1"/>
      <c r="AX14" s="1"/>
      <c r="AY14" s="1" t="s">
        <v>250</v>
      </c>
      <c r="AZ14" s="1" t="s">
        <v>406</v>
      </c>
      <c r="BA14" s="1" t="s">
        <v>105</v>
      </c>
      <c r="BB14" s="1" t="s">
        <v>169</v>
      </c>
      <c r="BC14" s="1" t="s">
        <v>407</v>
      </c>
      <c r="BD14" s="1" t="s">
        <v>170</v>
      </c>
      <c r="BE14" s="1">
        <v>70.49</v>
      </c>
      <c r="BF14" s="1">
        <v>7.43</v>
      </c>
      <c r="BG14" s="1"/>
      <c r="BH14" s="1"/>
      <c r="BI14" s="1"/>
      <c r="BJ14" s="1"/>
      <c r="BK14" s="1"/>
      <c r="BL14" s="1"/>
      <c r="BM14" s="1"/>
      <c r="BN14" s="1"/>
      <c r="BO14" s="1" t="s">
        <v>408</v>
      </c>
      <c r="BP14" s="1"/>
      <c r="BQ14" s="1"/>
      <c r="BR14" s="1" t="s">
        <v>409</v>
      </c>
      <c r="BS14" s="1">
        <v>20</v>
      </c>
      <c r="BT14" s="1"/>
      <c r="BU14" s="1" t="str">
        <f>HYPERLINK("https://nconnect.nicmar.ac.in/storage/profile/6a85b71437042.png","Download")</f>
        <v>0</v>
      </c>
      <c r="BV14" s="3"/>
      <c r="BW14" s="3"/>
    </row>
    <row r="15" spans="1:75">
      <c r="A15" s="1" t="s">
        <v>75</v>
      </c>
      <c r="B15" s="1" t="s">
        <v>76</v>
      </c>
      <c r="C15" s="1" t="s">
        <v>410</v>
      </c>
      <c r="D15" s="1" t="s">
        <v>411</v>
      </c>
      <c r="E15" s="1" t="s">
        <v>412</v>
      </c>
      <c r="F15" s="1" t="s">
        <v>413</v>
      </c>
      <c r="G15" s="1" t="s">
        <v>414</v>
      </c>
      <c r="H15" s="1" t="s">
        <v>415</v>
      </c>
      <c r="I15" s="1" t="s">
        <v>416</v>
      </c>
      <c r="J15" s="1">
        <v>9555934179</v>
      </c>
      <c r="K15" s="1" t="s">
        <v>117</v>
      </c>
      <c r="L15" s="1" t="s">
        <v>417</v>
      </c>
      <c r="M15" s="1" t="s">
        <v>84</v>
      </c>
      <c r="N15" s="1" t="s">
        <v>418</v>
      </c>
      <c r="O15" s="1" t="s">
        <v>419</v>
      </c>
      <c r="P15" s="1" t="s">
        <v>182</v>
      </c>
      <c r="Q15" s="1">
        <v>980599535558</v>
      </c>
      <c r="R15" s="1" t="s">
        <v>413</v>
      </c>
      <c r="S15" s="1">
        <v>7710825714</v>
      </c>
      <c r="T15" s="1" t="s">
        <v>420</v>
      </c>
      <c r="U15" s="1" t="s">
        <v>421</v>
      </c>
      <c r="V15" s="1">
        <v>7710825714</v>
      </c>
      <c r="W15" s="1" t="s">
        <v>422</v>
      </c>
      <c r="X15" s="1" t="s">
        <v>423</v>
      </c>
      <c r="Y15" s="1" t="s">
        <v>424</v>
      </c>
      <c r="Z15" s="1" t="s">
        <v>94</v>
      </c>
      <c r="AA15" s="1" t="s">
        <v>423</v>
      </c>
      <c r="AB15" s="1" t="s">
        <v>424</v>
      </c>
      <c r="AC15" s="1" t="s">
        <v>94</v>
      </c>
      <c r="AD15" s="1" t="s">
        <v>95</v>
      </c>
      <c r="AE15" s="1" t="s">
        <v>95</v>
      </c>
      <c r="AF15" s="1" t="s">
        <v>425</v>
      </c>
      <c r="AG15" s="1" t="s">
        <v>426</v>
      </c>
      <c r="AH15" s="1" t="s">
        <v>352</v>
      </c>
      <c r="AI15" s="1" t="s">
        <v>427</v>
      </c>
      <c r="AJ15" s="1">
        <v>65.8</v>
      </c>
      <c r="AK15" s="1"/>
      <c r="AL15" s="1" t="s">
        <v>425</v>
      </c>
      <c r="AM15" s="1" t="s">
        <v>426</v>
      </c>
      <c r="AN15" s="1" t="s">
        <v>100</v>
      </c>
      <c r="AO15" s="1" t="s">
        <v>428</v>
      </c>
      <c r="AP15" s="1" t="s">
        <v>275</v>
      </c>
      <c r="AQ15" s="1">
        <v>62</v>
      </c>
      <c r="AR15" s="1"/>
      <c r="AS15" s="1"/>
      <c r="AT15" s="1"/>
      <c r="AU15" s="1"/>
      <c r="AV15" s="1"/>
      <c r="AW15" s="1"/>
      <c r="AX15" s="1"/>
      <c r="AY15" s="1" t="s">
        <v>429</v>
      </c>
      <c r="AZ15" s="1" t="s">
        <v>426</v>
      </c>
      <c r="BA15" s="1" t="s">
        <v>196</v>
      </c>
      <c r="BB15" s="1" t="s">
        <v>379</v>
      </c>
      <c r="BC15" s="1" t="s">
        <v>355</v>
      </c>
      <c r="BD15" s="1" t="s">
        <v>430</v>
      </c>
      <c r="BE15" s="1">
        <v>71.87</v>
      </c>
      <c r="BF15" s="1">
        <v>8.09</v>
      </c>
      <c r="BG15" s="1"/>
      <c r="BH15" s="1"/>
      <c r="BI15" s="1"/>
      <c r="BJ15" s="1"/>
      <c r="BK15" s="1"/>
      <c r="BL15" s="1"/>
      <c r="BM15" s="1"/>
      <c r="BN15" s="1"/>
      <c r="BO15" s="1" t="s">
        <v>431</v>
      </c>
      <c r="BP15" s="1" t="s">
        <v>432</v>
      </c>
      <c r="BQ15" s="1" t="s">
        <v>433</v>
      </c>
      <c r="BR15" s="1" t="s">
        <v>434</v>
      </c>
      <c r="BS15" s="1">
        <v>13</v>
      </c>
      <c r="BT15" s="1" t="s">
        <v>435</v>
      </c>
      <c r="BU15" s="1" t="str">
        <f>HYPERLINK("https://nconnect.nicmar.ac.in/storage/profile/6a85b5764256b.png","Download")</f>
        <v>0</v>
      </c>
      <c r="BV15" s="3"/>
      <c r="BW15" s="3"/>
    </row>
    <row r="16" spans="1:75">
      <c r="A16" s="1" t="s">
        <v>75</v>
      </c>
      <c r="B16" s="1" t="s">
        <v>76</v>
      </c>
      <c r="C16" s="1" t="s">
        <v>436</v>
      </c>
      <c r="D16" s="1" t="s">
        <v>437</v>
      </c>
      <c r="E16" s="1" t="s">
        <v>438</v>
      </c>
      <c r="F16" s="1" t="s">
        <v>439</v>
      </c>
      <c r="G16" s="1" t="s">
        <v>440</v>
      </c>
      <c r="H16" s="1" t="s">
        <v>441</v>
      </c>
      <c r="I16" s="1" t="s">
        <v>441</v>
      </c>
      <c r="J16" s="1">
        <v>9359482039</v>
      </c>
      <c r="K16" s="1" t="s">
        <v>117</v>
      </c>
      <c r="L16" s="1" t="s">
        <v>442</v>
      </c>
      <c r="M16" s="1" t="s">
        <v>84</v>
      </c>
      <c r="N16" s="1" t="s">
        <v>443</v>
      </c>
      <c r="O16" s="1" t="s">
        <v>444</v>
      </c>
      <c r="P16" s="1" t="s">
        <v>182</v>
      </c>
      <c r="Q16" s="1">
        <v>598737654875</v>
      </c>
      <c r="R16" s="1" t="s">
        <v>438</v>
      </c>
      <c r="S16" s="1">
        <v>9767878587</v>
      </c>
      <c r="T16" s="1" t="s">
        <v>445</v>
      </c>
      <c r="U16" s="1" t="s">
        <v>446</v>
      </c>
      <c r="V16" s="1">
        <v>9309323868</v>
      </c>
      <c r="W16" s="1" t="s">
        <v>157</v>
      </c>
      <c r="X16" s="1" t="s">
        <v>447</v>
      </c>
      <c r="Y16" s="1" t="s">
        <v>332</v>
      </c>
      <c r="Z16" s="1" t="s">
        <v>94</v>
      </c>
      <c r="AA16" s="1" t="s">
        <v>448</v>
      </c>
      <c r="AB16" s="1" t="s">
        <v>93</v>
      </c>
      <c r="AC16" s="1" t="s">
        <v>94</v>
      </c>
      <c r="AD16" s="1" t="s">
        <v>95</v>
      </c>
      <c r="AE16" s="1" t="s">
        <v>95</v>
      </c>
      <c r="AF16" s="1" t="s">
        <v>449</v>
      </c>
      <c r="AG16" s="1" t="s">
        <v>450</v>
      </c>
      <c r="AH16" s="1" t="s">
        <v>378</v>
      </c>
      <c r="AI16" s="1" t="s">
        <v>99</v>
      </c>
      <c r="AJ16" s="1">
        <v>86.68</v>
      </c>
      <c r="AK16" s="1"/>
      <c r="AL16" s="1"/>
      <c r="AM16" s="1"/>
      <c r="AN16" s="1"/>
      <c r="AO16" s="1"/>
      <c r="AP16" s="1"/>
      <c r="AQ16" s="1"/>
      <c r="AR16" s="1"/>
      <c r="AS16" s="1" t="s">
        <v>451</v>
      </c>
      <c r="AT16" s="1" t="s">
        <v>452</v>
      </c>
      <c r="AU16" s="1" t="s">
        <v>189</v>
      </c>
      <c r="AV16" s="1" t="s">
        <v>140</v>
      </c>
      <c r="AW16" s="1">
        <v>91</v>
      </c>
      <c r="AX16" s="1"/>
      <c r="AY16" s="1" t="s">
        <v>194</v>
      </c>
      <c r="AZ16" s="1" t="s">
        <v>453</v>
      </c>
      <c r="BA16" s="1" t="s">
        <v>196</v>
      </c>
      <c r="BB16" s="1" t="s">
        <v>379</v>
      </c>
      <c r="BC16" s="1" t="s">
        <v>252</v>
      </c>
      <c r="BD16" s="1" t="s">
        <v>454</v>
      </c>
      <c r="BE16" s="1">
        <v>72</v>
      </c>
      <c r="BF16" s="1"/>
      <c r="BG16" s="1"/>
      <c r="BH16" s="1"/>
      <c r="BI16" s="1"/>
      <c r="BJ16" s="1"/>
      <c r="BK16" s="1"/>
      <c r="BL16" s="1"/>
      <c r="BM16" s="1"/>
      <c r="BN16" s="1"/>
      <c r="BO16" s="1" t="s">
        <v>455</v>
      </c>
      <c r="BP16" s="1" t="s">
        <v>456</v>
      </c>
      <c r="BQ16" s="1" t="s">
        <v>457</v>
      </c>
      <c r="BR16" s="1" t="s">
        <v>458</v>
      </c>
      <c r="BS16" s="1">
        <v>40</v>
      </c>
      <c r="BT16" s="1"/>
      <c r="BU16" s="1" t="str">
        <f>HYPERLINK("https://nconnect.nicmar.ac.in/storage/profile/6a859ac01bc2f.png","Download")</f>
        <v>0</v>
      </c>
      <c r="BV16" s="3"/>
      <c r="BW16" s="3"/>
    </row>
    <row r="17" spans="1:75">
      <c r="A17" s="1" t="s">
        <v>75</v>
      </c>
      <c r="B17" s="1" t="s">
        <v>76</v>
      </c>
      <c r="C17" s="1" t="s">
        <v>459</v>
      </c>
      <c r="D17" s="1" t="s">
        <v>460</v>
      </c>
      <c r="E17" s="1" t="s">
        <v>461</v>
      </c>
      <c r="F17" s="1" t="s">
        <v>462</v>
      </c>
      <c r="G17" s="1" t="s">
        <v>463</v>
      </c>
      <c r="H17" s="1" t="s">
        <v>464</v>
      </c>
      <c r="I17" s="1" t="s">
        <v>464</v>
      </c>
      <c r="J17" s="1">
        <v>8830354274</v>
      </c>
      <c r="K17" s="1" t="s">
        <v>117</v>
      </c>
      <c r="L17" s="1" t="s">
        <v>465</v>
      </c>
      <c r="M17" s="1" t="s">
        <v>84</v>
      </c>
      <c r="N17" s="1" t="s">
        <v>466</v>
      </c>
      <c r="O17" s="1" t="s">
        <v>467</v>
      </c>
      <c r="P17" s="1" t="s">
        <v>87</v>
      </c>
      <c r="Q17" s="1" t="s">
        <v>468</v>
      </c>
      <c r="R17" s="1" t="s">
        <v>461</v>
      </c>
      <c r="S17" s="1">
        <v>9822831607</v>
      </c>
      <c r="T17" s="1" t="s">
        <v>155</v>
      </c>
      <c r="U17" s="1" t="s">
        <v>469</v>
      </c>
      <c r="V17" s="1">
        <v>9011212726</v>
      </c>
      <c r="W17" s="1" t="s">
        <v>470</v>
      </c>
      <c r="X17" s="1" t="s">
        <v>471</v>
      </c>
      <c r="Y17" s="1" t="s">
        <v>472</v>
      </c>
      <c r="Z17" s="1" t="s">
        <v>94</v>
      </c>
      <c r="AA17" s="1" t="s">
        <v>471</v>
      </c>
      <c r="AB17" s="1" t="s">
        <v>472</v>
      </c>
      <c r="AC17" s="1" t="s">
        <v>94</v>
      </c>
      <c r="AD17" s="1" t="s">
        <v>95</v>
      </c>
      <c r="AE17" s="1" t="s">
        <v>95</v>
      </c>
      <c r="AF17" s="1" t="s">
        <v>473</v>
      </c>
      <c r="AG17" s="1" t="s">
        <v>474</v>
      </c>
      <c r="AH17" s="1" t="s">
        <v>248</v>
      </c>
      <c r="AI17" s="1" t="s">
        <v>131</v>
      </c>
      <c r="AJ17" s="1">
        <v>65.8</v>
      </c>
      <c r="AK17" s="1"/>
      <c r="AL17" s="1"/>
      <c r="AM17" s="1"/>
      <c r="AN17" s="1"/>
      <c r="AO17" s="1"/>
      <c r="AP17" s="1"/>
      <c r="AQ17" s="1"/>
      <c r="AR17" s="1"/>
      <c r="AS17" s="1" t="s">
        <v>475</v>
      </c>
      <c r="AT17" s="1" t="s">
        <v>476</v>
      </c>
      <c r="AU17" s="1" t="s">
        <v>477</v>
      </c>
      <c r="AV17" s="1" t="s">
        <v>478</v>
      </c>
      <c r="AW17" s="1">
        <v>83.32</v>
      </c>
      <c r="AX17" s="1"/>
      <c r="AY17" s="1" t="s">
        <v>479</v>
      </c>
      <c r="AZ17" s="1" t="s">
        <v>480</v>
      </c>
      <c r="BA17" s="1" t="s">
        <v>196</v>
      </c>
      <c r="BB17" s="1" t="s">
        <v>379</v>
      </c>
      <c r="BC17" s="1" t="s">
        <v>197</v>
      </c>
      <c r="BD17" s="1" t="s">
        <v>141</v>
      </c>
      <c r="BE17" s="1">
        <v>75.8</v>
      </c>
      <c r="BF17" s="1">
        <v>8.4</v>
      </c>
      <c r="BG17" s="1"/>
      <c r="BH17" s="1"/>
      <c r="BI17" s="1"/>
      <c r="BJ17" s="1"/>
      <c r="BK17" s="1"/>
      <c r="BL17" s="1"/>
      <c r="BM17" s="1"/>
      <c r="BN17" s="1"/>
      <c r="BO17" s="1" t="s">
        <v>481</v>
      </c>
      <c r="BP17" s="1" t="s">
        <v>482</v>
      </c>
      <c r="BQ17" s="1" t="s">
        <v>200</v>
      </c>
      <c r="BR17" s="1"/>
      <c r="BS17" s="1"/>
      <c r="BT17" s="1"/>
      <c r="BU17" s="1" t="str">
        <f>HYPERLINK("https://nconnect.nicmar.ac.in/storage/profile/6a848fc725c52.png","Download")</f>
        <v>0</v>
      </c>
      <c r="BV17" s="3"/>
      <c r="BW17" s="3"/>
    </row>
    <row r="18" spans="1:75">
      <c r="A18" s="1" t="s">
        <v>75</v>
      </c>
      <c r="B18" s="1" t="s">
        <v>76</v>
      </c>
      <c r="C18" s="1" t="s">
        <v>483</v>
      </c>
      <c r="D18" s="1" t="s">
        <v>484</v>
      </c>
      <c r="E18" s="1" t="s">
        <v>205</v>
      </c>
      <c r="F18" s="1" t="s">
        <v>485</v>
      </c>
      <c r="G18" s="1" t="s">
        <v>486</v>
      </c>
      <c r="H18" s="1" t="s">
        <v>487</v>
      </c>
      <c r="I18" s="1" t="s">
        <v>487</v>
      </c>
      <c r="J18" s="1">
        <v>9072237571</v>
      </c>
      <c r="K18" s="1" t="s">
        <v>117</v>
      </c>
      <c r="L18" s="1" t="s">
        <v>488</v>
      </c>
      <c r="M18" s="1" t="s">
        <v>84</v>
      </c>
      <c r="N18" s="1" t="s">
        <v>489</v>
      </c>
      <c r="O18" s="1" t="s">
        <v>490</v>
      </c>
      <c r="P18" s="1" t="s">
        <v>121</v>
      </c>
      <c r="Q18" s="1">
        <v>347907149160</v>
      </c>
      <c r="R18" s="1" t="s">
        <v>491</v>
      </c>
      <c r="S18" s="1">
        <v>7907314147</v>
      </c>
      <c r="T18" s="1" t="s">
        <v>183</v>
      </c>
      <c r="U18" s="1" t="s">
        <v>492</v>
      </c>
      <c r="V18" s="1">
        <v>9400459409</v>
      </c>
      <c r="W18" s="1" t="s">
        <v>183</v>
      </c>
      <c r="X18" s="1" t="s">
        <v>493</v>
      </c>
      <c r="Y18" s="1" t="s">
        <v>159</v>
      </c>
      <c r="Z18" s="1" t="s">
        <v>160</v>
      </c>
      <c r="AA18" s="1" t="s">
        <v>493</v>
      </c>
      <c r="AB18" s="1" t="s">
        <v>159</v>
      </c>
      <c r="AC18" s="1" t="s">
        <v>160</v>
      </c>
      <c r="AD18" s="1" t="s">
        <v>95</v>
      </c>
      <c r="AE18" s="1" t="s">
        <v>95</v>
      </c>
      <c r="AF18" s="1" t="s">
        <v>494</v>
      </c>
      <c r="AG18" s="1" t="s">
        <v>495</v>
      </c>
      <c r="AH18" s="1" t="s">
        <v>352</v>
      </c>
      <c r="AI18" s="1" t="s">
        <v>496</v>
      </c>
      <c r="AJ18" s="1">
        <v>79.8</v>
      </c>
      <c r="AK18" s="1">
        <v>8.4</v>
      </c>
      <c r="AL18" s="1" t="s">
        <v>497</v>
      </c>
      <c r="AM18" s="1" t="s">
        <v>495</v>
      </c>
      <c r="AN18" s="1" t="s">
        <v>498</v>
      </c>
      <c r="AO18" s="1" t="s">
        <v>428</v>
      </c>
      <c r="AP18" s="1" t="s">
        <v>163</v>
      </c>
      <c r="AQ18" s="1">
        <v>67.6</v>
      </c>
      <c r="AR18" s="1"/>
      <c r="AS18" s="1"/>
      <c r="AT18" s="1"/>
      <c r="AU18" s="1"/>
      <c r="AV18" s="1"/>
      <c r="AW18" s="1"/>
      <c r="AX18" s="1"/>
      <c r="AY18" s="1" t="s">
        <v>499</v>
      </c>
      <c r="AZ18" s="1" t="s">
        <v>500</v>
      </c>
      <c r="BA18" s="1" t="s">
        <v>138</v>
      </c>
      <c r="BB18" s="1" t="s">
        <v>379</v>
      </c>
      <c r="BC18" s="1" t="s">
        <v>248</v>
      </c>
      <c r="BD18" s="1" t="s">
        <v>197</v>
      </c>
      <c r="BE18" s="1">
        <v>64.22</v>
      </c>
      <c r="BF18" s="1">
        <v>6.76</v>
      </c>
      <c r="BG18" s="1"/>
      <c r="BH18" s="1"/>
      <c r="BI18" s="1"/>
      <c r="BJ18" s="1"/>
      <c r="BK18" s="1"/>
      <c r="BL18" s="1"/>
      <c r="BM18" s="1"/>
      <c r="BN18" s="1"/>
      <c r="BO18" s="1" t="s">
        <v>501</v>
      </c>
      <c r="BP18" s="1" t="s">
        <v>502</v>
      </c>
      <c r="BQ18" s="1" t="s">
        <v>503</v>
      </c>
      <c r="BR18" s="1"/>
      <c r="BS18" s="1"/>
      <c r="BT18" s="1" t="s">
        <v>504</v>
      </c>
      <c r="BU18" s="1" t="str">
        <f>HYPERLINK("https://nconnect.nicmar.ac.in/storage/profile/6a81b0326998b.png","Download")</f>
        <v>0</v>
      </c>
      <c r="BV18" s="3"/>
      <c r="BW18" s="3"/>
    </row>
    <row r="19" spans="1:75">
      <c r="A19" s="1" t="s">
        <v>75</v>
      </c>
      <c r="B19" s="1" t="s">
        <v>76</v>
      </c>
      <c r="C19" s="1" t="s">
        <v>505</v>
      </c>
      <c r="D19" s="1" t="s">
        <v>506</v>
      </c>
      <c r="E19" s="1" t="s">
        <v>507</v>
      </c>
      <c r="F19" s="1" t="s">
        <v>508</v>
      </c>
      <c r="G19" s="1" t="s">
        <v>509</v>
      </c>
      <c r="H19" s="1" t="s">
        <v>510</v>
      </c>
      <c r="I19" s="1" t="s">
        <v>510</v>
      </c>
      <c r="J19" s="1">
        <v>8530164165</v>
      </c>
      <c r="K19" s="1" t="s">
        <v>82</v>
      </c>
      <c r="L19" s="1" t="s">
        <v>511</v>
      </c>
      <c r="M19" s="1" t="s">
        <v>84</v>
      </c>
      <c r="N19" s="1" t="s">
        <v>235</v>
      </c>
      <c r="O19" s="1" t="s">
        <v>512</v>
      </c>
      <c r="P19" s="1" t="s">
        <v>87</v>
      </c>
      <c r="Q19" s="1">
        <v>965084309633</v>
      </c>
      <c r="R19" s="1" t="s">
        <v>513</v>
      </c>
      <c r="S19" s="1">
        <v>9850899633</v>
      </c>
      <c r="T19" s="1" t="s">
        <v>183</v>
      </c>
      <c r="U19" s="1" t="s">
        <v>514</v>
      </c>
      <c r="V19" s="1">
        <v>8668271127</v>
      </c>
      <c r="W19" s="1" t="s">
        <v>515</v>
      </c>
      <c r="X19" s="1" t="s">
        <v>516</v>
      </c>
      <c r="Y19" s="1" t="s">
        <v>93</v>
      </c>
      <c r="Z19" s="1" t="s">
        <v>94</v>
      </c>
      <c r="AA19" s="1" t="s">
        <v>516</v>
      </c>
      <c r="AB19" s="1" t="s">
        <v>93</v>
      </c>
      <c r="AC19" s="1" t="s">
        <v>94</v>
      </c>
      <c r="AD19" s="1" t="s">
        <v>95</v>
      </c>
      <c r="AE19" s="1" t="s">
        <v>95</v>
      </c>
      <c r="AF19" s="1" t="s">
        <v>517</v>
      </c>
      <c r="AG19" s="1" t="s">
        <v>518</v>
      </c>
      <c r="AH19" s="1" t="s">
        <v>403</v>
      </c>
      <c r="AI19" s="1" t="s">
        <v>163</v>
      </c>
      <c r="AJ19" s="1">
        <v>88.2</v>
      </c>
      <c r="AK19" s="1"/>
      <c r="AL19" s="1" t="s">
        <v>519</v>
      </c>
      <c r="AM19" s="1" t="s">
        <v>518</v>
      </c>
      <c r="AN19" s="1" t="s">
        <v>100</v>
      </c>
      <c r="AO19" s="1" t="s">
        <v>192</v>
      </c>
      <c r="AP19" s="1" t="s">
        <v>520</v>
      </c>
      <c r="AQ19" s="1">
        <v>65.38</v>
      </c>
      <c r="AR19" s="1"/>
      <c r="AS19" s="1"/>
      <c r="AT19" s="1"/>
      <c r="AU19" s="1"/>
      <c r="AV19" s="1"/>
      <c r="AW19" s="1"/>
      <c r="AX19" s="1"/>
      <c r="AY19" s="1" t="s">
        <v>103</v>
      </c>
      <c r="AZ19" s="1" t="s">
        <v>521</v>
      </c>
      <c r="BA19" s="1" t="s">
        <v>105</v>
      </c>
      <c r="BB19" s="1" t="s">
        <v>169</v>
      </c>
      <c r="BC19" s="1" t="s">
        <v>522</v>
      </c>
      <c r="BD19" s="1" t="s">
        <v>523</v>
      </c>
      <c r="BE19" s="1">
        <v>65.9</v>
      </c>
      <c r="BF19" s="1">
        <v>7.34</v>
      </c>
      <c r="BG19" s="1"/>
      <c r="BH19" s="1"/>
      <c r="BI19" s="1"/>
      <c r="BJ19" s="1"/>
      <c r="BK19" s="1"/>
      <c r="BL19" s="1"/>
      <c r="BM19" s="1"/>
      <c r="BN19" s="1"/>
      <c r="BO19" s="1" t="s">
        <v>524</v>
      </c>
      <c r="BP19" s="1" t="s">
        <v>525</v>
      </c>
      <c r="BQ19" s="1" t="s">
        <v>526</v>
      </c>
      <c r="BR19" s="1"/>
      <c r="BS19" s="1"/>
      <c r="BT19" s="1"/>
      <c r="BU19" s="1" t="str">
        <f>HYPERLINK("https://nconnect.nicmar.ac.in/storage/profile/6a85d61ce987a.png","Download")</f>
        <v>0</v>
      </c>
      <c r="BV19" s="3"/>
      <c r="BW19" s="3"/>
    </row>
    <row r="20" spans="1:75">
      <c r="A20" s="1" t="s">
        <v>75</v>
      </c>
      <c r="B20" s="1" t="s">
        <v>76</v>
      </c>
      <c r="C20" s="1" t="s">
        <v>527</v>
      </c>
      <c r="D20" s="1" t="s">
        <v>528</v>
      </c>
      <c r="E20" s="1" t="s">
        <v>529</v>
      </c>
      <c r="F20" s="1" t="s">
        <v>530</v>
      </c>
      <c r="G20" s="1" t="s">
        <v>531</v>
      </c>
      <c r="H20" s="1" t="s">
        <v>532</v>
      </c>
      <c r="I20" s="1" t="s">
        <v>533</v>
      </c>
      <c r="J20" s="1">
        <v>8788171260</v>
      </c>
      <c r="K20" s="1" t="s">
        <v>82</v>
      </c>
      <c r="L20" s="1" t="s">
        <v>534</v>
      </c>
      <c r="M20" s="1" t="s">
        <v>84</v>
      </c>
      <c r="N20" s="1" t="s">
        <v>535</v>
      </c>
      <c r="O20" s="1" t="s">
        <v>536</v>
      </c>
      <c r="P20" s="1" t="s">
        <v>87</v>
      </c>
      <c r="Q20" s="1">
        <v>564825167886</v>
      </c>
      <c r="R20" s="1" t="s">
        <v>537</v>
      </c>
      <c r="S20" s="1">
        <v>9607178201</v>
      </c>
      <c r="T20" s="1" t="s">
        <v>538</v>
      </c>
      <c r="U20" s="1" t="s">
        <v>539</v>
      </c>
      <c r="V20" s="1">
        <v>7498578239</v>
      </c>
      <c r="W20" s="1" t="s">
        <v>185</v>
      </c>
      <c r="X20" s="1" t="s">
        <v>540</v>
      </c>
      <c r="Y20" s="1" t="s">
        <v>93</v>
      </c>
      <c r="Z20" s="1" t="s">
        <v>94</v>
      </c>
      <c r="AA20" s="1" t="s">
        <v>540</v>
      </c>
      <c r="AB20" s="1" t="s">
        <v>93</v>
      </c>
      <c r="AC20" s="1" t="s">
        <v>94</v>
      </c>
      <c r="AD20" s="1" t="s">
        <v>95</v>
      </c>
      <c r="AE20" s="1" t="s">
        <v>95</v>
      </c>
      <c r="AF20" s="1" t="s">
        <v>541</v>
      </c>
      <c r="AG20" s="1" t="s">
        <v>542</v>
      </c>
      <c r="AH20" s="1" t="s">
        <v>543</v>
      </c>
      <c r="AI20" s="1" t="s">
        <v>99</v>
      </c>
      <c r="AJ20" s="1">
        <v>88.8</v>
      </c>
      <c r="AK20" s="1"/>
      <c r="AL20" s="1" t="s">
        <v>544</v>
      </c>
      <c r="AM20" s="1" t="s">
        <v>545</v>
      </c>
      <c r="AN20" s="1" t="s">
        <v>134</v>
      </c>
      <c r="AO20" s="1" t="s">
        <v>189</v>
      </c>
      <c r="AP20" s="1" t="s">
        <v>546</v>
      </c>
      <c r="AQ20" s="1">
        <v>82.62</v>
      </c>
      <c r="AR20" s="1"/>
      <c r="AS20" s="1"/>
      <c r="AT20" s="1"/>
      <c r="AU20" s="1"/>
      <c r="AV20" s="1"/>
      <c r="AW20" s="1"/>
      <c r="AX20" s="1"/>
      <c r="AY20" s="1" t="s">
        <v>547</v>
      </c>
      <c r="AZ20" s="1" t="s">
        <v>548</v>
      </c>
      <c r="BA20" s="1" t="s">
        <v>105</v>
      </c>
      <c r="BB20" s="1" t="s">
        <v>169</v>
      </c>
      <c r="BC20" s="1" t="s">
        <v>549</v>
      </c>
      <c r="BD20" s="1" t="s">
        <v>141</v>
      </c>
      <c r="BE20" s="1">
        <v>79.9</v>
      </c>
      <c r="BF20" s="1">
        <v>7.99</v>
      </c>
      <c r="BG20" s="1"/>
      <c r="BH20" s="1"/>
      <c r="BI20" s="1"/>
      <c r="BJ20" s="1"/>
      <c r="BK20" s="1"/>
      <c r="BL20" s="1"/>
      <c r="BM20" s="1"/>
      <c r="BN20" s="1"/>
      <c r="BO20" s="1" t="s">
        <v>550</v>
      </c>
      <c r="BP20" s="1" t="s">
        <v>551</v>
      </c>
      <c r="BQ20" s="1" t="s">
        <v>552</v>
      </c>
      <c r="BR20" s="1" t="s">
        <v>553</v>
      </c>
      <c r="BS20" s="1">
        <v>122</v>
      </c>
      <c r="BT20" s="1"/>
      <c r="BU20" s="1" t="str">
        <f>HYPERLINK("https://nconnect.nicmar.ac.in/storage/profile/6a853198b3e18.png","Download")</f>
        <v>0</v>
      </c>
      <c r="BV20" s="3"/>
      <c r="BW20" s="3"/>
    </row>
    <row r="21" spans="1:75">
      <c r="A21" s="1" t="s">
        <v>75</v>
      </c>
      <c r="B21" s="1" t="s">
        <v>76</v>
      </c>
      <c r="C21" s="1" t="s">
        <v>554</v>
      </c>
      <c r="D21" s="1" t="s">
        <v>555</v>
      </c>
      <c r="E21" s="1" t="s">
        <v>556</v>
      </c>
      <c r="F21" s="1" t="s">
        <v>557</v>
      </c>
      <c r="G21" s="1" t="s">
        <v>558</v>
      </c>
      <c r="H21" s="1" t="s">
        <v>559</v>
      </c>
      <c r="I21" s="1" t="s">
        <v>559</v>
      </c>
      <c r="J21" s="1">
        <v>8208488933</v>
      </c>
      <c r="K21" s="1" t="s">
        <v>82</v>
      </c>
      <c r="L21" s="1" t="s">
        <v>560</v>
      </c>
      <c r="M21" s="1" t="s">
        <v>84</v>
      </c>
      <c r="N21" s="1" t="s">
        <v>235</v>
      </c>
      <c r="O21" s="1" t="s">
        <v>561</v>
      </c>
      <c r="P21" s="1" t="s">
        <v>182</v>
      </c>
      <c r="Q21" s="1">
        <v>937144048830</v>
      </c>
      <c r="R21" s="1" t="s">
        <v>562</v>
      </c>
      <c r="S21" s="1">
        <v>9423941362</v>
      </c>
      <c r="T21" s="1" t="s">
        <v>563</v>
      </c>
      <c r="U21" s="1" t="s">
        <v>564</v>
      </c>
      <c r="V21" s="1">
        <v>9420601042</v>
      </c>
      <c r="W21" s="1" t="s">
        <v>565</v>
      </c>
      <c r="X21" s="1" t="s">
        <v>566</v>
      </c>
      <c r="Y21" s="1" t="s">
        <v>332</v>
      </c>
      <c r="Z21" s="1" t="s">
        <v>94</v>
      </c>
      <c r="AA21" s="1" t="s">
        <v>566</v>
      </c>
      <c r="AB21" s="1" t="s">
        <v>332</v>
      </c>
      <c r="AC21" s="1" t="s">
        <v>94</v>
      </c>
      <c r="AD21" s="1" t="s">
        <v>95</v>
      </c>
      <c r="AE21" s="1" t="s">
        <v>95</v>
      </c>
      <c r="AF21" s="1" t="s">
        <v>567</v>
      </c>
      <c r="AG21" s="1" t="s">
        <v>568</v>
      </c>
      <c r="AH21" s="1" t="s">
        <v>304</v>
      </c>
      <c r="AI21" s="1" t="s">
        <v>305</v>
      </c>
      <c r="AJ21" s="1">
        <v>97.0</v>
      </c>
      <c r="AK21" s="1"/>
      <c r="AL21" s="1" t="s">
        <v>569</v>
      </c>
      <c r="AM21" s="1" t="s">
        <v>568</v>
      </c>
      <c r="AN21" s="1" t="s">
        <v>134</v>
      </c>
      <c r="AO21" s="1" t="s">
        <v>192</v>
      </c>
      <c r="AP21" s="1" t="s">
        <v>102</v>
      </c>
      <c r="AQ21" s="1">
        <v>66.77</v>
      </c>
      <c r="AR21" s="1"/>
      <c r="AS21" s="1"/>
      <c r="AT21" s="1"/>
      <c r="AU21" s="1"/>
      <c r="AV21" s="1"/>
      <c r="AW21" s="1"/>
      <c r="AX21" s="1"/>
      <c r="AY21" s="1" t="s">
        <v>103</v>
      </c>
      <c r="AZ21" s="1" t="s">
        <v>570</v>
      </c>
      <c r="BA21" s="1" t="s">
        <v>105</v>
      </c>
      <c r="BB21" s="1" t="s">
        <v>169</v>
      </c>
      <c r="BC21" s="1" t="s">
        <v>221</v>
      </c>
      <c r="BD21" s="1" t="s">
        <v>108</v>
      </c>
      <c r="BE21" s="1">
        <v>70.5</v>
      </c>
      <c r="BF21" s="1">
        <v>7.8</v>
      </c>
      <c r="BG21" s="1"/>
      <c r="BH21" s="1"/>
      <c r="BI21" s="1"/>
      <c r="BJ21" s="1"/>
      <c r="BK21" s="1"/>
      <c r="BL21" s="1"/>
      <c r="BM21" s="1"/>
      <c r="BN21" s="1"/>
      <c r="BO21" s="1" t="s">
        <v>571</v>
      </c>
      <c r="BP21" s="1" t="s">
        <v>572</v>
      </c>
      <c r="BQ21" s="1" t="s">
        <v>573</v>
      </c>
      <c r="BR21" s="1" t="s">
        <v>574</v>
      </c>
      <c r="BS21" s="1">
        <v>19</v>
      </c>
      <c r="BT21" s="1"/>
      <c r="BU21" s="1" t="str">
        <f>HYPERLINK("https://nconnect.nicmar.ac.in/storage/profile/6a84a5b15cb88.png","Download")</f>
        <v>0</v>
      </c>
      <c r="BV21" s="3"/>
      <c r="BW21" s="3"/>
    </row>
    <row r="22" spans="1:75">
      <c r="A22" s="1" t="s">
        <v>75</v>
      </c>
      <c r="B22" s="1" t="s">
        <v>76</v>
      </c>
      <c r="C22" s="1" t="s">
        <v>575</v>
      </c>
      <c r="D22" s="1" t="s">
        <v>576</v>
      </c>
      <c r="E22" s="1" t="s">
        <v>577</v>
      </c>
      <c r="F22" s="1" t="s">
        <v>578</v>
      </c>
      <c r="G22" s="1" t="s">
        <v>579</v>
      </c>
      <c r="H22" s="1" t="s">
        <v>580</v>
      </c>
      <c r="I22" s="1" t="s">
        <v>581</v>
      </c>
      <c r="J22" s="1">
        <v>9769064485</v>
      </c>
      <c r="K22" s="1" t="s">
        <v>82</v>
      </c>
      <c r="L22" s="1" t="s">
        <v>582</v>
      </c>
      <c r="M22" s="1" t="s">
        <v>84</v>
      </c>
      <c r="N22" s="1" t="s">
        <v>583</v>
      </c>
      <c r="O22" s="1" t="s">
        <v>584</v>
      </c>
      <c r="P22" s="1" t="s">
        <v>585</v>
      </c>
      <c r="Q22" s="1">
        <v>759520741220</v>
      </c>
      <c r="R22" s="1" t="s">
        <v>586</v>
      </c>
      <c r="S22" s="1">
        <v>8169929641</v>
      </c>
      <c r="T22" s="1" t="s">
        <v>587</v>
      </c>
      <c r="U22" s="1" t="s">
        <v>588</v>
      </c>
      <c r="V22" s="1">
        <v>9892627572</v>
      </c>
      <c r="W22" s="1" t="s">
        <v>515</v>
      </c>
      <c r="X22" s="1" t="s">
        <v>589</v>
      </c>
      <c r="Y22" s="1" t="s">
        <v>268</v>
      </c>
      <c r="Z22" s="1" t="s">
        <v>94</v>
      </c>
      <c r="AA22" s="1" t="s">
        <v>589</v>
      </c>
      <c r="AB22" s="1" t="s">
        <v>268</v>
      </c>
      <c r="AC22" s="1" t="s">
        <v>94</v>
      </c>
      <c r="AD22" s="1" t="s">
        <v>95</v>
      </c>
      <c r="AE22" s="1" t="s">
        <v>95</v>
      </c>
      <c r="AF22" s="1" t="s">
        <v>590</v>
      </c>
      <c r="AG22" s="1" t="s">
        <v>591</v>
      </c>
      <c r="AH22" s="1" t="s">
        <v>163</v>
      </c>
      <c r="AI22" s="1" t="s">
        <v>164</v>
      </c>
      <c r="AJ22" s="1">
        <v>85.2</v>
      </c>
      <c r="AK22" s="1"/>
      <c r="AL22" s="1" t="s">
        <v>592</v>
      </c>
      <c r="AM22" s="1" t="s">
        <v>593</v>
      </c>
      <c r="AN22" s="1" t="s">
        <v>134</v>
      </c>
      <c r="AO22" s="1" t="s">
        <v>165</v>
      </c>
      <c r="AP22" s="1" t="s">
        <v>222</v>
      </c>
      <c r="AQ22" s="1">
        <v>89.5</v>
      </c>
      <c r="AR22" s="1"/>
      <c r="AS22" s="1"/>
      <c r="AT22" s="1"/>
      <c r="AU22" s="1"/>
      <c r="AV22" s="1"/>
      <c r="AW22" s="1"/>
      <c r="AX22" s="1"/>
      <c r="AY22" s="1" t="s">
        <v>250</v>
      </c>
      <c r="AZ22" s="1" t="s">
        <v>594</v>
      </c>
      <c r="BA22" s="1" t="s">
        <v>196</v>
      </c>
      <c r="BB22" s="1" t="s">
        <v>379</v>
      </c>
      <c r="BC22" s="1" t="s">
        <v>252</v>
      </c>
      <c r="BD22" s="1" t="s">
        <v>141</v>
      </c>
      <c r="BE22" s="1">
        <v>71.11</v>
      </c>
      <c r="BF22" s="1">
        <v>7.99</v>
      </c>
      <c r="BG22" s="1"/>
      <c r="BH22" s="1"/>
      <c r="BI22" s="1"/>
      <c r="BJ22" s="1"/>
      <c r="BK22" s="1"/>
      <c r="BL22" s="1"/>
      <c r="BM22" s="1"/>
      <c r="BN22" s="1"/>
      <c r="BO22" s="1" t="s">
        <v>595</v>
      </c>
      <c r="BP22" s="1"/>
      <c r="BQ22" s="1"/>
      <c r="BR22" s="1" t="s">
        <v>596</v>
      </c>
      <c r="BS22" s="1">
        <v>21</v>
      </c>
      <c r="BT22" s="1"/>
      <c r="BU22" s="1" t="str">
        <f>HYPERLINK("https://nconnect.nicmar.ac.in/storage/profile/6a85b667f3ae5.png","Download")</f>
        <v>0</v>
      </c>
      <c r="BV22" s="3"/>
      <c r="BW22" s="3"/>
    </row>
    <row r="23" spans="1:75">
      <c r="A23" s="1" t="s">
        <v>75</v>
      </c>
      <c r="B23" s="1" t="s">
        <v>76</v>
      </c>
      <c r="C23" s="1" t="s">
        <v>597</v>
      </c>
      <c r="D23" s="1" t="s">
        <v>598</v>
      </c>
      <c r="E23" s="1"/>
      <c r="F23" s="1" t="s">
        <v>599</v>
      </c>
      <c r="G23" s="1" t="s">
        <v>600</v>
      </c>
      <c r="H23" s="1" t="s">
        <v>601</v>
      </c>
      <c r="I23" s="1" t="s">
        <v>602</v>
      </c>
      <c r="J23" s="1">
        <v>9733663390</v>
      </c>
      <c r="K23" s="1" t="s">
        <v>82</v>
      </c>
      <c r="L23" s="1" t="s">
        <v>603</v>
      </c>
      <c r="M23" s="1" t="s">
        <v>84</v>
      </c>
      <c r="N23" s="1" t="s">
        <v>604</v>
      </c>
      <c r="O23" s="1" t="s">
        <v>605</v>
      </c>
      <c r="P23" s="1" t="s">
        <v>87</v>
      </c>
      <c r="Q23" s="1">
        <v>574007104272</v>
      </c>
      <c r="R23" s="1" t="s">
        <v>606</v>
      </c>
      <c r="S23" s="1">
        <v>9434229905</v>
      </c>
      <c r="T23" s="1" t="s">
        <v>607</v>
      </c>
      <c r="U23" s="1" t="s">
        <v>608</v>
      </c>
      <c r="V23" s="1">
        <v>9933066099</v>
      </c>
      <c r="W23" s="1" t="s">
        <v>609</v>
      </c>
      <c r="X23" s="1" t="s">
        <v>610</v>
      </c>
      <c r="Y23" s="1" t="s">
        <v>611</v>
      </c>
      <c r="Z23" s="1" t="s">
        <v>127</v>
      </c>
      <c r="AA23" s="1" t="s">
        <v>610</v>
      </c>
      <c r="AB23" s="1" t="s">
        <v>611</v>
      </c>
      <c r="AC23" s="1" t="s">
        <v>127</v>
      </c>
      <c r="AD23" s="1" t="s">
        <v>95</v>
      </c>
      <c r="AE23" s="1" t="s">
        <v>95</v>
      </c>
      <c r="AF23" s="1" t="s">
        <v>612</v>
      </c>
      <c r="AG23" s="1" t="s">
        <v>97</v>
      </c>
      <c r="AH23" s="1" t="s">
        <v>305</v>
      </c>
      <c r="AI23" s="1" t="s">
        <v>99</v>
      </c>
      <c r="AJ23" s="1">
        <v>88.6</v>
      </c>
      <c r="AK23" s="1">
        <v>9.3</v>
      </c>
      <c r="AL23" s="1" t="s">
        <v>612</v>
      </c>
      <c r="AM23" s="1" t="s">
        <v>97</v>
      </c>
      <c r="AN23" s="1" t="s">
        <v>100</v>
      </c>
      <c r="AO23" s="1" t="s">
        <v>131</v>
      </c>
      <c r="AP23" s="1" t="s">
        <v>102</v>
      </c>
      <c r="AQ23" s="1">
        <v>77</v>
      </c>
      <c r="AR23" s="1">
        <v>8.3</v>
      </c>
      <c r="AS23" s="1"/>
      <c r="AT23" s="1"/>
      <c r="AU23" s="1"/>
      <c r="AV23" s="1"/>
      <c r="AW23" s="1"/>
      <c r="AX23" s="1"/>
      <c r="AY23" s="1" t="s">
        <v>613</v>
      </c>
      <c r="AZ23" s="1" t="s">
        <v>614</v>
      </c>
      <c r="BA23" s="1" t="s">
        <v>105</v>
      </c>
      <c r="BB23" s="1" t="s">
        <v>106</v>
      </c>
      <c r="BC23" s="1" t="s">
        <v>549</v>
      </c>
      <c r="BD23" s="1" t="s">
        <v>141</v>
      </c>
      <c r="BE23" s="1">
        <v>69.7</v>
      </c>
      <c r="BF23" s="1">
        <v>7.47</v>
      </c>
      <c r="BG23" s="1"/>
      <c r="BH23" s="1"/>
      <c r="BI23" s="1"/>
      <c r="BJ23" s="1"/>
      <c r="BK23" s="1"/>
      <c r="BL23" s="1"/>
      <c r="BM23" s="1"/>
      <c r="BN23" s="1"/>
      <c r="BO23" s="1" t="s">
        <v>615</v>
      </c>
      <c r="BP23" s="1" t="s">
        <v>616</v>
      </c>
      <c r="BQ23" s="1" t="s">
        <v>617</v>
      </c>
      <c r="BR23" s="1" t="s">
        <v>618</v>
      </c>
      <c r="BS23" s="1">
        <v>23</v>
      </c>
      <c r="BT23" s="1" t="s">
        <v>619</v>
      </c>
      <c r="BU23" s="1" t="str">
        <f>HYPERLINK("https://nconnect.nicmar.ac.in/storage/profile/6a849e28bdf26.png","Download")</f>
        <v>0</v>
      </c>
      <c r="BV23" s="3"/>
      <c r="BW23" s="3"/>
    </row>
    <row r="24" spans="1:75">
      <c r="A24" s="1" t="s">
        <v>75</v>
      </c>
      <c r="B24" s="1" t="s">
        <v>76</v>
      </c>
      <c r="C24" s="1" t="s">
        <v>620</v>
      </c>
      <c r="D24" s="1" t="s">
        <v>621</v>
      </c>
      <c r="E24" s="1" t="s">
        <v>622</v>
      </c>
      <c r="F24" s="1" t="s">
        <v>623</v>
      </c>
      <c r="G24" s="1" t="s">
        <v>624</v>
      </c>
      <c r="H24" s="1" t="s">
        <v>625</v>
      </c>
      <c r="I24" s="1" t="s">
        <v>625</v>
      </c>
      <c r="J24" s="1">
        <v>7977680408</v>
      </c>
      <c r="K24" s="1" t="s">
        <v>117</v>
      </c>
      <c r="L24" s="1" t="s">
        <v>626</v>
      </c>
      <c r="M24" s="1" t="s">
        <v>84</v>
      </c>
      <c r="N24" s="1" t="s">
        <v>627</v>
      </c>
      <c r="O24" s="1" t="s">
        <v>628</v>
      </c>
      <c r="P24" s="1" t="s">
        <v>237</v>
      </c>
      <c r="Q24" s="1">
        <v>281086652142</v>
      </c>
      <c r="R24" s="1" t="s">
        <v>629</v>
      </c>
      <c r="S24" s="1">
        <v>7977683656</v>
      </c>
      <c r="T24" s="1" t="s">
        <v>630</v>
      </c>
      <c r="U24" s="1" t="s">
        <v>631</v>
      </c>
      <c r="V24" s="1">
        <v>9867593656</v>
      </c>
      <c r="W24" s="1" t="s">
        <v>515</v>
      </c>
      <c r="X24" s="1" t="s">
        <v>632</v>
      </c>
      <c r="Y24" s="1" t="s">
        <v>268</v>
      </c>
      <c r="Z24" s="1" t="s">
        <v>94</v>
      </c>
      <c r="AA24" s="1" t="s">
        <v>632</v>
      </c>
      <c r="AB24" s="1" t="s">
        <v>268</v>
      </c>
      <c r="AC24" s="1" t="s">
        <v>94</v>
      </c>
      <c r="AD24" s="1" t="s">
        <v>95</v>
      </c>
      <c r="AE24" s="1" t="s">
        <v>95</v>
      </c>
      <c r="AF24" s="1" t="s">
        <v>633</v>
      </c>
      <c r="AG24" s="1" t="s">
        <v>634</v>
      </c>
      <c r="AH24" s="1" t="s">
        <v>635</v>
      </c>
      <c r="AI24" s="1" t="s">
        <v>428</v>
      </c>
      <c r="AJ24" s="1">
        <v>87.2</v>
      </c>
      <c r="AK24" s="1"/>
      <c r="AL24" s="1"/>
      <c r="AM24" s="1"/>
      <c r="AN24" s="1"/>
      <c r="AO24" s="1"/>
      <c r="AP24" s="1"/>
      <c r="AQ24" s="1"/>
      <c r="AR24" s="1"/>
      <c r="AS24" s="1" t="s">
        <v>636</v>
      </c>
      <c r="AT24" s="1" t="s">
        <v>637</v>
      </c>
      <c r="AU24" s="1" t="s">
        <v>638</v>
      </c>
      <c r="AV24" s="1" t="s">
        <v>381</v>
      </c>
      <c r="AW24" s="1">
        <v>88.4</v>
      </c>
      <c r="AX24" s="1"/>
      <c r="AY24" s="1" t="s">
        <v>309</v>
      </c>
      <c r="AZ24" s="1" t="s">
        <v>639</v>
      </c>
      <c r="BA24" s="1" t="s">
        <v>196</v>
      </c>
      <c r="BB24" s="1" t="s">
        <v>379</v>
      </c>
      <c r="BC24" s="1" t="s">
        <v>522</v>
      </c>
      <c r="BD24" s="1" t="s">
        <v>640</v>
      </c>
      <c r="BE24" s="1">
        <v>82.7</v>
      </c>
      <c r="BF24" s="1">
        <v>9.35</v>
      </c>
      <c r="BG24" s="1"/>
      <c r="BH24" s="1"/>
      <c r="BI24" s="1"/>
      <c r="BJ24" s="1"/>
      <c r="BK24" s="1"/>
      <c r="BL24" s="1"/>
      <c r="BM24" s="1"/>
      <c r="BN24" s="1"/>
      <c r="BO24" s="1" t="s">
        <v>641</v>
      </c>
      <c r="BP24" s="1" t="s">
        <v>642</v>
      </c>
      <c r="BQ24" s="1" t="s">
        <v>643</v>
      </c>
      <c r="BR24" s="1"/>
      <c r="BS24" s="1"/>
      <c r="BT24" s="1" t="s">
        <v>644</v>
      </c>
      <c r="BU24" s="1" t="str">
        <f>HYPERLINK("https://nconnect.nicmar.ac.in/storage/profile/6a84adc7c021f.png","Download")</f>
        <v>0</v>
      </c>
      <c r="BV24" s="3"/>
      <c r="BW24" s="3"/>
    </row>
    <row r="25" spans="1:75">
      <c r="A25" s="1" t="s">
        <v>75</v>
      </c>
      <c r="B25" s="1" t="s">
        <v>76</v>
      </c>
      <c r="C25" s="1" t="s">
        <v>645</v>
      </c>
      <c r="D25" s="1" t="s">
        <v>646</v>
      </c>
      <c r="E25" s="1" t="s">
        <v>647</v>
      </c>
      <c r="F25" s="1" t="s">
        <v>648</v>
      </c>
      <c r="G25" s="1" t="s">
        <v>649</v>
      </c>
      <c r="H25" s="1" t="s">
        <v>650</v>
      </c>
      <c r="I25" s="1" t="s">
        <v>651</v>
      </c>
      <c r="J25" s="1">
        <v>9960646937</v>
      </c>
      <c r="K25" s="1" t="s">
        <v>117</v>
      </c>
      <c r="L25" s="1" t="s">
        <v>652</v>
      </c>
      <c r="M25" s="1" t="s">
        <v>84</v>
      </c>
      <c r="N25" s="1" t="s">
        <v>653</v>
      </c>
      <c r="O25" s="1" t="s">
        <v>654</v>
      </c>
      <c r="P25" s="1" t="s">
        <v>87</v>
      </c>
      <c r="Q25" s="1">
        <v>880898248395</v>
      </c>
      <c r="R25" s="1" t="s">
        <v>647</v>
      </c>
      <c r="S25" s="1">
        <v>9421514712</v>
      </c>
      <c r="T25" s="1" t="s">
        <v>445</v>
      </c>
      <c r="U25" s="1" t="s">
        <v>655</v>
      </c>
      <c r="V25" s="1">
        <v>8329689165</v>
      </c>
      <c r="W25" s="1" t="s">
        <v>515</v>
      </c>
      <c r="X25" s="1" t="s">
        <v>656</v>
      </c>
      <c r="Y25" s="1" t="s">
        <v>657</v>
      </c>
      <c r="Z25" s="1" t="s">
        <v>94</v>
      </c>
      <c r="AA25" s="1" t="s">
        <v>656</v>
      </c>
      <c r="AB25" s="1" t="s">
        <v>657</v>
      </c>
      <c r="AC25" s="1" t="s">
        <v>94</v>
      </c>
      <c r="AD25" s="1" t="s">
        <v>95</v>
      </c>
      <c r="AE25" s="1" t="s">
        <v>95</v>
      </c>
      <c r="AF25" s="1" t="s">
        <v>658</v>
      </c>
      <c r="AG25" s="1" t="s">
        <v>659</v>
      </c>
      <c r="AH25" s="1" t="s">
        <v>352</v>
      </c>
      <c r="AI25" s="1" t="s">
        <v>496</v>
      </c>
      <c r="AJ25" s="1">
        <v>92.4</v>
      </c>
      <c r="AK25" s="1"/>
      <c r="AL25" s="1" t="s">
        <v>660</v>
      </c>
      <c r="AM25" s="1" t="s">
        <v>659</v>
      </c>
      <c r="AN25" s="1" t="s">
        <v>100</v>
      </c>
      <c r="AO25" s="1" t="s">
        <v>428</v>
      </c>
      <c r="AP25" s="1" t="s">
        <v>163</v>
      </c>
      <c r="AQ25" s="1">
        <v>81.23</v>
      </c>
      <c r="AR25" s="1"/>
      <c r="AS25" s="1"/>
      <c r="AT25" s="1"/>
      <c r="AU25" s="1"/>
      <c r="AV25" s="1"/>
      <c r="AW25" s="1"/>
      <c r="AX25" s="1"/>
      <c r="AY25" s="1" t="s">
        <v>103</v>
      </c>
      <c r="AZ25" s="1" t="s">
        <v>661</v>
      </c>
      <c r="BA25" s="1" t="s">
        <v>196</v>
      </c>
      <c r="BB25" s="1" t="s">
        <v>379</v>
      </c>
      <c r="BC25" s="1" t="s">
        <v>355</v>
      </c>
      <c r="BD25" s="1" t="s">
        <v>662</v>
      </c>
      <c r="BE25" s="1">
        <v>90.8</v>
      </c>
      <c r="BF25" s="1">
        <v>9.54</v>
      </c>
      <c r="BG25" s="1"/>
      <c r="BH25" s="1"/>
      <c r="BI25" s="1"/>
      <c r="BJ25" s="1"/>
      <c r="BK25" s="1"/>
      <c r="BL25" s="1"/>
      <c r="BM25" s="1"/>
      <c r="BN25" s="1"/>
      <c r="BO25" s="1" t="s">
        <v>663</v>
      </c>
      <c r="BP25" s="1" t="s">
        <v>664</v>
      </c>
      <c r="BQ25" s="1" t="s">
        <v>665</v>
      </c>
      <c r="BR25" s="1"/>
      <c r="BS25" s="1"/>
      <c r="BT25" s="1"/>
      <c r="BU25" s="1" t="str">
        <f>HYPERLINK("https://nconnect.nicmar.ac.in/storage/profile/6a859902d946e.png","Download")</f>
        <v>0</v>
      </c>
      <c r="BV25" s="3"/>
      <c r="BW25" s="3"/>
    </row>
    <row r="26" spans="1:75">
      <c r="A26" s="1" t="s">
        <v>75</v>
      </c>
      <c r="B26" s="1" t="s">
        <v>76</v>
      </c>
      <c r="C26" s="1" t="s">
        <v>666</v>
      </c>
      <c r="D26" s="1" t="s">
        <v>667</v>
      </c>
      <c r="E26" s="1"/>
      <c r="F26" s="1" t="s">
        <v>668</v>
      </c>
      <c r="G26" s="1" t="s">
        <v>669</v>
      </c>
      <c r="H26" s="1" t="s">
        <v>670</v>
      </c>
      <c r="I26" s="1" t="s">
        <v>670</v>
      </c>
      <c r="J26" s="1">
        <v>9416743400</v>
      </c>
      <c r="K26" s="1" t="s">
        <v>82</v>
      </c>
      <c r="L26" s="1" t="s">
        <v>671</v>
      </c>
      <c r="M26" s="1" t="s">
        <v>84</v>
      </c>
      <c r="N26" s="1" t="s">
        <v>672</v>
      </c>
      <c r="O26" s="1" t="s">
        <v>673</v>
      </c>
      <c r="P26" s="1" t="s">
        <v>182</v>
      </c>
      <c r="Q26" s="1">
        <v>821628457005</v>
      </c>
      <c r="R26" s="1" t="s">
        <v>674</v>
      </c>
      <c r="S26" s="1">
        <v>8437797779</v>
      </c>
      <c r="T26" s="1" t="s">
        <v>675</v>
      </c>
      <c r="U26" s="1" t="s">
        <v>676</v>
      </c>
      <c r="V26" s="1">
        <v>9416206262</v>
      </c>
      <c r="W26" s="1" t="s">
        <v>675</v>
      </c>
      <c r="X26" s="1" t="s">
        <v>677</v>
      </c>
      <c r="Y26" s="1" t="s">
        <v>678</v>
      </c>
      <c r="Z26" s="1" t="s">
        <v>679</v>
      </c>
      <c r="AA26" s="1" t="s">
        <v>677</v>
      </c>
      <c r="AB26" s="1" t="s">
        <v>678</v>
      </c>
      <c r="AC26" s="1" t="s">
        <v>679</v>
      </c>
      <c r="AD26" s="1" t="s">
        <v>95</v>
      </c>
      <c r="AE26" s="1" t="s">
        <v>95</v>
      </c>
      <c r="AF26" s="1" t="s">
        <v>680</v>
      </c>
      <c r="AG26" s="1" t="s">
        <v>681</v>
      </c>
      <c r="AH26" s="1" t="s">
        <v>352</v>
      </c>
      <c r="AI26" s="1" t="s">
        <v>496</v>
      </c>
      <c r="AJ26" s="1">
        <v>89.3</v>
      </c>
      <c r="AK26" s="1">
        <v>9.4</v>
      </c>
      <c r="AL26" s="1" t="s">
        <v>680</v>
      </c>
      <c r="AM26" s="1" t="s">
        <v>681</v>
      </c>
      <c r="AN26" s="1" t="s">
        <v>134</v>
      </c>
      <c r="AO26" s="1" t="s">
        <v>428</v>
      </c>
      <c r="AP26" s="1" t="s">
        <v>163</v>
      </c>
      <c r="AQ26" s="1">
        <v>72</v>
      </c>
      <c r="AR26" s="1"/>
      <c r="AS26" s="1"/>
      <c r="AT26" s="1"/>
      <c r="AU26" s="1"/>
      <c r="AV26" s="1"/>
      <c r="AW26" s="1"/>
      <c r="AX26" s="1"/>
      <c r="AY26" s="1" t="s">
        <v>682</v>
      </c>
      <c r="AZ26" s="1" t="s">
        <v>683</v>
      </c>
      <c r="BA26" s="1" t="s">
        <v>105</v>
      </c>
      <c r="BB26" s="1" t="s">
        <v>311</v>
      </c>
      <c r="BC26" s="1" t="s">
        <v>248</v>
      </c>
      <c r="BD26" s="1" t="s">
        <v>684</v>
      </c>
      <c r="BE26" s="1">
        <v>70.11</v>
      </c>
      <c r="BF26" s="1">
        <v>7.38</v>
      </c>
      <c r="BG26" s="1"/>
      <c r="BH26" s="1"/>
      <c r="BI26" s="1"/>
      <c r="BJ26" s="1"/>
      <c r="BK26" s="1"/>
      <c r="BL26" s="1"/>
      <c r="BM26" s="1"/>
      <c r="BN26" s="1"/>
      <c r="BO26" s="1" t="s">
        <v>685</v>
      </c>
      <c r="BP26" s="1" t="s">
        <v>686</v>
      </c>
      <c r="BQ26" s="1" t="s">
        <v>280</v>
      </c>
      <c r="BR26" s="1"/>
      <c r="BS26" s="1"/>
      <c r="BT26" s="1"/>
      <c r="BU26" s="1" t="str">
        <f>HYPERLINK("https://nconnect.nicmar.ac.in/storage/profile/6a84afb84e108.png","Download")</f>
        <v>0</v>
      </c>
      <c r="BV26" s="3"/>
      <c r="BW26" s="3"/>
    </row>
    <row r="27" spans="1:75">
      <c r="A27" s="1" t="s">
        <v>75</v>
      </c>
      <c r="B27" s="1" t="s">
        <v>76</v>
      </c>
      <c r="C27" s="1" t="s">
        <v>687</v>
      </c>
      <c r="D27" s="1" t="s">
        <v>688</v>
      </c>
      <c r="E27" s="1" t="s">
        <v>689</v>
      </c>
      <c r="F27" s="1" t="s">
        <v>690</v>
      </c>
      <c r="G27" s="1" t="s">
        <v>691</v>
      </c>
      <c r="H27" s="1" t="s">
        <v>692</v>
      </c>
      <c r="I27" s="1" t="s">
        <v>692</v>
      </c>
      <c r="J27" s="1">
        <v>7219405031</v>
      </c>
      <c r="K27" s="1" t="s">
        <v>117</v>
      </c>
      <c r="L27" s="1" t="s">
        <v>693</v>
      </c>
      <c r="M27" s="1" t="s">
        <v>84</v>
      </c>
      <c r="N27" s="1" t="s">
        <v>235</v>
      </c>
      <c r="O27" s="1" t="s">
        <v>694</v>
      </c>
      <c r="P27" s="1" t="s">
        <v>182</v>
      </c>
      <c r="Q27" s="1">
        <v>995646758285</v>
      </c>
      <c r="R27" s="1" t="s">
        <v>695</v>
      </c>
      <c r="S27" s="1">
        <v>7028005332</v>
      </c>
      <c r="T27" s="1" t="s">
        <v>696</v>
      </c>
      <c r="U27" s="1" t="s">
        <v>697</v>
      </c>
      <c r="V27" s="1">
        <v>7028005333</v>
      </c>
      <c r="W27" s="1" t="s">
        <v>422</v>
      </c>
      <c r="X27" s="1" t="s">
        <v>698</v>
      </c>
      <c r="Y27" s="1" t="s">
        <v>93</v>
      </c>
      <c r="Z27" s="1" t="s">
        <v>94</v>
      </c>
      <c r="AA27" s="1" t="s">
        <v>698</v>
      </c>
      <c r="AB27" s="1" t="s">
        <v>93</v>
      </c>
      <c r="AC27" s="1" t="s">
        <v>94</v>
      </c>
      <c r="AD27" s="1" t="s">
        <v>95</v>
      </c>
      <c r="AE27" s="1" t="s">
        <v>95</v>
      </c>
      <c r="AF27" s="1" t="s">
        <v>699</v>
      </c>
      <c r="AG27" s="1" t="s">
        <v>700</v>
      </c>
      <c r="AH27" s="1" t="s">
        <v>99</v>
      </c>
      <c r="AI27" s="1" t="s">
        <v>164</v>
      </c>
      <c r="AJ27" s="1">
        <v>75.8</v>
      </c>
      <c r="AK27" s="1"/>
      <c r="AL27" s="1"/>
      <c r="AM27" s="1"/>
      <c r="AN27" s="1"/>
      <c r="AO27" s="1"/>
      <c r="AP27" s="1"/>
      <c r="AQ27" s="1"/>
      <c r="AR27" s="1"/>
      <c r="AS27" s="1" t="s">
        <v>636</v>
      </c>
      <c r="AT27" s="1" t="s">
        <v>701</v>
      </c>
      <c r="AU27" s="1" t="s">
        <v>192</v>
      </c>
      <c r="AV27" s="1" t="s">
        <v>193</v>
      </c>
      <c r="AW27" s="1">
        <v>80.68</v>
      </c>
      <c r="AX27" s="1"/>
      <c r="AY27" s="1" t="s">
        <v>702</v>
      </c>
      <c r="AZ27" s="1" t="s">
        <v>703</v>
      </c>
      <c r="BA27" s="1" t="s">
        <v>196</v>
      </c>
      <c r="BB27" s="1" t="s">
        <v>379</v>
      </c>
      <c r="BC27" s="1" t="s">
        <v>197</v>
      </c>
      <c r="BD27" s="1" t="s">
        <v>704</v>
      </c>
      <c r="BE27" s="1">
        <v>74.6</v>
      </c>
      <c r="BF27" s="1">
        <v>8.21</v>
      </c>
      <c r="BG27" s="1"/>
      <c r="BH27" s="1"/>
      <c r="BI27" s="1"/>
      <c r="BJ27" s="1"/>
      <c r="BK27" s="1"/>
      <c r="BL27" s="1"/>
      <c r="BM27" s="1"/>
      <c r="BN27" s="1"/>
      <c r="BO27" s="1" t="s">
        <v>705</v>
      </c>
      <c r="BP27" s="1" t="s">
        <v>706</v>
      </c>
      <c r="BQ27" s="1" t="s">
        <v>707</v>
      </c>
      <c r="BR27" s="1" t="s">
        <v>708</v>
      </c>
      <c r="BS27" s="1">
        <v>5</v>
      </c>
      <c r="BT27" s="1" t="s">
        <v>709</v>
      </c>
      <c r="BU27" s="1" t="str">
        <f>HYPERLINK("https://nconnect.nicmar.ac.in/storage/profile/6a8197bd811f0.png","Download")</f>
        <v>0</v>
      </c>
      <c r="BV27" s="3"/>
      <c r="BW27" s="3"/>
    </row>
    <row r="28" spans="1:75">
      <c r="A28" s="1" t="s">
        <v>75</v>
      </c>
      <c r="B28" s="1" t="s">
        <v>76</v>
      </c>
      <c r="C28" s="1" t="s">
        <v>710</v>
      </c>
      <c r="D28" s="1" t="s">
        <v>711</v>
      </c>
      <c r="E28" s="1"/>
      <c r="F28" s="1" t="s">
        <v>712</v>
      </c>
      <c r="G28" s="1" t="s">
        <v>713</v>
      </c>
      <c r="H28" s="1" t="s">
        <v>714</v>
      </c>
      <c r="I28" s="1" t="s">
        <v>715</v>
      </c>
      <c r="J28" s="1">
        <v>7006439889</v>
      </c>
      <c r="K28" s="1" t="s">
        <v>82</v>
      </c>
      <c r="L28" s="1" t="s">
        <v>394</v>
      </c>
      <c r="M28" s="1" t="s">
        <v>84</v>
      </c>
      <c r="N28" s="1" t="s">
        <v>716</v>
      </c>
      <c r="O28" s="1" t="s">
        <v>717</v>
      </c>
      <c r="P28" s="1" t="s">
        <v>182</v>
      </c>
      <c r="Q28" s="1">
        <v>712310648776</v>
      </c>
      <c r="R28" s="1" t="s">
        <v>718</v>
      </c>
      <c r="S28" s="1">
        <v>7006149345</v>
      </c>
      <c r="T28" s="1" t="s">
        <v>719</v>
      </c>
      <c r="U28" s="1" t="s">
        <v>720</v>
      </c>
      <c r="V28" s="1">
        <v>9682363063</v>
      </c>
      <c r="W28" s="1" t="s">
        <v>721</v>
      </c>
      <c r="X28" s="1" t="s">
        <v>722</v>
      </c>
      <c r="Y28" s="1" t="s">
        <v>723</v>
      </c>
      <c r="Z28" s="1" t="s">
        <v>724</v>
      </c>
      <c r="AA28" s="1" t="s">
        <v>725</v>
      </c>
      <c r="AB28" s="1" t="s">
        <v>93</v>
      </c>
      <c r="AC28" s="1" t="s">
        <v>94</v>
      </c>
      <c r="AD28" s="1" t="s">
        <v>95</v>
      </c>
      <c r="AE28" s="1" t="s">
        <v>95</v>
      </c>
      <c r="AF28" s="1" t="s">
        <v>726</v>
      </c>
      <c r="AG28" s="1" t="s">
        <v>727</v>
      </c>
      <c r="AH28" s="1" t="s">
        <v>728</v>
      </c>
      <c r="AI28" s="1" t="s">
        <v>729</v>
      </c>
      <c r="AJ28" s="1">
        <v>98.4</v>
      </c>
      <c r="AK28" s="1">
        <v>10</v>
      </c>
      <c r="AL28" s="1" t="s">
        <v>726</v>
      </c>
      <c r="AM28" s="1" t="s">
        <v>727</v>
      </c>
      <c r="AN28" s="1" t="s">
        <v>134</v>
      </c>
      <c r="AO28" s="1" t="s">
        <v>730</v>
      </c>
      <c r="AP28" s="1" t="s">
        <v>381</v>
      </c>
      <c r="AQ28" s="1">
        <v>89.9</v>
      </c>
      <c r="AR28" s="1">
        <v>9.46</v>
      </c>
      <c r="AS28" s="1"/>
      <c r="AT28" s="1"/>
      <c r="AU28" s="1"/>
      <c r="AV28" s="1"/>
      <c r="AW28" s="1"/>
      <c r="AX28" s="1"/>
      <c r="AY28" s="1" t="s">
        <v>731</v>
      </c>
      <c r="AZ28" s="1" t="s">
        <v>732</v>
      </c>
      <c r="BA28" s="1" t="s">
        <v>138</v>
      </c>
      <c r="BB28" s="1" t="s">
        <v>379</v>
      </c>
      <c r="BC28" s="1" t="s">
        <v>225</v>
      </c>
      <c r="BD28" s="1" t="s">
        <v>733</v>
      </c>
      <c r="BE28" s="1">
        <v>80.9</v>
      </c>
      <c r="BF28" s="1">
        <v>8.09</v>
      </c>
      <c r="BG28" s="1"/>
      <c r="BH28" s="1"/>
      <c r="BI28" s="1"/>
      <c r="BJ28" s="1"/>
      <c r="BK28" s="1"/>
      <c r="BL28" s="1"/>
      <c r="BM28" s="1"/>
      <c r="BN28" s="1"/>
      <c r="BO28" s="1" t="s">
        <v>734</v>
      </c>
      <c r="BP28" s="1"/>
      <c r="BQ28" s="1"/>
      <c r="BR28" s="1" t="s">
        <v>735</v>
      </c>
      <c r="BS28" s="1">
        <v>9</v>
      </c>
      <c r="BT28" s="1"/>
      <c r="BU28" s="1" t="str">
        <f>HYPERLINK("https://nconnect.nicmar.ac.in/storage/profile/6a85bc6eeba69.png","Download")</f>
        <v>0</v>
      </c>
      <c r="BV28" s="3"/>
      <c r="BW28" s="3"/>
    </row>
    <row r="29" spans="1:75">
      <c r="A29" s="1" t="s">
        <v>75</v>
      </c>
      <c r="B29" s="1" t="s">
        <v>76</v>
      </c>
      <c r="C29" s="1" t="s">
        <v>736</v>
      </c>
      <c r="D29" s="1" t="s">
        <v>737</v>
      </c>
      <c r="E29" s="1" t="s">
        <v>738</v>
      </c>
      <c r="F29" s="1" t="s">
        <v>739</v>
      </c>
      <c r="G29" s="1" t="s">
        <v>740</v>
      </c>
      <c r="H29" s="1" t="s">
        <v>741</v>
      </c>
      <c r="I29" s="1" t="s">
        <v>742</v>
      </c>
      <c r="J29" s="1">
        <v>9890810923</v>
      </c>
      <c r="K29" s="1" t="s">
        <v>117</v>
      </c>
      <c r="L29" s="1" t="s">
        <v>743</v>
      </c>
      <c r="M29" s="1" t="s">
        <v>84</v>
      </c>
      <c r="N29" s="1" t="s">
        <v>744</v>
      </c>
      <c r="O29" s="1" t="s">
        <v>745</v>
      </c>
      <c r="P29" s="1" t="s">
        <v>87</v>
      </c>
      <c r="Q29" s="1">
        <v>794513855837</v>
      </c>
      <c r="R29" s="1" t="s">
        <v>746</v>
      </c>
      <c r="S29" s="1">
        <v>9689461875</v>
      </c>
      <c r="T29" s="1" t="s">
        <v>747</v>
      </c>
      <c r="U29" s="1" t="s">
        <v>748</v>
      </c>
      <c r="V29" s="1">
        <v>9689571847</v>
      </c>
      <c r="W29" s="1" t="s">
        <v>515</v>
      </c>
      <c r="X29" s="1" t="s">
        <v>749</v>
      </c>
      <c r="Y29" s="1" t="s">
        <v>750</v>
      </c>
      <c r="Z29" s="1" t="s">
        <v>94</v>
      </c>
      <c r="AA29" s="1" t="s">
        <v>749</v>
      </c>
      <c r="AB29" s="1" t="s">
        <v>750</v>
      </c>
      <c r="AC29" s="1" t="s">
        <v>94</v>
      </c>
      <c r="AD29" s="1" t="s">
        <v>95</v>
      </c>
      <c r="AE29" s="1" t="s">
        <v>95</v>
      </c>
      <c r="AF29" s="1" t="s">
        <v>751</v>
      </c>
      <c r="AG29" s="1" t="s">
        <v>752</v>
      </c>
      <c r="AH29" s="1" t="s">
        <v>304</v>
      </c>
      <c r="AI29" s="1" t="s">
        <v>305</v>
      </c>
      <c r="AJ29" s="1">
        <v>76.8</v>
      </c>
      <c r="AK29" s="1"/>
      <c r="AL29" s="1" t="s">
        <v>753</v>
      </c>
      <c r="AM29" s="1" t="s">
        <v>752</v>
      </c>
      <c r="AN29" s="1" t="s">
        <v>134</v>
      </c>
      <c r="AO29" s="1" t="s">
        <v>189</v>
      </c>
      <c r="AP29" s="1" t="s">
        <v>308</v>
      </c>
      <c r="AQ29" s="1">
        <v>71.85</v>
      </c>
      <c r="AR29" s="1"/>
      <c r="AS29" s="1"/>
      <c r="AT29" s="1"/>
      <c r="AU29" s="1"/>
      <c r="AV29" s="1"/>
      <c r="AW29" s="1"/>
      <c r="AX29" s="1"/>
      <c r="AY29" s="1" t="s">
        <v>754</v>
      </c>
      <c r="AZ29" s="1" t="s">
        <v>755</v>
      </c>
      <c r="BA29" s="1" t="s">
        <v>196</v>
      </c>
      <c r="BB29" s="1" t="s">
        <v>379</v>
      </c>
      <c r="BC29" s="1" t="s">
        <v>477</v>
      </c>
      <c r="BD29" s="1" t="s">
        <v>640</v>
      </c>
      <c r="BE29" s="1">
        <v>73.05</v>
      </c>
      <c r="BF29" s="1">
        <v>8.74</v>
      </c>
      <c r="BG29" s="1"/>
      <c r="BH29" s="1"/>
      <c r="BI29" s="1"/>
      <c r="BJ29" s="1"/>
      <c r="BK29" s="1"/>
      <c r="BL29" s="1"/>
      <c r="BM29" s="1"/>
      <c r="BN29" s="1"/>
      <c r="BO29" s="1" t="s">
        <v>756</v>
      </c>
      <c r="BP29" s="1" t="s">
        <v>757</v>
      </c>
      <c r="BQ29" s="1" t="s">
        <v>573</v>
      </c>
      <c r="BR29" s="1"/>
      <c r="BS29" s="1"/>
      <c r="BT29" s="1" t="s">
        <v>758</v>
      </c>
      <c r="BU29" s="1" t="str">
        <f>HYPERLINK("https://nconnect.nicmar.ac.in/storage/profile/6a8438d68de33.png","Download")</f>
        <v>0</v>
      </c>
      <c r="BV29" s="3"/>
      <c r="BW29" s="3"/>
    </row>
    <row r="30" spans="1:75">
      <c r="A30" s="1" t="s">
        <v>75</v>
      </c>
      <c r="B30" s="1" t="s">
        <v>76</v>
      </c>
      <c r="C30" s="1" t="s">
        <v>759</v>
      </c>
      <c r="D30" s="1"/>
      <c r="E30" s="1"/>
      <c r="F30" s="1"/>
      <c r="G30" s="1"/>
      <c r="H30" s="1" t="s">
        <v>760</v>
      </c>
      <c r="I30" s="1" t="s">
        <v>760</v>
      </c>
      <c r="J30" s="1"/>
      <c r="K30" s="1"/>
      <c r="L30" s="1"/>
      <c r="M30" s="1"/>
      <c r="N30" s="1"/>
      <c r="O30" s="1"/>
      <c r="P30" s="1"/>
      <c r="Q30" s="1"/>
      <c r="R30" s="1"/>
      <c r="S30" s="1"/>
      <c r="T30" s="1"/>
      <c r="U30" s="1"/>
      <c r="V30" s="1"/>
      <c r="W30" s="1"/>
      <c r="X30" s="1"/>
      <c r="Y30" s="1"/>
      <c r="Z30" s="1"/>
      <c r="AA30" s="1"/>
      <c r="AB30" s="1"/>
      <c r="AC30" s="1"/>
      <c r="AD30" s="1" t="s">
        <v>95</v>
      </c>
      <c r="AE30" s="1" t="s">
        <v>95</v>
      </c>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t="s">
        <v>285</v>
      </c>
      <c r="BV30" s="3"/>
      <c r="BW30" s="3"/>
    </row>
    <row r="31" spans="1:75">
      <c r="A31" s="1" t="s">
        <v>75</v>
      </c>
      <c r="B31" s="1" t="s">
        <v>76</v>
      </c>
      <c r="C31" s="1" t="s">
        <v>761</v>
      </c>
      <c r="D31" s="1" t="s">
        <v>762</v>
      </c>
      <c r="E31" s="1" t="s">
        <v>763</v>
      </c>
      <c r="F31" s="1" t="s">
        <v>764</v>
      </c>
      <c r="G31" s="1" t="s">
        <v>765</v>
      </c>
      <c r="H31" s="1" t="s">
        <v>766</v>
      </c>
      <c r="I31" s="1" t="s">
        <v>766</v>
      </c>
      <c r="J31" s="1">
        <v>8104939871</v>
      </c>
      <c r="K31" s="1" t="s">
        <v>82</v>
      </c>
      <c r="L31" s="1" t="s">
        <v>767</v>
      </c>
      <c r="M31" s="1" t="s">
        <v>84</v>
      </c>
      <c r="N31" s="1" t="s">
        <v>342</v>
      </c>
      <c r="O31" s="1" t="s">
        <v>768</v>
      </c>
      <c r="P31" s="1" t="s">
        <v>182</v>
      </c>
      <c r="Q31" s="1">
        <v>302621459247</v>
      </c>
      <c r="R31" s="1" t="s">
        <v>769</v>
      </c>
      <c r="S31" s="1">
        <v>9702360310</v>
      </c>
      <c r="T31" s="1" t="s">
        <v>770</v>
      </c>
      <c r="U31" s="1" t="s">
        <v>771</v>
      </c>
      <c r="V31" s="1">
        <v>9702218436</v>
      </c>
      <c r="W31" s="1" t="s">
        <v>346</v>
      </c>
      <c r="X31" s="1" t="s">
        <v>772</v>
      </c>
      <c r="Y31" s="1" t="s">
        <v>301</v>
      </c>
      <c r="Z31" s="1" t="s">
        <v>94</v>
      </c>
      <c r="AA31" s="1" t="s">
        <v>772</v>
      </c>
      <c r="AB31" s="1" t="s">
        <v>301</v>
      </c>
      <c r="AC31" s="1" t="s">
        <v>94</v>
      </c>
      <c r="AD31" s="1" t="s">
        <v>95</v>
      </c>
      <c r="AE31" s="1" t="s">
        <v>95</v>
      </c>
      <c r="AF31" s="1" t="s">
        <v>773</v>
      </c>
      <c r="AG31" s="1" t="s">
        <v>426</v>
      </c>
      <c r="AH31" s="1" t="s">
        <v>774</v>
      </c>
      <c r="AI31" s="1" t="s">
        <v>99</v>
      </c>
      <c r="AJ31" s="1">
        <v>95.2</v>
      </c>
      <c r="AK31" s="1"/>
      <c r="AL31" s="1" t="s">
        <v>775</v>
      </c>
      <c r="AM31" s="1" t="s">
        <v>426</v>
      </c>
      <c r="AN31" s="1" t="s">
        <v>134</v>
      </c>
      <c r="AO31" s="1" t="s">
        <v>192</v>
      </c>
      <c r="AP31" s="1" t="s">
        <v>546</v>
      </c>
      <c r="AQ31" s="1">
        <v>78.31</v>
      </c>
      <c r="AR31" s="1"/>
      <c r="AS31" s="1"/>
      <c r="AT31" s="1"/>
      <c r="AU31" s="1"/>
      <c r="AV31" s="1"/>
      <c r="AW31" s="1"/>
      <c r="AX31" s="1"/>
      <c r="AY31" s="1" t="s">
        <v>754</v>
      </c>
      <c r="AZ31" s="1" t="s">
        <v>776</v>
      </c>
      <c r="BA31" s="1" t="s">
        <v>105</v>
      </c>
      <c r="BB31" s="1" t="s">
        <v>311</v>
      </c>
      <c r="BC31" s="1" t="s">
        <v>777</v>
      </c>
      <c r="BD31" s="1" t="s">
        <v>141</v>
      </c>
      <c r="BE31" s="1">
        <v>70.31</v>
      </c>
      <c r="BF31" s="1">
        <v>7.88</v>
      </c>
      <c r="BG31" s="1"/>
      <c r="BH31" s="1"/>
      <c r="BI31" s="1"/>
      <c r="BJ31" s="1"/>
      <c r="BK31" s="1"/>
      <c r="BL31" s="1"/>
      <c r="BM31" s="1"/>
      <c r="BN31" s="1"/>
      <c r="BO31" s="1" t="s">
        <v>778</v>
      </c>
      <c r="BP31" s="1" t="s">
        <v>779</v>
      </c>
      <c r="BQ31" s="1" t="s">
        <v>780</v>
      </c>
      <c r="BR31" s="1" t="s">
        <v>781</v>
      </c>
      <c r="BS31" s="1">
        <v>25</v>
      </c>
      <c r="BT31" s="1" t="s">
        <v>782</v>
      </c>
      <c r="BU31" s="1" t="str">
        <f>HYPERLINK("https://nconnect.nicmar.ac.in/storage/profile/6a880fce491d7.png","Download")</f>
        <v>0</v>
      </c>
      <c r="BV31" s="3"/>
      <c r="BW31" s="3"/>
    </row>
    <row r="32" spans="1:75">
      <c r="A32" s="1" t="s">
        <v>75</v>
      </c>
      <c r="B32" s="1" t="s">
        <v>76</v>
      </c>
      <c r="C32" s="1" t="s">
        <v>783</v>
      </c>
      <c r="D32" s="1" t="s">
        <v>784</v>
      </c>
      <c r="E32" s="1" t="s">
        <v>785</v>
      </c>
      <c r="F32" s="1" t="s">
        <v>786</v>
      </c>
      <c r="G32" s="1" t="s">
        <v>787</v>
      </c>
      <c r="H32" s="1" t="s">
        <v>788</v>
      </c>
      <c r="I32" s="1" t="s">
        <v>788</v>
      </c>
      <c r="J32" s="1">
        <v>9022422973</v>
      </c>
      <c r="K32" s="1" t="s">
        <v>82</v>
      </c>
      <c r="L32" s="1" t="s">
        <v>789</v>
      </c>
      <c r="M32" s="1" t="s">
        <v>84</v>
      </c>
      <c r="N32" s="1" t="s">
        <v>790</v>
      </c>
      <c r="O32" s="1" t="s">
        <v>791</v>
      </c>
      <c r="P32" s="1" t="s">
        <v>182</v>
      </c>
      <c r="Q32" s="1">
        <v>713625486835</v>
      </c>
      <c r="R32" s="1" t="s">
        <v>792</v>
      </c>
      <c r="S32" s="1">
        <v>9325212237</v>
      </c>
      <c r="T32" s="1" t="s">
        <v>183</v>
      </c>
      <c r="U32" s="1" t="s">
        <v>793</v>
      </c>
      <c r="V32" s="1">
        <v>9373092390</v>
      </c>
      <c r="W32" s="1" t="s">
        <v>794</v>
      </c>
      <c r="X32" s="1" t="s">
        <v>795</v>
      </c>
      <c r="Y32" s="1" t="s">
        <v>796</v>
      </c>
      <c r="Z32" s="1" t="s">
        <v>94</v>
      </c>
      <c r="AA32" s="1" t="s">
        <v>795</v>
      </c>
      <c r="AB32" s="1" t="s">
        <v>796</v>
      </c>
      <c r="AC32" s="1" t="s">
        <v>94</v>
      </c>
      <c r="AD32" s="1" t="s">
        <v>95</v>
      </c>
      <c r="AE32" s="1" t="s">
        <v>95</v>
      </c>
      <c r="AF32" s="1" t="s">
        <v>797</v>
      </c>
      <c r="AG32" s="1" t="s">
        <v>798</v>
      </c>
      <c r="AH32" s="1" t="s">
        <v>799</v>
      </c>
      <c r="AI32" s="1" t="s">
        <v>164</v>
      </c>
      <c r="AJ32" s="1">
        <v>81.2</v>
      </c>
      <c r="AK32" s="1"/>
      <c r="AL32" s="1" t="s">
        <v>800</v>
      </c>
      <c r="AM32" s="1" t="s">
        <v>798</v>
      </c>
      <c r="AN32" s="1" t="s">
        <v>134</v>
      </c>
      <c r="AO32" s="1" t="s">
        <v>164</v>
      </c>
      <c r="AP32" s="1" t="s">
        <v>801</v>
      </c>
      <c r="AQ32" s="1">
        <v>89.4</v>
      </c>
      <c r="AR32" s="1"/>
      <c r="AS32" s="1"/>
      <c r="AT32" s="1"/>
      <c r="AU32" s="1"/>
      <c r="AV32" s="1"/>
      <c r="AW32" s="1"/>
      <c r="AX32" s="1"/>
      <c r="AY32" s="1" t="s">
        <v>802</v>
      </c>
      <c r="AZ32" s="1" t="s">
        <v>803</v>
      </c>
      <c r="BA32" s="1" t="s">
        <v>804</v>
      </c>
      <c r="BB32" s="1" t="s">
        <v>805</v>
      </c>
      <c r="BC32" s="1" t="s">
        <v>225</v>
      </c>
      <c r="BD32" s="1" t="s">
        <v>170</v>
      </c>
      <c r="BE32" s="1">
        <v>67</v>
      </c>
      <c r="BF32" s="1">
        <v>2.6</v>
      </c>
      <c r="BG32" s="1"/>
      <c r="BH32" s="1"/>
      <c r="BI32" s="1"/>
      <c r="BJ32" s="1"/>
      <c r="BK32" s="1"/>
      <c r="BL32" s="1"/>
      <c r="BM32" s="1"/>
      <c r="BN32" s="1"/>
      <c r="BO32" s="1" t="s">
        <v>806</v>
      </c>
      <c r="BP32" s="1"/>
      <c r="BQ32" s="1"/>
      <c r="BR32" s="1" t="s">
        <v>807</v>
      </c>
      <c r="BS32" s="1">
        <v>26</v>
      </c>
      <c r="BT32" s="1"/>
      <c r="BU32" s="1" t="str">
        <f>HYPERLINK("https://nconnect.nicmar.ac.in/storage/profile/6a85e9d6d0271.png","Download")</f>
        <v>0</v>
      </c>
      <c r="BV32" s="3"/>
      <c r="BW32" s="3"/>
    </row>
    <row r="33" spans="1:75">
      <c r="A33" s="1" t="s">
        <v>75</v>
      </c>
      <c r="B33" s="1" t="s">
        <v>76</v>
      </c>
      <c r="C33" s="1" t="s">
        <v>808</v>
      </c>
      <c r="D33" s="1" t="s">
        <v>809</v>
      </c>
      <c r="E33" s="1"/>
      <c r="F33" s="1" t="s">
        <v>810</v>
      </c>
      <c r="G33" s="1" t="s">
        <v>811</v>
      </c>
      <c r="H33" s="1" t="s">
        <v>812</v>
      </c>
      <c r="I33" s="1" t="s">
        <v>812</v>
      </c>
      <c r="J33" s="1">
        <v>6366087234</v>
      </c>
      <c r="K33" s="1" t="s">
        <v>82</v>
      </c>
      <c r="L33" s="1" t="s">
        <v>813</v>
      </c>
      <c r="M33" s="1" t="s">
        <v>84</v>
      </c>
      <c r="N33" s="1" t="s">
        <v>814</v>
      </c>
      <c r="O33" s="1" t="s">
        <v>815</v>
      </c>
      <c r="P33" s="1" t="s">
        <v>87</v>
      </c>
      <c r="Q33" s="1">
        <v>784233177607</v>
      </c>
      <c r="R33" s="1" t="s">
        <v>816</v>
      </c>
      <c r="S33" s="1">
        <v>9341368029</v>
      </c>
      <c r="T33" s="1" t="s">
        <v>817</v>
      </c>
      <c r="U33" s="1" t="s">
        <v>818</v>
      </c>
      <c r="V33" s="1">
        <v>9740221728</v>
      </c>
      <c r="W33" s="1" t="s">
        <v>299</v>
      </c>
      <c r="X33" s="1" t="s">
        <v>819</v>
      </c>
      <c r="Y33" s="1" t="s">
        <v>820</v>
      </c>
      <c r="Z33" s="1" t="s">
        <v>821</v>
      </c>
      <c r="AA33" s="1" t="s">
        <v>819</v>
      </c>
      <c r="AB33" s="1" t="s">
        <v>820</v>
      </c>
      <c r="AC33" s="1" t="s">
        <v>821</v>
      </c>
      <c r="AD33" s="1" t="s">
        <v>95</v>
      </c>
      <c r="AE33" s="1" t="s">
        <v>95</v>
      </c>
      <c r="AF33" s="1" t="s">
        <v>822</v>
      </c>
      <c r="AG33" s="1" t="s">
        <v>823</v>
      </c>
      <c r="AH33" s="1" t="s">
        <v>428</v>
      </c>
      <c r="AI33" s="1" t="s">
        <v>163</v>
      </c>
      <c r="AJ33" s="1">
        <v>74.6</v>
      </c>
      <c r="AK33" s="1"/>
      <c r="AL33" s="1" t="s">
        <v>824</v>
      </c>
      <c r="AM33" s="1" t="s">
        <v>823</v>
      </c>
      <c r="AN33" s="1" t="s">
        <v>100</v>
      </c>
      <c r="AO33" s="1" t="s">
        <v>192</v>
      </c>
      <c r="AP33" s="1" t="s">
        <v>520</v>
      </c>
      <c r="AQ33" s="1">
        <v>69.16</v>
      </c>
      <c r="AR33" s="1"/>
      <c r="AS33" s="1"/>
      <c r="AT33" s="1"/>
      <c r="AU33" s="1"/>
      <c r="AV33" s="1"/>
      <c r="AW33" s="1"/>
      <c r="AX33" s="1"/>
      <c r="AY33" s="1" t="s">
        <v>825</v>
      </c>
      <c r="AZ33" s="1" t="s">
        <v>826</v>
      </c>
      <c r="BA33" s="1" t="s">
        <v>105</v>
      </c>
      <c r="BB33" s="1" t="s">
        <v>169</v>
      </c>
      <c r="BC33" s="1" t="s">
        <v>381</v>
      </c>
      <c r="BD33" s="1" t="s">
        <v>523</v>
      </c>
      <c r="BE33" s="1">
        <v>74.1</v>
      </c>
      <c r="BF33" s="1">
        <v>7.8</v>
      </c>
      <c r="BG33" s="1"/>
      <c r="BH33" s="1"/>
      <c r="BI33" s="1"/>
      <c r="BJ33" s="1"/>
      <c r="BK33" s="1"/>
      <c r="BL33" s="1"/>
      <c r="BM33" s="1"/>
      <c r="BN33" s="1"/>
      <c r="BO33" s="1" t="s">
        <v>827</v>
      </c>
      <c r="BP33" s="1" t="s">
        <v>828</v>
      </c>
      <c r="BQ33" s="1" t="s">
        <v>707</v>
      </c>
      <c r="BR33" s="1"/>
      <c r="BS33" s="1"/>
      <c r="BT33" s="1"/>
      <c r="BU33" s="1" t="str">
        <f>HYPERLINK("https://nconnect.nicmar.ac.in/storage/profile/6a84a90d25ca7.png","Download")</f>
        <v>0</v>
      </c>
      <c r="BV33" s="3"/>
      <c r="BW33" s="3"/>
    </row>
    <row r="34" spans="1:75">
      <c r="A34" s="1" t="s">
        <v>75</v>
      </c>
      <c r="B34" s="1" t="s">
        <v>76</v>
      </c>
      <c r="C34" s="1" t="s">
        <v>829</v>
      </c>
      <c r="D34" s="1" t="s">
        <v>830</v>
      </c>
      <c r="E34" s="1" t="s">
        <v>831</v>
      </c>
      <c r="F34" s="1" t="s">
        <v>832</v>
      </c>
      <c r="G34" s="1" t="s">
        <v>833</v>
      </c>
      <c r="H34" s="1" t="s">
        <v>834</v>
      </c>
      <c r="I34" s="1" t="s">
        <v>834</v>
      </c>
      <c r="J34" s="1">
        <v>8625881130</v>
      </c>
      <c r="K34" s="1" t="s">
        <v>82</v>
      </c>
      <c r="L34" s="1" t="s">
        <v>835</v>
      </c>
      <c r="M34" s="1" t="s">
        <v>84</v>
      </c>
      <c r="N34" s="1" t="s">
        <v>836</v>
      </c>
      <c r="O34" s="1" t="s">
        <v>837</v>
      </c>
      <c r="P34" s="1" t="s">
        <v>87</v>
      </c>
      <c r="Q34" s="1" t="s">
        <v>838</v>
      </c>
      <c r="R34" s="1" t="s">
        <v>839</v>
      </c>
      <c r="S34" s="1">
        <v>9822025263</v>
      </c>
      <c r="T34" s="1" t="s">
        <v>840</v>
      </c>
      <c r="U34" s="1" t="s">
        <v>841</v>
      </c>
      <c r="V34" s="1">
        <v>9922070240</v>
      </c>
      <c r="W34" s="1" t="s">
        <v>515</v>
      </c>
      <c r="X34" s="1" t="s">
        <v>842</v>
      </c>
      <c r="Y34" s="1" t="s">
        <v>93</v>
      </c>
      <c r="Z34" s="1" t="s">
        <v>94</v>
      </c>
      <c r="AA34" s="1" t="s">
        <v>842</v>
      </c>
      <c r="AB34" s="1" t="s">
        <v>93</v>
      </c>
      <c r="AC34" s="1" t="s">
        <v>94</v>
      </c>
      <c r="AD34" s="1" t="s">
        <v>95</v>
      </c>
      <c r="AE34" s="1" t="s">
        <v>95</v>
      </c>
      <c r="AF34" s="1" t="s">
        <v>843</v>
      </c>
      <c r="AG34" s="1" t="s">
        <v>844</v>
      </c>
      <c r="AH34" s="1" t="s">
        <v>774</v>
      </c>
      <c r="AI34" s="1" t="s">
        <v>164</v>
      </c>
      <c r="AJ34" s="1">
        <v>88.4</v>
      </c>
      <c r="AK34" s="1"/>
      <c r="AL34" s="1" t="s">
        <v>845</v>
      </c>
      <c r="AM34" s="1" t="s">
        <v>846</v>
      </c>
      <c r="AN34" s="1" t="s">
        <v>134</v>
      </c>
      <c r="AO34" s="1" t="s">
        <v>312</v>
      </c>
      <c r="AP34" s="1" t="s">
        <v>135</v>
      </c>
      <c r="AQ34" s="1">
        <v>78.83</v>
      </c>
      <c r="AR34" s="1"/>
      <c r="AS34" s="1"/>
      <c r="AT34" s="1"/>
      <c r="AU34" s="1"/>
      <c r="AV34" s="1"/>
      <c r="AW34" s="1"/>
      <c r="AX34" s="1"/>
      <c r="AY34" s="1" t="s">
        <v>103</v>
      </c>
      <c r="AZ34" s="1" t="s">
        <v>847</v>
      </c>
      <c r="BA34" s="1" t="s">
        <v>105</v>
      </c>
      <c r="BB34" s="1" t="s">
        <v>169</v>
      </c>
      <c r="BC34" s="1" t="s">
        <v>166</v>
      </c>
      <c r="BD34" s="1" t="s">
        <v>170</v>
      </c>
      <c r="BE34" s="1">
        <v>78.6</v>
      </c>
      <c r="BF34" s="1">
        <v>7.86</v>
      </c>
      <c r="BG34" s="1"/>
      <c r="BH34" s="1"/>
      <c r="BI34" s="1"/>
      <c r="BJ34" s="1"/>
      <c r="BK34" s="1"/>
      <c r="BL34" s="1"/>
      <c r="BM34" s="1"/>
      <c r="BN34" s="1"/>
      <c r="BO34" s="1" t="s">
        <v>848</v>
      </c>
      <c r="BP34" s="1"/>
      <c r="BQ34" s="1"/>
      <c r="BR34" s="1" t="s">
        <v>849</v>
      </c>
      <c r="BS34" s="1">
        <v>19</v>
      </c>
      <c r="BT34" s="1"/>
      <c r="BU34" s="1" t="s">
        <v>285</v>
      </c>
      <c r="BV34" s="3"/>
      <c r="BW34" s="3"/>
    </row>
    <row r="35" spans="1:75">
      <c r="A35" s="1" t="s">
        <v>75</v>
      </c>
      <c r="B35" s="1" t="s">
        <v>76</v>
      </c>
      <c r="C35" s="1" t="s">
        <v>850</v>
      </c>
      <c r="D35" s="1" t="s">
        <v>851</v>
      </c>
      <c r="E35" s="1" t="s">
        <v>852</v>
      </c>
      <c r="F35" s="1" t="s">
        <v>853</v>
      </c>
      <c r="G35" s="1" t="s">
        <v>854</v>
      </c>
      <c r="H35" s="1" t="s">
        <v>855</v>
      </c>
      <c r="I35" s="1" t="s">
        <v>856</v>
      </c>
      <c r="J35" s="1">
        <v>8668365023</v>
      </c>
      <c r="K35" s="1" t="s">
        <v>117</v>
      </c>
      <c r="L35" s="1" t="s">
        <v>857</v>
      </c>
      <c r="M35" s="1" t="s">
        <v>84</v>
      </c>
      <c r="N35" s="1" t="s">
        <v>858</v>
      </c>
      <c r="O35" s="1" t="s">
        <v>859</v>
      </c>
      <c r="P35" s="1" t="s">
        <v>121</v>
      </c>
      <c r="Q35" s="1">
        <v>994177025842</v>
      </c>
      <c r="R35" s="1" t="s">
        <v>852</v>
      </c>
      <c r="S35" s="1">
        <v>7875375023</v>
      </c>
      <c r="T35" s="1" t="s">
        <v>183</v>
      </c>
      <c r="U35" s="1" t="s">
        <v>860</v>
      </c>
      <c r="V35" s="1">
        <v>9423978087</v>
      </c>
      <c r="W35" s="1" t="s">
        <v>515</v>
      </c>
      <c r="X35" s="1" t="s">
        <v>861</v>
      </c>
      <c r="Y35" s="1" t="s">
        <v>657</v>
      </c>
      <c r="Z35" s="1" t="s">
        <v>94</v>
      </c>
      <c r="AA35" s="1" t="s">
        <v>861</v>
      </c>
      <c r="AB35" s="1" t="s">
        <v>657</v>
      </c>
      <c r="AC35" s="1" t="s">
        <v>94</v>
      </c>
      <c r="AD35" s="1" t="s">
        <v>95</v>
      </c>
      <c r="AE35" s="1" t="s">
        <v>95</v>
      </c>
      <c r="AF35" s="1" t="s">
        <v>862</v>
      </c>
      <c r="AG35" s="1" t="s">
        <v>863</v>
      </c>
      <c r="AH35" s="1" t="s">
        <v>352</v>
      </c>
      <c r="AI35" s="1" t="s">
        <v>163</v>
      </c>
      <c r="AJ35" s="1">
        <v>87.6</v>
      </c>
      <c r="AK35" s="1"/>
      <c r="AL35" s="1" t="s">
        <v>864</v>
      </c>
      <c r="AM35" s="1" t="s">
        <v>865</v>
      </c>
      <c r="AN35" s="1" t="s">
        <v>134</v>
      </c>
      <c r="AO35" s="1" t="s">
        <v>189</v>
      </c>
      <c r="AP35" s="1" t="s">
        <v>165</v>
      </c>
      <c r="AQ35" s="1">
        <v>86.92</v>
      </c>
      <c r="AR35" s="1"/>
      <c r="AS35" s="1"/>
      <c r="AT35" s="1"/>
      <c r="AU35" s="1"/>
      <c r="AV35" s="1"/>
      <c r="AW35" s="1"/>
      <c r="AX35" s="1"/>
      <c r="AY35" s="1" t="s">
        <v>309</v>
      </c>
      <c r="AZ35" s="1" t="s">
        <v>866</v>
      </c>
      <c r="BA35" s="1" t="s">
        <v>105</v>
      </c>
      <c r="BB35" s="1" t="s">
        <v>169</v>
      </c>
      <c r="BC35" s="1" t="s">
        <v>407</v>
      </c>
      <c r="BD35" s="1" t="s">
        <v>108</v>
      </c>
      <c r="BE35" s="1">
        <v>65.95</v>
      </c>
      <c r="BF35" s="1">
        <v>7.29</v>
      </c>
      <c r="BG35" s="1"/>
      <c r="BH35" s="1"/>
      <c r="BI35" s="1"/>
      <c r="BJ35" s="1"/>
      <c r="BK35" s="1"/>
      <c r="BL35" s="1"/>
      <c r="BM35" s="1"/>
      <c r="BN35" s="1"/>
      <c r="BO35" s="1" t="s">
        <v>867</v>
      </c>
      <c r="BP35" s="1" t="s">
        <v>868</v>
      </c>
      <c r="BQ35" s="1" t="s">
        <v>869</v>
      </c>
      <c r="BR35" s="1" t="s">
        <v>870</v>
      </c>
      <c r="BS35" s="1">
        <v>23</v>
      </c>
      <c r="BT35" s="1"/>
      <c r="BU35" s="1" t="str">
        <f>HYPERLINK("https://nconnect.nicmar.ac.in/storage/profile/6a85fddd5ff00.png","Download")</f>
        <v>0</v>
      </c>
      <c r="BV35" s="3"/>
      <c r="BW35" s="3"/>
    </row>
    <row r="36" spans="1:75">
      <c r="A36" s="1" t="s">
        <v>75</v>
      </c>
      <c r="B36" s="1" t="s">
        <v>76</v>
      </c>
      <c r="C36" s="1" t="s">
        <v>871</v>
      </c>
      <c r="D36" s="1" t="s">
        <v>872</v>
      </c>
      <c r="E36" s="1"/>
      <c r="F36" s="1" t="s">
        <v>873</v>
      </c>
      <c r="G36" s="1" t="s">
        <v>874</v>
      </c>
      <c r="H36" s="1" t="s">
        <v>875</v>
      </c>
      <c r="I36" s="1" t="s">
        <v>875</v>
      </c>
      <c r="J36" s="1">
        <v>8571078475</v>
      </c>
      <c r="K36" s="1" t="s">
        <v>117</v>
      </c>
      <c r="L36" s="1" t="s">
        <v>876</v>
      </c>
      <c r="M36" s="1" t="s">
        <v>84</v>
      </c>
      <c r="N36" s="1" t="s">
        <v>877</v>
      </c>
      <c r="O36" s="1" t="s">
        <v>878</v>
      </c>
      <c r="P36" s="1" t="s">
        <v>121</v>
      </c>
      <c r="Q36" s="1">
        <v>424509283424</v>
      </c>
      <c r="R36" s="1" t="s">
        <v>879</v>
      </c>
      <c r="S36" s="1">
        <v>9416033067</v>
      </c>
      <c r="T36" s="1" t="s">
        <v>880</v>
      </c>
      <c r="U36" s="1" t="s">
        <v>881</v>
      </c>
      <c r="V36" s="1">
        <v>9416055404</v>
      </c>
      <c r="W36" s="1" t="s">
        <v>299</v>
      </c>
      <c r="X36" s="1" t="s">
        <v>882</v>
      </c>
      <c r="Y36" s="1" t="s">
        <v>883</v>
      </c>
      <c r="Z36" s="1" t="s">
        <v>679</v>
      </c>
      <c r="AA36" s="1" t="s">
        <v>882</v>
      </c>
      <c r="AB36" s="1" t="s">
        <v>883</v>
      </c>
      <c r="AC36" s="1" t="s">
        <v>679</v>
      </c>
      <c r="AD36" s="1" t="s">
        <v>95</v>
      </c>
      <c r="AE36" s="1" t="s">
        <v>95</v>
      </c>
      <c r="AF36" s="1" t="s">
        <v>884</v>
      </c>
      <c r="AG36" s="1" t="s">
        <v>885</v>
      </c>
      <c r="AH36" s="1" t="s">
        <v>131</v>
      </c>
      <c r="AI36" s="1" t="s">
        <v>520</v>
      </c>
      <c r="AJ36" s="1">
        <v>70.17</v>
      </c>
      <c r="AK36" s="1">
        <v>7.39</v>
      </c>
      <c r="AL36" s="1" t="s">
        <v>884</v>
      </c>
      <c r="AM36" s="1" t="s">
        <v>885</v>
      </c>
      <c r="AN36" s="1" t="s">
        <v>134</v>
      </c>
      <c r="AO36" s="1" t="s">
        <v>801</v>
      </c>
      <c r="AP36" s="1" t="s">
        <v>886</v>
      </c>
      <c r="AQ36" s="1">
        <v>67.8</v>
      </c>
      <c r="AR36" s="1">
        <v>7.14</v>
      </c>
      <c r="AS36" s="1"/>
      <c r="AT36" s="1"/>
      <c r="AU36" s="1"/>
      <c r="AV36" s="1"/>
      <c r="AW36" s="1"/>
      <c r="AX36" s="1"/>
      <c r="AY36" s="1" t="s">
        <v>887</v>
      </c>
      <c r="AZ36" s="1" t="s">
        <v>888</v>
      </c>
      <c r="BA36" s="1" t="s">
        <v>138</v>
      </c>
      <c r="BB36" s="1" t="s">
        <v>379</v>
      </c>
      <c r="BC36" s="1" t="s">
        <v>889</v>
      </c>
      <c r="BD36" s="1" t="s">
        <v>226</v>
      </c>
      <c r="BE36" s="1">
        <v>76.67</v>
      </c>
      <c r="BF36" s="1">
        <v>7.67</v>
      </c>
      <c r="BG36" s="1"/>
      <c r="BH36" s="1"/>
      <c r="BI36" s="1"/>
      <c r="BJ36" s="1"/>
      <c r="BK36" s="1"/>
      <c r="BL36" s="1"/>
      <c r="BM36" s="1"/>
      <c r="BN36" s="1"/>
      <c r="BO36" s="1" t="s">
        <v>890</v>
      </c>
      <c r="BP36" s="1"/>
      <c r="BQ36" s="1"/>
      <c r="BR36" s="1" t="s">
        <v>891</v>
      </c>
      <c r="BS36" s="1">
        <v>7</v>
      </c>
      <c r="BT36" s="1" t="s">
        <v>892</v>
      </c>
      <c r="BU36" s="1" t="str">
        <f>HYPERLINK("https://nconnect.nicmar.ac.in/storage/profile/6a849c1a03eae.png","Download")</f>
        <v>0</v>
      </c>
      <c r="BV36" s="3"/>
      <c r="BW36" s="3"/>
    </row>
    <row r="37" spans="1:75">
      <c r="A37" s="1" t="s">
        <v>75</v>
      </c>
      <c r="B37" s="1" t="s">
        <v>76</v>
      </c>
      <c r="C37" s="1" t="s">
        <v>893</v>
      </c>
      <c r="D37" s="1" t="s">
        <v>894</v>
      </c>
      <c r="E37" s="1"/>
      <c r="F37" s="1" t="s">
        <v>895</v>
      </c>
      <c r="G37" s="1" t="s">
        <v>896</v>
      </c>
      <c r="H37" s="1" t="s">
        <v>897</v>
      </c>
      <c r="I37" s="1" t="s">
        <v>898</v>
      </c>
      <c r="J37" s="1">
        <v>9489905901</v>
      </c>
      <c r="K37" s="1" t="s">
        <v>117</v>
      </c>
      <c r="L37" s="1" t="s">
        <v>899</v>
      </c>
      <c r="M37" s="1" t="s">
        <v>84</v>
      </c>
      <c r="N37" s="1" t="s">
        <v>900</v>
      </c>
      <c r="O37" s="1" t="s">
        <v>901</v>
      </c>
      <c r="P37" s="1" t="s">
        <v>182</v>
      </c>
      <c r="Q37" s="1">
        <v>949490841521</v>
      </c>
      <c r="R37" s="1" t="s">
        <v>902</v>
      </c>
      <c r="S37" s="1">
        <v>9443191031</v>
      </c>
      <c r="T37" s="1" t="s">
        <v>903</v>
      </c>
      <c r="U37" s="1" t="s">
        <v>904</v>
      </c>
      <c r="V37" s="1">
        <v>9486812281</v>
      </c>
      <c r="W37" s="1" t="s">
        <v>330</v>
      </c>
      <c r="X37" s="1" t="s">
        <v>905</v>
      </c>
      <c r="Y37" s="1" t="s">
        <v>906</v>
      </c>
      <c r="Z37" s="1" t="s">
        <v>907</v>
      </c>
      <c r="AA37" s="1" t="s">
        <v>905</v>
      </c>
      <c r="AB37" s="1" t="s">
        <v>906</v>
      </c>
      <c r="AC37" s="1" t="s">
        <v>907</v>
      </c>
      <c r="AD37" s="1" t="s">
        <v>95</v>
      </c>
      <c r="AE37" s="1" t="s">
        <v>95</v>
      </c>
      <c r="AF37" s="1" t="s">
        <v>908</v>
      </c>
      <c r="AG37" s="1" t="s">
        <v>909</v>
      </c>
      <c r="AH37" s="1" t="s">
        <v>304</v>
      </c>
      <c r="AI37" s="1" t="s">
        <v>910</v>
      </c>
      <c r="AJ37" s="1">
        <v>83.2</v>
      </c>
      <c r="AK37" s="1"/>
      <c r="AL37" s="1" t="s">
        <v>911</v>
      </c>
      <c r="AM37" s="1" t="s">
        <v>912</v>
      </c>
      <c r="AN37" s="1" t="s">
        <v>498</v>
      </c>
      <c r="AO37" s="1" t="s">
        <v>189</v>
      </c>
      <c r="AP37" s="1" t="s">
        <v>101</v>
      </c>
      <c r="AQ37" s="1">
        <v>67.6</v>
      </c>
      <c r="AR37" s="1"/>
      <c r="AS37" s="1"/>
      <c r="AT37" s="1"/>
      <c r="AU37" s="1"/>
      <c r="AV37" s="1"/>
      <c r="AW37" s="1"/>
      <c r="AX37" s="1"/>
      <c r="AY37" s="1" t="s">
        <v>913</v>
      </c>
      <c r="AZ37" s="1" t="s">
        <v>914</v>
      </c>
      <c r="BA37" s="1" t="s">
        <v>105</v>
      </c>
      <c r="BB37" s="1" t="s">
        <v>106</v>
      </c>
      <c r="BC37" s="1" t="s">
        <v>477</v>
      </c>
      <c r="BD37" s="1" t="s">
        <v>915</v>
      </c>
      <c r="BE37" s="1">
        <v>71</v>
      </c>
      <c r="BF37" s="1">
        <v>7.1</v>
      </c>
      <c r="BG37" s="1"/>
      <c r="BH37" s="1"/>
      <c r="BI37" s="1"/>
      <c r="BJ37" s="1"/>
      <c r="BK37" s="1"/>
      <c r="BL37" s="1"/>
      <c r="BM37" s="1"/>
      <c r="BN37" s="1"/>
      <c r="BO37" s="1" t="s">
        <v>916</v>
      </c>
      <c r="BP37" s="1" t="s">
        <v>917</v>
      </c>
      <c r="BQ37" s="1" t="s">
        <v>918</v>
      </c>
      <c r="BR37" s="1" t="s">
        <v>919</v>
      </c>
      <c r="BS37" s="1">
        <v>18</v>
      </c>
      <c r="BT37" s="1"/>
      <c r="BU37" s="1" t="str">
        <f>HYPERLINK("https://nconnect.nicmar.ac.in/storage/profile/6a809e489ed4b.png","Download")</f>
        <v>0</v>
      </c>
      <c r="BV37" s="3"/>
      <c r="BW37" s="3"/>
    </row>
    <row r="38" spans="1:75">
      <c r="A38" s="1" t="s">
        <v>75</v>
      </c>
      <c r="B38" s="1" t="s">
        <v>76</v>
      </c>
      <c r="C38" s="1" t="s">
        <v>920</v>
      </c>
      <c r="D38" s="1" t="s">
        <v>921</v>
      </c>
      <c r="E38" s="1" t="s">
        <v>922</v>
      </c>
      <c r="F38" s="1" t="s">
        <v>923</v>
      </c>
      <c r="G38" s="1" t="s">
        <v>924</v>
      </c>
      <c r="H38" s="1" t="s">
        <v>925</v>
      </c>
      <c r="I38" s="1" t="s">
        <v>925</v>
      </c>
      <c r="J38" s="1">
        <v>9021505472</v>
      </c>
      <c r="K38" s="1" t="s">
        <v>82</v>
      </c>
      <c r="L38" s="1" t="s">
        <v>926</v>
      </c>
      <c r="M38" s="1" t="s">
        <v>84</v>
      </c>
      <c r="N38" s="1" t="s">
        <v>180</v>
      </c>
      <c r="O38" s="1" t="s">
        <v>927</v>
      </c>
      <c r="P38" s="1" t="s">
        <v>121</v>
      </c>
      <c r="Q38" s="1">
        <v>226716335366</v>
      </c>
      <c r="R38" s="1" t="s">
        <v>928</v>
      </c>
      <c r="S38" s="1">
        <v>9850137811</v>
      </c>
      <c r="T38" s="1" t="s">
        <v>929</v>
      </c>
      <c r="U38" s="1" t="s">
        <v>930</v>
      </c>
      <c r="V38" s="1">
        <v>9404283040</v>
      </c>
      <c r="W38" s="1" t="s">
        <v>931</v>
      </c>
      <c r="X38" s="1" t="s">
        <v>932</v>
      </c>
      <c r="Y38" s="1" t="s">
        <v>933</v>
      </c>
      <c r="Z38" s="1" t="s">
        <v>94</v>
      </c>
      <c r="AA38" s="1" t="s">
        <v>934</v>
      </c>
      <c r="AB38" s="1" t="s">
        <v>93</v>
      </c>
      <c r="AC38" s="1" t="s">
        <v>94</v>
      </c>
      <c r="AD38" s="1" t="s">
        <v>95</v>
      </c>
      <c r="AE38" s="1" t="s">
        <v>95</v>
      </c>
      <c r="AF38" s="1" t="s">
        <v>935</v>
      </c>
      <c r="AG38" s="1" t="s">
        <v>936</v>
      </c>
      <c r="AH38" s="1" t="s">
        <v>189</v>
      </c>
      <c r="AI38" s="1" t="s">
        <v>131</v>
      </c>
      <c r="AJ38" s="1">
        <v>92.4</v>
      </c>
      <c r="AK38" s="1"/>
      <c r="AL38" s="1" t="s">
        <v>937</v>
      </c>
      <c r="AM38" s="1" t="s">
        <v>936</v>
      </c>
      <c r="AN38" s="1" t="s">
        <v>134</v>
      </c>
      <c r="AO38" s="1" t="s">
        <v>221</v>
      </c>
      <c r="AP38" s="1" t="s">
        <v>140</v>
      </c>
      <c r="AQ38" s="1">
        <v>97.33</v>
      </c>
      <c r="AR38" s="1"/>
      <c r="AS38" s="1"/>
      <c r="AT38" s="1"/>
      <c r="AU38" s="1"/>
      <c r="AV38" s="1"/>
      <c r="AW38" s="1"/>
      <c r="AX38" s="1"/>
      <c r="AY38" s="1" t="s">
        <v>938</v>
      </c>
      <c r="AZ38" s="1" t="s">
        <v>939</v>
      </c>
      <c r="BA38" s="1" t="s">
        <v>196</v>
      </c>
      <c r="BB38" s="1" t="s">
        <v>940</v>
      </c>
      <c r="BC38" s="1" t="s">
        <v>166</v>
      </c>
      <c r="BD38" s="1" t="s">
        <v>704</v>
      </c>
      <c r="BE38" s="1">
        <v>75</v>
      </c>
      <c r="BF38" s="1">
        <v>8.54</v>
      </c>
      <c r="BG38" s="1"/>
      <c r="BH38" s="1"/>
      <c r="BI38" s="1"/>
      <c r="BJ38" s="1"/>
      <c r="BK38" s="1"/>
      <c r="BL38" s="1"/>
      <c r="BM38" s="1"/>
      <c r="BN38" s="1"/>
      <c r="BO38" s="1" t="s">
        <v>941</v>
      </c>
      <c r="BP38" s="1"/>
      <c r="BQ38" s="1"/>
      <c r="BR38" s="1"/>
      <c r="BS38" s="1"/>
      <c r="BT38" s="1"/>
      <c r="BU38" s="1" t="str">
        <f>HYPERLINK("https://nconnect.nicmar.ac.in/storage/profile/6a8487d76ce54.png","Download")</f>
        <v>0</v>
      </c>
      <c r="BV38" s="3"/>
      <c r="BW38" s="3"/>
    </row>
    <row r="39" spans="1:75">
      <c r="A39" s="1" t="s">
        <v>75</v>
      </c>
      <c r="B39" s="1" t="s">
        <v>76</v>
      </c>
      <c r="C39" s="1" t="s">
        <v>942</v>
      </c>
      <c r="D39" s="1" t="s">
        <v>943</v>
      </c>
      <c r="E39" s="1" t="s">
        <v>944</v>
      </c>
      <c r="F39" s="1" t="s">
        <v>945</v>
      </c>
      <c r="G39" s="1" t="s">
        <v>946</v>
      </c>
      <c r="H39" s="1" t="s">
        <v>947</v>
      </c>
      <c r="I39" s="1" t="s">
        <v>947</v>
      </c>
      <c r="J39" s="1">
        <v>8921961129</v>
      </c>
      <c r="K39" s="1" t="s">
        <v>117</v>
      </c>
      <c r="L39" s="1" t="s">
        <v>948</v>
      </c>
      <c r="M39" s="1" t="s">
        <v>84</v>
      </c>
      <c r="N39" s="1" t="s">
        <v>949</v>
      </c>
      <c r="O39" s="1" t="s">
        <v>950</v>
      </c>
      <c r="P39" s="1" t="s">
        <v>295</v>
      </c>
      <c r="Q39" s="1">
        <v>442537873240</v>
      </c>
      <c r="R39" s="1" t="s">
        <v>951</v>
      </c>
      <c r="S39" s="1">
        <v>9447017448</v>
      </c>
      <c r="T39" s="1" t="s">
        <v>183</v>
      </c>
      <c r="U39" s="1" t="s">
        <v>952</v>
      </c>
      <c r="V39" s="1">
        <v>9446046448</v>
      </c>
      <c r="W39" s="1" t="s">
        <v>422</v>
      </c>
      <c r="X39" s="1" t="s">
        <v>953</v>
      </c>
      <c r="Y39" s="1" t="s">
        <v>954</v>
      </c>
      <c r="Z39" s="1" t="s">
        <v>160</v>
      </c>
      <c r="AA39" s="1" t="s">
        <v>953</v>
      </c>
      <c r="AB39" s="1" t="s">
        <v>954</v>
      </c>
      <c r="AC39" s="1" t="s">
        <v>160</v>
      </c>
      <c r="AD39" s="1" t="s">
        <v>95</v>
      </c>
      <c r="AE39" s="1" t="s">
        <v>95</v>
      </c>
      <c r="AF39" s="1" t="s">
        <v>955</v>
      </c>
      <c r="AG39" s="1" t="s">
        <v>97</v>
      </c>
      <c r="AH39" s="1" t="s">
        <v>189</v>
      </c>
      <c r="AI39" s="1" t="s">
        <v>107</v>
      </c>
      <c r="AJ39" s="1">
        <v>96.2</v>
      </c>
      <c r="AK39" s="1"/>
      <c r="AL39" s="1" t="s">
        <v>956</v>
      </c>
      <c r="AM39" s="1" t="s">
        <v>97</v>
      </c>
      <c r="AN39" s="1" t="s">
        <v>134</v>
      </c>
      <c r="AO39" s="1" t="s">
        <v>221</v>
      </c>
      <c r="AP39" s="1" t="s">
        <v>957</v>
      </c>
      <c r="AQ39" s="1">
        <v>94.4</v>
      </c>
      <c r="AR39" s="1"/>
      <c r="AS39" s="1"/>
      <c r="AT39" s="1"/>
      <c r="AU39" s="1"/>
      <c r="AV39" s="1"/>
      <c r="AW39" s="1"/>
      <c r="AX39" s="1"/>
      <c r="AY39" s="1" t="s">
        <v>223</v>
      </c>
      <c r="AZ39" s="1" t="s">
        <v>958</v>
      </c>
      <c r="BA39" s="1" t="s">
        <v>138</v>
      </c>
      <c r="BB39" s="1" t="s">
        <v>379</v>
      </c>
      <c r="BC39" s="1" t="s">
        <v>662</v>
      </c>
      <c r="BD39" s="1" t="s">
        <v>959</v>
      </c>
      <c r="BE39" s="1">
        <v>77.3</v>
      </c>
      <c r="BF39" s="1">
        <v>7.73</v>
      </c>
      <c r="BG39" s="1"/>
      <c r="BH39" s="1"/>
      <c r="BI39" s="1"/>
      <c r="BJ39" s="1"/>
      <c r="BK39" s="1"/>
      <c r="BL39" s="1"/>
      <c r="BM39" s="1"/>
      <c r="BN39" s="1"/>
      <c r="BO39" s="1" t="s">
        <v>960</v>
      </c>
      <c r="BP39" s="1"/>
      <c r="BQ39" s="1"/>
      <c r="BR39" s="1" t="s">
        <v>961</v>
      </c>
      <c r="BS39" s="1">
        <v>1</v>
      </c>
      <c r="BT39" s="1"/>
      <c r="BU39" s="1" t="str">
        <f>HYPERLINK("https://nconnect.nicmar.ac.in/storage/profile/6a861b10b4834.png","Download")</f>
        <v>0</v>
      </c>
      <c r="BV39" s="3"/>
      <c r="BW39" s="3"/>
    </row>
    <row r="40" spans="1:75">
      <c r="A40" s="1" t="s">
        <v>75</v>
      </c>
      <c r="B40" s="1" t="s">
        <v>76</v>
      </c>
      <c r="C40" s="1" t="s">
        <v>962</v>
      </c>
      <c r="D40" s="1" t="s">
        <v>963</v>
      </c>
      <c r="E40" s="1" t="s">
        <v>964</v>
      </c>
      <c r="F40" s="1" t="s">
        <v>965</v>
      </c>
      <c r="G40" s="1" t="s">
        <v>966</v>
      </c>
      <c r="H40" s="1" t="s">
        <v>967</v>
      </c>
      <c r="I40" s="1" t="s">
        <v>968</v>
      </c>
      <c r="J40" s="1">
        <v>9922345621</v>
      </c>
      <c r="K40" s="1" t="s">
        <v>117</v>
      </c>
      <c r="L40" s="1" t="s">
        <v>969</v>
      </c>
      <c r="M40" s="1" t="s">
        <v>84</v>
      </c>
      <c r="N40" s="1" t="s">
        <v>235</v>
      </c>
      <c r="O40" s="1" t="s">
        <v>970</v>
      </c>
      <c r="P40" s="1" t="s">
        <v>87</v>
      </c>
      <c r="Q40" s="1" t="s">
        <v>971</v>
      </c>
      <c r="R40" s="1" t="s">
        <v>964</v>
      </c>
      <c r="S40" s="1">
        <v>9922556681</v>
      </c>
      <c r="T40" s="1" t="s">
        <v>445</v>
      </c>
      <c r="U40" s="1" t="s">
        <v>528</v>
      </c>
      <c r="V40" s="1">
        <v>7399556681</v>
      </c>
      <c r="W40" s="1" t="s">
        <v>185</v>
      </c>
      <c r="X40" s="1" t="s">
        <v>972</v>
      </c>
      <c r="Y40" s="1" t="s">
        <v>93</v>
      </c>
      <c r="Z40" s="1" t="s">
        <v>94</v>
      </c>
      <c r="AA40" s="1" t="s">
        <v>972</v>
      </c>
      <c r="AB40" s="1" t="s">
        <v>93</v>
      </c>
      <c r="AC40" s="1" t="s">
        <v>94</v>
      </c>
      <c r="AD40" s="1" t="s">
        <v>95</v>
      </c>
      <c r="AE40" s="1" t="s">
        <v>95</v>
      </c>
      <c r="AF40" s="1" t="s">
        <v>973</v>
      </c>
      <c r="AG40" s="1" t="s">
        <v>974</v>
      </c>
      <c r="AH40" s="1" t="s">
        <v>543</v>
      </c>
      <c r="AI40" s="1" t="s">
        <v>428</v>
      </c>
      <c r="AJ40" s="1">
        <v>71.4</v>
      </c>
      <c r="AK40" s="1"/>
      <c r="AL40" s="1" t="s">
        <v>975</v>
      </c>
      <c r="AM40" s="1" t="s">
        <v>974</v>
      </c>
      <c r="AN40" s="1" t="s">
        <v>134</v>
      </c>
      <c r="AO40" s="1" t="s">
        <v>428</v>
      </c>
      <c r="AP40" s="1" t="s">
        <v>192</v>
      </c>
      <c r="AQ40" s="1">
        <v>66.92</v>
      </c>
      <c r="AR40" s="1"/>
      <c r="AS40" s="1"/>
      <c r="AT40" s="1"/>
      <c r="AU40" s="1"/>
      <c r="AV40" s="1"/>
      <c r="AW40" s="1"/>
      <c r="AX40" s="1"/>
      <c r="AY40" s="1" t="s">
        <v>103</v>
      </c>
      <c r="AZ40" s="1" t="s">
        <v>976</v>
      </c>
      <c r="BA40" s="1" t="s">
        <v>105</v>
      </c>
      <c r="BB40" s="1" t="s">
        <v>106</v>
      </c>
      <c r="BC40" s="1" t="s">
        <v>312</v>
      </c>
      <c r="BD40" s="1" t="s">
        <v>977</v>
      </c>
      <c r="BE40" s="1">
        <v>60.5</v>
      </c>
      <c r="BF40" s="1">
        <v>6.8</v>
      </c>
      <c r="BG40" s="1"/>
      <c r="BH40" s="1"/>
      <c r="BI40" s="1"/>
      <c r="BJ40" s="1"/>
      <c r="BK40" s="1"/>
      <c r="BL40" s="1"/>
      <c r="BM40" s="1"/>
      <c r="BN40" s="1"/>
      <c r="BO40" s="1" t="s">
        <v>978</v>
      </c>
      <c r="BP40" s="1" t="s">
        <v>979</v>
      </c>
      <c r="BQ40" s="1" t="s">
        <v>200</v>
      </c>
      <c r="BR40" s="1" t="s">
        <v>980</v>
      </c>
      <c r="BS40" s="1">
        <v>34</v>
      </c>
      <c r="BT40" s="1" t="s">
        <v>981</v>
      </c>
      <c r="BU40" s="1" t="str">
        <f>HYPERLINK("https://nconnect.nicmar.ac.in/storage/profile/6a85c58619183.png","Download")</f>
        <v>0</v>
      </c>
      <c r="BV40" s="3"/>
      <c r="BW40" s="3"/>
    </row>
    <row r="41" spans="1:75">
      <c r="A41" s="1" t="s">
        <v>75</v>
      </c>
      <c r="B41" s="1" t="s">
        <v>76</v>
      </c>
      <c r="C41" s="1" t="s">
        <v>982</v>
      </c>
      <c r="D41" s="1" t="s">
        <v>983</v>
      </c>
      <c r="E41" s="1"/>
      <c r="F41" s="1" t="s">
        <v>984</v>
      </c>
      <c r="G41" s="1" t="s">
        <v>985</v>
      </c>
      <c r="H41" s="1" t="s">
        <v>986</v>
      </c>
      <c r="I41" s="1" t="s">
        <v>987</v>
      </c>
      <c r="J41" s="1">
        <v>9653787912</v>
      </c>
      <c r="K41" s="1" t="s">
        <v>117</v>
      </c>
      <c r="L41" s="1" t="s">
        <v>988</v>
      </c>
      <c r="M41" s="1" t="s">
        <v>84</v>
      </c>
      <c r="N41" s="1" t="s">
        <v>989</v>
      </c>
      <c r="O41" s="1" t="s">
        <v>990</v>
      </c>
      <c r="P41" s="1" t="s">
        <v>182</v>
      </c>
      <c r="Q41" s="1">
        <v>926650745101</v>
      </c>
      <c r="R41" s="1" t="s">
        <v>991</v>
      </c>
      <c r="S41" s="1">
        <v>9910334619</v>
      </c>
      <c r="T41" s="1" t="s">
        <v>992</v>
      </c>
      <c r="U41" s="1" t="s">
        <v>993</v>
      </c>
      <c r="V41" s="1">
        <v>9871096027</v>
      </c>
      <c r="W41" s="1" t="s">
        <v>994</v>
      </c>
      <c r="X41" s="1" t="s">
        <v>995</v>
      </c>
      <c r="Y41" s="1" t="s">
        <v>996</v>
      </c>
      <c r="Z41" s="1" t="s">
        <v>679</v>
      </c>
      <c r="AA41" s="1" t="s">
        <v>995</v>
      </c>
      <c r="AB41" s="1" t="s">
        <v>996</v>
      </c>
      <c r="AC41" s="1" t="s">
        <v>679</v>
      </c>
      <c r="AD41" s="1" t="s">
        <v>95</v>
      </c>
      <c r="AE41" s="1" t="s">
        <v>95</v>
      </c>
      <c r="AF41" s="1" t="s">
        <v>997</v>
      </c>
      <c r="AG41" s="1" t="s">
        <v>998</v>
      </c>
      <c r="AH41" s="1" t="s">
        <v>999</v>
      </c>
      <c r="AI41" s="1" t="s">
        <v>1000</v>
      </c>
      <c r="AJ41" s="1">
        <v>64.6</v>
      </c>
      <c r="AK41" s="1">
        <v>6.8</v>
      </c>
      <c r="AL41" s="1" t="s">
        <v>1001</v>
      </c>
      <c r="AM41" s="1" t="s">
        <v>998</v>
      </c>
      <c r="AN41" s="1" t="s">
        <v>134</v>
      </c>
      <c r="AO41" s="1" t="s">
        <v>496</v>
      </c>
      <c r="AP41" s="1" t="s">
        <v>910</v>
      </c>
      <c r="AQ41" s="1">
        <v>63.4</v>
      </c>
      <c r="AR41" s="1">
        <v>6.4</v>
      </c>
      <c r="AS41" s="1"/>
      <c r="AT41" s="1"/>
      <c r="AU41" s="1"/>
      <c r="AV41" s="1"/>
      <c r="AW41" s="1"/>
      <c r="AX41" s="1"/>
      <c r="AY41" s="1" t="s">
        <v>1002</v>
      </c>
      <c r="AZ41" s="1" t="s">
        <v>1003</v>
      </c>
      <c r="BA41" s="1" t="s">
        <v>138</v>
      </c>
      <c r="BB41" s="1" t="s">
        <v>379</v>
      </c>
      <c r="BC41" s="1" t="s">
        <v>428</v>
      </c>
      <c r="BD41" s="1" t="s">
        <v>1004</v>
      </c>
      <c r="BE41" s="1">
        <v>63.81</v>
      </c>
      <c r="BF41" s="1">
        <v>7.13</v>
      </c>
      <c r="BG41" s="1"/>
      <c r="BH41" s="1"/>
      <c r="BI41" s="1"/>
      <c r="BJ41" s="1"/>
      <c r="BK41" s="1"/>
      <c r="BL41" s="1"/>
      <c r="BM41" s="1"/>
      <c r="BN41" s="1"/>
      <c r="BO41" s="1" t="s">
        <v>1005</v>
      </c>
      <c r="BP41" s="1" t="s">
        <v>1006</v>
      </c>
      <c r="BQ41" s="1" t="s">
        <v>1007</v>
      </c>
      <c r="BR41" s="1"/>
      <c r="BS41" s="1"/>
      <c r="BT41" s="1" t="s">
        <v>1008</v>
      </c>
      <c r="BU41" s="1" t="str">
        <f>HYPERLINK("https://nconnect.nicmar.ac.in/storage/profile/6a85e89319812.png","Download")</f>
        <v>0</v>
      </c>
      <c r="BV41" s="3"/>
      <c r="BW41" s="3"/>
    </row>
    <row r="42" spans="1:75">
      <c r="A42" s="1" t="s">
        <v>75</v>
      </c>
      <c r="B42" s="1" t="s">
        <v>76</v>
      </c>
      <c r="C42" s="1" t="s">
        <v>1009</v>
      </c>
      <c r="D42" s="1" t="s">
        <v>1010</v>
      </c>
      <c r="E42" s="1"/>
      <c r="F42" s="1" t="s">
        <v>1011</v>
      </c>
      <c r="G42" s="1" t="s">
        <v>1012</v>
      </c>
      <c r="H42" s="1" t="s">
        <v>1013</v>
      </c>
      <c r="I42" s="1" t="s">
        <v>1013</v>
      </c>
      <c r="J42" s="1">
        <v>8787394436</v>
      </c>
      <c r="K42" s="1" t="s">
        <v>117</v>
      </c>
      <c r="L42" s="1" t="s">
        <v>1014</v>
      </c>
      <c r="M42" s="1" t="s">
        <v>84</v>
      </c>
      <c r="N42" s="1" t="s">
        <v>877</v>
      </c>
      <c r="O42" s="1" t="s">
        <v>1015</v>
      </c>
      <c r="P42" s="1" t="s">
        <v>121</v>
      </c>
      <c r="Q42" s="1">
        <v>394061691456</v>
      </c>
      <c r="R42" s="1" t="s">
        <v>1016</v>
      </c>
      <c r="S42" s="1" t="s">
        <v>1017</v>
      </c>
      <c r="T42" s="1" t="s">
        <v>1018</v>
      </c>
      <c r="U42" s="1" t="s">
        <v>1019</v>
      </c>
      <c r="V42" s="1">
        <v>9436830791</v>
      </c>
      <c r="W42" s="1" t="s">
        <v>1020</v>
      </c>
      <c r="X42" s="1" t="s">
        <v>1021</v>
      </c>
      <c r="Y42" s="1" t="s">
        <v>1022</v>
      </c>
      <c r="Z42" s="1" t="s">
        <v>1023</v>
      </c>
      <c r="AA42" s="1" t="s">
        <v>1021</v>
      </c>
      <c r="AB42" s="1" t="s">
        <v>1022</v>
      </c>
      <c r="AC42" s="1" t="s">
        <v>1023</v>
      </c>
      <c r="AD42" s="1" t="s">
        <v>95</v>
      </c>
      <c r="AE42" s="1" t="s">
        <v>95</v>
      </c>
      <c r="AF42" s="1" t="s">
        <v>1024</v>
      </c>
      <c r="AG42" s="1" t="s">
        <v>1025</v>
      </c>
      <c r="AH42" s="1" t="s">
        <v>189</v>
      </c>
      <c r="AI42" s="1" t="s">
        <v>164</v>
      </c>
      <c r="AJ42" s="1">
        <v>82</v>
      </c>
      <c r="AK42" s="1">
        <v>8.6</v>
      </c>
      <c r="AL42" s="1" t="s">
        <v>1024</v>
      </c>
      <c r="AM42" s="1" t="s">
        <v>1025</v>
      </c>
      <c r="AN42" s="1" t="s">
        <v>100</v>
      </c>
      <c r="AO42" s="1" t="s">
        <v>221</v>
      </c>
      <c r="AP42" s="1" t="s">
        <v>166</v>
      </c>
      <c r="AQ42" s="1">
        <v>76.8</v>
      </c>
      <c r="AR42" s="1">
        <v>8.08</v>
      </c>
      <c r="AS42" s="1"/>
      <c r="AT42" s="1"/>
      <c r="AU42" s="1"/>
      <c r="AV42" s="1"/>
      <c r="AW42" s="1"/>
      <c r="AX42" s="1"/>
      <c r="AY42" s="1" t="s">
        <v>1026</v>
      </c>
      <c r="AZ42" s="1" t="s">
        <v>1027</v>
      </c>
      <c r="BA42" s="1" t="s">
        <v>105</v>
      </c>
      <c r="BB42" s="1" t="s">
        <v>1028</v>
      </c>
      <c r="BC42" s="1" t="s">
        <v>140</v>
      </c>
      <c r="BD42" s="1" t="s">
        <v>170</v>
      </c>
      <c r="BE42" s="1">
        <v>85</v>
      </c>
      <c r="BF42" s="1">
        <v>8.5</v>
      </c>
      <c r="BG42" s="1"/>
      <c r="BH42" s="1"/>
      <c r="BI42" s="1"/>
      <c r="BJ42" s="1"/>
      <c r="BK42" s="1"/>
      <c r="BL42" s="1"/>
      <c r="BM42" s="1"/>
      <c r="BN42" s="1"/>
      <c r="BO42" s="1" t="s">
        <v>1029</v>
      </c>
      <c r="BP42" s="1"/>
      <c r="BQ42" s="1"/>
      <c r="BR42" s="1" t="s">
        <v>1030</v>
      </c>
      <c r="BS42" s="1">
        <v>47</v>
      </c>
      <c r="BT42" s="1"/>
      <c r="BU42" s="1" t="str">
        <f>HYPERLINK("https://nconnect.nicmar.ac.in/storage/profile/6a85d9ed63747.png","Download")</f>
        <v>0</v>
      </c>
      <c r="BV42" s="3"/>
      <c r="BW42" s="3"/>
    </row>
    <row r="43" spans="1:75">
      <c r="A43" s="1" t="s">
        <v>75</v>
      </c>
      <c r="B43" s="1" t="s">
        <v>76</v>
      </c>
      <c r="C43" s="1" t="s">
        <v>1031</v>
      </c>
      <c r="D43" s="1" t="s">
        <v>1032</v>
      </c>
      <c r="E43" s="1" t="s">
        <v>647</v>
      </c>
      <c r="F43" s="1" t="s">
        <v>1033</v>
      </c>
      <c r="G43" s="1" t="s">
        <v>1034</v>
      </c>
      <c r="H43" s="1" t="s">
        <v>1035</v>
      </c>
      <c r="I43" s="1" t="s">
        <v>1035</v>
      </c>
      <c r="J43" s="1">
        <v>9119422387</v>
      </c>
      <c r="K43" s="1" t="s">
        <v>82</v>
      </c>
      <c r="L43" s="1" t="s">
        <v>83</v>
      </c>
      <c r="M43" s="1" t="s">
        <v>84</v>
      </c>
      <c r="N43" s="1" t="s">
        <v>1036</v>
      </c>
      <c r="O43" s="1" t="s">
        <v>1037</v>
      </c>
      <c r="P43" s="1" t="s">
        <v>182</v>
      </c>
      <c r="Q43" s="1">
        <v>959810824675</v>
      </c>
      <c r="R43" s="1" t="s">
        <v>1038</v>
      </c>
      <c r="S43" s="1">
        <v>9011033985</v>
      </c>
      <c r="T43" s="1" t="s">
        <v>1039</v>
      </c>
      <c r="U43" s="1" t="s">
        <v>1040</v>
      </c>
      <c r="V43" s="1">
        <v>7972160152</v>
      </c>
      <c r="W43" s="1" t="s">
        <v>185</v>
      </c>
      <c r="X43" s="1" t="s">
        <v>1041</v>
      </c>
      <c r="Y43" s="1" t="s">
        <v>796</v>
      </c>
      <c r="Z43" s="1" t="s">
        <v>94</v>
      </c>
      <c r="AA43" s="1" t="s">
        <v>1041</v>
      </c>
      <c r="AB43" s="1" t="s">
        <v>796</v>
      </c>
      <c r="AC43" s="1" t="s">
        <v>94</v>
      </c>
      <c r="AD43" s="1" t="s">
        <v>95</v>
      </c>
      <c r="AE43" s="1" t="s">
        <v>95</v>
      </c>
      <c r="AF43" s="1" t="s">
        <v>1042</v>
      </c>
      <c r="AG43" s="1" t="s">
        <v>1043</v>
      </c>
      <c r="AH43" s="1" t="s">
        <v>189</v>
      </c>
      <c r="AI43" s="1" t="s">
        <v>192</v>
      </c>
      <c r="AJ43" s="1">
        <v>85.17</v>
      </c>
      <c r="AK43" s="1"/>
      <c r="AL43" s="1" t="s">
        <v>1044</v>
      </c>
      <c r="AM43" s="1" t="s">
        <v>1045</v>
      </c>
      <c r="AN43" s="1" t="s">
        <v>134</v>
      </c>
      <c r="AO43" s="1" t="s">
        <v>312</v>
      </c>
      <c r="AP43" s="1" t="s">
        <v>222</v>
      </c>
      <c r="AQ43" s="1">
        <v>90.83</v>
      </c>
      <c r="AR43" s="1"/>
      <c r="AS43" s="1"/>
      <c r="AT43" s="1"/>
      <c r="AU43" s="1"/>
      <c r="AV43" s="1"/>
      <c r="AW43" s="1"/>
      <c r="AX43" s="1"/>
      <c r="AY43" s="1" t="s">
        <v>1046</v>
      </c>
      <c r="AZ43" s="1" t="s">
        <v>1047</v>
      </c>
      <c r="BA43" s="1" t="s">
        <v>105</v>
      </c>
      <c r="BB43" s="1" t="s">
        <v>106</v>
      </c>
      <c r="BC43" s="1" t="s">
        <v>252</v>
      </c>
      <c r="BD43" s="1" t="s">
        <v>1048</v>
      </c>
      <c r="BE43" s="1">
        <v>70.49</v>
      </c>
      <c r="BF43" s="1"/>
      <c r="BG43" s="1"/>
      <c r="BH43" s="1"/>
      <c r="BI43" s="1"/>
      <c r="BJ43" s="1"/>
      <c r="BK43" s="1"/>
      <c r="BL43" s="1"/>
      <c r="BM43" s="1"/>
      <c r="BN43" s="1"/>
      <c r="BO43" s="1" t="s">
        <v>384</v>
      </c>
      <c r="BP43" s="1"/>
      <c r="BQ43" s="1"/>
      <c r="BR43" s="1"/>
      <c r="BS43" s="1"/>
      <c r="BT43" s="1"/>
      <c r="BU43" s="1" t="str">
        <f>HYPERLINK("https://nconnect.nicmar.ac.in/storage/profile/6a849ef182c01.png","Download")</f>
        <v>0</v>
      </c>
      <c r="BV43" s="3"/>
      <c r="BW43" s="3"/>
    </row>
    <row r="44" spans="1:75">
      <c r="A44" s="1" t="s">
        <v>75</v>
      </c>
      <c r="B44" s="1" t="s">
        <v>76</v>
      </c>
      <c r="C44" s="1" t="s">
        <v>1049</v>
      </c>
      <c r="D44" s="1" t="s">
        <v>1050</v>
      </c>
      <c r="E44" s="1" t="s">
        <v>389</v>
      </c>
      <c r="F44" s="1" t="s">
        <v>1051</v>
      </c>
      <c r="G44" s="1" t="s">
        <v>1052</v>
      </c>
      <c r="H44" s="1" t="s">
        <v>1053</v>
      </c>
      <c r="I44" s="1" t="s">
        <v>1053</v>
      </c>
      <c r="J44" s="1">
        <v>8378992906</v>
      </c>
      <c r="K44" s="1" t="s">
        <v>82</v>
      </c>
      <c r="L44" s="1" t="s">
        <v>1054</v>
      </c>
      <c r="M44" s="1" t="s">
        <v>84</v>
      </c>
      <c r="N44" s="1" t="s">
        <v>1055</v>
      </c>
      <c r="O44" s="1" t="s">
        <v>1056</v>
      </c>
      <c r="P44" s="1" t="s">
        <v>87</v>
      </c>
      <c r="Q44" s="1">
        <v>976465659942</v>
      </c>
      <c r="R44" s="1" t="s">
        <v>1057</v>
      </c>
      <c r="S44" s="1">
        <v>9850666652</v>
      </c>
      <c r="T44" s="1" t="s">
        <v>346</v>
      </c>
      <c r="U44" s="1" t="s">
        <v>1058</v>
      </c>
      <c r="V44" s="1">
        <v>9850826663</v>
      </c>
      <c r="W44" s="1" t="s">
        <v>346</v>
      </c>
      <c r="X44" s="1" t="s">
        <v>1059</v>
      </c>
      <c r="Y44" s="1" t="s">
        <v>93</v>
      </c>
      <c r="Z44" s="1" t="s">
        <v>94</v>
      </c>
      <c r="AA44" s="1" t="s">
        <v>1059</v>
      </c>
      <c r="AB44" s="1" t="s">
        <v>93</v>
      </c>
      <c r="AC44" s="1" t="s">
        <v>94</v>
      </c>
      <c r="AD44" s="1" t="s">
        <v>95</v>
      </c>
      <c r="AE44" s="1" t="s">
        <v>95</v>
      </c>
      <c r="AF44" s="1" t="s">
        <v>1060</v>
      </c>
      <c r="AG44" s="1" t="s">
        <v>1061</v>
      </c>
      <c r="AH44" s="1" t="s">
        <v>304</v>
      </c>
      <c r="AI44" s="1" t="s">
        <v>131</v>
      </c>
      <c r="AJ44" s="1">
        <v>95.8</v>
      </c>
      <c r="AK44" s="1"/>
      <c r="AL44" s="1" t="s">
        <v>1062</v>
      </c>
      <c r="AM44" s="1" t="s">
        <v>1063</v>
      </c>
      <c r="AN44" s="1" t="s">
        <v>134</v>
      </c>
      <c r="AO44" s="1" t="s">
        <v>312</v>
      </c>
      <c r="AP44" s="1" t="s">
        <v>801</v>
      </c>
      <c r="AQ44" s="1">
        <v>94.33</v>
      </c>
      <c r="AR44" s="1"/>
      <c r="AS44" s="1"/>
      <c r="AT44" s="1"/>
      <c r="AU44" s="1"/>
      <c r="AV44" s="1"/>
      <c r="AW44" s="1"/>
      <c r="AX44" s="1"/>
      <c r="AY44" s="1" t="s">
        <v>103</v>
      </c>
      <c r="AZ44" s="1" t="s">
        <v>1064</v>
      </c>
      <c r="BA44" s="1" t="s">
        <v>105</v>
      </c>
      <c r="BB44" s="1" t="s">
        <v>106</v>
      </c>
      <c r="BC44" s="1" t="s">
        <v>166</v>
      </c>
      <c r="BD44" s="1" t="s">
        <v>170</v>
      </c>
      <c r="BE44" s="1">
        <v>74.2</v>
      </c>
      <c r="BF44" s="1">
        <v>8.17</v>
      </c>
      <c r="BG44" s="1"/>
      <c r="BH44" s="1"/>
      <c r="BI44" s="1"/>
      <c r="BJ44" s="1"/>
      <c r="BK44" s="1"/>
      <c r="BL44" s="1"/>
      <c r="BM44" s="1"/>
      <c r="BN44" s="1"/>
      <c r="BO44" s="1" t="s">
        <v>1065</v>
      </c>
      <c r="BP44" s="1"/>
      <c r="BQ44" s="1"/>
      <c r="BR44" s="1" t="s">
        <v>1066</v>
      </c>
      <c r="BS44" s="1">
        <v>23</v>
      </c>
      <c r="BT44" s="1"/>
      <c r="BU44" s="1" t="str">
        <f>HYPERLINK("https://nconnect.nicmar.ac.in/storage/profile/6a85e4460accd.png","Download")</f>
        <v>0</v>
      </c>
      <c r="BV44" s="3"/>
      <c r="BW44" s="3"/>
    </row>
    <row r="45" spans="1:75">
      <c r="A45" s="1" t="s">
        <v>75</v>
      </c>
      <c r="B45" s="1" t="s">
        <v>76</v>
      </c>
      <c r="C45" s="1" t="s">
        <v>1067</v>
      </c>
      <c r="D45" s="1" t="s">
        <v>1068</v>
      </c>
      <c r="E45" s="1" t="s">
        <v>1069</v>
      </c>
      <c r="F45" s="1" t="s">
        <v>1070</v>
      </c>
      <c r="G45" s="1" t="s">
        <v>1071</v>
      </c>
      <c r="H45" s="1" t="s">
        <v>1072</v>
      </c>
      <c r="I45" s="1" t="s">
        <v>1072</v>
      </c>
      <c r="J45" s="1">
        <v>9860258260</v>
      </c>
      <c r="K45" s="1" t="s">
        <v>117</v>
      </c>
      <c r="L45" s="1" t="s">
        <v>1073</v>
      </c>
      <c r="M45" s="1" t="s">
        <v>84</v>
      </c>
      <c r="N45" s="1" t="s">
        <v>1074</v>
      </c>
      <c r="O45" s="1" t="s">
        <v>1075</v>
      </c>
      <c r="P45" s="1" t="s">
        <v>121</v>
      </c>
      <c r="Q45" s="1">
        <v>475653929972</v>
      </c>
      <c r="R45" s="1" t="s">
        <v>1069</v>
      </c>
      <c r="S45" s="1">
        <v>9503121822</v>
      </c>
      <c r="T45" s="1" t="s">
        <v>1076</v>
      </c>
      <c r="U45" s="1" t="s">
        <v>1077</v>
      </c>
      <c r="V45" s="1">
        <v>9763878098</v>
      </c>
      <c r="W45" s="1" t="s">
        <v>515</v>
      </c>
      <c r="X45" s="1" t="s">
        <v>1078</v>
      </c>
      <c r="Y45" s="1" t="s">
        <v>1079</v>
      </c>
      <c r="Z45" s="1" t="s">
        <v>94</v>
      </c>
      <c r="AA45" s="1" t="s">
        <v>1078</v>
      </c>
      <c r="AB45" s="1" t="s">
        <v>1079</v>
      </c>
      <c r="AC45" s="1" t="s">
        <v>94</v>
      </c>
      <c r="AD45" s="1" t="s">
        <v>95</v>
      </c>
      <c r="AE45" s="1" t="s">
        <v>95</v>
      </c>
      <c r="AF45" s="1" t="s">
        <v>1080</v>
      </c>
      <c r="AG45" s="1" t="s">
        <v>1081</v>
      </c>
      <c r="AH45" s="1" t="s">
        <v>189</v>
      </c>
      <c r="AI45" s="1" t="s">
        <v>192</v>
      </c>
      <c r="AJ45" s="1">
        <v>84</v>
      </c>
      <c r="AK45" s="1"/>
      <c r="AL45" s="1"/>
      <c r="AM45" s="1"/>
      <c r="AN45" s="1"/>
      <c r="AO45" s="1"/>
      <c r="AP45" s="1"/>
      <c r="AQ45" s="1"/>
      <c r="AR45" s="1"/>
      <c r="AS45" s="1" t="s">
        <v>379</v>
      </c>
      <c r="AT45" s="1" t="s">
        <v>1082</v>
      </c>
      <c r="AU45" s="1" t="s">
        <v>477</v>
      </c>
      <c r="AV45" s="1" t="s">
        <v>886</v>
      </c>
      <c r="AW45" s="1">
        <v>88.74</v>
      </c>
      <c r="AX45" s="1">
        <v>8.87</v>
      </c>
      <c r="AY45" s="1" t="s">
        <v>103</v>
      </c>
      <c r="AZ45" s="1" t="s">
        <v>1083</v>
      </c>
      <c r="BA45" s="1" t="s">
        <v>196</v>
      </c>
      <c r="BB45" s="1" t="s">
        <v>379</v>
      </c>
      <c r="BC45" s="1" t="s">
        <v>197</v>
      </c>
      <c r="BD45" s="1" t="s">
        <v>704</v>
      </c>
      <c r="BE45" s="1">
        <v>76.44</v>
      </c>
      <c r="BF45" s="1">
        <v>8.37</v>
      </c>
      <c r="BG45" s="1"/>
      <c r="BH45" s="1"/>
      <c r="BI45" s="1"/>
      <c r="BJ45" s="1"/>
      <c r="BK45" s="1"/>
      <c r="BL45" s="1"/>
      <c r="BM45" s="1"/>
      <c r="BN45" s="1"/>
      <c r="BO45" s="1" t="s">
        <v>1084</v>
      </c>
      <c r="BP45" s="1" t="s">
        <v>1085</v>
      </c>
      <c r="BQ45" s="1" t="s">
        <v>526</v>
      </c>
      <c r="BR45" s="1" t="s">
        <v>1086</v>
      </c>
      <c r="BS45" s="1">
        <v>4</v>
      </c>
      <c r="BT45" s="1"/>
      <c r="BU45" s="1" t="str">
        <f>HYPERLINK("https://nconnect.nicmar.ac.in/storage/profile/6a849eb9dede4.png","Download")</f>
        <v>0</v>
      </c>
      <c r="BV45" s="3"/>
      <c r="BW45" s="3"/>
    </row>
    <row r="46" spans="1:75">
      <c r="A46" s="1" t="s">
        <v>75</v>
      </c>
      <c r="B46" s="1" t="s">
        <v>76</v>
      </c>
      <c r="C46" s="1" t="s">
        <v>1087</v>
      </c>
      <c r="D46" s="1" t="s">
        <v>1088</v>
      </c>
      <c r="E46" s="1" t="s">
        <v>1089</v>
      </c>
      <c r="F46" s="1" t="s">
        <v>1090</v>
      </c>
      <c r="G46" s="1" t="s">
        <v>1091</v>
      </c>
      <c r="H46" s="1" t="s">
        <v>1092</v>
      </c>
      <c r="I46" s="1" t="s">
        <v>1092</v>
      </c>
      <c r="J46" s="1">
        <v>8422079118</v>
      </c>
      <c r="K46" s="1" t="s">
        <v>82</v>
      </c>
      <c r="L46" s="1" t="s">
        <v>1093</v>
      </c>
      <c r="M46" s="1" t="s">
        <v>84</v>
      </c>
      <c r="N46" s="1" t="s">
        <v>1055</v>
      </c>
      <c r="O46" s="1" t="s">
        <v>1094</v>
      </c>
      <c r="P46" s="1" t="s">
        <v>182</v>
      </c>
      <c r="Q46" s="1" t="s">
        <v>1095</v>
      </c>
      <c r="R46" s="1" t="s">
        <v>1089</v>
      </c>
      <c r="S46" s="1">
        <v>9969846632</v>
      </c>
      <c r="T46" s="1" t="s">
        <v>1096</v>
      </c>
      <c r="U46" s="1" t="s">
        <v>1097</v>
      </c>
      <c r="V46" s="1" t="s">
        <v>1017</v>
      </c>
      <c r="W46" s="1" t="s">
        <v>95</v>
      </c>
      <c r="X46" s="1" t="s">
        <v>1098</v>
      </c>
      <c r="Y46" s="1" t="s">
        <v>301</v>
      </c>
      <c r="Z46" s="1" t="s">
        <v>94</v>
      </c>
      <c r="AA46" s="1" t="s">
        <v>1098</v>
      </c>
      <c r="AB46" s="1" t="s">
        <v>301</v>
      </c>
      <c r="AC46" s="1" t="s">
        <v>94</v>
      </c>
      <c r="AD46" s="1" t="s">
        <v>95</v>
      </c>
      <c r="AE46" s="1" t="s">
        <v>95</v>
      </c>
      <c r="AF46" s="1" t="s">
        <v>1099</v>
      </c>
      <c r="AG46" s="1" t="s">
        <v>188</v>
      </c>
      <c r="AH46" s="1" t="s">
        <v>543</v>
      </c>
      <c r="AI46" s="1" t="s">
        <v>305</v>
      </c>
      <c r="AJ46" s="1">
        <v>85</v>
      </c>
      <c r="AK46" s="1"/>
      <c r="AL46" s="1" t="s">
        <v>1100</v>
      </c>
      <c r="AM46" s="1" t="s">
        <v>188</v>
      </c>
      <c r="AN46" s="1" t="s">
        <v>100</v>
      </c>
      <c r="AO46" s="1" t="s">
        <v>428</v>
      </c>
      <c r="AP46" s="1" t="s">
        <v>308</v>
      </c>
      <c r="AQ46" s="1">
        <v>70.77</v>
      </c>
      <c r="AR46" s="1"/>
      <c r="AS46" s="1"/>
      <c r="AT46" s="1"/>
      <c r="AU46" s="1"/>
      <c r="AV46" s="1"/>
      <c r="AW46" s="1"/>
      <c r="AX46" s="1"/>
      <c r="AY46" s="1" t="s">
        <v>309</v>
      </c>
      <c r="AZ46" s="1" t="s">
        <v>1101</v>
      </c>
      <c r="BA46" s="1" t="s">
        <v>105</v>
      </c>
      <c r="BB46" s="1" t="s">
        <v>169</v>
      </c>
      <c r="BC46" s="1" t="s">
        <v>192</v>
      </c>
      <c r="BD46" s="1" t="s">
        <v>313</v>
      </c>
      <c r="BE46" s="1">
        <v>70.68</v>
      </c>
      <c r="BF46" s="1">
        <v>7.93</v>
      </c>
      <c r="BG46" s="1"/>
      <c r="BH46" s="1"/>
      <c r="BI46" s="1"/>
      <c r="BJ46" s="1"/>
      <c r="BK46" s="1"/>
      <c r="BL46" s="1"/>
      <c r="BM46" s="1"/>
      <c r="BN46" s="1"/>
      <c r="BO46" s="1" t="s">
        <v>1102</v>
      </c>
      <c r="BP46" s="1" t="s">
        <v>1103</v>
      </c>
      <c r="BQ46" s="1" t="s">
        <v>707</v>
      </c>
      <c r="BR46" s="1" t="s">
        <v>1104</v>
      </c>
      <c r="BS46" s="1">
        <v>20</v>
      </c>
      <c r="BT46" s="1"/>
      <c r="BU46" s="1" t="str">
        <f>HYPERLINK("https://nconnect.nicmar.ac.in/storage/profile/6a84aa19aface.png","Download")</f>
        <v>0</v>
      </c>
      <c r="BV46" s="3"/>
      <c r="BW46" s="3"/>
    </row>
    <row r="47" spans="1:75">
      <c r="A47" s="1" t="s">
        <v>75</v>
      </c>
      <c r="B47" s="1" t="s">
        <v>76</v>
      </c>
      <c r="C47" s="1" t="s">
        <v>1105</v>
      </c>
      <c r="D47" s="1" t="s">
        <v>1106</v>
      </c>
      <c r="E47" s="1" t="s">
        <v>1107</v>
      </c>
      <c r="F47" s="1" t="s">
        <v>1108</v>
      </c>
      <c r="G47" s="1" t="s">
        <v>1109</v>
      </c>
      <c r="H47" s="1" t="s">
        <v>1110</v>
      </c>
      <c r="I47" s="1" t="s">
        <v>1110</v>
      </c>
      <c r="J47" s="1">
        <v>8432050040</v>
      </c>
      <c r="K47" s="1" t="s">
        <v>117</v>
      </c>
      <c r="L47" s="1" t="s">
        <v>1111</v>
      </c>
      <c r="M47" s="1" t="s">
        <v>84</v>
      </c>
      <c r="N47" s="1" t="s">
        <v>180</v>
      </c>
      <c r="O47" s="1" t="s">
        <v>1112</v>
      </c>
      <c r="P47" s="1" t="s">
        <v>121</v>
      </c>
      <c r="Q47" s="1">
        <v>511733376728</v>
      </c>
      <c r="R47" s="1" t="s">
        <v>1107</v>
      </c>
      <c r="S47" s="1">
        <v>8956861303</v>
      </c>
      <c r="T47" s="1" t="s">
        <v>1113</v>
      </c>
      <c r="U47" s="1" t="s">
        <v>1114</v>
      </c>
      <c r="V47" s="1">
        <v>9096786356</v>
      </c>
      <c r="W47" s="1" t="s">
        <v>515</v>
      </c>
      <c r="X47" s="1" t="s">
        <v>1115</v>
      </c>
      <c r="Y47" s="1" t="s">
        <v>933</v>
      </c>
      <c r="Z47" s="1" t="s">
        <v>94</v>
      </c>
      <c r="AA47" s="1" t="s">
        <v>1115</v>
      </c>
      <c r="AB47" s="1" t="s">
        <v>933</v>
      </c>
      <c r="AC47" s="1" t="s">
        <v>94</v>
      </c>
      <c r="AD47" s="1" t="s">
        <v>95</v>
      </c>
      <c r="AE47" s="1" t="s">
        <v>95</v>
      </c>
      <c r="AF47" s="1" t="s">
        <v>1116</v>
      </c>
      <c r="AG47" s="1" t="s">
        <v>1117</v>
      </c>
      <c r="AH47" s="1" t="s">
        <v>99</v>
      </c>
      <c r="AI47" s="1" t="s">
        <v>131</v>
      </c>
      <c r="AJ47" s="1">
        <v>89.6</v>
      </c>
      <c r="AK47" s="1"/>
      <c r="AL47" s="1" t="s">
        <v>1118</v>
      </c>
      <c r="AM47" s="1" t="s">
        <v>1119</v>
      </c>
      <c r="AN47" s="1" t="s">
        <v>134</v>
      </c>
      <c r="AO47" s="1" t="s">
        <v>131</v>
      </c>
      <c r="AP47" s="1" t="s">
        <v>801</v>
      </c>
      <c r="AQ47" s="1">
        <v>91.67</v>
      </c>
      <c r="AR47" s="1"/>
      <c r="AS47" s="1"/>
      <c r="AT47" s="1"/>
      <c r="AU47" s="1"/>
      <c r="AV47" s="1"/>
      <c r="AW47" s="1"/>
      <c r="AX47" s="1"/>
      <c r="AY47" s="1" t="s">
        <v>1120</v>
      </c>
      <c r="AZ47" s="1" t="s">
        <v>1121</v>
      </c>
      <c r="BA47" s="1" t="s">
        <v>196</v>
      </c>
      <c r="BB47" s="1" t="s">
        <v>379</v>
      </c>
      <c r="BC47" s="1" t="s">
        <v>801</v>
      </c>
      <c r="BD47" s="1" t="s">
        <v>704</v>
      </c>
      <c r="BE47" s="1">
        <v>75.6</v>
      </c>
      <c r="BF47" s="1">
        <v>8.31</v>
      </c>
      <c r="BG47" s="1"/>
      <c r="BH47" s="1"/>
      <c r="BI47" s="1"/>
      <c r="BJ47" s="1"/>
      <c r="BK47" s="1"/>
      <c r="BL47" s="1"/>
      <c r="BM47" s="1"/>
      <c r="BN47" s="1"/>
      <c r="BO47" s="1" t="s">
        <v>1122</v>
      </c>
      <c r="BP47" s="1" t="s">
        <v>1123</v>
      </c>
      <c r="BQ47" s="1" t="s">
        <v>1124</v>
      </c>
      <c r="BR47" s="1" t="s">
        <v>1125</v>
      </c>
      <c r="BS47" s="1">
        <v>4</v>
      </c>
      <c r="BT47" s="1" t="s">
        <v>1126</v>
      </c>
      <c r="BU47" s="1" t="str">
        <f>HYPERLINK("https://nconnect.nicmar.ac.in/storage/profile/6a828930b7458.png","Download")</f>
        <v>0</v>
      </c>
      <c r="BV47" s="3"/>
      <c r="BW47" s="3"/>
    </row>
    <row r="48" spans="1:75">
      <c r="A48" s="1" t="s">
        <v>75</v>
      </c>
      <c r="B48" s="1" t="s">
        <v>76</v>
      </c>
      <c r="C48" s="1" t="s">
        <v>1127</v>
      </c>
      <c r="D48" s="1" t="s">
        <v>1128</v>
      </c>
      <c r="E48" s="1" t="s">
        <v>1129</v>
      </c>
      <c r="F48" s="1" t="s">
        <v>508</v>
      </c>
      <c r="G48" s="1" t="s">
        <v>1130</v>
      </c>
      <c r="H48" s="1" t="s">
        <v>1131</v>
      </c>
      <c r="I48" s="1" t="s">
        <v>1132</v>
      </c>
      <c r="J48" s="1">
        <v>7028702974</v>
      </c>
      <c r="K48" s="1" t="s">
        <v>82</v>
      </c>
      <c r="L48" s="1" t="s">
        <v>1133</v>
      </c>
      <c r="M48" s="1" t="s">
        <v>84</v>
      </c>
      <c r="N48" s="1" t="s">
        <v>1134</v>
      </c>
      <c r="O48" s="1" t="s">
        <v>1135</v>
      </c>
      <c r="P48" s="1" t="s">
        <v>87</v>
      </c>
      <c r="Q48" s="1">
        <v>369713610075</v>
      </c>
      <c r="R48" s="1" t="s">
        <v>1136</v>
      </c>
      <c r="S48" s="1">
        <v>9503349380</v>
      </c>
      <c r="T48" s="1" t="s">
        <v>630</v>
      </c>
      <c r="U48" s="1" t="s">
        <v>1137</v>
      </c>
      <c r="V48" s="1">
        <v>7757848261</v>
      </c>
      <c r="W48" s="1" t="s">
        <v>157</v>
      </c>
      <c r="X48" s="1" t="s">
        <v>1138</v>
      </c>
      <c r="Y48" s="1" t="s">
        <v>93</v>
      </c>
      <c r="Z48" s="1" t="s">
        <v>94</v>
      </c>
      <c r="AA48" s="1" t="s">
        <v>1139</v>
      </c>
      <c r="AB48" s="1" t="s">
        <v>93</v>
      </c>
      <c r="AC48" s="1" t="s">
        <v>94</v>
      </c>
      <c r="AD48" s="1" t="s">
        <v>95</v>
      </c>
      <c r="AE48" s="1" t="s">
        <v>95</v>
      </c>
      <c r="AF48" s="1" t="s">
        <v>1140</v>
      </c>
      <c r="AG48" s="1" t="s">
        <v>1061</v>
      </c>
      <c r="AH48" s="1" t="s">
        <v>428</v>
      </c>
      <c r="AI48" s="1" t="s">
        <v>99</v>
      </c>
      <c r="AJ48" s="1">
        <v>89.4</v>
      </c>
      <c r="AK48" s="1"/>
      <c r="AL48" s="1" t="s">
        <v>1141</v>
      </c>
      <c r="AM48" s="1" t="s">
        <v>1142</v>
      </c>
      <c r="AN48" s="1" t="s">
        <v>134</v>
      </c>
      <c r="AO48" s="1" t="s">
        <v>192</v>
      </c>
      <c r="AP48" s="1" t="s">
        <v>102</v>
      </c>
      <c r="AQ48" s="1">
        <v>83.8</v>
      </c>
      <c r="AR48" s="1"/>
      <c r="AS48" s="1"/>
      <c r="AT48" s="1"/>
      <c r="AU48" s="1"/>
      <c r="AV48" s="1"/>
      <c r="AW48" s="1"/>
      <c r="AX48" s="1"/>
      <c r="AY48" s="1" t="s">
        <v>1143</v>
      </c>
      <c r="AZ48" s="1" t="s">
        <v>1144</v>
      </c>
      <c r="BA48" s="1" t="s">
        <v>105</v>
      </c>
      <c r="BB48" s="1" t="s">
        <v>106</v>
      </c>
      <c r="BC48" s="1" t="s">
        <v>221</v>
      </c>
      <c r="BD48" s="1" t="s">
        <v>108</v>
      </c>
      <c r="BE48" s="1">
        <v>80.6</v>
      </c>
      <c r="BF48" s="1">
        <v>9.27</v>
      </c>
      <c r="BG48" s="1"/>
      <c r="BH48" s="1"/>
      <c r="BI48" s="1"/>
      <c r="BJ48" s="1"/>
      <c r="BK48" s="1"/>
      <c r="BL48" s="1"/>
      <c r="BM48" s="1"/>
      <c r="BN48" s="1"/>
      <c r="BO48" s="1" t="s">
        <v>1145</v>
      </c>
      <c r="BP48" s="1" t="s">
        <v>1146</v>
      </c>
      <c r="BQ48" s="1" t="s">
        <v>869</v>
      </c>
      <c r="BR48" s="1" t="s">
        <v>1147</v>
      </c>
      <c r="BS48" s="1">
        <v>19</v>
      </c>
      <c r="BT48" s="1"/>
      <c r="BU48" s="1" t="str">
        <f>HYPERLINK("https://nconnect.nicmar.ac.in/storage/profile/6a849c0e1b3ed.png","Download")</f>
        <v>0</v>
      </c>
      <c r="BV48" s="3"/>
      <c r="BW48" s="3"/>
    </row>
    <row r="49" spans="1:75">
      <c r="A49" s="1" t="s">
        <v>75</v>
      </c>
      <c r="B49" s="1" t="s">
        <v>76</v>
      </c>
      <c r="C49" s="1" t="s">
        <v>1148</v>
      </c>
      <c r="D49" s="1" t="s">
        <v>1149</v>
      </c>
      <c r="E49" s="1" t="s">
        <v>1150</v>
      </c>
      <c r="F49" s="1" t="s">
        <v>1151</v>
      </c>
      <c r="G49" s="1" t="s">
        <v>1152</v>
      </c>
      <c r="H49" s="1" t="s">
        <v>1153</v>
      </c>
      <c r="I49" s="1" t="s">
        <v>1154</v>
      </c>
      <c r="J49" s="1">
        <v>9922919134</v>
      </c>
      <c r="K49" s="1" t="s">
        <v>117</v>
      </c>
      <c r="L49" s="1" t="s">
        <v>813</v>
      </c>
      <c r="M49" s="1" t="s">
        <v>84</v>
      </c>
      <c r="N49" s="1" t="s">
        <v>235</v>
      </c>
      <c r="O49" s="1" t="s">
        <v>1155</v>
      </c>
      <c r="P49" s="1" t="s">
        <v>295</v>
      </c>
      <c r="Q49" s="1">
        <v>333512366817</v>
      </c>
      <c r="R49" s="1" t="s">
        <v>1156</v>
      </c>
      <c r="S49" s="1">
        <v>9822866270</v>
      </c>
      <c r="T49" s="1" t="s">
        <v>1157</v>
      </c>
      <c r="U49" s="1" t="s">
        <v>1158</v>
      </c>
      <c r="V49" s="1">
        <v>9922959515</v>
      </c>
      <c r="W49" s="1" t="s">
        <v>1157</v>
      </c>
      <c r="X49" s="1" t="s">
        <v>1159</v>
      </c>
      <c r="Y49" s="1" t="s">
        <v>93</v>
      </c>
      <c r="Z49" s="1" t="s">
        <v>94</v>
      </c>
      <c r="AA49" s="1" t="s">
        <v>1159</v>
      </c>
      <c r="AB49" s="1" t="s">
        <v>93</v>
      </c>
      <c r="AC49" s="1" t="s">
        <v>94</v>
      </c>
      <c r="AD49" s="1" t="s">
        <v>95</v>
      </c>
      <c r="AE49" s="1" t="s">
        <v>95</v>
      </c>
      <c r="AF49" s="1" t="s">
        <v>1160</v>
      </c>
      <c r="AG49" s="1" t="s">
        <v>1161</v>
      </c>
      <c r="AH49" s="1" t="s">
        <v>1162</v>
      </c>
      <c r="AI49" s="1" t="s">
        <v>307</v>
      </c>
      <c r="AJ49" s="1">
        <v>81.7</v>
      </c>
      <c r="AK49" s="1">
        <v>8.6</v>
      </c>
      <c r="AL49" s="1" t="s">
        <v>1163</v>
      </c>
      <c r="AM49" s="1" t="s">
        <v>1164</v>
      </c>
      <c r="AN49" s="1" t="s">
        <v>134</v>
      </c>
      <c r="AO49" s="1" t="s">
        <v>99</v>
      </c>
      <c r="AP49" s="1" t="s">
        <v>131</v>
      </c>
      <c r="AQ49" s="1">
        <v>60.31</v>
      </c>
      <c r="AR49" s="1"/>
      <c r="AS49" s="1"/>
      <c r="AT49" s="1"/>
      <c r="AU49" s="1"/>
      <c r="AV49" s="1"/>
      <c r="AW49" s="1"/>
      <c r="AX49" s="1"/>
      <c r="AY49" s="1" t="s">
        <v>1165</v>
      </c>
      <c r="AZ49" s="1" t="s">
        <v>1166</v>
      </c>
      <c r="BA49" s="1" t="s">
        <v>105</v>
      </c>
      <c r="BB49" s="1" t="s">
        <v>169</v>
      </c>
      <c r="BC49" s="1" t="s">
        <v>477</v>
      </c>
      <c r="BD49" s="1" t="s">
        <v>226</v>
      </c>
      <c r="BE49" s="1">
        <v>80.01</v>
      </c>
      <c r="BF49" s="1">
        <v>8.4</v>
      </c>
      <c r="BG49" s="1"/>
      <c r="BH49" s="1"/>
      <c r="BI49" s="1"/>
      <c r="BJ49" s="1"/>
      <c r="BK49" s="1"/>
      <c r="BL49" s="1"/>
      <c r="BM49" s="1"/>
      <c r="BN49" s="1"/>
      <c r="BO49" s="1" t="s">
        <v>1167</v>
      </c>
      <c r="BP49" s="1" t="s">
        <v>1168</v>
      </c>
      <c r="BQ49" s="1" t="s">
        <v>1169</v>
      </c>
      <c r="BR49" s="1"/>
      <c r="BS49" s="1"/>
      <c r="BT49" s="1"/>
      <c r="BU49" s="1" t="str">
        <f>HYPERLINK("https://nconnect.nicmar.ac.in/storage/profile/6a85d612a46d8.png","Download")</f>
        <v>0</v>
      </c>
      <c r="BV49" s="3"/>
      <c r="BW49" s="3"/>
    </row>
    <row r="50" spans="1:75">
      <c r="A50" s="1" t="s">
        <v>75</v>
      </c>
      <c r="B50" s="1" t="s">
        <v>76</v>
      </c>
      <c r="C50" s="1" t="s">
        <v>1170</v>
      </c>
      <c r="D50" s="1" t="s">
        <v>1171</v>
      </c>
      <c r="E50" s="1"/>
      <c r="F50" s="1" t="s">
        <v>1172</v>
      </c>
      <c r="G50" s="1" t="s">
        <v>1173</v>
      </c>
      <c r="H50" s="1" t="s">
        <v>1174</v>
      </c>
      <c r="I50" s="1" t="s">
        <v>1175</v>
      </c>
      <c r="J50" s="1">
        <v>8755492196</v>
      </c>
      <c r="K50" s="1" t="s">
        <v>117</v>
      </c>
      <c r="L50" s="1" t="s">
        <v>1176</v>
      </c>
      <c r="M50" s="1" t="s">
        <v>1177</v>
      </c>
      <c r="N50" s="1" t="s">
        <v>1178</v>
      </c>
      <c r="O50" s="1" t="s">
        <v>1179</v>
      </c>
      <c r="P50" s="1" t="s">
        <v>121</v>
      </c>
      <c r="Q50" s="1">
        <v>740746846456</v>
      </c>
      <c r="R50" s="1" t="s">
        <v>1180</v>
      </c>
      <c r="S50" s="1">
        <v>7895877392</v>
      </c>
      <c r="T50" s="1" t="s">
        <v>445</v>
      </c>
      <c r="U50" s="1" t="s">
        <v>1181</v>
      </c>
      <c r="V50" s="1">
        <v>6350698892</v>
      </c>
      <c r="W50" s="1" t="s">
        <v>515</v>
      </c>
      <c r="X50" s="1" t="s">
        <v>1182</v>
      </c>
      <c r="Y50" s="1" t="s">
        <v>1183</v>
      </c>
      <c r="Z50" s="1" t="s">
        <v>1184</v>
      </c>
      <c r="AA50" s="1" t="s">
        <v>1182</v>
      </c>
      <c r="AB50" s="1" t="s">
        <v>1183</v>
      </c>
      <c r="AC50" s="1" t="s">
        <v>1184</v>
      </c>
      <c r="AD50" s="1" t="s">
        <v>95</v>
      </c>
      <c r="AE50" s="1" t="s">
        <v>95</v>
      </c>
      <c r="AF50" s="1" t="s">
        <v>1185</v>
      </c>
      <c r="AG50" s="1" t="s">
        <v>1186</v>
      </c>
      <c r="AH50" s="1" t="s">
        <v>1187</v>
      </c>
      <c r="AI50" s="1" t="s">
        <v>1188</v>
      </c>
      <c r="AJ50" s="1">
        <v>60.33</v>
      </c>
      <c r="AK50" s="1"/>
      <c r="AL50" s="1" t="s">
        <v>1185</v>
      </c>
      <c r="AM50" s="1" t="s">
        <v>1189</v>
      </c>
      <c r="AN50" s="1" t="s">
        <v>134</v>
      </c>
      <c r="AO50" s="1" t="s">
        <v>1190</v>
      </c>
      <c r="AP50" s="1" t="s">
        <v>1191</v>
      </c>
      <c r="AQ50" s="1">
        <v>64.8</v>
      </c>
      <c r="AR50" s="1"/>
      <c r="AS50" s="1"/>
      <c r="AT50" s="1"/>
      <c r="AU50" s="1"/>
      <c r="AV50" s="1"/>
      <c r="AW50" s="1"/>
      <c r="AX50" s="1"/>
      <c r="AY50" s="1" t="s">
        <v>1192</v>
      </c>
      <c r="AZ50" s="1" t="s">
        <v>1193</v>
      </c>
      <c r="BA50" s="1" t="s">
        <v>138</v>
      </c>
      <c r="BB50" s="1" t="s">
        <v>1194</v>
      </c>
      <c r="BC50" s="1" t="s">
        <v>1195</v>
      </c>
      <c r="BD50" s="1" t="s">
        <v>1196</v>
      </c>
      <c r="BE50" s="1">
        <v>62.8</v>
      </c>
      <c r="BF50" s="1"/>
      <c r="BG50" s="1"/>
      <c r="BH50" s="1"/>
      <c r="BI50" s="1"/>
      <c r="BJ50" s="1"/>
      <c r="BK50" s="1"/>
      <c r="BL50" s="1"/>
      <c r="BM50" s="1"/>
      <c r="BN50" s="1"/>
      <c r="BO50" s="1" t="s">
        <v>1197</v>
      </c>
      <c r="BP50" s="1" t="s">
        <v>1198</v>
      </c>
      <c r="BQ50" s="1" t="s">
        <v>1199</v>
      </c>
      <c r="BR50" s="1"/>
      <c r="BS50" s="1"/>
      <c r="BT50" s="1"/>
      <c r="BU50" s="1" t="str">
        <f>HYPERLINK("https://nconnect.nicmar.ac.in/storage/profile/6a848cf9efa80.png","Download")</f>
        <v>0</v>
      </c>
      <c r="BV50" s="3"/>
      <c r="BW50" s="3"/>
    </row>
    <row r="51" spans="1:75">
      <c r="A51" s="1" t="s">
        <v>75</v>
      </c>
      <c r="B51" s="1" t="s">
        <v>76</v>
      </c>
      <c r="C51" s="1" t="s">
        <v>1200</v>
      </c>
      <c r="D51" s="1" t="s">
        <v>1201</v>
      </c>
      <c r="E51" s="1"/>
      <c r="F51" s="1" t="s">
        <v>1202</v>
      </c>
      <c r="G51" s="1" t="s">
        <v>1203</v>
      </c>
      <c r="H51" s="1" t="s">
        <v>1204</v>
      </c>
      <c r="I51" s="1" t="s">
        <v>1204</v>
      </c>
      <c r="J51" s="1">
        <v>9562807803</v>
      </c>
      <c r="K51" s="1" t="s">
        <v>117</v>
      </c>
      <c r="L51" s="1" t="s">
        <v>1205</v>
      </c>
      <c r="M51" s="1" t="s">
        <v>84</v>
      </c>
      <c r="N51" s="1" t="s">
        <v>489</v>
      </c>
      <c r="O51" s="1" t="s">
        <v>1206</v>
      </c>
      <c r="P51" s="1" t="s">
        <v>87</v>
      </c>
      <c r="Q51" s="1">
        <v>711923869150</v>
      </c>
      <c r="R51" s="1" t="s">
        <v>1207</v>
      </c>
      <c r="S51" s="1">
        <v>9400807803</v>
      </c>
      <c r="T51" s="1" t="s">
        <v>183</v>
      </c>
      <c r="U51" s="1" t="s">
        <v>1208</v>
      </c>
      <c r="V51" s="1">
        <v>9400807803</v>
      </c>
      <c r="W51" s="1" t="s">
        <v>299</v>
      </c>
      <c r="X51" s="1" t="s">
        <v>1209</v>
      </c>
      <c r="Y51" s="1" t="s">
        <v>159</v>
      </c>
      <c r="Z51" s="1" t="s">
        <v>160</v>
      </c>
      <c r="AA51" s="1" t="s">
        <v>1209</v>
      </c>
      <c r="AB51" s="1" t="s">
        <v>159</v>
      </c>
      <c r="AC51" s="1" t="s">
        <v>160</v>
      </c>
      <c r="AD51" s="1" t="s">
        <v>95</v>
      </c>
      <c r="AE51" s="1" t="s">
        <v>95</v>
      </c>
      <c r="AF51" s="1" t="s">
        <v>1210</v>
      </c>
      <c r="AG51" s="1" t="s">
        <v>1211</v>
      </c>
      <c r="AH51" s="1" t="s">
        <v>352</v>
      </c>
      <c r="AI51" s="1" t="s">
        <v>272</v>
      </c>
      <c r="AJ51" s="1">
        <v>93.33</v>
      </c>
      <c r="AK51" s="1"/>
      <c r="AL51" s="1" t="s">
        <v>1212</v>
      </c>
      <c r="AM51" s="1" t="s">
        <v>1213</v>
      </c>
      <c r="AN51" s="1" t="s">
        <v>100</v>
      </c>
      <c r="AO51" s="1" t="s">
        <v>428</v>
      </c>
      <c r="AP51" s="1" t="s">
        <v>99</v>
      </c>
      <c r="AQ51" s="1">
        <v>80.5</v>
      </c>
      <c r="AR51" s="1"/>
      <c r="AS51" s="1"/>
      <c r="AT51" s="1"/>
      <c r="AU51" s="1"/>
      <c r="AV51" s="1"/>
      <c r="AW51" s="1"/>
      <c r="AX51" s="1"/>
      <c r="AY51" s="1" t="s">
        <v>499</v>
      </c>
      <c r="AZ51" s="1" t="s">
        <v>1214</v>
      </c>
      <c r="BA51" s="1" t="s">
        <v>138</v>
      </c>
      <c r="BB51" s="1" t="s">
        <v>379</v>
      </c>
      <c r="BC51" s="1" t="s">
        <v>248</v>
      </c>
      <c r="BD51" s="1" t="s">
        <v>197</v>
      </c>
      <c r="BE51" s="1">
        <v>64.89</v>
      </c>
      <c r="BF51" s="1">
        <v>6.83</v>
      </c>
      <c r="BG51" s="1"/>
      <c r="BH51" s="1"/>
      <c r="BI51" s="1"/>
      <c r="BJ51" s="1"/>
      <c r="BK51" s="1"/>
      <c r="BL51" s="1"/>
      <c r="BM51" s="1"/>
      <c r="BN51" s="1"/>
      <c r="BO51" s="1" t="s">
        <v>1215</v>
      </c>
      <c r="BP51" s="1" t="s">
        <v>1216</v>
      </c>
      <c r="BQ51" s="1" t="s">
        <v>1217</v>
      </c>
      <c r="BR51" s="1"/>
      <c r="BS51" s="1"/>
      <c r="BT51" s="1"/>
      <c r="BU51" s="1" t="str">
        <f>HYPERLINK("https://nconnect.nicmar.ac.in/storage/profile/6a85c7e9908fa.png","Download")</f>
        <v>0</v>
      </c>
      <c r="BV51" s="3"/>
      <c r="BW51" s="3"/>
    </row>
    <row r="52" spans="1:75">
      <c r="A52" s="1" t="s">
        <v>75</v>
      </c>
      <c r="B52" s="1" t="s">
        <v>76</v>
      </c>
      <c r="C52" s="1" t="s">
        <v>1218</v>
      </c>
      <c r="D52" s="1" t="s">
        <v>1219</v>
      </c>
      <c r="E52" s="1" t="s">
        <v>763</v>
      </c>
      <c r="F52" s="1" t="s">
        <v>1220</v>
      </c>
      <c r="G52" s="1" t="s">
        <v>1221</v>
      </c>
      <c r="H52" s="1" t="s">
        <v>1222</v>
      </c>
      <c r="I52" s="1" t="s">
        <v>1222</v>
      </c>
      <c r="J52" s="1">
        <v>8080413771</v>
      </c>
      <c r="K52" s="1" t="s">
        <v>117</v>
      </c>
      <c r="L52" s="1" t="s">
        <v>560</v>
      </c>
      <c r="M52" s="1" t="s">
        <v>84</v>
      </c>
      <c r="N52" s="1" t="s">
        <v>1223</v>
      </c>
      <c r="O52" s="1" t="s">
        <v>1224</v>
      </c>
      <c r="P52" s="1" t="s">
        <v>295</v>
      </c>
      <c r="Q52" s="1">
        <v>743301696039</v>
      </c>
      <c r="R52" s="1" t="s">
        <v>1225</v>
      </c>
      <c r="S52" s="1">
        <v>7020069370</v>
      </c>
      <c r="T52" s="1" t="s">
        <v>346</v>
      </c>
      <c r="U52" s="1" t="s">
        <v>1226</v>
      </c>
      <c r="V52" s="1">
        <v>7020996225</v>
      </c>
      <c r="W52" s="1" t="s">
        <v>1227</v>
      </c>
      <c r="X52" s="1" t="s">
        <v>1228</v>
      </c>
      <c r="Y52" s="1" t="s">
        <v>93</v>
      </c>
      <c r="Z52" s="1" t="s">
        <v>94</v>
      </c>
      <c r="AA52" s="1" t="s">
        <v>1228</v>
      </c>
      <c r="AB52" s="1" t="s">
        <v>93</v>
      </c>
      <c r="AC52" s="1" t="s">
        <v>94</v>
      </c>
      <c r="AD52" s="1" t="s">
        <v>95</v>
      </c>
      <c r="AE52" s="1" t="s">
        <v>95</v>
      </c>
      <c r="AF52" s="1" t="s">
        <v>1229</v>
      </c>
      <c r="AG52" s="1" t="s">
        <v>1230</v>
      </c>
      <c r="AH52" s="1" t="s">
        <v>910</v>
      </c>
      <c r="AI52" s="1" t="s">
        <v>163</v>
      </c>
      <c r="AJ52" s="1">
        <v>87</v>
      </c>
      <c r="AK52" s="1"/>
      <c r="AL52" s="1" t="s">
        <v>1231</v>
      </c>
      <c r="AM52" s="1" t="s">
        <v>1232</v>
      </c>
      <c r="AN52" s="1" t="s">
        <v>134</v>
      </c>
      <c r="AO52" s="1" t="s">
        <v>308</v>
      </c>
      <c r="AP52" s="1" t="s">
        <v>546</v>
      </c>
      <c r="AQ52" s="1">
        <v>68.62</v>
      </c>
      <c r="AR52" s="1"/>
      <c r="AS52" s="1"/>
      <c r="AT52" s="1"/>
      <c r="AU52" s="1"/>
      <c r="AV52" s="1"/>
      <c r="AW52" s="1"/>
      <c r="AX52" s="1"/>
      <c r="AY52" s="1" t="s">
        <v>103</v>
      </c>
      <c r="AZ52" s="1" t="s">
        <v>1233</v>
      </c>
      <c r="BA52" s="1" t="s">
        <v>105</v>
      </c>
      <c r="BB52" s="1" t="s">
        <v>106</v>
      </c>
      <c r="BC52" s="1" t="s">
        <v>221</v>
      </c>
      <c r="BD52" s="1" t="s">
        <v>108</v>
      </c>
      <c r="BE52" s="1">
        <v>66.9</v>
      </c>
      <c r="BF52" s="1">
        <v>7.44</v>
      </c>
      <c r="BG52" s="1"/>
      <c r="BH52" s="1"/>
      <c r="BI52" s="1"/>
      <c r="BJ52" s="1"/>
      <c r="BK52" s="1"/>
      <c r="BL52" s="1"/>
      <c r="BM52" s="1"/>
      <c r="BN52" s="1"/>
      <c r="BO52" s="1" t="s">
        <v>1234</v>
      </c>
      <c r="BP52" s="1" t="s">
        <v>1235</v>
      </c>
      <c r="BQ52" s="1" t="s">
        <v>573</v>
      </c>
      <c r="BR52" s="1" t="s">
        <v>1236</v>
      </c>
      <c r="BS52" s="1">
        <v>121</v>
      </c>
      <c r="BT52" s="1"/>
      <c r="BU52" s="1" t="str">
        <f>HYPERLINK("https://nconnect.nicmar.ac.in/storage/profile/6a84aab7e1e7d.png","Download")</f>
        <v>0</v>
      </c>
      <c r="BV52" s="3"/>
      <c r="BW52" s="3"/>
    </row>
    <row r="53" spans="1:75">
      <c r="A53" s="1" t="s">
        <v>75</v>
      </c>
      <c r="B53" s="1" t="s">
        <v>76</v>
      </c>
      <c r="C53" s="1" t="s">
        <v>1237</v>
      </c>
      <c r="D53" s="1" t="s">
        <v>1149</v>
      </c>
      <c r="E53" s="1" t="s">
        <v>1150</v>
      </c>
      <c r="F53" s="1" t="s">
        <v>1238</v>
      </c>
      <c r="G53" s="1" t="s">
        <v>1239</v>
      </c>
      <c r="H53" s="1" t="s">
        <v>1240</v>
      </c>
      <c r="I53" s="1" t="s">
        <v>1240</v>
      </c>
      <c r="J53" s="1">
        <v>8862023508</v>
      </c>
      <c r="K53" s="1" t="s">
        <v>117</v>
      </c>
      <c r="L53" s="1" t="s">
        <v>1241</v>
      </c>
      <c r="M53" s="1" t="s">
        <v>1177</v>
      </c>
      <c r="N53" s="1" t="s">
        <v>1242</v>
      </c>
      <c r="O53" s="1" t="s">
        <v>1243</v>
      </c>
      <c r="P53" s="1" t="s">
        <v>182</v>
      </c>
      <c r="Q53" s="1">
        <v>934564085496</v>
      </c>
      <c r="R53" s="1" t="s">
        <v>1244</v>
      </c>
      <c r="S53" s="1">
        <v>9422038694</v>
      </c>
      <c r="T53" s="1" t="s">
        <v>1245</v>
      </c>
      <c r="U53" s="1" t="s">
        <v>1246</v>
      </c>
      <c r="V53" s="1">
        <v>7972477892</v>
      </c>
      <c r="W53" s="1" t="s">
        <v>515</v>
      </c>
      <c r="X53" s="1" t="s">
        <v>1247</v>
      </c>
      <c r="Y53" s="1" t="s">
        <v>1079</v>
      </c>
      <c r="Z53" s="1" t="s">
        <v>94</v>
      </c>
      <c r="AA53" s="1" t="s">
        <v>1247</v>
      </c>
      <c r="AB53" s="1" t="s">
        <v>1079</v>
      </c>
      <c r="AC53" s="1" t="s">
        <v>94</v>
      </c>
      <c r="AD53" s="1" t="s">
        <v>95</v>
      </c>
      <c r="AE53" s="1" t="s">
        <v>95</v>
      </c>
      <c r="AF53" s="1" t="s">
        <v>1248</v>
      </c>
      <c r="AG53" s="1" t="s">
        <v>1249</v>
      </c>
      <c r="AH53" s="1" t="s">
        <v>774</v>
      </c>
      <c r="AI53" s="1" t="s">
        <v>1250</v>
      </c>
      <c r="AJ53" s="1">
        <v>81.8</v>
      </c>
      <c r="AK53" s="1"/>
      <c r="AL53" s="1" t="s">
        <v>1251</v>
      </c>
      <c r="AM53" s="1" t="s">
        <v>377</v>
      </c>
      <c r="AN53" s="1" t="s">
        <v>100</v>
      </c>
      <c r="AO53" s="1" t="s">
        <v>352</v>
      </c>
      <c r="AP53" s="1" t="s">
        <v>1252</v>
      </c>
      <c r="AQ53" s="1">
        <v>48.77</v>
      </c>
      <c r="AR53" s="1"/>
      <c r="AS53" s="1" t="s">
        <v>1253</v>
      </c>
      <c r="AT53" s="1" t="s">
        <v>1254</v>
      </c>
      <c r="AU53" s="1" t="s">
        <v>1255</v>
      </c>
      <c r="AV53" s="1" t="s">
        <v>189</v>
      </c>
      <c r="AW53" s="1">
        <v>65.7</v>
      </c>
      <c r="AX53" s="1"/>
      <c r="AY53" s="1" t="s">
        <v>103</v>
      </c>
      <c r="AZ53" s="1" t="s">
        <v>1256</v>
      </c>
      <c r="BA53" s="1" t="s">
        <v>196</v>
      </c>
      <c r="BB53" s="1" t="s">
        <v>379</v>
      </c>
      <c r="BC53" s="1" t="s">
        <v>248</v>
      </c>
      <c r="BD53" s="1" t="s">
        <v>135</v>
      </c>
      <c r="BE53" s="1">
        <v>67.4</v>
      </c>
      <c r="BF53" s="1">
        <v>7.49</v>
      </c>
      <c r="BG53" s="1"/>
      <c r="BH53" s="1"/>
      <c r="BI53" s="1"/>
      <c r="BJ53" s="1"/>
      <c r="BK53" s="1"/>
      <c r="BL53" s="1"/>
      <c r="BM53" s="1"/>
      <c r="BN53" s="1"/>
      <c r="BO53" s="1" t="s">
        <v>1257</v>
      </c>
      <c r="BP53" s="1" t="s">
        <v>1258</v>
      </c>
      <c r="BQ53" s="1" t="s">
        <v>1259</v>
      </c>
      <c r="BR53" s="1"/>
      <c r="BS53" s="1"/>
      <c r="BT53" s="1" t="s">
        <v>1260</v>
      </c>
      <c r="BU53" s="1" t="str">
        <f>HYPERLINK("https://nconnect.nicmar.ac.in/storage/profile/6a85cfeba3017.png","Download")</f>
        <v>0</v>
      </c>
      <c r="BV53" s="3"/>
      <c r="BW53" s="3"/>
    </row>
    <row r="54" spans="1:75">
      <c r="A54" s="1" t="s">
        <v>75</v>
      </c>
      <c r="B54" s="1" t="s">
        <v>76</v>
      </c>
      <c r="C54" s="1" t="s">
        <v>1261</v>
      </c>
      <c r="D54" s="1" t="s">
        <v>1262</v>
      </c>
      <c r="E54" s="1" t="s">
        <v>1263</v>
      </c>
      <c r="F54" s="1" t="s">
        <v>1264</v>
      </c>
      <c r="G54" s="1" t="s">
        <v>1265</v>
      </c>
      <c r="H54" s="1" t="s">
        <v>1266</v>
      </c>
      <c r="I54" s="1" t="s">
        <v>1267</v>
      </c>
      <c r="J54" s="1">
        <v>9438647484</v>
      </c>
      <c r="K54" s="1" t="s">
        <v>82</v>
      </c>
      <c r="L54" s="1" t="s">
        <v>1268</v>
      </c>
      <c r="M54" s="1" t="s">
        <v>84</v>
      </c>
      <c r="N54" s="1" t="s">
        <v>1269</v>
      </c>
      <c r="O54" s="1" t="s">
        <v>1270</v>
      </c>
      <c r="P54" s="1" t="s">
        <v>182</v>
      </c>
      <c r="Q54" s="1">
        <v>931350849661</v>
      </c>
      <c r="R54" s="1" t="s">
        <v>1271</v>
      </c>
      <c r="S54" s="1">
        <v>9938509592</v>
      </c>
      <c r="T54" s="1" t="s">
        <v>1272</v>
      </c>
      <c r="U54" s="1" t="s">
        <v>1273</v>
      </c>
      <c r="V54" s="1">
        <v>8917684804</v>
      </c>
      <c r="W54" s="1" t="s">
        <v>299</v>
      </c>
      <c r="X54" s="1" t="s">
        <v>1274</v>
      </c>
      <c r="Y54" s="1" t="s">
        <v>1275</v>
      </c>
      <c r="Z54" s="1" t="s">
        <v>1276</v>
      </c>
      <c r="AA54" s="1" t="s">
        <v>1277</v>
      </c>
      <c r="AB54" s="1" t="s">
        <v>1275</v>
      </c>
      <c r="AC54" s="1" t="s">
        <v>1276</v>
      </c>
      <c r="AD54" s="1" t="s">
        <v>95</v>
      </c>
      <c r="AE54" s="1" t="s">
        <v>95</v>
      </c>
      <c r="AF54" s="1" t="s">
        <v>1278</v>
      </c>
      <c r="AG54" s="1" t="s">
        <v>1279</v>
      </c>
      <c r="AH54" s="1" t="s">
        <v>1280</v>
      </c>
      <c r="AI54" s="1" t="s">
        <v>189</v>
      </c>
      <c r="AJ54" s="1">
        <v>89.5</v>
      </c>
      <c r="AK54" s="1"/>
      <c r="AL54" s="1" t="s">
        <v>1281</v>
      </c>
      <c r="AM54" s="1" t="s">
        <v>1282</v>
      </c>
      <c r="AN54" s="1" t="s">
        <v>134</v>
      </c>
      <c r="AO54" s="1" t="s">
        <v>189</v>
      </c>
      <c r="AP54" s="1" t="s">
        <v>1283</v>
      </c>
      <c r="AQ54" s="1">
        <v>92.17</v>
      </c>
      <c r="AR54" s="1"/>
      <c r="AS54" s="1"/>
      <c r="AT54" s="1"/>
      <c r="AU54" s="1"/>
      <c r="AV54" s="1"/>
      <c r="AW54" s="1"/>
      <c r="AX54" s="1"/>
      <c r="AY54" s="1" t="s">
        <v>1284</v>
      </c>
      <c r="AZ54" s="1" t="s">
        <v>1285</v>
      </c>
      <c r="BA54" s="1" t="s">
        <v>105</v>
      </c>
      <c r="BB54" s="1" t="s">
        <v>106</v>
      </c>
      <c r="BC54" s="1" t="s">
        <v>1283</v>
      </c>
      <c r="BD54" s="1" t="s">
        <v>704</v>
      </c>
      <c r="BE54" s="1">
        <v>68.4</v>
      </c>
      <c r="BF54" s="1">
        <v>7.34</v>
      </c>
      <c r="BG54" s="1"/>
      <c r="BH54" s="1"/>
      <c r="BI54" s="1"/>
      <c r="BJ54" s="1"/>
      <c r="BK54" s="1"/>
      <c r="BL54" s="1"/>
      <c r="BM54" s="1"/>
      <c r="BN54" s="1"/>
      <c r="BO54" s="1" t="s">
        <v>1286</v>
      </c>
      <c r="BP54" s="1" t="s">
        <v>1287</v>
      </c>
      <c r="BQ54" s="1" t="s">
        <v>869</v>
      </c>
      <c r="BR54" s="1"/>
      <c r="BS54" s="1"/>
      <c r="BT54" s="1"/>
      <c r="BU54" s="1" t="str">
        <f>HYPERLINK("https://nconnect.nicmar.ac.in/storage/profile/6a85e26fe1c50.png","Download")</f>
        <v>0</v>
      </c>
      <c r="BV54" s="3"/>
      <c r="BW54" s="3"/>
    </row>
    <row r="55" spans="1:75">
      <c r="A55" s="1" t="s">
        <v>75</v>
      </c>
      <c r="B55" s="1" t="s">
        <v>76</v>
      </c>
      <c r="C55" s="1" t="s">
        <v>1288</v>
      </c>
      <c r="D55" s="1" t="s">
        <v>1289</v>
      </c>
      <c r="E55" s="1" t="s">
        <v>1290</v>
      </c>
      <c r="F55" s="1" t="s">
        <v>1291</v>
      </c>
      <c r="G55" s="1" t="s">
        <v>1292</v>
      </c>
      <c r="H55" s="1" t="s">
        <v>1293</v>
      </c>
      <c r="I55" s="1" t="s">
        <v>1293</v>
      </c>
      <c r="J55" s="1">
        <v>9076084645</v>
      </c>
      <c r="K55" s="1" t="s">
        <v>82</v>
      </c>
      <c r="L55" s="1" t="s">
        <v>1294</v>
      </c>
      <c r="M55" s="1" t="s">
        <v>84</v>
      </c>
      <c r="N55" s="1" t="s">
        <v>1295</v>
      </c>
      <c r="O55" s="1" t="s">
        <v>1296</v>
      </c>
      <c r="P55" s="1" t="s">
        <v>121</v>
      </c>
      <c r="Q55" s="1">
        <v>825377399593</v>
      </c>
      <c r="R55" s="1" t="s">
        <v>1297</v>
      </c>
      <c r="S55" s="1">
        <v>9892065248</v>
      </c>
      <c r="T55" s="1" t="s">
        <v>1298</v>
      </c>
      <c r="U55" s="1" t="s">
        <v>1299</v>
      </c>
      <c r="V55" s="1">
        <v>8689802556</v>
      </c>
      <c r="W55" s="1" t="s">
        <v>1300</v>
      </c>
      <c r="X55" s="1" t="s">
        <v>1301</v>
      </c>
      <c r="Y55" s="1" t="s">
        <v>301</v>
      </c>
      <c r="Z55" s="1" t="s">
        <v>94</v>
      </c>
      <c r="AA55" s="1" t="s">
        <v>1301</v>
      </c>
      <c r="AB55" s="1" t="s">
        <v>301</v>
      </c>
      <c r="AC55" s="1" t="s">
        <v>94</v>
      </c>
      <c r="AD55" s="1" t="s">
        <v>95</v>
      </c>
      <c r="AE55" s="1" t="s">
        <v>95</v>
      </c>
      <c r="AF55" s="1" t="s">
        <v>1302</v>
      </c>
      <c r="AG55" s="1" t="s">
        <v>1303</v>
      </c>
      <c r="AH55" s="1" t="s">
        <v>352</v>
      </c>
      <c r="AI55" s="1" t="s">
        <v>272</v>
      </c>
      <c r="AJ55" s="1">
        <v>69.21</v>
      </c>
      <c r="AK55" s="1"/>
      <c r="AL55" s="1"/>
      <c r="AM55" s="1"/>
      <c r="AN55" s="1"/>
      <c r="AO55" s="1"/>
      <c r="AP55" s="1"/>
      <c r="AQ55" s="1"/>
      <c r="AR55" s="1"/>
      <c r="AS55" s="1" t="s">
        <v>636</v>
      </c>
      <c r="AT55" s="1" t="s">
        <v>1304</v>
      </c>
      <c r="AU55" s="1" t="s">
        <v>248</v>
      </c>
      <c r="AV55" s="1" t="s">
        <v>140</v>
      </c>
      <c r="AW55" s="1">
        <v>84.37</v>
      </c>
      <c r="AX55" s="1"/>
      <c r="AY55" s="1" t="s">
        <v>1305</v>
      </c>
      <c r="AZ55" s="1" t="s">
        <v>1306</v>
      </c>
      <c r="BA55" s="1" t="s">
        <v>196</v>
      </c>
      <c r="BB55" s="1" t="s">
        <v>379</v>
      </c>
      <c r="BC55" s="1" t="s">
        <v>252</v>
      </c>
      <c r="BD55" s="1" t="s">
        <v>253</v>
      </c>
      <c r="BE55" s="1">
        <v>60.51</v>
      </c>
      <c r="BF55" s="1">
        <v>6.6</v>
      </c>
      <c r="BG55" s="1"/>
      <c r="BH55" s="1"/>
      <c r="BI55" s="1"/>
      <c r="BJ55" s="1"/>
      <c r="BK55" s="1"/>
      <c r="BL55" s="1"/>
      <c r="BM55" s="1"/>
      <c r="BN55" s="1"/>
      <c r="BO55" s="1" t="s">
        <v>1307</v>
      </c>
      <c r="BP55" s="1"/>
      <c r="BQ55" s="1"/>
      <c r="BR55" s="1" t="s">
        <v>1308</v>
      </c>
      <c r="BS55" s="1">
        <v>26</v>
      </c>
      <c r="BT55" s="1"/>
      <c r="BU55" s="1" t="str">
        <f>HYPERLINK("https://nconnect.nicmar.ac.in/storage/profile/6a85c88123ee7.png","Download")</f>
        <v>0</v>
      </c>
      <c r="BV55" s="3"/>
      <c r="BW55" s="3"/>
    </row>
    <row r="56" spans="1:75">
      <c r="A56" s="1" t="s">
        <v>75</v>
      </c>
      <c r="B56" s="1" t="s">
        <v>76</v>
      </c>
      <c r="C56" s="1" t="s">
        <v>1309</v>
      </c>
      <c r="D56" s="1" t="s">
        <v>1310</v>
      </c>
      <c r="E56" s="1"/>
      <c r="F56" s="1" t="s">
        <v>1311</v>
      </c>
      <c r="G56" s="1" t="s">
        <v>1312</v>
      </c>
      <c r="H56" s="1" t="s">
        <v>1313</v>
      </c>
      <c r="I56" s="1" t="s">
        <v>1313</v>
      </c>
      <c r="J56" s="1">
        <v>8280286336</v>
      </c>
      <c r="K56" s="1" t="s">
        <v>82</v>
      </c>
      <c r="L56" s="1" t="s">
        <v>1314</v>
      </c>
      <c r="M56" s="1" t="s">
        <v>84</v>
      </c>
      <c r="N56" s="1" t="s">
        <v>1315</v>
      </c>
      <c r="O56" s="1" t="s">
        <v>1316</v>
      </c>
      <c r="P56" s="1" t="s">
        <v>121</v>
      </c>
      <c r="Q56" s="1">
        <v>479473384863</v>
      </c>
      <c r="R56" s="1" t="s">
        <v>1317</v>
      </c>
      <c r="S56" s="1">
        <v>9437442078</v>
      </c>
      <c r="T56" s="1" t="s">
        <v>346</v>
      </c>
      <c r="U56" s="1" t="s">
        <v>1318</v>
      </c>
      <c r="V56" s="1">
        <v>9347688104</v>
      </c>
      <c r="W56" s="1" t="s">
        <v>1319</v>
      </c>
      <c r="X56" s="1" t="s">
        <v>1320</v>
      </c>
      <c r="Y56" s="1" t="s">
        <v>1321</v>
      </c>
      <c r="Z56" s="1" t="s">
        <v>1276</v>
      </c>
      <c r="AA56" s="1" t="s">
        <v>1320</v>
      </c>
      <c r="AB56" s="1" t="s">
        <v>1321</v>
      </c>
      <c r="AC56" s="1" t="s">
        <v>1276</v>
      </c>
      <c r="AD56" s="1" t="s">
        <v>95</v>
      </c>
      <c r="AE56" s="1" t="s">
        <v>95</v>
      </c>
      <c r="AF56" s="1" t="s">
        <v>1322</v>
      </c>
      <c r="AG56" s="1" t="s">
        <v>1323</v>
      </c>
      <c r="AH56" s="1" t="s">
        <v>1324</v>
      </c>
      <c r="AI56" s="1" t="s">
        <v>1250</v>
      </c>
      <c r="AJ56" s="1">
        <v>89.3</v>
      </c>
      <c r="AK56" s="1">
        <v>9.4</v>
      </c>
      <c r="AL56" s="1" t="s">
        <v>1322</v>
      </c>
      <c r="AM56" s="1" t="s">
        <v>1323</v>
      </c>
      <c r="AN56" s="1" t="s">
        <v>100</v>
      </c>
      <c r="AO56" s="1" t="s">
        <v>1250</v>
      </c>
      <c r="AP56" s="1" t="s">
        <v>272</v>
      </c>
      <c r="AQ56" s="1">
        <v>85.2</v>
      </c>
      <c r="AR56" s="1"/>
      <c r="AS56" s="1"/>
      <c r="AT56" s="1"/>
      <c r="AU56" s="1"/>
      <c r="AV56" s="1"/>
      <c r="AW56" s="1"/>
      <c r="AX56" s="1"/>
      <c r="AY56" s="1" t="s">
        <v>1325</v>
      </c>
      <c r="AZ56" s="1" t="s">
        <v>1326</v>
      </c>
      <c r="BA56" s="1" t="s">
        <v>105</v>
      </c>
      <c r="BB56" s="1" t="s">
        <v>106</v>
      </c>
      <c r="BC56" s="1" t="s">
        <v>1255</v>
      </c>
      <c r="BD56" s="1" t="s">
        <v>140</v>
      </c>
      <c r="BE56" s="1">
        <v>86.8</v>
      </c>
      <c r="BF56" s="1">
        <v>8.68</v>
      </c>
      <c r="BG56" s="1"/>
      <c r="BH56" s="1"/>
      <c r="BI56" s="1"/>
      <c r="BJ56" s="1"/>
      <c r="BK56" s="1"/>
      <c r="BL56" s="1"/>
      <c r="BM56" s="1"/>
      <c r="BN56" s="1"/>
      <c r="BO56" s="1" t="s">
        <v>1327</v>
      </c>
      <c r="BP56" s="1" t="s">
        <v>1328</v>
      </c>
      <c r="BQ56" s="1" t="s">
        <v>503</v>
      </c>
      <c r="BR56" s="1"/>
      <c r="BS56" s="1"/>
      <c r="BT56" s="1"/>
      <c r="BU56" s="1" t="str">
        <f>HYPERLINK("https://nconnect.nicmar.ac.in/storage/profile/6a85c2ecb4fe6.png","Download")</f>
        <v>0</v>
      </c>
      <c r="BV56" s="3"/>
      <c r="BW56" s="3"/>
    </row>
    <row r="57" spans="1:75">
      <c r="A57" s="1" t="s">
        <v>75</v>
      </c>
      <c r="B57" s="1" t="s">
        <v>76</v>
      </c>
      <c r="C57" s="1" t="s">
        <v>1329</v>
      </c>
      <c r="D57" s="1" t="s">
        <v>1330</v>
      </c>
      <c r="E57" s="1" t="s">
        <v>1331</v>
      </c>
      <c r="F57" s="1" t="s">
        <v>1332</v>
      </c>
      <c r="G57" s="1" t="s">
        <v>1333</v>
      </c>
      <c r="H57" s="1" t="s">
        <v>1334</v>
      </c>
      <c r="I57" s="1" t="s">
        <v>1334</v>
      </c>
      <c r="J57" s="1">
        <v>8317697332</v>
      </c>
      <c r="K57" s="1" t="s">
        <v>82</v>
      </c>
      <c r="L57" s="1" t="s">
        <v>1335</v>
      </c>
      <c r="M57" s="1" t="s">
        <v>84</v>
      </c>
      <c r="N57" s="1" t="s">
        <v>1336</v>
      </c>
      <c r="O57" s="1" t="s">
        <v>1337</v>
      </c>
      <c r="P57" s="1" t="s">
        <v>121</v>
      </c>
      <c r="Q57" s="1">
        <v>240340582475</v>
      </c>
      <c r="R57" s="1" t="s">
        <v>1338</v>
      </c>
      <c r="S57" s="1">
        <v>9966026883</v>
      </c>
      <c r="T57" s="1" t="s">
        <v>1339</v>
      </c>
      <c r="U57" s="1" t="s">
        <v>1340</v>
      </c>
      <c r="V57" s="1">
        <v>9849545226</v>
      </c>
      <c r="W57" s="1" t="s">
        <v>1341</v>
      </c>
      <c r="X57" s="1" t="s">
        <v>1342</v>
      </c>
      <c r="Y57" s="1" t="s">
        <v>1343</v>
      </c>
      <c r="Z57" s="1" t="s">
        <v>1344</v>
      </c>
      <c r="AA57" s="1" t="s">
        <v>1342</v>
      </c>
      <c r="AB57" s="1" t="s">
        <v>1343</v>
      </c>
      <c r="AC57" s="1" t="s">
        <v>1344</v>
      </c>
      <c r="AD57" s="1" t="s">
        <v>95</v>
      </c>
      <c r="AE57" s="1" t="s">
        <v>95</v>
      </c>
      <c r="AF57" s="1" t="s">
        <v>1345</v>
      </c>
      <c r="AG57" s="1" t="s">
        <v>1346</v>
      </c>
      <c r="AH57" s="1" t="s">
        <v>428</v>
      </c>
      <c r="AI57" s="1" t="s">
        <v>163</v>
      </c>
      <c r="AJ57" s="1">
        <v>72.6</v>
      </c>
      <c r="AK57" s="1">
        <v>7.64</v>
      </c>
      <c r="AL57" s="1" t="s">
        <v>1347</v>
      </c>
      <c r="AM57" s="1" t="s">
        <v>1343</v>
      </c>
      <c r="AN57" s="1" t="s">
        <v>134</v>
      </c>
      <c r="AO57" s="1" t="s">
        <v>189</v>
      </c>
      <c r="AP57" s="1" t="s">
        <v>221</v>
      </c>
      <c r="AQ57" s="1">
        <v>86.4</v>
      </c>
      <c r="AR57" s="1">
        <v>9</v>
      </c>
      <c r="AS57" s="1"/>
      <c r="AT57" s="1"/>
      <c r="AU57" s="1"/>
      <c r="AV57" s="1"/>
      <c r="AW57" s="1"/>
      <c r="AX57" s="1"/>
      <c r="AY57" s="1" t="s">
        <v>1348</v>
      </c>
      <c r="AZ57" s="1" t="s">
        <v>1349</v>
      </c>
      <c r="BA57" s="1" t="s">
        <v>105</v>
      </c>
      <c r="BB57" s="1" t="s">
        <v>169</v>
      </c>
      <c r="BC57" s="1" t="s">
        <v>1283</v>
      </c>
      <c r="BD57" s="1" t="s">
        <v>141</v>
      </c>
      <c r="BE57" s="1">
        <v>81</v>
      </c>
      <c r="BF57" s="1">
        <v>8.12</v>
      </c>
      <c r="BG57" s="1"/>
      <c r="BH57" s="1"/>
      <c r="BI57" s="1"/>
      <c r="BJ57" s="1"/>
      <c r="BK57" s="1"/>
      <c r="BL57" s="1"/>
      <c r="BM57" s="1"/>
      <c r="BN57" s="1"/>
      <c r="BO57" s="1" t="s">
        <v>1350</v>
      </c>
      <c r="BP57" s="1" t="s">
        <v>1351</v>
      </c>
      <c r="BQ57" s="1" t="s">
        <v>780</v>
      </c>
      <c r="BR57" s="1" t="s">
        <v>1352</v>
      </c>
      <c r="BS57" s="1">
        <v>21</v>
      </c>
      <c r="BT57" s="1"/>
      <c r="BU57" s="1" t="str">
        <f>HYPERLINK("https://nconnect.nicmar.ac.in/storage/profile/6a85b20b83ffc.png","Download")</f>
        <v>0</v>
      </c>
      <c r="BV57" s="3"/>
      <c r="BW57" s="3"/>
    </row>
    <row r="58" spans="1:75">
      <c r="A58" s="1" t="s">
        <v>75</v>
      </c>
      <c r="B58" s="1" t="s">
        <v>76</v>
      </c>
      <c r="C58" s="1" t="s">
        <v>1353</v>
      </c>
      <c r="D58" s="1" t="s">
        <v>1354</v>
      </c>
      <c r="E58" s="1" t="s">
        <v>1355</v>
      </c>
      <c r="F58" s="1" t="s">
        <v>1356</v>
      </c>
      <c r="G58" s="1" t="s">
        <v>1357</v>
      </c>
      <c r="H58" s="1" t="s">
        <v>1358</v>
      </c>
      <c r="I58" s="1" t="s">
        <v>1358</v>
      </c>
      <c r="J58" s="1">
        <v>7757082815</v>
      </c>
      <c r="K58" s="1" t="s">
        <v>117</v>
      </c>
      <c r="L58" s="1" t="s">
        <v>1359</v>
      </c>
      <c r="M58" s="1" t="s">
        <v>84</v>
      </c>
      <c r="N58" s="1" t="s">
        <v>1360</v>
      </c>
      <c r="O58" s="1" t="s">
        <v>1361</v>
      </c>
      <c r="P58" s="1" t="s">
        <v>121</v>
      </c>
      <c r="Q58" s="1">
        <v>373844671732</v>
      </c>
      <c r="R58" s="1" t="s">
        <v>1362</v>
      </c>
      <c r="S58" s="1">
        <v>9130089340</v>
      </c>
      <c r="T58" s="1" t="s">
        <v>1363</v>
      </c>
      <c r="U58" s="1" t="s">
        <v>1364</v>
      </c>
      <c r="V58" s="1">
        <v>7821992326</v>
      </c>
      <c r="W58" s="1" t="s">
        <v>515</v>
      </c>
      <c r="X58" s="1" t="s">
        <v>1365</v>
      </c>
      <c r="Y58" s="1" t="s">
        <v>1366</v>
      </c>
      <c r="Z58" s="1" t="s">
        <v>94</v>
      </c>
      <c r="AA58" s="1" t="s">
        <v>1367</v>
      </c>
      <c r="AB58" s="1" t="s">
        <v>93</v>
      </c>
      <c r="AC58" s="1" t="s">
        <v>94</v>
      </c>
      <c r="AD58" s="1" t="s">
        <v>95</v>
      </c>
      <c r="AE58" s="1" t="s">
        <v>95</v>
      </c>
      <c r="AF58" s="1" t="s">
        <v>1368</v>
      </c>
      <c r="AG58" s="1" t="s">
        <v>1369</v>
      </c>
      <c r="AH58" s="1" t="s">
        <v>189</v>
      </c>
      <c r="AI58" s="1" t="s">
        <v>221</v>
      </c>
      <c r="AJ58" s="1">
        <v>94</v>
      </c>
      <c r="AK58" s="1"/>
      <c r="AL58" s="1" t="s">
        <v>1370</v>
      </c>
      <c r="AM58" s="1" t="s">
        <v>1371</v>
      </c>
      <c r="AN58" s="1" t="s">
        <v>100</v>
      </c>
      <c r="AO58" s="1" t="s">
        <v>221</v>
      </c>
      <c r="AP58" s="1" t="s">
        <v>197</v>
      </c>
      <c r="AQ58" s="1">
        <v>85.83</v>
      </c>
      <c r="AR58" s="1"/>
      <c r="AS58" s="1"/>
      <c r="AT58" s="1"/>
      <c r="AU58" s="1"/>
      <c r="AV58" s="1"/>
      <c r="AW58" s="1"/>
      <c r="AX58" s="1"/>
      <c r="AY58" s="1" t="s">
        <v>1372</v>
      </c>
      <c r="AZ58" s="1" t="s">
        <v>1373</v>
      </c>
      <c r="BA58" s="1" t="s">
        <v>196</v>
      </c>
      <c r="BB58" s="1" t="s">
        <v>379</v>
      </c>
      <c r="BC58" s="1" t="s">
        <v>197</v>
      </c>
      <c r="BD58" s="1" t="s">
        <v>226</v>
      </c>
      <c r="BE58" s="1">
        <v>62.75</v>
      </c>
      <c r="BF58" s="1">
        <v>7.29</v>
      </c>
      <c r="BG58" s="1"/>
      <c r="BH58" s="1"/>
      <c r="BI58" s="1"/>
      <c r="BJ58" s="1"/>
      <c r="BK58" s="1"/>
      <c r="BL58" s="1"/>
      <c r="BM58" s="1"/>
      <c r="BN58" s="1"/>
      <c r="BO58" s="1" t="s">
        <v>1374</v>
      </c>
      <c r="BP58" s="1"/>
      <c r="BQ58" s="1"/>
      <c r="BR58" s="1" t="s">
        <v>1375</v>
      </c>
      <c r="BS58" s="1">
        <v>15</v>
      </c>
      <c r="BT58" s="1"/>
      <c r="BU58" s="1" t="str">
        <f>HYPERLINK("https://nconnect.nicmar.ac.in/storage/profile/6a85bbd9eabf6.png","Download")</f>
        <v>0</v>
      </c>
      <c r="BV58" s="3"/>
      <c r="BW58" s="3"/>
    </row>
    <row r="59" spans="1:75">
      <c r="A59" s="1" t="s">
        <v>75</v>
      </c>
      <c r="B59" s="1" t="s">
        <v>76</v>
      </c>
      <c r="C59" s="1" t="s">
        <v>1376</v>
      </c>
      <c r="D59" s="1" t="s">
        <v>1377</v>
      </c>
      <c r="E59" s="1"/>
      <c r="F59" s="1" t="s">
        <v>1378</v>
      </c>
      <c r="G59" s="1" t="s">
        <v>1379</v>
      </c>
      <c r="H59" s="1" t="s">
        <v>1380</v>
      </c>
      <c r="I59" s="1" t="s">
        <v>1380</v>
      </c>
      <c r="J59" s="1">
        <v>8330990814</v>
      </c>
      <c r="K59" s="1" t="s">
        <v>82</v>
      </c>
      <c r="L59" s="1" t="s">
        <v>1381</v>
      </c>
      <c r="M59" s="1" t="s">
        <v>84</v>
      </c>
      <c r="N59" s="1" t="s">
        <v>1382</v>
      </c>
      <c r="O59" s="1" t="s">
        <v>1383</v>
      </c>
      <c r="P59" s="1" t="s">
        <v>237</v>
      </c>
      <c r="Q59" s="1" t="s">
        <v>1384</v>
      </c>
      <c r="R59" s="1" t="s">
        <v>1385</v>
      </c>
      <c r="S59" s="1">
        <v>9441319332</v>
      </c>
      <c r="T59" s="1" t="s">
        <v>1386</v>
      </c>
      <c r="U59" s="1" t="s">
        <v>1387</v>
      </c>
      <c r="V59" s="1">
        <v>9494712435</v>
      </c>
      <c r="W59" s="1" t="s">
        <v>1388</v>
      </c>
      <c r="X59" s="1" t="s">
        <v>1389</v>
      </c>
      <c r="Y59" s="1" t="s">
        <v>1390</v>
      </c>
      <c r="Z59" s="1" t="s">
        <v>1344</v>
      </c>
      <c r="AA59" s="1" t="s">
        <v>1389</v>
      </c>
      <c r="AB59" s="1" t="s">
        <v>1390</v>
      </c>
      <c r="AC59" s="1" t="s">
        <v>1344</v>
      </c>
      <c r="AD59" s="1" t="s">
        <v>95</v>
      </c>
      <c r="AE59" s="1" t="s">
        <v>95</v>
      </c>
      <c r="AF59" s="1" t="s">
        <v>1391</v>
      </c>
      <c r="AG59" s="1" t="s">
        <v>1392</v>
      </c>
      <c r="AH59" s="1" t="s">
        <v>774</v>
      </c>
      <c r="AI59" s="1" t="s">
        <v>1250</v>
      </c>
      <c r="AJ59" s="1">
        <v>90</v>
      </c>
      <c r="AK59" s="1">
        <v>9</v>
      </c>
      <c r="AL59" s="1"/>
      <c r="AM59" s="1"/>
      <c r="AN59" s="1"/>
      <c r="AO59" s="1"/>
      <c r="AP59" s="1"/>
      <c r="AQ59" s="1"/>
      <c r="AR59" s="1"/>
      <c r="AS59" s="1" t="s">
        <v>1393</v>
      </c>
      <c r="AT59" s="1" t="s">
        <v>1394</v>
      </c>
      <c r="AU59" s="1" t="s">
        <v>1395</v>
      </c>
      <c r="AV59" s="1" t="s">
        <v>428</v>
      </c>
      <c r="AW59" s="1">
        <v>85.34</v>
      </c>
      <c r="AX59" s="1"/>
      <c r="AY59" s="1" t="s">
        <v>1396</v>
      </c>
      <c r="AZ59" s="1" t="s">
        <v>1397</v>
      </c>
      <c r="BA59" s="1" t="s">
        <v>138</v>
      </c>
      <c r="BB59" s="1" t="s">
        <v>379</v>
      </c>
      <c r="BC59" s="1" t="s">
        <v>638</v>
      </c>
      <c r="BD59" s="1" t="s">
        <v>221</v>
      </c>
      <c r="BE59" s="1">
        <v>81.9</v>
      </c>
      <c r="BF59" s="1">
        <v>8.19</v>
      </c>
      <c r="BG59" s="1"/>
      <c r="BH59" s="1"/>
      <c r="BI59" s="1"/>
      <c r="BJ59" s="1"/>
      <c r="BK59" s="1"/>
      <c r="BL59" s="1"/>
      <c r="BM59" s="1"/>
      <c r="BN59" s="1"/>
      <c r="BO59" s="1" t="s">
        <v>1398</v>
      </c>
      <c r="BP59" s="1"/>
      <c r="BQ59" s="1"/>
      <c r="BR59" s="1"/>
      <c r="BS59" s="1"/>
      <c r="BT59" s="1" t="s">
        <v>1399</v>
      </c>
      <c r="BU59" s="1" t="str">
        <f>HYPERLINK("https://nconnect.nicmar.ac.in/storage/profile/6a85bedda212a.png","Download")</f>
        <v>0</v>
      </c>
      <c r="BV59" s="3"/>
      <c r="BW59" s="3"/>
    </row>
    <row r="60" spans="1:75">
      <c r="A60" s="1" t="s">
        <v>75</v>
      </c>
      <c r="B60" s="1" t="s">
        <v>76</v>
      </c>
      <c r="C60" s="1" t="s">
        <v>1400</v>
      </c>
      <c r="D60" s="1" t="s">
        <v>1401</v>
      </c>
      <c r="E60" s="1" t="s">
        <v>389</v>
      </c>
      <c r="F60" s="1" t="s">
        <v>1402</v>
      </c>
      <c r="G60" s="1" t="s">
        <v>1403</v>
      </c>
      <c r="H60" s="1" t="s">
        <v>1404</v>
      </c>
      <c r="I60" s="1" t="s">
        <v>1404</v>
      </c>
      <c r="J60" s="1">
        <v>9923412039</v>
      </c>
      <c r="K60" s="1" t="s">
        <v>117</v>
      </c>
      <c r="L60" s="1" t="s">
        <v>1405</v>
      </c>
      <c r="M60" s="1" t="s">
        <v>84</v>
      </c>
      <c r="N60" s="1" t="s">
        <v>395</v>
      </c>
      <c r="O60" s="1" t="s">
        <v>1406</v>
      </c>
      <c r="P60" s="1" t="s">
        <v>87</v>
      </c>
      <c r="Q60" s="1">
        <v>321762837279</v>
      </c>
      <c r="R60" s="1" t="s">
        <v>389</v>
      </c>
      <c r="S60" s="1">
        <v>9890622441</v>
      </c>
      <c r="T60" s="1" t="s">
        <v>183</v>
      </c>
      <c r="U60" s="1" t="s">
        <v>1407</v>
      </c>
      <c r="V60" s="1">
        <v>9960506646</v>
      </c>
      <c r="W60" s="1" t="s">
        <v>515</v>
      </c>
      <c r="X60" s="1" t="s">
        <v>1408</v>
      </c>
      <c r="Y60" s="1" t="s">
        <v>93</v>
      </c>
      <c r="Z60" s="1" t="s">
        <v>94</v>
      </c>
      <c r="AA60" s="1" t="s">
        <v>1408</v>
      </c>
      <c r="AB60" s="1" t="s">
        <v>93</v>
      </c>
      <c r="AC60" s="1" t="s">
        <v>94</v>
      </c>
      <c r="AD60" s="1" t="s">
        <v>95</v>
      </c>
      <c r="AE60" s="1" t="s">
        <v>95</v>
      </c>
      <c r="AF60" s="1" t="s">
        <v>1409</v>
      </c>
      <c r="AG60" s="1" t="s">
        <v>1303</v>
      </c>
      <c r="AH60" s="1" t="s">
        <v>352</v>
      </c>
      <c r="AI60" s="1" t="s">
        <v>272</v>
      </c>
      <c r="AJ60" s="1">
        <v>79.4</v>
      </c>
      <c r="AK60" s="1"/>
      <c r="AL60" s="1"/>
      <c r="AM60" s="1"/>
      <c r="AN60" s="1"/>
      <c r="AO60" s="1"/>
      <c r="AP60" s="1"/>
      <c r="AQ60" s="1"/>
      <c r="AR60" s="1"/>
      <c r="AS60" s="1" t="s">
        <v>190</v>
      </c>
      <c r="AT60" s="1" t="s">
        <v>1410</v>
      </c>
      <c r="AU60" s="1" t="s">
        <v>477</v>
      </c>
      <c r="AV60" s="1" t="s">
        <v>140</v>
      </c>
      <c r="AW60" s="1">
        <v>86.1</v>
      </c>
      <c r="AX60" s="1"/>
      <c r="AY60" s="1" t="s">
        <v>103</v>
      </c>
      <c r="AZ60" s="1" t="s">
        <v>1411</v>
      </c>
      <c r="BA60" s="1" t="s">
        <v>196</v>
      </c>
      <c r="BB60" s="1" t="s">
        <v>190</v>
      </c>
      <c r="BC60" s="1" t="s">
        <v>252</v>
      </c>
      <c r="BD60" s="1" t="s">
        <v>1412</v>
      </c>
      <c r="BE60" s="1">
        <v>64</v>
      </c>
      <c r="BF60" s="1"/>
      <c r="BG60" s="1"/>
      <c r="BH60" s="1"/>
      <c r="BI60" s="1"/>
      <c r="BJ60" s="1"/>
      <c r="BK60" s="1"/>
      <c r="BL60" s="1"/>
      <c r="BM60" s="1"/>
      <c r="BN60" s="1"/>
      <c r="BO60" s="1" t="s">
        <v>1413</v>
      </c>
      <c r="BP60" s="1" t="s">
        <v>1414</v>
      </c>
      <c r="BQ60" s="1" t="s">
        <v>1415</v>
      </c>
      <c r="BR60" s="1" t="s">
        <v>1416</v>
      </c>
      <c r="BS60" s="1">
        <v>55</v>
      </c>
      <c r="BT60" s="1"/>
      <c r="BU60" s="1" t="str">
        <f>HYPERLINK("https://nconnect.nicmar.ac.in/storage/profile/6a85c15370902.png","Download")</f>
        <v>0</v>
      </c>
      <c r="BV60" s="3"/>
      <c r="BW60" s="3"/>
    </row>
    <row r="61" spans="1:75">
      <c r="A61" s="1" t="s">
        <v>75</v>
      </c>
      <c r="B61" s="1" t="s">
        <v>76</v>
      </c>
      <c r="C61" s="1" t="s">
        <v>1417</v>
      </c>
      <c r="D61" s="1" t="s">
        <v>1418</v>
      </c>
      <c r="E61" s="1" t="s">
        <v>1419</v>
      </c>
      <c r="F61" s="1" t="s">
        <v>1420</v>
      </c>
      <c r="G61" s="1" t="s">
        <v>1421</v>
      </c>
      <c r="H61" s="1" t="s">
        <v>1422</v>
      </c>
      <c r="I61" s="1" t="s">
        <v>1422</v>
      </c>
      <c r="J61" s="1">
        <v>8136884264</v>
      </c>
      <c r="K61" s="1" t="s">
        <v>82</v>
      </c>
      <c r="L61" s="1" t="s">
        <v>1423</v>
      </c>
      <c r="M61" s="1" t="s">
        <v>84</v>
      </c>
      <c r="N61" s="1" t="s">
        <v>1424</v>
      </c>
      <c r="O61" s="1" t="s">
        <v>1425</v>
      </c>
      <c r="P61" s="1" t="s">
        <v>87</v>
      </c>
      <c r="Q61" s="1">
        <v>711920282629</v>
      </c>
      <c r="R61" s="1" t="s">
        <v>1426</v>
      </c>
      <c r="S61" s="1">
        <v>9567867264</v>
      </c>
      <c r="T61" s="1" t="s">
        <v>1427</v>
      </c>
      <c r="U61" s="1" t="s">
        <v>1428</v>
      </c>
      <c r="V61" s="1">
        <v>9995894264</v>
      </c>
      <c r="W61" s="1" t="s">
        <v>1429</v>
      </c>
      <c r="X61" s="1" t="s">
        <v>1430</v>
      </c>
      <c r="Y61" s="1" t="s">
        <v>159</v>
      </c>
      <c r="Z61" s="1" t="s">
        <v>160</v>
      </c>
      <c r="AA61" s="1" t="s">
        <v>1430</v>
      </c>
      <c r="AB61" s="1" t="s">
        <v>159</v>
      </c>
      <c r="AC61" s="1" t="s">
        <v>160</v>
      </c>
      <c r="AD61" s="1" t="s">
        <v>95</v>
      </c>
      <c r="AE61" s="1" t="s">
        <v>95</v>
      </c>
      <c r="AF61" s="1" t="s">
        <v>1431</v>
      </c>
      <c r="AG61" s="1" t="s">
        <v>1432</v>
      </c>
      <c r="AH61" s="1" t="s">
        <v>189</v>
      </c>
      <c r="AI61" s="1" t="s">
        <v>164</v>
      </c>
      <c r="AJ61" s="1">
        <v>87.8</v>
      </c>
      <c r="AK61" s="1"/>
      <c r="AL61" s="1" t="s">
        <v>1431</v>
      </c>
      <c r="AM61" s="1" t="s">
        <v>1432</v>
      </c>
      <c r="AN61" s="1" t="s">
        <v>498</v>
      </c>
      <c r="AO61" s="1" t="s">
        <v>221</v>
      </c>
      <c r="AP61" s="1" t="s">
        <v>166</v>
      </c>
      <c r="AQ61" s="1">
        <v>88</v>
      </c>
      <c r="AR61" s="1"/>
      <c r="AS61" s="1"/>
      <c r="AT61" s="1"/>
      <c r="AU61" s="1"/>
      <c r="AV61" s="1"/>
      <c r="AW61" s="1"/>
      <c r="AX61" s="1"/>
      <c r="AY61" s="1" t="s">
        <v>1433</v>
      </c>
      <c r="AZ61" s="1" t="s">
        <v>1434</v>
      </c>
      <c r="BA61" s="1" t="s">
        <v>1435</v>
      </c>
      <c r="BB61" s="1" t="s">
        <v>1436</v>
      </c>
      <c r="BC61" s="1" t="s">
        <v>252</v>
      </c>
      <c r="BD61" s="1" t="s">
        <v>141</v>
      </c>
      <c r="BE61" s="1">
        <v>71.1</v>
      </c>
      <c r="BF61" s="1">
        <v>7.61</v>
      </c>
      <c r="BG61" s="1"/>
      <c r="BH61" s="1"/>
      <c r="BI61" s="1"/>
      <c r="BJ61" s="1"/>
      <c r="BK61" s="1"/>
      <c r="BL61" s="1"/>
      <c r="BM61" s="1"/>
      <c r="BN61" s="1"/>
      <c r="BO61" s="1" t="s">
        <v>1437</v>
      </c>
      <c r="BP61" s="1"/>
      <c r="BQ61" s="1"/>
      <c r="BR61" s="1" t="s">
        <v>1438</v>
      </c>
      <c r="BS61" s="1">
        <v>19</v>
      </c>
      <c r="BT61" s="1" t="s">
        <v>1439</v>
      </c>
      <c r="BU61" s="1" t="str">
        <f>HYPERLINK("https://nconnect.nicmar.ac.in/storage/profile/6a8592c0977dc.png","Download")</f>
        <v>0</v>
      </c>
      <c r="BV61" s="3"/>
      <c r="BW61" s="3"/>
    </row>
    <row r="62" spans="1:75">
      <c r="A62" s="1" t="s">
        <v>75</v>
      </c>
      <c r="B62" s="1" t="s">
        <v>76</v>
      </c>
      <c r="C62" s="1" t="s">
        <v>1440</v>
      </c>
      <c r="D62" s="1" t="s">
        <v>437</v>
      </c>
      <c r="E62" s="1"/>
      <c r="F62" s="1" t="s">
        <v>1441</v>
      </c>
      <c r="G62" s="1" t="s">
        <v>1442</v>
      </c>
      <c r="H62" s="1" t="s">
        <v>1443</v>
      </c>
      <c r="I62" s="1" t="s">
        <v>1444</v>
      </c>
      <c r="J62" s="1">
        <v>9174512746</v>
      </c>
      <c r="K62" s="1" t="s">
        <v>117</v>
      </c>
      <c r="L62" s="1" t="s">
        <v>1445</v>
      </c>
      <c r="M62" s="1" t="s">
        <v>84</v>
      </c>
      <c r="N62" s="1" t="s">
        <v>989</v>
      </c>
      <c r="O62" s="1" t="s">
        <v>1446</v>
      </c>
      <c r="P62" s="1" t="s">
        <v>182</v>
      </c>
      <c r="Q62" s="1">
        <v>649369661239</v>
      </c>
      <c r="R62" s="1" t="s">
        <v>1447</v>
      </c>
      <c r="S62" s="1">
        <v>9981355731</v>
      </c>
      <c r="T62" s="1" t="s">
        <v>1448</v>
      </c>
      <c r="U62" s="1" t="s">
        <v>1449</v>
      </c>
      <c r="V62" s="1">
        <v>9685506480</v>
      </c>
      <c r="W62" s="1" t="s">
        <v>422</v>
      </c>
      <c r="X62" s="1" t="s">
        <v>1450</v>
      </c>
      <c r="Y62" s="1" t="s">
        <v>1451</v>
      </c>
      <c r="Z62" s="1" t="s">
        <v>1452</v>
      </c>
      <c r="AA62" s="1" t="s">
        <v>1453</v>
      </c>
      <c r="AB62" s="1" t="s">
        <v>93</v>
      </c>
      <c r="AC62" s="1" t="s">
        <v>94</v>
      </c>
      <c r="AD62" s="1" t="s">
        <v>95</v>
      </c>
      <c r="AE62" s="1" t="s">
        <v>95</v>
      </c>
      <c r="AF62" s="1" t="s">
        <v>1454</v>
      </c>
      <c r="AG62" s="1" t="s">
        <v>97</v>
      </c>
      <c r="AH62" s="1" t="s">
        <v>1455</v>
      </c>
      <c r="AI62" s="1" t="s">
        <v>131</v>
      </c>
      <c r="AJ62" s="1">
        <v>61</v>
      </c>
      <c r="AK62" s="1"/>
      <c r="AL62" s="1"/>
      <c r="AM62" s="1"/>
      <c r="AN62" s="1"/>
      <c r="AO62" s="1"/>
      <c r="AP62" s="1"/>
      <c r="AQ62" s="1"/>
      <c r="AR62" s="1"/>
      <c r="AS62" s="1" t="s">
        <v>1456</v>
      </c>
      <c r="AT62" s="1" t="s">
        <v>1457</v>
      </c>
      <c r="AU62" s="1" t="s">
        <v>477</v>
      </c>
      <c r="AV62" s="1" t="s">
        <v>1458</v>
      </c>
      <c r="AW62" s="1">
        <v>83.4</v>
      </c>
      <c r="AX62" s="1"/>
      <c r="AY62" s="1" t="s">
        <v>1459</v>
      </c>
      <c r="AZ62" s="1" t="s">
        <v>1460</v>
      </c>
      <c r="BA62" s="1" t="s">
        <v>138</v>
      </c>
      <c r="BB62" s="1" t="s">
        <v>379</v>
      </c>
      <c r="BC62" s="1" t="s">
        <v>684</v>
      </c>
      <c r="BD62" s="1" t="s">
        <v>226</v>
      </c>
      <c r="BE62" s="1">
        <v>61</v>
      </c>
      <c r="BF62" s="1"/>
      <c r="BG62" s="1"/>
      <c r="BH62" s="1"/>
      <c r="BI62" s="1"/>
      <c r="BJ62" s="1"/>
      <c r="BK62" s="1"/>
      <c r="BL62" s="1"/>
      <c r="BM62" s="1"/>
      <c r="BN62" s="1"/>
      <c r="BO62" s="1" t="s">
        <v>1461</v>
      </c>
      <c r="BP62" s="1"/>
      <c r="BQ62" s="1"/>
      <c r="BR62" s="1"/>
      <c r="BS62" s="1"/>
      <c r="BT62" s="1"/>
      <c r="BU62" s="1" t="str">
        <f>HYPERLINK("https://nconnect.nicmar.ac.in/storage/profile/6a85e2c26bc6e.png","Download")</f>
        <v>0</v>
      </c>
      <c r="BV62" s="3"/>
      <c r="BW62" s="3"/>
    </row>
    <row r="63" spans="1:75">
      <c r="A63" s="1" t="s">
        <v>75</v>
      </c>
      <c r="B63" s="1" t="s">
        <v>76</v>
      </c>
      <c r="C63" s="1" t="s">
        <v>1462</v>
      </c>
      <c r="D63" s="1" t="s">
        <v>1463</v>
      </c>
      <c r="E63" s="1"/>
      <c r="F63" s="1" t="s">
        <v>1464</v>
      </c>
      <c r="G63" s="1" t="s">
        <v>1465</v>
      </c>
      <c r="H63" s="1" t="s">
        <v>1466</v>
      </c>
      <c r="I63" s="1" t="s">
        <v>1467</v>
      </c>
      <c r="J63" s="1">
        <v>8093966162</v>
      </c>
      <c r="K63" s="1" t="s">
        <v>117</v>
      </c>
      <c r="L63" s="1" t="s">
        <v>1468</v>
      </c>
      <c r="M63" s="1" t="s">
        <v>84</v>
      </c>
      <c r="N63" s="1" t="s">
        <v>1469</v>
      </c>
      <c r="O63" s="1" t="s">
        <v>1470</v>
      </c>
      <c r="P63" s="1" t="s">
        <v>182</v>
      </c>
      <c r="Q63" s="1">
        <v>658138069395</v>
      </c>
      <c r="R63" s="1" t="s">
        <v>1471</v>
      </c>
      <c r="S63" s="1">
        <v>9937152322</v>
      </c>
      <c r="T63" s="1" t="s">
        <v>264</v>
      </c>
      <c r="U63" s="1" t="s">
        <v>1472</v>
      </c>
      <c r="V63" s="1">
        <v>9776200133</v>
      </c>
      <c r="W63" s="1" t="s">
        <v>1341</v>
      </c>
      <c r="X63" s="1" t="s">
        <v>1473</v>
      </c>
      <c r="Y63" s="1" t="s">
        <v>1321</v>
      </c>
      <c r="Z63" s="1" t="s">
        <v>1276</v>
      </c>
      <c r="AA63" s="1" t="s">
        <v>1473</v>
      </c>
      <c r="AB63" s="1" t="s">
        <v>1321</v>
      </c>
      <c r="AC63" s="1" t="s">
        <v>1276</v>
      </c>
      <c r="AD63" s="1" t="s">
        <v>95</v>
      </c>
      <c r="AE63" s="1" t="s">
        <v>95</v>
      </c>
      <c r="AF63" s="1" t="s">
        <v>1474</v>
      </c>
      <c r="AG63" s="1" t="s">
        <v>1475</v>
      </c>
      <c r="AH63" s="1" t="s">
        <v>1476</v>
      </c>
      <c r="AI63" s="1" t="s">
        <v>999</v>
      </c>
      <c r="AJ63" s="1">
        <v>91.2</v>
      </c>
      <c r="AK63" s="1">
        <v>9.6</v>
      </c>
      <c r="AL63" s="1" t="s">
        <v>1474</v>
      </c>
      <c r="AM63" s="1" t="s">
        <v>1475</v>
      </c>
      <c r="AN63" s="1" t="s">
        <v>134</v>
      </c>
      <c r="AO63" s="1" t="s">
        <v>999</v>
      </c>
      <c r="AP63" s="1" t="s">
        <v>1477</v>
      </c>
      <c r="AQ63" s="1">
        <v>79.2</v>
      </c>
      <c r="AR63" s="1"/>
      <c r="AS63" s="1"/>
      <c r="AT63" s="1"/>
      <c r="AU63" s="1"/>
      <c r="AV63" s="1"/>
      <c r="AW63" s="1"/>
      <c r="AX63" s="1"/>
      <c r="AY63" s="1" t="s">
        <v>1325</v>
      </c>
      <c r="AZ63" s="1" t="s">
        <v>1325</v>
      </c>
      <c r="BA63" s="1" t="s">
        <v>138</v>
      </c>
      <c r="BB63" s="1" t="s">
        <v>379</v>
      </c>
      <c r="BC63" s="1" t="s">
        <v>352</v>
      </c>
      <c r="BD63" s="1" t="s">
        <v>164</v>
      </c>
      <c r="BE63" s="1">
        <v>75.8</v>
      </c>
      <c r="BF63" s="1">
        <v>7.58</v>
      </c>
      <c r="BG63" s="1"/>
      <c r="BH63" s="1"/>
      <c r="BI63" s="1"/>
      <c r="BJ63" s="1"/>
      <c r="BK63" s="1"/>
      <c r="BL63" s="1"/>
      <c r="BM63" s="1"/>
      <c r="BN63" s="1"/>
      <c r="BO63" s="1" t="s">
        <v>1478</v>
      </c>
      <c r="BP63" s="1" t="s">
        <v>1479</v>
      </c>
      <c r="BQ63" s="1" t="s">
        <v>1480</v>
      </c>
      <c r="BR63" s="1" t="s">
        <v>1481</v>
      </c>
      <c r="BS63" s="1">
        <v>8</v>
      </c>
      <c r="BT63" s="1" t="s">
        <v>1482</v>
      </c>
      <c r="BU63" s="1" t="str">
        <f>HYPERLINK("https://nconnect.nicmar.ac.in/storage/profile/6a85e68513569.png","Download")</f>
        <v>0</v>
      </c>
      <c r="BV63" s="3"/>
      <c r="BW63" s="3"/>
    </row>
    <row r="64" spans="1:75">
      <c r="A64" s="1" t="s">
        <v>75</v>
      </c>
      <c r="B64" s="1" t="s">
        <v>76</v>
      </c>
      <c r="C64" s="1" t="s">
        <v>1483</v>
      </c>
      <c r="D64" s="1" t="s">
        <v>1484</v>
      </c>
      <c r="E64" s="1"/>
      <c r="F64" s="1" t="s">
        <v>1485</v>
      </c>
      <c r="G64" s="1" t="s">
        <v>1486</v>
      </c>
      <c r="H64" s="1" t="s">
        <v>1487</v>
      </c>
      <c r="I64" s="1" t="s">
        <v>1487</v>
      </c>
      <c r="J64" s="1">
        <v>7978700061</v>
      </c>
      <c r="K64" s="1" t="s">
        <v>82</v>
      </c>
      <c r="L64" s="1" t="s">
        <v>1488</v>
      </c>
      <c r="M64" s="1" t="s">
        <v>84</v>
      </c>
      <c r="N64" s="1" t="s">
        <v>1489</v>
      </c>
      <c r="O64" s="1" t="s">
        <v>1490</v>
      </c>
      <c r="P64" s="1" t="s">
        <v>87</v>
      </c>
      <c r="Q64" s="1">
        <v>593933601934</v>
      </c>
      <c r="R64" s="1" t="s">
        <v>1491</v>
      </c>
      <c r="S64" s="1">
        <v>7328840400</v>
      </c>
      <c r="T64" s="1" t="s">
        <v>1492</v>
      </c>
      <c r="U64" s="1" t="s">
        <v>1493</v>
      </c>
      <c r="V64" s="1">
        <v>7855898172</v>
      </c>
      <c r="W64" s="1" t="s">
        <v>299</v>
      </c>
      <c r="X64" s="1" t="s">
        <v>1494</v>
      </c>
      <c r="Y64" s="1" t="s">
        <v>1321</v>
      </c>
      <c r="Z64" s="1" t="s">
        <v>1276</v>
      </c>
      <c r="AA64" s="1" t="s">
        <v>1494</v>
      </c>
      <c r="AB64" s="1" t="s">
        <v>1321</v>
      </c>
      <c r="AC64" s="1" t="s">
        <v>1276</v>
      </c>
      <c r="AD64" s="1" t="s">
        <v>95</v>
      </c>
      <c r="AE64" s="1" t="s">
        <v>95</v>
      </c>
      <c r="AF64" s="1" t="s">
        <v>1495</v>
      </c>
      <c r="AG64" s="1" t="s">
        <v>1496</v>
      </c>
      <c r="AH64" s="1" t="s">
        <v>1497</v>
      </c>
      <c r="AI64" s="1" t="s">
        <v>999</v>
      </c>
      <c r="AJ64" s="1">
        <v>95</v>
      </c>
      <c r="AK64" s="1">
        <v>10</v>
      </c>
      <c r="AL64" s="1" t="s">
        <v>1495</v>
      </c>
      <c r="AM64" s="1" t="s">
        <v>1496</v>
      </c>
      <c r="AN64" s="1" t="s">
        <v>134</v>
      </c>
      <c r="AO64" s="1" t="s">
        <v>999</v>
      </c>
      <c r="AP64" s="1" t="s">
        <v>1477</v>
      </c>
      <c r="AQ64" s="1">
        <v>86.2</v>
      </c>
      <c r="AR64" s="1"/>
      <c r="AS64" s="1"/>
      <c r="AT64" s="1"/>
      <c r="AU64" s="1"/>
      <c r="AV64" s="1"/>
      <c r="AW64" s="1"/>
      <c r="AX64" s="1"/>
      <c r="AY64" s="1" t="s">
        <v>1498</v>
      </c>
      <c r="AZ64" s="1" t="s">
        <v>1499</v>
      </c>
      <c r="BA64" s="1" t="s">
        <v>105</v>
      </c>
      <c r="BB64" s="1" t="s">
        <v>106</v>
      </c>
      <c r="BC64" s="1" t="s">
        <v>1196</v>
      </c>
      <c r="BD64" s="1" t="s">
        <v>520</v>
      </c>
      <c r="BE64" s="1">
        <v>74.6</v>
      </c>
      <c r="BF64" s="1">
        <v>7.85</v>
      </c>
      <c r="BG64" s="1"/>
      <c r="BH64" s="1"/>
      <c r="BI64" s="1"/>
      <c r="BJ64" s="1"/>
      <c r="BK64" s="1"/>
      <c r="BL64" s="1"/>
      <c r="BM64" s="1"/>
      <c r="BN64" s="1"/>
      <c r="BO64" s="1" t="s">
        <v>1500</v>
      </c>
      <c r="BP64" s="1" t="s">
        <v>1501</v>
      </c>
      <c r="BQ64" s="1" t="s">
        <v>1502</v>
      </c>
      <c r="BR64" s="1"/>
      <c r="BS64" s="1"/>
      <c r="BT64" s="1"/>
      <c r="BU64" s="1" t="str">
        <f>HYPERLINK("https://nconnect.nicmar.ac.in/storage/profile/6a85caf65f47a.png","Download")</f>
        <v>0</v>
      </c>
      <c r="BV64" s="3"/>
      <c r="BW64" s="3"/>
    </row>
    <row r="65" spans="1:75">
      <c r="A65" s="1" t="s">
        <v>75</v>
      </c>
      <c r="B65" s="1" t="s">
        <v>76</v>
      </c>
      <c r="C65" s="1" t="s">
        <v>1503</v>
      </c>
      <c r="D65" s="1" t="s">
        <v>1504</v>
      </c>
      <c r="E65" s="1"/>
      <c r="F65" s="1" t="s">
        <v>1505</v>
      </c>
      <c r="G65" s="1" t="s">
        <v>1506</v>
      </c>
      <c r="H65" s="1" t="s">
        <v>1507</v>
      </c>
      <c r="I65" s="1" t="s">
        <v>1507</v>
      </c>
      <c r="J65" s="1">
        <v>8095186867</v>
      </c>
      <c r="K65" s="1" t="s">
        <v>82</v>
      </c>
      <c r="L65" s="1" t="s">
        <v>1508</v>
      </c>
      <c r="M65" s="1" t="s">
        <v>84</v>
      </c>
      <c r="N65" s="1" t="s">
        <v>1509</v>
      </c>
      <c r="O65" s="1" t="s">
        <v>1510</v>
      </c>
      <c r="P65" s="1" t="s">
        <v>295</v>
      </c>
      <c r="Q65" s="1">
        <v>465083492197</v>
      </c>
      <c r="R65" s="1" t="s">
        <v>1511</v>
      </c>
      <c r="S65" s="1">
        <v>8861212985</v>
      </c>
      <c r="T65" s="1" t="s">
        <v>1512</v>
      </c>
      <c r="U65" s="1" t="s">
        <v>1513</v>
      </c>
      <c r="V65" s="1">
        <v>9871412985</v>
      </c>
      <c r="W65" s="1" t="s">
        <v>931</v>
      </c>
      <c r="X65" s="1" t="s">
        <v>1514</v>
      </c>
      <c r="Y65" s="1" t="s">
        <v>1515</v>
      </c>
      <c r="Z65" s="1" t="s">
        <v>821</v>
      </c>
      <c r="AA65" s="1" t="s">
        <v>1514</v>
      </c>
      <c r="AB65" s="1" t="s">
        <v>1515</v>
      </c>
      <c r="AC65" s="1" t="s">
        <v>821</v>
      </c>
      <c r="AD65" s="1" t="s">
        <v>95</v>
      </c>
      <c r="AE65" s="1" t="s">
        <v>95</v>
      </c>
      <c r="AF65" s="1" t="s">
        <v>1516</v>
      </c>
      <c r="AG65" s="1" t="s">
        <v>1517</v>
      </c>
      <c r="AH65" s="1" t="s">
        <v>1162</v>
      </c>
      <c r="AI65" s="1" t="s">
        <v>910</v>
      </c>
      <c r="AJ65" s="1">
        <v>95</v>
      </c>
      <c r="AK65" s="1">
        <v>10</v>
      </c>
      <c r="AL65" s="1" t="s">
        <v>1518</v>
      </c>
      <c r="AM65" s="1" t="s">
        <v>1517</v>
      </c>
      <c r="AN65" s="1" t="s">
        <v>134</v>
      </c>
      <c r="AO65" s="1" t="s">
        <v>1455</v>
      </c>
      <c r="AP65" s="1" t="s">
        <v>101</v>
      </c>
      <c r="AQ65" s="1">
        <v>89</v>
      </c>
      <c r="AR65" s="1"/>
      <c r="AS65" s="1"/>
      <c r="AT65" s="1"/>
      <c r="AU65" s="1"/>
      <c r="AV65" s="1"/>
      <c r="AW65" s="1"/>
      <c r="AX65" s="1"/>
      <c r="AY65" s="1" t="s">
        <v>1519</v>
      </c>
      <c r="AZ65" s="1" t="s">
        <v>1520</v>
      </c>
      <c r="BA65" s="1" t="s">
        <v>105</v>
      </c>
      <c r="BB65" s="1" t="s">
        <v>106</v>
      </c>
      <c r="BC65" s="1" t="s">
        <v>477</v>
      </c>
      <c r="BD65" s="1" t="s">
        <v>253</v>
      </c>
      <c r="BE65" s="1">
        <v>72.2</v>
      </c>
      <c r="BF65" s="1">
        <v>7.97</v>
      </c>
      <c r="BG65" s="1"/>
      <c r="BH65" s="1"/>
      <c r="BI65" s="1"/>
      <c r="BJ65" s="1"/>
      <c r="BK65" s="1"/>
      <c r="BL65" s="1"/>
      <c r="BM65" s="1"/>
      <c r="BN65" s="1"/>
      <c r="BO65" s="1" t="s">
        <v>1521</v>
      </c>
      <c r="BP65" s="1" t="s">
        <v>1522</v>
      </c>
      <c r="BQ65" s="1" t="s">
        <v>552</v>
      </c>
      <c r="BR65" s="1" t="s">
        <v>1523</v>
      </c>
      <c r="BS65" s="1">
        <v>20</v>
      </c>
      <c r="BT65" s="1" t="s">
        <v>1524</v>
      </c>
      <c r="BU65" s="1" t="str">
        <f>HYPERLINK("https://nconnect.nicmar.ac.in/storage/profile/6a84a0ed81715.png","Download")</f>
        <v>0</v>
      </c>
      <c r="BV65" s="3"/>
      <c r="BW65" s="3"/>
    </row>
    <row r="66" spans="1:75">
      <c r="A66" s="1" t="s">
        <v>75</v>
      </c>
      <c r="B66" s="1" t="s">
        <v>76</v>
      </c>
      <c r="C66" s="1" t="s">
        <v>1525</v>
      </c>
      <c r="D66" s="1" t="s">
        <v>1526</v>
      </c>
      <c r="E66" s="1" t="s">
        <v>1527</v>
      </c>
      <c r="F66" s="1" t="s">
        <v>1528</v>
      </c>
      <c r="G66" s="1" t="s">
        <v>1529</v>
      </c>
      <c r="H66" s="1" t="s">
        <v>1530</v>
      </c>
      <c r="I66" s="1" t="s">
        <v>1530</v>
      </c>
      <c r="J66" s="1">
        <v>8080930084</v>
      </c>
      <c r="K66" s="1" t="s">
        <v>117</v>
      </c>
      <c r="L66" s="1" t="s">
        <v>1531</v>
      </c>
      <c r="M66" s="1" t="s">
        <v>84</v>
      </c>
      <c r="N66" s="1" t="s">
        <v>1532</v>
      </c>
      <c r="O66" s="1" t="s">
        <v>1533</v>
      </c>
      <c r="P66" s="1" t="s">
        <v>121</v>
      </c>
      <c r="Q66" s="1">
        <v>364280420902</v>
      </c>
      <c r="R66" s="1" t="s">
        <v>1527</v>
      </c>
      <c r="S66" s="1">
        <v>8080945264</v>
      </c>
      <c r="T66" s="1" t="s">
        <v>1534</v>
      </c>
      <c r="U66" s="1" t="s">
        <v>1535</v>
      </c>
      <c r="V66" s="1">
        <v>9158885303</v>
      </c>
      <c r="W66" s="1" t="s">
        <v>1534</v>
      </c>
      <c r="X66" s="1" t="s">
        <v>1536</v>
      </c>
      <c r="Y66" s="1" t="s">
        <v>93</v>
      </c>
      <c r="Z66" s="1" t="s">
        <v>94</v>
      </c>
      <c r="AA66" s="1" t="s">
        <v>1536</v>
      </c>
      <c r="AB66" s="1" t="s">
        <v>93</v>
      </c>
      <c r="AC66" s="1" t="s">
        <v>94</v>
      </c>
      <c r="AD66" s="1" t="s">
        <v>95</v>
      </c>
      <c r="AE66" s="1" t="s">
        <v>95</v>
      </c>
      <c r="AF66" s="1" t="s">
        <v>1537</v>
      </c>
      <c r="AG66" s="1" t="s">
        <v>1538</v>
      </c>
      <c r="AH66" s="1" t="s">
        <v>352</v>
      </c>
      <c r="AI66" s="1" t="s">
        <v>272</v>
      </c>
      <c r="AJ66" s="1">
        <v>62.8</v>
      </c>
      <c r="AK66" s="1"/>
      <c r="AL66" s="1"/>
      <c r="AM66" s="1"/>
      <c r="AN66" s="1"/>
      <c r="AO66" s="1"/>
      <c r="AP66" s="1"/>
      <c r="AQ66" s="1"/>
      <c r="AR66" s="1"/>
      <c r="AS66" s="1" t="s">
        <v>1539</v>
      </c>
      <c r="AT66" s="1" t="s">
        <v>1540</v>
      </c>
      <c r="AU66" s="1" t="s">
        <v>1541</v>
      </c>
      <c r="AV66" s="1" t="s">
        <v>192</v>
      </c>
      <c r="AW66" s="1">
        <v>68.55</v>
      </c>
      <c r="AX66" s="1"/>
      <c r="AY66" s="1" t="s">
        <v>103</v>
      </c>
      <c r="AZ66" s="1" t="s">
        <v>1542</v>
      </c>
      <c r="BA66" s="1" t="s">
        <v>105</v>
      </c>
      <c r="BB66" s="1" t="s">
        <v>106</v>
      </c>
      <c r="BC66" s="1" t="s">
        <v>407</v>
      </c>
      <c r="BD66" s="1" t="s">
        <v>108</v>
      </c>
      <c r="BE66" s="1">
        <v>79.34</v>
      </c>
      <c r="BF66" s="1">
        <v>8.32</v>
      </c>
      <c r="BG66" s="1"/>
      <c r="BH66" s="1"/>
      <c r="BI66" s="1"/>
      <c r="BJ66" s="1"/>
      <c r="BK66" s="1"/>
      <c r="BL66" s="1"/>
      <c r="BM66" s="1"/>
      <c r="BN66" s="1"/>
      <c r="BO66" s="1" t="s">
        <v>1543</v>
      </c>
      <c r="BP66" s="1" t="s">
        <v>1544</v>
      </c>
      <c r="BQ66" s="1" t="s">
        <v>707</v>
      </c>
      <c r="BR66" s="1"/>
      <c r="BS66" s="1"/>
      <c r="BT66" s="1"/>
      <c r="BU66" s="1" t="str">
        <f>HYPERLINK("https://nconnect.nicmar.ac.in/storage/profile/6a870acc8249d.png","Download")</f>
        <v>0</v>
      </c>
      <c r="BV66" s="3"/>
      <c r="BW66" s="3"/>
    </row>
    <row r="67" spans="1:75">
      <c r="A67" s="1" t="s">
        <v>75</v>
      </c>
      <c r="B67" s="1" t="s">
        <v>76</v>
      </c>
      <c r="C67" s="1" t="s">
        <v>1545</v>
      </c>
      <c r="D67" s="1" t="s">
        <v>1546</v>
      </c>
      <c r="E67" s="1"/>
      <c r="F67" s="1" t="s">
        <v>1547</v>
      </c>
      <c r="G67" s="1" t="s">
        <v>1548</v>
      </c>
      <c r="H67" s="1" t="s">
        <v>1549</v>
      </c>
      <c r="I67" s="1" t="s">
        <v>1550</v>
      </c>
      <c r="J67" s="1">
        <v>8247893307</v>
      </c>
      <c r="K67" s="1" t="s">
        <v>117</v>
      </c>
      <c r="L67" s="1" t="s">
        <v>1551</v>
      </c>
      <c r="M67" s="1" t="s">
        <v>84</v>
      </c>
      <c r="N67" s="1" t="s">
        <v>1552</v>
      </c>
      <c r="O67" s="1" t="s">
        <v>1553</v>
      </c>
      <c r="P67" s="1" t="s">
        <v>182</v>
      </c>
      <c r="Q67" s="1">
        <v>753539301570</v>
      </c>
      <c r="R67" s="1" t="s">
        <v>1554</v>
      </c>
      <c r="S67" s="1">
        <v>9550249909</v>
      </c>
      <c r="T67" s="1" t="s">
        <v>1555</v>
      </c>
      <c r="U67" s="1" t="s">
        <v>1556</v>
      </c>
      <c r="V67" s="1">
        <v>9398347664</v>
      </c>
      <c r="W67" s="1" t="s">
        <v>1429</v>
      </c>
      <c r="X67" s="1" t="s">
        <v>1557</v>
      </c>
      <c r="Y67" s="1" t="s">
        <v>1558</v>
      </c>
      <c r="Z67" s="1" t="s">
        <v>1559</v>
      </c>
      <c r="AA67" s="1" t="s">
        <v>1557</v>
      </c>
      <c r="AB67" s="1" t="s">
        <v>1558</v>
      </c>
      <c r="AC67" s="1" t="s">
        <v>1559</v>
      </c>
      <c r="AD67" s="1" t="s">
        <v>95</v>
      </c>
      <c r="AE67" s="1" t="s">
        <v>95</v>
      </c>
      <c r="AF67" s="1" t="s">
        <v>1560</v>
      </c>
      <c r="AG67" s="1" t="s">
        <v>1561</v>
      </c>
      <c r="AH67" s="1" t="s">
        <v>304</v>
      </c>
      <c r="AI67" s="1" t="s">
        <v>910</v>
      </c>
      <c r="AJ67" s="1">
        <v>90.25</v>
      </c>
      <c r="AK67" s="1">
        <v>9.5</v>
      </c>
      <c r="AL67" s="1"/>
      <c r="AM67" s="1"/>
      <c r="AN67" s="1"/>
      <c r="AO67" s="1"/>
      <c r="AP67" s="1"/>
      <c r="AQ67" s="1"/>
      <c r="AR67" s="1"/>
      <c r="AS67" s="1" t="s">
        <v>379</v>
      </c>
      <c r="AT67" s="1" t="s">
        <v>1562</v>
      </c>
      <c r="AU67" s="1" t="s">
        <v>428</v>
      </c>
      <c r="AV67" s="1" t="s">
        <v>107</v>
      </c>
      <c r="AW67" s="1">
        <v>86.77</v>
      </c>
      <c r="AX67" s="1"/>
      <c r="AY67" s="1" t="s">
        <v>1563</v>
      </c>
      <c r="AZ67" s="1" t="s">
        <v>1564</v>
      </c>
      <c r="BA67" s="1" t="s">
        <v>138</v>
      </c>
      <c r="BB67" s="1" t="s">
        <v>379</v>
      </c>
      <c r="BC67" s="1" t="s">
        <v>1565</v>
      </c>
      <c r="BD67" s="1" t="s">
        <v>640</v>
      </c>
      <c r="BE67" s="1">
        <v>75.6</v>
      </c>
      <c r="BF67" s="1">
        <v>8.31</v>
      </c>
      <c r="BG67" s="1"/>
      <c r="BH67" s="1"/>
      <c r="BI67" s="1"/>
      <c r="BJ67" s="1"/>
      <c r="BK67" s="1"/>
      <c r="BL67" s="1"/>
      <c r="BM67" s="1"/>
      <c r="BN67" s="1"/>
      <c r="BO67" s="1" t="s">
        <v>1566</v>
      </c>
      <c r="BP67" s="1" t="s">
        <v>1567</v>
      </c>
      <c r="BQ67" s="1" t="s">
        <v>617</v>
      </c>
      <c r="BR67" s="1"/>
      <c r="BS67" s="1"/>
      <c r="BT67" s="1"/>
      <c r="BU67" s="1" t="str">
        <f>HYPERLINK("https://nconnect.nicmar.ac.in/storage/profile/6a85efef70feb.png","Download")</f>
        <v>0</v>
      </c>
      <c r="BV67" s="3"/>
      <c r="BW67" s="3"/>
    </row>
    <row r="68" spans="1:75">
      <c r="A68" s="1" t="s">
        <v>75</v>
      </c>
      <c r="B68" s="1" t="s">
        <v>76</v>
      </c>
      <c r="C68" s="1" t="s">
        <v>1568</v>
      </c>
      <c r="D68" s="1" t="s">
        <v>1569</v>
      </c>
      <c r="E68" s="1" t="s">
        <v>1570</v>
      </c>
      <c r="F68" s="1" t="s">
        <v>1571</v>
      </c>
      <c r="G68" s="1" t="s">
        <v>1572</v>
      </c>
      <c r="H68" s="1" t="s">
        <v>1573</v>
      </c>
      <c r="I68" s="1" t="s">
        <v>1573</v>
      </c>
      <c r="J68" s="1">
        <v>7385048179</v>
      </c>
      <c r="K68" s="1" t="s">
        <v>82</v>
      </c>
      <c r="L68" s="1" t="s">
        <v>1574</v>
      </c>
      <c r="M68" s="1" t="s">
        <v>84</v>
      </c>
      <c r="N68" s="1" t="s">
        <v>1575</v>
      </c>
      <c r="O68" s="1" t="s">
        <v>1576</v>
      </c>
      <c r="P68" s="1" t="s">
        <v>121</v>
      </c>
      <c r="Q68" s="1">
        <v>629013893670</v>
      </c>
      <c r="R68" s="1" t="s">
        <v>1577</v>
      </c>
      <c r="S68" s="1">
        <v>7709331636</v>
      </c>
      <c r="T68" s="1" t="s">
        <v>1578</v>
      </c>
      <c r="U68" s="1" t="s">
        <v>1579</v>
      </c>
      <c r="V68" s="1">
        <v>7387552077</v>
      </c>
      <c r="W68" s="1" t="s">
        <v>1429</v>
      </c>
      <c r="X68" s="1" t="s">
        <v>1580</v>
      </c>
      <c r="Y68" s="1" t="s">
        <v>1581</v>
      </c>
      <c r="Z68" s="1" t="s">
        <v>94</v>
      </c>
      <c r="AA68" s="1" t="s">
        <v>1580</v>
      </c>
      <c r="AB68" s="1" t="s">
        <v>1581</v>
      </c>
      <c r="AC68" s="1" t="s">
        <v>94</v>
      </c>
      <c r="AD68" s="1" t="s">
        <v>95</v>
      </c>
      <c r="AE68" s="1" t="s">
        <v>95</v>
      </c>
      <c r="AF68" s="1" t="s">
        <v>1582</v>
      </c>
      <c r="AG68" s="1" t="s">
        <v>1583</v>
      </c>
      <c r="AH68" s="1" t="s">
        <v>312</v>
      </c>
      <c r="AI68" s="1" t="s">
        <v>102</v>
      </c>
      <c r="AJ68" s="1">
        <v>95.04</v>
      </c>
      <c r="AK68" s="1"/>
      <c r="AL68" s="1" t="s">
        <v>1584</v>
      </c>
      <c r="AM68" s="1" t="s">
        <v>1585</v>
      </c>
      <c r="AN68" s="1" t="s">
        <v>134</v>
      </c>
      <c r="AO68" s="1" t="s">
        <v>166</v>
      </c>
      <c r="AP68" s="1" t="s">
        <v>478</v>
      </c>
      <c r="AQ68" s="1">
        <v>82.5</v>
      </c>
      <c r="AR68" s="1"/>
      <c r="AS68" s="1"/>
      <c r="AT68" s="1"/>
      <c r="AU68" s="1"/>
      <c r="AV68" s="1"/>
      <c r="AW68" s="1"/>
      <c r="AX68" s="1"/>
      <c r="AY68" s="1" t="s">
        <v>194</v>
      </c>
      <c r="AZ68" s="1" t="s">
        <v>1586</v>
      </c>
      <c r="BA68" s="1" t="s">
        <v>196</v>
      </c>
      <c r="BB68" s="1" t="s">
        <v>379</v>
      </c>
      <c r="BC68" s="1" t="s">
        <v>1587</v>
      </c>
      <c r="BD68" s="1" t="s">
        <v>1048</v>
      </c>
      <c r="BE68" s="1">
        <v>70.7</v>
      </c>
      <c r="BF68" s="1">
        <v>7.82</v>
      </c>
      <c r="BG68" s="1"/>
      <c r="BH68" s="1"/>
      <c r="BI68" s="1"/>
      <c r="BJ68" s="1"/>
      <c r="BK68" s="1"/>
      <c r="BL68" s="1"/>
      <c r="BM68" s="1"/>
      <c r="BN68" s="1"/>
      <c r="BO68" s="1" t="s">
        <v>1588</v>
      </c>
      <c r="BP68" s="1"/>
      <c r="BQ68" s="1"/>
      <c r="BR68" s="1" t="s">
        <v>1589</v>
      </c>
      <c r="BS68" s="1">
        <v>4</v>
      </c>
      <c r="BT68" s="1"/>
      <c r="BU68" s="1" t="str">
        <f>HYPERLINK("https://nconnect.nicmar.ac.in/storage/profile/6a860b0331c84.png","Download")</f>
        <v>0</v>
      </c>
      <c r="BV68" s="3"/>
      <c r="BW68" s="3"/>
    </row>
    <row r="69" spans="1:75">
      <c r="A69" s="1" t="s">
        <v>75</v>
      </c>
      <c r="B69" s="1" t="s">
        <v>76</v>
      </c>
      <c r="C69" s="1" t="s">
        <v>1590</v>
      </c>
      <c r="D69" s="1" t="s">
        <v>506</v>
      </c>
      <c r="E69" s="1" t="s">
        <v>1591</v>
      </c>
      <c r="F69" s="1" t="s">
        <v>1592</v>
      </c>
      <c r="G69" s="1" t="s">
        <v>1593</v>
      </c>
      <c r="H69" s="1" t="s">
        <v>1594</v>
      </c>
      <c r="I69" s="1" t="s">
        <v>1594</v>
      </c>
      <c r="J69" s="1">
        <v>7218875503</v>
      </c>
      <c r="K69" s="1" t="s">
        <v>82</v>
      </c>
      <c r="L69" s="1" t="s">
        <v>1595</v>
      </c>
      <c r="M69" s="1" t="s">
        <v>84</v>
      </c>
      <c r="N69" s="1" t="s">
        <v>262</v>
      </c>
      <c r="O69" s="1" t="s">
        <v>1596</v>
      </c>
      <c r="P69" s="1" t="s">
        <v>182</v>
      </c>
      <c r="Q69" s="1">
        <v>506055130873</v>
      </c>
      <c r="R69" s="1" t="s">
        <v>1597</v>
      </c>
      <c r="S69" s="1">
        <v>7350593258</v>
      </c>
      <c r="T69" s="1" t="s">
        <v>183</v>
      </c>
      <c r="U69" s="1" t="s">
        <v>1598</v>
      </c>
      <c r="V69" s="1">
        <v>9421018657</v>
      </c>
      <c r="W69" s="1" t="s">
        <v>515</v>
      </c>
      <c r="X69" s="1" t="s">
        <v>1599</v>
      </c>
      <c r="Y69" s="1" t="s">
        <v>1600</v>
      </c>
      <c r="Z69" s="1" t="s">
        <v>94</v>
      </c>
      <c r="AA69" s="1" t="s">
        <v>1601</v>
      </c>
      <c r="AB69" s="1" t="s">
        <v>93</v>
      </c>
      <c r="AC69" s="1" t="s">
        <v>94</v>
      </c>
      <c r="AD69" s="1" t="s">
        <v>95</v>
      </c>
      <c r="AE69" s="1" t="s">
        <v>95</v>
      </c>
      <c r="AF69" s="1" t="s">
        <v>1602</v>
      </c>
      <c r="AG69" s="1" t="s">
        <v>188</v>
      </c>
      <c r="AH69" s="1" t="s">
        <v>428</v>
      </c>
      <c r="AI69" s="1" t="s">
        <v>99</v>
      </c>
      <c r="AJ69" s="1">
        <v>86.4</v>
      </c>
      <c r="AK69" s="1"/>
      <c r="AL69" s="1" t="s">
        <v>1603</v>
      </c>
      <c r="AM69" s="1" t="s">
        <v>188</v>
      </c>
      <c r="AN69" s="1" t="s">
        <v>134</v>
      </c>
      <c r="AO69" s="1" t="s">
        <v>192</v>
      </c>
      <c r="AP69" s="1" t="s">
        <v>546</v>
      </c>
      <c r="AQ69" s="1">
        <v>70.77</v>
      </c>
      <c r="AR69" s="1"/>
      <c r="AS69" s="1"/>
      <c r="AT69" s="1"/>
      <c r="AU69" s="1"/>
      <c r="AV69" s="1"/>
      <c r="AW69" s="1"/>
      <c r="AX69" s="1"/>
      <c r="AY69" s="1" t="s">
        <v>309</v>
      </c>
      <c r="AZ69" s="1" t="s">
        <v>1604</v>
      </c>
      <c r="BA69" s="1" t="s">
        <v>105</v>
      </c>
      <c r="BB69" s="1" t="s">
        <v>106</v>
      </c>
      <c r="BC69" s="1" t="s">
        <v>777</v>
      </c>
      <c r="BD69" s="1" t="s">
        <v>141</v>
      </c>
      <c r="BE69" s="1">
        <v>68.97</v>
      </c>
      <c r="BF69" s="1"/>
      <c r="BG69" s="1"/>
      <c r="BH69" s="1"/>
      <c r="BI69" s="1"/>
      <c r="BJ69" s="1"/>
      <c r="BK69" s="1"/>
      <c r="BL69" s="1"/>
      <c r="BM69" s="1"/>
      <c r="BN69" s="1"/>
      <c r="BO69" s="1" t="s">
        <v>1605</v>
      </c>
      <c r="BP69" s="1"/>
      <c r="BQ69" s="1"/>
      <c r="BR69" s="1" t="s">
        <v>1606</v>
      </c>
      <c r="BS69" s="1">
        <v>23</v>
      </c>
      <c r="BT69" s="1"/>
      <c r="BU69" s="1" t="str">
        <f>HYPERLINK("https://nconnect.nicmar.ac.in/storage/profile/6a8543d453bb6.png","Download")</f>
        <v>0</v>
      </c>
      <c r="BV69" s="3"/>
      <c r="BW69" s="3"/>
    </row>
    <row r="70" spans="1:75">
      <c r="A70" s="1" t="s">
        <v>75</v>
      </c>
      <c r="B70" s="1" t="s">
        <v>76</v>
      </c>
      <c r="C70" s="1" t="s">
        <v>1607</v>
      </c>
      <c r="D70" s="1" t="s">
        <v>1608</v>
      </c>
      <c r="E70" s="1" t="s">
        <v>1609</v>
      </c>
      <c r="F70" s="1" t="s">
        <v>1610</v>
      </c>
      <c r="G70" s="1" t="s">
        <v>1611</v>
      </c>
      <c r="H70" s="1" t="s">
        <v>1612</v>
      </c>
      <c r="I70" s="1" t="s">
        <v>1612</v>
      </c>
      <c r="J70" s="1">
        <v>8767896076</v>
      </c>
      <c r="K70" s="1" t="s">
        <v>82</v>
      </c>
      <c r="L70" s="1" t="s">
        <v>1613</v>
      </c>
      <c r="M70" s="1" t="s">
        <v>84</v>
      </c>
      <c r="N70" s="1" t="s">
        <v>180</v>
      </c>
      <c r="O70" s="1" t="s">
        <v>1614</v>
      </c>
      <c r="P70" s="1" t="s">
        <v>182</v>
      </c>
      <c r="Q70" s="1">
        <v>450252186628</v>
      </c>
      <c r="R70" s="1" t="s">
        <v>1615</v>
      </c>
      <c r="S70" s="1">
        <v>9890014414</v>
      </c>
      <c r="T70" s="1" t="s">
        <v>183</v>
      </c>
      <c r="U70" s="1" t="s">
        <v>1616</v>
      </c>
      <c r="V70" s="1">
        <v>8482914656</v>
      </c>
      <c r="W70" s="1" t="s">
        <v>515</v>
      </c>
      <c r="X70" s="1" t="s">
        <v>1617</v>
      </c>
      <c r="Y70" s="1" t="s">
        <v>1618</v>
      </c>
      <c r="Z70" s="1" t="s">
        <v>94</v>
      </c>
      <c r="AA70" s="1" t="s">
        <v>1617</v>
      </c>
      <c r="AB70" s="1" t="s">
        <v>1618</v>
      </c>
      <c r="AC70" s="1" t="s">
        <v>94</v>
      </c>
      <c r="AD70" s="1" t="s">
        <v>95</v>
      </c>
      <c r="AE70" s="1" t="s">
        <v>95</v>
      </c>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t="s">
        <v>1619</v>
      </c>
      <c r="BQ70" s="1" t="s">
        <v>707</v>
      </c>
      <c r="BR70" s="1"/>
      <c r="BS70" s="1"/>
      <c r="BT70" s="1"/>
      <c r="BU70" s="1" t="str">
        <f>HYPERLINK("https://nconnect.nicmar.ac.in/storage/profile/6a84b1755e985.png","Download")</f>
        <v>0</v>
      </c>
      <c r="BV70" s="3"/>
      <c r="BW70" s="3"/>
    </row>
    <row r="71" spans="1:75">
      <c r="A71" s="1" t="s">
        <v>75</v>
      </c>
      <c r="B71" s="1" t="s">
        <v>76</v>
      </c>
      <c r="C71" s="1" t="s">
        <v>1620</v>
      </c>
      <c r="D71" s="1" t="s">
        <v>1621</v>
      </c>
      <c r="E71" s="1"/>
      <c r="F71" s="1" t="s">
        <v>1622</v>
      </c>
      <c r="G71" s="1" t="s">
        <v>1623</v>
      </c>
      <c r="H71" s="1" t="s">
        <v>1624</v>
      </c>
      <c r="I71" s="1" t="s">
        <v>1625</v>
      </c>
      <c r="J71" s="1">
        <v>9470225575</v>
      </c>
      <c r="K71" s="1" t="s">
        <v>117</v>
      </c>
      <c r="L71" s="1" t="s">
        <v>1626</v>
      </c>
      <c r="M71" s="1" t="s">
        <v>84</v>
      </c>
      <c r="N71" s="1" t="s">
        <v>1627</v>
      </c>
      <c r="O71" s="1" t="s">
        <v>1628</v>
      </c>
      <c r="P71" s="1" t="s">
        <v>87</v>
      </c>
      <c r="Q71" s="1">
        <v>319998548246</v>
      </c>
      <c r="R71" s="1" t="s">
        <v>1629</v>
      </c>
      <c r="S71" s="1">
        <v>8804108986</v>
      </c>
      <c r="T71" s="1" t="s">
        <v>1630</v>
      </c>
      <c r="U71" s="1" t="s">
        <v>1631</v>
      </c>
      <c r="V71" s="1">
        <v>7491089864</v>
      </c>
      <c r="W71" s="1" t="s">
        <v>1632</v>
      </c>
      <c r="X71" s="1" t="s">
        <v>1633</v>
      </c>
      <c r="Y71" s="1" t="s">
        <v>1634</v>
      </c>
      <c r="Z71" s="1" t="s">
        <v>1635</v>
      </c>
      <c r="AA71" s="1" t="s">
        <v>1636</v>
      </c>
      <c r="AB71" s="1" t="s">
        <v>1637</v>
      </c>
      <c r="AC71" s="1" t="s">
        <v>1638</v>
      </c>
      <c r="AD71" s="1" t="s">
        <v>95</v>
      </c>
      <c r="AE71" s="1" t="s">
        <v>95</v>
      </c>
      <c r="AF71" s="1" t="s">
        <v>1639</v>
      </c>
      <c r="AG71" s="1" t="s">
        <v>1640</v>
      </c>
      <c r="AH71" s="1" t="s">
        <v>1641</v>
      </c>
      <c r="AI71" s="1" t="s">
        <v>272</v>
      </c>
      <c r="AJ71" s="1">
        <v>89.3</v>
      </c>
      <c r="AK71" s="1">
        <v>9.4</v>
      </c>
      <c r="AL71" s="1" t="s">
        <v>1642</v>
      </c>
      <c r="AM71" s="1" t="s">
        <v>1640</v>
      </c>
      <c r="AN71" s="1" t="s">
        <v>134</v>
      </c>
      <c r="AO71" s="1" t="s">
        <v>98</v>
      </c>
      <c r="AP71" s="1" t="s">
        <v>99</v>
      </c>
      <c r="AQ71" s="1">
        <v>77</v>
      </c>
      <c r="AR71" s="1">
        <v>8.1</v>
      </c>
      <c r="AS71" s="1"/>
      <c r="AT71" s="1"/>
      <c r="AU71" s="1"/>
      <c r="AV71" s="1"/>
      <c r="AW71" s="1"/>
      <c r="AX71" s="1"/>
      <c r="AY71" s="1" t="s">
        <v>1643</v>
      </c>
      <c r="AZ71" s="1" t="s">
        <v>1644</v>
      </c>
      <c r="BA71" s="1" t="s">
        <v>138</v>
      </c>
      <c r="BB71" s="1" t="s">
        <v>190</v>
      </c>
      <c r="BC71" s="1" t="s">
        <v>248</v>
      </c>
      <c r="BD71" s="1" t="s">
        <v>886</v>
      </c>
      <c r="BE71" s="1">
        <v>79.91</v>
      </c>
      <c r="BF71" s="1">
        <v>8.6</v>
      </c>
      <c r="BG71" s="1"/>
      <c r="BH71" s="1"/>
      <c r="BI71" s="1"/>
      <c r="BJ71" s="1"/>
      <c r="BK71" s="1"/>
      <c r="BL71" s="1"/>
      <c r="BM71" s="1"/>
      <c r="BN71" s="1"/>
      <c r="BO71" s="1" t="s">
        <v>1645</v>
      </c>
      <c r="BP71" s="1" t="s">
        <v>1646</v>
      </c>
      <c r="BQ71" s="1" t="s">
        <v>1007</v>
      </c>
      <c r="BR71" s="1" t="s">
        <v>1647</v>
      </c>
      <c r="BS71" s="1">
        <v>9</v>
      </c>
      <c r="BT71" s="1" t="s">
        <v>1648</v>
      </c>
      <c r="BU71" s="1" t="str">
        <f>HYPERLINK("https://nconnect.nicmar.ac.in/storage/profile/6a85b07816091.png","Download")</f>
        <v>0</v>
      </c>
      <c r="BV71" s="3"/>
      <c r="BW71" s="3"/>
    </row>
    <row r="72" spans="1:75">
      <c r="A72" s="1" t="s">
        <v>75</v>
      </c>
      <c r="B72" s="1" t="s">
        <v>76</v>
      </c>
      <c r="C72" s="1" t="s">
        <v>1649</v>
      </c>
      <c r="D72" s="1" t="s">
        <v>1650</v>
      </c>
      <c r="E72" s="1"/>
      <c r="F72" s="1" t="s">
        <v>1651</v>
      </c>
      <c r="G72" s="1" t="s">
        <v>1652</v>
      </c>
      <c r="H72" s="1" t="s">
        <v>1653</v>
      </c>
      <c r="I72" s="1" t="s">
        <v>1653</v>
      </c>
      <c r="J72" s="1">
        <v>7597221794</v>
      </c>
      <c r="K72" s="1" t="s">
        <v>82</v>
      </c>
      <c r="L72" s="1" t="s">
        <v>1654</v>
      </c>
      <c r="M72" s="1" t="s">
        <v>84</v>
      </c>
      <c r="N72" s="1" t="s">
        <v>235</v>
      </c>
      <c r="O72" s="1" t="s">
        <v>1655</v>
      </c>
      <c r="P72" s="1" t="s">
        <v>182</v>
      </c>
      <c r="Q72" s="1">
        <v>892915914760</v>
      </c>
      <c r="R72" s="1" t="s">
        <v>1656</v>
      </c>
      <c r="S72" s="1">
        <v>9413404194</v>
      </c>
      <c r="T72" s="1" t="s">
        <v>1657</v>
      </c>
      <c r="U72" s="1" t="s">
        <v>1658</v>
      </c>
      <c r="V72" s="1">
        <v>9352611650</v>
      </c>
      <c r="W72" s="1" t="s">
        <v>185</v>
      </c>
      <c r="X72" s="1" t="s">
        <v>1659</v>
      </c>
      <c r="Y72" s="1" t="s">
        <v>1660</v>
      </c>
      <c r="Z72" s="1" t="s">
        <v>1661</v>
      </c>
      <c r="AA72" s="1" t="s">
        <v>1662</v>
      </c>
      <c r="AB72" s="1" t="s">
        <v>93</v>
      </c>
      <c r="AC72" s="1" t="s">
        <v>94</v>
      </c>
      <c r="AD72" s="1" t="s">
        <v>95</v>
      </c>
      <c r="AE72" s="1" t="s">
        <v>95</v>
      </c>
      <c r="AF72" s="1" t="s">
        <v>1663</v>
      </c>
      <c r="AG72" s="1" t="s">
        <v>1664</v>
      </c>
      <c r="AH72" s="1" t="s">
        <v>98</v>
      </c>
      <c r="AI72" s="1" t="s">
        <v>163</v>
      </c>
      <c r="AJ72" s="1">
        <v>83.6</v>
      </c>
      <c r="AK72" s="1">
        <v>8.8</v>
      </c>
      <c r="AL72" s="1" t="s">
        <v>1663</v>
      </c>
      <c r="AM72" s="1" t="s">
        <v>1664</v>
      </c>
      <c r="AN72" s="1" t="s">
        <v>100</v>
      </c>
      <c r="AO72" s="1" t="s">
        <v>101</v>
      </c>
      <c r="AP72" s="1" t="s">
        <v>520</v>
      </c>
      <c r="AQ72" s="1">
        <v>86.4</v>
      </c>
      <c r="AR72" s="1">
        <v>9.09</v>
      </c>
      <c r="AS72" s="1"/>
      <c r="AT72" s="1"/>
      <c r="AU72" s="1"/>
      <c r="AV72" s="1"/>
      <c r="AW72" s="1"/>
      <c r="AX72" s="1"/>
      <c r="AY72" s="1" t="s">
        <v>309</v>
      </c>
      <c r="AZ72" s="1" t="s">
        <v>1665</v>
      </c>
      <c r="BA72" s="1" t="s">
        <v>105</v>
      </c>
      <c r="BB72" s="1" t="s">
        <v>106</v>
      </c>
      <c r="BC72" s="1" t="s">
        <v>107</v>
      </c>
      <c r="BD72" s="1" t="s">
        <v>141</v>
      </c>
      <c r="BE72" s="1">
        <v>72</v>
      </c>
      <c r="BF72" s="1">
        <v>8.07</v>
      </c>
      <c r="BG72" s="1"/>
      <c r="BH72" s="1"/>
      <c r="BI72" s="1"/>
      <c r="BJ72" s="1"/>
      <c r="BK72" s="1"/>
      <c r="BL72" s="1"/>
      <c r="BM72" s="1"/>
      <c r="BN72" s="1"/>
      <c r="BO72" s="1" t="s">
        <v>1666</v>
      </c>
      <c r="BP72" s="1" t="s">
        <v>1667</v>
      </c>
      <c r="BQ72" s="1" t="s">
        <v>200</v>
      </c>
      <c r="BR72" s="1"/>
      <c r="BS72" s="1"/>
      <c r="BT72" s="1" t="s">
        <v>1668</v>
      </c>
      <c r="BU72" s="1" t="str">
        <f>HYPERLINK("https://nconnect.nicmar.ac.in/storage/profile/6a85a1c67c79c.png","Download")</f>
        <v>0</v>
      </c>
      <c r="BV72" s="3"/>
      <c r="BW72" s="3"/>
    </row>
    <row r="73" spans="1:75">
      <c r="A73" s="1" t="s">
        <v>75</v>
      </c>
      <c r="B73" s="1" t="s">
        <v>76</v>
      </c>
      <c r="C73" s="1" t="s">
        <v>1669</v>
      </c>
      <c r="D73" s="1" t="s">
        <v>1670</v>
      </c>
      <c r="E73" s="1" t="s">
        <v>1671</v>
      </c>
      <c r="F73" s="1" t="s">
        <v>1672</v>
      </c>
      <c r="G73" s="1" t="s">
        <v>1673</v>
      </c>
      <c r="H73" s="1" t="s">
        <v>1674</v>
      </c>
      <c r="I73" s="1" t="s">
        <v>1674</v>
      </c>
      <c r="J73" s="1">
        <v>9820457216</v>
      </c>
      <c r="K73" s="1" t="s">
        <v>82</v>
      </c>
      <c r="L73" s="1" t="s">
        <v>1675</v>
      </c>
      <c r="M73" s="1" t="s">
        <v>84</v>
      </c>
      <c r="N73" s="1" t="s">
        <v>1676</v>
      </c>
      <c r="O73" s="1" t="s">
        <v>1677</v>
      </c>
      <c r="P73" s="1" t="s">
        <v>121</v>
      </c>
      <c r="Q73" s="1">
        <v>946728667777</v>
      </c>
      <c r="R73" s="1" t="s">
        <v>1678</v>
      </c>
      <c r="S73" s="1">
        <v>9619495117</v>
      </c>
      <c r="T73" s="1" t="s">
        <v>1679</v>
      </c>
      <c r="U73" s="1" t="s">
        <v>1680</v>
      </c>
      <c r="V73" s="1">
        <v>9892530204</v>
      </c>
      <c r="W73" s="1" t="s">
        <v>1681</v>
      </c>
      <c r="X73" s="1" t="s">
        <v>1682</v>
      </c>
      <c r="Y73" s="1" t="s">
        <v>242</v>
      </c>
      <c r="Z73" s="1" t="s">
        <v>94</v>
      </c>
      <c r="AA73" s="1" t="s">
        <v>1682</v>
      </c>
      <c r="AB73" s="1" t="s">
        <v>242</v>
      </c>
      <c r="AC73" s="1" t="s">
        <v>94</v>
      </c>
      <c r="AD73" s="1" t="s">
        <v>95</v>
      </c>
      <c r="AE73" s="1" t="s">
        <v>95</v>
      </c>
      <c r="AF73" s="1" t="s">
        <v>1683</v>
      </c>
      <c r="AG73" s="1" t="s">
        <v>188</v>
      </c>
      <c r="AH73" s="1" t="s">
        <v>304</v>
      </c>
      <c r="AI73" s="1" t="s">
        <v>305</v>
      </c>
      <c r="AJ73" s="1">
        <v>93</v>
      </c>
      <c r="AK73" s="1">
        <v>9.79</v>
      </c>
      <c r="AL73" s="1" t="s">
        <v>1684</v>
      </c>
      <c r="AM73" s="1" t="s">
        <v>1303</v>
      </c>
      <c r="AN73" s="1" t="s">
        <v>134</v>
      </c>
      <c r="AO73" s="1" t="s">
        <v>189</v>
      </c>
      <c r="AP73" s="1" t="s">
        <v>308</v>
      </c>
      <c r="AQ73" s="1">
        <v>73</v>
      </c>
      <c r="AR73" s="1">
        <v>7.68</v>
      </c>
      <c r="AS73" s="1"/>
      <c r="AT73" s="1"/>
      <c r="AU73" s="1"/>
      <c r="AV73" s="1"/>
      <c r="AW73" s="1"/>
      <c r="AX73" s="1"/>
      <c r="AY73" s="1" t="s">
        <v>1143</v>
      </c>
      <c r="AZ73" s="1" t="s">
        <v>1685</v>
      </c>
      <c r="BA73" s="1" t="s">
        <v>105</v>
      </c>
      <c r="BB73" s="1" t="s">
        <v>169</v>
      </c>
      <c r="BC73" s="1" t="s">
        <v>477</v>
      </c>
      <c r="BD73" s="1" t="s">
        <v>915</v>
      </c>
      <c r="BE73" s="1">
        <v>83.51</v>
      </c>
      <c r="BF73" s="1">
        <v>8.79</v>
      </c>
      <c r="BG73" s="1"/>
      <c r="BH73" s="1"/>
      <c r="BI73" s="1"/>
      <c r="BJ73" s="1"/>
      <c r="BK73" s="1"/>
      <c r="BL73" s="1"/>
      <c r="BM73" s="1"/>
      <c r="BN73" s="1"/>
      <c r="BO73" s="1" t="s">
        <v>1686</v>
      </c>
      <c r="BP73" s="1" t="s">
        <v>1687</v>
      </c>
      <c r="BQ73" s="1" t="s">
        <v>1415</v>
      </c>
      <c r="BR73" s="1"/>
      <c r="BS73" s="1"/>
      <c r="BT73" s="1"/>
      <c r="BU73" s="1" t="str">
        <f>HYPERLINK("https://nconnect.nicmar.ac.in/storage/profile/6a859641b0d19.png","Download")</f>
        <v>0</v>
      </c>
      <c r="BV73" s="3"/>
      <c r="BW73" s="3"/>
    </row>
    <row r="74" spans="1:75">
      <c r="A74" s="1" t="s">
        <v>75</v>
      </c>
      <c r="B74" s="1" t="s">
        <v>76</v>
      </c>
      <c r="C74" s="1" t="s">
        <v>1688</v>
      </c>
      <c r="D74" s="1" t="s">
        <v>1689</v>
      </c>
      <c r="E74" s="1" t="s">
        <v>1690</v>
      </c>
      <c r="F74" s="1" t="s">
        <v>1691</v>
      </c>
      <c r="G74" s="1" t="s">
        <v>1692</v>
      </c>
      <c r="H74" s="1" t="s">
        <v>1693</v>
      </c>
      <c r="I74" s="1" t="s">
        <v>1693</v>
      </c>
      <c r="J74" s="1">
        <v>7796420387</v>
      </c>
      <c r="K74" s="1" t="s">
        <v>117</v>
      </c>
      <c r="L74" s="1" t="s">
        <v>1694</v>
      </c>
      <c r="M74" s="1" t="s">
        <v>84</v>
      </c>
      <c r="N74" s="1" t="s">
        <v>235</v>
      </c>
      <c r="O74" s="1" t="s">
        <v>1695</v>
      </c>
      <c r="P74" s="1" t="s">
        <v>121</v>
      </c>
      <c r="Q74" s="1">
        <v>568194487089</v>
      </c>
      <c r="R74" s="1" t="s">
        <v>1696</v>
      </c>
      <c r="S74" s="1">
        <v>9890086137</v>
      </c>
      <c r="T74" s="1" t="s">
        <v>155</v>
      </c>
      <c r="U74" s="1" t="s">
        <v>1697</v>
      </c>
      <c r="V74" s="1">
        <v>9766684567</v>
      </c>
      <c r="W74" s="1" t="s">
        <v>155</v>
      </c>
      <c r="X74" s="1" t="s">
        <v>1698</v>
      </c>
      <c r="Y74" s="1" t="s">
        <v>93</v>
      </c>
      <c r="Z74" s="1" t="s">
        <v>94</v>
      </c>
      <c r="AA74" s="1" t="s">
        <v>1698</v>
      </c>
      <c r="AB74" s="1" t="s">
        <v>93</v>
      </c>
      <c r="AC74" s="1" t="s">
        <v>94</v>
      </c>
      <c r="AD74" s="1" t="s">
        <v>95</v>
      </c>
      <c r="AE74" s="1" t="s">
        <v>95</v>
      </c>
      <c r="AF74" s="1" t="s">
        <v>1699</v>
      </c>
      <c r="AG74" s="1" t="s">
        <v>1700</v>
      </c>
      <c r="AH74" s="1" t="s">
        <v>99</v>
      </c>
      <c r="AI74" s="1" t="s">
        <v>164</v>
      </c>
      <c r="AJ74" s="1">
        <v>92.8</v>
      </c>
      <c r="AK74" s="1"/>
      <c r="AL74" s="1" t="s">
        <v>1701</v>
      </c>
      <c r="AM74" s="1" t="s">
        <v>1702</v>
      </c>
      <c r="AN74" s="1" t="s">
        <v>134</v>
      </c>
      <c r="AO74" s="1" t="s">
        <v>102</v>
      </c>
      <c r="AP74" s="1" t="s">
        <v>140</v>
      </c>
      <c r="AQ74" s="1">
        <v>90.17</v>
      </c>
      <c r="AR74" s="1"/>
      <c r="AS74" s="1"/>
      <c r="AT74" s="1"/>
      <c r="AU74" s="1"/>
      <c r="AV74" s="1"/>
      <c r="AW74" s="1"/>
      <c r="AX74" s="1"/>
      <c r="AY74" s="1" t="s">
        <v>1703</v>
      </c>
      <c r="AZ74" s="1" t="s">
        <v>1704</v>
      </c>
      <c r="BA74" s="1" t="s">
        <v>138</v>
      </c>
      <c r="BB74" s="1" t="s">
        <v>190</v>
      </c>
      <c r="BC74" s="1" t="s">
        <v>1412</v>
      </c>
      <c r="BD74" s="1" t="s">
        <v>141</v>
      </c>
      <c r="BE74" s="1">
        <v>76</v>
      </c>
      <c r="BF74" s="1">
        <v>8</v>
      </c>
      <c r="BG74" s="1"/>
      <c r="BH74" s="1"/>
      <c r="BI74" s="1"/>
      <c r="BJ74" s="1"/>
      <c r="BK74" s="1"/>
      <c r="BL74" s="1"/>
      <c r="BM74" s="1"/>
      <c r="BN74" s="1"/>
      <c r="BO74" s="1" t="s">
        <v>1705</v>
      </c>
      <c r="BP74" s="1" t="s">
        <v>1706</v>
      </c>
      <c r="BQ74" s="1" t="s">
        <v>573</v>
      </c>
      <c r="BR74" s="1"/>
      <c r="BS74" s="1"/>
      <c r="BT74" s="1"/>
      <c r="BU74" s="1" t="str">
        <f>HYPERLINK("https://nconnect.nicmar.ac.in/storage/profile/6a85ebef51309.png","Download")</f>
        <v>0</v>
      </c>
      <c r="BV74" s="3"/>
      <c r="BW74" s="3"/>
    </row>
    <row r="75" spans="1:75">
      <c r="A75" s="1" t="s">
        <v>75</v>
      </c>
      <c r="B75" s="1" t="s">
        <v>76</v>
      </c>
      <c r="C75" s="1" t="s">
        <v>1707</v>
      </c>
      <c r="D75" s="1" t="s">
        <v>1708</v>
      </c>
      <c r="E75" s="1" t="s">
        <v>1709</v>
      </c>
      <c r="F75" s="1" t="s">
        <v>1710</v>
      </c>
      <c r="G75" s="1" t="s">
        <v>1711</v>
      </c>
      <c r="H75" s="1" t="s">
        <v>1712</v>
      </c>
      <c r="I75" s="1" t="s">
        <v>1712</v>
      </c>
      <c r="J75" s="1">
        <v>9730571744</v>
      </c>
      <c r="K75" s="1" t="s">
        <v>117</v>
      </c>
      <c r="L75" s="1" t="s">
        <v>1713</v>
      </c>
      <c r="M75" s="1" t="s">
        <v>84</v>
      </c>
      <c r="N75" s="1" t="s">
        <v>836</v>
      </c>
      <c r="O75" s="1" t="s">
        <v>1714</v>
      </c>
      <c r="P75" s="1" t="s">
        <v>182</v>
      </c>
      <c r="Q75" s="1">
        <v>922637377192</v>
      </c>
      <c r="R75" s="1" t="s">
        <v>1715</v>
      </c>
      <c r="S75" s="1">
        <v>7249462950</v>
      </c>
      <c r="T75" s="1" t="s">
        <v>264</v>
      </c>
      <c r="U75" s="1" t="s">
        <v>1716</v>
      </c>
      <c r="V75" s="1">
        <v>9960114683</v>
      </c>
      <c r="W75" s="1" t="s">
        <v>1717</v>
      </c>
      <c r="X75" s="1" t="s">
        <v>1718</v>
      </c>
      <c r="Y75" s="1" t="s">
        <v>1581</v>
      </c>
      <c r="Z75" s="1" t="s">
        <v>94</v>
      </c>
      <c r="AA75" s="1" t="s">
        <v>1718</v>
      </c>
      <c r="AB75" s="1" t="s">
        <v>1581</v>
      </c>
      <c r="AC75" s="1" t="s">
        <v>94</v>
      </c>
      <c r="AD75" s="1" t="s">
        <v>95</v>
      </c>
      <c r="AE75" s="1" t="s">
        <v>95</v>
      </c>
      <c r="AF75" s="1" t="s">
        <v>1719</v>
      </c>
      <c r="AG75" s="1" t="s">
        <v>1720</v>
      </c>
      <c r="AH75" s="1" t="s">
        <v>910</v>
      </c>
      <c r="AI75" s="1" t="s">
        <v>163</v>
      </c>
      <c r="AJ75" s="1">
        <v>73.2</v>
      </c>
      <c r="AK75" s="1"/>
      <c r="AL75" s="1" t="s">
        <v>1721</v>
      </c>
      <c r="AM75" s="1" t="s">
        <v>1722</v>
      </c>
      <c r="AN75" s="1" t="s">
        <v>100</v>
      </c>
      <c r="AO75" s="1" t="s">
        <v>189</v>
      </c>
      <c r="AP75" s="1" t="s">
        <v>221</v>
      </c>
      <c r="AQ75" s="1">
        <v>60.15</v>
      </c>
      <c r="AR75" s="1"/>
      <c r="AS75" s="1"/>
      <c r="AT75" s="1"/>
      <c r="AU75" s="1"/>
      <c r="AV75" s="1"/>
      <c r="AW75" s="1"/>
      <c r="AX75" s="1"/>
      <c r="AY75" s="1" t="s">
        <v>1723</v>
      </c>
      <c r="AZ75" s="1" t="s">
        <v>1724</v>
      </c>
      <c r="BA75" s="1" t="s">
        <v>138</v>
      </c>
      <c r="BB75" s="1" t="s">
        <v>379</v>
      </c>
      <c r="BC75" s="1" t="s">
        <v>520</v>
      </c>
      <c r="BD75" s="1" t="s">
        <v>253</v>
      </c>
      <c r="BE75" s="1">
        <v>72.9</v>
      </c>
      <c r="BF75" s="1"/>
      <c r="BG75" s="1"/>
      <c r="BH75" s="1"/>
      <c r="BI75" s="1"/>
      <c r="BJ75" s="1"/>
      <c r="BK75" s="1"/>
      <c r="BL75" s="1"/>
      <c r="BM75" s="1"/>
      <c r="BN75" s="1"/>
      <c r="BO75" s="1" t="s">
        <v>1725</v>
      </c>
      <c r="BP75" s="1"/>
      <c r="BQ75" s="1"/>
      <c r="BR75" s="1" t="s">
        <v>1726</v>
      </c>
      <c r="BS75" s="1">
        <v>13</v>
      </c>
      <c r="BT75" s="1"/>
      <c r="BU75" s="1" t="str">
        <f>HYPERLINK("https://nconnect.nicmar.ac.in/storage/profile/6a85ddd5012dc.png","Download")</f>
        <v>0</v>
      </c>
      <c r="BV75" s="3"/>
      <c r="BW75" s="3"/>
    </row>
    <row r="76" spans="1:75">
      <c r="A76" s="1" t="s">
        <v>75</v>
      </c>
      <c r="B76" s="1" t="s">
        <v>76</v>
      </c>
      <c r="C76" s="1" t="s">
        <v>1727</v>
      </c>
      <c r="D76" s="1" t="s">
        <v>1728</v>
      </c>
      <c r="E76" s="1"/>
      <c r="F76" s="1" t="s">
        <v>1729</v>
      </c>
      <c r="G76" s="1" t="s">
        <v>1730</v>
      </c>
      <c r="H76" s="1" t="s">
        <v>1731</v>
      </c>
      <c r="I76" s="1" t="s">
        <v>1732</v>
      </c>
      <c r="J76" s="1">
        <v>8810805536</v>
      </c>
      <c r="K76" s="1" t="s">
        <v>117</v>
      </c>
      <c r="L76" s="1" t="s">
        <v>1733</v>
      </c>
      <c r="M76" s="1" t="s">
        <v>84</v>
      </c>
      <c r="N76" s="1" t="s">
        <v>1734</v>
      </c>
      <c r="O76" s="1" t="s">
        <v>1735</v>
      </c>
      <c r="P76" s="1" t="s">
        <v>121</v>
      </c>
      <c r="Q76" s="1">
        <v>360868390376</v>
      </c>
      <c r="R76" s="1" t="s">
        <v>1736</v>
      </c>
      <c r="S76" s="1">
        <v>9443943155</v>
      </c>
      <c r="T76" s="1" t="s">
        <v>1737</v>
      </c>
      <c r="U76" s="1" t="s">
        <v>1738</v>
      </c>
      <c r="V76" s="1">
        <v>7010645956</v>
      </c>
      <c r="W76" s="1" t="s">
        <v>515</v>
      </c>
      <c r="X76" s="1" t="s">
        <v>1739</v>
      </c>
      <c r="Y76" s="1" t="s">
        <v>1740</v>
      </c>
      <c r="Z76" s="1" t="s">
        <v>907</v>
      </c>
      <c r="AA76" s="1" t="s">
        <v>1739</v>
      </c>
      <c r="AB76" s="1" t="s">
        <v>1740</v>
      </c>
      <c r="AC76" s="1" t="s">
        <v>907</v>
      </c>
      <c r="AD76" s="1" t="s">
        <v>95</v>
      </c>
      <c r="AE76" s="1" t="s">
        <v>95</v>
      </c>
      <c r="AF76" s="1" t="s">
        <v>1741</v>
      </c>
      <c r="AG76" s="1" t="s">
        <v>1742</v>
      </c>
      <c r="AH76" s="1" t="s">
        <v>1641</v>
      </c>
      <c r="AI76" s="1" t="s">
        <v>272</v>
      </c>
      <c r="AJ76" s="1">
        <v>90.25</v>
      </c>
      <c r="AK76" s="1">
        <v>9.5</v>
      </c>
      <c r="AL76" s="1" t="s">
        <v>1741</v>
      </c>
      <c r="AM76" s="1" t="s">
        <v>1742</v>
      </c>
      <c r="AN76" s="1" t="s">
        <v>134</v>
      </c>
      <c r="AO76" s="1" t="s">
        <v>98</v>
      </c>
      <c r="AP76" s="1" t="s">
        <v>99</v>
      </c>
      <c r="AQ76" s="1">
        <v>89.8</v>
      </c>
      <c r="AR76" s="1"/>
      <c r="AS76" s="1"/>
      <c r="AT76" s="1"/>
      <c r="AU76" s="1"/>
      <c r="AV76" s="1"/>
      <c r="AW76" s="1"/>
      <c r="AX76" s="1"/>
      <c r="AY76" s="1" t="s">
        <v>1743</v>
      </c>
      <c r="AZ76" s="1" t="s">
        <v>1744</v>
      </c>
      <c r="BA76" s="1" t="s">
        <v>138</v>
      </c>
      <c r="BB76" s="1" t="s">
        <v>190</v>
      </c>
      <c r="BC76" s="1" t="s">
        <v>355</v>
      </c>
      <c r="BD76" s="1" t="s">
        <v>193</v>
      </c>
      <c r="BE76" s="1">
        <v>86.1</v>
      </c>
      <c r="BF76" s="1">
        <v>9.11</v>
      </c>
      <c r="BG76" s="1"/>
      <c r="BH76" s="1"/>
      <c r="BI76" s="1"/>
      <c r="BJ76" s="1"/>
      <c r="BK76" s="1"/>
      <c r="BL76" s="1"/>
      <c r="BM76" s="1"/>
      <c r="BN76" s="1"/>
      <c r="BO76" s="1" t="s">
        <v>1745</v>
      </c>
      <c r="BP76" s="1" t="s">
        <v>1746</v>
      </c>
      <c r="BQ76" s="1" t="s">
        <v>316</v>
      </c>
      <c r="BR76" s="1" t="s">
        <v>1747</v>
      </c>
      <c r="BS76" s="1">
        <v>25</v>
      </c>
      <c r="BT76" s="1" t="s">
        <v>1748</v>
      </c>
      <c r="BU76" s="1" t="str">
        <f>HYPERLINK("https://nconnect.nicmar.ac.in/storage/profile/6a85ce34738d6.png","Download")</f>
        <v>0</v>
      </c>
      <c r="BV76" s="3"/>
      <c r="BW76" s="3"/>
    </row>
    <row r="77" spans="1:75">
      <c r="A77" s="1" t="s">
        <v>75</v>
      </c>
      <c r="B77" s="1" t="s">
        <v>76</v>
      </c>
      <c r="C77" s="1" t="s">
        <v>1749</v>
      </c>
      <c r="D77" s="1" t="s">
        <v>1750</v>
      </c>
      <c r="E77" s="1"/>
      <c r="F77" s="1" t="s">
        <v>1751</v>
      </c>
      <c r="G77" s="1" t="s">
        <v>1752</v>
      </c>
      <c r="H77" s="1" t="s">
        <v>1753</v>
      </c>
      <c r="I77" s="1" t="s">
        <v>1753</v>
      </c>
      <c r="J77" s="1">
        <v>9313458054</v>
      </c>
      <c r="K77" s="1" t="s">
        <v>117</v>
      </c>
      <c r="L77" s="1" t="s">
        <v>1754</v>
      </c>
      <c r="M77" s="1" t="s">
        <v>84</v>
      </c>
      <c r="N77" s="1" t="s">
        <v>1755</v>
      </c>
      <c r="O77" s="1" t="s">
        <v>1756</v>
      </c>
      <c r="P77" s="1" t="s">
        <v>121</v>
      </c>
      <c r="Q77" s="1">
        <v>887499323657</v>
      </c>
      <c r="R77" s="1" t="s">
        <v>1757</v>
      </c>
      <c r="S77" s="1">
        <v>9428518747</v>
      </c>
      <c r="T77" s="1" t="s">
        <v>1758</v>
      </c>
      <c r="U77" s="1" t="s">
        <v>1759</v>
      </c>
      <c r="V77" s="1">
        <v>9909972993</v>
      </c>
      <c r="W77" s="1" t="s">
        <v>1388</v>
      </c>
      <c r="X77" s="1" t="s">
        <v>1760</v>
      </c>
      <c r="Y77" s="1" t="s">
        <v>1761</v>
      </c>
      <c r="Z77" s="1" t="s">
        <v>1762</v>
      </c>
      <c r="AA77" s="1" t="s">
        <v>1763</v>
      </c>
      <c r="AB77" s="1" t="s">
        <v>268</v>
      </c>
      <c r="AC77" s="1" t="s">
        <v>94</v>
      </c>
      <c r="AD77" s="1" t="s">
        <v>95</v>
      </c>
      <c r="AE77" s="1" t="s">
        <v>95</v>
      </c>
      <c r="AF77" s="1" t="s">
        <v>1764</v>
      </c>
      <c r="AG77" s="1" t="s">
        <v>1765</v>
      </c>
      <c r="AH77" s="1" t="s">
        <v>192</v>
      </c>
      <c r="AI77" s="1" t="s">
        <v>221</v>
      </c>
      <c r="AJ77" s="1">
        <v>79.83</v>
      </c>
      <c r="AK77" s="1"/>
      <c r="AL77" s="1"/>
      <c r="AM77" s="1"/>
      <c r="AN77" s="1"/>
      <c r="AO77" s="1"/>
      <c r="AP77" s="1"/>
      <c r="AQ77" s="1"/>
      <c r="AR77" s="1"/>
      <c r="AS77" s="1"/>
      <c r="AT77" s="1"/>
      <c r="AU77" s="1"/>
      <c r="AV77" s="1"/>
      <c r="AW77" s="1"/>
      <c r="AX77" s="1"/>
      <c r="AY77" s="1" t="s">
        <v>1766</v>
      </c>
      <c r="AZ77" s="1" t="s">
        <v>1767</v>
      </c>
      <c r="BA77" s="1" t="s">
        <v>138</v>
      </c>
      <c r="BB77" s="1" t="s">
        <v>1768</v>
      </c>
      <c r="BC77" s="1" t="s">
        <v>197</v>
      </c>
      <c r="BD77" s="1" t="s">
        <v>1769</v>
      </c>
      <c r="BE77" s="1">
        <v>65.3</v>
      </c>
      <c r="BF77" s="1">
        <v>6.53</v>
      </c>
      <c r="BG77" s="1"/>
      <c r="BH77" s="1"/>
      <c r="BI77" s="1"/>
      <c r="BJ77" s="1"/>
      <c r="BK77" s="1"/>
      <c r="BL77" s="1"/>
      <c r="BM77" s="1"/>
      <c r="BN77" s="1"/>
      <c r="BO77" s="1" t="s">
        <v>1770</v>
      </c>
      <c r="BP77" s="1"/>
      <c r="BQ77" s="1"/>
      <c r="BR77" s="1" t="s">
        <v>1771</v>
      </c>
      <c r="BS77" s="1">
        <v>14</v>
      </c>
      <c r="BT77" s="1"/>
      <c r="BU77" s="1" t="str">
        <f>HYPERLINK("https://nconnect.nicmar.ac.in/storage/profile/6a85c4230e9c8.png","Download")</f>
        <v>0</v>
      </c>
      <c r="BV77" s="3"/>
      <c r="BW77" s="3"/>
    </row>
    <row r="78" spans="1:75">
      <c r="A78" s="1" t="s">
        <v>75</v>
      </c>
      <c r="B78" s="1" t="s">
        <v>76</v>
      </c>
      <c r="C78" s="1" t="s">
        <v>1772</v>
      </c>
      <c r="D78" s="1" t="s">
        <v>1773</v>
      </c>
      <c r="E78" s="1"/>
      <c r="F78" s="1" t="s">
        <v>1774</v>
      </c>
      <c r="G78" s="1" t="s">
        <v>1775</v>
      </c>
      <c r="H78" s="1" t="s">
        <v>1776</v>
      </c>
      <c r="I78" s="1" t="s">
        <v>1777</v>
      </c>
      <c r="J78" s="1">
        <v>8800475166</v>
      </c>
      <c r="K78" s="1" t="s">
        <v>117</v>
      </c>
      <c r="L78" s="1" t="s">
        <v>1778</v>
      </c>
      <c r="M78" s="1" t="s">
        <v>84</v>
      </c>
      <c r="N78" s="1" t="s">
        <v>1779</v>
      </c>
      <c r="O78" s="1" t="s">
        <v>1780</v>
      </c>
      <c r="P78" s="1" t="s">
        <v>182</v>
      </c>
      <c r="Q78" s="1" t="s">
        <v>1781</v>
      </c>
      <c r="R78" s="1" t="s">
        <v>1782</v>
      </c>
      <c r="S78" s="1">
        <v>9873355052</v>
      </c>
      <c r="T78" s="1" t="s">
        <v>1783</v>
      </c>
      <c r="U78" s="1" t="s">
        <v>1784</v>
      </c>
      <c r="V78" s="1">
        <v>7701010093</v>
      </c>
      <c r="W78" s="1" t="s">
        <v>1785</v>
      </c>
      <c r="X78" s="1" t="s">
        <v>1786</v>
      </c>
      <c r="Y78" s="1" t="s">
        <v>1787</v>
      </c>
      <c r="Z78" s="1" t="s">
        <v>1184</v>
      </c>
      <c r="AA78" s="1" t="s">
        <v>1786</v>
      </c>
      <c r="AB78" s="1" t="s">
        <v>1787</v>
      </c>
      <c r="AC78" s="1" t="s">
        <v>1184</v>
      </c>
      <c r="AD78" s="1" t="s">
        <v>95</v>
      </c>
      <c r="AE78" s="1" t="s">
        <v>95</v>
      </c>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t="s">
        <v>1788</v>
      </c>
      <c r="BQ78" s="1" t="s">
        <v>918</v>
      </c>
      <c r="BR78" s="1" t="s">
        <v>1789</v>
      </c>
      <c r="BS78" s="1">
        <v>142</v>
      </c>
      <c r="BT78" s="1"/>
      <c r="BU78" s="1" t="str">
        <f>HYPERLINK("https://nconnect.nicmar.ac.in/storage/profile/6a828dece7997.png","Download")</f>
        <v>0</v>
      </c>
      <c r="BV78" s="3"/>
      <c r="BW78" s="3"/>
    </row>
    <row r="79" spans="1:75">
      <c r="A79" s="1" t="s">
        <v>75</v>
      </c>
      <c r="B79" s="1" t="s">
        <v>76</v>
      </c>
      <c r="C79" s="1" t="s">
        <v>1790</v>
      </c>
      <c r="D79" s="1" t="s">
        <v>1791</v>
      </c>
      <c r="E79" s="1"/>
      <c r="F79" s="1" t="s">
        <v>1792</v>
      </c>
      <c r="G79" s="1" t="s">
        <v>1793</v>
      </c>
      <c r="H79" s="1" t="s">
        <v>1794</v>
      </c>
      <c r="I79" s="1" t="s">
        <v>1794</v>
      </c>
      <c r="J79" s="1">
        <v>9325813403</v>
      </c>
      <c r="K79" s="1" t="s">
        <v>117</v>
      </c>
      <c r="L79" s="1" t="s">
        <v>1795</v>
      </c>
      <c r="M79" s="1" t="s">
        <v>84</v>
      </c>
      <c r="N79" s="1" t="s">
        <v>1796</v>
      </c>
      <c r="O79" s="1" t="s">
        <v>1797</v>
      </c>
      <c r="P79" s="1" t="s">
        <v>182</v>
      </c>
      <c r="Q79" s="1">
        <v>431703107923</v>
      </c>
      <c r="R79" s="1" t="s">
        <v>1798</v>
      </c>
      <c r="S79" s="1">
        <v>9820391861</v>
      </c>
      <c r="T79" s="1" t="s">
        <v>1799</v>
      </c>
      <c r="U79" s="1" t="s">
        <v>1800</v>
      </c>
      <c r="V79" s="1">
        <v>9820391861</v>
      </c>
      <c r="W79" s="1" t="s">
        <v>95</v>
      </c>
      <c r="X79" s="1" t="s">
        <v>1801</v>
      </c>
      <c r="Y79" s="1" t="s">
        <v>1802</v>
      </c>
      <c r="Z79" s="1" t="s">
        <v>160</v>
      </c>
      <c r="AA79" s="1" t="s">
        <v>1803</v>
      </c>
      <c r="AB79" s="1" t="s">
        <v>242</v>
      </c>
      <c r="AC79" s="1" t="s">
        <v>94</v>
      </c>
      <c r="AD79" s="1" t="s">
        <v>95</v>
      </c>
      <c r="AE79" s="1" t="s">
        <v>95</v>
      </c>
      <c r="AF79" s="1" t="s">
        <v>1804</v>
      </c>
      <c r="AG79" s="1" t="s">
        <v>1805</v>
      </c>
      <c r="AH79" s="1" t="s">
        <v>189</v>
      </c>
      <c r="AI79" s="1" t="s">
        <v>164</v>
      </c>
      <c r="AJ79" s="1">
        <v>90.6</v>
      </c>
      <c r="AK79" s="1">
        <v>0</v>
      </c>
      <c r="AL79" s="1" t="s">
        <v>1804</v>
      </c>
      <c r="AM79" s="1" t="s">
        <v>1805</v>
      </c>
      <c r="AN79" s="1" t="s">
        <v>498</v>
      </c>
      <c r="AO79" s="1" t="s">
        <v>192</v>
      </c>
      <c r="AP79" s="1" t="s">
        <v>222</v>
      </c>
      <c r="AQ79" s="1">
        <v>80.3</v>
      </c>
      <c r="AR79" s="1"/>
      <c r="AS79" s="1"/>
      <c r="AT79" s="1"/>
      <c r="AU79" s="1"/>
      <c r="AV79" s="1"/>
      <c r="AW79" s="1"/>
      <c r="AX79" s="1"/>
      <c r="AY79" s="1" t="s">
        <v>1806</v>
      </c>
      <c r="AZ79" s="1" t="s">
        <v>1807</v>
      </c>
      <c r="BA79" s="1" t="s">
        <v>138</v>
      </c>
      <c r="BB79" s="1" t="s">
        <v>379</v>
      </c>
      <c r="BC79" s="1" t="s">
        <v>252</v>
      </c>
      <c r="BD79" s="1" t="s">
        <v>523</v>
      </c>
      <c r="BE79" s="1">
        <v>61</v>
      </c>
      <c r="BF79" s="1">
        <v>6.9</v>
      </c>
      <c r="BG79" s="1"/>
      <c r="BH79" s="1"/>
      <c r="BI79" s="1"/>
      <c r="BJ79" s="1"/>
      <c r="BK79" s="1"/>
      <c r="BL79" s="1"/>
      <c r="BM79" s="1"/>
      <c r="BN79" s="1"/>
      <c r="BO79" s="1" t="s">
        <v>1808</v>
      </c>
      <c r="BP79" s="1"/>
      <c r="BQ79" s="1"/>
      <c r="BR79" s="1" t="s">
        <v>1809</v>
      </c>
      <c r="BS79" s="1">
        <v>7</v>
      </c>
      <c r="BT79" s="1" t="s">
        <v>1810</v>
      </c>
      <c r="BU79" s="1" t="str">
        <f>HYPERLINK("https://nconnect.nicmar.ac.in/storage/profile/6a84a0bb906d9.png","Download")</f>
        <v>0</v>
      </c>
      <c r="BV79" s="3"/>
      <c r="BW79" s="3"/>
    </row>
    <row r="80" spans="1:75">
      <c r="A80" s="1" t="s">
        <v>75</v>
      </c>
      <c r="B80" s="1" t="s">
        <v>76</v>
      </c>
      <c r="C80" s="1" t="s">
        <v>1811</v>
      </c>
      <c r="D80" s="1" t="s">
        <v>1812</v>
      </c>
      <c r="E80" s="1" t="s">
        <v>1813</v>
      </c>
      <c r="F80" s="1" t="s">
        <v>1814</v>
      </c>
      <c r="G80" s="1" t="s">
        <v>1815</v>
      </c>
      <c r="H80" s="1" t="s">
        <v>1816</v>
      </c>
      <c r="I80" s="1" t="s">
        <v>1816</v>
      </c>
      <c r="J80" s="1">
        <v>9686336899</v>
      </c>
      <c r="K80" s="1" t="s">
        <v>82</v>
      </c>
      <c r="L80" s="1" t="s">
        <v>1817</v>
      </c>
      <c r="M80" s="1" t="s">
        <v>84</v>
      </c>
      <c r="N80" s="1" t="s">
        <v>1818</v>
      </c>
      <c r="O80" s="1" t="s">
        <v>1819</v>
      </c>
      <c r="P80" s="1" t="s">
        <v>182</v>
      </c>
      <c r="Q80" s="1">
        <v>940475609264</v>
      </c>
      <c r="R80" s="1" t="s">
        <v>1820</v>
      </c>
      <c r="S80" s="1">
        <v>9448547449</v>
      </c>
      <c r="T80" s="1" t="s">
        <v>1821</v>
      </c>
      <c r="U80" s="1" t="s">
        <v>1822</v>
      </c>
      <c r="V80" s="1">
        <v>9880852357</v>
      </c>
      <c r="W80" s="1" t="s">
        <v>185</v>
      </c>
      <c r="X80" s="1" t="s">
        <v>1823</v>
      </c>
      <c r="Y80" s="1" t="s">
        <v>1824</v>
      </c>
      <c r="Z80" s="1" t="s">
        <v>821</v>
      </c>
      <c r="AA80" s="1" t="s">
        <v>1823</v>
      </c>
      <c r="AB80" s="1" t="s">
        <v>1824</v>
      </c>
      <c r="AC80" s="1" t="s">
        <v>821</v>
      </c>
      <c r="AD80" s="1" t="s">
        <v>95</v>
      </c>
      <c r="AE80" s="1" t="s">
        <v>95</v>
      </c>
      <c r="AF80" s="1" t="s">
        <v>1825</v>
      </c>
      <c r="AG80" s="1" t="s">
        <v>1826</v>
      </c>
      <c r="AH80" s="1" t="s">
        <v>378</v>
      </c>
      <c r="AI80" s="1" t="s">
        <v>271</v>
      </c>
      <c r="AJ80" s="1">
        <v>83.6</v>
      </c>
      <c r="AK80" s="1">
        <v>8.8</v>
      </c>
      <c r="AL80" s="1" t="s">
        <v>1827</v>
      </c>
      <c r="AM80" s="1" t="s">
        <v>1828</v>
      </c>
      <c r="AN80" s="1" t="s">
        <v>134</v>
      </c>
      <c r="AO80" s="1" t="s">
        <v>1162</v>
      </c>
      <c r="AP80" s="1" t="s">
        <v>98</v>
      </c>
      <c r="AQ80" s="1">
        <v>91.33</v>
      </c>
      <c r="AR80" s="1"/>
      <c r="AS80" s="1"/>
      <c r="AT80" s="1"/>
      <c r="AU80" s="1"/>
      <c r="AV80" s="1"/>
      <c r="AW80" s="1"/>
      <c r="AX80" s="1"/>
      <c r="AY80" s="1" t="s">
        <v>1829</v>
      </c>
      <c r="AZ80" s="1" t="s">
        <v>1830</v>
      </c>
      <c r="BA80" s="1" t="s">
        <v>105</v>
      </c>
      <c r="BB80" s="1" t="s">
        <v>106</v>
      </c>
      <c r="BC80" s="1" t="s">
        <v>638</v>
      </c>
      <c r="BD80" s="1" t="s">
        <v>193</v>
      </c>
      <c r="BE80" s="1">
        <v>78.3</v>
      </c>
      <c r="BF80" s="1"/>
      <c r="BG80" s="1"/>
      <c r="BH80" s="1"/>
      <c r="BI80" s="1"/>
      <c r="BJ80" s="1"/>
      <c r="BK80" s="1"/>
      <c r="BL80" s="1"/>
      <c r="BM80" s="1"/>
      <c r="BN80" s="1"/>
      <c r="BO80" s="1" t="s">
        <v>1831</v>
      </c>
      <c r="BP80" s="1" t="s">
        <v>1832</v>
      </c>
      <c r="BQ80" s="1" t="s">
        <v>1833</v>
      </c>
      <c r="BR80" s="1"/>
      <c r="BS80" s="1"/>
      <c r="BT80" s="1"/>
      <c r="BU80" s="1" t="str">
        <f>HYPERLINK("https://nconnect.nicmar.ac.in/storage/profile/6a8600c4af0e6.png","Download")</f>
        <v>0</v>
      </c>
      <c r="BV80" s="3"/>
      <c r="BW80" s="3"/>
    </row>
    <row r="81" spans="1:75">
      <c r="A81" s="1" t="s">
        <v>75</v>
      </c>
      <c r="B81" s="1" t="s">
        <v>76</v>
      </c>
      <c r="C81" s="1" t="s">
        <v>1834</v>
      </c>
      <c r="D81" s="1" t="s">
        <v>1835</v>
      </c>
      <c r="E81" s="1"/>
      <c r="F81" s="1" t="s">
        <v>1836</v>
      </c>
      <c r="G81" s="1" t="s">
        <v>1837</v>
      </c>
      <c r="H81" s="1" t="s">
        <v>1838</v>
      </c>
      <c r="I81" s="1" t="s">
        <v>1838</v>
      </c>
      <c r="J81" s="1">
        <v>7619500577</v>
      </c>
      <c r="K81" s="1" t="s">
        <v>117</v>
      </c>
      <c r="L81" s="1" t="s">
        <v>1839</v>
      </c>
      <c r="M81" s="1" t="s">
        <v>84</v>
      </c>
      <c r="N81" s="1" t="s">
        <v>1840</v>
      </c>
      <c r="O81" s="1" t="s">
        <v>1841</v>
      </c>
      <c r="P81" s="1" t="s">
        <v>87</v>
      </c>
      <c r="Q81" s="1">
        <v>452433035934</v>
      </c>
      <c r="R81" s="1" t="s">
        <v>1842</v>
      </c>
      <c r="S81" s="1">
        <v>7676522945</v>
      </c>
      <c r="T81" s="1" t="s">
        <v>1843</v>
      </c>
      <c r="U81" s="1" t="s">
        <v>1844</v>
      </c>
      <c r="V81" s="1">
        <v>6363051158</v>
      </c>
      <c r="W81" s="1" t="s">
        <v>1843</v>
      </c>
      <c r="X81" s="1" t="s">
        <v>1845</v>
      </c>
      <c r="Y81" s="1" t="s">
        <v>1846</v>
      </c>
      <c r="Z81" s="1" t="s">
        <v>821</v>
      </c>
      <c r="AA81" s="1" t="s">
        <v>1847</v>
      </c>
      <c r="AB81" s="1" t="s">
        <v>93</v>
      </c>
      <c r="AC81" s="1" t="s">
        <v>94</v>
      </c>
      <c r="AD81" s="1" t="s">
        <v>95</v>
      </c>
      <c r="AE81" s="1" t="s">
        <v>95</v>
      </c>
      <c r="AF81" s="1" t="s">
        <v>1848</v>
      </c>
      <c r="AG81" s="1" t="s">
        <v>1849</v>
      </c>
      <c r="AH81" s="1" t="s">
        <v>352</v>
      </c>
      <c r="AI81" s="1" t="s">
        <v>1162</v>
      </c>
      <c r="AJ81" s="1">
        <v>90.56</v>
      </c>
      <c r="AK81" s="1"/>
      <c r="AL81" s="1" t="s">
        <v>1850</v>
      </c>
      <c r="AM81" s="1" t="s">
        <v>1851</v>
      </c>
      <c r="AN81" s="1" t="s">
        <v>100</v>
      </c>
      <c r="AO81" s="1" t="s">
        <v>428</v>
      </c>
      <c r="AP81" s="1" t="s">
        <v>99</v>
      </c>
      <c r="AQ81" s="1">
        <v>92</v>
      </c>
      <c r="AR81" s="1"/>
      <c r="AS81" s="1"/>
      <c r="AT81" s="1"/>
      <c r="AU81" s="1"/>
      <c r="AV81" s="1"/>
      <c r="AW81" s="1"/>
      <c r="AX81" s="1"/>
      <c r="AY81" s="1" t="s">
        <v>1852</v>
      </c>
      <c r="AZ81" s="1" t="s">
        <v>1853</v>
      </c>
      <c r="BA81" s="1" t="s">
        <v>138</v>
      </c>
      <c r="BB81" s="1" t="s">
        <v>379</v>
      </c>
      <c r="BC81" s="1" t="s">
        <v>189</v>
      </c>
      <c r="BD81" s="1" t="s">
        <v>197</v>
      </c>
      <c r="BE81" s="1">
        <v>77.3</v>
      </c>
      <c r="BF81" s="1">
        <v>8.48</v>
      </c>
      <c r="BG81" s="1"/>
      <c r="BH81" s="1"/>
      <c r="BI81" s="1"/>
      <c r="BJ81" s="1"/>
      <c r="BK81" s="1"/>
      <c r="BL81" s="1"/>
      <c r="BM81" s="1"/>
      <c r="BN81" s="1"/>
      <c r="BO81" s="1" t="s">
        <v>1854</v>
      </c>
      <c r="BP81" s="1" t="s">
        <v>1855</v>
      </c>
      <c r="BQ81" s="1" t="s">
        <v>1856</v>
      </c>
      <c r="BR81" s="1" t="s">
        <v>1857</v>
      </c>
      <c r="BS81" s="1">
        <v>6</v>
      </c>
      <c r="BT81" s="1"/>
      <c r="BU81" s="1" t="str">
        <f>HYPERLINK("https://nconnect.nicmar.ac.in/storage/profile/6a85dfd191c65.png","Download")</f>
        <v>0</v>
      </c>
      <c r="BV81" s="3"/>
      <c r="BW81" s="3"/>
    </row>
    <row r="82" spans="1:75">
      <c r="A82" s="1" t="s">
        <v>75</v>
      </c>
      <c r="B82" s="1" t="s">
        <v>76</v>
      </c>
      <c r="C82" s="1" t="s">
        <v>1858</v>
      </c>
      <c r="D82" s="1" t="s">
        <v>1859</v>
      </c>
      <c r="E82" s="1"/>
      <c r="F82" s="1" t="s">
        <v>1860</v>
      </c>
      <c r="G82" s="1" t="s">
        <v>1861</v>
      </c>
      <c r="H82" s="1" t="s">
        <v>1862</v>
      </c>
      <c r="I82" s="1" t="s">
        <v>1862</v>
      </c>
      <c r="J82" s="1">
        <v>8319196700</v>
      </c>
      <c r="K82" s="1" t="s">
        <v>117</v>
      </c>
      <c r="L82" s="1" t="s">
        <v>1863</v>
      </c>
      <c r="M82" s="1" t="s">
        <v>84</v>
      </c>
      <c r="N82" s="1" t="s">
        <v>1864</v>
      </c>
      <c r="O82" s="1" t="s">
        <v>1865</v>
      </c>
      <c r="P82" s="1" t="s">
        <v>121</v>
      </c>
      <c r="Q82" s="1">
        <v>548544945544</v>
      </c>
      <c r="R82" s="1" t="s">
        <v>1866</v>
      </c>
      <c r="S82" s="1">
        <v>7415868255</v>
      </c>
      <c r="T82" s="1" t="s">
        <v>931</v>
      </c>
      <c r="U82" s="1" t="s">
        <v>1867</v>
      </c>
      <c r="V82" s="1">
        <v>9039475878</v>
      </c>
      <c r="W82" s="1" t="s">
        <v>1868</v>
      </c>
      <c r="X82" s="1" t="s">
        <v>1869</v>
      </c>
      <c r="Y82" s="1" t="s">
        <v>1870</v>
      </c>
      <c r="Z82" s="1" t="s">
        <v>1452</v>
      </c>
      <c r="AA82" s="1" t="s">
        <v>1869</v>
      </c>
      <c r="AB82" s="1" t="s">
        <v>1870</v>
      </c>
      <c r="AC82" s="1" t="s">
        <v>1452</v>
      </c>
      <c r="AD82" s="1" t="s">
        <v>95</v>
      </c>
      <c r="AE82" s="1" t="s">
        <v>95</v>
      </c>
      <c r="AF82" s="1" t="s">
        <v>1871</v>
      </c>
      <c r="AG82" s="1" t="s">
        <v>1872</v>
      </c>
      <c r="AH82" s="1" t="s">
        <v>428</v>
      </c>
      <c r="AI82" s="1" t="s">
        <v>163</v>
      </c>
      <c r="AJ82" s="1">
        <v>76</v>
      </c>
      <c r="AK82" s="1">
        <v>7.62</v>
      </c>
      <c r="AL82" s="1" t="s">
        <v>1871</v>
      </c>
      <c r="AM82" s="1" t="s">
        <v>1872</v>
      </c>
      <c r="AN82" s="1" t="s">
        <v>134</v>
      </c>
      <c r="AO82" s="1" t="s">
        <v>192</v>
      </c>
      <c r="AP82" s="1" t="s">
        <v>520</v>
      </c>
      <c r="AQ82" s="1">
        <v>67</v>
      </c>
      <c r="AR82" s="1">
        <v>6.78</v>
      </c>
      <c r="AS82" s="1"/>
      <c r="AT82" s="1"/>
      <c r="AU82" s="1"/>
      <c r="AV82" s="1"/>
      <c r="AW82" s="1"/>
      <c r="AX82" s="1"/>
      <c r="AY82" s="1" t="s">
        <v>1873</v>
      </c>
      <c r="AZ82" s="1" t="s">
        <v>1874</v>
      </c>
      <c r="BA82" s="1" t="s">
        <v>105</v>
      </c>
      <c r="BB82" s="1" t="s">
        <v>169</v>
      </c>
      <c r="BC82" s="1" t="s">
        <v>166</v>
      </c>
      <c r="BD82" s="1" t="s">
        <v>1048</v>
      </c>
      <c r="BE82" s="1">
        <v>80</v>
      </c>
      <c r="BF82" s="1">
        <v>8.06</v>
      </c>
      <c r="BG82" s="1"/>
      <c r="BH82" s="1"/>
      <c r="BI82" s="1"/>
      <c r="BJ82" s="1"/>
      <c r="BK82" s="1"/>
      <c r="BL82" s="1"/>
      <c r="BM82" s="1"/>
      <c r="BN82" s="1"/>
      <c r="BO82" s="1" t="s">
        <v>1875</v>
      </c>
      <c r="BP82" s="1"/>
      <c r="BQ82" s="1"/>
      <c r="BR82" s="1"/>
      <c r="BS82" s="1"/>
      <c r="BT82" s="1" t="s">
        <v>1876</v>
      </c>
      <c r="BU82" s="1" t="str">
        <f>HYPERLINK("https://nconnect.nicmar.ac.in/storage/profile/6a85b9de27193.png","Download")</f>
        <v>0</v>
      </c>
      <c r="BV82" s="3"/>
      <c r="BW82" s="3"/>
    </row>
    <row r="83" spans="1:75">
      <c r="A83" s="1" t="s">
        <v>75</v>
      </c>
      <c r="B83" s="1" t="s">
        <v>76</v>
      </c>
      <c r="C83" s="1" t="s">
        <v>1877</v>
      </c>
      <c r="D83" s="1" t="s">
        <v>1878</v>
      </c>
      <c r="E83" s="1" t="s">
        <v>1879</v>
      </c>
      <c r="F83" s="1" t="s">
        <v>1880</v>
      </c>
      <c r="G83" s="1" t="s">
        <v>1881</v>
      </c>
      <c r="H83" s="1" t="s">
        <v>1882</v>
      </c>
      <c r="I83" s="1" t="s">
        <v>1883</v>
      </c>
      <c r="J83" s="1">
        <v>9920067297</v>
      </c>
      <c r="K83" s="1" t="s">
        <v>117</v>
      </c>
      <c r="L83" s="1" t="s">
        <v>1884</v>
      </c>
      <c r="M83" s="1" t="s">
        <v>84</v>
      </c>
      <c r="N83" s="1" t="s">
        <v>1885</v>
      </c>
      <c r="O83" s="1" t="s">
        <v>1886</v>
      </c>
      <c r="P83" s="1" t="s">
        <v>87</v>
      </c>
      <c r="Q83" s="1">
        <v>784260247930</v>
      </c>
      <c r="R83" s="1" t="s">
        <v>1887</v>
      </c>
      <c r="S83" s="1">
        <v>9820067297</v>
      </c>
      <c r="T83" s="1" t="s">
        <v>1888</v>
      </c>
      <c r="U83" s="1" t="s">
        <v>1889</v>
      </c>
      <c r="V83" s="1">
        <v>8850676631</v>
      </c>
      <c r="W83" s="1" t="s">
        <v>1890</v>
      </c>
      <c r="X83" s="1" t="s">
        <v>1891</v>
      </c>
      <c r="Y83" s="1" t="s">
        <v>301</v>
      </c>
      <c r="Z83" s="1" t="s">
        <v>94</v>
      </c>
      <c r="AA83" s="1" t="s">
        <v>1891</v>
      </c>
      <c r="AB83" s="1" t="s">
        <v>301</v>
      </c>
      <c r="AC83" s="1" t="s">
        <v>94</v>
      </c>
      <c r="AD83" s="1" t="s">
        <v>95</v>
      </c>
      <c r="AE83" s="1" t="s">
        <v>95</v>
      </c>
      <c r="AF83" s="1" t="s">
        <v>1892</v>
      </c>
      <c r="AG83" s="1" t="s">
        <v>1893</v>
      </c>
      <c r="AH83" s="1" t="s">
        <v>352</v>
      </c>
      <c r="AI83" s="1" t="s">
        <v>496</v>
      </c>
      <c r="AJ83" s="1">
        <v>85.4</v>
      </c>
      <c r="AK83" s="1"/>
      <c r="AL83" s="1" t="s">
        <v>1894</v>
      </c>
      <c r="AM83" s="1" t="s">
        <v>1893</v>
      </c>
      <c r="AN83" s="1" t="s">
        <v>134</v>
      </c>
      <c r="AO83" s="1" t="s">
        <v>428</v>
      </c>
      <c r="AP83" s="1" t="s">
        <v>163</v>
      </c>
      <c r="AQ83" s="1">
        <v>62.31</v>
      </c>
      <c r="AR83" s="1"/>
      <c r="AS83" s="1"/>
      <c r="AT83" s="1"/>
      <c r="AU83" s="1"/>
      <c r="AV83" s="1"/>
      <c r="AW83" s="1"/>
      <c r="AX83" s="1"/>
      <c r="AY83" s="1" t="s">
        <v>1895</v>
      </c>
      <c r="AZ83" s="1" t="s">
        <v>1896</v>
      </c>
      <c r="BA83" s="1" t="s">
        <v>105</v>
      </c>
      <c r="BB83" s="1" t="s">
        <v>106</v>
      </c>
      <c r="BC83" s="1" t="s">
        <v>192</v>
      </c>
      <c r="BD83" s="1" t="s">
        <v>313</v>
      </c>
      <c r="BE83" s="1">
        <v>66.24</v>
      </c>
      <c r="BF83" s="1">
        <v>7.33</v>
      </c>
      <c r="BG83" s="1"/>
      <c r="BH83" s="1"/>
      <c r="BI83" s="1"/>
      <c r="BJ83" s="1"/>
      <c r="BK83" s="1"/>
      <c r="BL83" s="1"/>
      <c r="BM83" s="1"/>
      <c r="BN83" s="1"/>
      <c r="BO83" s="1" t="s">
        <v>1897</v>
      </c>
      <c r="BP83" s="1" t="s">
        <v>1898</v>
      </c>
      <c r="BQ83" s="1" t="s">
        <v>1169</v>
      </c>
      <c r="BR83" s="1"/>
      <c r="BS83" s="1"/>
      <c r="BT83" s="1"/>
      <c r="BU83" s="1" t="str">
        <f>HYPERLINK("https://nconnect.nicmar.ac.in/storage/profile/6a8731ef7f583.png","Download")</f>
        <v>0</v>
      </c>
      <c r="BV83" s="3"/>
      <c r="BW83" s="3"/>
    </row>
    <row r="84" spans="1:75">
      <c r="A84" s="1" t="s">
        <v>75</v>
      </c>
      <c r="B84" s="1" t="s">
        <v>76</v>
      </c>
      <c r="C84" s="1" t="s">
        <v>1899</v>
      </c>
      <c r="D84" s="1" t="s">
        <v>1900</v>
      </c>
      <c r="E84" s="1" t="s">
        <v>1901</v>
      </c>
      <c r="F84" s="1" t="s">
        <v>1902</v>
      </c>
      <c r="G84" s="1" t="s">
        <v>1903</v>
      </c>
      <c r="H84" s="1" t="s">
        <v>1904</v>
      </c>
      <c r="I84" s="1" t="s">
        <v>1904</v>
      </c>
      <c r="J84" s="1">
        <v>7506007025</v>
      </c>
      <c r="K84" s="1" t="s">
        <v>82</v>
      </c>
      <c r="L84" s="1" t="s">
        <v>1905</v>
      </c>
      <c r="M84" s="1" t="s">
        <v>84</v>
      </c>
      <c r="N84" s="1" t="s">
        <v>1906</v>
      </c>
      <c r="O84" s="1" t="s">
        <v>1907</v>
      </c>
      <c r="P84" s="1" t="s">
        <v>121</v>
      </c>
      <c r="Q84" s="1">
        <v>225684217522</v>
      </c>
      <c r="R84" s="1" t="s">
        <v>1908</v>
      </c>
      <c r="S84" s="1">
        <v>9221479363</v>
      </c>
      <c r="T84" s="1" t="s">
        <v>1909</v>
      </c>
      <c r="U84" s="1" t="s">
        <v>1910</v>
      </c>
      <c r="V84" s="1">
        <v>8591423881</v>
      </c>
      <c r="W84" s="1" t="s">
        <v>1911</v>
      </c>
      <c r="X84" s="1" t="s">
        <v>1912</v>
      </c>
      <c r="Y84" s="1" t="s">
        <v>301</v>
      </c>
      <c r="Z84" s="1" t="s">
        <v>94</v>
      </c>
      <c r="AA84" s="1" t="s">
        <v>1912</v>
      </c>
      <c r="AB84" s="1" t="s">
        <v>301</v>
      </c>
      <c r="AC84" s="1" t="s">
        <v>94</v>
      </c>
      <c r="AD84" s="1" t="s">
        <v>95</v>
      </c>
      <c r="AE84" s="1" t="s">
        <v>95</v>
      </c>
      <c r="AF84" s="1" t="s">
        <v>1913</v>
      </c>
      <c r="AG84" s="1" t="s">
        <v>1914</v>
      </c>
      <c r="AH84" s="1" t="s">
        <v>774</v>
      </c>
      <c r="AI84" s="1" t="s">
        <v>378</v>
      </c>
      <c r="AJ84" s="1">
        <v>81</v>
      </c>
      <c r="AK84" s="1"/>
      <c r="AL84" s="1"/>
      <c r="AM84" s="1"/>
      <c r="AN84" s="1"/>
      <c r="AO84" s="1"/>
      <c r="AP84" s="1"/>
      <c r="AQ84" s="1"/>
      <c r="AR84" s="1"/>
      <c r="AS84" s="1" t="s">
        <v>636</v>
      </c>
      <c r="AT84" s="1" t="s">
        <v>1915</v>
      </c>
      <c r="AU84" s="1" t="s">
        <v>1916</v>
      </c>
      <c r="AV84" s="1" t="s">
        <v>910</v>
      </c>
      <c r="AW84" s="1">
        <v>81.88</v>
      </c>
      <c r="AX84" s="1"/>
      <c r="AY84" s="1" t="s">
        <v>309</v>
      </c>
      <c r="AZ84" s="1" t="s">
        <v>1917</v>
      </c>
      <c r="BA84" s="1" t="s">
        <v>196</v>
      </c>
      <c r="BB84" s="1" t="s">
        <v>379</v>
      </c>
      <c r="BC84" s="1" t="s">
        <v>428</v>
      </c>
      <c r="BD84" s="1" t="s">
        <v>549</v>
      </c>
      <c r="BE84" s="1">
        <v>71</v>
      </c>
      <c r="BF84" s="1">
        <v>7.92</v>
      </c>
      <c r="BG84" s="1"/>
      <c r="BH84" s="1"/>
      <c r="BI84" s="1"/>
      <c r="BJ84" s="1"/>
      <c r="BK84" s="1"/>
      <c r="BL84" s="1"/>
      <c r="BM84" s="1"/>
      <c r="BN84" s="1"/>
      <c r="BO84" s="1" t="s">
        <v>1918</v>
      </c>
      <c r="BP84" s="1" t="s">
        <v>1919</v>
      </c>
      <c r="BQ84" s="1" t="s">
        <v>1920</v>
      </c>
      <c r="BR84" s="1"/>
      <c r="BS84" s="1"/>
      <c r="BT84" s="1"/>
      <c r="BU84" s="1" t="str">
        <f>HYPERLINK("https://nconnect.nicmar.ac.in/storage/profile/6a8586d76ba34.png","Download")</f>
        <v>0</v>
      </c>
      <c r="BV84" s="3"/>
      <c r="BW84" s="3"/>
    </row>
    <row r="85" spans="1:75">
      <c r="A85" s="1" t="s">
        <v>75</v>
      </c>
      <c r="B85" s="1" t="s">
        <v>76</v>
      </c>
      <c r="C85" s="1" t="s">
        <v>1921</v>
      </c>
      <c r="D85" s="1" t="s">
        <v>1922</v>
      </c>
      <c r="E85" s="1"/>
      <c r="F85" s="1" t="s">
        <v>1923</v>
      </c>
      <c r="G85" s="1" t="s">
        <v>1924</v>
      </c>
      <c r="H85" s="1" t="s">
        <v>1925</v>
      </c>
      <c r="I85" s="1" t="s">
        <v>1925</v>
      </c>
      <c r="J85" s="1">
        <v>7032902322</v>
      </c>
      <c r="K85" s="1" t="s">
        <v>82</v>
      </c>
      <c r="L85" s="1" t="s">
        <v>1926</v>
      </c>
      <c r="M85" s="1" t="s">
        <v>1177</v>
      </c>
      <c r="N85" s="1" t="s">
        <v>1927</v>
      </c>
      <c r="O85" s="1" t="s">
        <v>1928</v>
      </c>
      <c r="P85" s="1" t="s">
        <v>182</v>
      </c>
      <c r="Q85" s="1">
        <v>549601344655</v>
      </c>
      <c r="R85" s="1" t="s">
        <v>1929</v>
      </c>
      <c r="S85" s="1" t="s">
        <v>1017</v>
      </c>
      <c r="T85" s="1" t="s">
        <v>1930</v>
      </c>
      <c r="U85" s="1" t="s">
        <v>1931</v>
      </c>
      <c r="V85" s="1">
        <v>9733022415</v>
      </c>
      <c r="W85" s="1" t="s">
        <v>264</v>
      </c>
      <c r="X85" s="1" t="s">
        <v>1932</v>
      </c>
      <c r="Y85" s="1" t="s">
        <v>611</v>
      </c>
      <c r="Z85" s="1" t="s">
        <v>127</v>
      </c>
      <c r="AA85" s="1" t="s">
        <v>1932</v>
      </c>
      <c r="AB85" s="1" t="s">
        <v>611</v>
      </c>
      <c r="AC85" s="1" t="s">
        <v>127</v>
      </c>
      <c r="AD85" s="1" t="s">
        <v>95</v>
      </c>
      <c r="AE85" s="1" t="s">
        <v>95</v>
      </c>
      <c r="AF85" s="1" t="s">
        <v>1933</v>
      </c>
      <c r="AG85" s="1" t="s">
        <v>1934</v>
      </c>
      <c r="AH85" s="1" t="s">
        <v>1935</v>
      </c>
      <c r="AI85" s="1" t="s">
        <v>1936</v>
      </c>
      <c r="AJ85" s="1">
        <v>80.5</v>
      </c>
      <c r="AK85" s="1"/>
      <c r="AL85" s="1" t="s">
        <v>1933</v>
      </c>
      <c r="AM85" s="1" t="s">
        <v>1937</v>
      </c>
      <c r="AN85" s="1" t="s">
        <v>100</v>
      </c>
      <c r="AO85" s="1" t="s">
        <v>1938</v>
      </c>
      <c r="AP85" s="1" t="s">
        <v>1939</v>
      </c>
      <c r="AQ85" s="1">
        <v>81.5</v>
      </c>
      <c r="AR85" s="1"/>
      <c r="AS85" s="1"/>
      <c r="AT85" s="1"/>
      <c r="AU85" s="1"/>
      <c r="AV85" s="1"/>
      <c r="AW85" s="1"/>
      <c r="AX85" s="1"/>
      <c r="AY85" s="1" t="s">
        <v>1940</v>
      </c>
      <c r="AZ85" s="1" t="s">
        <v>1941</v>
      </c>
      <c r="BA85" s="1" t="s">
        <v>196</v>
      </c>
      <c r="BB85" s="1" t="s">
        <v>379</v>
      </c>
      <c r="BC85" s="1" t="s">
        <v>1942</v>
      </c>
      <c r="BD85" s="1" t="s">
        <v>1187</v>
      </c>
      <c r="BE85" s="1">
        <v>72.99</v>
      </c>
      <c r="BF85" s="1"/>
      <c r="BG85" s="1" t="s">
        <v>1943</v>
      </c>
      <c r="BH85" s="1" t="s">
        <v>1943</v>
      </c>
      <c r="BI85" s="1" t="s">
        <v>1944</v>
      </c>
      <c r="BJ85" s="1" t="s">
        <v>804</v>
      </c>
      <c r="BK85" s="1" t="s">
        <v>1945</v>
      </c>
      <c r="BL85" s="1" t="s">
        <v>1946</v>
      </c>
      <c r="BM85" s="1">
        <v>75</v>
      </c>
      <c r="BN85" s="1">
        <v>6.92</v>
      </c>
      <c r="BO85" s="1" t="s">
        <v>1947</v>
      </c>
      <c r="BP85" s="1" t="s">
        <v>1948</v>
      </c>
      <c r="BQ85" s="1" t="s">
        <v>1949</v>
      </c>
      <c r="BR85" s="1" t="s">
        <v>1950</v>
      </c>
      <c r="BS85" s="1">
        <v>2</v>
      </c>
      <c r="BT85" s="1"/>
      <c r="BU85" s="1" t="str">
        <f>HYPERLINK("https://nconnect.nicmar.ac.in/storage/profile/6a85ee7baf2d1.png","Download")</f>
        <v>0</v>
      </c>
      <c r="BV85" s="3"/>
      <c r="BW85" s="3"/>
    </row>
    <row r="86" spans="1:75">
      <c r="A86" s="1" t="s">
        <v>75</v>
      </c>
      <c r="B86" s="1" t="s">
        <v>76</v>
      </c>
      <c r="C86" s="1" t="s">
        <v>1951</v>
      </c>
      <c r="D86" s="1" t="s">
        <v>1952</v>
      </c>
      <c r="E86" s="1"/>
      <c r="F86" s="1" t="s">
        <v>1953</v>
      </c>
      <c r="G86" s="1" t="s">
        <v>1954</v>
      </c>
      <c r="H86" s="1" t="s">
        <v>1955</v>
      </c>
      <c r="I86" s="1" t="s">
        <v>1955</v>
      </c>
      <c r="J86" s="1">
        <v>7077972461</v>
      </c>
      <c r="K86" s="1" t="s">
        <v>117</v>
      </c>
      <c r="L86" s="1" t="s">
        <v>1956</v>
      </c>
      <c r="M86" s="1" t="s">
        <v>84</v>
      </c>
      <c r="N86" s="1" t="s">
        <v>1957</v>
      </c>
      <c r="O86" s="1" t="s">
        <v>1958</v>
      </c>
      <c r="P86" s="1" t="s">
        <v>182</v>
      </c>
      <c r="Q86" s="1">
        <v>357480810095</v>
      </c>
      <c r="R86" s="1" t="s">
        <v>1959</v>
      </c>
      <c r="S86" s="1">
        <v>9937629066</v>
      </c>
      <c r="T86" s="1" t="s">
        <v>1960</v>
      </c>
      <c r="U86" s="1" t="s">
        <v>1961</v>
      </c>
      <c r="V86" s="1">
        <v>9178608701</v>
      </c>
      <c r="W86" s="1" t="s">
        <v>1319</v>
      </c>
      <c r="X86" s="1" t="s">
        <v>1962</v>
      </c>
      <c r="Y86" s="1" t="s">
        <v>1963</v>
      </c>
      <c r="Z86" s="1" t="s">
        <v>1276</v>
      </c>
      <c r="AA86" s="1" t="s">
        <v>1962</v>
      </c>
      <c r="AB86" s="1" t="s">
        <v>1963</v>
      </c>
      <c r="AC86" s="1" t="s">
        <v>1276</v>
      </c>
      <c r="AD86" s="1" t="s">
        <v>95</v>
      </c>
      <c r="AE86" s="1" t="s">
        <v>95</v>
      </c>
      <c r="AF86" s="1" t="s">
        <v>1964</v>
      </c>
      <c r="AG86" s="1" t="s">
        <v>1965</v>
      </c>
      <c r="AH86" s="1" t="s">
        <v>1966</v>
      </c>
      <c r="AI86" s="1" t="s">
        <v>98</v>
      </c>
      <c r="AJ86" s="1">
        <v>74</v>
      </c>
      <c r="AK86" s="1"/>
      <c r="AL86" s="1"/>
      <c r="AM86" s="1"/>
      <c r="AN86" s="1"/>
      <c r="AO86" s="1"/>
      <c r="AP86" s="1"/>
      <c r="AQ86" s="1"/>
      <c r="AR86" s="1"/>
      <c r="AS86" s="1" t="s">
        <v>1967</v>
      </c>
      <c r="AT86" s="1" t="s">
        <v>1968</v>
      </c>
      <c r="AU86" s="1" t="s">
        <v>910</v>
      </c>
      <c r="AV86" s="1" t="s">
        <v>221</v>
      </c>
      <c r="AW86" s="1">
        <v>73.8</v>
      </c>
      <c r="AX86" s="1"/>
      <c r="AY86" s="1" t="s">
        <v>1969</v>
      </c>
      <c r="AZ86" s="1" t="s">
        <v>1970</v>
      </c>
      <c r="BA86" s="1" t="s">
        <v>138</v>
      </c>
      <c r="BB86" s="1" t="s">
        <v>139</v>
      </c>
      <c r="BC86" s="1" t="s">
        <v>107</v>
      </c>
      <c r="BD86" s="1" t="s">
        <v>277</v>
      </c>
      <c r="BE86" s="1">
        <v>74</v>
      </c>
      <c r="BF86" s="1"/>
      <c r="BG86" s="1"/>
      <c r="BH86" s="1"/>
      <c r="BI86" s="1"/>
      <c r="BJ86" s="1"/>
      <c r="BK86" s="1"/>
      <c r="BL86" s="1"/>
      <c r="BM86" s="1"/>
      <c r="BN86" s="1"/>
      <c r="BO86" s="1" t="s">
        <v>1971</v>
      </c>
      <c r="BP86" s="1" t="s">
        <v>1972</v>
      </c>
      <c r="BQ86" s="1" t="s">
        <v>1973</v>
      </c>
      <c r="BR86" s="1"/>
      <c r="BS86" s="1"/>
      <c r="BT86" s="1" t="s">
        <v>1974</v>
      </c>
      <c r="BU86" s="1" t="str">
        <f>HYPERLINK("https://nconnect.nicmar.ac.in/storage/profile/6a85a527100f7.png","Download")</f>
        <v>0</v>
      </c>
      <c r="BV86" s="3"/>
      <c r="BW86" s="3"/>
    </row>
    <row r="87" spans="1:75">
      <c r="A87" s="1" t="s">
        <v>75</v>
      </c>
      <c r="B87" s="1" t="s">
        <v>76</v>
      </c>
      <c r="C87" s="1" t="s">
        <v>1975</v>
      </c>
      <c r="D87" s="1" t="s">
        <v>1976</v>
      </c>
      <c r="E87" s="1"/>
      <c r="F87" s="1" t="s">
        <v>1977</v>
      </c>
      <c r="G87" s="1" t="s">
        <v>1978</v>
      </c>
      <c r="H87" s="1" t="s">
        <v>1979</v>
      </c>
      <c r="I87" s="1" t="s">
        <v>1980</v>
      </c>
      <c r="J87" s="1">
        <v>9110630726</v>
      </c>
      <c r="K87" s="1" t="s">
        <v>82</v>
      </c>
      <c r="L87" s="1" t="s">
        <v>1981</v>
      </c>
      <c r="M87" s="1" t="s">
        <v>84</v>
      </c>
      <c r="N87" s="1" t="s">
        <v>1982</v>
      </c>
      <c r="O87" s="1" t="s">
        <v>1983</v>
      </c>
      <c r="P87" s="1" t="s">
        <v>121</v>
      </c>
      <c r="Q87" s="1">
        <v>508820822918</v>
      </c>
      <c r="R87" s="1" t="s">
        <v>1984</v>
      </c>
      <c r="S87" s="1">
        <v>8050015977</v>
      </c>
      <c r="T87" s="1" t="s">
        <v>1985</v>
      </c>
      <c r="U87" s="1" t="s">
        <v>1986</v>
      </c>
      <c r="V87" s="1">
        <v>9449058751</v>
      </c>
      <c r="W87" s="1" t="s">
        <v>1987</v>
      </c>
      <c r="X87" s="1" t="s">
        <v>1988</v>
      </c>
      <c r="Y87" s="1" t="s">
        <v>1989</v>
      </c>
      <c r="Z87" s="1" t="s">
        <v>821</v>
      </c>
      <c r="AA87" s="1" t="s">
        <v>1988</v>
      </c>
      <c r="AB87" s="1" t="s">
        <v>1989</v>
      </c>
      <c r="AC87" s="1" t="s">
        <v>821</v>
      </c>
      <c r="AD87" s="1" t="s">
        <v>95</v>
      </c>
      <c r="AE87" s="1" t="s">
        <v>95</v>
      </c>
      <c r="AF87" s="1" t="s">
        <v>1990</v>
      </c>
      <c r="AG87" s="1" t="s">
        <v>1991</v>
      </c>
      <c r="AH87" s="1" t="s">
        <v>304</v>
      </c>
      <c r="AI87" s="1" t="s">
        <v>428</v>
      </c>
      <c r="AJ87" s="1">
        <v>87.4</v>
      </c>
      <c r="AK87" s="1">
        <v>9.2</v>
      </c>
      <c r="AL87" s="1" t="s">
        <v>1992</v>
      </c>
      <c r="AM87" s="1" t="s">
        <v>1993</v>
      </c>
      <c r="AN87" s="1" t="s">
        <v>100</v>
      </c>
      <c r="AO87" s="1" t="s">
        <v>428</v>
      </c>
      <c r="AP87" s="1" t="s">
        <v>192</v>
      </c>
      <c r="AQ87" s="1">
        <v>78.5</v>
      </c>
      <c r="AR87" s="1"/>
      <c r="AS87" s="1"/>
      <c r="AT87" s="1"/>
      <c r="AU87" s="1"/>
      <c r="AV87" s="1"/>
      <c r="AW87" s="1"/>
      <c r="AX87" s="1"/>
      <c r="AY87" s="1" t="s">
        <v>1994</v>
      </c>
      <c r="AZ87" s="1" t="s">
        <v>1995</v>
      </c>
      <c r="BA87" s="1" t="s">
        <v>105</v>
      </c>
      <c r="BB87" s="1" t="s">
        <v>311</v>
      </c>
      <c r="BC87" s="1" t="s">
        <v>477</v>
      </c>
      <c r="BD87" s="1" t="s">
        <v>253</v>
      </c>
      <c r="BE87" s="1">
        <v>65.5</v>
      </c>
      <c r="BF87" s="1">
        <v>7.3</v>
      </c>
      <c r="BG87" s="1"/>
      <c r="BH87" s="1"/>
      <c r="BI87" s="1"/>
      <c r="BJ87" s="1"/>
      <c r="BK87" s="1"/>
      <c r="BL87" s="1"/>
      <c r="BM87" s="1"/>
      <c r="BN87" s="1"/>
      <c r="BO87" s="1" t="s">
        <v>1996</v>
      </c>
      <c r="BP87" s="1" t="s">
        <v>1997</v>
      </c>
      <c r="BQ87" s="1" t="s">
        <v>526</v>
      </c>
      <c r="BR87" s="1" t="s">
        <v>1998</v>
      </c>
      <c r="BS87" s="1">
        <v>41</v>
      </c>
      <c r="BT87" s="1"/>
      <c r="BU87" s="1" t="str">
        <f>HYPERLINK("https://nconnect.nicmar.ac.in/storage/profile/6a85fedde635b.png","Download")</f>
        <v>0</v>
      </c>
      <c r="BV87" s="3"/>
      <c r="BW87" s="3"/>
    </row>
    <row r="88" spans="1:75">
      <c r="A88" s="1" t="s">
        <v>75</v>
      </c>
      <c r="B88" s="1" t="s">
        <v>76</v>
      </c>
      <c r="C88" s="1" t="s">
        <v>1999</v>
      </c>
      <c r="D88" s="1" t="s">
        <v>2000</v>
      </c>
      <c r="E88" s="1"/>
      <c r="F88" s="1" t="s">
        <v>2001</v>
      </c>
      <c r="G88" s="1" t="s">
        <v>2002</v>
      </c>
      <c r="H88" s="1" t="s">
        <v>2003</v>
      </c>
      <c r="I88" s="1" t="s">
        <v>2004</v>
      </c>
      <c r="J88" s="1">
        <v>9731034229</v>
      </c>
      <c r="K88" s="1" t="s">
        <v>117</v>
      </c>
      <c r="L88" s="1" t="s">
        <v>2005</v>
      </c>
      <c r="M88" s="1" t="s">
        <v>84</v>
      </c>
      <c r="N88" s="1" t="s">
        <v>2006</v>
      </c>
      <c r="O88" s="1" t="s">
        <v>2007</v>
      </c>
      <c r="P88" s="1" t="s">
        <v>121</v>
      </c>
      <c r="Q88" s="1">
        <v>332358146974</v>
      </c>
      <c r="R88" s="1" t="s">
        <v>2008</v>
      </c>
      <c r="S88" s="1">
        <v>9731773979</v>
      </c>
      <c r="T88" s="1" t="s">
        <v>2009</v>
      </c>
      <c r="U88" s="1" t="s">
        <v>2010</v>
      </c>
      <c r="V88" s="1">
        <v>9060082235</v>
      </c>
      <c r="W88" s="1" t="s">
        <v>299</v>
      </c>
      <c r="X88" s="1" t="s">
        <v>2011</v>
      </c>
      <c r="Y88" s="1" t="s">
        <v>2012</v>
      </c>
      <c r="Z88" s="1" t="s">
        <v>821</v>
      </c>
      <c r="AA88" s="1" t="s">
        <v>2011</v>
      </c>
      <c r="AB88" s="1" t="s">
        <v>2012</v>
      </c>
      <c r="AC88" s="1" t="s">
        <v>821</v>
      </c>
      <c r="AD88" s="1" t="s">
        <v>95</v>
      </c>
      <c r="AE88" s="1" t="s">
        <v>95</v>
      </c>
      <c r="AF88" s="1" t="s">
        <v>2013</v>
      </c>
      <c r="AG88" s="1" t="s">
        <v>2014</v>
      </c>
      <c r="AH88" s="1" t="s">
        <v>378</v>
      </c>
      <c r="AI88" s="1" t="s">
        <v>1641</v>
      </c>
      <c r="AJ88" s="1">
        <v>94.4</v>
      </c>
      <c r="AK88" s="1"/>
      <c r="AL88" s="1" t="s">
        <v>2015</v>
      </c>
      <c r="AM88" s="1" t="s">
        <v>2016</v>
      </c>
      <c r="AN88" s="1" t="s">
        <v>100</v>
      </c>
      <c r="AO88" s="1" t="s">
        <v>272</v>
      </c>
      <c r="AP88" s="1" t="s">
        <v>305</v>
      </c>
      <c r="AQ88" s="1">
        <v>85.33</v>
      </c>
      <c r="AR88" s="1"/>
      <c r="AS88" s="1"/>
      <c r="AT88" s="1"/>
      <c r="AU88" s="1"/>
      <c r="AV88" s="1"/>
      <c r="AW88" s="1"/>
      <c r="AX88" s="1"/>
      <c r="AY88" s="1" t="s">
        <v>1994</v>
      </c>
      <c r="AZ88" s="1" t="s">
        <v>2017</v>
      </c>
      <c r="BA88" s="1" t="s">
        <v>196</v>
      </c>
      <c r="BB88" s="1" t="s">
        <v>379</v>
      </c>
      <c r="BC88" s="1" t="s">
        <v>248</v>
      </c>
      <c r="BD88" s="1" t="s">
        <v>886</v>
      </c>
      <c r="BE88" s="1">
        <v>75.33</v>
      </c>
      <c r="BF88" s="1">
        <v>8.28</v>
      </c>
      <c r="BG88" s="1"/>
      <c r="BH88" s="1"/>
      <c r="BI88" s="1"/>
      <c r="BJ88" s="1"/>
      <c r="BK88" s="1"/>
      <c r="BL88" s="1"/>
      <c r="BM88" s="1"/>
      <c r="BN88" s="1"/>
      <c r="BO88" s="1" t="s">
        <v>2018</v>
      </c>
      <c r="BP88" s="1" t="s">
        <v>2019</v>
      </c>
      <c r="BQ88" s="1" t="s">
        <v>2020</v>
      </c>
      <c r="BR88" s="1" t="s">
        <v>2021</v>
      </c>
      <c r="BS88" s="1">
        <v>4</v>
      </c>
      <c r="BT88" s="1" t="s">
        <v>2022</v>
      </c>
      <c r="BU88" s="1" t="str">
        <f>HYPERLINK("https://nconnect.nicmar.ac.in/storage/profile/6a85e911e0891.png","Download")</f>
        <v>0</v>
      </c>
      <c r="BV88" s="3"/>
      <c r="BW88" s="3"/>
    </row>
    <row r="89" spans="1:75">
      <c r="A89" s="1" t="s">
        <v>75</v>
      </c>
      <c r="B89" s="1" t="s">
        <v>76</v>
      </c>
      <c r="C89" s="1" t="s">
        <v>2023</v>
      </c>
      <c r="D89" s="1" t="s">
        <v>2024</v>
      </c>
      <c r="E89" s="1" t="s">
        <v>2025</v>
      </c>
      <c r="F89" s="1" t="s">
        <v>2026</v>
      </c>
      <c r="G89" s="1" t="s">
        <v>2027</v>
      </c>
      <c r="H89" s="1" t="s">
        <v>2028</v>
      </c>
      <c r="I89" s="1" t="s">
        <v>2028</v>
      </c>
      <c r="J89" s="1">
        <v>8097515233</v>
      </c>
      <c r="K89" s="1" t="s">
        <v>117</v>
      </c>
      <c r="L89" s="1" t="s">
        <v>2029</v>
      </c>
      <c r="M89" s="1" t="s">
        <v>84</v>
      </c>
      <c r="N89" s="1" t="s">
        <v>2030</v>
      </c>
      <c r="O89" s="1" t="s">
        <v>2031</v>
      </c>
      <c r="P89" s="1" t="s">
        <v>295</v>
      </c>
      <c r="Q89" s="1">
        <v>838872879462</v>
      </c>
      <c r="R89" s="1" t="s">
        <v>2032</v>
      </c>
      <c r="S89" s="1">
        <v>7977200873</v>
      </c>
      <c r="T89" s="1" t="s">
        <v>2033</v>
      </c>
      <c r="U89" s="1" t="s">
        <v>2034</v>
      </c>
      <c r="V89" s="1">
        <v>8976012674</v>
      </c>
      <c r="W89" s="1" t="s">
        <v>931</v>
      </c>
      <c r="X89" s="1" t="s">
        <v>2035</v>
      </c>
      <c r="Y89" s="1" t="s">
        <v>301</v>
      </c>
      <c r="Z89" s="1" t="s">
        <v>94</v>
      </c>
      <c r="AA89" s="1" t="s">
        <v>2035</v>
      </c>
      <c r="AB89" s="1" t="s">
        <v>301</v>
      </c>
      <c r="AC89" s="1" t="s">
        <v>94</v>
      </c>
      <c r="AD89" s="1" t="s">
        <v>95</v>
      </c>
      <c r="AE89" s="1" t="s">
        <v>95</v>
      </c>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t="s">
        <v>285</v>
      </c>
      <c r="BV89" s="3"/>
      <c r="BW89" s="3"/>
    </row>
    <row r="90" spans="1:75">
      <c r="A90" s="1" t="s">
        <v>75</v>
      </c>
      <c r="B90" s="1" t="s">
        <v>76</v>
      </c>
      <c r="C90" s="1" t="s">
        <v>2036</v>
      </c>
      <c r="D90" s="1" t="s">
        <v>2037</v>
      </c>
      <c r="E90" s="1" t="s">
        <v>1172</v>
      </c>
      <c r="F90" s="1" t="s">
        <v>2038</v>
      </c>
      <c r="G90" s="1" t="s">
        <v>2039</v>
      </c>
      <c r="H90" s="1" t="s">
        <v>2040</v>
      </c>
      <c r="I90" s="1" t="s">
        <v>2040</v>
      </c>
      <c r="J90" s="1">
        <v>8319707966</v>
      </c>
      <c r="K90" s="1" t="s">
        <v>117</v>
      </c>
      <c r="L90" s="1" t="s">
        <v>2041</v>
      </c>
      <c r="M90" s="1" t="s">
        <v>84</v>
      </c>
      <c r="N90" s="1" t="s">
        <v>989</v>
      </c>
      <c r="O90" s="1" t="s">
        <v>2042</v>
      </c>
      <c r="P90" s="1" t="s">
        <v>121</v>
      </c>
      <c r="Q90" s="1">
        <v>707453350697</v>
      </c>
      <c r="R90" s="1" t="s">
        <v>2043</v>
      </c>
      <c r="S90" s="1">
        <v>9826133021</v>
      </c>
      <c r="T90" s="1" t="s">
        <v>2044</v>
      </c>
      <c r="U90" s="1" t="s">
        <v>2045</v>
      </c>
      <c r="V90" s="1">
        <v>9300137184</v>
      </c>
      <c r="W90" s="1" t="s">
        <v>1429</v>
      </c>
      <c r="X90" s="1" t="s">
        <v>2046</v>
      </c>
      <c r="Y90" s="1" t="s">
        <v>2047</v>
      </c>
      <c r="Z90" s="1" t="s">
        <v>2048</v>
      </c>
      <c r="AA90" s="1" t="s">
        <v>2046</v>
      </c>
      <c r="AB90" s="1" t="s">
        <v>2047</v>
      </c>
      <c r="AC90" s="1" t="s">
        <v>2048</v>
      </c>
      <c r="AD90" s="1" t="s">
        <v>95</v>
      </c>
      <c r="AE90" s="1" t="s">
        <v>95</v>
      </c>
      <c r="AF90" s="1" t="s">
        <v>2049</v>
      </c>
      <c r="AG90" s="1" t="s">
        <v>2050</v>
      </c>
      <c r="AH90" s="1" t="s">
        <v>189</v>
      </c>
      <c r="AI90" s="1" t="s">
        <v>164</v>
      </c>
      <c r="AJ90" s="1">
        <v>95.8</v>
      </c>
      <c r="AK90" s="1"/>
      <c r="AL90" s="1" t="s">
        <v>2051</v>
      </c>
      <c r="AM90" s="1" t="s">
        <v>2052</v>
      </c>
      <c r="AN90" s="1" t="s">
        <v>134</v>
      </c>
      <c r="AO90" s="1" t="s">
        <v>221</v>
      </c>
      <c r="AP90" s="1" t="s">
        <v>166</v>
      </c>
      <c r="AQ90" s="1">
        <v>81.8</v>
      </c>
      <c r="AR90" s="1"/>
      <c r="AS90" s="1"/>
      <c r="AT90" s="1"/>
      <c r="AU90" s="1"/>
      <c r="AV90" s="1"/>
      <c r="AW90" s="1"/>
      <c r="AX90" s="1"/>
      <c r="AY90" s="1" t="s">
        <v>2053</v>
      </c>
      <c r="AZ90" s="1" t="s">
        <v>2054</v>
      </c>
      <c r="BA90" s="1" t="s">
        <v>138</v>
      </c>
      <c r="BB90" s="1" t="s">
        <v>379</v>
      </c>
      <c r="BC90" s="1" t="s">
        <v>166</v>
      </c>
      <c r="BD90" s="1" t="s">
        <v>733</v>
      </c>
      <c r="BE90" s="1">
        <v>62.53</v>
      </c>
      <c r="BF90" s="1"/>
      <c r="BG90" s="1"/>
      <c r="BH90" s="1"/>
      <c r="BI90" s="1"/>
      <c r="BJ90" s="1"/>
      <c r="BK90" s="1"/>
      <c r="BL90" s="1"/>
      <c r="BM90" s="1"/>
      <c r="BN90" s="1"/>
      <c r="BO90" s="1" t="s">
        <v>2055</v>
      </c>
      <c r="BP90" s="1" t="s">
        <v>2056</v>
      </c>
      <c r="BQ90" s="1" t="s">
        <v>200</v>
      </c>
      <c r="BR90" s="1" t="s">
        <v>2057</v>
      </c>
      <c r="BS90" s="1">
        <v>6</v>
      </c>
      <c r="BT90" s="1"/>
      <c r="BU90" s="1" t="str">
        <f>HYPERLINK("https://nconnect.nicmar.ac.in/storage/profile/6a81d1f94fc38.png","Download")</f>
        <v>0</v>
      </c>
      <c r="BV90" s="3"/>
      <c r="BW90" s="3"/>
    </row>
    <row r="91" spans="1:75">
      <c r="A91" s="1" t="s">
        <v>75</v>
      </c>
      <c r="B91" s="1" t="s">
        <v>76</v>
      </c>
      <c r="C91" s="1" t="s">
        <v>2058</v>
      </c>
      <c r="D91" s="1" t="s">
        <v>2059</v>
      </c>
      <c r="E91" s="1"/>
      <c r="F91" s="1" t="s">
        <v>2060</v>
      </c>
      <c r="G91" s="1" t="s">
        <v>2061</v>
      </c>
      <c r="H91" s="1" t="s">
        <v>2062</v>
      </c>
      <c r="I91" s="1" t="s">
        <v>2062</v>
      </c>
      <c r="J91" s="1">
        <v>7014951718</v>
      </c>
      <c r="K91" s="1" t="s">
        <v>117</v>
      </c>
      <c r="L91" s="1" t="s">
        <v>2063</v>
      </c>
      <c r="M91" s="1" t="s">
        <v>84</v>
      </c>
      <c r="N91" s="1" t="s">
        <v>2064</v>
      </c>
      <c r="O91" s="1" t="s">
        <v>2065</v>
      </c>
      <c r="P91" s="1" t="s">
        <v>121</v>
      </c>
      <c r="Q91" s="1">
        <v>8808457773723</v>
      </c>
      <c r="R91" s="1" t="s">
        <v>2066</v>
      </c>
      <c r="S91" s="1">
        <v>8005532322</v>
      </c>
      <c r="T91" s="1" t="s">
        <v>2067</v>
      </c>
      <c r="U91" s="1" t="s">
        <v>2068</v>
      </c>
      <c r="V91" s="1">
        <v>9461841347</v>
      </c>
      <c r="W91" s="1" t="s">
        <v>2069</v>
      </c>
      <c r="X91" s="1" t="s">
        <v>2070</v>
      </c>
      <c r="Y91" s="1" t="s">
        <v>2071</v>
      </c>
      <c r="Z91" s="1" t="s">
        <v>1661</v>
      </c>
      <c r="AA91" s="1" t="s">
        <v>2070</v>
      </c>
      <c r="AB91" s="1" t="s">
        <v>2071</v>
      </c>
      <c r="AC91" s="1" t="s">
        <v>1661</v>
      </c>
      <c r="AD91" s="1" t="s">
        <v>95</v>
      </c>
      <c r="AE91" s="1" t="s">
        <v>95</v>
      </c>
      <c r="AF91" s="1" t="s">
        <v>2072</v>
      </c>
      <c r="AG91" s="1" t="s">
        <v>2073</v>
      </c>
      <c r="AH91" s="1" t="s">
        <v>2074</v>
      </c>
      <c r="AI91" s="1" t="s">
        <v>226</v>
      </c>
      <c r="AJ91" s="1">
        <v>70.3</v>
      </c>
      <c r="AK91" s="1">
        <v>7.4</v>
      </c>
      <c r="AL91" s="1" t="s">
        <v>2075</v>
      </c>
      <c r="AM91" s="1" t="s">
        <v>2076</v>
      </c>
      <c r="AN91" s="1" t="s">
        <v>134</v>
      </c>
      <c r="AO91" s="1" t="s">
        <v>1162</v>
      </c>
      <c r="AP91" s="1" t="s">
        <v>428</v>
      </c>
      <c r="AQ91" s="1">
        <v>67.8</v>
      </c>
      <c r="AR91" s="1"/>
      <c r="AS91" s="1"/>
      <c r="AT91" s="1"/>
      <c r="AU91" s="1"/>
      <c r="AV91" s="1"/>
      <c r="AW91" s="1"/>
      <c r="AX91" s="1"/>
      <c r="AY91" s="1" t="s">
        <v>2077</v>
      </c>
      <c r="AZ91" s="1" t="s">
        <v>2078</v>
      </c>
      <c r="BA91" s="1" t="s">
        <v>138</v>
      </c>
      <c r="BB91" s="1" t="s">
        <v>379</v>
      </c>
      <c r="BC91" s="1" t="s">
        <v>638</v>
      </c>
      <c r="BD91" s="1" t="s">
        <v>2079</v>
      </c>
      <c r="BE91" s="1">
        <v>65.26</v>
      </c>
      <c r="BF91" s="1"/>
      <c r="BG91" s="1"/>
      <c r="BH91" s="1"/>
      <c r="BI91" s="1"/>
      <c r="BJ91" s="1"/>
      <c r="BK91" s="1"/>
      <c r="BL91" s="1"/>
      <c r="BM91" s="1"/>
      <c r="BN91" s="1"/>
      <c r="BO91" s="1" t="s">
        <v>2080</v>
      </c>
      <c r="BP91" s="1" t="s">
        <v>2081</v>
      </c>
      <c r="BQ91" s="1" t="s">
        <v>2082</v>
      </c>
      <c r="BR91" s="1"/>
      <c r="BS91" s="1"/>
      <c r="BT91" s="1" t="s">
        <v>2083</v>
      </c>
      <c r="BU91" s="1" t="str">
        <f>HYPERLINK("https://nconnect.nicmar.ac.in/storage/profile/6a8165c5baed1.png","Download")</f>
        <v>0</v>
      </c>
      <c r="BV91" s="3"/>
      <c r="BW91" s="3"/>
    </row>
    <row r="92" spans="1:75">
      <c r="A92" s="1" t="s">
        <v>75</v>
      </c>
      <c r="B92" s="1" t="s">
        <v>76</v>
      </c>
      <c r="C92" s="1" t="s">
        <v>2084</v>
      </c>
      <c r="D92" s="1" t="s">
        <v>2085</v>
      </c>
      <c r="E92" s="1" t="s">
        <v>2086</v>
      </c>
      <c r="F92" s="1" t="s">
        <v>2087</v>
      </c>
      <c r="G92" s="1" t="s">
        <v>2088</v>
      </c>
      <c r="H92" s="1" t="s">
        <v>2089</v>
      </c>
      <c r="I92" s="1" t="s">
        <v>2089</v>
      </c>
      <c r="J92" s="1">
        <v>9710654658</v>
      </c>
      <c r="K92" s="1" t="s">
        <v>117</v>
      </c>
      <c r="L92" s="1" t="s">
        <v>2090</v>
      </c>
      <c r="M92" s="1" t="s">
        <v>84</v>
      </c>
      <c r="N92" s="1" t="s">
        <v>900</v>
      </c>
      <c r="O92" s="1" t="s">
        <v>2091</v>
      </c>
      <c r="P92" s="1" t="s">
        <v>121</v>
      </c>
      <c r="Q92" s="1">
        <v>856747827380</v>
      </c>
      <c r="R92" s="1" t="s">
        <v>2092</v>
      </c>
      <c r="S92" s="1">
        <v>9962631522</v>
      </c>
      <c r="T92" s="1" t="s">
        <v>212</v>
      </c>
      <c r="U92" s="1" t="s">
        <v>2093</v>
      </c>
      <c r="V92" s="1">
        <v>7305265465</v>
      </c>
      <c r="W92" s="1" t="s">
        <v>1890</v>
      </c>
      <c r="X92" s="1" t="s">
        <v>2094</v>
      </c>
      <c r="Y92" s="1" t="s">
        <v>2095</v>
      </c>
      <c r="Z92" s="1" t="s">
        <v>907</v>
      </c>
      <c r="AA92" s="1" t="s">
        <v>2094</v>
      </c>
      <c r="AB92" s="1" t="s">
        <v>2095</v>
      </c>
      <c r="AC92" s="1" t="s">
        <v>907</v>
      </c>
      <c r="AD92" s="1" t="s">
        <v>95</v>
      </c>
      <c r="AE92" s="1" t="s">
        <v>95</v>
      </c>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t="str">
        <f>HYPERLINK("https://nconnect.nicmar.ac.in/storage/profile/6a85e58991862.png","Download")</f>
        <v>0</v>
      </c>
      <c r="BV92" s="3"/>
      <c r="BW92" s="3"/>
    </row>
    <row r="93" spans="1:75">
      <c r="A93" s="1" t="s">
        <v>75</v>
      </c>
      <c r="B93" s="1" t="s">
        <v>76</v>
      </c>
      <c r="C93" s="1" t="s">
        <v>2096</v>
      </c>
      <c r="D93" s="1" t="s">
        <v>2097</v>
      </c>
      <c r="E93" s="1" t="s">
        <v>2098</v>
      </c>
      <c r="F93" s="1" t="s">
        <v>2099</v>
      </c>
      <c r="G93" s="1" t="s">
        <v>2100</v>
      </c>
      <c r="H93" s="1" t="s">
        <v>2101</v>
      </c>
      <c r="I93" s="1" t="s">
        <v>2102</v>
      </c>
      <c r="J93" s="1">
        <v>7391826995</v>
      </c>
      <c r="K93" s="1" t="s">
        <v>82</v>
      </c>
      <c r="L93" s="1" t="s">
        <v>2103</v>
      </c>
      <c r="M93" s="1" t="s">
        <v>84</v>
      </c>
      <c r="N93" s="1" t="s">
        <v>1906</v>
      </c>
      <c r="O93" s="1" t="s">
        <v>2104</v>
      </c>
      <c r="P93" s="1" t="s">
        <v>87</v>
      </c>
      <c r="Q93" s="1">
        <v>320612217400</v>
      </c>
      <c r="R93" s="1" t="s">
        <v>2105</v>
      </c>
      <c r="S93" s="1">
        <v>8805336969</v>
      </c>
      <c r="T93" s="1" t="s">
        <v>264</v>
      </c>
      <c r="U93" s="1" t="s">
        <v>2106</v>
      </c>
      <c r="V93" s="1">
        <v>7774003918</v>
      </c>
      <c r="W93" s="1" t="s">
        <v>2107</v>
      </c>
      <c r="X93" s="1" t="s">
        <v>2108</v>
      </c>
      <c r="Y93" s="1" t="s">
        <v>1581</v>
      </c>
      <c r="Z93" s="1" t="s">
        <v>94</v>
      </c>
      <c r="AA93" s="1" t="s">
        <v>2108</v>
      </c>
      <c r="AB93" s="1" t="s">
        <v>1581</v>
      </c>
      <c r="AC93" s="1" t="s">
        <v>94</v>
      </c>
      <c r="AD93" s="1" t="s">
        <v>95</v>
      </c>
      <c r="AE93" s="1" t="s">
        <v>95</v>
      </c>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t="s">
        <v>2109</v>
      </c>
      <c r="BQ93" s="1" t="s">
        <v>2020</v>
      </c>
      <c r="BR93" s="1"/>
      <c r="BS93" s="1"/>
      <c r="BT93" s="1"/>
      <c r="BU93" s="1" t="str">
        <f>HYPERLINK("https://nconnect.nicmar.ac.in/storage/profile/6a8b3b9066c5e.png","Download")</f>
        <v>0</v>
      </c>
      <c r="BV93" s="3"/>
      <c r="BW93" s="3"/>
    </row>
    <row r="94" spans="1:75">
      <c r="A94" s="1" t="s">
        <v>75</v>
      </c>
      <c r="B94" s="1" t="s">
        <v>76</v>
      </c>
      <c r="C94" s="1" t="s">
        <v>2110</v>
      </c>
      <c r="D94" s="1" t="s">
        <v>2111</v>
      </c>
      <c r="E94" s="1" t="s">
        <v>2112</v>
      </c>
      <c r="F94" s="1" t="s">
        <v>2113</v>
      </c>
      <c r="G94" s="1" t="s">
        <v>2114</v>
      </c>
      <c r="H94" s="1" t="s">
        <v>2115</v>
      </c>
      <c r="I94" s="1" t="s">
        <v>2115</v>
      </c>
      <c r="J94" s="1">
        <v>9699853040</v>
      </c>
      <c r="K94" s="1" t="s">
        <v>82</v>
      </c>
      <c r="L94" s="1" t="s">
        <v>835</v>
      </c>
      <c r="M94" s="1" t="s">
        <v>84</v>
      </c>
      <c r="N94" s="1" t="s">
        <v>2116</v>
      </c>
      <c r="O94" s="1" t="s">
        <v>2117</v>
      </c>
      <c r="P94" s="1" t="s">
        <v>121</v>
      </c>
      <c r="Q94" s="1">
        <v>873355932979</v>
      </c>
      <c r="R94" s="1" t="s">
        <v>2118</v>
      </c>
      <c r="S94" s="1">
        <v>9766596003</v>
      </c>
      <c r="T94" s="1" t="s">
        <v>2119</v>
      </c>
      <c r="U94" s="1" t="s">
        <v>2120</v>
      </c>
      <c r="V94" s="1">
        <v>9421280099</v>
      </c>
      <c r="W94" s="1" t="s">
        <v>1868</v>
      </c>
      <c r="X94" s="1" t="s">
        <v>2121</v>
      </c>
      <c r="Y94" s="1" t="s">
        <v>2122</v>
      </c>
      <c r="Z94" s="1" t="s">
        <v>94</v>
      </c>
      <c r="AA94" s="1" t="s">
        <v>2121</v>
      </c>
      <c r="AB94" s="1" t="s">
        <v>2122</v>
      </c>
      <c r="AC94" s="1" t="s">
        <v>94</v>
      </c>
      <c r="AD94" s="1" t="s">
        <v>95</v>
      </c>
      <c r="AE94" s="1" t="s">
        <v>95</v>
      </c>
      <c r="AF94" s="1" t="s">
        <v>2123</v>
      </c>
      <c r="AG94" s="1" t="s">
        <v>2124</v>
      </c>
      <c r="AH94" s="1" t="s">
        <v>189</v>
      </c>
      <c r="AI94" s="1" t="s">
        <v>131</v>
      </c>
      <c r="AJ94" s="1">
        <v>76</v>
      </c>
      <c r="AK94" s="1">
        <v>8</v>
      </c>
      <c r="AL94" s="1" t="s">
        <v>2125</v>
      </c>
      <c r="AM94" s="1" t="s">
        <v>2124</v>
      </c>
      <c r="AN94" s="1" t="s">
        <v>134</v>
      </c>
      <c r="AO94" s="1" t="s">
        <v>221</v>
      </c>
      <c r="AP94" s="1" t="s">
        <v>801</v>
      </c>
      <c r="AQ94" s="1">
        <v>89.33</v>
      </c>
      <c r="AR94" s="1">
        <v>9.4</v>
      </c>
      <c r="AS94" s="1"/>
      <c r="AT94" s="1"/>
      <c r="AU94" s="1"/>
      <c r="AV94" s="1"/>
      <c r="AW94" s="1"/>
      <c r="AX94" s="1"/>
      <c r="AY94" s="1" t="s">
        <v>2126</v>
      </c>
      <c r="AZ94" s="1" t="s">
        <v>2127</v>
      </c>
      <c r="BA94" s="1" t="s">
        <v>105</v>
      </c>
      <c r="BB94" s="1" t="s">
        <v>106</v>
      </c>
      <c r="BC94" s="1" t="s">
        <v>2079</v>
      </c>
      <c r="BD94" s="1" t="s">
        <v>226</v>
      </c>
      <c r="BE94" s="1">
        <v>64.98</v>
      </c>
      <c r="BF94" s="1">
        <v>6.84</v>
      </c>
      <c r="BG94" s="1"/>
      <c r="BH94" s="1"/>
      <c r="BI94" s="1"/>
      <c r="BJ94" s="1"/>
      <c r="BK94" s="1"/>
      <c r="BL94" s="1"/>
      <c r="BM94" s="1"/>
      <c r="BN94" s="1"/>
      <c r="BO94" s="1" t="s">
        <v>2128</v>
      </c>
      <c r="BP94" s="1"/>
      <c r="BQ94" s="1"/>
      <c r="BR94" s="1" t="s">
        <v>2129</v>
      </c>
      <c r="BS94" s="1">
        <v>22</v>
      </c>
      <c r="BT94" s="1"/>
      <c r="BU94" s="1" t="str">
        <f>HYPERLINK("https://nconnect.nicmar.ac.in/storage/profile/6a85ea9c257c3.png","Download")</f>
        <v>0</v>
      </c>
      <c r="BV94" s="3"/>
      <c r="BW94" s="3"/>
    </row>
    <row r="95" spans="1:75">
      <c r="A95" s="1" t="s">
        <v>75</v>
      </c>
      <c r="B95" s="1" t="s">
        <v>76</v>
      </c>
      <c r="C95" s="1" t="s">
        <v>2130</v>
      </c>
      <c r="D95" s="1" t="s">
        <v>2131</v>
      </c>
      <c r="E95" s="1" t="s">
        <v>2132</v>
      </c>
      <c r="F95" s="1" t="s">
        <v>2133</v>
      </c>
      <c r="G95" s="1" t="s">
        <v>2134</v>
      </c>
      <c r="H95" s="1" t="s">
        <v>2135</v>
      </c>
      <c r="I95" s="1" t="s">
        <v>2135</v>
      </c>
      <c r="J95" s="1">
        <v>7021172334</v>
      </c>
      <c r="K95" s="1" t="s">
        <v>82</v>
      </c>
      <c r="L95" s="1" t="s">
        <v>2136</v>
      </c>
      <c r="M95" s="1" t="s">
        <v>84</v>
      </c>
      <c r="N95" s="1" t="s">
        <v>1906</v>
      </c>
      <c r="O95" s="1" t="s">
        <v>2137</v>
      </c>
      <c r="P95" s="1" t="s">
        <v>182</v>
      </c>
      <c r="Q95" s="1">
        <v>777630264156</v>
      </c>
      <c r="R95" s="1" t="s">
        <v>2138</v>
      </c>
      <c r="S95" s="1">
        <v>9120202834</v>
      </c>
      <c r="T95" s="1" t="s">
        <v>2139</v>
      </c>
      <c r="U95" s="1" t="s">
        <v>2140</v>
      </c>
      <c r="V95" s="1">
        <v>9146040723</v>
      </c>
      <c r="W95" s="1" t="s">
        <v>2141</v>
      </c>
      <c r="X95" s="1" t="s">
        <v>2142</v>
      </c>
      <c r="Y95" s="1" t="s">
        <v>268</v>
      </c>
      <c r="Z95" s="1" t="s">
        <v>94</v>
      </c>
      <c r="AA95" s="1" t="s">
        <v>2142</v>
      </c>
      <c r="AB95" s="1" t="s">
        <v>268</v>
      </c>
      <c r="AC95" s="1" t="s">
        <v>94</v>
      </c>
      <c r="AD95" s="1" t="s">
        <v>95</v>
      </c>
      <c r="AE95" s="1" t="s">
        <v>95</v>
      </c>
      <c r="AF95" s="1" t="s">
        <v>2143</v>
      </c>
      <c r="AG95" s="1" t="s">
        <v>97</v>
      </c>
      <c r="AH95" s="1" t="s">
        <v>98</v>
      </c>
      <c r="AI95" s="1" t="s">
        <v>163</v>
      </c>
      <c r="AJ95" s="1">
        <v>87.6</v>
      </c>
      <c r="AK95" s="1">
        <v>9.22</v>
      </c>
      <c r="AL95" s="1" t="s">
        <v>2143</v>
      </c>
      <c r="AM95" s="1" t="s">
        <v>97</v>
      </c>
      <c r="AN95" s="1" t="s">
        <v>134</v>
      </c>
      <c r="AO95" s="1" t="s">
        <v>131</v>
      </c>
      <c r="AP95" s="1" t="s">
        <v>520</v>
      </c>
      <c r="AQ95" s="1">
        <v>87.6</v>
      </c>
      <c r="AR95" s="1">
        <v>9.22</v>
      </c>
      <c r="AS95" s="1"/>
      <c r="AT95" s="1"/>
      <c r="AU95" s="1"/>
      <c r="AV95" s="1"/>
      <c r="AW95" s="1"/>
      <c r="AX95" s="1"/>
      <c r="AY95" s="1" t="s">
        <v>309</v>
      </c>
      <c r="AZ95" s="1" t="s">
        <v>2144</v>
      </c>
      <c r="BA95" s="1" t="s">
        <v>105</v>
      </c>
      <c r="BB95" s="1" t="s">
        <v>169</v>
      </c>
      <c r="BC95" s="1" t="s">
        <v>221</v>
      </c>
      <c r="BD95" s="1" t="s">
        <v>141</v>
      </c>
      <c r="BE95" s="1">
        <v>70.46</v>
      </c>
      <c r="BF95" s="1">
        <v>7.9</v>
      </c>
      <c r="BG95" s="1"/>
      <c r="BH95" s="1"/>
      <c r="BI95" s="1"/>
      <c r="BJ95" s="1"/>
      <c r="BK95" s="1"/>
      <c r="BL95" s="1"/>
      <c r="BM95" s="1"/>
      <c r="BN95" s="1"/>
      <c r="BO95" s="1" t="s">
        <v>2145</v>
      </c>
      <c r="BP95" s="1" t="s">
        <v>2146</v>
      </c>
      <c r="BQ95" s="1" t="s">
        <v>869</v>
      </c>
      <c r="BR95" s="1" t="s">
        <v>2147</v>
      </c>
      <c r="BS95" s="1">
        <v>23</v>
      </c>
      <c r="BT95" s="1"/>
      <c r="BU95" s="1" t="str">
        <f>HYPERLINK("https://nconnect.nicmar.ac.in/storage/profile/6a84a83ac18b2.png","Download")</f>
        <v>0</v>
      </c>
      <c r="BV95" s="3"/>
      <c r="BW95" s="3"/>
    </row>
    <row r="96" spans="1:75">
      <c r="A96" s="1" t="s">
        <v>75</v>
      </c>
      <c r="B96" s="1" t="s">
        <v>76</v>
      </c>
      <c r="C96" s="1" t="s">
        <v>2148</v>
      </c>
      <c r="D96" s="1" t="s">
        <v>2149</v>
      </c>
      <c r="E96" s="1" t="s">
        <v>983</v>
      </c>
      <c r="F96" s="1" t="s">
        <v>2150</v>
      </c>
      <c r="G96" s="1" t="s">
        <v>2151</v>
      </c>
      <c r="H96" s="1" t="s">
        <v>2152</v>
      </c>
      <c r="I96" s="1" t="s">
        <v>2152</v>
      </c>
      <c r="J96" s="1">
        <v>7249880419</v>
      </c>
      <c r="K96" s="1" t="s">
        <v>117</v>
      </c>
      <c r="L96" s="1" t="s">
        <v>2153</v>
      </c>
      <c r="M96" s="1" t="s">
        <v>84</v>
      </c>
      <c r="N96" s="1" t="s">
        <v>2154</v>
      </c>
      <c r="O96" s="1" t="s">
        <v>2155</v>
      </c>
      <c r="P96" s="1" t="s">
        <v>295</v>
      </c>
      <c r="Q96" s="1">
        <v>961756817475</v>
      </c>
      <c r="R96" s="1" t="s">
        <v>2156</v>
      </c>
      <c r="S96" s="1">
        <v>7758841923</v>
      </c>
      <c r="T96" s="1" t="s">
        <v>2157</v>
      </c>
      <c r="U96" s="1" t="s">
        <v>2158</v>
      </c>
      <c r="V96" s="1">
        <v>9763580419</v>
      </c>
      <c r="W96" s="1" t="s">
        <v>185</v>
      </c>
      <c r="X96" s="1" t="s">
        <v>2159</v>
      </c>
      <c r="Y96" s="1" t="s">
        <v>93</v>
      </c>
      <c r="Z96" s="1" t="s">
        <v>94</v>
      </c>
      <c r="AA96" s="1" t="s">
        <v>2159</v>
      </c>
      <c r="AB96" s="1" t="s">
        <v>93</v>
      </c>
      <c r="AC96" s="1" t="s">
        <v>94</v>
      </c>
      <c r="AD96" s="1" t="s">
        <v>95</v>
      </c>
      <c r="AE96" s="1" t="s">
        <v>95</v>
      </c>
      <c r="AF96" s="1" t="s">
        <v>2160</v>
      </c>
      <c r="AG96" s="1" t="s">
        <v>2161</v>
      </c>
      <c r="AH96" s="1" t="s">
        <v>799</v>
      </c>
      <c r="AI96" s="1" t="s">
        <v>101</v>
      </c>
      <c r="AJ96" s="1">
        <v>81.4</v>
      </c>
      <c r="AK96" s="1"/>
      <c r="AL96" s="1"/>
      <c r="AM96" s="1"/>
      <c r="AN96" s="1"/>
      <c r="AO96" s="1"/>
      <c r="AP96" s="1"/>
      <c r="AQ96" s="1"/>
      <c r="AR96" s="1"/>
      <c r="AS96" s="1" t="s">
        <v>2162</v>
      </c>
      <c r="AT96" s="1" t="s">
        <v>2161</v>
      </c>
      <c r="AU96" s="1" t="s">
        <v>192</v>
      </c>
      <c r="AV96" s="1" t="s">
        <v>662</v>
      </c>
      <c r="AW96" s="1">
        <v>89.18</v>
      </c>
      <c r="AX96" s="1"/>
      <c r="AY96" s="1" t="s">
        <v>103</v>
      </c>
      <c r="AZ96" s="1" t="s">
        <v>2163</v>
      </c>
      <c r="BA96" s="1" t="s">
        <v>196</v>
      </c>
      <c r="BB96" s="1" t="s">
        <v>379</v>
      </c>
      <c r="BC96" s="1" t="s">
        <v>1458</v>
      </c>
      <c r="BD96" s="1" t="s">
        <v>523</v>
      </c>
      <c r="BE96" s="1">
        <v>79.88</v>
      </c>
      <c r="BF96" s="1">
        <v>8.74</v>
      </c>
      <c r="BG96" s="1"/>
      <c r="BH96" s="1"/>
      <c r="BI96" s="1"/>
      <c r="BJ96" s="1"/>
      <c r="BK96" s="1"/>
      <c r="BL96" s="1"/>
      <c r="BM96" s="1"/>
      <c r="BN96" s="1"/>
      <c r="BO96" s="1" t="s">
        <v>2164</v>
      </c>
      <c r="BP96" s="1" t="s">
        <v>2165</v>
      </c>
      <c r="BQ96" s="1" t="s">
        <v>869</v>
      </c>
      <c r="BR96" s="1" t="s">
        <v>2166</v>
      </c>
      <c r="BS96" s="1">
        <v>4</v>
      </c>
      <c r="BT96" s="1"/>
      <c r="BU96" s="1" t="str">
        <f>HYPERLINK("https://nconnect.nicmar.ac.in/storage/profile/6a8724bf83785.png","Download")</f>
        <v>0</v>
      </c>
      <c r="BV96" s="3"/>
      <c r="BW96" s="3"/>
    </row>
    <row r="97" spans="1:75">
      <c r="A97" s="1" t="s">
        <v>75</v>
      </c>
      <c r="B97" s="1" t="s">
        <v>76</v>
      </c>
      <c r="C97" s="1" t="s">
        <v>2167</v>
      </c>
      <c r="D97" s="1" t="s">
        <v>921</v>
      </c>
      <c r="E97" s="1" t="s">
        <v>2168</v>
      </c>
      <c r="F97" s="1" t="s">
        <v>2169</v>
      </c>
      <c r="G97" s="1" t="s">
        <v>2170</v>
      </c>
      <c r="H97" s="1" t="s">
        <v>2171</v>
      </c>
      <c r="I97" s="1" t="s">
        <v>2171</v>
      </c>
      <c r="J97" s="1">
        <v>8625816327</v>
      </c>
      <c r="K97" s="1" t="s">
        <v>82</v>
      </c>
      <c r="L97" s="1" t="s">
        <v>2172</v>
      </c>
      <c r="M97" s="1" t="s">
        <v>84</v>
      </c>
      <c r="N97" s="1" t="s">
        <v>2173</v>
      </c>
      <c r="O97" s="1" t="s">
        <v>2174</v>
      </c>
      <c r="P97" s="1" t="s">
        <v>182</v>
      </c>
      <c r="Q97" s="1">
        <v>447327803441</v>
      </c>
      <c r="R97" s="1" t="s">
        <v>2175</v>
      </c>
      <c r="S97" s="1">
        <v>9422746737</v>
      </c>
      <c r="T97" s="1" t="s">
        <v>2157</v>
      </c>
      <c r="U97" s="1" t="s">
        <v>2176</v>
      </c>
      <c r="V97" s="1">
        <v>9370319127</v>
      </c>
      <c r="W97" s="1" t="s">
        <v>515</v>
      </c>
      <c r="X97" s="1" t="s">
        <v>2177</v>
      </c>
      <c r="Y97" s="1" t="s">
        <v>1618</v>
      </c>
      <c r="Z97" s="1" t="s">
        <v>94</v>
      </c>
      <c r="AA97" s="1" t="s">
        <v>2178</v>
      </c>
      <c r="AB97" s="1" t="s">
        <v>93</v>
      </c>
      <c r="AC97" s="1" t="s">
        <v>94</v>
      </c>
      <c r="AD97" s="1" t="s">
        <v>95</v>
      </c>
      <c r="AE97" s="1" t="s">
        <v>95</v>
      </c>
      <c r="AF97" s="1" t="s">
        <v>2179</v>
      </c>
      <c r="AG97" s="1" t="s">
        <v>2180</v>
      </c>
      <c r="AH97" s="1" t="s">
        <v>304</v>
      </c>
      <c r="AI97" s="1" t="s">
        <v>305</v>
      </c>
      <c r="AJ97" s="1">
        <v>87</v>
      </c>
      <c r="AK97" s="1">
        <v>9.16</v>
      </c>
      <c r="AL97" s="1" t="s">
        <v>2181</v>
      </c>
      <c r="AM97" s="1" t="s">
        <v>2180</v>
      </c>
      <c r="AN97" s="1" t="s">
        <v>100</v>
      </c>
      <c r="AO97" s="1" t="s">
        <v>189</v>
      </c>
      <c r="AP97" s="1" t="s">
        <v>308</v>
      </c>
      <c r="AQ97" s="1">
        <v>64.15</v>
      </c>
      <c r="AR97" s="1">
        <v>6.63</v>
      </c>
      <c r="AS97" s="1" t="s">
        <v>636</v>
      </c>
      <c r="AT97" s="1" t="s">
        <v>2182</v>
      </c>
      <c r="AU97" s="1" t="s">
        <v>222</v>
      </c>
      <c r="AV97" s="1" t="s">
        <v>382</v>
      </c>
      <c r="AW97" s="1">
        <v>84.68</v>
      </c>
      <c r="AX97" s="1">
        <v>8.91</v>
      </c>
      <c r="AY97" s="1" t="s">
        <v>194</v>
      </c>
      <c r="AZ97" s="1" t="s">
        <v>195</v>
      </c>
      <c r="BA97" s="1" t="s">
        <v>196</v>
      </c>
      <c r="BB97" s="1" t="s">
        <v>379</v>
      </c>
      <c r="BC97" s="1" t="s">
        <v>2183</v>
      </c>
      <c r="BD97" s="1" t="s">
        <v>1048</v>
      </c>
      <c r="BE97" s="1">
        <v>68.0</v>
      </c>
      <c r="BF97" s="1">
        <v>7.64</v>
      </c>
      <c r="BG97" s="1"/>
      <c r="BH97" s="1"/>
      <c r="BI97" s="1"/>
      <c r="BJ97" s="1"/>
      <c r="BK97" s="1"/>
      <c r="BL97" s="1"/>
      <c r="BM97" s="1"/>
      <c r="BN97" s="1"/>
      <c r="BO97" s="1" t="s">
        <v>2184</v>
      </c>
      <c r="BP97" s="1"/>
      <c r="BQ97" s="1"/>
      <c r="BR97" s="1"/>
      <c r="BS97" s="1"/>
      <c r="BT97" s="1"/>
      <c r="BU97" s="1" t="str">
        <f>HYPERLINK("https://nconnect.nicmar.ac.in/storage/profile/6a8593fc67b97.png","Download")</f>
        <v>0</v>
      </c>
      <c r="BV97" s="3"/>
      <c r="BW97" s="3"/>
    </row>
    <row r="98" spans="1:75">
      <c r="A98" s="1" t="s">
        <v>75</v>
      </c>
      <c r="B98" s="1" t="s">
        <v>76</v>
      </c>
      <c r="C98" s="1" t="s">
        <v>2185</v>
      </c>
      <c r="D98" s="1" t="s">
        <v>2186</v>
      </c>
      <c r="E98" s="1"/>
      <c r="F98" s="1" t="s">
        <v>2187</v>
      </c>
      <c r="G98" s="1" t="s">
        <v>2188</v>
      </c>
      <c r="H98" s="1" t="s">
        <v>2189</v>
      </c>
      <c r="I98" s="1" t="s">
        <v>2189</v>
      </c>
      <c r="J98" s="1">
        <v>7356883585</v>
      </c>
      <c r="K98" s="1" t="s">
        <v>82</v>
      </c>
      <c r="L98" s="1" t="s">
        <v>2190</v>
      </c>
      <c r="M98" s="1" t="s">
        <v>84</v>
      </c>
      <c r="N98" s="1" t="s">
        <v>489</v>
      </c>
      <c r="O98" s="1" t="s">
        <v>2191</v>
      </c>
      <c r="P98" s="1" t="s">
        <v>87</v>
      </c>
      <c r="Q98" s="1">
        <v>979915136317</v>
      </c>
      <c r="R98" s="1" t="s">
        <v>2192</v>
      </c>
      <c r="S98" s="1">
        <v>9947589013</v>
      </c>
      <c r="T98" s="1" t="s">
        <v>2193</v>
      </c>
      <c r="U98" s="1" t="s">
        <v>2194</v>
      </c>
      <c r="V98" s="1">
        <v>9605577879</v>
      </c>
      <c r="W98" s="1" t="s">
        <v>2195</v>
      </c>
      <c r="X98" s="1" t="s">
        <v>2196</v>
      </c>
      <c r="Y98" s="1" t="s">
        <v>2197</v>
      </c>
      <c r="Z98" s="1" t="s">
        <v>160</v>
      </c>
      <c r="AA98" s="1" t="s">
        <v>2196</v>
      </c>
      <c r="AB98" s="1" t="s">
        <v>2197</v>
      </c>
      <c r="AC98" s="1" t="s">
        <v>160</v>
      </c>
      <c r="AD98" s="1" t="s">
        <v>95</v>
      </c>
      <c r="AE98" s="1" t="s">
        <v>95</v>
      </c>
      <c r="AF98" s="1" t="s">
        <v>2198</v>
      </c>
      <c r="AG98" s="1" t="s">
        <v>2199</v>
      </c>
      <c r="AH98" s="1" t="s">
        <v>189</v>
      </c>
      <c r="AI98" s="1" t="s">
        <v>164</v>
      </c>
      <c r="AJ98" s="1">
        <v>95.4</v>
      </c>
      <c r="AK98" s="1"/>
      <c r="AL98" s="1" t="s">
        <v>2200</v>
      </c>
      <c r="AM98" s="1" t="s">
        <v>2201</v>
      </c>
      <c r="AN98" s="1" t="s">
        <v>100</v>
      </c>
      <c r="AO98" s="1" t="s">
        <v>165</v>
      </c>
      <c r="AP98" s="1" t="s">
        <v>166</v>
      </c>
      <c r="AQ98" s="1">
        <v>99.16</v>
      </c>
      <c r="AR98" s="1"/>
      <c r="AS98" s="1"/>
      <c r="AT98" s="1"/>
      <c r="AU98" s="1"/>
      <c r="AV98" s="1"/>
      <c r="AW98" s="1"/>
      <c r="AX98" s="1"/>
      <c r="AY98" s="1" t="s">
        <v>223</v>
      </c>
      <c r="AZ98" s="1" t="s">
        <v>2202</v>
      </c>
      <c r="BA98" s="1" t="s">
        <v>105</v>
      </c>
      <c r="BB98" s="1" t="s">
        <v>169</v>
      </c>
      <c r="BC98" s="1" t="s">
        <v>252</v>
      </c>
      <c r="BD98" s="1" t="s">
        <v>959</v>
      </c>
      <c r="BE98" s="1">
        <v>79.4</v>
      </c>
      <c r="BF98" s="1">
        <v>7.94</v>
      </c>
      <c r="BG98" s="1"/>
      <c r="BH98" s="1"/>
      <c r="BI98" s="1"/>
      <c r="BJ98" s="1"/>
      <c r="BK98" s="1"/>
      <c r="BL98" s="1"/>
      <c r="BM98" s="1"/>
      <c r="BN98" s="1"/>
      <c r="BO98" s="1" t="s">
        <v>2203</v>
      </c>
      <c r="BP98" s="1"/>
      <c r="BQ98" s="1"/>
      <c r="BR98" s="1" t="s">
        <v>2204</v>
      </c>
      <c r="BS98" s="1">
        <v>19</v>
      </c>
      <c r="BT98" s="1"/>
      <c r="BU98" s="1" t="str">
        <f>HYPERLINK("https://nconnect.nicmar.ac.in/storage/profile/6a85e1ec49114.png","Download")</f>
        <v>0</v>
      </c>
      <c r="BV98" s="3"/>
      <c r="BW98" s="3"/>
    </row>
    <row r="99" spans="1:75">
      <c r="A99" s="1" t="s">
        <v>75</v>
      </c>
      <c r="B99" s="1" t="s">
        <v>76</v>
      </c>
      <c r="C99" s="1" t="s">
        <v>2205</v>
      </c>
      <c r="D99" s="1" t="s">
        <v>2206</v>
      </c>
      <c r="E99" s="1"/>
      <c r="F99" s="1" t="s">
        <v>2207</v>
      </c>
      <c r="G99" s="1" t="s">
        <v>2208</v>
      </c>
      <c r="H99" s="1" t="s">
        <v>2209</v>
      </c>
      <c r="I99" s="1" t="s">
        <v>2210</v>
      </c>
      <c r="J99" s="1">
        <v>9038068889</v>
      </c>
      <c r="K99" s="1" t="s">
        <v>82</v>
      </c>
      <c r="L99" s="1" t="s">
        <v>2211</v>
      </c>
      <c r="M99" s="1" t="s">
        <v>84</v>
      </c>
      <c r="N99" s="1" t="s">
        <v>2212</v>
      </c>
      <c r="O99" s="1" t="s">
        <v>2213</v>
      </c>
      <c r="P99" s="1" t="s">
        <v>121</v>
      </c>
      <c r="Q99" s="1">
        <v>247702322971</v>
      </c>
      <c r="R99" s="1" t="s">
        <v>2214</v>
      </c>
      <c r="S99" s="1">
        <v>9007476337</v>
      </c>
      <c r="T99" s="1" t="s">
        <v>346</v>
      </c>
      <c r="U99" s="1" t="s">
        <v>2215</v>
      </c>
      <c r="V99" s="1">
        <v>9831182981</v>
      </c>
      <c r="W99" s="1" t="s">
        <v>346</v>
      </c>
      <c r="X99" s="1" t="s">
        <v>2216</v>
      </c>
      <c r="Y99" s="1" t="s">
        <v>2217</v>
      </c>
      <c r="Z99" s="1" t="s">
        <v>127</v>
      </c>
      <c r="AA99" s="1" t="s">
        <v>2216</v>
      </c>
      <c r="AB99" s="1" t="s">
        <v>2217</v>
      </c>
      <c r="AC99" s="1" t="s">
        <v>127</v>
      </c>
      <c r="AD99" s="1" t="s">
        <v>95</v>
      </c>
      <c r="AE99" s="1" t="s">
        <v>95</v>
      </c>
      <c r="AF99" s="1" t="s">
        <v>2218</v>
      </c>
      <c r="AG99" s="1" t="s">
        <v>2219</v>
      </c>
      <c r="AH99" s="1" t="s">
        <v>2220</v>
      </c>
      <c r="AI99" s="1" t="s">
        <v>1477</v>
      </c>
      <c r="AJ99" s="1">
        <v>77.9</v>
      </c>
      <c r="AK99" s="1">
        <v>8.2</v>
      </c>
      <c r="AL99" s="1" t="s">
        <v>2218</v>
      </c>
      <c r="AM99" s="1" t="s">
        <v>2219</v>
      </c>
      <c r="AN99" s="1" t="s">
        <v>2221</v>
      </c>
      <c r="AO99" s="1" t="s">
        <v>304</v>
      </c>
      <c r="AP99" s="1" t="s">
        <v>910</v>
      </c>
      <c r="AQ99" s="1">
        <v>75</v>
      </c>
      <c r="AR99" s="1">
        <v>8</v>
      </c>
      <c r="AS99" s="1"/>
      <c r="AT99" s="1"/>
      <c r="AU99" s="1"/>
      <c r="AV99" s="1"/>
      <c r="AW99" s="1"/>
      <c r="AX99" s="1"/>
      <c r="AY99" s="1" t="s">
        <v>2222</v>
      </c>
      <c r="AZ99" s="1" t="s">
        <v>2223</v>
      </c>
      <c r="BA99" s="1" t="s">
        <v>105</v>
      </c>
      <c r="BB99" s="1" t="s">
        <v>311</v>
      </c>
      <c r="BC99" s="1" t="s">
        <v>307</v>
      </c>
      <c r="BD99" s="1" t="s">
        <v>193</v>
      </c>
      <c r="BE99" s="1">
        <v>82.4</v>
      </c>
      <c r="BF99" s="1">
        <v>7.88</v>
      </c>
      <c r="BG99" s="1"/>
      <c r="BH99" s="1"/>
      <c r="BI99" s="1"/>
      <c r="BJ99" s="1"/>
      <c r="BK99" s="1"/>
      <c r="BL99" s="1"/>
      <c r="BM99" s="1"/>
      <c r="BN99" s="1"/>
      <c r="BO99" s="1" t="s">
        <v>2224</v>
      </c>
      <c r="BP99" s="1" t="s">
        <v>2225</v>
      </c>
      <c r="BQ99" s="1" t="s">
        <v>1415</v>
      </c>
      <c r="BR99" s="1" t="s">
        <v>2226</v>
      </c>
      <c r="BS99" s="1">
        <v>23</v>
      </c>
      <c r="BT99" s="1"/>
      <c r="BU99" s="1" t="str">
        <f>HYPERLINK("https://nconnect.nicmar.ac.in/storage/profile/6a85ddb71d581.png","Download")</f>
        <v>0</v>
      </c>
      <c r="BV99" s="3"/>
      <c r="BW99" s="3"/>
    </row>
    <row r="100" spans="1:75">
      <c r="A100" s="1" t="s">
        <v>75</v>
      </c>
      <c r="B100" s="1" t="s">
        <v>76</v>
      </c>
      <c r="C100" s="1" t="s">
        <v>2227</v>
      </c>
      <c r="D100" s="1" t="s">
        <v>2228</v>
      </c>
      <c r="E100" s="1" t="s">
        <v>1354</v>
      </c>
      <c r="F100" s="1" t="s">
        <v>983</v>
      </c>
      <c r="G100" s="1" t="s">
        <v>2229</v>
      </c>
      <c r="H100" s="1" t="s">
        <v>2230</v>
      </c>
      <c r="I100" s="1" t="s">
        <v>2230</v>
      </c>
      <c r="J100" s="1">
        <v>7710927276</v>
      </c>
      <c r="K100" s="1" t="s">
        <v>117</v>
      </c>
      <c r="L100" s="1" t="s">
        <v>2231</v>
      </c>
      <c r="M100" s="1" t="s">
        <v>84</v>
      </c>
      <c r="N100" s="1" t="s">
        <v>2232</v>
      </c>
      <c r="O100" s="1" t="s">
        <v>2233</v>
      </c>
      <c r="P100" s="1" t="s">
        <v>121</v>
      </c>
      <c r="Q100" s="1">
        <v>554318302456</v>
      </c>
      <c r="R100" s="1" t="s">
        <v>2234</v>
      </c>
      <c r="S100" s="1">
        <v>8980042784</v>
      </c>
      <c r="T100" s="1" t="s">
        <v>2235</v>
      </c>
      <c r="U100" s="1" t="s">
        <v>2236</v>
      </c>
      <c r="V100" s="1">
        <v>7359894884</v>
      </c>
      <c r="W100" s="1" t="s">
        <v>157</v>
      </c>
      <c r="X100" s="1" t="s">
        <v>2237</v>
      </c>
      <c r="Y100" s="1" t="s">
        <v>301</v>
      </c>
      <c r="Z100" s="1" t="s">
        <v>94</v>
      </c>
      <c r="AA100" s="1" t="s">
        <v>2238</v>
      </c>
      <c r="AB100" s="1" t="s">
        <v>2239</v>
      </c>
      <c r="AC100" s="1" t="s">
        <v>1762</v>
      </c>
      <c r="AD100" s="1" t="s">
        <v>95</v>
      </c>
      <c r="AE100" s="1" t="s">
        <v>95</v>
      </c>
      <c r="AF100" s="1" t="s">
        <v>2240</v>
      </c>
      <c r="AG100" s="1" t="s">
        <v>97</v>
      </c>
      <c r="AH100" s="1" t="s">
        <v>189</v>
      </c>
      <c r="AI100" s="1" t="s">
        <v>101</v>
      </c>
      <c r="AJ100" s="1">
        <v>70</v>
      </c>
      <c r="AK100" s="1">
        <v>7</v>
      </c>
      <c r="AL100" s="1" t="s">
        <v>2241</v>
      </c>
      <c r="AM100" s="1" t="s">
        <v>2242</v>
      </c>
      <c r="AN100" s="1" t="s">
        <v>134</v>
      </c>
      <c r="AO100" s="1" t="s">
        <v>221</v>
      </c>
      <c r="AP100" s="1" t="s">
        <v>135</v>
      </c>
      <c r="AQ100" s="1">
        <v>78</v>
      </c>
      <c r="AR100" s="1">
        <v>7.8</v>
      </c>
      <c r="AS100" s="1"/>
      <c r="AT100" s="1"/>
      <c r="AU100" s="1"/>
      <c r="AV100" s="1"/>
      <c r="AW100" s="1"/>
      <c r="AX100" s="1"/>
      <c r="AY100" s="1" t="s">
        <v>2243</v>
      </c>
      <c r="AZ100" s="1" t="s">
        <v>2244</v>
      </c>
      <c r="BA100" s="1" t="s">
        <v>138</v>
      </c>
      <c r="BB100" s="1" t="s">
        <v>190</v>
      </c>
      <c r="BC100" s="1" t="s">
        <v>140</v>
      </c>
      <c r="BD100" s="1" t="s">
        <v>108</v>
      </c>
      <c r="BE100" s="1">
        <v>65</v>
      </c>
      <c r="BF100" s="1">
        <v>6.5</v>
      </c>
      <c r="BG100" s="1"/>
      <c r="BH100" s="1"/>
      <c r="BI100" s="1"/>
      <c r="BJ100" s="1"/>
      <c r="BK100" s="1"/>
      <c r="BL100" s="1"/>
      <c r="BM100" s="1"/>
      <c r="BN100" s="1"/>
      <c r="BO100" s="1" t="s">
        <v>2245</v>
      </c>
      <c r="BP100" s="1"/>
      <c r="BQ100" s="1"/>
      <c r="BR100" s="1" t="s">
        <v>2246</v>
      </c>
      <c r="BS100" s="1">
        <v>16</v>
      </c>
      <c r="BT100" s="1"/>
      <c r="BU100" s="1" t="str">
        <f>HYPERLINK("https://nconnect.nicmar.ac.in/storage/profile/6a85ed787bbfe.png","Download")</f>
        <v>0</v>
      </c>
      <c r="BV100" s="3"/>
      <c r="BW100" s="3"/>
    </row>
    <row r="101" spans="1:75">
      <c r="A101" s="1" t="s">
        <v>75</v>
      </c>
      <c r="B101" s="1" t="s">
        <v>76</v>
      </c>
      <c r="C101" s="1" t="s">
        <v>2247</v>
      </c>
      <c r="D101" s="1" t="s">
        <v>2248</v>
      </c>
      <c r="E101" s="1"/>
      <c r="F101" s="1" t="s">
        <v>872</v>
      </c>
      <c r="G101" s="1" t="s">
        <v>2249</v>
      </c>
      <c r="H101" s="1" t="s">
        <v>2250</v>
      </c>
      <c r="I101" s="1" t="s">
        <v>2251</v>
      </c>
      <c r="J101" s="1">
        <v>8714131106</v>
      </c>
      <c r="K101" s="1" t="s">
        <v>82</v>
      </c>
      <c r="L101" s="1" t="s">
        <v>2252</v>
      </c>
      <c r="M101" s="1" t="s">
        <v>84</v>
      </c>
      <c r="N101" s="1" t="s">
        <v>2253</v>
      </c>
      <c r="O101" s="1" t="s">
        <v>2254</v>
      </c>
      <c r="P101" s="1" t="s">
        <v>121</v>
      </c>
      <c r="Q101" s="1">
        <v>530933091352</v>
      </c>
      <c r="R101" s="1" t="s">
        <v>2255</v>
      </c>
      <c r="S101" s="1">
        <v>9496852349</v>
      </c>
      <c r="T101" s="1" t="s">
        <v>2256</v>
      </c>
      <c r="U101" s="1" t="s">
        <v>2257</v>
      </c>
      <c r="V101" s="1">
        <v>9496868434</v>
      </c>
      <c r="W101" s="1" t="s">
        <v>185</v>
      </c>
      <c r="X101" s="1" t="s">
        <v>2258</v>
      </c>
      <c r="Y101" s="1" t="s">
        <v>2259</v>
      </c>
      <c r="Z101" s="1" t="s">
        <v>160</v>
      </c>
      <c r="AA101" s="1" t="s">
        <v>2260</v>
      </c>
      <c r="AB101" s="1" t="s">
        <v>2259</v>
      </c>
      <c r="AC101" s="1" t="s">
        <v>160</v>
      </c>
      <c r="AD101" s="1" t="s">
        <v>95</v>
      </c>
      <c r="AE101" s="1" t="s">
        <v>95</v>
      </c>
      <c r="AF101" s="1" t="s">
        <v>2261</v>
      </c>
      <c r="AG101" s="1" t="s">
        <v>2262</v>
      </c>
      <c r="AH101" s="1" t="s">
        <v>189</v>
      </c>
      <c r="AI101" s="1" t="s">
        <v>131</v>
      </c>
      <c r="AJ101" s="1">
        <v>96.6</v>
      </c>
      <c r="AK101" s="1"/>
      <c r="AL101" s="1" t="s">
        <v>2263</v>
      </c>
      <c r="AM101" s="1" t="s">
        <v>2262</v>
      </c>
      <c r="AN101" s="1" t="s">
        <v>100</v>
      </c>
      <c r="AO101" s="1" t="s">
        <v>221</v>
      </c>
      <c r="AP101" s="1" t="s">
        <v>801</v>
      </c>
      <c r="AQ101" s="1">
        <v>95.4</v>
      </c>
      <c r="AR101" s="1"/>
      <c r="AS101" s="1"/>
      <c r="AT101" s="1"/>
      <c r="AU101" s="1"/>
      <c r="AV101" s="1"/>
      <c r="AW101" s="1"/>
      <c r="AX101" s="1"/>
      <c r="AY101" s="1" t="s">
        <v>499</v>
      </c>
      <c r="AZ101" s="1" t="s">
        <v>2264</v>
      </c>
      <c r="BA101" s="1" t="s">
        <v>138</v>
      </c>
      <c r="BB101" s="1" t="s">
        <v>379</v>
      </c>
      <c r="BC101" s="1" t="s">
        <v>889</v>
      </c>
      <c r="BD101" s="1" t="s">
        <v>959</v>
      </c>
      <c r="BE101" s="1">
        <v>75</v>
      </c>
      <c r="BF101" s="1">
        <v>7.5</v>
      </c>
      <c r="BG101" s="1"/>
      <c r="BH101" s="1"/>
      <c r="BI101" s="1"/>
      <c r="BJ101" s="1"/>
      <c r="BK101" s="1"/>
      <c r="BL101" s="1"/>
      <c r="BM101" s="1"/>
      <c r="BN101" s="1"/>
      <c r="BO101" s="1" t="s">
        <v>2265</v>
      </c>
      <c r="BP101" s="1"/>
      <c r="BQ101" s="1"/>
      <c r="BR101" s="1" t="s">
        <v>2266</v>
      </c>
      <c r="BS101" s="1">
        <v>1</v>
      </c>
      <c r="BT101" s="1" t="s">
        <v>2267</v>
      </c>
      <c r="BU101" s="1" t="str">
        <f>HYPERLINK("https://nconnect.nicmar.ac.in/storage/profile/6a85b2fcb7d1a.png","Download")</f>
        <v>0</v>
      </c>
      <c r="BV101" s="3"/>
      <c r="BW101" s="3"/>
    </row>
    <row r="102" spans="1:75">
      <c r="A102" s="1" t="s">
        <v>75</v>
      </c>
      <c r="B102" s="1" t="s">
        <v>76</v>
      </c>
      <c r="C102" s="1" t="s">
        <v>2268</v>
      </c>
      <c r="D102" s="1" t="s">
        <v>2269</v>
      </c>
      <c r="E102" s="1" t="s">
        <v>2270</v>
      </c>
      <c r="F102" s="1" t="s">
        <v>2271</v>
      </c>
      <c r="G102" s="1" t="s">
        <v>2272</v>
      </c>
      <c r="H102" s="1" t="s">
        <v>2273</v>
      </c>
      <c r="I102" s="1" t="s">
        <v>2273</v>
      </c>
      <c r="J102" s="1">
        <v>6282871619</v>
      </c>
      <c r="K102" s="1" t="s">
        <v>82</v>
      </c>
      <c r="L102" s="1" t="s">
        <v>2274</v>
      </c>
      <c r="M102" s="1" t="s">
        <v>84</v>
      </c>
      <c r="N102" s="1" t="s">
        <v>2275</v>
      </c>
      <c r="O102" s="1" t="s">
        <v>2276</v>
      </c>
      <c r="P102" s="1" t="s">
        <v>121</v>
      </c>
      <c r="Q102" s="1">
        <v>851509759810</v>
      </c>
      <c r="R102" s="1" t="s">
        <v>2277</v>
      </c>
      <c r="S102" s="1">
        <v>9447969800</v>
      </c>
      <c r="T102" s="1" t="s">
        <v>2278</v>
      </c>
      <c r="U102" s="1" t="s">
        <v>2279</v>
      </c>
      <c r="V102" s="1">
        <v>9497620700</v>
      </c>
      <c r="W102" s="1" t="s">
        <v>374</v>
      </c>
      <c r="X102" s="1" t="s">
        <v>2280</v>
      </c>
      <c r="Y102" s="1" t="s">
        <v>2259</v>
      </c>
      <c r="Z102" s="1" t="s">
        <v>160</v>
      </c>
      <c r="AA102" s="1" t="s">
        <v>2280</v>
      </c>
      <c r="AB102" s="1" t="s">
        <v>2259</v>
      </c>
      <c r="AC102" s="1" t="s">
        <v>160</v>
      </c>
      <c r="AD102" s="1" t="s">
        <v>95</v>
      </c>
      <c r="AE102" s="1" t="s">
        <v>95</v>
      </c>
      <c r="AF102" s="1" t="s">
        <v>2263</v>
      </c>
      <c r="AG102" s="1" t="s">
        <v>2281</v>
      </c>
      <c r="AH102" s="1" t="s">
        <v>192</v>
      </c>
      <c r="AI102" s="1" t="s">
        <v>102</v>
      </c>
      <c r="AJ102" s="1">
        <v>93</v>
      </c>
      <c r="AK102" s="1"/>
      <c r="AL102" s="1" t="s">
        <v>2263</v>
      </c>
      <c r="AM102" s="1" t="s">
        <v>2281</v>
      </c>
      <c r="AN102" s="1" t="s">
        <v>498</v>
      </c>
      <c r="AO102" s="1" t="s">
        <v>222</v>
      </c>
      <c r="AP102" s="1" t="s">
        <v>478</v>
      </c>
      <c r="AQ102" s="1">
        <v>87</v>
      </c>
      <c r="AR102" s="1"/>
      <c r="AS102" s="1"/>
      <c r="AT102" s="1"/>
      <c r="AU102" s="1"/>
      <c r="AV102" s="1"/>
      <c r="AW102" s="1"/>
      <c r="AX102" s="1"/>
      <c r="AY102" s="1" t="s">
        <v>499</v>
      </c>
      <c r="AZ102" s="1" t="s">
        <v>2282</v>
      </c>
      <c r="BA102" s="1" t="s">
        <v>138</v>
      </c>
      <c r="BB102" s="1" t="s">
        <v>379</v>
      </c>
      <c r="BC102" s="1" t="s">
        <v>1458</v>
      </c>
      <c r="BD102" s="1" t="s">
        <v>170</v>
      </c>
      <c r="BE102" s="1">
        <v>83.6</v>
      </c>
      <c r="BF102" s="1">
        <v>8.36</v>
      </c>
      <c r="BG102" s="1"/>
      <c r="BH102" s="1"/>
      <c r="BI102" s="1"/>
      <c r="BJ102" s="1"/>
      <c r="BK102" s="1"/>
      <c r="BL102" s="1"/>
      <c r="BM102" s="1"/>
      <c r="BN102" s="1"/>
      <c r="BO102" s="1" t="s">
        <v>2283</v>
      </c>
      <c r="BP102" s="1"/>
      <c r="BQ102" s="1"/>
      <c r="BR102" s="1" t="s">
        <v>2284</v>
      </c>
      <c r="BS102" s="1"/>
      <c r="BT102" s="1" t="s">
        <v>2285</v>
      </c>
      <c r="BU102" s="1" t="str">
        <f>HYPERLINK("https://nconnect.nicmar.ac.in/storage/profile/6a85bab1b7585.png","Download")</f>
        <v>0</v>
      </c>
      <c r="BV102" s="3"/>
      <c r="BW102" s="3"/>
    </row>
    <row r="103" spans="1:75">
      <c r="A103" s="1" t="s">
        <v>75</v>
      </c>
      <c r="B103" s="1" t="s">
        <v>76</v>
      </c>
      <c r="C103" s="1" t="s">
        <v>2286</v>
      </c>
      <c r="D103" s="1" t="s">
        <v>2287</v>
      </c>
      <c r="E103" s="1" t="s">
        <v>2288</v>
      </c>
      <c r="F103" s="1" t="s">
        <v>231</v>
      </c>
      <c r="G103" s="1" t="s">
        <v>2289</v>
      </c>
      <c r="H103" s="1" t="s">
        <v>2290</v>
      </c>
      <c r="I103" s="1" t="s">
        <v>2290</v>
      </c>
      <c r="J103" s="1">
        <v>7972212009</v>
      </c>
      <c r="K103" s="1" t="s">
        <v>117</v>
      </c>
      <c r="L103" s="1" t="s">
        <v>2291</v>
      </c>
      <c r="M103" s="1" t="s">
        <v>84</v>
      </c>
      <c r="N103" s="1" t="s">
        <v>235</v>
      </c>
      <c r="O103" s="1" t="s">
        <v>2292</v>
      </c>
      <c r="P103" s="1" t="s">
        <v>87</v>
      </c>
      <c r="Q103" s="1">
        <v>487262438355</v>
      </c>
      <c r="R103" s="1" t="s">
        <v>2293</v>
      </c>
      <c r="S103" s="1">
        <v>9326082314</v>
      </c>
      <c r="T103" s="1" t="s">
        <v>183</v>
      </c>
      <c r="U103" s="1" t="s">
        <v>2294</v>
      </c>
      <c r="V103" s="1">
        <v>9371346165</v>
      </c>
      <c r="W103" s="1" t="s">
        <v>515</v>
      </c>
      <c r="X103" s="1" t="s">
        <v>2295</v>
      </c>
      <c r="Y103" s="1" t="s">
        <v>1581</v>
      </c>
      <c r="Z103" s="1" t="s">
        <v>94</v>
      </c>
      <c r="AA103" s="1" t="s">
        <v>2295</v>
      </c>
      <c r="AB103" s="1" t="s">
        <v>1581</v>
      </c>
      <c r="AC103" s="1" t="s">
        <v>94</v>
      </c>
      <c r="AD103" s="1" t="s">
        <v>95</v>
      </c>
      <c r="AE103" s="1" t="s">
        <v>95</v>
      </c>
      <c r="AF103" s="1" t="s">
        <v>2296</v>
      </c>
      <c r="AG103" s="1" t="s">
        <v>2297</v>
      </c>
      <c r="AH103" s="1" t="s">
        <v>1188</v>
      </c>
      <c r="AI103" s="1" t="s">
        <v>164</v>
      </c>
      <c r="AJ103" s="1">
        <v>72.6</v>
      </c>
      <c r="AK103" s="1"/>
      <c r="AL103" s="1" t="s">
        <v>2298</v>
      </c>
      <c r="AM103" s="1" t="s">
        <v>2297</v>
      </c>
      <c r="AN103" s="1" t="s">
        <v>100</v>
      </c>
      <c r="AO103" s="1" t="s">
        <v>164</v>
      </c>
      <c r="AP103" s="1" t="s">
        <v>249</v>
      </c>
      <c r="AQ103" s="1">
        <v>81.67</v>
      </c>
      <c r="AR103" s="1"/>
      <c r="AS103" s="1"/>
      <c r="AT103" s="1"/>
      <c r="AU103" s="1"/>
      <c r="AV103" s="1"/>
      <c r="AW103" s="1"/>
      <c r="AX103" s="1"/>
      <c r="AY103" s="1" t="s">
        <v>2299</v>
      </c>
      <c r="AZ103" s="1" t="s">
        <v>2300</v>
      </c>
      <c r="BA103" s="1" t="s">
        <v>138</v>
      </c>
      <c r="BB103" s="1" t="s">
        <v>379</v>
      </c>
      <c r="BC103" s="1" t="s">
        <v>252</v>
      </c>
      <c r="BD103" s="1" t="s">
        <v>704</v>
      </c>
      <c r="BE103" s="1">
        <v>71.3</v>
      </c>
      <c r="BF103" s="1">
        <v>7.13</v>
      </c>
      <c r="BG103" s="1"/>
      <c r="BH103" s="1"/>
      <c r="BI103" s="1"/>
      <c r="BJ103" s="1"/>
      <c r="BK103" s="1"/>
      <c r="BL103" s="1"/>
      <c r="BM103" s="1"/>
      <c r="BN103" s="1"/>
      <c r="BO103" s="1" t="s">
        <v>2301</v>
      </c>
      <c r="BP103" s="1" t="s">
        <v>2302</v>
      </c>
      <c r="BQ103" s="1" t="s">
        <v>617</v>
      </c>
      <c r="BR103" s="1" t="s">
        <v>2303</v>
      </c>
      <c r="BS103" s="1">
        <v>9</v>
      </c>
      <c r="BT103" s="1"/>
      <c r="BU103" s="1" t="str">
        <f>HYPERLINK("https://nconnect.nicmar.ac.in/storage/profile/6a85a4a7ce648.png","Download")</f>
        <v>0</v>
      </c>
      <c r="BV103" s="3"/>
      <c r="BW103" s="3"/>
    </row>
    <row r="104" spans="1:75">
      <c r="A104" s="1" t="s">
        <v>75</v>
      </c>
      <c r="B104" s="1" t="s">
        <v>76</v>
      </c>
      <c r="C104" s="1" t="s">
        <v>2304</v>
      </c>
      <c r="D104" s="1" t="s">
        <v>2305</v>
      </c>
      <c r="E104" s="1" t="s">
        <v>1089</v>
      </c>
      <c r="F104" s="1" t="s">
        <v>2306</v>
      </c>
      <c r="G104" s="1" t="s">
        <v>2307</v>
      </c>
      <c r="H104" s="1" t="s">
        <v>2308</v>
      </c>
      <c r="I104" s="1" t="s">
        <v>2308</v>
      </c>
      <c r="J104" s="1">
        <v>8879842908</v>
      </c>
      <c r="K104" s="1" t="s">
        <v>117</v>
      </c>
      <c r="L104" s="1" t="s">
        <v>857</v>
      </c>
      <c r="M104" s="1" t="s">
        <v>84</v>
      </c>
      <c r="N104" s="1" t="s">
        <v>2309</v>
      </c>
      <c r="O104" s="1" t="s">
        <v>2310</v>
      </c>
      <c r="P104" s="1" t="s">
        <v>87</v>
      </c>
      <c r="Q104" s="1">
        <v>706806162495</v>
      </c>
      <c r="R104" s="1" t="s">
        <v>2311</v>
      </c>
      <c r="S104" s="1">
        <v>9820622361</v>
      </c>
      <c r="T104" s="1" t="s">
        <v>264</v>
      </c>
      <c r="U104" s="1" t="s">
        <v>2312</v>
      </c>
      <c r="V104" s="1">
        <v>9820622374</v>
      </c>
      <c r="W104" s="1" t="s">
        <v>2313</v>
      </c>
      <c r="X104" s="1" t="s">
        <v>2314</v>
      </c>
      <c r="Y104" s="1" t="s">
        <v>301</v>
      </c>
      <c r="Z104" s="1" t="s">
        <v>94</v>
      </c>
      <c r="AA104" s="1" t="s">
        <v>2314</v>
      </c>
      <c r="AB104" s="1" t="s">
        <v>301</v>
      </c>
      <c r="AC104" s="1" t="s">
        <v>94</v>
      </c>
      <c r="AD104" s="1" t="s">
        <v>95</v>
      </c>
      <c r="AE104" s="1" t="s">
        <v>95</v>
      </c>
      <c r="AF104" s="1" t="s">
        <v>2315</v>
      </c>
      <c r="AG104" s="1" t="s">
        <v>2316</v>
      </c>
      <c r="AH104" s="1" t="s">
        <v>428</v>
      </c>
      <c r="AI104" s="1" t="s">
        <v>99</v>
      </c>
      <c r="AJ104" s="1">
        <v>82.4</v>
      </c>
      <c r="AK104" s="1"/>
      <c r="AL104" s="1" t="s">
        <v>2317</v>
      </c>
      <c r="AM104" s="1" t="s">
        <v>2316</v>
      </c>
      <c r="AN104" s="1" t="s">
        <v>134</v>
      </c>
      <c r="AO104" s="1" t="s">
        <v>192</v>
      </c>
      <c r="AP104" s="1" t="s">
        <v>546</v>
      </c>
      <c r="AQ104" s="1">
        <v>68.15</v>
      </c>
      <c r="AR104" s="1"/>
      <c r="AS104" s="1"/>
      <c r="AT104" s="1"/>
      <c r="AU104" s="1"/>
      <c r="AV104" s="1"/>
      <c r="AW104" s="1"/>
      <c r="AX104" s="1"/>
      <c r="AY104" s="1" t="s">
        <v>309</v>
      </c>
      <c r="AZ104" s="1" t="s">
        <v>429</v>
      </c>
      <c r="BA104" s="1" t="s">
        <v>196</v>
      </c>
      <c r="BB104" s="1" t="s">
        <v>379</v>
      </c>
      <c r="BC104" s="1" t="s">
        <v>520</v>
      </c>
      <c r="BD104" s="1" t="s">
        <v>313</v>
      </c>
      <c r="BE104" s="1">
        <v>80.23</v>
      </c>
      <c r="BF104" s="1">
        <v>9.22</v>
      </c>
      <c r="BG104" s="1"/>
      <c r="BH104" s="1"/>
      <c r="BI104" s="1"/>
      <c r="BJ104" s="1"/>
      <c r="BK104" s="1"/>
      <c r="BL104" s="1"/>
      <c r="BM104" s="1"/>
      <c r="BN104" s="1"/>
      <c r="BO104" s="1" t="s">
        <v>2318</v>
      </c>
      <c r="BP104" s="1" t="s">
        <v>2319</v>
      </c>
      <c r="BQ104" s="1" t="s">
        <v>2320</v>
      </c>
      <c r="BR104" s="1" t="s">
        <v>2321</v>
      </c>
      <c r="BS104" s="1">
        <v>17</v>
      </c>
      <c r="BT104" s="1" t="s">
        <v>2322</v>
      </c>
      <c r="BU104" s="1" t="str">
        <f>HYPERLINK("https://nconnect.nicmar.ac.in/storage/profile/6a84b4a5d14f9.png","Download")</f>
        <v>0</v>
      </c>
      <c r="BV104" s="3"/>
      <c r="BW104" s="3"/>
    </row>
    <row r="105" spans="1:75">
      <c r="A105" s="1" t="s">
        <v>75</v>
      </c>
      <c r="B105" s="1" t="s">
        <v>76</v>
      </c>
      <c r="C105" s="1" t="s">
        <v>2323</v>
      </c>
      <c r="D105" s="1" t="s">
        <v>2324</v>
      </c>
      <c r="E105" s="1" t="s">
        <v>622</v>
      </c>
      <c r="F105" s="1" t="s">
        <v>2325</v>
      </c>
      <c r="G105" s="1" t="s">
        <v>2326</v>
      </c>
      <c r="H105" s="1" t="s">
        <v>2327</v>
      </c>
      <c r="I105" s="1" t="s">
        <v>2327</v>
      </c>
      <c r="J105" s="1">
        <v>9307344517</v>
      </c>
      <c r="K105" s="1" t="s">
        <v>82</v>
      </c>
      <c r="L105" s="1" t="s">
        <v>2328</v>
      </c>
      <c r="M105" s="1" t="s">
        <v>84</v>
      </c>
      <c r="N105" s="1" t="s">
        <v>235</v>
      </c>
      <c r="O105" s="1" t="s">
        <v>2329</v>
      </c>
      <c r="P105" s="1" t="s">
        <v>182</v>
      </c>
      <c r="Q105" s="1">
        <v>493426128016</v>
      </c>
      <c r="R105" s="1" t="s">
        <v>2330</v>
      </c>
      <c r="S105" s="1">
        <v>9822235125</v>
      </c>
      <c r="T105" s="1" t="s">
        <v>2331</v>
      </c>
      <c r="U105" s="1" t="s">
        <v>2332</v>
      </c>
      <c r="V105" s="1">
        <v>9112493324</v>
      </c>
      <c r="W105" s="1" t="s">
        <v>1300</v>
      </c>
      <c r="X105" s="1" t="s">
        <v>2333</v>
      </c>
      <c r="Y105" s="1" t="s">
        <v>1581</v>
      </c>
      <c r="Z105" s="1" t="s">
        <v>94</v>
      </c>
      <c r="AA105" s="1" t="s">
        <v>2333</v>
      </c>
      <c r="AB105" s="1" t="s">
        <v>1581</v>
      </c>
      <c r="AC105" s="1" t="s">
        <v>94</v>
      </c>
      <c r="AD105" s="1" t="s">
        <v>95</v>
      </c>
      <c r="AE105" s="1" t="s">
        <v>95</v>
      </c>
      <c r="AF105" s="1" t="s">
        <v>2334</v>
      </c>
      <c r="AG105" s="1" t="s">
        <v>2335</v>
      </c>
      <c r="AH105" s="1" t="s">
        <v>189</v>
      </c>
      <c r="AI105" s="1" t="s">
        <v>131</v>
      </c>
      <c r="AJ105" s="1">
        <v>71.6</v>
      </c>
      <c r="AK105" s="1">
        <v>7.54</v>
      </c>
      <c r="AL105" s="1" t="s">
        <v>2336</v>
      </c>
      <c r="AM105" s="1" t="s">
        <v>2335</v>
      </c>
      <c r="AN105" s="1" t="s">
        <v>134</v>
      </c>
      <c r="AO105" s="1" t="s">
        <v>192</v>
      </c>
      <c r="AP105" s="1" t="s">
        <v>249</v>
      </c>
      <c r="AQ105" s="1">
        <v>90.83</v>
      </c>
      <c r="AR105" s="1">
        <v>9.56</v>
      </c>
      <c r="AS105" s="1"/>
      <c r="AT105" s="1"/>
      <c r="AU105" s="1"/>
      <c r="AV105" s="1"/>
      <c r="AW105" s="1"/>
      <c r="AX105" s="1"/>
      <c r="AY105" s="1" t="s">
        <v>2299</v>
      </c>
      <c r="AZ105" s="1" t="s">
        <v>2337</v>
      </c>
      <c r="BA105" s="1" t="s">
        <v>105</v>
      </c>
      <c r="BB105" s="1" t="s">
        <v>169</v>
      </c>
      <c r="BC105" s="1" t="s">
        <v>252</v>
      </c>
      <c r="BD105" s="1" t="s">
        <v>226</v>
      </c>
      <c r="BE105" s="1">
        <v>73.9</v>
      </c>
      <c r="BF105" s="1">
        <v>7.72</v>
      </c>
      <c r="BG105" s="1"/>
      <c r="BH105" s="1"/>
      <c r="BI105" s="1"/>
      <c r="BJ105" s="1"/>
      <c r="BK105" s="1"/>
      <c r="BL105" s="1"/>
      <c r="BM105" s="1"/>
      <c r="BN105" s="1"/>
      <c r="BO105" s="1" t="s">
        <v>2338</v>
      </c>
      <c r="BP105" s="1"/>
      <c r="BQ105" s="1"/>
      <c r="BR105" s="1" t="s">
        <v>2339</v>
      </c>
      <c r="BS105" s="1">
        <v>20</v>
      </c>
      <c r="BT105" s="1"/>
      <c r="BU105" s="1" t="str">
        <f>HYPERLINK("https://nconnect.nicmar.ac.in/storage/profile/6a85ba1917f58.png","Download")</f>
        <v>0</v>
      </c>
      <c r="BV105" s="3"/>
      <c r="BW105" s="3"/>
    </row>
    <row r="106" spans="1:75">
      <c r="A106" s="1" t="s">
        <v>75</v>
      </c>
      <c r="B106" s="1" t="s">
        <v>76</v>
      </c>
      <c r="C106" s="1" t="s">
        <v>2340</v>
      </c>
      <c r="D106" s="1" t="s">
        <v>2341</v>
      </c>
      <c r="E106" s="1" t="s">
        <v>2342</v>
      </c>
      <c r="F106" s="1" t="s">
        <v>2343</v>
      </c>
      <c r="G106" s="1" t="s">
        <v>2344</v>
      </c>
      <c r="H106" s="1" t="s">
        <v>2345</v>
      </c>
      <c r="I106" s="1" t="s">
        <v>2345</v>
      </c>
      <c r="J106" s="1">
        <v>8104022466</v>
      </c>
      <c r="K106" s="1" t="s">
        <v>117</v>
      </c>
      <c r="L106" s="1" t="s">
        <v>2346</v>
      </c>
      <c r="M106" s="1" t="s">
        <v>84</v>
      </c>
      <c r="N106" s="1" t="s">
        <v>342</v>
      </c>
      <c r="O106" s="1" t="s">
        <v>2347</v>
      </c>
      <c r="P106" s="1" t="s">
        <v>182</v>
      </c>
      <c r="Q106" s="1">
        <v>708973572195</v>
      </c>
      <c r="R106" s="1" t="s">
        <v>2348</v>
      </c>
      <c r="S106" s="1">
        <v>8169562582</v>
      </c>
      <c r="T106" s="1" t="s">
        <v>2349</v>
      </c>
      <c r="U106" s="1" t="s">
        <v>2350</v>
      </c>
      <c r="V106" s="1">
        <v>8169560319</v>
      </c>
      <c r="W106" s="1" t="s">
        <v>931</v>
      </c>
      <c r="X106" s="1" t="s">
        <v>2351</v>
      </c>
      <c r="Y106" s="1" t="s">
        <v>301</v>
      </c>
      <c r="Z106" s="1" t="s">
        <v>94</v>
      </c>
      <c r="AA106" s="1" t="s">
        <v>2351</v>
      </c>
      <c r="AB106" s="1" t="s">
        <v>301</v>
      </c>
      <c r="AC106" s="1" t="s">
        <v>94</v>
      </c>
      <c r="AD106" s="1" t="s">
        <v>95</v>
      </c>
      <c r="AE106" s="1" t="s">
        <v>95</v>
      </c>
      <c r="AF106" s="1" t="s">
        <v>2352</v>
      </c>
      <c r="AG106" s="1" t="s">
        <v>2353</v>
      </c>
      <c r="AH106" s="1" t="s">
        <v>307</v>
      </c>
      <c r="AI106" s="1" t="s">
        <v>99</v>
      </c>
      <c r="AJ106" s="1">
        <v>88</v>
      </c>
      <c r="AK106" s="1"/>
      <c r="AL106" s="1"/>
      <c r="AM106" s="1"/>
      <c r="AN106" s="1"/>
      <c r="AO106" s="1"/>
      <c r="AP106" s="1"/>
      <c r="AQ106" s="1"/>
      <c r="AR106" s="1"/>
      <c r="AS106" s="1" t="s">
        <v>636</v>
      </c>
      <c r="AT106" s="1" t="s">
        <v>2354</v>
      </c>
      <c r="AU106" s="1" t="s">
        <v>248</v>
      </c>
      <c r="AV106" s="1" t="s">
        <v>249</v>
      </c>
      <c r="AW106" s="1">
        <v>92.53</v>
      </c>
      <c r="AX106" s="1">
        <v>9.74</v>
      </c>
      <c r="AY106" s="1" t="s">
        <v>309</v>
      </c>
      <c r="AZ106" s="1" t="s">
        <v>2355</v>
      </c>
      <c r="BA106" s="1" t="s">
        <v>196</v>
      </c>
      <c r="BB106" s="1" t="s">
        <v>379</v>
      </c>
      <c r="BC106" s="1" t="s">
        <v>140</v>
      </c>
      <c r="BD106" s="1" t="s">
        <v>313</v>
      </c>
      <c r="BE106" s="1">
        <v>80.67</v>
      </c>
      <c r="BF106" s="1">
        <v>9.28</v>
      </c>
      <c r="BG106" s="1"/>
      <c r="BH106" s="1"/>
      <c r="BI106" s="1"/>
      <c r="BJ106" s="1"/>
      <c r="BK106" s="1"/>
      <c r="BL106" s="1"/>
      <c r="BM106" s="1"/>
      <c r="BN106" s="1"/>
      <c r="BO106" s="1" t="s">
        <v>2356</v>
      </c>
      <c r="BP106" s="1" t="s">
        <v>2357</v>
      </c>
      <c r="BQ106" s="1" t="s">
        <v>2320</v>
      </c>
      <c r="BR106" s="1" t="s">
        <v>2358</v>
      </c>
      <c r="BS106" s="1">
        <v>6</v>
      </c>
      <c r="BT106" s="1"/>
      <c r="BU106" s="1" t="str">
        <f>HYPERLINK("https://nconnect.nicmar.ac.in/storage/profile/6a85171533d71.png","Download")</f>
        <v>0</v>
      </c>
      <c r="BV106" s="3"/>
      <c r="BW106" s="3"/>
    </row>
    <row r="107" spans="1:75">
      <c r="A107" s="1" t="s">
        <v>75</v>
      </c>
      <c r="B107" s="1" t="s">
        <v>76</v>
      </c>
      <c r="C107" s="1" t="s">
        <v>2359</v>
      </c>
      <c r="D107" s="1" t="s">
        <v>2360</v>
      </c>
      <c r="E107" s="1" t="s">
        <v>2361</v>
      </c>
      <c r="F107" s="1" t="s">
        <v>1033</v>
      </c>
      <c r="G107" s="1" t="s">
        <v>2362</v>
      </c>
      <c r="H107" s="1" t="s">
        <v>2363</v>
      </c>
      <c r="I107" s="1" t="s">
        <v>2364</v>
      </c>
      <c r="J107" s="1">
        <v>9767765088</v>
      </c>
      <c r="K107" s="1" t="s">
        <v>82</v>
      </c>
      <c r="L107" s="1" t="s">
        <v>2365</v>
      </c>
      <c r="M107" s="1" t="s">
        <v>84</v>
      </c>
      <c r="N107" s="1" t="s">
        <v>235</v>
      </c>
      <c r="O107" s="1" t="s">
        <v>2366</v>
      </c>
      <c r="P107" s="1" t="s">
        <v>121</v>
      </c>
      <c r="Q107" s="1">
        <v>723347581496</v>
      </c>
      <c r="R107" s="1" t="s">
        <v>2361</v>
      </c>
      <c r="S107" s="1">
        <v>9921835657</v>
      </c>
      <c r="T107" s="1" t="s">
        <v>2367</v>
      </c>
      <c r="U107" s="1" t="s">
        <v>2368</v>
      </c>
      <c r="V107" s="1">
        <v>9960454657</v>
      </c>
      <c r="W107" s="1" t="s">
        <v>2369</v>
      </c>
      <c r="X107" s="1" t="s">
        <v>2370</v>
      </c>
      <c r="Y107" s="1" t="s">
        <v>796</v>
      </c>
      <c r="Z107" s="1" t="s">
        <v>94</v>
      </c>
      <c r="AA107" s="1" t="s">
        <v>2370</v>
      </c>
      <c r="AB107" s="1" t="s">
        <v>796</v>
      </c>
      <c r="AC107" s="1" t="s">
        <v>94</v>
      </c>
      <c r="AD107" s="1" t="s">
        <v>95</v>
      </c>
      <c r="AE107" s="1" t="s">
        <v>95</v>
      </c>
      <c r="AF107" s="1" t="s">
        <v>2371</v>
      </c>
      <c r="AG107" s="1" t="s">
        <v>2372</v>
      </c>
      <c r="AH107" s="1" t="s">
        <v>163</v>
      </c>
      <c r="AI107" s="1" t="s">
        <v>164</v>
      </c>
      <c r="AJ107" s="1">
        <v>81.8</v>
      </c>
      <c r="AK107" s="1"/>
      <c r="AL107" s="1" t="s">
        <v>2373</v>
      </c>
      <c r="AM107" s="1" t="s">
        <v>2374</v>
      </c>
      <c r="AN107" s="1" t="s">
        <v>134</v>
      </c>
      <c r="AO107" s="1" t="s">
        <v>777</v>
      </c>
      <c r="AP107" s="1" t="s">
        <v>140</v>
      </c>
      <c r="AQ107" s="1">
        <v>84.66</v>
      </c>
      <c r="AR107" s="1"/>
      <c r="AS107" s="1"/>
      <c r="AT107" s="1"/>
      <c r="AU107" s="1"/>
      <c r="AV107" s="1"/>
      <c r="AW107" s="1"/>
      <c r="AX107" s="1"/>
      <c r="AY107" s="1" t="s">
        <v>2375</v>
      </c>
      <c r="AZ107" s="1" t="s">
        <v>2376</v>
      </c>
      <c r="BA107" s="1" t="s">
        <v>105</v>
      </c>
      <c r="BB107" s="1" t="s">
        <v>169</v>
      </c>
      <c r="BC107" s="1" t="s">
        <v>140</v>
      </c>
      <c r="BD107" s="1" t="s">
        <v>226</v>
      </c>
      <c r="BE107" s="1">
        <v>66.75</v>
      </c>
      <c r="BF107" s="1">
        <v>7.19</v>
      </c>
      <c r="BG107" s="1"/>
      <c r="BH107" s="1"/>
      <c r="BI107" s="1"/>
      <c r="BJ107" s="1"/>
      <c r="BK107" s="1"/>
      <c r="BL107" s="1"/>
      <c r="BM107" s="1"/>
      <c r="BN107" s="1"/>
      <c r="BO107" s="1" t="s">
        <v>2377</v>
      </c>
      <c r="BP107" s="1"/>
      <c r="BQ107" s="1"/>
      <c r="BR107" s="1" t="s">
        <v>2378</v>
      </c>
      <c r="BS107" s="1">
        <v>26</v>
      </c>
      <c r="BT107" s="1"/>
      <c r="BU107" s="1" t="str">
        <f>HYPERLINK("https://nconnect.nicmar.ac.in/storage/profile/6a8599cb87c11.png","Download")</f>
        <v>0</v>
      </c>
      <c r="BV107" s="3"/>
      <c r="BW107" s="3"/>
    </row>
    <row r="108" spans="1:75">
      <c r="A108" s="1" t="s">
        <v>75</v>
      </c>
      <c r="B108" s="1" t="s">
        <v>76</v>
      </c>
      <c r="C108" s="1" t="s">
        <v>2379</v>
      </c>
      <c r="D108" s="1" t="s">
        <v>2380</v>
      </c>
      <c r="E108" s="1"/>
      <c r="F108" s="1" t="s">
        <v>2381</v>
      </c>
      <c r="G108" s="1" t="s">
        <v>2382</v>
      </c>
      <c r="H108" s="1" t="s">
        <v>2383</v>
      </c>
      <c r="I108" s="1" t="s">
        <v>2384</v>
      </c>
      <c r="J108" s="1">
        <v>8272992113</v>
      </c>
      <c r="K108" s="1" t="s">
        <v>117</v>
      </c>
      <c r="L108" s="1" t="s">
        <v>2385</v>
      </c>
      <c r="M108" s="1" t="s">
        <v>84</v>
      </c>
      <c r="N108" s="1" t="s">
        <v>2386</v>
      </c>
      <c r="O108" s="1" t="s">
        <v>2387</v>
      </c>
      <c r="P108" s="1" t="s">
        <v>182</v>
      </c>
      <c r="Q108" s="1">
        <v>517949221796</v>
      </c>
      <c r="R108" s="1" t="s">
        <v>2388</v>
      </c>
      <c r="S108" s="1">
        <v>8820569441</v>
      </c>
      <c r="T108" s="1" t="s">
        <v>264</v>
      </c>
      <c r="U108" s="1" t="s">
        <v>2389</v>
      </c>
      <c r="V108" s="1">
        <v>7044149504</v>
      </c>
      <c r="W108" s="1" t="s">
        <v>422</v>
      </c>
      <c r="X108" s="1" t="s">
        <v>2390</v>
      </c>
      <c r="Y108" s="1" t="s">
        <v>2217</v>
      </c>
      <c r="Z108" s="1" t="s">
        <v>127</v>
      </c>
      <c r="AA108" s="1" t="s">
        <v>2390</v>
      </c>
      <c r="AB108" s="1" t="s">
        <v>2217</v>
      </c>
      <c r="AC108" s="1" t="s">
        <v>127</v>
      </c>
      <c r="AD108" s="1" t="s">
        <v>95</v>
      </c>
      <c r="AE108" s="1" t="s">
        <v>95</v>
      </c>
      <c r="AF108" s="1" t="s">
        <v>2391</v>
      </c>
      <c r="AG108" s="1" t="s">
        <v>2392</v>
      </c>
      <c r="AH108" s="1" t="s">
        <v>1162</v>
      </c>
      <c r="AI108" s="1" t="s">
        <v>305</v>
      </c>
      <c r="AJ108" s="1">
        <v>76.0</v>
      </c>
      <c r="AK108" s="1">
        <v>8.0</v>
      </c>
      <c r="AL108" s="1" t="s">
        <v>2391</v>
      </c>
      <c r="AM108" s="1" t="s">
        <v>2392</v>
      </c>
      <c r="AN108" s="1" t="s">
        <v>134</v>
      </c>
      <c r="AO108" s="1" t="s">
        <v>1455</v>
      </c>
      <c r="AP108" s="1" t="s">
        <v>131</v>
      </c>
      <c r="AQ108" s="1">
        <v>73.6</v>
      </c>
      <c r="AR108" s="1"/>
      <c r="AS108" s="1"/>
      <c r="AT108" s="1"/>
      <c r="AU108" s="1"/>
      <c r="AV108" s="1"/>
      <c r="AW108" s="1"/>
      <c r="AX108" s="1"/>
      <c r="AY108" s="1" t="s">
        <v>2393</v>
      </c>
      <c r="AZ108" s="1" t="s">
        <v>2394</v>
      </c>
      <c r="BA108" s="1" t="s">
        <v>196</v>
      </c>
      <c r="BB108" s="1" t="s">
        <v>379</v>
      </c>
      <c r="BC108" s="1" t="s">
        <v>777</v>
      </c>
      <c r="BD108" s="1" t="s">
        <v>313</v>
      </c>
      <c r="BE108" s="1">
        <v>63.73</v>
      </c>
      <c r="BF108" s="1">
        <v>6.92</v>
      </c>
      <c r="BG108" s="1"/>
      <c r="BH108" s="1"/>
      <c r="BI108" s="1"/>
      <c r="BJ108" s="1"/>
      <c r="BK108" s="1"/>
      <c r="BL108" s="1"/>
      <c r="BM108" s="1"/>
      <c r="BN108" s="1"/>
      <c r="BO108" s="1" t="s">
        <v>2395</v>
      </c>
      <c r="BP108" s="1" t="s">
        <v>2396</v>
      </c>
      <c r="BQ108" s="1" t="s">
        <v>334</v>
      </c>
      <c r="BR108" s="1"/>
      <c r="BS108" s="1"/>
      <c r="BT108" s="1"/>
      <c r="BU108" s="1" t="str">
        <f>HYPERLINK("https://nconnect.nicmar.ac.in/storage/profile/6a81ac63d3deb.png","Download")</f>
        <v>0</v>
      </c>
      <c r="BV108" s="3"/>
      <c r="BW108" s="3"/>
    </row>
    <row r="109" spans="1:75">
      <c r="A109" s="1" t="s">
        <v>75</v>
      </c>
      <c r="B109" s="1" t="s">
        <v>76</v>
      </c>
      <c r="C109" s="1" t="s">
        <v>2397</v>
      </c>
      <c r="D109" s="1" t="s">
        <v>2398</v>
      </c>
      <c r="E109" s="1" t="s">
        <v>2399</v>
      </c>
      <c r="F109" s="1" t="s">
        <v>2400</v>
      </c>
      <c r="G109" s="1" t="s">
        <v>2401</v>
      </c>
      <c r="H109" s="1" t="s">
        <v>2402</v>
      </c>
      <c r="I109" s="1" t="s">
        <v>2402</v>
      </c>
      <c r="J109" s="1">
        <v>9136365197</v>
      </c>
      <c r="K109" s="1" t="s">
        <v>117</v>
      </c>
      <c r="L109" s="1" t="s">
        <v>2403</v>
      </c>
      <c r="M109" s="1" t="s">
        <v>84</v>
      </c>
      <c r="N109" s="1" t="s">
        <v>235</v>
      </c>
      <c r="O109" s="1" t="s">
        <v>2404</v>
      </c>
      <c r="P109" s="1" t="s">
        <v>121</v>
      </c>
      <c r="Q109" s="1">
        <v>658313842337</v>
      </c>
      <c r="R109" s="1" t="s">
        <v>2399</v>
      </c>
      <c r="S109" s="1">
        <v>9702296645</v>
      </c>
      <c r="T109" s="1" t="s">
        <v>346</v>
      </c>
      <c r="U109" s="1" t="s">
        <v>528</v>
      </c>
      <c r="V109" s="1">
        <v>7977257352</v>
      </c>
      <c r="W109" s="1" t="s">
        <v>1341</v>
      </c>
      <c r="X109" s="1" t="s">
        <v>2405</v>
      </c>
      <c r="Y109" s="1" t="s">
        <v>242</v>
      </c>
      <c r="Z109" s="1" t="s">
        <v>94</v>
      </c>
      <c r="AA109" s="1" t="s">
        <v>2405</v>
      </c>
      <c r="AB109" s="1" t="s">
        <v>242</v>
      </c>
      <c r="AC109" s="1" t="s">
        <v>94</v>
      </c>
      <c r="AD109" s="1" t="s">
        <v>95</v>
      </c>
      <c r="AE109" s="1" t="s">
        <v>95</v>
      </c>
      <c r="AF109" s="1" t="s">
        <v>2406</v>
      </c>
      <c r="AG109" s="1" t="s">
        <v>1303</v>
      </c>
      <c r="AH109" s="1" t="s">
        <v>428</v>
      </c>
      <c r="AI109" s="1" t="s">
        <v>99</v>
      </c>
      <c r="AJ109" s="1">
        <v>61.2</v>
      </c>
      <c r="AK109" s="1"/>
      <c r="AL109" s="1"/>
      <c r="AM109" s="1"/>
      <c r="AN109" s="1"/>
      <c r="AO109" s="1"/>
      <c r="AP109" s="1"/>
      <c r="AQ109" s="1"/>
      <c r="AR109" s="1"/>
      <c r="AS109" s="1" t="s">
        <v>379</v>
      </c>
      <c r="AT109" s="1" t="s">
        <v>2407</v>
      </c>
      <c r="AU109" s="1" t="s">
        <v>248</v>
      </c>
      <c r="AV109" s="1" t="s">
        <v>140</v>
      </c>
      <c r="AW109" s="1">
        <v>84.47</v>
      </c>
      <c r="AX109" s="1"/>
      <c r="AY109" s="1" t="s">
        <v>309</v>
      </c>
      <c r="AZ109" s="1" t="s">
        <v>2408</v>
      </c>
      <c r="BA109" s="1" t="s">
        <v>196</v>
      </c>
      <c r="BB109" s="1" t="s">
        <v>2409</v>
      </c>
      <c r="BC109" s="1" t="s">
        <v>252</v>
      </c>
      <c r="BD109" s="1" t="s">
        <v>313</v>
      </c>
      <c r="BE109" s="1">
        <v>68.9</v>
      </c>
      <c r="BF109" s="1">
        <v>7.63</v>
      </c>
      <c r="BG109" s="1"/>
      <c r="BH109" s="1"/>
      <c r="BI109" s="1"/>
      <c r="BJ109" s="1"/>
      <c r="BK109" s="1"/>
      <c r="BL109" s="1"/>
      <c r="BM109" s="1"/>
      <c r="BN109" s="1"/>
      <c r="BO109" s="1" t="s">
        <v>2410</v>
      </c>
      <c r="BP109" s="1" t="s">
        <v>2411</v>
      </c>
      <c r="BQ109" s="1" t="s">
        <v>1415</v>
      </c>
      <c r="BR109" s="1" t="s">
        <v>2412</v>
      </c>
      <c r="BS109" s="1">
        <v>11</v>
      </c>
      <c r="BT109" s="1"/>
      <c r="BU109" s="1" t="str">
        <f>HYPERLINK("https://nconnect.nicmar.ac.in/storage/profile/6a85ef4cf1bbc.png","Download")</f>
        <v>0</v>
      </c>
      <c r="BV109" s="3"/>
      <c r="BW109" s="3"/>
    </row>
    <row r="110" spans="1:75">
      <c r="A110" s="1" t="s">
        <v>75</v>
      </c>
      <c r="B110" s="1" t="s">
        <v>76</v>
      </c>
      <c r="C110" s="1" t="s">
        <v>2413</v>
      </c>
      <c r="D110" s="1" t="s">
        <v>2414</v>
      </c>
      <c r="E110" s="1" t="s">
        <v>2415</v>
      </c>
      <c r="F110" s="1" t="s">
        <v>2416</v>
      </c>
      <c r="G110" s="1" t="s">
        <v>2417</v>
      </c>
      <c r="H110" s="1" t="s">
        <v>2418</v>
      </c>
      <c r="I110" s="1" t="s">
        <v>2418</v>
      </c>
      <c r="J110" s="1">
        <v>8320285072</v>
      </c>
      <c r="K110" s="1" t="s">
        <v>117</v>
      </c>
      <c r="L110" s="1" t="s">
        <v>2419</v>
      </c>
      <c r="M110" s="1" t="s">
        <v>84</v>
      </c>
      <c r="N110" s="1" t="s">
        <v>2420</v>
      </c>
      <c r="O110" s="1" t="s">
        <v>2421</v>
      </c>
      <c r="P110" s="1" t="s">
        <v>87</v>
      </c>
      <c r="Q110" s="1">
        <v>382677326713</v>
      </c>
      <c r="R110" s="1" t="s">
        <v>2422</v>
      </c>
      <c r="S110" s="1">
        <v>9824424463</v>
      </c>
      <c r="T110" s="1" t="s">
        <v>346</v>
      </c>
      <c r="U110" s="1" t="s">
        <v>2423</v>
      </c>
      <c r="V110" s="1">
        <v>9033007042</v>
      </c>
      <c r="W110" s="1" t="s">
        <v>185</v>
      </c>
      <c r="X110" s="1" t="s">
        <v>2424</v>
      </c>
      <c r="Y110" s="1" t="s">
        <v>2425</v>
      </c>
      <c r="Z110" s="1" t="s">
        <v>1762</v>
      </c>
      <c r="AA110" s="1" t="s">
        <v>2424</v>
      </c>
      <c r="AB110" s="1" t="s">
        <v>2425</v>
      </c>
      <c r="AC110" s="1" t="s">
        <v>1762</v>
      </c>
      <c r="AD110" s="1" t="s">
        <v>95</v>
      </c>
      <c r="AE110" s="1" t="s">
        <v>95</v>
      </c>
      <c r="AF110" s="1" t="s">
        <v>2426</v>
      </c>
      <c r="AG110" s="1" t="s">
        <v>2427</v>
      </c>
      <c r="AH110" s="1" t="s">
        <v>1455</v>
      </c>
      <c r="AI110" s="1" t="s">
        <v>164</v>
      </c>
      <c r="AJ110" s="1">
        <v>76.66</v>
      </c>
      <c r="AK110" s="1"/>
      <c r="AL110" s="1" t="s">
        <v>2428</v>
      </c>
      <c r="AM110" s="1" t="s">
        <v>2427</v>
      </c>
      <c r="AN110" s="1" t="s">
        <v>134</v>
      </c>
      <c r="AO110" s="1" t="s">
        <v>107</v>
      </c>
      <c r="AP110" s="1" t="s">
        <v>249</v>
      </c>
      <c r="AQ110" s="1">
        <v>72</v>
      </c>
      <c r="AR110" s="1"/>
      <c r="AS110" s="1"/>
      <c r="AT110" s="1"/>
      <c r="AU110" s="1"/>
      <c r="AV110" s="1"/>
      <c r="AW110" s="1"/>
      <c r="AX110" s="1"/>
      <c r="AY110" s="1" t="s">
        <v>2429</v>
      </c>
      <c r="AZ110" s="1" t="s">
        <v>2430</v>
      </c>
      <c r="BA110" s="1" t="s">
        <v>138</v>
      </c>
      <c r="BB110" s="1" t="s">
        <v>190</v>
      </c>
      <c r="BC110" s="1" t="s">
        <v>2431</v>
      </c>
      <c r="BD110" s="1" t="s">
        <v>141</v>
      </c>
      <c r="BE110" s="1">
        <v>67.7</v>
      </c>
      <c r="BF110" s="1">
        <v>7.47</v>
      </c>
      <c r="BG110" s="1"/>
      <c r="BH110" s="1"/>
      <c r="BI110" s="1"/>
      <c r="BJ110" s="1"/>
      <c r="BK110" s="1"/>
      <c r="BL110" s="1"/>
      <c r="BM110" s="1"/>
      <c r="BN110" s="1"/>
      <c r="BO110" s="1" t="s">
        <v>2432</v>
      </c>
      <c r="BP110" s="1" t="s">
        <v>2433</v>
      </c>
      <c r="BQ110" s="1" t="s">
        <v>617</v>
      </c>
      <c r="BR110" s="1" t="s">
        <v>2434</v>
      </c>
      <c r="BS110" s="1">
        <v>18</v>
      </c>
      <c r="BT110" s="1" t="s">
        <v>2435</v>
      </c>
      <c r="BU110" s="1" t="str">
        <f>HYPERLINK("https://nconnect.nicmar.ac.in/storage/profile/6a820945d9ae0.png","Download")</f>
        <v>0</v>
      </c>
      <c r="BV110" s="3"/>
      <c r="BW110" s="3"/>
    </row>
    <row r="111" spans="1:75">
      <c r="A111" s="1" t="s">
        <v>75</v>
      </c>
      <c r="B111" s="1" t="s">
        <v>76</v>
      </c>
      <c r="C111" s="1" t="s">
        <v>2436</v>
      </c>
      <c r="D111" s="1" t="s">
        <v>2437</v>
      </c>
      <c r="E111" s="1"/>
      <c r="F111" s="1" t="s">
        <v>2438</v>
      </c>
      <c r="G111" s="1" t="s">
        <v>2439</v>
      </c>
      <c r="H111" s="1" t="s">
        <v>2440</v>
      </c>
      <c r="I111" s="1" t="s">
        <v>2440</v>
      </c>
      <c r="J111" s="1">
        <v>7794904162</v>
      </c>
      <c r="K111" s="1" t="s">
        <v>82</v>
      </c>
      <c r="L111" s="1" t="s">
        <v>2441</v>
      </c>
      <c r="M111" s="1" t="s">
        <v>84</v>
      </c>
      <c r="N111" s="1" t="s">
        <v>2442</v>
      </c>
      <c r="O111" s="1" t="s">
        <v>2443</v>
      </c>
      <c r="P111" s="1" t="s">
        <v>182</v>
      </c>
      <c r="Q111" s="1">
        <v>901673948507</v>
      </c>
      <c r="R111" s="1" t="s">
        <v>2444</v>
      </c>
      <c r="S111" s="1">
        <v>8978081794</v>
      </c>
      <c r="T111" s="1" t="s">
        <v>2445</v>
      </c>
      <c r="U111" s="1" t="s">
        <v>2446</v>
      </c>
      <c r="V111" s="1">
        <v>9490184626</v>
      </c>
      <c r="W111" s="1" t="s">
        <v>185</v>
      </c>
      <c r="X111" s="1" t="s">
        <v>2447</v>
      </c>
      <c r="Y111" s="1" t="s">
        <v>2448</v>
      </c>
      <c r="Z111" s="1" t="s">
        <v>1559</v>
      </c>
      <c r="AA111" s="1" t="s">
        <v>2447</v>
      </c>
      <c r="AB111" s="1" t="s">
        <v>2448</v>
      </c>
      <c r="AC111" s="1" t="s">
        <v>1559</v>
      </c>
      <c r="AD111" s="1" t="s">
        <v>95</v>
      </c>
      <c r="AE111" s="1" t="s">
        <v>95</v>
      </c>
      <c r="AF111" s="1" t="s">
        <v>2449</v>
      </c>
      <c r="AG111" s="1" t="s">
        <v>2450</v>
      </c>
      <c r="AH111" s="1" t="s">
        <v>98</v>
      </c>
      <c r="AI111" s="1" t="s">
        <v>163</v>
      </c>
      <c r="AJ111" s="1">
        <v>65.4</v>
      </c>
      <c r="AK111" s="1"/>
      <c r="AL111" s="1" t="s">
        <v>2451</v>
      </c>
      <c r="AM111" s="1" t="s">
        <v>2452</v>
      </c>
      <c r="AN111" s="1" t="s">
        <v>134</v>
      </c>
      <c r="AO111" s="1" t="s">
        <v>189</v>
      </c>
      <c r="AP111" s="1" t="s">
        <v>102</v>
      </c>
      <c r="AQ111" s="1">
        <v>80.6</v>
      </c>
      <c r="AR111" s="1">
        <v>8.57</v>
      </c>
      <c r="AS111" s="1"/>
      <c r="AT111" s="1"/>
      <c r="AU111" s="1"/>
      <c r="AV111" s="1"/>
      <c r="AW111" s="1"/>
      <c r="AX111" s="1"/>
      <c r="AY111" s="1" t="s">
        <v>2453</v>
      </c>
      <c r="AZ111" s="1" t="s">
        <v>2454</v>
      </c>
      <c r="BA111" s="1" t="s">
        <v>138</v>
      </c>
      <c r="BB111" s="1" t="s">
        <v>190</v>
      </c>
      <c r="BC111" s="1" t="s">
        <v>221</v>
      </c>
      <c r="BD111" s="1" t="s">
        <v>253</v>
      </c>
      <c r="BE111" s="1">
        <v>68.1</v>
      </c>
      <c r="BF111" s="1">
        <v>7.56</v>
      </c>
      <c r="BG111" s="1"/>
      <c r="BH111" s="1"/>
      <c r="BI111" s="1"/>
      <c r="BJ111" s="1"/>
      <c r="BK111" s="1"/>
      <c r="BL111" s="1"/>
      <c r="BM111" s="1"/>
      <c r="BN111" s="1"/>
      <c r="BO111" s="1" t="s">
        <v>2455</v>
      </c>
      <c r="BP111" s="1"/>
      <c r="BQ111" s="1"/>
      <c r="BR111" s="1" t="s">
        <v>2456</v>
      </c>
      <c r="BS111" s="1">
        <v>26</v>
      </c>
      <c r="BT111" s="1"/>
      <c r="BU111" s="1" t="str">
        <f>HYPERLINK("https://nconnect.nicmar.ac.in/storage/profile/6a85beb6b3f8f.png","Download")</f>
        <v>0</v>
      </c>
      <c r="BV111" s="3"/>
      <c r="BW111" s="3"/>
    </row>
    <row r="112" spans="1:75">
      <c r="A112" s="1" t="s">
        <v>75</v>
      </c>
      <c r="B112" s="1" t="s">
        <v>76</v>
      </c>
      <c r="C112" s="1" t="s">
        <v>2457</v>
      </c>
      <c r="D112" s="1" t="s">
        <v>2458</v>
      </c>
      <c r="E112" s="1"/>
      <c r="F112" s="1" t="s">
        <v>2459</v>
      </c>
      <c r="G112" s="1" t="s">
        <v>2460</v>
      </c>
      <c r="H112" s="1" t="s">
        <v>2461</v>
      </c>
      <c r="I112" s="1" t="s">
        <v>2461</v>
      </c>
      <c r="J112" s="1">
        <v>9865743972</v>
      </c>
      <c r="K112" s="1" t="s">
        <v>82</v>
      </c>
      <c r="L112" s="1" t="s">
        <v>2462</v>
      </c>
      <c r="M112" s="1" t="s">
        <v>84</v>
      </c>
      <c r="N112" s="1" t="s">
        <v>2463</v>
      </c>
      <c r="O112" s="1" t="s">
        <v>2464</v>
      </c>
      <c r="P112" s="1" t="s">
        <v>87</v>
      </c>
      <c r="Q112" s="1">
        <v>644480863633</v>
      </c>
      <c r="R112" s="1" t="s">
        <v>2465</v>
      </c>
      <c r="S112" s="1">
        <v>9865174397</v>
      </c>
      <c r="T112" s="1" t="s">
        <v>2466</v>
      </c>
      <c r="U112" s="1" t="s">
        <v>2467</v>
      </c>
      <c r="V112" s="1">
        <v>9788613316</v>
      </c>
      <c r="W112" s="1" t="s">
        <v>2468</v>
      </c>
      <c r="X112" s="1" t="s">
        <v>2469</v>
      </c>
      <c r="Y112" s="1" t="s">
        <v>2470</v>
      </c>
      <c r="Z112" s="1" t="s">
        <v>907</v>
      </c>
      <c r="AA112" s="1" t="s">
        <v>2469</v>
      </c>
      <c r="AB112" s="1" t="s">
        <v>2470</v>
      </c>
      <c r="AC112" s="1" t="s">
        <v>907</v>
      </c>
      <c r="AD112" s="1" t="s">
        <v>95</v>
      </c>
      <c r="AE112" s="1" t="s">
        <v>95</v>
      </c>
      <c r="AF112" s="1" t="s">
        <v>2471</v>
      </c>
      <c r="AG112" s="1" t="s">
        <v>2472</v>
      </c>
      <c r="AH112" s="1" t="s">
        <v>1455</v>
      </c>
      <c r="AI112" s="1" t="s">
        <v>164</v>
      </c>
      <c r="AJ112" s="1">
        <v>94.4</v>
      </c>
      <c r="AK112" s="1"/>
      <c r="AL112" s="1" t="s">
        <v>2471</v>
      </c>
      <c r="AM112" s="1" t="s">
        <v>2472</v>
      </c>
      <c r="AN112" s="1" t="s">
        <v>100</v>
      </c>
      <c r="AO112" s="1" t="s">
        <v>107</v>
      </c>
      <c r="AP112" s="1" t="s">
        <v>249</v>
      </c>
      <c r="AQ112" s="1">
        <v>94.4</v>
      </c>
      <c r="AR112" s="1"/>
      <c r="AS112" s="1"/>
      <c r="AT112" s="1"/>
      <c r="AU112" s="1"/>
      <c r="AV112" s="1"/>
      <c r="AW112" s="1"/>
      <c r="AX112" s="1"/>
      <c r="AY112" s="1" t="s">
        <v>2473</v>
      </c>
      <c r="AZ112" s="1" t="s">
        <v>2474</v>
      </c>
      <c r="BA112" s="1" t="s">
        <v>105</v>
      </c>
      <c r="BB112" s="1" t="s">
        <v>106</v>
      </c>
      <c r="BC112" s="1" t="s">
        <v>225</v>
      </c>
      <c r="BD112" s="1" t="s">
        <v>170</v>
      </c>
      <c r="BE112" s="1">
        <v>76.28</v>
      </c>
      <c r="BF112" s="1">
        <v>7.63</v>
      </c>
      <c r="BG112" s="1"/>
      <c r="BH112" s="1"/>
      <c r="BI112" s="1"/>
      <c r="BJ112" s="1"/>
      <c r="BK112" s="1"/>
      <c r="BL112" s="1"/>
      <c r="BM112" s="1"/>
      <c r="BN112" s="1"/>
      <c r="BO112" s="1" t="s">
        <v>2475</v>
      </c>
      <c r="BP112" s="1"/>
      <c r="BQ112" s="1"/>
      <c r="BR112" s="1" t="s">
        <v>2476</v>
      </c>
      <c r="BS112" s="1">
        <v>24</v>
      </c>
      <c r="BT112" s="1"/>
      <c r="BU112" s="1" t="str">
        <f>HYPERLINK("https://nconnect.nicmar.ac.in/storage/profile/6a85e53444b77.png","Download")</f>
        <v>0</v>
      </c>
      <c r="BV112" s="3"/>
      <c r="BW112" s="3"/>
    </row>
    <row r="113" spans="1:75">
      <c r="A113" s="1" t="s">
        <v>75</v>
      </c>
      <c r="B113" s="1" t="s">
        <v>76</v>
      </c>
      <c r="C113" s="1" t="s">
        <v>2477</v>
      </c>
      <c r="D113" s="1" t="s">
        <v>2478</v>
      </c>
      <c r="E113" s="1"/>
      <c r="F113" s="1" t="s">
        <v>2479</v>
      </c>
      <c r="G113" s="1" t="s">
        <v>2480</v>
      </c>
      <c r="H113" s="1" t="s">
        <v>2481</v>
      </c>
      <c r="I113" s="1" t="s">
        <v>2481</v>
      </c>
      <c r="J113" s="1">
        <v>9585921750</v>
      </c>
      <c r="K113" s="1" t="s">
        <v>82</v>
      </c>
      <c r="L113" s="1" t="s">
        <v>2482</v>
      </c>
      <c r="M113" s="1" t="s">
        <v>84</v>
      </c>
      <c r="N113" s="1" t="s">
        <v>2483</v>
      </c>
      <c r="O113" s="1" t="s">
        <v>2484</v>
      </c>
      <c r="P113" s="1" t="s">
        <v>370</v>
      </c>
      <c r="Q113" s="1">
        <v>993278881727</v>
      </c>
      <c r="R113" s="1" t="s">
        <v>2485</v>
      </c>
      <c r="S113" s="1">
        <v>9600222501</v>
      </c>
      <c r="T113" s="1" t="s">
        <v>2486</v>
      </c>
      <c r="U113" s="1" t="s">
        <v>2487</v>
      </c>
      <c r="V113" s="1">
        <v>9944401750</v>
      </c>
      <c r="W113" s="1" t="s">
        <v>2488</v>
      </c>
      <c r="X113" s="1" t="s">
        <v>2489</v>
      </c>
      <c r="Y113" s="1" t="s">
        <v>2470</v>
      </c>
      <c r="Z113" s="1" t="s">
        <v>907</v>
      </c>
      <c r="AA113" s="1" t="s">
        <v>2489</v>
      </c>
      <c r="AB113" s="1" t="s">
        <v>2470</v>
      </c>
      <c r="AC113" s="1" t="s">
        <v>907</v>
      </c>
      <c r="AD113" s="1" t="s">
        <v>95</v>
      </c>
      <c r="AE113" s="1" t="s">
        <v>95</v>
      </c>
      <c r="AF113" s="1" t="s">
        <v>2490</v>
      </c>
      <c r="AG113" s="1" t="s">
        <v>2491</v>
      </c>
      <c r="AH113" s="1" t="s">
        <v>1455</v>
      </c>
      <c r="AI113" s="1" t="s">
        <v>101</v>
      </c>
      <c r="AJ113" s="1">
        <v>92.4</v>
      </c>
      <c r="AK113" s="1"/>
      <c r="AL113" s="1" t="s">
        <v>2492</v>
      </c>
      <c r="AM113" s="1" t="s">
        <v>2493</v>
      </c>
      <c r="AN113" s="1" t="s">
        <v>134</v>
      </c>
      <c r="AO113" s="1" t="s">
        <v>107</v>
      </c>
      <c r="AP113" s="1" t="s">
        <v>135</v>
      </c>
      <c r="AQ113" s="1">
        <v>90.8</v>
      </c>
      <c r="AR113" s="1"/>
      <c r="AS113" s="1"/>
      <c r="AT113" s="1"/>
      <c r="AU113" s="1"/>
      <c r="AV113" s="1"/>
      <c r="AW113" s="1"/>
      <c r="AX113" s="1"/>
      <c r="AY113" s="1" t="s">
        <v>2494</v>
      </c>
      <c r="AZ113" s="1" t="s">
        <v>2495</v>
      </c>
      <c r="BA113" s="1" t="s">
        <v>105</v>
      </c>
      <c r="BB113" s="1" t="s">
        <v>106</v>
      </c>
      <c r="BC113" s="1" t="s">
        <v>2079</v>
      </c>
      <c r="BD113" s="1" t="s">
        <v>170</v>
      </c>
      <c r="BE113" s="1">
        <v>83.4</v>
      </c>
      <c r="BF113" s="1">
        <v>8.34</v>
      </c>
      <c r="BG113" s="1"/>
      <c r="BH113" s="1"/>
      <c r="BI113" s="1"/>
      <c r="BJ113" s="1"/>
      <c r="BK113" s="1"/>
      <c r="BL113" s="1"/>
      <c r="BM113" s="1"/>
      <c r="BN113" s="1"/>
      <c r="BO113" s="1" t="s">
        <v>2496</v>
      </c>
      <c r="BP113" s="1"/>
      <c r="BQ113" s="1"/>
      <c r="BR113" s="1" t="s">
        <v>2497</v>
      </c>
      <c r="BS113" s="1">
        <v>20</v>
      </c>
      <c r="BT113" s="1" t="s">
        <v>2498</v>
      </c>
      <c r="BU113" s="1" t="str">
        <f>HYPERLINK("https://nconnect.nicmar.ac.in/storage/profile/6a85ea46521d3.png","Download")</f>
        <v>0</v>
      </c>
      <c r="BV113" s="3"/>
      <c r="BW113" s="3"/>
    </row>
    <row r="114" spans="1:75">
      <c r="A114" s="1" t="s">
        <v>75</v>
      </c>
      <c r="B114" s="1" t="s">
        <v>76</v>
      </c>
      <c r="C114" s="1" t="s">
        <v>2499</v>
      </c>
      <c r="D114" s="1" t="s">
        <v>2500</v>
      </c>
      <c r="E114" s="1" t="s">
        <v>2501</v>
      </c>
      <c r="F114" s="1" t="s">
        <v>2502</v>
      </c>
      <c r="G114" s="1" t="s">
        <v>2503</v>
      </c>
      <c r="H114" s="1" t="s">
        <v>2504</v>
      </c>
      <c r="I114" s="1" t="s">
        <v>2504</v>
      </c>
      <c r="J114" s="1">
        <v>9326346421</v>
      </c>
      <c r="K114" s="1" t="s">
        <v>117</v>
      </c>
      <c r="L114" s="1" t="s">
        <v>2505</v>
      </c>
      <c r="M114" s="1" t="s">
        <v>84</v>
      </c>
      <c r="N114" s="1" t="s">
        <v>180</v>
      </c>
      <c r="O114" s="1" t="s">
        <v>2506</v>
      </c>
      <c r="P114" s="1" t="s">
        <v>87</v>
      </c>
      <c r="Q114" s="1">
        <v>205695355488</v>
      </c>
      <c r="R114" s="1" t="s">
        <v>2501</v>
      </c>
      <c r="S114" s="1">
        <v>8308846953</v>
      </c>
      <c r="T114" s="1" t="s">
        <v>2507</v>
      </c>
      <c r="U114" s="1" t="s">
        <v>2508</v>
      </c>
      <c r="V114" s="1">
        <v>8805484254</v>
      </c>
      <c r="W114" s="1" t="s">
        <v>515</v>
      </c>
      <c r="X114" s="1" t="s">
        <v>2509</v>
      </c>
      <c r="Y114" s="1" t="s">
        <v>750</v>
      </c>
      <c r="Z114" s="1" t="s">
        <v>94</v>
      </c>
      <c r="AA114" s="1" t="s">
        <v>2510</v>
      </c>
      <c r="AB114" s="1" t="s">
        <v>750</v>
      </c>
      <c r="AC114" s="1" t="s">
        <v>94</v>
      </c>
      <c r="AD114" s="1" t="s">
        <v>95</v>
      </c>
      <c r="AE114" s="1" t="s">
        <v>95</v>
      </c>
      <c r="AF114" s="1" t="s">
        <v>2511</v>
      </c>
      <c r="AG114" s="1" t="s">
        <v>2512</v>
      </c>
      <c r="AH114" s="1" t="s">
        <v>428</v>
      </c>
      <c r="AI114" s="1" t="s">
        <v>99</v>
      </c>
      <c r="AJ114" s="1">
        <v>72</v>
      </c>
      <c r="AK114" s="1"/>
      <c r="AL114" s="1"/>
      <c r="AM114" s="1"/>
      <c r="AN114" s="1"/>
      <c r="AO114" s="1"/>
      <c r="AP114" s="1"/>
      <c r="AQ114" s="1"/>
      <c r="AR114" s="1"/>
      <c r="AS114" s="1" t="s">
        <v>2513</v>
      </c>
      <c r="AT114" s="1" t="s">
        <v>2514</v>
      </c>
      <c r="AU114" s="1" t="s">
        <v>248</v>
      </c>
      <c r="AV114" s="1" t="s">
        <v>249</v>
      </c>
      <c r="AW114" s="1">
        <v>79.53</v>
      </c>
      <c r="AX114" s="1"/>
      <c r="AY114" s="1" t="s">
        <v>2515</v>
      </c>
      <c r="AZ114" s="1" t="s">
        <v>2516</v>
      </c>
      <c r="BA114" s="1" t="s">
        <v>138</v>
      </c>
      <c r="BB114" s="1" t="s">
        <v>379</v>
      </c>
      <c r="BC114" s="1" t="s">
        <v>252</v>
      </c>
      <c r="BD114" s="1" t="s">
        <v>253</v>
      </c>
      <c r="BE114" s="1">
        <v>60.33</v>
      </c>
      <c r="BF114" s="1"/>
      <c r="BG114" s="1"/>
      <c r="BH114" s="1"/>
      <c r="BI114" s="1"/>
      <c r="BJ114" s="1"/>
      <c r="BK114" s="1"/>
      <c r="BL114" s="1"/>
      <c r="BM114" s="1"/>
      <c r="BN114" s="1"/>
      <c r="BO114" s="1" t="s">
        <v>2517</v>
      </c>
      <c r="BP114" s="1" t="s">
        <v>2518</v>
      </c>
      <c r="BQ114" s="1" t="s">
        <v>2519</v>
      </c>
      <c r="BR114" s="1" t="s">
        <v>2520</v>
      </c>
      <c r="BS114" s="1">
        <v>4</v>
      </c>
      <c r="BT114" s="1"/>
      <c r="BU114" s="1" t="str">
        <f>HYPERLINK("https://nconnect.nicmar.ac.in/storage/profile/6a85b180d0dec.png","Download")</f>
        <v>0</v>
      </c>
      <c r="BV114" s="3"/>
      <c r="BW114" s="3"/>
    </row>
    <row r="115" spans="1:75">
      <c r="A115" s="1" t="s">
        <v>75</v>
      </c>
      <c r="B115" s="1" t="s">
        <v>76</v>
      </c>
      <c r="C115" s="1" t="s">
        <v>2521</v>
      </c>
      <c r="D115" s="1" t="s">
        <v>2522</v>
      </c>
      <c r="E115" s="1" t="s">
        <v>2523</v>
      </c>
      <c r="F115" s="1" t="s">
        <v>2524</v>
      </c>
      <c r="G115" s="1" t="s">
        <v>2525</v>
      </c>
      <c r="H115" s="1" t="s">
        <v>2526</v>
      </c>
      <c r="I115" s="1" t="s">
        <v>2526</v>
      </c>
      <c r="J115" s="1">
        <v>7758938222</v>
      </c>
      <c r="K115" s="1" t="s">
        <v>117</v>
      </c>
      <c r="L115" s="1" t="s">
        <v>2231</v>
      </c>
      <c r="M115" s="1" t="s">
        <v>84</v>
      </c>
      <c r="N115" s="1" t="s">
        <v>2527</v>
      </c>
      <c r="O115" s="1" t="s">
        <v>2528</v>
      </c>
      <c r="P115" s="1" t="s">
        <v>182</v>
      </c>
      <c r="Q115" s="1">
        <v>894829539610</v>
      </c>
      <c r="R115" s="1" t="s">
        <v>2529</v>
      </c>
      <c r="S115" s="1">
        <v>9225511542</v>
      </c>
      <c r="T115" s="1" t="s">
        <v>2530</v>
      </c>
      <c r="U115" s="1" t="s">
        <v>2531</v>
      </c>
      <c r="V115" s="1">
        <v>9225834277</v>
      </c>
      <c r="W115" s="1" t="s">
        <v>157</v>
      </c>
      <c r="X115" s="1" t="s">
        <v>2532</v>
      </c>
      <c r="Y115" s="1" t="s">
        <v>93</v>
      </c>
      <c r="Z115" s="1" t="s">
        <v>94</v>
      </c>
      <c r="AA115" s="1" t="s">
        <v>2532</v>
      </c>
      <c r="AB115" s="1" t="s">
        <v>93</v>
      </c>
      <c r="AC115" s="1" t="s">
        <v>94</v>
      </c>
      <c r="AD115" s="1" t="s">
        <v>95</v>
      </c>
      <c r="AE115" s="1" t="s">
        <v>95</v>
      </c>
      <c r="AF115" s="1" t="s">
        <v>2533</v>
      </c>
      <c r="AG115" s="1" t="s">
        <v>1230</v>
      </c>
      <c r="AH115" s="1" t="s">
        <v>304</v>
      </c>
      <c r="AI115" s="1" t="s">
        <v>163</v>
      </c>
      <c r="AJ115" s="1">
        <v>80.84</v>
      </c>
      <c r="AK115" s="1"/>
      <c r="AL115" s="1" t="s">
        <v>2534</v>
      </c>
      <c r="AM115" s="1" t="s">
        <v>2535</v>
      </c>
      <c r="AN115" s="1" t="s">
        <v>134</v>
      </c>
      <c r="AO115" s="1" t="s">
        <v>189</v>
      </c>
      <c r="AP115" s="1" t="s">
        <v>520</v>
      </c>
      <c r="AQ115" s="1">
        <v>83.4</v>
      </c>
      <c r="AR115" s="1"/>
      <c r="AS115" s="1"/>
      <c r="AT115" s="1"/>
      <c r="AU115" s="1"/>
      <c r="AV115" s="1"/>
      <c r="AW115" s="1"/>
      <c r="AX115" s="1"/>
      <c r="AY115" s="1" t="s">
        <v>103</v>
      </c>
      <c r="AZ115" s="1" t="s">
        <v>2536</v>
      </c>
      <c r="BA115" s="1" t="s">
        <v>105</v>
      </c>
      <c r="BB115" s="1" t="s">
        <v>106</v>
      </c>
      <c r="BC115" s="1" t="s">
        <v>304</v>
      </c>
      <c r="BD115" s="1" t="s">
        <v>221</v>
      </c>
      <c r="BE115" s="1">
        <v>64.5</v>
      </c>
      <c r="BF115" s="1">
        <v>7.2</v>
      </c>
      <c r="BG115" s="1"/>
      <c r="BH115" s="1"/>
      <c r="BI115" s="1"/>
      <c r="BJ115" s="1"/>
      <c r="BK115" s="1"/>
      <c r="BL115" s="1"/>
      <c r="BM115" s="1"/>
      <c r="BN115" s="1"/>
      <c r="BO115" s="1" t="s">
        <v>2537</v>
      </c>
      <c r="BP115" s="1" t="s">
        <v>2538</v>
      </c>
      <c r="BQ115" s="1" t="s">
        <v>2539</v>
      </c>
      <c r="BR115" s="1" t="s">
        <v>2540</v>
      </c>
      <c r="BS115" s="1">
        <v>19</v>
      </c>
      <c r="BT115" s="1"/>
      <c r="BU115" s="1" t="str">
        <f>HYPERLINK("https://nconnect.nicmar.ac.in/storage/profile/6a84a321d08e2.png","Download")</f>
        <v>0</v>
      </c>
      <c r="BV115" s="3"/>
      <c r="BW115" s="3"/>
    </row>
    <row r="116" spans="1:75">
      <c r="A116" s="1" t="s">
        <v>75</v>
      </c>
      <c r="B116" s="1" t="s">
        <v>76</v>
      </c>
      <c r="C116" s="1" t="s">
        <v>2541</v>
      </c>
      <c r="D116" s="1" t="s">
        <v>2542</v>
      </c>
      <c r="E116" s="1" t="s">
        <v>2543</v>
      </c>
      <c r="F116" s="1" t="s">
        <v>2544</v>
      </c>
      <c r="G116" s="1" t="s">
        <v>2545</v>
      </c>
      <c r="H116" s="1" t="s">
        <v>2546</v>
      </c>
      <c r="I116" s="1" t="s">
        <v>2546</v>
      </c>
      <c r="J116" s="1">
        <v>9881574071</v>
      </c>
      <c r="K116" s="1" t="s">
        <v>82</v>
      </c>
      <c r="L116" s="1" t="s">
        <v>2547</v>
      </c>
      <c r="M116" s="1" t="s">
        <v>84</v>
      </c>
      <c r="N116" s="1" t="s">
        <v>2548</v>
      </c>
      <c r="O116" s="1" t="s">
        <v>2549</v>
      </c>
      <c r="P116" s="1" t="s">
        <v>87</v>
      </c>
      <c r="Q116" s="1">
        <v>375012413977</v>
      </c>
      <c r="R116" s="1" t="s">
        <v>2550</v>
      </c>
      <c r="S116" s="1">
        <v>9881903634</v>
      </c>
      <c r="T116" s="1" t="s">
        <v>2551</v>
      </c>
      <c r="U116" s="1" t="s">
        <v>2552</v>
      </c>
      <c r="V116" s="1">
        <v>9689135108</v>
      </c>
      <c r="W116" s="1" t="s">
        <v>1429</v>
      </c>
      <c r="X116" s="1" t="s">
        <v>2553</v>
      </c>
      <c r="Y116" s="1" t="s">
        <v>93</v>
      </c>
      <c r="Z116" s="1" t="s">
        <v>94</v>
      </c>
      <c r="AA116" s="1" t="s">
        <v>2553</v>
      </c>
      <c r="AB116" s="1" t="s">
        <v>93</v>
      </c>
      <c r="AC116" s="1" t="s">
        <v>94</v>
      </c>
      <c r="AD116" s="1" t="s">
        <v>95</v>
      </c>
      <c r="AE116" s="1" t="s">
        <v>95</v>
      </c>
      <c r="AF116" s="1" t="s">
        <v>2554</v>
      </c>
      <c r="AG116" s="1" t="s">
        <v>2555</v>
      </c>
      <c r="AH116" s="1" t="s">
        <v>98</v>
      </c>
      <c r="AI116" s="1" t="s">
        <v>355</v>
      </c>
      <c r="AJ116" s="1">
        <v>77.8</v>
      </c>
      <c r="AK116" s="1"/>
      <c r="AL116" s="1" t="s">
        <v>2554</v>
      </c>
      <c r="AM116" s="1" t="s">
        <v>2555</v>
      </c>
      <c r="AN116" s="1" t="s">
        <v>134</v>
      </c>
      <c r="AO116" s="1" t="s">
        <v>101</v>
      </c>
      <c r="AP116" s="1" t="s">
        <v>520</v>
      </c>
      <c r="AQ116" s="1">
        <v>75</v>
      </c>
      <c r="AR116" s="1"/>
      <c r="AS116" s="1"/>
      <c r="AT116" s="1"/>
      <c r="AU116" s="1"/>
      <c r="AV116" s="1"/>
      <c r="AW116" s="1"/>
      <c r="AX116" s="1"/>
      <c r="AY116" s="1" t="s">
        <v>2556</v>
      </c>
      <c r="AZ116" s="1" t="s">
        <v>2557</v>
      </c>
      <c r="BA116" s="1" t="s">
        <v>138</v>
      </c>
      <c r="BB116" s="1" t="s">
        <v>139</v>
      </c>
      <c r="BC116" s="1" t="s">
        <v>221</v>
      </c>
      <c r="BD116" s="1" t="s">
        <v>253</v>
      </c>
      <c r="BE116" s="1">
        <v>86</v>
      </c>
      <c r="BF116" s="1">
        <v>8.81</v>
      </c>
      <c r="BG116" s="1"/>
      <c r="BH116" s="1"/>
      <c r="BI116" s="1"/>
      <c r="BJ116" s="1"/>
      <c r="BK116" s="1"/>
      <c r="BL116" s="1"/>
      <c r="BM116" s="1"/>
      <c r="BN116" s="1"/>
      <c r="BO116" s="1" t="s">
        <v>2558</v>
      </c>
      <c r="BP116" s="1" t="s">
        <v>2559</v>
      </c>
      <c r="BQ116" s="1" t="s">
        <v>1124</v>
      </c>
      <c r="BR116" s="1"/>
      <c r="BS116" s="1"/>
      <c r="BT116" s="1"/>
      <c r="BU116" s="1" t="s">
        <v>285</v>
      </c>
      <c r="BV116" s="3"/>
      <c r="BW116" s="3"/>
    </row>
    <row r="117" spans="1:75">
      <c r="A117" s="1" t="s">
        <v>75</v>
      </c>
      <c r="B117" s="1" t="s">
        <v>76</v>
      </c>
      <c r="C117" s="1" t="s">
        <v>2560</v>
      </c>
      <c r="D117" s="1" t="s">
        <v>2561</v>
      </c>
      <c r="E117" s="1" t="s">
        <v>2562</v>
      </c>
      <c r="F117" s="1" t="s">
        <v>2563</v>
      </c>
      <c r="G117" s="1" t="s">
        <v>2564</v>
      </c>
      <c r="H117" s="1" t="s">
        <v>2565</v>
      </c>
      <c r="I117" s="1" t="s">
        <v>2565</v>
      </c>
      <c r="J117" s="1">
        <v>9767381441</v>
      </c>
      <c r="K117" s="1" t="s">
        <v>82</v>
      </c>
      <c r="L117" s="1" t="s">
        <v>2566</v>
      </c>
      <c r="M117" s="1" t="s">
        <v>84</v>
      </c>
      <c r="N117" s="1" t="s">
        <v>1134</v>
      </c>
      <c r="O117" s="1" t="s">
        <v>2567</v>
      </c>
      <c r="P117" s="1" t="s">
        <v>370</v>
      </c>
      <c r="Q117" s="1">
        <v>753002257625</v>
      </c>
      <c r="R117" s="1" t="s">
        <v>2568</v>
      </c>
      <c r="S117" s="1">
        <v>9604446055</v>
      </c>
      <c r="T117" s="1" t="s">
        <v>155</v>
      </c>
      <c r="U117" s="1" t="s">
        <v>2569</v>
      </c>
      <c r="V117" s="1">
        <v>9923239712</v>
      </c>
      <c r="W117" s="1" t="s">
        <v>515</v>
      </c>
      <c r="X117" s="1" t="s">
        <v>2570</v>
      </c>
      <c r="Y117" s="1" t="s">
        <v>2571</v>
      </c>
      <c r="Z117" s="1" t="s">
        <v>94</v>
      </c>
      <c r="AA117" s="1" t="s">
        <v>2570</v>
      </c>
      <c r="AB117" s="1" t="s">
        <v>2571</v>
      </c>
      <c r="AC117" s="1" t="s">
        <v>94</v>
      </c>
      <c r="AD117" s="1" t="s">
        <v>95</v>
      </c>
      <c r="AE117" s="1" t="s">
        <v>95</v>
      </c>
      <c r="AF117" s="1" t="s">
        <v>2572</v>
      </c>
      <c r="AG117" s="1" t="s">
        <v>1664</v>
      </c>
      <c r="AH117" s="1" t="s">
        <v>307</v>
      </c>
      <c r="AI117" s="1" t="s">
        <v>163</v>
      </c>
      <c r="AJ117" s="1">
        <v>76.8</v>
      </c>
      <c r="AK117" s="1">
        <v>8.08</v>
      </c>
      <c r="AL117" s="1" t="s">
        <v>2573</v>
      </c>
      <c r="AM117" s="1" t="s">
        <v>2574</v>
      </c>
      <c r="AN117" s="1" t="s">
        <v>134</v>
      </c>
      <c r="AO117" s="1" t="s">
        <v>355</v>
      </c>
      <c r="AP117" s="1" t="s">
        <v>520</v>
      </c>
      <c r="AQ117" s="1">
        <v>75.54</v>
      </c>
      <c r="AR117" s="1">
        <v>7.95</v>
      </c>
      <c r="AS117" s="1"/>
      <c r="AT117" s="1"/>
      <c r="AU117" s="1"/>
      <c r="AV117" s="1"/>
      <c r="AW117" s="1"/>
      <c r="AX117" s="1"/>
      <c r="AY117" s="1" t="s">
        <v>2575</v>
      </c>
      <c r="AZ117" s="1" t="s">
        <v>2576</v>
      </c>
      <c r="BA117" s="1" t="s">
        <v>105</v>
      </c>
      <c r="BB117" s="1" t="s">
        <v>169</v>
      </c>
      <c r="BC117" s="1" t="s">
        <v>140</v>
      </c>
      <c r="BD117" s="1" t="s">
        <v>170</v>
      </c>
      <c r="BE117" s="1">
        <v>89.21</v>
      </c>
      <c r="BF117" s="1">
        <v>8.31</v>
      </c>
      <c r="BG117" s="1"/>
      <c r="BH117" s="1"/>
      <c r="BI117" s="1"/>
      <c r="BJ117" s="1"/>
      <c r="BK117" s="1"/>
      <c r="BL117" s="1"/>
      <c r="BM117" s="1"/>
      <c r="BN117" s="1"/>
      <c r="BO117" s="1" t="s">
        <v>2577</v>
      </c>
      <c r="BP117" s="1"/>
      <c r="BQ117" s="1"/>
      <c r="BR117" s="1" t="s">
        <v>2578</v>
      </c>
      <c r="BS117" s="1">
        <v>43</v>
      </c>
      <c r="BT117" s="1" t="s">
        <v>2579</v>
      </c>
      <c r="BU117" s="1" t="str">
        <f>HYPERLINK("https://nconnect.nicmar.ac.in/storage/profile/6a85adcfbf935.png","Download")</f>
        <v>0</v>
      </c>
      <c r="BV117" s="3"/>
      <c r="BW117" s="3"/>
    </row>
    <row r="118" spans="1:75">
      <c r="A118" s="1" t="s">
        <v>75</v>
      </c>
      <c r="B118" s="1" t="s">
        <v>76</v>
      </c>
      <c r="C118" s="1" t="s">
        <v>2580</v>
      </c>
      <c r="D118" s="1" t="s">
        <v>2581</v>
      </c>
      <c r="E118" s="1"/>
      <c r="F118" s="1" t="s">
        <v>2582</v>
      </c>
      <c r="G118" s="1" t="s">
        <v>2583</v>
      </c>
      <c r="H118" s="1" t="s">
        <v>2584</v>
      </c>
      <c r="I118" s="1" t="s">
        <v>2584</v>
      </c>
      <c r="J118" s="1">
        <v>8303007148</v>
      </c>
      <c r="K118" s="1" t="s">
        <v>82</v>
      </c>
      <c r="L118" s="1" t="s">
        <v>2585</v>
      </c>
      <c r="M118" s="1" t="s">
        <v>84</v>
      </c>
      <c r="N118" s="1" t="s">
        <v>2586</v>
      </c>
      <c r="O118" s="1" t="s">
        <v>2587</v>
      </c>
      <c r="P118" s="1" t="s">
        <v>182</v>
      </c>
      <c r="Q118" s="1">
        <v>482057484635</v>
      </c>
      <c r="R118" s="1" t="s">
        <v>2588</v>
      </c>
      <c r="S118" s="1">
        <v>9935555169</v>
      </c>
      <c r="T118" s="1" t="s">
        <v>183</v>
      </c>
      <c r="U118" s="1" t="s">
        <v>2589</v>
      </c>
      <c r="V118" s="1">
        <v>9936150945</v>
      </c>
      <c r="W118" s="1" t="s">
        <v>2590</v>
      </c>
      <c r="X118" s="1" t="s">
        <v>2591</v>
      </c>
      <c r="Y118" s="1" t="s">
        <v>2592</v>
      </c>
      <c r="Z118" s="1" t="s">
        <v>1184</v>
      </c>
      <c r="AA118" s="1" t="s">
        <v>2591</v>
      </c>
      <c r="AB118" s="1" t="s">
        <v>2592</v>
      </c>
      <c r="AC118" s="1" t="s">
        <v>1184</v>
      </c>
      <c r="AD118" s="1" t="s">
        <v>95</v>
      </c>
      <c r="AE118" s="1" t="s">
        <v>95</v>
      </c>
      <c r="AF118" s="1" t="s">
        <v>2593</v>
      </c>
      <c r="AG118" s="1" t="s">
        <v>2594</v>
      </c>
      <c r="AH118" s="1" t="s">
        <v>98</v>
      </c>
      <c r="AI118" s="1" t="s">
        <v>1455</v>
      </c>
      <c r="AJ118" s="1">
        <v>95</v>
      </c>
      <c r="AK118" s="1">
        <v>10</v>
      </c>
      <c r="AL118" s="1" t="s">
        <v>2595</v>
      </c>
      <c r="AM118" s="1" t="s">
        <v>2594</v>
      </c>
      <c r="AN118" s="1" t="s">
        <v>134</v>
      </c>
      <c r="AO118" s="1" t="s">
        <v>1455</v>
      </c>
      <c r="AP118" s="1" t="s">
        <v>101</v>
      </c>
      <c r="AQ118" s="1">
        <v>87.8</v>
      </c>
      <c r="AR118" s="1"/>
      <c r="AS118" s="1"/>
      <c r="AT118" s="1"/>
      <c r="AU118" s="1"/>
      <c r="AV118" s="1"/>
      <c r="AW118" s="1"/>
      <c r="AX118" s="1"/>
      <c r="AY118" s="1" t="s">
        <v>103</v>
      </c>
      <c r="AZ118" s="1" t="s">
        <v>2596</v>
      </c>
      <c r="BA118" s="1" t="s">
        <v>105</v>
      </c>
      <c r="BB118" s="1" t="s">
        <v>106</v>
      </c>
      <c r="BC118" s="1" t="s">
        <v>477</v>
      </c>
      <c r="BD118" s="1" t="s">
        <v>313</v>
      </c>
      <c r="BE118" s="1">
        <v>80</v>
      </c>
      <c r="BF118" s="1">
        <v>8.42</v>
      </c>
      <c r="BG118" s="1"/>
      <c r="BH118" s="1"/>
      <c r="BI118" s="1"/>
      <c r="BJ118" s="1"/>
      <c r="BK118" s="1"/>
      <c r="BL118" s="1"/>
      <c r="BM118" s="1"/>
      <c r="BN118" s="1"/>
      <c r="BO118" s="1" t="s">
        <v>2597</v>
      </c>
      <c r="BP118" s="1" t="s">
        <v>2598</v>
      </c>
      <c r="BQ118" s="1" t="s">
        <v>457</v>
      </c>
      <c r="BR118" s="1" t="s">
        <v>2599</v>
      </c>
      <c r="BS118" s="1">
        <v>58</v>
      </c>
      <c r="BT118" s="1"/>
      <c r="BU118" s="1" t="str">
        <f>HYPERLINK("https://nconnect.nicmar.ac.in/storage/profile/6a85ba006b669.png","Download")</f>
        <v>0</v>
      </c>
      <c r="BV118" s="3"/>
      <c r="BW118" s="3"/>
    </row>
    <row r="119" spans="1:75">
      <c r="A119" s="1" t="s">
        <v>75</v>
      </c>
      <c r="B119" s="1" t="s">
        <v>76</v>
      </c>
      <c r="C119" s="1" t="s">
        <v>2600</v>
      </c>
      <c r="D119" s="1" t="s">
        <v>2601</v>
      </c>
      <c r="E119" s="1"/>
      <c r="F119" s="1" t="s">
        <v>2602</v>
      </c>
      <c r="G119" s="1" t="s">
        <v>2603</v>
      </c>
      <c r="H119" s="1" t="s">
        <v>2604</v>
      </c>
      <c r="I119" s="1" t="s">
        <v>2604</v>
      </c>
      <c r="J119" s="1">
        <v>9112114140</v>
      </c>
      <c r="K119" s="1" t="s">
        <v>117</v>
      </c>
      <c r="L119" s="1" t="s">
        <v>2605</v>
      </c>
      <c r="M119" s="1" t="s">
        <v>84</v>
      </c>
      <c r="N119" s="1" t="s">
        <v>2606</v>
      </c>
      <c r="O119" s="1" t="s">
        <v>2607</v>
      </c>
      <c r="P119" s="1" t="s">
        <v>182</v>
      </c>
      <c r="Q119" s="1">
        <v>637705876585</v>
      </c>
      <c r="R119" s="1" t="s">
        <v>529</v>
      </c>
      <c r="S119" s="1">
        <v>8551092000</v>
      </c>
      <c r="T119" s="1" t="s">
        <v>183</v>
      </c>
      <c r="U119" s="1" t="s">
        <v>860</v>
      </c>
      <c r="V119" s="1">
        <v>9511855029</v>
      </c>
      <c r="W119" s="1" t="s">
        <v>2608</v>
      </c>
      <c r="X119" s="1" t="s">
        <v>2609</v>
      </c>
      <c r="Y119" s="1" t="s">
        <v>796</v>
      </c>
      <c r="Z119" s="1" t="s">
        <v>94</v>
      </c>
      <c r="AA119" s="1" t="s">
        <v>2609</v>
      </c>
      <c r="AB119" s="1" t="s">
        <v>796</v>
      </c>
      <c r="AC119" s="1" t="s">
        <v>94</v>
      </c>
      <c r="AD119" s="1" t="s">
        <v>95</v>
      </c>
      <c r="AE119" s="1" t="s">
        <v>95</v>
      </c>
      <c r="AF119" s="1" t="s">
        <v>2610</v>
      </c>
      <c r="AG119" s="1" t="s">
        <v>2611</v>
      </c>
      <c r="AH119" s="1" t="s">
        <v>304</v>
      </c>
      <c r="AI119" s="1" t="s">
        <v>910</v>
      </c>
      <c r="AJ119" s="1">
        <v>95.02</v>
      </c>
      <c r="AK119" s="1">
        <v>10</v>
      </c>
      <c r="AL119" s="1" t="s">
        <v>2612</v>
      </c>
      <c r="AM119" s="1" t="s">
        <v>1303</v>
      </c>
      <c r="AN119" s="1" t="s">
        <v>134</v>
      </c>
      <c r="AO119" s="1" t="s">
        <v>428</v>
      </c>
      <c r="AP119" s="1" t="s">
        <v>164</v>
      </c>
      <c r="AQ119" s="1">
        <v>75.08</v>
      </c>
      <c r="AR119" s="1"/>
      <c r="AS119" s="1"/>
      <c r="AT119" s="1"/>
      <c r="AU119" s="1"/>
      <c r="AV119" s="1"/>
      <c r="AW119" s="1"/>
      <c r="AX119" s="1"/>
      <c r="AY119" s="1" t="s">
        <v>103</v>
      </c>
      <c r="AZ119" s="1" t="s">
        <v>2613</v>
      </c>
      <c r="BA119" s="1" t="s">
        <v>138</v>
      </c>
      <c r="BB119" s="1" t="s">
        <v>190</v>
      </c>
      <c r="BC119" s="1" t="s">
        <v>192</v>
      </c>
      <c r="BD119" s="1" t="s">
        <v>640</v>
      </c>
      <c r="BE119" s="1">
        <v>78.2</v>
      </c>
      <c r="BF119" s="1">
        <v>8.57</v>
      </c>
      <c r="BG119" s="1"/>
      <c r="BH119" s="1"/>
      <c r="BI119" s="1"/>
      <c r="BJ119" s="1"/>
      <c r="BK119" s="1"/>
      <c r="BL119" s="1"/>
      <c r="BM119" s="1"/>
      <c r="BN119" s="1"/>
      <c r="BO119" s="1" t="s">
        <v>2614</v>
      </c>
      <c r="BP119" s="1" t="s">
        <v>2615</v>
      </c>
      <c r="BQ119" s="1" t="s">
        <v>457</v>
      </c>
      <c r="BR119" s="1" t="s">
        <v>2616</v>
      </c>
      <c r="BS119" s="1">
        <v>25</v>
      </c>
      <c r="BT119" s="1"/>
      <c r="BU119" s="1" t="str">
        <f>HYPERLINK("https://nconnect.nicmar.ac.in/storage/profile/6a85dfed51fc7.png","Download")</f>
        <v>0</v>
      </c>
      <c r="BV119" s="3"/>
      <c r="BW119" s="3"/>
    </row>
    <row r="120" spans="1:75">
      <c r="A120" s="1" t="s">
        <v>75</v>
      </c>
      <c r="B120" s="1" t="s">
        <v>76</v>
      </c>
      <c r="C120" s="1" t="s">
        <v>2617</v>
      </c>
      <c r="D120" s="1" t="s">
        <v>2341</v>
      </c>
      <c r="E120" s="1" t="s">
        <v>2618</v>
      </c>
      <c r="F120" s="1" t="s">
        <v>2619</v>
      </c>
      <c r="G120" s="1" t="s">
        <v>2620</v>
      </c>
      <c r="H120" s="1" t="s">
        <v>2621</v>
      </c>
      <c r="I120" s="1" t="s">
        <v>2621</v>
      </c>
      <c r="J120" s="1">
        <v>9503981860</v>
      </c>
      <c r="K120" s="1" t="s">
        <v>117</v>
      </c>
      <c r="L120" s="1" t="s">
        <v>2622</v>
      </c>
      <c r="M120" s="1" t="s">
        <v>84</v>
      </c>
      <c r="N120" s="1" t="s">
        <v>235</v>
      </c>
      <c r="O120" s="1" t="s">
        <v>2623</v>
      </c>
      <c r="P120" s="1" t="s">
        <v>182</v>
      </c>
      <c r="Q120" s="1">
        <v>639706862843</v>
      </c>
      <c r="R120" s="1" t="s">
        <v>2624</v>
      </c>
      <c r="S120" s="1">
        <v>9850261119</v>
      </c>
      <c r="T120" s="1" t="s">
        <v>2625</v>
      </c>
      <c r="U120" s="1" t="s">
        <v>2626</v>
      </c>
      <c r="V120" s="1">
        <v>9022573566</v>
      </c>
      <c r="W120" s="1" t="s">
        <v>515</v>
      </c>
      <c r="X120" s="1" t="s">
        <v>2627</v>
      </c>
      <c r="Y120" s="1" t="s">
        <v>242</v>
      </c>
      <c r="Z120" s="1" t="s">
        <v>94</v>
      </c>
      <c r="AA120" s="1" t="s">
        <v>2627</v>
      </c>
      <c r="AB120" s="1" t="s">
        <v>242</v>
      </c>
      <c r="AC120" s="1" t="s">
        <v>94</v>
      </c>
      <c r="AD120" s="1" t="s">
        <v>95</v>
      </c>
      <c r="AE120" s="1" t="s">
        <v>95</v>
      </c>
      <c r="AF120" s="1" t="s">
        <v>2628</v>
      </c>
      <c r="AG120" s="1" t="s">
        <v>2629</v>
      </c>
      <c r="AH120" s="1" t="s">
        <v>428</v>
      </c>
      <c r="AI120" s="1" t="s">
        <v>99</v>
      </c>
      <c r="AJ120" s="1">
        <v>90.2</v>
      </c>
      <c r="AK120" s="1"/>
      <c r="AL120" s="1"/>
      <c r="AM120" s="1"/>
      <c r="AN120" s="1"/>
      <c r="AO120" s="1"/>
      <c r="AP120" s="1"/>
      <c r="AQ120" s="1"/>
      <c r="AR120" s="1"/>
      <c r="AS120" s="1" t="s">
        <v>379</v>
      </c>
      <c r="AT120" s="1" t="s">
        <v>2630</v>
      </c>
      <c r="AU120" s="1" t="s">
        <v>248</v>
      </c>
      <c r="AV120" s="1" t="s">
        <v>140</v>
      </c>
      <c r="AW120" s="1">
        <v>88.33</v>
      </c>
      <c r="AX120" s="1"/>
      <c r="AY120" s="1" t="s">
        <v>1143</v>
      </c>
      <c r="AZ120" s="1" t="s">
        <v>2631</v>
      </c>
      <c r="BA120" s="1" t="s">
        <v>196</v>
      </c>
      <c r="BB120" s="1" t="s">
        <v>2409</v>
      </c>
      <c r="BC120" s="1" t="s">
        <v>252</v>
      </c>
      <c r="BD120" s="1" t="s">
        <v>313</v>
      </c>
      <c r="BE120" s="1">
        <v>72.04</v>
      </c>
      <c r="BF120" s="1"/>
      <c r="BG120" s="1"/>
      <c r="BH120" s="1"/>
      <c r="BI120" s="1"/>
      <c r="BJ120" s="1"/>
      <c r="BK120" s="1"/>
      <c r="BL120" s="1"/>
      <c r="BM120" s="1"/>
      <c r="BN120" s="1"/>
      <c r="BO120" s="1" t="s">
        <v>2632</v>
      </c>
      <c r="BP120" s="1" t="s">
        <v>2633</v>
      </c>
      <c r="BQ120" s="1" t="s">
        <v>1169</v>
      </c>
      <c r="BR120" s="1" t="s">
        <v>2634</v>
      </c>
      <c r="BS120" s="1">
        <v>5</v>
      </c>
      <c r="BT120" s="1"/>
      <c r="BU120" s="1" t="str">
        <f>HYPERLINK("https://nconnect.nicmar.ac.in/storage/profile/6a85c0c9b615f.png","Download")</f>
        <v>0</v>
      </c>
      <c r="BV120" s="3"/>
      <c r="BW120" s="3"/>
    </row>
    <row r="121" spans="1:75">
      <c r="A121" s="1" t="s">
        <v>75</v>
      </c>
      <c r="B121" s="1" t="s">
        <v>76</v>
      </c>
      <c r="C121" s="1" t="s">
        <v>2635</v>
      </c>
      <c r="D121" s="1" t="s">
        <v>2636</v>
      </c>
      <c r="E121" s="1" t="s">
        <v>2637</v>
      </c>
      <c r="F121" s="1" t="s">
        <v>462</v>
      </c>
      <c r="G121" s="1" t="s">
        <v>2638</v>
      </c>
      <c r="H121" s="1" t="s">
        <v>2639</v>
      </c>
      <c r="I121" s="1" t="s">
        <v>2639</v>
      </c>
      <c r="J121" s="1">
        <v>8104721362</v>
      </c>
      <c r="K121" s="1" t="s">
        <v>117</v>
      </c>
      <c r="L121" s="1" t="s">
        <v>2640</v>
      </c>
      <c r="M121" s="1" t="s">
        <v>84</v>
      </c>
      <c r="N121" s="1" t="s">
        <v>2641</v>
      </c>
      <c r="O121" s="1" t="s">
        <v>2642</v>
      </c>
      <c r="P121" s="1" t="s">
        <v>295</v>
      </c>
      <c r="Q121" s="1">
        <v>716647513433</v>
      </c>
      <c r="R121" s="1" t="s">
        <v>2643</v>
      </c>
      <c r="S121" s="1">
        <v>8104939260</v>
      </c>
      <c r="T121" s="1" t="s">
        <v>2644</v>
      </c>
      <c r="U121" s="1" t="s">
        <v>2645</v>
      </c>
      <c r="V121" s="1">
        <v>9324274174</v>
      </c>
      <c r="W121" s="1" t="s">
        <v>931</v>
      </c>
      <c r="X121" s="1" t="s">
        <v>2646</v>
      </c>
      <c r="Y121" s="1" t="s">
        <v>268</v>
      </c>
      <c r="Z121" s="1" t="s">
        <v>94</v>
      </c>
      <c r="AA121" s="1" t="s">
        <v>2647</v>
      </c>
      <c r="AB121" s="1" t="s">
        <v>301</v>
      </c>
      <c r="AC121" s="1" t="s">
        <v>94</v>
      </c>
      <c r="AD121" s="1" t="s">
        <v>95</v>
      </c>
      <c r="AE121" s="1" t="s">
        <v>95</v>
      </c>
      <c r="AF121" s="1" t="s">
        <v>2648</v>
      </c>
      <c r="AG121" s="1" t="s">
        <v>2649</v>
      </c>
      <c r="AH121" s="1" t="s">
        <v>428</v>
      </c>
      <c r="AI121" s="1" t="s">
        <v>99</v>
      </c>
      <c r="AJ121" s="1">
        <v>69.8</v>
      </c>
      <c r="AK121" s="1">
        <v>7.35</v>
      </c>
      <c r="AL121" s="1"/>
      <c r="AM121" s="1"/>
      <c r="AN121" s="1"/>
      <c r="AO121" s="1"/>
      <c r="AP121" s="1"/>
      <c r="AQ121" s="1"/>
      <c r="AR121" s="1"/>
      <c r="AS121" s="1" t="s">
        <v>2650</v>
      </c>
      <c r="AT121" s="1" t="s">
        <v>2651</v>
      </c>
      <c r="AU121" s="1" t="s">
        <v>248</v>
      </c>
      <c r="AV121" s="1" t="s">
        <v>249</v>
      </c>
      <c r="AW121" s="1">
        <v>87.95</v>
      </c>
      <c r="AX121" s="1">
        <v>9.26</v>
      </c>
      <c r="AY121" s="1" t="s">
        <v>309</v>
      </c>
      <c r="AZ121" s="1" t="s">
        <v>2652</v>
      </c>
      <c r="BA121" s="1" t="s">
        <v>196</v>
      </c>
      <c r="BB121" s="1" t="s">
        <v>190</v>
      </c>
      <c r="BC121" s="1" t="s">
        <v>140</v>
      </c>
      <c r="BD121" s="1" t="s">
        <v>313</v>
      </c>
      <c r="BE121" s="1">
        <v>66.04</v>
      </c>
      <c r="BF121" s="1">
        <v>7.41</v>
      </c>
      <c r="BG121" s="1"/>
      <c r="BH121" s="1"/>
      <c r="BI121" s="1"/>
      <c r="BJ121" s="1"/>
      <c r="BK121" s="1"/>
      <c r="BL121" s="1"/>
      <c r="BM121" s="1"/>
      <c r="BN121" s="1"/>
      <c r="BO121" s="1" t="s">
        <v>2653</v>
      </c>
      <c r="BP121" s="1" t="s">
        <v>2654</v>
      </c>
      <c r="BQ121" s="1" t="s">
        <v>573</v>
      </c>
      <c r="BR121" s="1" t="s">
        <v>2655</v>
      </c>
      <c r="BS121" s="1">
        <v>6</v>
      </c>
      <c r="BT121" s="1"/>
      <c r="BU121" s="1" t="str">
        <f>HYPERLINK("https://nconnect.nicmar.ac.in/storage/profile/6a85e9ef123da.png","Download")</f>
        <v>0</v>
      </c>
      <c r="BV121" s="3"/>
      <c r="BW121" s="3"/>
    </row>
    <row r="122" spans="1:75">
      <c r="A122" s="1" t="s">
        <v>75</v>
      </c>
      <c r="B122" s="1" t="s">
        <v>76</v>
      </c>
      <c r="C122" s="1" t="s">
        <v>2656</v>
      </c>
      <c r="D122" s="1"/>
      <c r="E122" s="1"/>
      <c r="F122" s="1"/>
      <c r="G122" s="1"/>
      <c r="H122" s="1" t="s">
        <v>2657</v>
      </c>
      <c r="I122" s="1" t="s">
        <v>2657</v>
      </c>
      <c r="J122" s="1"/>
      <c r="K122" s="1"/>
      <c r="L122" s="1"/>
      <c r="M122" s="1"/>
      <c r="N122" s="1"/>
      <c r="O122" s="1"/>
      <c r="P122" s="1"/>
      <c r="Q122" s="1"/>
      <c r="R122" s="1"/>
      <c r="S122" s="1"/>
      <c r="T122" s="1"/>
      <c r="U122" s="1"/>
      <c r="V122" s="1"/>
      <c r="W122" s="1"/>
      <c r="X122" s="1"/>
      <c r="Y122" s="1"/>
      <c r="Z122" s="1"/>
      <c r="AA122" s="1"/>
      <c r="AB122" s="1"/>
      <c r="AC122" s="1"/>
      <c r="AD122" s="1" t="s">
        <v>95</v>
      </c>
      <c r="AE122" s="1" t="s">
        <v>95</v>
      </c>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t="s">
        <v>285</v>
      </c>
      <c r="BV122" s="3"/>
      <c r="BW122" s="3"/>
    </row>
    <row r="123" spans="1:75">
      <c r="A123" s="1" t="s">
        <v>75</v>
      </c>
      <c r="B123" s="1" t="s">
        <v>76</v>
      </c>
      <c r="C123" s="1" t="s">
        <v>2658</v>
      </c>
      <c r="D123" s="1" t="s">
        <v>2659</v>
      </c>
      <c r="E123" s="1" t="s">
        <v>1069</v>
      </c>
      <c r="F123" s="1" t="s">
        <v>2660</v>
      </c>
      <c r="G123" s="1" t="s">
        <v>2661</v>
      </c>
      <c r="H123" s="1" t="s">
        <v>2662</v>
      </c>
      <c r="I123" s="1" t="s">
        <v>2662</v>
      </c>
      <c r="J123" s="1">
        <v>9922912019</v>
      </c>
      <c r="K123" s="1" t="s">
        <v>117</v>
      </c>
      <c r="L123" s="1" t="s">
        <v>2663</v>
      </c>
      <c r="M123" s="1" t="s">
        <v>84</v>
      </c>
      <c r="N123" s="1" t="s">
        <v>262</v>
      </c>
      <c r="O123" s="1" t="s">
        <v>2664</v>
      </c>
      <c r="P123" s="1" t="s">
        <v>121</v>
      </c>
      <c r="Q123" s="1">
        <v>394192655276</v>
      </c>
      <c r="R123" s="1" t="s">
        <v>2665</v>
      </c>
      <c r="S123" s="1">
        <v>8804491491</v>
      </c>
      <c r="T123" s="1" t="s">
        <v>183</v>
      </c>
      <c r="U123" s="1" t="s">
        <v>2666</v>
      </c>
      <c r="V123" s="1">
        <v>9922911996</v>
      </c>
      <c r="W123" s="1" t="s">
        <v>515</v>
      </c>
      <c r="X123" s="1" t="s">
        <v>2667</v>
      </c>
      <c r="Y123" s="1" t="s">
        <v>93</v>
      </c>
      <c r="Z123" s="1" t="s">
        <v>94</v>
      </c>
      <c r="AA123" s="1" t="s">
        <v>2667</v>
      </c>
      <c r="AB123" s="1" t="s">
        <v>93</v>
      </c>
      <c r="AC123" s="1" t="s">
        <v>94</v>
      </c>
      <c r="AD123" s="1" t="s">
        <v>95</v>
      </c>
      <c r="AE123" s="1" t="s">
        <v>95</v>
      </c>
      <c r="AF123" s="1" t="s">
        <v>2668</v>
      </c>
      <c r="AG123" s="1" t="s">
        <v>2669</v>
      </c>
      <c r="AH123" s="1" t="s">
        <v>107</v>
      </c>
      <c r="AI123" s="1" t="s">
        <v>221</v>
      </c>
      <c r="AJ123" s="1">
        <v>93.8</v>
      </c>
      <c r="AK123" s="1"/>
      <c r="AL123" s="1" t="s">
        <v>2670</v>
      </c>
      <c r="AM123" s="1" t="s">
        <v>2669</v>
      </c>
      <c r="AN123" s="1" t="s">
        <v>134</v>
      </c>
      <c r="AO123" s="1" t="s">
        <v>478</v>
      </c>
      <c r="AP123" s="1" t="s">
        <v>193</v>
      </c>
      <c r="AQ123" s="1">
        <v>71.17</v>
      </c>
      <c r="AR123" s="1"/>
      <c r="AS123" s="1"/>
      <c r="AT123" s="1"/>
      <c r="AU123" s="1"/>
      <c r="AV123" s="1"/>
      <c r="AW123" s="1"/>
      <c r="AX123" s="1"/>
      <c r="AY123" s="1" t="s">
        <v>2671</v>
      </c>
      <c r="AZ123" s="1" t="s">
        <v>2669</v>
      </c>
      <c r="BA123" s="1" t="s">
        <v>138</v>
      </c>
      <c r="BB123" s="1" t="s">
        <v>190</v>
      </c>
      <c r="BC123" s="1" t="s">
        <v>662</v>
      </c>
      <c r="BD123" s="1" t="s">
        <v>1048</v>
      </c>
      <c r="BE123" s="1">
        <v>64.4</v>
      </c>
      <c r="BF123" s="1">
        <v>7.19</v>
      </c>
      <c r="BG123" s="1"/>
      <c r="BH123" s="1"/>
      <c r="BI123" s="1"/>
      <c r="BJ123" s="1"/>
      <c r="BK123" s="1"/>
      <c r="BL123" s="1"/>
      <c r="BM123" s="1"/>
      <c r="BN123" s="1"/>
      <c r="BO123" s="1" t="s">
        <v>2672</v>
      </c>
      <c r="BP123" s="1"/>
      <c r="BQ123" s="1"/>
      <c r="BR123" s="1"/>
      <c r="BS123" s="1"/>
      <c r="BT123" s="1"/>
      <c r="BU123" s="1" t="str">
        <f>HYPERLINK("https://nconnect.nicmar.ac.in/storage/profile/6a82f2770f547.png","Download")</f>
        <v>0</v>
      </c>
      <c r="BV123" s="3"/>
      <c r="BW123" s="3"/>
    </row>
    <row r="124" spans="1:75">
      <c r="A124" s="1" t="s">
        <v>75</v>
      </c>
      <c r="B124" s="1" t="s">
        <v>76</v>
      </c>
      <c r="C124" s="1" t="s">
        <v>2673</v>
      </c>
      <c r="D124" s="1" t="s">
        <v>2674</v>
      </c>
      <c r="E124" s="1"/>
      <c r="F124" s="1" t="s">
        <v>2675</v>
      </c>
      <c r="G124" s="1" t="s">
        <v>2676</v>
      </c>
      <c r="H124" s="1" t="s">
        <v>2677</v>
      </c>
      <c r="I124" s="1" t="s">
        <v>2677</v>
      </c>
      <c r="J124" s="1">
        <v>9113782875</v>
      </c>
      <c r="K124" s="1" t="s">
        <v>117</v>
      </c>
      <c r="L124" s="1" t="s">
        <v>2678</v>
      </c>
      <c r="M124" s="1" t="s">
        <v>84</v>
      </c>
      <c r="N124" s="1" t="s">
        <v>2679</v>
      </c>
      <c r="O124" s="1" t="s">
        <v>2680</v>
      </c>
      <c r="P124" s="1" t="s">
        <v>182</v>
      </c>
      <c r="Q124" s="1">
        <v>543709824390</v>
      </c>
      <c r="R124" s="1" t="s">
        <v>2681</v>
      </c>
      <c r="S124" s="1">
        <v>8051710069</v>
      </c>
      <c r="T124" s="1" t="s">
        <v>264</v>
      </c>
      <c r="U124" s="1" t="s">
        <v>2682</v>
      </c>
      <c r="V124" s="1">
        <v>7782989689</v>
      </c>
      <c r="W124" s="1" t="s">
        <v>515</v>
      </c>
      <c r="X124" s="1" t="s">
        <v>2683</v>
      </c>
      <c r="Y124" s="1" t="s">
        <v>1634</v>
      </c>
      <c r="Z124" s="1" t="s">
        <v>1635</v>
      </c>
      <c r="AA124" s="1" t="s">
        <v>2683</v>
      </c>
      <c r="AB124" s="1" t="s">
        <v>1634</v>
      </c>
      <c r="AC124" s="1" t="s">
        <v>1635</v>
      </c>
      <c r="AD124" s="1" t="s">
        <v>95</v>
      </c>
      <c r="AE124" s="1" t="s">
        <v>95</v>
      </c>
      <c r="AF124" s="1" t="s">
        <v>2684</v>
      </c>
      <c r="AG124" s="1" t="s">
        <v>2685</v>
      </c>
      <c r="AH124" s="1" t="s">
        <v>2686</v>
      </c>
      <c r="AI124" s="1" t="s">
        <v>999</v>
      </c>
      <c r="AJ124" s="1">
        <v>91.2</v>
      </c>
      <c r="AK124" s="1">
        <v>9.6</v>
      </c>
      <c r="AL124" s="1" t="s">
        <v>2687</v>
      </c>
      <c r="AM124" s="1" t="s">
        <v>2685</v>
      </c>
      <c r="AN124" s="1" t="s">
        <v>134</v>
      </c>
      <c r="AO124" s="1" t="s">
        <v>774</v>
      </c>
      <c r="AP124" s="1" t="s">
        <v>1477</v>
      </c>
      <c r="AQ124" s="1">
        <v>72.6</v>
      </c>
      <c r="AR124" s="1"/>
      <c r="AS124" s="1"/>
      <c r="AT124" s="1"/>
      <c r="AU124" s="1"/>
      <c r="AV124" s="1"/>
      <c r="AW124" s="1"/>
      <c r="AX124" s="1"/>
      <c r="AY124" s="1" t="s">
        <v>2688</v>
      </c>
      <c r="AZ124" s="1" t="s">
        <v>2689</v>
      </c>
      <c r="BA124" s="1" t="s">
        <v>138</v>
      </c>
      <c r="BB124" s="1" t="s">
        <v>190</v>
      </c>
      <c r="BC124" s="1" t="s">
        <v>352</v>
      </c>
      <c r="BD124" s="1" t="s">
        <v>730</v>
      </c>
      <c r="BE124" s="1">
        <v>77.8</v>
      </c>
      <c r="BF124" s="1">
        <v>7.78</v>
      </c>
      <c r="BG124" s="1"/>
      <c r="BH124" s="1"/>
      <c r="BI124" s="1"/>
      <c r="BJ124" s="1"/>
      <c r="BK124" s="1"/>
      <c r="BL124" s="1"/>
      <c r="BM124" s="1"/>
      <c r="BN124" s="1"/>
      <c r="BO124" s="1" t="s">
        <v>2690</v>
      </c>
      <c r="BP124" s="1" t="s">
        <v>2691</v>
      </c>
      <c r="BQ124" s="1" t="s">
        <v>2692</v>
      </c>
      <c r="BR124" s="1"/>
      <c r="BS124" s="1"/>
      <c r="BT124" s="1"/>
      <c r="BU124" s="1" t="str">
        <f>HYPERLINK("https://nconnect.nicmar.ac.in/storage/profile/6a818bda5d939.png","Download")</f>
        <v>0</v>
      </c>
      <c r="BV124" s="3"/>
      <c r="BW124" s="3"/>
    </row>
    <row r="125" spans="1:75">
      <c r="A125" s="1" t="s">
        <v>75</v>
      </c>
      <c r="B125" s="1" t="s">
        <v>76</v>
      </c>
      <c r="C125" s="1" t="s">
        <v>2693</v>
      </c>
      <c r="D125" s="1" t="s">
        <v>2694</v>
      </c>
      <c r="E125" s="1"/>
      <c r="F125" s="1" t="s">
        <v>2695</v>
      </c>
      <c r="G125" s="1" t="s">
        <v>2696</v>
      </c>
      <c r="H125" s="1" t="s">
        <v>2697</v>
      </c>
      <c r="I125" s="1" t="s">
        <v>2697</v>
      </c>
      <c r="J125" s="1">
        <v>7892199016</v>
      </c>
      <c r="K125" s="1" t="s">
        <v>117</v>
      </c>
      <c r="L125" s="1" t="s">
        <v>2698</v>
      </c>
      <c r="M125" s="1" t="s">
        <v>84</v>
      </c>
      <c r="N125" s="1" t="s">
        <v>2699</v>
      </c>
      <c r="O125" s="1" t="s">
        <v>2700</v>
      </c>
      <c r="P125" s="1" t="s">
        <v>295</v>
      </c>
      <c r="Q125" s="1">
        <v>842003768979</v>
      </c>
      <c r="R125" s="1" t="s">
        <v>2701</v>
      </c>
      <c r="S125" s="1">
        <v>9449707851</v>
      </c>
      <c r="T125" s="1" t="s">
        <v>2702</v>
      </c>
      <c r="U125" s="1" t="s">
        <v>2703</v>
      </c>
      <c r="V125" s="1">
        <v>9964524352</v>
      </c>
      <c r="W125" s="1" t="s">
        <v>2704</v>
      </c>
      <c r="X125" s="1" t="s">
        <v>2705</v>
      </c>
      <c r="Y125" s="1" t="s">
        <v>2706</v>
      </c>
      <c r="Z125" s="1" t="s">
        <v>821</v>
      </c>
      <c r="AA125" s="1" t="s">
        <v>2705</v>
      </c>
      <c r="AB125" s="1" t="s">
        <v>2706</v>
      </c>
      <c r="AC125" s="1" t="s">
        <v>821</v>
      </c>
      <c r="AD125" s="1" t="s">
        <v>95</v>
      </c>
      <c r="AE125" s="1" t="s">
        <v>95</v>
      </c>
      <c r="AF125" s="1" t="s">
        <v>2707</v>
      </c>
      <c r="AG125" s="1" t="s">
        <v>2708</v>
      </c>
      <c r="AH125" s="1" t="s">
        <v>98</v>
      </c>
      <c r="AI125" s="1" t="s">
        <v>1455</v>
      </c>
      <c r="AJ125" s="1">
        <v>93.6</v>
      </c>
      <c r="AK125" s="1"/>
      <c r="AL125" s="1" t="s">
        <v>2709</v>
      </c>
      <c r="AM125" s="1" t="s">
        <v>2710</v>
      </c>
      <c r="AN125" s="1" t="s">
        <v>100</v>
      </c>
      <c r="AO125" s="1" t="s">
        <v>131</v>
      </c>
      <c r="AP125" s="1" t="s">
        <v>102</v>
      </c>
      <c r="AQ125" s="1">
        <v>82.5</v>
      </c>
      <c r="AR125" s="1"/>
      <c r="AS125" s="1"/>
      <c r="AT125" s="1"/>
      <c r="AU125" s="1"/>
      <c r="AV125" s="1"/>
      <c r="AW125" s="1"/>
      <c r="AX125" s="1"/>
      <c r="AY125" s="1" t="s">
        <v>2711</v>
      </c>
      <c r="AZ125" s="1" t="s">
        <v>2712</v>
      </c>
      <c r="BA125" s="1" t="s">
        <v>196</v>
      </c>
      <c r="BB125" s="1" t="s">
        <v>379</v>
      </c>
      <c r="BC125" s="1" t="s">
        <v>225</v>
      </c>
      <c r="BD125" s="1" t="s">
        <v>523</v>
      </c>
      <c r="BE125" s="1">
        <v>85.6</v>
      </c>
      <c r="BF125" s="1">
        <v>8.56</v>
      </c>
      <c r="BG125" s="1"/>
      <c r="BH125" s="1"/>
      <c r="BI125" s="1"/>
      <c r="BJ125" s="1"/>
      <c r="BK125" s="1"/>
      <c r="BL125" s="1"/>
      <c r="BM125" s="1"/>
      <c r="BN125" s="1"/>
      <c r="BO125" s="1" t="s">
        <v>2713</v>
      </c>
      <c r="BP125" s="1"/>
      <c r="BQ125" s="1"/>
      <c r="BR125" s="1"/>
      <c r="BS125" s="1"/>
      <c r="BT125" s="1"/>
      <c r="BU125" s="1" t="str">
        <f>HYPERLINK("https://nconnect.nicmar.ac.in/storage/profile/6a85f7cd644ec.png","Download")</f>
        <v>0</v>
      </c>
      <c r="BV125" s="3"/>
      <c r="BW125" s="3"/>
    </row>
    <row r="126" spans="1:75">
      <c r="A126" s="1" t="s">
        <v>75</v>
      </c>
      <c r="B126" s="1" t="s">
        <v>76</v>
      </c>
      <c r="C126" s="1" t="s">
        <v>2714</v>
      </c>
      <c r="D126" s="1" t="s">
        <v>2715</v>
      </c>
      <c r="E126" s="1" t="s">
        <v>1813</v>
      </c>
      <c r="F126" s="1" t="s">
        <v>2716</v>
      </c>
      <c r="G126" s="1" t="s">
        <v>2717</v>
      </c>
      <c r="H126" s="1" t="s">
        <v>2718</v>
      </c>
      <c r="I126" s="1" t="s">
        <v>2719</v>
      </c>
      <c r="J126" s="1">
        <v>6282723492</v>
      </c>
      <c r="K126" s="1" t="s">
        <v>117</v>
      </c>
      <c r="L126" s="1" t="s">
        <v>2720</v>
      </c>
      <c r="M126" s="1" t="s">
        <v>84</v>
      </c>
      <c r="N126" s="1" t="s">
        <v>2721</v>
      </c>
      <c r="O126" s="1" t="s">
        <v>2722</v>
      </c>
      <c r="P126" s="1" t="s">
        <v>121</v>
      </c>
      <c r="Q126" s="1">
        <v>849253935250</v>
      </c>
      <c r="R126" s="1" t="s">
        <v>2723</v>
      </c>
      <c r="S126" s="1">
        <v>9447172202</v>
      </c>
      <c r="T126" s="1" t="s">
        <v>183</v>
      </c>
      <c r="U126" s="1" t="s">
        <v>2724</v>
      </c>
      <c r="V126" s="1">
        <v>9497616219</v>
      </c>
      <c r="W126" s="1" t="s">
        <v>515</v>
      </c>
      <c r="X126" s="1" t="s">
        <v>2725</v>
      </c>
      <c r="Y126" s="1" t="s">
        <v>2726</v>
      </c>
      <c r="Z126" s="1" t="s">
        <v>160</v>
      </c>
      <c r="AA126" s="1" t="s">
        <v>2725</v>
      </c>
      <c r="AB126" s="1" t="s">
        <v>2726</v>
      </c>
      <c r="AC126" s="1" t="s">
        <v>160</v>
      </c>
      <c r="AD126" s="1" t="s">
        <v>95</v>
      </c>
      <c r="AE126" s="1" t="s">
        <v>95</v>
      </c>
      <c r="AF126" s="1" t="s">
        <v>2727</v>
      </c>
      <c r="AG126" s="1" t="s">
        <v>2728</v>
      </c>
      <c r="AH126" s="1" t="s">
        <v>428</v>
      </c>
      <c r="AI126" s="1" t="s">
        <v>163</v>
      </c>
      <c r="AJ126" s="1">
        <v>78.33</v>
      </c>
      <c r="AK126" s="1"/>
      <c r="AL126" s="1" t="s">
        <v>2729</v>
      </c>
      <c r="AM126" s="1" t="s">
        <v>2730</v>
      </c>
      <c r="AN126" s="1" t="s">
        <v>100</v>
      </c>
      <c r="AO126" s="1" t="s">
        <v>189</v>
      </c>
      <c r="AP126" s="1" t="s">
        <v>520</v>
      </c>
      <c r="AQ126" s="1">
        <v>85.66</v>
      </c>
      <c r="AR126" s="1"/>
      <c r="AS126" s="1"/>
      <c r="AT126" s="1"/>
      <c r="AU126" s="1"/>
      <c r="AV126" s="1"/>
      <c r="AW126" s="1"/>
      <c r="AX126" s="1"/>
      <c r="AY126" s="1" t="s">
        <v>499</v>
      </c>
      <c r="AZ126" s="1" t="s">
        <v>2731</v>
      </c>
      <c r="BA126" s="1" t="s">
        <v>138</v>
      </c>
      <c r="BB126" s="1" t="s">
        <v>190</v>
      </c>
      <c r="BC126" s="1" t="s">
        <v>549</v>
      </c>
      <c r="BD126" s="1" t="s">
        <v>141</v>
      </c>
      <c r="BE126" s="1">
        <v>66.5</v>
      </c>
      <c r="BF126" s="1">
        <v>6.65</v>
      </c>
      <c r="BG126" s="1"/>
      <c r="BH126" s="1"/>
      <c r="BI126" s="1"/>
      <c r="BJ126" s="1"/>
      <c r="BK126" s="1"/>
      <c r="BL126" s="1"/>
      <c r="BM126" s="1"/>
      <c r="BN126" s="1"/>
      <c r="BO126" s="1" t="s">
        <v>2732</v>
      </c>
      <c r="BP126" s="1"/>
      <c r="BQ126" s="1"/>
      <c r="BR126" s="1" t="s">
        <v>2733</v>
      </c>
      <c r="BS126" s="1"/>
      <c r="BT126" s="1" t="s">
        <v>2734</v>
      </c>
      <c r="BU126" s="1" t="str">
        <f>HYPERLINK("https://nconnect.nicmar.ac.in/storage/profile/6a859a3052fed.png","Download")</f>
        <v>0</v>
      </c>
      <c r="BV126" s="3"/>
      <c r="BW126" s="3"/>
    </row>
    <row r="127" spans="1:75">
      <c r="A127" s="1" t="s">
        <v>75</v>
      </c>
      <c r="B127" s="1" t="s">
        <v>76</v>
      </c>
      <c r="C127" s="1" t="s">
        <v>2735</v>
      </c>
      <c r="D127" s="1" t="s">
        <v>337</v>
      </c>
      <c r="E127" s="1"/>
      <c r="F127" s="1" t="s">
        <v>2736</v>
      </c>
      <c r="G127" s="1" t="s">
        <v>2737</v>
      </c>
      <c r="H127" s="1" t="s">
        <v>2738</v>
      </c>
      <c r="I127" s="1" t="s">
        <v>2738</v>
      </c>
      <c r="J127" s="1">
        <v>6264806148</v>
      </c>
      <c r="K127" s="1" t="s">
        <v>82</v>
      </c>
      <c r="L127" s="1" t="s">
        <v>2739</v>
      </c>
      <c r="M127" s="1" t="s">
        <v>84</v>
      </c>
      <c r="N127" s="1" t="s">
        <v>466</v>
      </c>
      <c r="O127" s="1" t="s">
        <v>2740</v>
      </c>
      <c r="P127" s="1" t="s">
        <v>182</v>
      </c>
      <c r="Q127" s="1">
        <v>653067174924</v>
      </c>
      <c r="R127" s="1" t="s">
        <v>2741</v>
      </c>
      <c r="S127" s="1">
        <v>8824838685</v>
      </c>
      <c r="T127" s="1" t="s">
        <v>346</v>
      </c>
      <c r="U127" s="1" t="s">
        <v>2742</v>
      </c>
      <c r="V127" s="1">
        <v>6266958508</v>
      </c>
      <c r="W127" s="1" t="s">
        <v>157</v>
      </c>
      <c r="X127" s="1" t="s">
        <v>2743</v>
      </c>
      <c r="Y127" s="1" t="s">
        <v>2744</v>
      </c>
      <c r="Z127" s="1" t="s">
        <v>1452</v>
      </c>
      <c r="AA127" s="1" t="s">
        <v>2743</v>
      </c>
      <c r="AB127" s="1" t="s">
        <v>2744</v>
      </c>
      <c r="AC127" s="1" t="s">
        <v>1452</v>
      </c>
      <c r="AD127" s="1" t="s">
        <v>95</v>
      </c>
      <c r="AE127" s="1" t="s">
        <v>95</v>
      </c>
      <c r="AF127" s="1" t="s">
        <v>2745</v>
      </c>
      <c r="AG127" s="1" t="s">
        <v>2746</v>
      </c>
      <c r="AH127" s="1" t="s">
        <v>307</v>
      </c>
      <c r="AI127" s="1" t="s">
        <v>163</v>
      </c>
      <c r="AJ127" s="1">
        <v>62.6</v>
      </c>
      <c r="AK127" s="1">
        <v>6.59</v>
      </c>
      <c r="AL127" s="1" t="s">
        <v>2747</v>
      </c>
      <c r="AM127" s="1" t="s">
        <v>2748</v>
      </c>
      <c r="AN127" s="1" t="s">
        <v>134</v>
      </c>
      <c r="AO127" s="1" t="s">
        <v>192</v>
      </c>
      <c r="AP127" s="1" t="s">
        <v>520</v>
      </c>
      <c r="AQ127" s="1">
        <v>68.2</v>
      </c>
      <c r="AR127" s="1">
        <v>7.18</v>
      </c>
      <c r="AS127" s="1"/>
      <c r="AT127" s="1"/>
      <c r="AU127" s="1"/>
      <c r="AV127" s="1"/>
      <c r="AW127" s="1"/>
      <c r="AX127" s="1"/>
      <c r="AY127" s="1" t="s">
        <v>2749</v>
      </c>
      <c r="AZ127" s="1" t="s">
        <v>2750</v>
      </c>
      <c r="BA127" s="1" t="s">
        <v>105</v>
      </c>
      <c r="BB127" s="1" t="s">
        <v>169</v>
      </c>
      <c r="BC127" s="1" t="s">
        <v>1283</v>
      </c>
      <c r="BD127" s="1" t="s">
        <v>523</v>
      </c>
      <c r="BE127" s="1">
        <v>81.9</v>
      </c>
      <c r="BF127" s="1">
        <v>8.19</v>
      </c>
      <c r="BG127" s="1"/>
      <c r="BH127" s="1"/>
      <c r="BI127" s="1"/>
      <c r="BJ127" s="1"/>
      <c r="BK127" s="1"/>
      <c r="BL127" s="1"/>
      <c r="BM127" s="1"/>
      <c r="BN127" s="1"/>
      <c r="BO127" s="1" t="s">
        <v>2751</v>
      </c>
      <c r="BP127" s="1" t="s">
        <v>2752</v>
      </c>
      <c r="BQ127" s="1" t="s">
        <v>573</v>
      </c>
      <c r="BR127" s="1" t="s">
        <v>2753</v>
      </c>
      <c r="BS127" s="1">
        <v>43</v>
      </c>
      <c r="BT127" s="1" t="s">
        <v>2754</v>
      </c>
      <c r="BU127" s="1" t="str">
        <f>HYPERLINK("https://nconnect.nicmar.ac.in/storage/profile/6a85ea2d964ac.png","Download")</f>
        <v>0</v>
      </c>
      <c r="BV127" s="3"/>
      <c r="BW127" s="3"/>
    </row>
    <row r="128" spans="1:75">
      <c r="A128" s="1" t="s">
        <v>75</v>
      </c>
      <c r="B128" s="1" t="s">
        <v>76</v>
      </c>
      <c r="C128" s="1" t="s">
        <v>2755</v>
      </c>
      <c r="D128" s="1" t="s">
        <v>2756</v>
      </c>
      <c r="E128" s="1" t="s">
        <v>2757</v>
      </c>
      <c r="F128" s="1" t="s">
        <v>2758</v>
      </c>
      <c r="G128" s="1" t="s">
        <v>2759</v>
      </c>
      <c r="H128" s="1" t="s">
        <v>2760</v>
      </c>
      <c r="I128" s="1" t="s">
        <v>2760</v>
      </c>
      <c r="J128" s="1">
        <v>9987687437</v>
      </c>
      <c r="K128" s="1" t="s">
        <v>82</v>
      </c>
      <c r="L128" s="1" t="s">
        <v>2761</v>
      </c>
      <c r="M128" s="1" t="s">
        <v>84</v>
      </c>
      <c r="N128" s="1" t="s">
        <v>836</v>
      </c>
      <c r="O128" s="1" t="s">
        <v>2762</v>
      </c>
      <c r="P128" s="1" t="s">
        <v>182</v>
      </c>
      <c r="Q128" s="1">
        <v>274579369879</v>
      </c>
      <c r="R128" s="1" t="s">
        <v>2763</v>
      </c>
      <c r="S128" s="1">
        <v>9821560342</v>
      </c>
      <c r="T128" s="1" t="s">
        <v>2764</v>
      </c>
      <c r="U128" s="1" t="s">
        <v>2765</v>
      </c>
      <c r="V128" s="1">
        <v>9702939997</v>
      </c>
      <c r="W128" s="1" t="s">
        <v>2766</v>
      </c>
      <c r="X128" s="1" t="s">
        <v>2767</v>
      </c>
      <c r="Y128" s="1" t="s">
        <v>750</v>
      </c>
      <c r="Z128" s="1" t="s">
        <v>94</v>
      </c>
      <c r="AA128" s="1" t="s">
        <v>2767</v>
      </c>
      <c r="AB128" s="1" t="s">
        <v>750</v>
      </c>
      <c r="AC128" s="1" t="s">
        <v>94</v>
      </c>
      <c r="AD128" s="1" t="s">
        <v>95</v>
      </c>
      <c r="AE128" s="1" t="s">
        <v>95</v>
      </c>
      <c r="AF128" s="1" t="s">
        <v>2768</v>
      </c>
      <c r="AG128" s="1" t="s">
        <v>2769</v>
      </c>
      <c r="AH128" s="1" t="s">
        <v>428</v>
      </c>
      <c r="AI128" s="1" t="s">
        <v>189</v>
      </c>
      <c r="AJ128" s="1">
        <v>96.0</v>
      </c>
      <c r="AK128" s="1"/>
      <c r="AL128" s="1" t="s">
        <v>2770</v>
      </c>
      <c r="AM128" s="1" t="s">
        <v>2769</v>
      </c>
      <c r="AN128" s="1" t="s">
        <v>134</v>
      </c>
      <c r="AO128" s="1" t="s">
        <v>192</v>
      </c>
      <c r="AP128" s="1" t="s">
        <v>520</v>
      </c>
      <c r="AQ128" s="1">
        <v>73.54</v>
      </c>
      <c r="AR128" s="1"/>
      <c r="AS128" s="1"/>
      <c r="AT128" s="1"/>
      <c r="AU128" s="1"/>
      <c r="AV128" s="1"/>
      <c r="AW128" s="1"/>
      <c r="AX128" s="1"/>
      <c r="AY128" s="1" t="s">
        <v>1895</v>
      </c>
      <c r="AZ128" s="1" t="s">
        <v>2771</v>
      </c>
      <c r="BA128" s="1" t="s">
        <v>105</v>
      </c>
      <c r="BB128" s="1" t="s">
        <v>106</v>
      </c>
      <c r="BC128" s="1" t="s">
        <v>407</v>
      </c>
      <c r="BD128" s="1" t="s">
        <v>2772</v>
      </c>
      <c r="BE128" s="1">
        <v>65.8</v>
      </c>
      <c r="BF128" s="1">
        <v>7.27</v>
      </c>
      <c r="BG128" s="1"/>
      <c r="BH128" s="1"/>
      <c r="BI128" s="1"/>
      <c r="BJ128" s="1"/>
      <c r="BK128" s="1"/>
      <c r="BL128" s="1"/>
      <c r="BM128" s="1"/>
      <c r="BN128" s="1"/>
      <c r="BO128" s="1" t="s">
        <v>2773</v>
      </c>
      <c r="BP128" s="1"/>
      <c r="BQ128" s="1"/>
      <c r="BR128" s="1" t="s">
        <v>2774</v>
      </c>
      <c r="BS128" s="1">
        <v>15</v>
      </c>
      <c r="BT128" s="1" t="s">
        <v>2775</v>
      </c>
      <c r="BU128" s="1" t="str">
        <f>HYPERLINK("https://nconnect.nicmar.ac.in/storage/profile/6a845f216c481.png","Download")</f>
        <v>0</v>
      </c>
      <c r="BV128" s="3"/>
      <c r="BW128" s="3"/>
    </row>
    <row r="129" spans="1:75">
      <c r="A129" s="1" t="s">
        <v>75</v>
      </c>
      <c r="B129" s="1" t="s">
        <v>76</v>
      </c>
      <c r="C129" s="1" t="s">
        <v>2776</v>
      </c>
      <c r="D129" s="1" t="s">
        <v>2777</v>
      </c>
      <c r="E129" s="1" t="s">
        <v>2778</v>
      </c>
      <c r="F129" s="1" t="s">
        <v>2779</v>
      </c>
      <c r="G129" s="1" t="s">
        <v>2780</v>
      </c>
      <c r="H129" s="1" t="s">
        <v>2781</v>
      </c>
      <c r="I129" s="1" t="s">
        <v>2781</v>
      </c>
      <c r="J129" s="1">
        <v>9820030136</v>
      </c>
      <c r="K129" s="1" t="s">
        <v>117</v>
      </c>
      <c r="L129" s="1" t="s">
        <v>2782</v>
      </c>
      <c r="M129" s="1" t="s">
        <v>84</v>
      </c>
      <c r="N129" s="1" t="s">
        <v>342</v>
      </c>
      <c r="O129" s="1" t="s">
        <v>2783</v>
      </c>
      <c r="P129" s="1" t="s">
        <v>121</v>
      </c>
      <c r="Q129" s="1">
        <v>990623750204</v>
      </c>
      <c r="R129" s="1" t="s">
        <v>2784</v>
      </c>
      <c r="S129" s="1">
        <v>9820230136</v>
      </c>
      <c r="T129" s="1" t="s">
        <v>2785</v>
      </c>
      <c r="U129" s="1" t="s">
        <v>2786</v>
      </c>
      <c r="V129" s="1">
        <v>9869830136</v>
      </c>
      <c r="W129" s="1" t="s">
        <v>515</v>
      </c>
      <c r="X129" s="1" t="s">
        <v>2787</v>
      </c>
      <c r="Y129" s="1" t="s">
        <v>268</v>
      </c>
      <c r="Z129" s="1" t="s">
        <v>94</v>
      </c>
      <c r="AA129" s="1" t="s">
        <v>2787</v>
      </c>
      <c r="AB129" s="1" t="s">
        <v>268</v>
      </c>
      <c r="AC129" s="1" t="s">
        <v>94</v>
      </c>
      <c r="AD129" s="1" t="s">
        <v>95</v>
      </c>
      <c r="AE129" s="1" t="s">
        <v>95</v>
      </c>
      <c r="AF129" s="1" t="s">
        <v>2788</v>
      </c>
      <c r="AG129" s="1" t="s">
        <v>2789</v>
      </c>
      <c r="AH129" s="1" t="s">
        <v>428</v>
      </c>
      <c r="AI129" s="1" t="s">
        <v>189</v>
      </c>
      <c r="AJ129" s="1">
        <v>84.4</v>
      </c>
      <c r="AK129" s="1"/>
      <c r="AL129" s="1"/>
      <c r="AM129" s="1"/>
      <c r="AN129" s="1"/>
      <c r="AO129" s="1"/>
      <c r="AP129" s="1"/>
      <c r="AQ129" s="1"/>
      <c r="AR129" s="1"/>
      <c r="AS129" s="1" t="s">
        <v>379</v>
      </c>
      <c r="AT129" s="1" t="s">
        <v>2790</v>
      </c>
      <c r="AU129" s="1" t="s">
        <v>248</v>
      </c>
      <c r="AV129" s="1" t="s">
        <v>222</v>
      </c>
      <c r="AW129" s="1">
        <v>83.8</v>
      </c>
      <c r="AX129" s="1"/>
      <c r="AY129" s="1" t="s">
        <v>309</v>
      </c>
      <c r="AZ129" s="1" t="s">
        <v>2791</v>
      </c>
      <c r="BA129" s="1" t="s">
        <v>196</v>
      </c>
      <c r="BB129" s="1" t="s">
        <v>2409</v>
      </c>
      <c r="BC129" s="1" t="s">
        <v>140</v>
      </c>
      <c r="BD129" s="1" t="s">
        <v>1412</v>
      </c>
      <c r="BE129" s="1">
        <v>71.2</v>
      </c>
      <c r="BF129" s="1">
        <v>7.92</v>
      </c>
      <c r="BG129" s="1"/>
      <c r="BH129" s="1"/>
      <c r="BI129" s="1"/>
      <c r="BJ129" s="1"/>
      <c r="BK129" s="1"/>
      <c r="BL129" s="1"/>
      <c r="BM129" s="1"/>
      <c r="BN129" s="1"/>
      <c r="BO129" s="1" t="s">
        <v>2792</v>
      </c>
      <c r="BP129" s="1" t="s">
        <v>2793</v>
      </c>
      <c r="BQ129" s="1" t="s">
        <v>316</v>
      </c>
      <c r="BR129" s="1" t="s">
        <v>2794</v>
      </c>
      <c r="BS129" s="1">
        <v>8</v>
      </c>
      <c r="BT129" s="1"/>
      <c r="BU129" s="1" t="str">
        <f>HYPERLINK("https://nconnect.nicmar.ac.in/storage/profile/6a85b8998b4b3.png","Download")</f>
        <v>0</v>
      </c>
      <c r="BV129" s="3"/>
      <c r="BW129" s="3"/>
    </row>
    <row r="130" spans="1:75">
      <c r="A130" s="1" t="s">
        <v>75</v>
      </c>
      <c r="B130" s="1" t="s">
        <v>76</v>
      </c>
      <c r="C130" s="1" t="s">
        <v>2795</v>
      </c>
      <c r="D130" s="1" t="s">
        <v>2796</v>
      </c>
      <c r="E130" s="1" t="s">
        <v>2797</v>
      </c>
      <c r="F130" s="1" t="s">
        <v>2798</v>
      </c>
      <c r="G130" s="1" t="s">
        <v>2799</v>
      </c>
      <c r="H130" s="1" t="s">
        <v>2800</v>
      </c>
      <c r="I130" s="1" t="s">
        <v>2800</v>
      </c>
      <c r="J130" s="1">
        <v>9403960672</v>
      </c>
      <c r="K130" s="1" t="s">
        <v>117</v>
      </c>
      <c r="L130" s="1" t="s">
        <v>2801</v>
      </c>
      <c r="M130" s="1" t="s">
        <v>84</v>
      </c>
      <c r="N130" s="1" t="s">
        <v>2802</v>
      </c>
      <c r="O130" s="1" t="s">
        <v>2803</v>
      </c>
      <c r="P130" s="1" t="s">
        <v>295</v>
      </c>
      <c r="Q130" s="1">
        <v>419197331762</v>
      </c>
      <c r="R130" s="1" t="s">
        <v>2804</v>
      </c>
      <c r="S130" s="1">
        <v>9405121623</v>
      </c>
      <c r="T130" s="1" t="s">
        <v>445</v>
      </c>
      <c r="U130" s="1" t="s">
        <v>2805</v>
      </c>
      <c r="V130" s="1">
        <v>9405121623</v>
      </c>
      <c r="W130" s="1" t="s">
        <v>515</v>
      </c>
      <c r="X130" s="1" t="s">
        <v>2806</v>
      </c>
      <c r="Y130" s="1" t="s">
        <v>2807</v>
      </c>
      <c r="Z130" s="1" t="s">
        <v>94</v>
      </c>
      <c r="AA130" s="1" t="s">
        <v>2808</v>
      </c>
      <c r="AB130" s="1" t="s">
        <v>93</v>
      </c>
      <c r="AC130" s="1" t="s">
        <v>94</v>
      </c>
      <c r="AD130" s="1" t="s">
        <v>95</v>
      </c>
      <c r="AE130" s="1" t="s">
        <v>95</v>
      </c>
      <c r="AF130" s="1" t="s">
        <v>2809</v>
      </c>
      <c r="AG130" s="1" t="s">
        <v>2810</v>
      </c>
      <c r="AH130" s="1" t="s">
        <v>107</v>
      </c>
      <c r="AI130" s="1" t="s">
        <v>221</v>
      </c>
      <c r="AJ130" s="1">
        <v>86.2</v>
      </c>
      <c r="AK130" s="1"/>
      <c r="AL130" s="1" t="s">
        <v>2809</v>
      </c>
      <c r="AM130" s="1" t="s">
        <v>2811</v>
      </c>
      <c r="AN130" s="1" t="s">
        <v>134</v>
      </c>
      <c r="AO130" s="1" t="s">
        <v>193</v>
      </c>
      <c r="AP130" s="1" t="s">
        <v>197</v>
      </c>
      <c r="AQ130" s="1">
        <v>80.4</v>
      </c>
      <c r="AR130" s="1"/>
      <c r="AS130" s="1"/>
      <c r="AT130" s="1"/>
      <c r="AU130" s="1"/>
      <c r="AV130" s="1"/>
      <c r="AW130" s="1"/>
      <c r="AX130" s="1"/>
      <c r="AY130" s="1" t="s">
        <v>2812</v>
      </c>
      <c r="AZ130" s="1" t="s">
        <v>2813</v>
      </c>
      <c r="BA130" s="1" t="s">
        <v>138</v>
      </c>
      <c r="BB130" s="1" t="s">
        <v>1194</v>
      </c>
      <c r="BC130" s="1" t="s">
        <v>662</v>
      </c>
      <c r="BD130" s="1" t="s">
        <v>1048</v>
      </c>
      <c r="BE130" s="1">
        <v>70</v>
      </c>
      <c r="BF130" s="1">
        <v>7.49</v>
      </c>
      <c r="BG130" s="1"/>
      <c r="BH130" s="1"/>
      <c r="BI130" s="1"/>
      <c r="BJ130" s="1"/>
      <c r="BK130" s="1"/>
      <c r="BL130" s="1"/>
      <c r="BM130" s="1"/>
      <c r="BN130" s="1"/>
      <c r="BO130" s="1" t="s">
        <v>2814</v>
      </c>
      <c r="BP130" s="1" t="s">
        <v>2815</v>
      </c>
      <c r="BQ130" s="1" t="s">
        <v>2816</v>
      </c>
      <c r="BR130" s="1"/>
      <c r="BS130" s="1"/>
      <c r="BT130" s="1" t="s">
        <v>2817</v>
      </c>
      <c r="BU130" s="1" t="str">
        <f>HYPERLINK("https://nconnect.nicmar.ac.in/storage/profile/6a85edd49b0e5.png","Download")</f>
        <v>0</v>
      </c>
      <c r="BV130" s="3"/>
      <c r="BW130" s="3"/>
    </row>
    <row r="131" spans="1:75">
      <c r="A131" s="1" t="s">
        <v>75</v>
      </c>
      <c r="B131" s="1" t="s">
        <v>76</v>
      </c>
      <c r="C131" s="1" t="s">
        <v>2818</v>
      </c>
      <c r="D131" s="1" t="s">
        <v>2819</v>
      </c>
      <c r="E131" s="1" t="s">
        <v>2820</v>
      </c>
      <c r="F131" s="1" t="s">
        <v>2821</v>
      </c>
      <c r="G131" s="1" t="s">
        <v>2822</v>
      </c>
      <c r="H131" s="1" t="s">
        <v>2823</v>
      </c>
      <c r="I131" s="1" t="s">
        <v>2823</v>
      </c>
      <c r="J131" s="1">
        <v>9309867847</v>
      </c>
      <c r="K131" s="1" t="s">
        <v>82</v>
      </c>
      <c r="L131" s="1" t="s">
        <v>2824</v>
      </c>
      <c r="M131" s="1" t="s">
        <v>84</v>
      </c>
      <c r="N131" s="1" t="s">
        <v>2825</v>
      </c>
      <c r="O131" s="1" t="s">
        <v>2826</v>
      </c>
      <c r="P131" s="1" t="s">
        <v>121</v>
      </c>
      <c r="Q131" s="1">
        <v>555027647091</v>
      </c>
      <c r="R131" s="1" t="s">
        <v>2827</v>
      </c>
      <c r="S131" s="1">
        <v>9850110790</v>
      </c>
      <c r="T131" s="1" t="s">
        <v>2828</v>
      </c>
      <c r="U131" s="1" t="s">
        <v>2829</v>
      </c>
      <c r="V131" s="1">
        <v>8766448298</v>
      </c>
      <c r="W131" s="1" t="s">
        <v>1300</v>
      </c>
      <c r="X131" s="1" t="s">
        <v>2830</v>
      </c>
      <c r="Y131" s="1" t="s">
        <v>93</v>
      </c>
      <c r="Z131" s="1" t="s">
        <v>94</v>
      </c>
      <c r="AA131" s="1" t="s">
        <v>2830</v>
      </c>
      <c r="AB131" s="1" t="s">
        <v>93</v>
      </c>
      <c r="AC131" s="1" t="s">
        <v>94</v>
      </c>
      <c r="AD131" s="1" t="s">
        <v>95</v>
      </c>
      <c r="AE131" s="1" t="s">
        <v>95</v>
      </c>
      <c r="AF131" s="1" t="s">
        <v>2831</v>
      </c>
      <c r="AG131" s="1" t="s">
        <v>2832</v>
      </c>
      <c r="AH131" s="1" t="s">
        <v>164</v>
      </c>
      <c r="AI131" s="1" t="s">
        <v>102</v>
      </c>
      <c r="AJ131" s="1">
        <v>80.2</v>
      </c>
      <c r="AK131" s="1">
        <v>8.44</v>
      </c>
      <c r="AL131" s="1"/>
      <c r="AM131" s="1"/>
      <c r="AN131" s="1"/>
      <c r="AO131" s="1"/>
      <c r="AP131" s="1"/>
      <c r="AQ131" s="1"/>
      <c r="AR131" s="1"/>
      <c r="AS131" s="1" t="s">
        <v>379</v>
      </c>
      <c r="AT131" s="1" t="s">
        <v>2833</v>
      </c>
      <c r="AU131" s="1" t="s">
        <v>2834</v>
      </c>
      <c r="AV131" s="1" t="s">
        <v>2835</v>
      </c>
      <c r="AW131" s="1">
        <v>71.29</v>
      </c>
      <c r="AX131" s="1">
        <v>7.5</v>
      </c>
      <c r="AY131" s="1" t="s">
        <v>2836</v>
      </c>
      <c r="AZ131" s="1" t="s">
        <v>2837</v>
      </c>
      <c r="BA131" s="1" t="s">
        <v>196</v>
      </c>
      <c r="BB131" s="1" t="s">
        <v>379</v>
      </c>
      <c r="BC131" s="1" t="s">
        <v>2838</v>
      </c>
      <c r="BD131" s="1" t="s">
        <v>1048</v>
      </c>
      <c r="BE131" s="1">
        <v>69.2</v>
      </c>
      <c r="BF131" s="1">
        <v>7.67</v>
      </c>
      <c r="BG131" s="1"/>
      <c r="BH131" s="1"/>
      <c r="BI131" s="1"/>
      <c r="BJ131" s="1"/>
      <c r="BK131" s="1"/>
      <c r="BL131" s="1"/>
      <c r="BM131" s="1"/>
      <c r="BN131" s="1"/>
      <c r="BO131" s="1" t="s">
        <v>2839</v>
      </c>
      <c r="BP131" s="1"/>
      <c r="BQ131" s="1"/>
      <c r="BR131" s="1"/>
      <c r="BS131" s="1"/>
      <c r="BT131" s="1"/>
      <c r="BU131" s="1" t="str">
        <f>HYPERLINK("https://nconnect.nicmar.ac.in/storage/profile/6a85c9ca71522.png","Download")</f>
        <v>0</v>
      </c>
      <c r="BV131" s="3"/>
      <c r="BW131" s="3"/>
    </row>
    <row r="132" spans="1:75">
      <c r="A132" s="1" t="s">
        <v>75</v>
      </c>
      <c r="B132" s="1" t="s">
        <v>76</v>
      </c>
      <c r="C132" s="1" t="s">
        <v>2840</v>
      </c>
      <c r="D132" s="1" t="s">
        <v>2841</v>
      </c>
      <c r="E132" s="1" t="s">
        <v>2842</v>
      </c>
      <c r="F132" s="1" t="s">
        <v>2843</v>
      </c>
      <c r="G132" s="1" t="s">
        <v>2844</v>
      </c>
      <c r="H132" s="1" t="s">
        <v>2845</v>
      </c>
      <c r="I132" s="1" t="s">
        <v>2846</v>
      </c>
      <c r="J132" s="1">
        <v>7972368980</v>
      </c>
      <c r="K132" s="1" t="s">
        <v>82</v>
      </c>
      <c r="L132" s="1" t="s">
        <v>2847</v>
      </c>
      <c r="M132" s="1" t="s">
        <v>84</v>
      </c>
      <c r="N132" s="1" t="s">
        <v>2848</v>
      </c>
      <c r="O132" s="1" t="s">
        <v>2849</v>
      </c>
      <c r="P132" s="1" t="s">
        <v>182</v>
      </c>
      <c r="Q132" s="1">
        <v>434220731431</v>
      </c>
      <c r="R132" s="1" t="s">
        <v>2850</v>
      </c>
      <c r="S132" s="1">
        <v>9850068365</v>
      </c>
      <c r="T132" s="1" t="s">
        <v>2851</v>
      </c>
      <c r="U132" s="1" t="s">
        <v>2852</v>
      </c>
      <c r="V132" s="1">
        <v>9850068365</v>
      </c>
      <c r="W132" s="1" t="s">
        <v>2853</v>
      </c>
      <c r="X132" s="1" t="s">
        <v>2854</v>
      </c>
      <c r="Y132" s="1" t="s">
        <v>93</v>
      </c>
      <c r="Z132" s="1" t="s">
        <v>94</v>
      </c>
      <c r="AA132" s="1" t="s">
        <v>2854</v>
      </c>
      <c r="AB132" s="1" t="s">
        <v>93</v>
      </c>
      <c r="AC132" s="1" t="s">
        <v>94</v>
      </c>
      <c r="AD132" s="1" t="s">
        <v>95</v>
      </c>
      <c r="AE132" s="1" t="s">
        <v>95</v>
      </c>
      <c r="AF132" s="1" t="s">
        <v>2855</v>
      </c>
      <c r="AG132" s="1" t="s">
        <v>2856</v>
      </c>
      <c r="AH132" s="1" t="s">
        <v>2857</v>
      </c>
      <c r="AI132" s="1" t="s">
        <v>1000</v>
      </c>
      <c r="AJ132" s="1">
        <v>85</v>
      </c>
      <c r="AK132" s="1"/>
      <c r="AL132" s="1" t="s">
        <v>2858</v>
      </c>
      <c r="AM132" s="1" t="s">
        <v>2859</v>
      </c>
      <c r="AN132" s="1" t="s">
        <v>2860</v>
      </c>
      <c r="AO132" s="1" t="s">
        <v>378</v>
      </c>
      <c r="AP132" s="1" t="s">
        <v>496</v>
      </c>
      <c r="AQ132" s="1">
        <v>76.77</v>
      </c>
      <c r="AR132" s="1"/>
      <c r="AS132" s="1"/>
      <c r="AT132" s="1"/>
      <c r="AU132" s="1"/>
      <c r="AV132" s="1"/>
      <c r="AW132" s="1"/>
      <c r="AX132" s="1"/>
      <c r="AY132" s="1" t="s">
        <v>103</v>
      </c>
      <c r="AZ132" s="1" t="s">
        <v>2861</v>
      </c>
      <c r="BA132" s="1" t="s">
        <v>105</v>
      </c>
      <c r="BB132" s="1" t="s">
        <v>106</v>
      </c>
      <c r="BC132" s="1" t="s">
        <v>1541</v>
      </c>
      <c r="BD132" s="1" t="s">
        <v>140</v>
      </c>
      <c r="BE132" s="1">
        <v>79</v>
      </c>
      <c r="BF132" s="1">
        <v>7.9</v>
      </c>
      <c r="BG132" s="1"/>
      <c r="BH132" s="1"/>
      <c r="BI132" s="1"/>
      <c r="BJ132" s="1"/>
      <c r="BK132" s="1"/>
      <c r="BL132" s="1"/>
      <c r="BM132" s="1"/>
      <c r="BN132" s="1"/>
      <c r="BO132" s="1" t="s">
        <v>2862</v>
      </c>
      <c r="BP132" s="1" t="s">
        <v>2863</v>
      </c>
      <c r="BQ132" s="1" t="s">
        <v>2864</v>
      </c>
      <c r="BR132" s="1"/>
      <c r="BS132" s="1"/>
      <c r="BT132" s="1"/>
      <c r="BU132" s="1" t="str">
        <f>HYPERLINK("https://nconnect.nicmar.ac.in/storage/profile/6a85eff5200fa.png","Download")</f>
        <v>0</v>
      </c>
      <c r="BV132" s="3"/>
      <c r="BW132" s="3"/>
    </row>
    <row r="133" spans="1:75">
      <c r="A133" s="1" t="s">
        <v>75</v>
      </c>
      <c r="B133" s="1" t="s">
        <v>76</v>
      </c>
      <c r="C133" s="1" t="s">
        <v>2865</v>
      </c>
      <c r="D133" s="1" t="s">
        <v>1608</v>
      </c>
      <c r="E133" s="1"/>
      <c r="F133" s="1" t="s">
        <v>2866</v>
      </c>
      <c r="G133" s="1" t="s">
        <v>2867</v>
      </c>
      <c r="H133" s="1" t="s">
        <v>2868</v>
      </c>
      <c r="I133" s="1" t="s">
        <v>2868</v>
      </c>
      <c r="J133" s="1">
        <v>9369693935</v>
      </c>
      <c r="K133" s="1" t="s">
        <v>82</v>
      </c>
      <c r="L133" s="1" t="s">
        <v>2869</v>
      </c>
      <c r="M133" s="1" t="s">
        <v>84</v>
      </c>
      <c r="N133" s="1" t="s">
        <v>583</v>
      </c>
      <c r="O133" s="1" t="s">
        <v>2870</v>
      </c>
      <c r="P133" s="1" t="s">
        <v>295</v>
      </c>
      <c r="Q133" s="1">
        <v>867266940090</v>
      </c>
      <c r="R133" s="1" t="s">
        <v>2871</v>
      </c>
      <c r="S133" s="1">
        <v>9415541075</v>
      </c>
      <c r="T133" s="1" t="s">
        <v>1113</v>
      </c>
      <c r="U133" s="1" t="s">
        <v>2872</v>
      </c>
      <c r="V133" s="1">
        <v>8707862927</v>
      </c>
      <c r="W133" s="1" t="s">
        <v>185</v>
      </c>
      <c r="X133" s="1" t="s">
        <v>2873</v>
      </c>
      <c r="Y133" s="1" t="s">
        <v>2874</v>
      </c>
      <c r="Z133" s="1" t="s">
        <v>1184</v>
      </c>
      <c r="AA133" s="1" t="s">
        <v>2875</v>
      </c>
      <c r="AB133" s="1" t="s">
        <v>93</v>
      </c>
      <c r="AC133" s="1" t="s">
        <v>94</v>
      </c>
      <c r="AD133" s="1" t="s">
        <v>95</v>
      </c>
      <c r="AE133" s="1" t="s">
        <v>95</v>
      </c>
      <c r="AF133" s="1" t="s">
        <v>2876</v>
      </c>
      <c r="AG133" s="1" t="s">
        <v>2877</v>
      </c>
      <c r="AH133" s="1" t="s">
        <v>98</v>
      </c>
      <c r="AI133" s="1" t="s">
        <v>163</v>
      </c>
      <c r="AJ133" s="1">
        <v>84.4</v>
      </c>
      <c r="AK133" s="1">
        <v>8.88</v>
      </c>
      <c r="AL133" s="1" t="s">
        <v>2876</v>
      </c>
      <c r="AM133" s="1" t="s">
        <v>2877</v>
      </c>
      <c r="AN133" s="1" t="s">
        <v>134</v>
      </c>
      <c r="AO133" s="1" t="s">
        <v>101</v>
      </c>
      <c r="AP133" s="1" t="s">
        <v>520</v>
      </c>
      <c r="AQ133" s="1">
        <v>93.75</v>
      </c>
      <c r="AR133" s="1">
        <v>9.87</v>
      </c>
      <c r="AS133" s="1"/>
      <c r="AT133" s="1"/>
      <c r="AU133" s="1"/>
      <c r="AV133" s="1"/>
      <c r="AW133" s="1"/>
      <c r="AX133" s="1"/>
      <c r="AY133" s="1" t="s">
        <v>2878</v>
      </c>
      <c r="AZ133" s="1" t="s">
        <v>2879</v>
      </c>
      <c r="BA133" s="1" t="s">
        <v>105</v>
      </c>
      <c r="BB133" s="1" t="s">
        <v>169</v>
      </c>
      <c r="BC133" s="1" t="s">
        <v>252</v>
      </c>
      <c r="BD133" s="1" t="s">
        <v>226</v>
      </c>
      <c r="BE133" s="1">
        <v>76</v>
      </c>
      <c r="BF133" s="1">
        <v>9.0</v>
      </c>
      <c r="BG133" s="1"/>
      <c r="BH133" s="1"/>
      <c r="BI133" s="1"/>
      <c r="BJ133" s="1"/>
      <c r="BK133" s="1"/>
      <c r="BL133" s="1"/>
      <c r="BM133" s="1"/>
      <c r="BN133" s="1"/>
      <c r="BO133" s="1" t="s">
        <v>2880</v>
      </c>
      <c r="BP133" s="1" t="s">
        <v>2881</v>
      </c>
      <c r="BQ133" s="1" t="s">
        <v>526</v>
      </c>
      <c r="BR133" s="1" t="s">
        <v>2882</v>
      </c>
      <c r="BS133" s="1">
        <v>25</v>
      </c>
      <c r="BT133" s="1" t="s">
        <v>2883</v>
      </c>
      <c r="BU133" s="1" t="str">
        <f>HYPERLINK("https://nconnect.nicmar.ac.in/storage/profile/6a85ea08ed70d.png","Download")</f>
        <v>0</v>
      </c>
      <c r="BV133" s="3"/>
      <c r="BW133" s="3"/>
    </row>
    <row r="134" spans="1:75">
      <c r="A134" s="1" t="s">
        <v>75</v>
      </c>
      <c r="B134" s="1" t="s">
        <v>76</v>
      </c>
      <c r="C134" s="1" t="s">
        <v>2884</v>
      </c>
      <c r="D134" s="1" t="s">
        <v>2885</v>
      </c>
      <c r="E134" s="1"/>
      <c r="F134" s="1" t="s">
        <v>2886</v>
      </c>
      <c r="G134" s="1" t="s">
        <v>2887</v>
      </c>
      <c r="H134" s="1" t="s">
        <v>2888</v>
      </c>
      <c r="I134" s="1" t="s">
        <v>2888</v>
      </c>
      <c r="J134" s="1">
        <v>8908799999</v>
      </c>
      <c r="K134" s="1" t="s">
        <v>117</v>
      </c>
      <c r="L134" s="1" t="s">
        <v>2889</v>
      </c>
      <c r="M134" s="1" t="s">
        <v>84</v>
      </c>
      <c r="N134" s="1" t="s">
        <v>2890</v>
      </c>
      <c r="O134" s="1" t="s">
        <v>2891</v>
      </c>
      <c r="P134" s="1" t="s">
        <v>121</v>
      </c>
      <c r="Q134" s="1">
        <v>65309143590</v>
      </c>
      <c r="R134" s="1" t="s">
        <v>2892</v>
      </c>
      <c r="S134" s="1">
        <v>9437799999</v>
      </c>
      <c r="T134" s="1" t="s">
        <v>1821</v>
      </c>
      <c r="U134" s="1" t="s">
        <v>2893</v>
      </c>
      <c r="V134" s="1">
        <v>9438320939</v>
      </c>
      <c r="W134" s="1" t="s">
        <v>266</v>
      </c>
      <c r="X134" s="1" t="s">
        <v>2894</v>
      </c>
      <c r="Y134" s="1" t="s">
        <v>1963</v>
      </c>
      <c r="Z134" s="1" t="s">
        <v>1276</v>
      </c>
      <c r="AA134" s="1" t="s">
        <v>2894</v>
      </c>
      <c r="AB134" s="1" t="s">
        <v>1963</v>
      </c>
      <c r="AC134" s="1" t="s">
        <v>1276</v>
      </c>
      <c r="AD134" s="1" t="s">
        <v>95</v>
      </c>
      <c r="AE134" s="1" t="s">
        <v>95</v>
      </c>
      <c r="AF134" s="1" t="s">
        <v>2895</v>
      </c>
      <c r="AG134" s="1" t="s">
        <v>2896</v>
      </c>
      <c r="AH134" s="1" t="s">
        <v>192</v>
      </c>
      <c r="AI134" s="1" t="s">
        <v>102</v>
      </c>
      <c r="AJ134" s="1">
        <v>78</v>
      </c>
      <c r="AK134" s="1"/>
      <c r="AL134" s="1" t="s">
        <v>2897</v>
      </c>
      <c r="AM134" s="1" t="s">
        <v>2898</v>
      </c>
      <c r="AN134" s="1" t="s">
        <v>134</v>
      </c>
      <c r="AO134" s="1" t="s">
        <v>221</v>
      </c>
      <c r="AP134" s="1" t="s">
        <v>886</v>
      </c>
      <c r="AQ134" s="1">
        <v>67.8</v>
      </c>
      <c r="AR134" s="1"/>
      <c r="AS134" s="1"/>
      <c r="AT134" s="1"/>
      <c r="AU134" s="1"/>
      <c r="AV134" s="1"/>
      <c r="AW134" s="1"/>
      <c r="AX134" s="1"/>
      <c r="AY134" s="1" t="s">
        <v>2899</v>
      </c>
      <c r="AZ134" s="1" t="s">
        <v>2900</v>
      </c>
      <c r="BA134" s="1" t="s">
        <v>138</v>
      </c>
      <c r="BB134" s="1" t="s">
        <v>2901</v>
      </c>
      <c r="BC134" s="1" t="s">
        <v>662</v>
      </c>
      <c r="BD134" s="1" t="s">
        <v>1048</v>
      </c>
      <c r="BE134" s="1">
        <v>65.4</v>
      </c>
      <c r="BF134" s="1">
        <v>7.2</v>
      </c>
      <c r="BG134" s="1"/>
      <c r="BH134" s="1"/>
      <c r="BI134" s="1"/>
      <c r="BJ134" s="1"/>
      <c r="BK134" s="1"/>
      <c r="BL134" s="1"/>
      <c r="BM134" s="1"/>
      <c r="BN134" s="1"/>
      <c r="BO134" s="1" t="s">
        <v>2902</v>
      </c>
      <c r="BP134" s="1" t="s">
        <v>2903</v>
      </c>
      <c r="BQ134" s="1" t="s">
        <v>2816</v>
      </c>
      <c r="BR134" s="1"/>
      <c r="BS134" s="1"/>
      <c r="BT134" s="1"/>
      <c r="BU134" s="1" t="s">
        <v>285</v>
      </c>
      <c r="BV134" s="3"/>
      <c r="BW134" s="3"/>
    </row>
    <row r="135" spans="1:75">
      <c r="A135" s="1" t="s">
        <v>75</v>
      </c>
      <c r="B135" s="1" t="s">
        <v>76</v>
      </c>
      <c r="C135" s="1" t="s">
        <v>2904</v>
      </c>
      <c r="D135" s="1" t="s">
        <v>2905</v>
      </c>
      <c r="E135" s="1" t="s">
        <v>785</v>
      </c>
      <c r="F135" s="1" t="s">
        <v>2906</v>
      </c>
      <c r="G135" s="1" t="s">
        <v>2907</v>
      </c>
      <c r="H135" s="1" t="s">
        <v>2908</v>
      </c>
      <c r="I135" s="1" t="s">
        <v>2908</v>
      </c>
      <c r="J135" s="1">
        <v>9699214634</v>
      </c>
      <c r="K135" s="1" t="s">
        <v>117</v>
      </c>
      <c r="L135" s="1" t="s">
        <v>2909</v>
      </c>
      <c r="M135" s="1" t="s">
        <v>84</v>
      </c>
      <c r="N135" s="1" t="s">
        <v>2910</v>
      </c>
      <c r="O135" s="1" t="s">
        <v>2911</v>
      </c>
      <c r="P135" s="1" t="s">
        <v>87</v>
      </c>
      <c r="Q135" s="1">
        <v>667397426200</v>
      </c>
      <c r="R135" s="1" t="s">
        <v>785</v>
      </c>
      <c r="S135" s="1">
        <v>9881387681</v>
      </c>
      <c r="T135" s="1" t="s">
        <v>445</v>
      </c>
      <c r="U135" s="1" t="s">
        <v>2912</v>
      </c>
      <c r="V135" s="1">
        <v>9423713960</v>
      </c>
      <c r="W135" s="1" t="s">
        <v>515</v>
      </c>
      <c r="X135" s="1" t="s">
        <v>2913</v>
      </c>
      <c r="Y135" s="1" t="s">
        <v>1600</v>
      </c>
      <c r="Z135" s="1" t="s">
        <v>94</v>
      </c>
      <c r="AA135" s="1" t="s">
        <v>2913</v>
      </c>
      <c r="AB135" s="1" t="s">
        <v>1600</v>
      </c>
      <c r="AC135" s="1" t="s">
        <v>94</v>
      </c>
      <c r="AD135" s="1" t="s">
        <v>95</v>
      </c>
      <c r="AE135" s="1" t="s">
        <v>95</v>
      </c>
      <c r="AF135" s="1" t="s">
        <v>2914</v>
      </c>
      <c r="AG135" s="1" t="s">
        <v>94</v>
      </c>
      <c r="AH135" s="1" t="s">
        <v>192</v>
      </c>
      <c r="AI135" s="1" t="s">
        <v>102</v>
      </c>
      <c r="AJ135" s="1">
        <v>81.2</v>
      </c>
      <c r="AK135" s="1"/>
      <c r="AL135" s="1" t="s">
        <v>2915</v>
      </c>
      <c r="AM135" s="1" t="s">
        <v>94</v>
      </c>
      <c r="AN135" s="1" t="s">
        <v>134</v>
      </c>
      <c r="AO135" s="1" t="s">
        <v>222</v>
      </c>
      <c r="AP135" s="1" t="s">
        <v>2916</v>
      </c>
      <c r="AQ135" s="1">
        <v>62.83</v>
      </c>
      <c r="AR135" s="1"/>
      <c r="AS135" s="1"/>
      <c r="AT135" s="1"/>
      <c r="AU135" s="1"/>
      <c r="AV135" s="1"/>
      <c r="AW135" s="1"/>
      <c r="AX135" s="1"/>
      <c r="AY135" s="1" t="s">
        <v>2917</v>
      </c>
      <c r="AZ135" s="1" t="s">
        <v>94</v>
      </c>
      <c r="BA135" s="1" t="s">
        <v>196</v>
      </c>
      <c r="BB135" s="1" t="s">
        <v>379</v>
      </c>
      <c r="BC135" s="1" t="s">
        <v>889</v>
      </c>
      <c r="BD135" s="1" t="s">
        <v>170</v>
      </c>
      <c r="BE135" s="1">
        <v>78</v>
      </c>
      <c r="BF135" s="1">
        <v>8.21</v>
      </c>
      <c r="BG135" s="1"/>
      <c r="BH135" s="1"/>
      <c r="BI135" s="1"/>
      <c r="BJ135" s="1"/>
      <c r="BK135" s="1"/>
      <c r="BL135" s="1"/>
      <c r="BM135" s="1"/>
      <c r="BN135" s="1"/>
      <c r="BO135" s="1" t="s">
        <v>2918</v>
      </c>
      <c r="BP135" s="1"/>
      <c r="BQ135" s="1"/>
      <c r="BR135" s="1" t="s">
        <v>2919</v>
      </c>
      <c r="BS135" s="1">
        <v>4</v>
      </c>
      <c r="BT135" s="1"/>
      <c r="BU135" s="1" t="str">
        <f>HYPERLINK("https://nconnect.nicmar.ac.in/storage/profile/6a85e67c33fc0.png","Download")</f>
        <v>0</v>
      </c>
      <c r="BV135" s="3"/>
      <c r="BW135" s="3"/>
    </row>
    <row r="136" spans="1:75">
      <c r="A136" s="1" t="s">
        <v>75</v>
      </c>
      <c r="B136" s="1" t="s">
        <v>76</v>
      </c>
      <c r="C136" s="1" t="s">
        <v>2920</v>
      </c>
      <c r="D136" s="1" t="s">
        <v>2921</v>
      </c>
      <c r="E136" s="1" t="s">
        <v>389</v>
      </c>
      <c r="F136" s="1" t="s">
        <v>462</v>
      </c>
      <c r="G136" s="1" t="s">
        <v>2922</v>
      </c>
      <c r="H136" s="1" t="s">
        <v>2923</v>
      </c>
      <c r="I136" s="1" t="s">
        <v>2924</v>
      </c>
      <c r="J136" s="1">
        <v>8411852240</v>
      </c>
      <c r="K136" s="1" t="s">
        <v>117</v>
      </c>
      <c r="L136" s="1" t="s">
        <v>2925</v>
      </c>
      <c r="M136" s="1" t="s">
        <v>84</v>
      </c>
      <c r="N136" s="1" t="s">
        <v>342</v>
      </c>
      <c r="O136" s="1" t="s">
        <v>2926</v>
      </c>
      <c r="P136" s="1" t="s">
        <v>121</v>
      </c>
      <c r="Q136" s="1">
        <v>284810047622</v>
      </c>
      <c r="R136" s="1" t="s">
        <v>2927</v>
      </c>
      <c r="S136" s="1">
        <v>9860258950</v>
      </c>
      <c r="T136" s="1" t="s">
        <v>2928</v>
      </c>
      <c r="U136" s="1" t="s">
        <v>2929</v>
      </c>
      <c r="V136" s="1">
        <v>9518550026</v>
      </c>
      <c r="W136" s="1" t="s">
        <v>931</v>
      </c>
      <c r="X136" s="1" t="s">
        <v>2930</v>
      </c>
      <c r="Y136" s="1" t="s">
        <v>424</v>
      </c>
      <c r="Z136" s="1" t="s">
        <v>94</v>
      </c>
      <c r="AA136" s="1" t="s">
        <v>2930</v>
      </c>
      <c r="AB136" s="1" t="s">
        <v>424</v>
      </c>
      <c r="AC136" s="1" t="s">
        <v>94</v>
      </c>
      <c r="AD136" s="1" t="s">
        <v>95</v>
      </c>
      <c r="AE136" s="1" t="s">
        <v>95</v>
      </c>
      <c r="AF136" s="1" t="s">
        <v>2931</v>
      </c>
      <c r="AG136" s="1" t="s">
        <v>2932</v>
      </c>
      <c r="AH136" s="1" t="s">
        <v>305</v>
      </c>
      <c r="AI136" s="1" t="s">
        <v>99</v>
      </c>
      <c r="AJ136" s="1">
        <v>84.84</v>
      </c>
      <c r="AK136" s="1"/>
      <c r="AL136" s="1" t="s">
        <v>2933</v>
      </c>
      <c r="AM136" s="1" t="s">
        <v>936</v>
      </c>
      <c r="AN136" s="1" t="s">
        <v>134</v>
      </c>
      <c r="AO136" s="1" t="s">
        <v>308</v>
      </c>
      <c r="AP136" s="1" t="s">
        <v>546</v>
      </c>
      <c r="AQ136" s="1">
        <v>64.62</v>
      </c>
      <c r="AR136" s="1"/>
      <c r="AS136" s="1"/>
      <c r="AT136" s="1"/>
      <c r="AU136" s="1"/>
      <c r="AV136" s="1"/>
      <c r="AW136" s="1"/>
      <c r="AX136" s="1"/>
      <c r="AY136" s="1" t="s">
        <v>2934</v>
      </c>
      <c r="AZ136" s="1" t="s">
        <v>2935</v>
      </c>
      <c r="BA136" s="1" t="s">
        <v>196</v>
      </c>
      <c r="BB136" s="1" t="s">
        <v>379</v>
      </c>
      <c r="BC136" s="1" t="s">
        <v>221</v>
      </c>
      <c r="BD136" s="1" t="s">
        <v>1412</v>
      </c>
      <c r="BE136" s="1">
        <v>80.48</v>
      </c>
      <c r="BF136" s="1">
        <v>8.79</v>
      </c>
      <c r="BG136" s="1"/>
      <c r="BH136" s="1"/>
      <c r="BI136" s="1"/>
      <c r="BJ136" s="1"/>
      <c r="BK136" s="1"/>
      <c r="BL136" s="1"/>
      <c r="BM136" s="1"/>
      <c r="BN136" s="1"/>
      <c r="BO136" s="1" t="s">
        <v>2395</v>
      </c>
      <c r="BP136" s="1"/>
      <c r="BQ136" s="1"/>
      <c r="BR136" s="1"/>
      <c r="BS136" s="1"/>
      <c r="BT136" s="1"/>
      <c r="BU136" s="1" t="str">
        <f>HYPERLINK("https://nconnect.nicmar.ac.in/storage/profile/6a85e4c0a7552.png","Download")</f>
        <v>0</v>
      </c>
      <c r="BV136" s="3"/>
      <c r="BW136" s="3"/>
    </row>
    <row r="137" spans="1:75">
      <c r="A137" s="1" t="s">
        <v>75</v>
      </c>
      <c r="B137" s="1" t="s">
        <v>76</v>
      </c>
      <c r="C137" s="1" t="s">
        <v>2936</v>
      </c>
      <c r="D137" s="1" t="s">
        <v>2937</v>
      </c>
      <c r="E137" s="1" t="s">
        <v>2938</v>
      </c>
      <c r="F137" s="1" t="s">
        <v>2939</v>
      </c>
      <c r="G137" s="1" t="s">
        <v>2940</v>
      </c>
      <c r="H137" s="1" t="s">
        <v>2941</v>
      </c>
      <c r="I137" s="1" t="s">
        <v>2942</v>
      </c>
      <c r="J137" s="1">
        <v>9607283711</v>
      </c>
      <c r="K137" s="1" t="s">
        <v>82</v>
      </c>
      <c r="L137" s="1" t="s">
        <v>2943</v>
      </c>
      <c r="M137" s="1" t="s">
        <v>84</v>
      </c>
      <c r="N137" s="1" t="s">
        <v>2944</v>
      </c>
      <c r="O137" s="1" t="s">
        <v>2945</v>
      </c>
      <c r="P137" s="1" t="s">
        <v>182</v>
      </c>
      <c r="Q137" s="1" t="s">
        <v>2946</v>
      </c>
      <c r="R137" s="1" t="s">
        <v>2947</v>
      </c>
      <c r="S137" s="1">
        <v>9049975946</v>
      </c>
      <c r="T137" s="1" t="s">
        <v>2948</v>
      </c>
      <c r="U137" s="1" t="s">
        <v>2949</v>
      </c>
      <c r="V137" s="1">
        <v>7666541363</v>
      </c>
      <c r="W137" s="1" t="s">
        <v>2950</v>
      </c>
      <c r="X137" s="1" t="s">
        <v>2951</v>
      </c>
      <c r="Y137" s="1" t="s">
        <v>2952</v>
      </c>
      <c r="Z137" s="1" t="s">
        <v>94</v>
      </c>
      <c r="AA137" s="1" t="s">
        <v>2951</v>
      </c>
      <c r="AB137" s="1" t="s">
        <v>2952</v>
      </c>
      <c r="AC137" s="1" t="s">
        <v>94</v>
      </c>
      <c r="AD137" s="1" t="s">
        <v>95</v>
      </c>
      <c r="AE137" s="1" t="s">
        <v>95</v>
      </c>
      <c r="AF137" s="1" t="s">
        <v>2953</v>
      </c>
      <c r="AG137" s="1" t="s">
        <v>2954</v>
      </c>
      <c r="AH137" s="1" t="s">
        <v>352</v>
      </c>
      <c r="AI137" s="1" t="s">
        <v>272</v>
      </c>
      <c r="AJ137" s="1">
        <v>74.4</v>
      </c>
      <c r="AK137" s="1"/>
      <c r="AL137" s="1" t="s">
        <v>2955</v>
      </c>
      <c r="AM137" s="1" t="s">
        <v>2954</v>
      </c>
      <c r="AN137" s="1" t="s">
        <v>134</v>
      </c>
      <c r="AO137" s="1" t="s">
        <v>428</v>
      </c>
      <c r="AP137" s="1" t="s">
        <v>275</v>
      </c>
      <c r="AQ137" s="1">
        <v>67.23</v>
      </c>
      <c r="AR137" s="1"/>
      <c r="AS137" s="1"/>
      <c r="AT137" s="1"/>
      <c r="AU137" s="1"/>
      <c r="AV137" s="1"/>
      <c r="AW137" s="1"/>
      <c r="AX137" s="1"/>
      <c r="AY137" s="1" t="s">
        <v>2956</v>
      </c>
      <c r="AZ137" s="1" t="s">
        <v>2957</v>
      </c>
      <c r="BA137" s="1" t="s">
        <v>105</v>
      </c>
      <c r="BB137" s="1" t="s">
        <v>106</v>
      </c>
      <c r="BC137" s="1" t="s">
        <v>355</v>
      </c>
      <c r="BD137" s="1" t="s">
        <v>2958</v>
      </c>
      <c r="BE137" s="1">
        <v>63.29</v>
      </c>
      <c r="BF137" s="1"/>
      <c r="BG137" s="1"/>
      <c r="BH137" s="1"/>
      <c r="BI137" s="1"/>
      <c r="BJ137" s="1"/>
      <c r="BK137" s="1"/>
      <c r="BL137" s="1"/>
      <c r="BM137" s="1"/>
      <c r="BN137" s="1"/>
      <c r="BO137" s="1" t="s">
        <v>2959</v>
      </c>
      <c r="BP137" s="1"/>
      <c r="BQ137" s="1"/>
      <c r="BR137" s="1" t="s">
        <v>2960</v>
      </c>
      <c r="BS137" s="1">
        <v>21</v>
      </c>
      <c r="BT137" s="1"/>
      <c r="BU137" s="1" t="str">
        <f>HYPERLINK("https://nconnect.nicmar.ac.in/storage/profile/6a85f4f08aa9b.png","Download")</f>
        <v>0</v>
      </c>
      <c r="BV137" s="3"/>
      <c r="BW137"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10" r:id="rId_hyperlink_8" tooltip="Download" display="Download"/>
    <hyperlink ref="BU11" r:id="rId_hyperlink_9" tooltip="Download" display="Download"/>
    <hyperlink ref="BU12" r:id="rId_hyperlink_10" tooltip="Download" display="Download"/>
    <hyperlink ref="BU13" r:id="rId_hyperlink_11" tooltip="Download" display="Download"/>
    <hyperlink ref="BU14" r:id="rId_hyperlink_12" tooltip="Download" display="Download"/>
    <hyperlink ref="BU15" r:id="rId_hyperlink_13" tooltip="Download" display="Download"/>
    <hyperlink ref="BU16" r:id="rId_hyperlink_14" tooltip="Download" display="Download"/>
    <hyperlink ref="BU17" r:id="rId_hyperlink_15" tooltip="Download" display="Download"/>
    <hyperlink ref="BU18" r:id="rId_hyperlink_16" tooltip="Download" display="Download"/>
    <hyperlink ref="BU19" r:id="rId_hyperlink_17" tooltip="Download" display="Download"/>
    <hyperlink ref="BU20" r:id="rId_hyperlink_18" tooltip="Download" display="Download"/>
    <hyperlink ref="BU21" r:id="rId_hyperlink_19" tooltip="Download" display="Download"/>
    <hyperlink ref="BU22" r:id="rId_hyperlink_20" tooltip="Download" display="Download"/>
    <hyperlink ref="BU23" r:id="rId_hyperlink_21" tooltip="Download" display="Download"/>
    <hyperlink ref="BU24" r:id="rId_hyperlink_22" tooltip="Download" display="Download"/>
    <hyperlink ref="BU25" r:id="rId_hyperlink_23" tooltip="Download" display="Download"/>
    <hyperlink ref="BU26" r:id="rId_hyperlink_24" tooltip="Download" display="Download"/>
    <hyperlink ref="BU27" r:id="rId_hyperlink_25" tooltip="Download" display="Download"/>
    <hyperlink ref="BU28" r:id="rId_hyperlink_26" tooltip="Download" display="Download"/>
    <hyperlink ref="BU29" r:id="rId_hyperlink_27" tooltip="Download" display="Download"/>
    <hyperlink ref="BU31" r:id="rId_hyperlink_28" tooltip="Download" display="Download"/>
    <hyperlink ref="BU32" r:id="rId_hyperlink_29" tooltip="Download" display="Download"/>
    <hyperlink ref="BU33" r:id="rId_hyperlink_30" tooltip="Download" display="Download"/>
    <hyperlink ref="BU35" r:id="rId_hyperlink_31" tooltip="Download" display="Download"/>
    <hyperlink ref="BU36" r:id="rId_hyperlink_32" tooltip="Download" display="Download"/>
    <hyperlink ref="BU37" r:id="rId_hyperlink_33" tooltip="Download" display="Download"/>
    <hyperlink ref="BU38" r:id="rId_hyperlink_34" tooltip="Download" display="Download"/>
    <hyperlink ref="BU39" r:id="rId_hyperlink_35" tooltip="Download" display="Download"/>
    <hyperlink ref="BU40" r:id="rId_hyperlink_36" tooltip="Download" display="Download"/>
    <hyperlink ref="BU41" r:id="rId_hyperlink_37" tooltip="Download" display="Download"/>
    <hyperlink ref="BU42" r:id="rId_hyperlink_38" tooltip="Download" display="Download"/>
    <hyperlink ref="BU43" r:id="rId_hyperlink_39" tooltip="Download" display="Download"/>
    <hyperlink ref="BU44" r:id="rId_hyperlink_40" tooltip="Download" display="Download"/>
    <hyperlink ref="BU45" r:id="rId_hyperlink_41" tooltip="Download" display="Download"/>
    <hyperlink ref="BU46" r:id="rId_hyperlink_42" tooltip="Download" display="Download"/>
    <hyperlink ref="BU47" r:id="rId_hyperlink_43" tooltip="Download" display="Download"/>
    <hyperlink ref="BU48" r:id="rId_hyperlink_44" tooltip="Download" display="Download"/>
    <hyperlink ref="BU49" r:id="rId_hyperlink_45" tooltip="Download" display="Download"/>
    <hyperlink ref="BU50" r:id="rId_hyperlink_46" tooltip="Download" display="Download"/>
    <hyperlink ref="BU51" r:id="rId_hyperlink_47" tooltip="Download" display="Download"/>
    <hyperlink ref="BU52" r:id="rId_hyperlink_48" tooltip="Download" display="Download"/>
    <hyperlink ref="BU53" r:id="rId_hyperlink_49" tooltip="Download" display="Download"/>
    <hyperlink ref="BU54" r:id="rId_hyperlink_50" tooltip="Download" display="Download"/>
    <hyperlink ref="BU55" r:id="rId_hyperlink_51" tooltip="Download" display="Download"/>
    <hyperlink ref="BU56" r:id="rId_hyperlink_52" tooltip="Download" display="Download"/>
    <hyperlink ref="BU57" r:id="rId_hyperlink_53" tooltip="Download" display="Download"/>
    <hyperlink ref="BU58" r:id="rId_hyperlink_54" tooltip="Download" display="Download"/>
    <hyperlink ref="BU59" r:id="rId_hyperlink_55" tooltip="Download" display="Download"/>
    <hyperlink ref="BU60" r:id="rId_hyperlink_56" tooltip="Download" display="Download"/>
    <hyperlink ref="BU61" r:id="rId_hyperlink_57" tooltip="Download" display="Download"/>
    <hyperlink ref="BU62" r:id="rId_hyperlink_58" tooltip="Download" display="Download"/>
    <hyperlink ref="BU63" r:id="rId_hyperlink_59" tooltip="Download" display="Download"/>
    <hyperlink ref="BU64" r:id="rId_hyperlink_60" tooltip="Download" display="Download"/>
    <hyperlink ref="BU65" r:id="rId_hyperlink_61" tooltip="Download" display="Download"/>
    <hyperlink ref="BU66" r:id="rId_hyperlink_62" tooltip="Download" display="Download"/>
    <hyperlink ref="BU67" r:id="rId_hyperlink_63" tooltip="Download" display="Download"/>
    <hyperlink ref="BU68" r:id="rId_hyperlink_64" tooltip="Download" display="Download"/>
    <hyperlink ref="BU69" r:id="rId_hyperlink_65" tooltip="Download" display="Download"/>
    <hyperlink ref="BU70" r:id="rId_hyperlink_66" tooltip="Download" display="Download"/>
    <hyperlink ref="BU71" r:id="rId_hyperlink_67" tooltip="Download" display="Download"/>
    <hyperlink ref="BU72" r:id="rId_hyperlink_68" tooltip="Download" display="Download"/>
    <hyperlink ref="BU73" r:id="rId_hyperlink_69" tooltip="Download" display="Download"/>
    <hyperlink ref="BU74" r:id="rId_hyperlink_70" tooltip="Download" display="Download"/>
    <hyperlink ref="BU75" r:id="rId_hyperlink_71" tooltip="Download" display="Download"/>
    <hyperlink ref="BU76" r:id="rId_hyperlink_72" tooltip="Download" display="Download"/>
    <hyperlink ref="BU77" r:id="rId_hyperlink_73" tooltip="Download" display="Download"/>
    <hyperlink ref="BU78" r:id="rId_hyperlink_74" tooltip="Download" display="Download"/>
    <hyperlink ref="BU79" r:id="rId_hyperlink_75" tooltip="Download" display="Download"/>
    <hyperlink ref="BU80" r:id="rId_hyperlink_76" tooltip="Download" display="Download"/>
    <hyperlink ref="BU81" r:id="rId_hyperlink_77" tooltip="Download" display="Download"/>
    <hyperlink ref="BU82" r:id="rId_hyperlink_78" tooltip="Download" display="Download"/>
    <hyperlink ref="BU83" r:id="rId_hyperlink_79" tooltip="Download" display="Download"/>
    <hyperlink ref="BU84" r:id="rId_hyperlink_80" tooltip="Download" display="Download"/>
    <hyperlink ref="BU85" r:id="rId_hyperlink_81" tooltip="Download" display="Download"/>
    <hyperlink ref="BU86" r:id="rId_hyperlink_82" tooltip="Download" display="Download"/>
    <hyperlink ref="BU87" r:id="rId_hyperlink_83" tooltip="Download" display="Download"/>
    <hyperlink ref="BU88" r:id="rId_hyperlink_84" tooltip="Download" display="Download"/>
    <hyperlink ref="BU90" r:id="rId_hyperlink_85" tooltip="Download" display="Download"/>
    <hyperlink ref="BU91" r:id="rId_hyperlink_86" tooltip="Download" display="Download"/>
    <hyperlink ref="BU92" r:id="rId_hyperlink_87" tooltip="Download" display="Download"/>
    <hyperlink ref="BU93" r:id="rId_hyperlink_88" tooltip="Download" display="Download"/>
    <hyperlink ref="BU94" r:id="rId_hyperlink_89" tooltip="Download" display="Download"/>
    <hyperlink ref="BU95" r:id="rId_hyperlink_90" tooltip="Download" display="Download"/>
    <hyperlink ref="BU96" r:id="rId_hyperlink_91" tooltip="Download" display="Download"/>
    <hyperlink ref="BU97" r:id="rId_hyperlink_92" tooltip="Download" display="Download"/>
    <hyperlink ref="BU98" r:id="rId_hyperlink_93" tooltip="Download" display="Download"/>
    <hyperlink ref="BU99" r:id="rId_hyperlink_94" tooltip="Download" display="Download"/>
    <hyperlink ref="BU100" r:id="rId_hyperlink_95" tooltip="Download" display="Download"/>
    <hyperlink ref="BU101" r:id="rId_hyperlink_96" tooltip="Download" display="Download"/>
    <hyperlink ref="BU102" r:id="rId_hyperlink_97" tooltip="Download" display="Download"/>
    <hyperlink ref="BU103" r:id="rId_hyperlink_98" tooltip="Download" display="Download"/>
    <hyperlink ref="BU104" r:id="rId_hyperlink_99" tooltip="Download" display="Download"/>
    <hyperlink ref="BU105" r:id="rId_hyperlink_100" tooltip="Download" display="Download"/>
    <hyperlink ref="BU106" r:id="rId_hyperlink_101" tooltip="Download" display="Download"/>
    <hyperlink ref="BU107" r:id="rId_hyperlink_102" tooltip="Download" display="Download"/>
    <hyperlink ref="BU108" r:id="rId_hyperlink_103" tooltip="Download" display="Download"/>
    <hyperlink ref="BU109" r:id="rId_hyperlink_104" tooltip="Download" display="Download"/>
    <hyperlink ref="BU110" r:id="rId_hyperlink_105" tooltip="Download" display="Download"/>
    <hyperlink ref="BU111" r:id="rId_hyperlink_106" tooltip="Download" display="Download"/>
    <hyperlink ref="BU112" r:id="rId_hyperlink_107" tooltip="Download" display="Download"/>
    <hyperlink ref="BU113" r:id="rId_hyperlink_108" tooltip="Download" display="Download"/>
    <hyperlink ref="BU114" r:id="rId_hyperlink_109" tooltip="Download" display="Download"/>
    <hyperlink ref="BU115" r:id="rId_hyperlink_110" tooltip="Download" display="Download"/>
    <hyperlink ref="BU117" r:id="rId_hyperlink_111" tooltip="Download" display="Download"/>
    <hyperlink ref="BU118" r:id="rId_hyperlink_112" tooltip="Download" display="Download"/>
    <hyperlink ref="BU119" r:id="rId_hyperlink_113" tooltip="Download" display="Download"/>
    <hyperlink ref="BU120" r:id="rId_hyperlink_114" tooltip="Download" display="Download"/>
    <hyperlink ref="BU121" r:id="rId_hyperlink_115" tooltip="Download" display="Download"/>
    <hyperlink ref="BU123" r:id="rId_hyperlink_116" tooltip="Download" display="Download"/>
    <hyperlink ref="BU124" r:id="rId_hyperlink_117" tooltip="Download" display="Download"/>
    <hyperlink ref="BU125" r:id="rId_hyperlink_118" tooltip="Download" display="Download"/>
    <hyperlink ref="BU126" r:id="rId_hyperlink_119" tooltip="Download" display="Download"/>
    <hyperlink ref="BU127" r:id="rId_hyperlink_120" tooltip="Download" display="Download"/>
    <hyperlink ref="BU128" r:id="rId_hyperlink_121" tooltip="Download" display="Download"/>
    <hyperlink ref="BU129" r:id="rId_hyperlink_122" tooltip="Download" display="Download"/>
    <hyperlink ref="BU130" r:id="rId_hyperlink_123" tooltip="Download" display="Download"/>
    <hyperlink ref="BU131" r:id="rId_hyperlink_124" tooltip="Download" display="Download"/>
    <hyperlink ref="BU132" r:id="rId_hyperlink_125" tooltip="Download" display="Download"/>
    <hyperlink ref="BU133" r:id="rId_hyperlink_126" tooltip="Download" display="Download"/>
    <hyperlink ref="BU135" r:id="rId_hyperlink_127" tooltip="Download" display="Download"/>
    <hyperlink ref="BU136" r:id="rId_hyperlink_128" tooltip="Download" display="Download"/>
    <hyperlink ref="BU137" r:id="rId_hyperlink_129"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2026-08-25T09:56:05+05:30</dcterms:created>
  <dcterms:modified xsi:type="dcterms:W3CDTF">2026-08-25T09:56:05+05:30</dcterms:modified>
  <dc:title>Untitled Spreadsheet</dc:title>
  <dc:description/>
  <dc:subject/>
  <cp:keywords/>
  <cp:category/>
</cp:coreProperties>
</file>