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<sst xmlns="http://schemas.openxmlformats.org/spreadsheetml/2006/main" uniqueCount="3097">
  <si>
    <t>Program</t>
  </si>
  <si>
    <t>Batch</t>
  </si>
  <si>
    <t>Roll Number</t>
  </si>
  <si>
    <t>First Name</t>
  </si>
  <si>
    <t>Middle Name</t>
  </si>
  <si>
    <t>Last Name</t>
  </si>
  <si>
    <t>Name</t>
  </si>
  <si>
    <t>E-mail Address</t>
  </si>
  <si>
    <t>Campus E-mail Address</t>
  </si>
  <si>
    <t>Mobile</t>
  </si>
  <si>
    <t>Gender</t>
  </si>
  <si>
    <t>DOB</t>
  </si>
  <si>
    <t>Marital Status</t>
  </si>
  <si>
    <t>Language</t>
  </si>
  <si>
    <t>Hobby</t>
  </si>
  <si>
    <t>Blood Group</t>
  </si>
  <si>
    <t>Aadhar Nubmer</t>
  </si>
  <si>
    <t>Father</t>
  </si>
  <si>
    <t>Father Mobile</t>
  </si>
  <si>
    <t>Father Occupation</t>
  </si>
  <si>
    <t>Mother</t>
  </si>
  <si>
    <t>Mother Mobile</t>
  </si>
  <si>
    <t>Mother Occupation</t>
  </si>
  <si>
    <t>Address</t>
  </si>
  <si>
    <t>City</t>
  </si>
  <si>
    <t>State</t>
  </si>
  <si>
    <t>Correspondence Address</t>
  </si>
  <si>
    <t>Correspondence City</t>
  </si>
  <si>
    <t>Correspondence State</t>
  </si>
  <si>
    <t>Current CGPA</t>
  </si>
  <si>
    <t>Backlog</t>
  </si>
  <si>
    <t>SSC School</t>
  </si>
  <si>
    <t>SSC Board</t>
  </si>
  <si>
    <t>SSC Joining Date</t>
  </si>
  <si>
    <t>SSC Passing Date</t>
  </si>
  <si>
    <t>SSC Marks</t>
  </si>
  <si>
    <t>SSC CGPA</t>
  </si>
  <si>
    <t>HSC School</t>
  </si>
  <si>
    <t>HSC Board</t>
  </si>
  <si>
    <t>HSC Stream</t>
  </si>
  <si>
    <t>HSC Joining Date</t>
  </si>
  <si>
    <t>HSC Passing Date</t>
  </si>
  <si>
    <t>HSC Marks</t>
  </si>
  <si>
    <t>HSC CGPA</t>
  </si>
  <si>
    <t>Diploma</t>
  </si>
  <si>
    <t>Diploma College</t>
  </si>
  <si>
    <t>Diploma Joining Date</t>
  </si>
  <si>
    <t>Diploma Passing Date</t>
  </si>
  <si>
    <t>Diploma Marks</t>
  </si>
  <si>
    <t>Diploma CGPA</t>
  </si>
  <si>
    <t>Graduation University</t>
  </si>
  <si>
    <t>Graduation College</t>
  </si>
  <si>
    <t>UG Degree</t>
  </si>
  <si>
    <t>UG Specialization</t>
  </si>
  <si>
    <t>Graduation Joining Date</t>
  </si>
  <si>
    <t>Graduation Passing Date</t>
  </si>
  <si>
    <t>Graduation Marks</t>
  </si>
  <si>
    <t>Graduation CGPA</t>
  </si>
  <si>
    <t>Post Graduation University</t>
  </si>
  <si>
    <t>Post Graduation College</t>
  </si>
  <si>
    <t>PG Degree</t>
  </si>
  <si>
    <t>PG Specialization</t>
  </si>
  <si>
    <t>Post Graduation Joining Date</t>
  </si>
  <si>
    <t>Post Graduation Passing Date</t>
  </si>
  <si>
    <t>Post Graduation Marks</t>
  </si>
  <si>
    <t>Post Graduation CGPA</t>
  </si>
  <si>
    <t>Technical Skills</t>
  </si>
  <si>
    <t>Work Experience</t>
  </si>
  <si>
    <t>Total Experience</t>
  </si>
  <si>
    <t>Project / Internship Detail</t>
  </si>
  <si>
    <t>Total(weeks)</t>
  </si>
  <si>
    <t>Certifications Details(if any)</t>
  </si>
  <si>
    <t>Profile Picture</t>
  </si>
  <si>
    <t>Intern Counter</t>
  </si>
  <si>
    <t>Job Counter</t>
  </si>
  <si>
    <t>MBA-APM</t>
  </si>
  <si>
    <t>2025-2027</t>
  </si>
  <si>
    <t>P25701019</t>
  </si>
  <si>
    <t>BONTA</t>
  </si>
  <si>
    <t>SANJAY</t>
  </si>
  <si>
    <t>Bonta Sanjay</t>
  </si>
  <si>
    <t>sanjay.bonta@gmail.com</t>
  </si>
  <si>
    <t>p25701019@student.nicmar.ac.in</t>
  </si>
  <si>
    <t>Male</t>
  </si>
  <si>
    <t>01-Aug-2003</t>
  </si>
  <si>
    <t>Single</t>
  </si>
  <si>
    <t>English, Hindi, Telugu, Tamil</t>
  </si>
  <si>
    <t>Music Production,Photography,Traveling,Educational Videos</t>
  </si>
  <si>
    <t>O+ve</t>
  </si>
  <si>
    <t>7639 1896 3363</t>
  </si>
  <si>
    <t>BONTA JAYAKAR</t>
  </si>
  <si>
    <t>CONSULTANCY ENGINEER</t>
  </si>
  <si>
    <t>BONTA SHANTHI PRIYA</t>
  </si>
  <si>
    <t>HOMEMAKER</t>
  </si>
  <si>
    <t>No.201, Vasishta Enclave, Thota Vari_x000D_
Veedhi 7th Lane, Ajith Singh Nagar, Vijayawada</t>
  </si>
  <si>
    <t>N T Rama Rao</t>
  </si>
  <si>
    <t>Andhra Pradesh</t>
  </si>
  <si>
    <t>NA</t>
  </si>
  <si>
    <t>AIR FORCE SCHOOL JORHAT</t>
  </si>
  <si>
    <t>CENTRAL BOARD OF SECONDARY EDUCATION ASSAM</t>
  </si>
  <si>
    <t>2017-Jun</t>
  </si>
  <si>
    <t>2019-May</t>
  </si>
  <si>
    <t>DELHI PUBLIC SCHOOL VIJAYAWADA</t>
  </si>
  <si>
    <t>CENTRAL BOARD OF SECONDARY EDUCATION VIJAYAWADA</t>
  </si>
  <si>
    <t>2019-Jun</t>
  </si>
  <si>
    <t>2021-Jun</t>
  </si>
  <si>
    <t>VELLORE INSTITUTE OF TECHNOLOGY</t>
  </si>
  <si>
    <t>VELLORE INSTITUTE OF TECHNOLOGY, VELLORE</t>
  </si>
  <si>
    <t>2021-Aug</t>
  </si>
  <si>
    <t>2025-Jul</t>
  </si>
  <si>
    <t xml:space="preserve">AutoCAD, MS Excel, MS Project, PoweBI, Revit, MS Powerpoint, Canva Designing, </t>
  </si>
  <si>
    <t>SPRNG ENERGY PVT. LTD. | PROJECT MANAGEMENT INTERN | Pune, Maharashtra | May 2026 | Jul 2026 | 8.7142857142857 Weeks | Campus Internship
APCO INFRATECH PVT. LTD. (APCO) | TRAINEE ENGINEER  | FARIDABAD, HARYANA | Aug 2023 | Sep 2023 | 4.5714285714286 Weeks</t>
  </si>
  <si>
    <t>Forests and their Management
Entrepreneurship
Transportation, Sustainable Buildings, Green Construction
Product Development using AutoCAD
Construction Project Management</t>
  </si>
  <si>
    <t>P25701079</t>
  </si>
  <si>
    <t>MUHAMMAD ZAIN</t>
  </si>
  <si>
    <t>HASAN</t>
  </si>
  <si>
    <t>V Y</t>
  </si>
  <si>
    <t>Muhammad Zain Hasan V Y</t>
  </si>
  <si>
    <t>hasanzain201@gmail.com</t>
  </si>
  <si>
    <t>p25701079@student.nicmar.ac.in</t>
  </si>
  <si>
    <t>27-Dec-2001</t>
  </si>
  <si>
    <t>ENGLISH,MALAYALAM,KANNADA,HINDI,URDU,TAMIL,TELUGU,ARABIC</t>
  </si>
  <si>
    <t>Cooking,Teaching,Public Speaking</t>
  </si>
  <si>
    <t>A+ve</t>
  </si>
  <si>
    <t>4069 8621 5354</t>
  </si>
  <si>
    <t>MOHAMED YUNUS S H</t>
  </si>
  <si>
    <t>ADVOCATE</t>
  </si>
  <si>
    <t>FAHMIDA YUNUS</t>
  </si>
  <si>
    <t>69, 4th Cross Telecom Layout Pipeline Road K.P Agrahara,Vijayanagar,Bengaluru</t>
  </si>
  <si>
    <t>Bangalore Urban</t>
  </si>
  <si>
    <t>Karnataka</t>
  </si>
  <si>
    <t>THE NEW CAMBRIDGE ENGLISH SCHOOL</t>
  </si>
  <si>
    <t>COUNCIL FOR THE INDIAN SCHOOL CERTIFICATE EXAMINATIONS,BENGALURU,KARNATAKA.</t>
  </si>
  <si>
    <t>2018-May</t>
  </si>
  <si>
    <t>HUDA NATIONAL PU COLLEGE</t>
  </si>
  <si>
    <t>DEPARTMENT OF PRE UNIVERSITY EDUCATION, GOVERNMENT OF KARNATAKA, BENGALURU,KARNATAKA.</t>
  </si>
  <si>
    <t>2020-Jul</t>
  </si>
  <si>
    <t>VISVESVARAYA TECHNOLOGICAL UNIVERSITY,BELAGAVI</t>
  </si>
  <si>
    <t>BMS COLLEGE OF ENGINEERING,BENGALURU,KARNATAKA.</t>
  </si>
  <si>
    <t>2020-Jun</t>
  </si>
  <si>
    <t>2024-Jun</t>
  </si>
  <si>
    <t>AutoCAD,MS Office,MS Project,Primavera,MS Excel,DS Simulia,Power BI</t>
  </si>
  <si>
    <t>Ozen Consultancy | Operations Manager | Bengaluru | Mar 2024 | Jun 2025 | 1Y 3M | 2.4</t>
  </si>
  <si>
    <t>1 Year 3 Months</t>
  </si>
  <si>
    <t>Sobha Limited  | Planning Intern | BENGALURU | May 2026 | Jul 2026 | 9 Weeks | Campus Internship
Enlightening Trust | Tutor  | Bengaluru | Jun 2020 | Jul 2024 | 213 Weeks
LA FOUNDATION  DASSAULT SYSTEMES | Project Intern | BENGALURU | Jun 2022 | May 2024 | 102.28571428571 Weeks
Build A Home | Site Engineer | Bengaluru | Sep 2023 | Nov 2023 | 8.8571428571429 Weeks</t>
  </si>
  <si>
    <t>Effective Interpersonal Communication for Business
Corporate Finance Essentials
Introduction to Gen-AI in Human Resources
Microeconomics Principles
Project Management - Initiation and Planning by L&amp;T Edutech
Ouantitative Methods
Six Sigma Tools for Define and Measure</t>
  </si>
  <si>
    <t>P25701096</t>
  </si>
  <si>
    <t>AKSHATA</t>
  </si>
  <si>
    <t>BHANUDAS</t>
  </si>
  <si>
    <t>MAGADUM</t>
  </si>
  <si>
    <t>Akshata Bhanudas Magadum</t>
  </si>
  <si>
    <t>ar.akshatamagadum@gmail.com</t>
  </si>
  <si>
    <t>p25701096@student.nicmar.ac.in</t>
  </si>
  <si>
    <t>Female</t>
  </si>
  <si>
    <t>08-Sep-2000</t>
  </si>
  <si>
    <t>English, Marathi, Hindi</t>
  </si>
  <si>
    <t>Reading,Dancing,Cooking,Badminton</t>
  </si>
  <si>
    <t>3868 7095 4202</t>
  </si>
  <si>
    <t>RETIRED</t>
  </si>
  <si>
    <t>SHUBHADA</t>
  </si>
  <si>
    <t>GOVERNMENT SERVICE</t>
  </si>
  <si>
    <t>2201, Aishwarya Heights, Mithagar Road, Mulund East</t>
  </si>
  <si>
    <t>Mumbai Suburban</t>
  </si>
  <si>
    <t>Maharashtra</t>
  </si>
  <si>
    <t>HOLY CROSS CONVENT SCHOOL</t>
  </si>
  <si>
    <t>MAHARASHTRA STATE BOARD OF SECONDARY AND HIGHER SECONDARY EDUCATION, PUNE</t>
  </si>
  <si>
    <t>2015-Jun</t>
  </si>
  <si>
    <t>2016-Mar</t>
  </si>
  <si>
    <t>HOLY CROSS CONVENT SCHOOL AND JUNIOR COLLEGE</t>
  </si>
  <si>
    <t>2018-Feb</t>
  </si>
  <si>
    <t>MUMBAI UNIVERSITY</t>
  </si>
  <si>
    <t>DR. BALIRAM HIRAY COLLEGE OF ARCHITECTURE, BANDRA, MUMBAI</t>
  </si>
  <si>
    <t>2018-Jun</t>
  </si>
  <si>
    <t>2023-Jun</t>
  </si>
  <si>
    <t>AutoCAD,MS Office,MS Project,Primavera,Revit,Photoshop,SPSS,@Risk</t>
  </si>
  <si>
    <t>Suresh Babu and Partners | Architect | Thane | Jul 2023 | May 2025 | 1Y 10M | 2.16</t>
  </si>
  <si>
    <t>1 Year 10 Months</t>
  </si>
  <si>
    <t>Roshni Udyavar and Associates | Architectural Intern | Mumbai | Nov 2021 | Mar 2022 | 21.428571428571 Weeks</t>
  </si>
  <si>
    <t>P25701146</t>
  </si>
  <si>
    <t>JAYANT</t>
  </si>
  <si>
    <t>UTTARWAR</t>
  </si>
  <si>
    <t>Jayant Uttarwar</t>
  </si>
  <si>
    <t>jayantuttarwar8@gmail.com</t>
  </si>
  <si>
    <t>p25701146@student.nicmar.ac.in</t>
  </si>
  <si>
    <t>05-Feb-2000</t>
  </si>
  <si>
    <t>English , Marathi , Hindi</t>
  </si>
  <si>
    <t>5112 2622 8444</t>
  </si>
  <si>
    <t>MOHAN</t>
  </si>
  <si>
    <t>MEGHA</t>
  </si>
  <si>
    <t>HOUSEWIFE</t>
  </si>
  <si>
    <t>MOSHI PUNE</t>
  </si>
  <si>
    <t>Pune</t>
  </si>
  <si>
    <t>20/29 Muktai Nagar , Jalgaon , 425001</t>
  </si>
  <si>
    <t>Jalgaon</t>
  </si>
  <si>
    <t>UTTARWAR JAYANT MOHAN</t>
  </si>
  <si>
    <t>2016-Jun</t>
  </si>
  <si>
    <t>KAVAYITRI BAHINABAI CHAUDHARI NORTH MAHARASHTRA UNIVERSITY, JALGAON</t>
  </si>
  <si>
    <t>GOVERNMENT COLLEGE OF ENGINEERING, JALGAON</t>
  </si>
  <si>
    <t>2018-Aug</t>
  </si>
  <si>
    <t>2022-Jul</t>
  </si>
  <si>
    <t>Other</t>
  </si>
  <si>
    <t>2023-Mar</t>
  </si>
  <si>
    <t>2023-Dec</t>
  </si>
  <si>
    <t>AutoCAD,MS Office,MS Project,Primavera,SQL,JAVA</t>
  </si>
  <si>
    <t>ER.SUNIL S. BANG REGISTER VALUER, CHARTER ENGINEER | ENGINEER TRAINEE | Jalgaon | Feb 2024 | Dec 2024 | 0Y 10M | 2.5</t>
  </si>
  <si>
    <t>0 Years 11 Months</t>
  </si>
  <si>
    <t>Systra India | Project Management Office - Intern | Ahmedabad  | May 2026 | Jul 2026 | 8.5714285714286 Weeks | Campus Internship
ATHARVA D. JAKATDAR | CIVIL ENGINEER  | Jalgaon  | Jul 2022 | Mar 2023 | 39 Weeks</t>
  </si>
  <si>
    <t>AutoCAD
Geographic Information System (GIS)
Badminton Coordinator
Construction Skill Development Quantity Surveying, Billing &amp; AutoCAD
Placement Coordinator
C programming language
Post Graduate Diploma in Advanced Computing</t>
  </si>
  <si>
    <t>P25701001</t>
  </si>
  <si>
    <t>RACHANA</t>
  </si>
  <si>
    <t>SREEKUMAR</t>
  </si>
  <si>
    <t>Rachana Sreekumar</t>
  </si>
  <si>
    <t>rachanascivil@gmail.com</t>
  </si>
  <si>
    <t>p25701001@student.nicmar.ac.in</t>
  </si>
  <si>
    <t>22-May-2003</t>
  </si>
  <si>
    <t>English, Tamil, Malayalam, Hindi</t>
  </si>
  <si>
    <t>8498 1502 2705</t>
  </si>
  <si>
    <t>B SREEKUMAR</t>
  </si>
  <si>
    <t>ENTREPRENEUR</t>
  </si>
  <si>
    <t>K P JAYA</t>
  </si>
  <si>
    <t>PROFESSOR</t>
  </si>
  <si>
    <t>No.3 Anjana 4th Main Road Vijaya Nagar Velachery Chennai - 600042</t>
  </si>
  <si>
    <t>Chennai</t>
  </si>
  <si>
    <t>Tamil Nadu</t>
  </si>
  <si>
    <t>DAV SCHOOL ADAMBAKKAM</t>
  </si>
  <si>
    <t>CENTRAL BOARD OF SECONDARY EDUCATION (CHENNAI /TAMILNADU)</t>
  </si>
  <si>
    <t>CHETTINAD VIDYASHRAM</t>
  </si>
  <si>
    <t>2020-Apr</t>
  </si>
  <si>
    <t>2021-Jul</t>
  </si>
  <si>
    <t>ANNA UNIVERSITY (CEG CAMPUS)</t>
  </si>
  <si>
    <t>COLLEGE OF ENGINEERING GUINDY, CHENNAI. TAMILNADU</t>
  </si>
  <si>
    <t>2021-Nov</t>
  </si>
  <si>
    <t>2025-Jun</t>
  </si>
  <si>
    <t>AutoCAD, MS Office, MS Project, Primavera</t>
  </si>
  <si>
    <t>KPMG India | Intern - Major Project Advisory (MPA) team | Bangalore | May 2026 | Jun 2026 | 7.5714285714286 Weeks | Campus Internship
BAASHYAAM CONSTRUCTIONS | SITE WORK | Chennai | May 2024 | Jun 2024 | 4.2857142857143 Weeks
INDIAN INSTITUTE OF TECHNOLOGY, MADRAS (IIT-M) | Lab work assistance | Chennai | Jun 2023 | Jul 2023 | 4.2857142857143 Weeks</t>
  </si>
  <si>
    <t>Certificate of Completion - Lean Six sigma Green Belt (LSSGB) Certification Programme offered by KPMG
Certificate of Merit - Best Project VII Semester (B.E Civil Engineering) - Krishnaswamy Mohan Memorial Endowment Award
Certificate of Merit - Thiru C.R Ramamoorthy Memorial Endowment award for highest mark in Irrigation Engineering
Certificate of Attendance - World Conference on Earthquake Engineering (WCEE) 2024 at Milan, Italy
Certificate of Participation - International Conference on Construction, Real Estate, Infrastructure and Project Management (ICCRIP) 2025 conducted by NICMAR University, Pune
Certificate of Appreciation - Volunteer in ICCRIP 2025 as Master of Ceremonies (MC) for Inaugural ceremony
Certificate of Participation -  International Conference on Construction Materials and Structures (ICCMS) 2025 conducted by IIT Tirupati
Certificate of Participation - Construction Technologies for Sustainable Infrastructure (CTSI) Workshop conducted by IIT Madras
Certificate of Appreciation - Society of Civil Engineers (SCE) Executive Member
Certificate of Appreciation - The Guindy Times - Member
Certificate of Appreciation - The Literary Club of Anna University - Member of Social Media and Contents Domain
Certificate of Participation - National Essay Writing Competition 2024 on the occasion of Audit Diwas.
Indian Concrete Institute (ICI) Student Member certificate
Letter of Appointment - CEG Tech Forum - Organizer in Marketing domain
Letter of Appointment - Pixels, The Photography and Videography club of CEG - Head of Contents
NPTEL Certification - Strategic Communication for Sustainable Development
Certificate of Completion (Udemy) - The Project Management Course - Beginner to PROject Manager
Certificate of Completion (Udemy )- Managerial Economics - Effective Business Decisionmaking
Certificate of Completion - Employability Skills Development Training Programme
National Sports Organization (NSO) Certification
Certificate of Achievement - Udbhav 2025 - Riot Pulse
Certificate of Achievement - Udbhav 2025 - Transmission_404</t>
  </si>
  <si>
    <t>P25701002</t>
  </si>
  <si>
    <t>ANIRUDDHA</t>
  </si>
  <si>
    <t>RAJENDRA</t>
  </si>
  <si>
    <t>KOTKAR</t>
  </si>
  <si>
    <t>Aniruddha Rajendra Kotkar</t>
  </si>
  <si>
    <t>kotkaraniruddha@gmail.com</t>
  </si>
  <si>
    <t>p25701002@student.nicmar.ac.in</t>
  </si>
  <si>
    <t>14-Jul-2001</t>
  </si>
  <si>
    <t>English, Hindi, Marathi</t>
  </si>
  <si>
    <t>9307 6764 0442</t>
  </si>
  <si>
    <t>FIRE OFFICER</t>
  </si>
  <si>
    <t>PARNIKA</t>
  </si>
  <si>
    <t>16/B, Damayanti Niwas, Behind Vitthal Mandir, Vitawa Koliwada, Belapur Road, Thane, Post-Kalwa.</t>
  </si>
  <si>
    <t>Thane</t>
  </si>
  <si>
    <t>SHIV SAMARTH VIDYALAYA, THANE.</t>
  </si>
  <si>
    <t>MAHARASHTRA STATE BOARD OF SECONDARY AND HIGHER SECONDARY EDUCATION, PUNE WITH THANE.</t>
  </si>
  <si>
    <t>2015-Mar</t>
  </si>
  <si>
    <t>V.G. VAZE COLLEGE OF ARTS, SCIENCE AND COMMERCE, MULUND EAST, MUMBAI.</t>
  </si>
  <si>
    <t>2017-Feb</t>
  </si>
  <si>
    <t>UNIVERSITY OF MUMBAI</t>
  </si>
  <si>
    <t>MAHATMA GANDHI MISSION'S COLLEGE OF ENGINEERING &amp; TECHNOLOGY, KAMOTHE, NAVI MUMBAI.</t>
  </si>
  <si>
    <t>2022-Aug</t>
  </si>
  <si>
    <t>AutoCAD,MS Office,MS Project,STAAD.Pro,ERP,Revit</t>
  </si>
  <si>
    <t>Unique Concrete Technologies Pvt. Ltd. | Site Engineer | Koparkhairane, Navi Mumbai | Jun 2023 | Jan 2025 | 1Y 7M | 3</t>
  </si>
  <si>
    <t>1 Year 7 Months</t>
  </si>
  <si>
    <t>PSP Projects Limited | Civil Intern | International Airport Terminal 1, Vile Parle Mumbai 400099 | May 2026 | Jul 2026 | 8.7142857142857 Weeks | Campus Internship
G.R. Engineering Pvt. Ltd. | Junior Site Engineer | Piramal Revanta, Mulund, Mumbai | Sep 2022 | May 2023 | 38.857142857143 Weeks</t>
  </si>
  <si>
    <t>AutoCAD
Maharastra State Certificate in Information Technology (MS-CIT)
Microsoft Project Cource 2016, 2019, 2021 6 PDUs
Coursera- Managing Project Risks and Changes
Coursera- Project Management- The Basics for Sucess
Coursera - Introduction to Corporate Finance</t>
  </si>
  <si>
    <t>P25701003</t>
  </si>
  <si>
    <t>SHREYAS</t>
  </si>
  <si>
    <t>SANDIP</t>
  </si>
  <si>
    <t>THORAT</t>
  </si>
  <si>
    <t>Shreyas Sandip Thorat</t>
  </si>
  <si>
    <t>shreyas.291203@gmail.com</t>
  </si>
  <si>
    <t>p25701003@student.nicmar.ac.in</t>
  </si>
  <si>
    <t>29-Dec-2003</t>
  </si>
  <si>
    <t>ENGLISH, HINDI, MARATHI</t>
  </si>
  <si>
    <t>Singing,Guitar,Basketball</t>
  </si>
  <si>
    <t>8584 6479 7004</t>
  </si>
  <si>
    <t>SANDEEP THORAT</t>
  </si>
  <si>
    <t>BUSINESS</t>
  </si>
  <si>
    <t>SANDHYA THORAT</t>
  </si>
  <si>
    <t>HOUSE WIFE</t>
  </si>
  <si>
    <t>B-14, Emirates Hills, Somatne Phata, Talegaon Dabhade, Maval, Pune - 410506</t>
  </si>
  <si>
    <t>INDIRA NATIONAL SCHOOL, TATHAWADE, PUNE</t>
  </si>
  <si>
    <t>CENTRAL BOARD OF SECONDARY EDUCATION, PUNE, MAHARASHTRA</t>
  </si>
  <si>
    <t>MODERN COLLEGE OF ARTS, SCIENCE AND COMMERCE, SHIVAJINAGAR, PUNE</t>
  </si>
  <si>
    <t>2020-May</t>
  </si>
  <si>
    <t>2021-May</t>
  </si>
  <si>
    <t>SAVITRIBAI PHULE PUNE UNIVERSITY</t>
  </si>
  <si>
    <t>PIMPRI CHINCHWAD COLLEGE OF ENGINEERING &amp; RESEARCH, PUNE</t>
  </si>
  <si>
    <t>2021-Dec</t>
  </si>
  <si>
    <t>AutoCAD, MS Office, MS Project, Primavera, Power BI, Matlab Simulink</t>
  </si>
  <si>
    <t>NBCC (India) Limited | Project Management Intern | Centurian Park Phase-III, Greater Noida, Uttar Pradesh | May 2026 | Jul 2026 | 9.7142857142857 Weeks | Campus Internship
ASCENT SURVEY | SURVEY INTERN | KHOPOLI, MAHARASHTRA | Jun 2024 | Jul 2024 | 4.1428571428571 Weeks
Know How Institute | Trainee | Akurdi, Pune | Dec 2023 | Jan 2024 | 3.7142857142857 Weeks</t>
  </si>
  <si>
    <t>HIT-OFFICE CERTIFICATION
Certificate of Completion - Hydraulic and Mathematical Modeling of Spillway and Hydraulic Structures organized by Central Water and Power Research Station (CWPRS), Pune
Certificate of Participation - AI Innovations and MATLAB Solutions (International FDP) conducted by Pimpri Chinchwad College of Engineering &amp; Research, Ravet
Certificate of Completion - Overview of Space Science and Technology organized by ISRO
Certificate of Participation - Geospatial Technology for Climate-Smart Agriculture organized by ISRO
Certificate of Completion (Coursera) - Microeconomics Principles authorized by University of Illinois Urbana-Champaign
Certificate of Completion (Coursera) - Introduction to Corporate Finance authorized by University of Pennsylvania
Certificate of Completion (Coursera) - Project Management: The Basics for Success authorized by University of California, Irvine
Certificate of Completion - Business Analytics Program conducted by Finlatics</t>
  </si>
  <si>
    <t>P25701004</t>
  </si>
  <si>
    <t>ZAYEEM</t>
  </si>
  <si>
    <t>SHARIEF</t>
  </si>
  <si>
    <t>Zayeem Sharief</t>
  </si>
  <si>
    <t>zayeemsharief@gmail.com</t>
  </si>
  <si>
    <t>p25701004@student.nicmar.ac.in</t>
  </si>
  <si>
    <t>24-May-2002</t>
  </si>
  <si>
    <t>ENGLISH, HINDI, KANNADA</t>
  </si>
  <si>
    <t>4841 4471 0513</t>
  </si>
  <si>
    <t>MASTAN SHARIEF</t>
  </si>
  <si>
    <t>BUSINESSMAN, LANDLORD AND AGRICULTURIST</t>
  </si>
  <si>
    <t>SYEDA THASNIM BANU</t>
  </si>
  <si>
    <t>Block - A1, Flat No - 1201, Mahaveer Riviera Apartment, 24th Main Road,  J.P Nagar 5th Phase, Bengaluru-560078</t>
  </si>
  <si>
    <t>BISHOP COTTON BOYS' SCHOOL</t>
  </si>
  <si>
    <t>INDIAN CERTIFICATE OF SECONDARY EDUCATION, NEW DELHI</t>
  </si>
  <si>
    <t>2017-Mar</t>
  </si>
  <si>
    <t>JAIN PU COLLEGE</t>
  </si>
  <si>
    <t>GOVT. OF KARNATAKA, DEPARTMENT OF PRE-UNIVERSITY EDUCATION, KARNATAKA</t>
  </si>
  <si>
    <t>2019-Mar</t>
  </si>
  <si>
    <t>VISVESVARAYA TECHNOLOGICAL UNIVERSITY</t>
  </si>
  <si>
    <t>DAYANANDA SAGAR ACADEMY OF TECHNOLOGY AND MANAGEMENT, BENGALURU, KARNATAKA</t>
  </si>
  <si>
    <t>2020-Nov</t>
  </si>
  <si>
    <t>AutoCAD,MS Office,MS Project,Primavera,POWER BI,CANDY,IBM SPSS Statistcs,@RISK</t>
  </si>
  <si>
    <t>Reddy Structures Pvt. Ltd. | Project Development Intern | Bengaluru | May 2026 | Jul 2026 | 8.7142857142857 Weeks | Campus Internship
CUSHMAN AND WAKEFIELD | PROJECT INTERN, SITE ENGINEER | BIRLA ALOKYA, WHITEFILED | Sep 2024 | Nov 2024 | 8.7142857142857 Weeks</t>
  </si>
  <si>
    <t>P25701005</t>
  </si>
  <si>
    <t>KAAVYA</t>
  </si>
  <si>
    <t>MAANSI</t>
  </si>
  <si>
    <t>Kaavya Maansi</t>
  </si>
  <si>
    <t>thisismaansikam20@gmail.com</t>
  </si>
  <si>
    <t>p25701005@student.nicmar.ac.in</t>
  </si>
  <si>
    <t>20-Jul-2001</t>
  </si>
  <si>
    <t>ENGLISH, TAMIL, HINDI</t>
  </si>
  <si>
    <t>2871 5103 1520</t>
  </si>
  <si>
    <t>C MADHAN KUMAR</t>
  </si>
  <si>
    <t>PASSED AWAY</t>
  </si>
  <si>
    <t>RADHIKA S</t>
  </si>
  <si>
    <t>HOME MAKER</t>
  </si>
  <si>
    <t>32 A, Bryant Nagar, 4th Street Middle, Thoothukkudi</t>
  </si>
  <si>
    <t>Thoothukudi</t>
  </si>
  <si>
    <t>THE VIKASA SCHOOL, THOOTHUKKUDI</t>
  </si>
  <si>
    <t>COUNCIL FOR INDIAN CERTIFICATE EXAMINATIONS, NEW DELHI</t>
  </si>
  <si>
    <t>2017-May</t>
  </si>
  <si>
    <t>INDIAN SCHOOL CERTIFICATE EXAMINATION, NEW DELHI</t>
  </si>
  <si>
    <t>ANNA UNIVERSITY, CHENNAI</t>
  </si>
  <si>
    <t>MOHAMED SATHAK A.J. ACADEMY OF ARCHITECTURE, CHENNAI, TAMIL NADU</t>
  </si>
  <si>
    <t>2019-Aug</t>
  </si>
  <si>
    <t>Primavera P6 | Microsoft Project | Microsoft Office | Power BI | AutoCAD | Autodesk Revit | SketchUp | Navisworks Manage | Candy (CCS Candy) | Lumion | Twinmotion | Enscape | Adobe Photoshop | AI Tools</t>
  </si>
  <si>
    <t>ECONSTRUCT DESIGN &amp; BUILD PVT. LTD. | PROJECT MANAGEMENT INTERN &amp; BUSINESS ANALYST | BANGALORE | May 2026 | Jun 2026 | 8.1428571428571 Weeks | Campus Internship
LARSEN AND TOUBRO LIMITED | ARCHITECT | MANAPAKKAM, CHENNAI | Jul 2023 | Nov 2023 | 17.571428571429 Weeks</t>
  </si>
  <si>
    <t>Be 10X WORKSHOP
TASA - CERTIFIED COURSE (SKETCH UP)
COA - CERTIFICATE OF REGISTRATION
AUTODESK CERTIFICATION - NAVISWORKS MANAGE
AUTODESK CERTIFICATION - REVIT
COURSERA - PROJECT MANAGEMENT: THE BASICS FOR SUCCESS
COURSERA - INTRODUCTION TO CORPORATE FINANCE
NPTEL - MODERN INDIAN ARCHITECTURE
NOVATR - BIM PROFESSIONAL COURSE FOR ARCHITECTS
NSDC Certificate
ANNA UNIVERSITY RANK HOLDER
ALUMINI CERTIFICATE OF ACHIEVEMENT 
CHAT GPT @ COURSIV
CLAUDE AI @ COURSIV
JASPER AI @ COURSIV</t>
  </si>
  <si>
    <t>P25701007</t>
  </si>
  <si>
    <t>YASH</t>
  </si>
  <si>
    <t>PRAVIN</t>
  </si>
  <si>
    <t>SONAR</t>
  </si>
  <si>
    <t>Yash Pravin Sonar</t>
  </si>
  <si>
    <t>yashsonar0101@gmail.com</t>
  </si>
  <si>
    <t>p25701007@student.nicmar.ac.in</t>
  </si>
  <si>
    <t>01-Sep-2001</t>
  </si>
  <si>
    <t>3254 5005 3230</t>
  </si>
  <si>
    <t>VANDANA</t>
  </si>
  <si>
    <t>Flat No. 301, Plot No. 382, Datta Prasanna Apartment Near Datta Mandir, Sai Section,_x000D_
Ambarnath City</t>
  </si>
  <si>
    <t>SMT SUHASINI PRABHAKAR ADHIKARI MADHYAMIK VIDHYALAY</t>
  </si>
  <si>
    <t>MAHARASTRA STATE BOARD OF SECONDARY AND HIGHER SECONDARY EDUCATION, AMBERNATH/MAHARASTRA</t>
  </si>
  <si>
    <t>NEW ENGLISH HIGH SCHOOL AND JUNIOR COLLEGE</t>
  </si>
  <si>
    <t>MAHARASTRA STATE BOARD OF SECONDARY AND HIGHER SECONDARY EDUCATION, ULHASNAGAR/MAHARASTRA</t>
  </si>
  <si>
    <t>2017-Jul</t>
  </si>
  <si>
    <t>CIVIL ENGINEERING</t>
  </si>
  <si>
    <t>S.H. JONDHALE POLYTECHNIC, DOMBIVLI/MAHARASTRA</t>
  </si>
  <si>
    <t>2019-Jul</t>
  </si>
  <si>
    <t>2021-Sep</t>
  </si>
  <si>
    <t>MAHARASTRA INSTITUTE OF TECHNOLOGY WORLD PEACE UNIVERSITY, PUNE/MAHARASTRA</t>
  </si>
  <si>
    <t>Primavera P6, MS Project, Microsoft Excel, SAP, MS Office, AutoCAD</t>
  </si>
  <si>
    <t>SHAPOORJI PALLONJI AND COMPANY PRIVATE LIMITED | Graduate Engineer Trainee (Civil) | Kandivali, Mumbai  | Aug 2024 | Dec 2024 | 0Y 4M | 3.75</t>
  </si>
  <si>
    <t>0 Years 4 Months</t>
  </si>
  <si>
    <t>NEW CONSOLIDATED CONSTRUCTION CO. LTD. | Civil Engineer Intern  | Seawoods, Navi Mumbai  | May 2026 | Jul 2026 | 8.7142857142857 Weeks | Campus Internship
PARANJAPE SCHEMES (CONSTRUCTION) LIMITED | Civil Engineer Intern  | Wakad, Pune  | Feb 2024 | May 2024 | 14.857142857143 Weeks</t>
  </si>
  <si>
    <t xml:space="preserve">Oracle Primavera P6 
Microsoft Project 
Autodesk AutoCAD </t>
  </si>
  <si>
    <t>P25701008</t>
  </si>
  <si>
    <t>AHAN</t>
  </si>
  <si>
    <t>KETAN</t>
  </si>
  <si>
    <t>VAIDYA</t>
  </si>
  <si>
    <t>Ahan Ketan Vaidya</t>
  </si>
  <si>
    <t>architectahanvaidya@gmail.com</t>
  </si>
  <si>
    <t>p25701008@student.nicmar.ac.in</t>
  </si>
  <si>
    <t>12-Mar-2001</t>
  </si>
  <si>
    <t>B+ve</t>
  </si>
  <si>
    <t>4921 3416 8548</t>
  </si>
  <si>
    <t>KETAN PRABHAKAR VAIDYA</t>
  </si>
  <si>
    <t>ARCHITECT</t>
  </si>
  <si>
    <t>JAYALI KETAN VAIDYA</t>
  </si>
  <si>
    <t>DENTAL SURGEON</t>
  </si>
  <si>
    <t>B-2001,IMPERIAL HEIGHTS,NEAR BEST COLONY,GOREGAON (WEST),MUMBAI-400104</t>
  </si>
  <si>
    <t>JANKIDEVI PUBLIC SCHOOL</t>
  </si>
  <si>
    <t>COUNCIL FOR THE INDIAN SCHOOL CERTIFICATE EXAMINATIONS, NEW DELHI</t>
  </si>
  <si>
    <t>2015-Apr</t>
  </si>
  <si>
    <t>2016-May</t>
  </si>
  <si>
    <t>SVKM'S MITHIBAI COLLEGE OF ARTS, CHAUHAN INSTITUTE OF SCIENCE AND AMRUTBEN JIVANLAL COLLEGE OF COMMERCE AND ECONOMICS</t>
  </si>
  <si>
    <t>THAKUR SCHOOL OF ARCHITECTURE AND PLANNING, MUMBAI</t>
  </si>
  <si>
    <t>AutoCAD, MS Office, Revit, MS Project, Primavera, Sketchup, Photoshop, Archicad, Lumion</t>
  </si>
  <si>
    <t>Ketan Vaidya Associates |  Architect-Project Planning &amp; Liasoning | MUMBAI | Jun 2023 | May 2025 | 1Y 11M | 3.84</t>
  </si>
  <si>
    <t>1 Year 11 Months</t>
  </si>
  <si>
    <t>Colliers  | Technical Advisory-Intern | MUMBAI | May 2026 | Jul 2026 | 8.5714285714286 Weeks | Campus Internship
Ingrain | Architectural intern | MUMBAI | Nov 2021 | Apr 2022 | 20.285714285714 Weeks</t>
  </si>
  <si>
    <t>Real Estate Development and Management</t>
  </si>
  <si>
    <t>P25701009</t>
  </si>
  <si>
    <t>VARUN</t>
  </si>
  <si>
    <t>MUKUNDRAJ</t>
  </si>
  <si>
    <t>ANVIKAR</t>
  </si>
  <si>
    <t>Varun Mukundraj Anvikar</t>
  </si>
  <si>
    <t>varun.m.anvikar@gmail.com</t>
  </si>
  <si>
    <t>p25701009@student.nicmar.ac.in</t>
  </si>
  <si>
    <t>27-Oct-1999</t>
  </si>
  <si>
    <t>9150 0745 8762</t>
  </si>
  <si>
    <t>MUKUNDRAJ CHANDRAKANT ANVIKAR</t>
  </si>
  <si>
    <t>BUSINESSMAN</t>
  </si>
  <si>
    <t>MADHURA MUKUNDRAJ ANVIKAR</t>
  </si>
  <si>
    <t>CLINICAL PSYCHOLOGIST</t>
  </si>
  <si>
    <t>401, Sakhamai Sadan, Plot No.51, Behind Green Olive Hotel, Bhagyanagar, Chhatrapati Sambhajinagar</t>
  </si>
  <si>
    <t>Aurangabad</t>
  </si>
  <si>
    <t>NATH VALLEY SCHOOL</t>
  </si>
  <si>
    <t>CBSE - AURANGABAD/MAHARASHTRA</t>
  </si>
  <si>
    <t>SMEF'S BRICK SCHOOL OF ARCHITECTURE, PUNE/MAHARASHTRA</t>
  </si>
  <si>
    <t>2018-Jul</t>
  </si>
  <si>
    <t>2023-Jul</t>
  </si>
  <si>
    <t>AutoCAD,SketchUp,Photoshop,Rhino,Enscape,Lumion,InDesign,Revit,Primavera,coral,MS Project,Excel,MS Office,V-Ray,Illustrator</t>
  </si>
  <si>
    <t>Kasturi Kulkarni and Associates | Junior Architect | Aurangabad | Apr 2024 | Jun 2025 | 1Y 2M | 2.52</t>
  </si>
  <si>
    <t>1 Year 2 Months</t>
  </si>
  <si>
    <t>Pidilite Industries Limited | Summer Intern at Pidilite Professional Solutions Division | Pune | May 2026 | Jun 2026 | 7.5714285714286 Weeks | Campus Internship
DAISARIA ASSOCIATES | INTERN ARCHITECT | MUMBAI | Jun 2021 | Nov 2021 | 25.285714285714 Weeks</t>
  </si>
  <si>
    <t>P25701010</t>
  </si>
  <si>
    <t>ARNAV</t>
  </si>
  <si>
    <t>SONI</t>
  </si>
  <si>
    <t>Arnav Soni</t>
  </si>
  <si>
    <t>soni.arnav@gmail.com</t>
  </si>
  <si>
    <t>p25701010@student.nicmar.ac.in</t>
  </si>
  <si>
    <t>12-Mar-1999</t>
  </si>
  <si>
    <t>English, Hindi, German (CEFR A1)</t>
  </si>
  <si>
    <t>7216 3978 6333</t>
  </si>
  <si>
    <t>VISHAL SONI</t>
  </si>
  <si>
    <t>EXECUTIVE ENGINEER</t>
  </si>
  <si>
    <t>PRABHA SONI</t>
  </si>
  <si>
    <t>36 Pula, Vrij Vihar, Near RK Circle, Udaipur</t>
  </si>
  <si>
    <t>Udaipur</t>
  </si>
  <si>
    <t>Rajasthan</t>
  </si>
  <si>
    <t>MAHARAHA MEWAR PUBLIC SCHOOL</t>
  </si>
  <si>
    <t>CENTRAL BOARD OF SECONDARY EDUCATION, UDAIPUR, RAJASTHAN</t>
  </si>
  <si>
    <t>2014-May</t>
  </si>
  <si>
    <t>2015-May</t>
  </si>
  <si>
    <t>MAHARANA MEWAR PUBLIC SCHOOL</t>
  </si>
  <si>
    <t>MUGNEERAM BANGUR MEMORIAL UNIVERSITY</t>
  </si>
  <si>
    <t>MUGNEERAM BANGUR MEMORIAL COLLEGE, JODHPUR, RAJASTHAN</t>
  </si>
  <si>
    <t>2023-May</t>
  </si>
  <si>
    <t>AutoCAD,MS Office,MS Project,Primavera,Revit,Rhino,Airtable,Navisworks,Recap Pro,SAP</t>
  </si>
  <si>
    <t>Shantanu Sharma and Associates | Junior Architect | Udaipur | Apr 2023 | Apr 2024 | 1Y 0M | 1.44
Techture Structures Pvt. Ltd. | Junior BIM Architect | Indore | May 2024 | Mar 2025 | 0Y 10M | 3.33</t>
  </si>
  <si>
    <t>Ahluwalia Contracts (India) Limited | Project Management Intern | Gurugram | May 2026 | Jun 2026 | 8.1428571428571 Weeks | Campus Internship
Venugopal and Associates | Architectural Intern | Udaipur | Oct 2021 | Mar 2022 | 25 Weeks</t>
  </si>
  <si>
    <t>Indian Green Building Council - Accredited Professional
Building Information Modelling - Structure and Architecture
Lean Six Sigma - Green Belt [KPMG]
Applied Statistics and Data Analysis</t>
  </si>
  <si>
    <t>P25701011</t>
  </si>
  <si>
    <t>MEET</t>
  </si>
  <si>
    <t>PATEL</t>
  </si>
  <si>
    <t>Meet Sanjay Patel</t>
  </si>
  <si>
    <t>meetpatel5811@gmail.com</t>
  </si>
  <si>
    <t>p25701011@student.nicmar.ac.in</t>
  </si>
  <si>
    <t>06-Jul-2000</t>
  </si>
  <si>
    <t>ENGLISH, HINDI, MARATHI GUJARATI</t>
  </si>
  <si>
    <t>4698 2626 8026</t>
  </si>
  <si>
    <t>SANJAY PATEL</t>
  </si>
  <si>
    <t>MANISHA PATEL</t>
  </si>
  <si>
    <t>F-2, Silver Leaf Appartment, Tirthrup Nagar, Chawhan Colony, Near W.C.L. Quarter, CHANDRAPUR</t>
  </si>
  <si>
    <t>Chandrapur</t>
  </si>
  <si>
    <t>ST. MICHAELâ€™S SCHOOL, CHANDRAPUR</t>
  </si>
  <si>
    <t>MAHARASHTRA STATE BOARD OF SECONDARY &amp; HIGHER SECONDARY EDUCATION, PUNE</t>
  </si>
  <si>
    <t>2016-Apr</t>
  </si>
  <si>
    <t>DIPLOMA IN MECHANICAL ENGINEERING</t>
  </si>
  <si>
    <t>BAJAJ CHANDRAPUR POLYTECHNIC, CHANDRAPUR</t>
  </si>
  <si>
    <t>2016-Aug</t>
  </si>
  <si>
    <t>SINHGAD INSTITUTE OF TECHNOLOGY, LONAVALA</t>
  </si>
  <si>
    <t>AutoCAD,MS Office,MS Project,Primavera</t>
  </si>
  <si>
    <t>Majestic Realties | HR Operations &amp; Project Coordination Intern | pune | May 2026 | Jun 2026 | 7.7142857142857 Weeks | Campus Internship
Hani Enterprises | Operation and Maintenance Executive | Chandrapur | Jul 2022 | Jun 2025 | 154.42857142857 Weeks</t>
  </si>
  <si>
    <t>Project Management: The Basics for Success
Introduction to Corporate Finance</t>
  </si>
  <si>
    <t>P25701013</t>
  </si>
  <si>
    <t>AKANKSHA</t>
  </si>
  <si>
    <t>AVINASH</t>
  </si>
  <si>
    <t>PATIL</t>
  </si>
  <si>
    <t>Akanksha Avinash Patil</t>
  </si>
  <si>
    <t>akankshapatil1449@gmail.com</t>
  </si>
  <si>
    <t>p25701013@student.nicmar.ac.in</t>
  </si>
  <si>
    <t>14-Apr-1999</t>
  </si>
  <si>
    <t>English,Hindi,Marathi, Kannada</t>
  </si>
  <si>
    <t>Reading,Traveling</t>
  </si>
  <si>
    <t>5699 3975 1939</t>
  </si>
  <si>
    <t>AVINASH PATIL</t>
  </si>
  <si>
    <t>.</t>
  </si>
  <si>
    <t>PADMA A. PATIL</t>
  </si>
  <si>
    <t>103, 18 LATTITUDE PHASE 2 GAIKWAD NAGAR PUNAWALE_x000D_</t>
  </si>
  <si>
    <t>5th Floor Iris Apartment Karandemala Kolhapur</t>
  </si>
  <si>
    <t>Kolhapur</t>
  </si>
  <si>
    <t>NEW MODEL ENGLISH SCHOOL</t>
  </si>
  <si>
    <t>2009-Jun</t>
  </si>
  <si>
    <t>MAHAVEER COLLEGE, KOLHAPUR</t>
  </si>
  <si>
    <t>2015-Jul</t>
  </si>
  <si>
    <t>SHIVAJI UNIVERSITY, KOLHAPUR.</t>
  </si>
  <si>
    <t>D.Y. PATIL SCHOOL OF ARCHITECTURE, KOLHAPUR.</t>
  </si>
  <si>
    <t>AutoCAD,MS Office,MS Project,Primavera,Sketchup,Lumion,Twinmotion,3Ds Max,Photoshop,Revit,Naviswork</t>
  </si>
  <si>
    <t>Meinhardt EPCM | Junior Manager Architect | Bengaluru | Aug 2022 | Nov 2024 | 2Y 3M | 3.5</t>
  </si>
  <si>
    <t>2 Years 3 Months</t>
  </si>
  <si>
    <t>Architecture Rushikesh H. | Project management intern | Pune | May 2026 | Jul 2026 | 9.5714285714286 Weeks | Campus Internship
PRASHANT S HADKAR CONSULTING ENGINEER | ARCHITECT | KOLHAPUR | Apr 2025 | May 2025 | 8.5714285714286 Weeks
SACHIN GAIKWAD ARCHITECT, INTERIOR DESIGNER AND LANDSCAPE CONSULTANT | TRAINEE | KOLHAPUR | Sep 2021 | Jan 2022 | 18 Weeks</t>
  </si>
  <si>
    <t>Introduction to Corporate Finance
Project Management: The Basics for Success</t>
  </si>
  <si>
    <t>P25701014</t>
  </si>
  <si>
    <t>AGAM</t>
  </si>
  <si>
    <t>WADHWA</t>
  </si>
  <si>
    <t>Agam Wadhwa</t>
  </si>
  <si>
    <t>agamwadhwa8@gmail.com</t>
  </si>
  <si>
    <t>p25701014@student.nicmar.ac.in</t>
  </si>
  <si>
    <t>26-May-2002</t>
  </si>
  <si>
    <t>PUNJABI, HINDI, MARATHI, ENGLISH</t>
  </si>
  <si>
    <t>9389 1168 1928</t>
  </si>
  <si>
    <t>NEERAJ</t>
  </si>
  <si>
    <t>SERVICE</t>
  </si>
  <si>
    <t>SHIVANI</t>
  </si>
  <si>
    <t>BPH 205, PREM NAGAR APARTMENT_x000D_
NEAR JAIN TEMPLE, MALEGAON ROAD, TARODA KH. NANDED</t>
  </si>
  <si>
    <t>Nanded</t>
  </si>
  <si>
    <t>Jasmine 131, L&amp;T Serene County, Telecom Nagar, Gachibowli, Hyderabad</t>
  </si>
  <si>
    <t>Ranga Reddy</t>
  </si>
  <si>
    <t>Telangana</t>
  </si>
  <si>
    <t>GYAN MATA VIDYA VIHAR</t>
  </si>
  <si>
    <t>CENTRAL BOARD OF SECONDARY EDUCATION (NANDED)</t>
  </si>
  <si>
    <t>2017-Apr</t>
  </si>
  <si>
    <t>KIDS' KINGDOM PUBLIC SCHOOL</t>
  </si>
  <si>
    <t>2019-Feb</t>
  </si>
  <si>
    <t>PRESIDENCY UNIVERSITY</t>
  </si>
  <si>
    <t>PRESIDENCY UNIVERSITY BENGALURU</t>
  </si>
  <si>
    <t>2020-Aug</t>
  </si>
  <si>
    <t>2023-Nov</t>
  </si>
  <si>
    <t>MS Office,MS Project,Primavera,Power BI,Tableau,SAP</t>
  </si>
  <si>
    <t>Titus Harris Construction | Project Operations Associate  | Udupi, Karnataka | May 2024 | Jun 2025 | 1Y 1M | 2.4</t>
  </si>
  <si>
    <t>ONESUBSEA | PMO INTERN | PUNE, MAHARASHTRA | May 2026 | Jul 2026 | 8.5714285714286 Weeks | Campus Internship
Huanar | Marketing Head Intern | Bengaluru | Mar 2023 | Jun 2023 | 13.142857142857 Weeks</t>
  </si>
  <si>
    <t>P25701015</t>
  </si>
  <si>
    <t>ASHOOTOSH</t>
  </si>
  <si>
    <t>Ashootosh Sanjay Patil</t>
  </si>
  <si>
    <t>ashootoshpatil@gmail.com</t>
  </si>
  <si>
    <t>p25701015@student.nicmar.ac.in</t>
  </si>
  <si>
    <t>05-Oct-2001</t>
  </si>
  <si>
    <t>ENGLISH,HINDI,MARATHI</t>
  </si>
  <si>
    <t>5524 4223 3623</t>
  </si>
  <si>
    <t>SANJAY PATIL</t>
  </si>
  <si>
    <t>TEACHER</t>
  </si>
  <si>
    <t>CHARULATA</t>
  </si>
  <si>
    <t>405 Venkatesh Park C Wing,_x000D_
Near Shree Complex, Adharwadi, Kalyan West</t>
  </si>
  <si>
    <t>SACRED HEART SCHOOL, KALYAN</t>
  </si>
  <si>
    <t>MAHARASHTRA STATE BOARD OF SECONDARY AND HIGHER SECONDARY EDUCATION, PUNE, MAHARASHTRA</t>
  </si>
  <si>
    <t>2018-Mar</t>
  </si>
  <si>
    <t>SHRI NARAYANDAS TEJKARAN MUNDADA SECONDARY &amp; HIGHER SECONDARY SCHOOL AMALNER</t>
  </si>
  <si>
    <t>2020-Feb</t>
  </si>
  <si>
    <t>LOKMANYA TILAK INSTITUTE OF ARCHITECTURE AND DESIGN STUDIES</t>
  </si>
  <si>
    <t>2021-Jan</t>
  </si>
  <si>
    <t>2025-Apr</t>
  </si>
  <si>
    <t>AutoCAD,MS Office,MS Project,Primavera,Revit,D5,Twinmotion,Lumion,Photoshop,Sketchup</t>
  </si>
  <si>
    <t>Nudes Architecture | Intern | Lower Parel, Mumbai | May 2026 | Jul 2026 | 9.7142857142857 Weeks | Campus Internship
ARCHITECT HAFEEZ CONTRACTOR | INTERN ARCHITECT | MUMBAI | Nov 2023 | Mar 2024 | 16.571428571429 Weeks</t>
  </si>
  <si>
    <t>BIM, PHOTOSHOP, SKETCHUP, LUMION, REVIT, AUTOCAD 2D &amp; 3D</t>
  </si>
  <si>
    <t>P25701016</t>
  </si>
  <si>
    <t>SURABHI</t>
  </si>
  <si>
    <t>SINGH</t>
  </si>
  <si>
    <t>Surabhi Singh</t>
  </si>
  <si>
    <t>surabhi.ils13@gmail.com</t>
  </si>
  <si>
    <t>p25701016@student.nicmar.ac.in</t>
  </si>
  <si>
    <t>13-Dec-2001</t>
  </si>
  <si>
    <t>English, Hindi</t>
  </si>
  <si>
    <t>6507 6908 8264</t>
  </si>
  <si>
    <t>JAI PRAKASH SINGH</t>
  </si>
  <si>
    <t>GUNJAN SINGH</t>
  </si>
  <si>
    <t>C136, San Tropez, Madrid County, Bhayli, Vasna, Vadodara, Gujarat</t>
  </si>
  <si>
    <t>Vadodara</t>
  </si>
  <si>
    <t>Gujarat</t>
  </si>
  <si>
    <t>NAVRACHANA INTERNATIONAL SCHOOL BHAYALI VADODARA</t>
  </si>
  <si>
    <t>CENTRAL BOARD OF SECONDARY EDUCATION</t>
  </si>
  <si>
    <t>INDIAN LANGUAGE SCHOOL LAGOS NIGERIA</t>
  </si>
  <si>
    <t>MANIPAL ACADEMY OF HIGHER EDUCATION</t>
  </si>
  <si>
    <t>MANIPAL SCHOOL OF ARCHITECTURE AND PLANNING MANIPAL, KARNATAKA</t>
  </si>
  <si>
    <t>2025-May</t>
  </si>
  <si>
    <t>AutoCAD, MS Project, MS PowerPoint, Canva, Revit, Twinmotion, MS Exel, PowerBI, Primavera, Candy</t>
  </si>
  <si>
    <t>Table space constructions Pvt. Ltd. | Project intern  | Bangalore  | May 2026 | Jul 2026 | 8.5714285714286 Weeks | Campus Internship
Geo Designs And Research PVT. LTD | Professional Trainee | Vadodara, Gujarat | Dec 2023 | May 2024 | 25.857142857143 Weeks</t>
  </si>
  <si>
    <t>Project Management: The Basics for Success
Introduction to Corporate Finance
Six Sigma Tools for Define and Measure
Quantitative Methods
Project Management - Initiation and Planning
Oracle Primavera P6 – Project Setup and Basic Management
Operations Management
Introduction to Generative AI in Human Resources
Effective Interpersonal Communication for Business
Microeconomics Principles
Corporate Finance Essentials</t>
  </si>
  <si>
    <t>P25701017</t>
  </si>
  <si>
    <t>RISHIKA</t>
  </si>
  <si>
    <t>SHARMA</t>
  </si>
  <si>
    <t>Rishika Sharma</t>
  </si>
  <si>
    <t>rishika.seju@gmail.com</t>
  </si>
  <si>
    <t>p25701017@student.nicmar.ac.in</t>
  </si>
  <si>
    <t>25-Mar-2000</t>
  </si>
  <si>
    <t>English and Hindi</t>
  </si>
  <si>
    <t>2052 7646 3202</t>
  </si>
  <si>
    <t>SUSHMESH SHARMA</t>
  </si>
  <si>
    <t>POONAM SHARMA</t>
  </si>
  <si>
    <t>A3-103, NYATI ESTEBAN, UNDRI MARG, UNDRI.</t>
  </si>
  <si>
    <t>A5-21, Solace Park, BT Kawade Road</t>
  </si>
  <si>
    <t>THE BISHOP'S CO-ED SCHOOL, UNDRI</t>
  </si>
  <si>
    <t>PUNE</t>
  </si>
  <si>
    <t>THE BISHOP'S SCHOOL, CAMP</t>
  </si>
  <si>
    <t>2018-Apr</t>
  </si>
  <si>
    <t>MIT WORLD PEACE UNIVERSITY</t>
  </si>
  <si>
    <t>MIT SCHOOL OF MANAGEMENT</t>
  </si>
  <si>
    <t>2021-Apr</t>
  </si>
  <si>
    <t>MS Office,MS Project,Primavera,MS EXCEL,SPSS,MS POWERPOINT,CANDY</t>
  </si>
  <si>
    <t>Scalene Works | Consultant - Capgemini | Pune | Apr 2021 | Feb 2022 | 0Y 10M | 3
Capgemini | Business Unit Staffing Partner | Pune | Feb 2022 | Oct 2022 | 0Y 8M | 3.75
Accenture | Talent Fulfillment Associate | Pune | Oct 2022 | Sep 2023 | 0Y 10M | 6.4
Erecon Spaces | Assistant Manager-Process Integration | Pune | Feb 2024 | Jun 2025 | 1Y 3M | 7.2</t>
  </si>
  <si>
    <t>3 Years 9 Months</t>
  </si>
  <si>
    <t>Savills India | Project Management Intern | Pune | May 2026 | Jul 2026 | 8.7142857142857 Weeks | Campus Internship</t>
  </si>
  <si>
    <t>P25701018</t>
  </si>
  <si>
    <t>VEDANT</t>
  </si>
  <si>
    <t>ANIL</t>
  </si>
  <si>
    <t>MAHAJAN</t>
  </si>
  <si>
    <t>Vedant Anil Mahajan</t>
  </si>
  <si>
    <t>vedant6492@gmail.com</t>
  </si>
  <si>
    <t>p25701018@student.nicmar.ac.in</t>
  </si>
  <si>
    <t>25-Oct-2002</t>
  </si>
  <si>
    <t>6539 5034 5886</t>
  </si>
  <si>
    <t>ACCOUNTANT</t>
  </si>
  <si>
    <t>MANISHA</t>
  </si>
  <si>
    <t>NICMAR UNIVERSITY, ULTIMA HOSTEL, N.I.A, BALEWADI RD, RAM NAGAR, BANER, PUNE</t>
  </si>
  <si>
    <t>Dena Nagar Pushpa Appartment Plot No 8 Beside Arihant Appartment Back Side Of Bhole Petrol Pump, Bhusawal.</t>
  </si>
  <si>
    <t>MAHARANA PRATAP VIDYALAYA, BHUSAWAL.</t>
  </si>
  <si>
    <t>MAHARASTRA STATE BOARD OF SECOUNDARY AND HIGHER SECOUNDARY  EDUCATION, PUNE</t>
  </si>
  <si>
    <t>DADASAHEB DEVIDAS NAMDEO BHOLE COLLEGE, BHUSAWAL.</t>
  </si>
  <si>
    <t>MAHARASTRA STATE BOARD OF SECOUNDARY AND HIGHER SECOUNDARY EDUCATION, PUNE</t>
  </si>
  <si>
    <t>SINHGAD COLLEGE OF ENGINEERING, PUNE.</t>
  </si>
  <si>
    <t>2024-May</t>
  </si>
  <si>
    <t>AutoCAD,MS Office,MS Project,3d Civil,MS Excel,Revit,Work Breakdown Structure (WBS),Project Scheduling &amp; Tracking,Gantt Charts | Progress Measurement,Risk and Issue Tracking</t>
  </si>
  <si>
    <t>Nyati Group | Project management intern | Pune | May 2026 | Jul 2026 | 8.7142857142857 Weeks | Campus Internship
EVEREST  Constructions &amp; Developers | Intern Site Engineer | Bhusawal | Jul 2024 | Jan 2025 | 30.571428571429 Weeks
M/S VINODKUMAR MOHANLAL JADAWANI (RAILWAY CONTRACTOR) | Intern  | Bhusawal  | Jan 2023 | Feb 2023 | 3.8571428571429 Weeks</t>
  </si>
  <si>
    <t>P25701020</t>
  </si>
  <si>
    <t>NIMISHA</t>
  </si>
  <si>
    <t>SHAILESH</t>
  </si>
  <si>
    <t>POWALE</t>
  </si>
  <si>
    <t>Nimisha Shailesh Powale</t>
  </si>
  <si>
    <t>powalenimisha@gmail.com</t>
  </si>
  <si>
    <t>p25701020@student.nicmar.ac.in</t>
  </si>
  <si>
    <t>05-Jun-2001</t>
  </si>
  <si>
    <t>ENGLISH, MARATHI, HINDI</t>
  </si>
  <si>
    <t>Theatre and drama performances,Painting and sketching,Networking and interacting with new people,Exploring art and design and market trends,Travel and cultural exploration,Indian history and heritage</t>
  </si>
  <si>
    <t>6760 0170 4045</t>
  </si>
  <si>
    <t>SHAILESH MANOHAR POWALE</t>
  </si>
  <si>
    <t>BHAGYASHREE SHAILESH POWALE</t>
  </si>
  <si>
    <t>PATHOLOGIST</t>
  </si>
  <si>
    <t>B-25/26, Parijat Chs, Gunsagar Nagar Near Station Road, Kalwa West, Thane. 400605</t>
  </si>
  <si>
    <t>JNAN VIKAS MANDAL'S NEW ENGLISH SCHOOL, KALWA, THANE</t>
  </si>
  <si>
    <t>MAHARASHTRA STATE BOARD OF SECONDARY AND HIGHER SECONDARY EDUCATION, PUNE. THANE, MAHARASHTRA</t>
  </si>
  <si>
    <t>SHETH N.K.T.T. COLLEGE OF COMMERCE AND SHETH J.T.T. COLLEGE OF ARTS THANE</t>
  </si>
  <si>
    <t>UNIVERSITY  OF MUMBAI</t>
  </si>
  <si>
    <t>LOKMANYA TILAK INSTITUTE OF ARCHITECTURE AND DESIGN STUDIES, KOPARKHAIRANE, NAVI MUMBAI, MAHARASHTRA.</t>
  </si>
  <si>
    <t>2024-Apr</t>
  </si>
  <si>
    <t>AutoCAD,MS Office,MS Project,Primavera,Candy,@RISK</t>
  </si>
  <si>
    <t>THE ROOM OF ELEMENTS | JUNIOR ARCHITECT | DOMBIVALI, MUMBAI, MAHARASHTRA  | Jul 2024 | Jul 2025 | 1Y 0M | 1.8</t>
  </si>
  <si>
    <t>1 Year 0 Months</t>
  </si>
  <si>
    <t>Architect Rushikesh. H | Project Management Intern | Pune  | May 2026 | Jul 2026 | 9.5714285714286 Weeks | Campus Internship
ADYTUM DESIGNS PRIVATE LIMITED | ARCHITECTURAL INTERN  | GHATKOPAR, MUMBAI, MAHARASHTRA | Dec 2022 | Apr 2023 | 20.857142857143 Weeks</t>
  </si>
  <si>
    <t>Project Management:The basics for Success</t>
  </si>
  <si>
    <t>P25701021</t>
  </si>
  <si>
    <t>PRAJAKTA</t>
  </si>
  <si>
    <t>SUSHIR</t>
  </si>
  <si>
    <t>Prajakta Sanjay Sushir</t>
  </si>
  <si>
    <t>prajaktasushir15@gmail.com</t>
  </si>
  <si>
    <t>p25701021@student.nicmar.ac.in</t>
  </si>
  <si>
    <t>15-Mar-2003</t>
  </si>
  <si>
    <t>English, Hindi and Marathi</t>
  </si>
  <si>
    <t>4388 9186 2796</t>
  </si>
  <si>
    <t>CIVIL ENGINEER</t>
  </si>
  <si>
    <t>SUDHA</t>
  </si>
  <si>
    <t>127, Dattatraya Nagar, Behind NIT Garden, Nagpur, 440024</t>
  </si>
  <si>
    <t>Nagpur</t>
  </si>
  <si>
    <t>PRAJAKTA SANJAY SUSHIR</t>
  </si>
  <si>
    <t>SMT. JANKIDEVI JAISWAL HIGH SCHOOL &amp; JUNIOR COLLEGE</t>
  </si>
  <si>
    <t>RASHTRASANT TUKDOJI MAHARAJ NAGPUR UNIVERSITY</t>
  </si>
  <si>
    <t>SWARGIYA JAGANNATH JATTEWAR SHIKSHAN SANSTHA'S INSTITUTE OF DESIGN EDUCATION &amp; ARCHITECTURAL STUDIES, NAGPUR</t>
  </si>
  <si>
    <t>AutoCAD,MS Office,MS Project,Primavera,Sketchup,Rhino,Photoshop,Enscape,Vray,Candy</t>
  </si>
  <si>
    <t>Anarock Property Consultancy | Sourcing and Closing Intern | Dombivli West, Mumbai | May 2026 | Jul 2026 | 9.5714285714286 Weeks | Campus Internship
GRAYSTONE PALETTE ARCHITECTS | INTERN | PUNE | Jan 2024 | May 2024 | 17.428571428571 Weeks</t>
  </si>
  <si>
    <t>Initiating and Planning Projects
Project Management: The Basics for Success</t>
  </si>
  <si>
    <t>P25701022</t>
  </si>
  <si>
    <t>SAMIKSHA</t>
  </si>
  <si>
    <t>SUNIL</t>
  </si>
  <si>
    <t>POTDUKHE</t>
  </si>
  <si>
    <t>Samiksha Sunil Potdukhe</t>
  </si>
  <si>
    <t>samiksha96potdukhe@gmail.com</t>
  </si>
  <si>
    <t>p25701022@student.nicmar.ac.in</t>
  </si>
  <si>
    <t>22-May-2001</t>
  </si>
  <si>
    <t>Sustainable Infrastructure,Sketching,Concept visualisation,Problem-solving through creative design</t>
  </si>
  <si>
    <t>3604 4434 9445</t>
  </si>
  <si>
    <t>BUSINESS MAN</t>
  </si>
  <si>
    <t>SANGEETA</t>
  </si>
  <si>
    <t>36, shubhangi gruh nirman society, behind Balaji mandir, besa road, besa, nagpur- 440034</t>
  </si>
  <si>
    <t xml:space="preserve">4D-602 Kul ecoloch, opp. VTP Leonara, mahalunge </t>
  </si>
  <si>
    <t>PODAR INTERNATIONAL SCHOOL, NAGPUR</t>
  </si>
  <si>
    <t>G.H.RAISONI JUNIOR COLLEGE NAGPUR, MAHARASHTRA</t>
  </si>
  <si>
    <t>MAHARASHTRA STATE BOARD OF SECONDARY AND HIGHER SECONDARY EDUCATION, NAGPUR/MAHARASHTRA</t>
  </si>
  <si>
    <t>MKSSS, DR. BHANUBEN NANAVAVATI COLLEGE OF ARCHITECTURE FOR WOMEN, PUNE</t>
  </si>
  <si>
    <t>AutoCAD,MS Office,MS Project,Primavera,phtoshop,sketechup,revit,enscape,lumion,QGIS,procreate,Advanced excel,SPSS, Candy, @Risk</t>
  </si>
  <si>
    <t>GODREJ PROPERTIES LIMITED | Operations- (Planning) Intern | Mumbai | May 2026 | Jul 2026 | 8.7142857142857 Weeks | Campus Internship
Architect Rushikesh H. | intern | mumbai | Jun 2023 | Dec 2023 | 24.571428571429 Weeks</t>
  </si>
  <si>
    <t>Capturing spatial data by photogrammetry for scanning and documenting Architectural Heritage</t>
  </si>
  <si>
    <t>P25701024</t>
  </si>
  <si>
    <t>NEHA</t>
  </si>
  <si>
    <t>KANDUR</t>
  </si>
  <si>
    <t>SRINATH</t>
  </si>
  <si>
    <t>Neha Kandur Srinath</t>
  </si>
  <si>
    <t>neha.kandur@gmail.com</t>
  </si>
  <si>
    <t>p25701024@student.nicmar.ac.in</t>
  </si>
  <si>
    <t>29-Jun-2000</t>
  </si>
  <si>
    <t>ENGLISH</t>
  </si>
  <si>
    <t>2146 7866 6398</t>
  </si>
  <si>
    <t>SRINATH KANDUR</t>
  </si>
  <si>
    <t>LAKSHMI KANDUR</t>
  </si>
  <si>
    <t>HOME-MAKER</t>
  </si>
  <si>
    <t>4046, 23rd Main, Banashankari 2nd Stage, Bangalore- 560070</t>
  </si>
  <si>
    <t>SRI KUMARAN CHILDREN'S HOME, BANGALORE</t>
  </si>
  <si>
    <t>CENTRAL BOARD OF SECONDARY EDUCATION, DELHI</t>
  </si>
  <si>
    <t>VISVESVARAYA TECHNOLOGICAL UNIVERSITY, BELAGAVI</t>
  </si>
  <si>
    <t>BMS COLLEGE OF ARCHITECTURE, BANGALORE</t>
  </si>
  <si>
    <t>AutoCAD, Revit, SketchUp, Adobe Illustrator, Adobe Photoshop, Lumion, Enscape, MS PowerBI, MS Project, MS Excel, MS Powerpoint, Primavera P6</t>
  </si>
  <si>
    <t>Pragrup: Architecture and Urbanism | Architect | Bangalore | Sep 2023 | Jun 2025 | 1Y 8M | 3.36</t>
  </si>
  <si>
    <t>1 Year 8 Months</t>
  </si>
  <si>
    <t>KPMG India | Major Project Advisory (MPA) Intern | Mumbai | May 2026 | Jun 2026 | 7.5714285714286 Weeks | Campus Internship
Mistry Architects | Architectural Intern | Bangalore | Aug 2022 | Dec 2022 | 17.571428571429 Weeks</t>
  </si>
  <si>
    <t>P25701025</t>
  </si>
  <si>
    <t>DESHMUKH</t>
  </si>
  <si>
    <t>PRADYUMNA</t>
  </si>
  <si>
    <t>NILESH</t>
  </si>
  <si>
    <t>Deshmukh Pradyumna Nilesh</t>
  </si>
  <si>
    <t>pradyumnadeshmukh1997@gmail.com</t>
  </si>
  <si>
    <t>p25701025@student.nicmar.ac.in</t>
  </si>
  <si>
    <t>07-Jul-2001</t>
  </si>
  <si>
    <t>8124 2443 9968</t>
  </si>
  <si>
    <t>NILESH DESHMUKH</t>
  </si>
  <si>
    <t>FARMER</t>
  </si>
  <si>
    <t>POOJA DESHMUKH</t>
  </si>
  <si>
    <t>F1002, 7 AVENUE, PATIL NAGAR, BALEWADI</t>
  </si>
  <si>
    <t>8, Parag Township, Malu Layout, Ram Nagar, Amravati</t>
  </si>
  <si>
    <t>Amravati</t>
  </si>
  <si>
    <t>DNYANMATA HIGH SCHOOL, AMRAVATI</t>
  </si>
  <si>
    <t>2011-May</t>
  </si>
  <si>
    <t>SHRI SHIVAJI SCIENCE COLLEGE, AMRAVATI</t>
  </si>
  <si>
    <t>SANT GADGE BABA AMRAVATI UNIVERSITY</t>
  </si>
  <si>
    <t>PROF. RAM MEGHE INSTITUTE OF TECCHNOLOGY &amp; RESEARCH, BADNERA, MAHARASHTRA</t>
  </si>
  <si>
    <t>MS Office,MS Project</t>
  </si>
  <si>
    <t xml:space="preserve"> Majestic Realties | Project Management Intern | Kothrud, Pune | May 2026 | Jun 2026 | 7.7142857142857 Weeks | Campus Internship</t>
  </si>
  <si>
    <t>P25701026</t>
  </si>
  <si>
    <t>HARSHITH</t>
  </si>
  <si>
    <t>S N</t>
  </si>
  <si>
    <t>Harshith S N</t>
  </si>
  <si>
    <t>harshithsn2001@gmail.com</t>
  </si>
  <si>
    <t>p25701026@student.nicmar.ac.in</t>
  </si>
  <si>
    <t>28-Apr-2001</t>
  </si>
  <si>
    <t>ENGLISH,KANNADA,HINDI</t>
  </si>
  <si>
    <t>4972 9597 6681</t>
  </si>
  <si>
    <t>NATARAJ S R</t>
  </si>
  <si>
    <t>RETRED TEACHER</t>
  </si>
  <si>
    <t>SARVAMANGALA S</t>
  </si>
  <si>
    <t>HOUSE MAKER</t>
  </si>
  <si>
    <t>HARSHITH SN S/O NATARAJ SR ,SURENAHALLI ,THOVINAKERE POST CN DURGA HOBLI ,KORATAGERE TALLUK ,TUMKUR (D)</t>
  </si>
  <si>
    <t>Tumkur</t>
  </si>
  <si>
    <t>J K MEMORIAL CENTRAL SCHOOL TUMKUR KARNATAKA</t>
  </si>
  <si>
    <t>MAHESH PU COLLEGE,KUNIGAL ROAD MARALURU,TUMKUR</t>
  </si>
  <si>
    <t>REVA UNIVERSITY</t>
  </si>
  <si>
    <t>BANGALURU/KARNATAKA</t>
  </si>
  <si>
    <t>CICON ENGINEERS PVT.LTD | SITE ENGINEER - QC | BANAGLURU | Mar 2024 | Jun 2025 | 1Y 3M | 2.6</t>
  </si>
  <si>
    <t>Econstruct Design &amp; Build Pvt.ltd | Project Managament Intern | BANGALURU | May 2026 | Jun 2026 | 8.1428571428571 Weeks | Campus Internship
NEW CONSOLIDATED CONSTRUCTION CO.LTD | QC TRAINEE | BANGALURU | Jul 2022 | Aug 2022 | 4.4285714285714 Weeks</t>
  </si>
  <si>
    <t>P25701027</t>
  </si>
  <si>
    <t>SHREYA</t>
  </si>
  <si>
    <t>GUPTA</t>
  </si>
  <si>
    <t>Shreya Gupta</t>
  </si>
  <si>
    <t>11shreyainform@gmail.com</t>
  </si>
  <si>
    <t>p25701027@student.nicmar.ac.in</t>
  </si>
  <si>
    <t>11-Jul-2002</t>
  </si>
  <si>
    <t>ENGLISH, HINDI, BENGALI AND ODIA</t>
  </si>
  <si>
    <t>Travelling,Social Communication,Event Management,Photography,Management,Problem Solving,Decision Making,Designing,Volunteering &amp; Mentorship</t>
  </si>
  <si>
    <t>2758 6559 5379</t>
  </si>
  <si>
    <t>VIKRAM GUPTA</t>
  </si>
  <si>
    <t>DEEPMALA GUPTA</t>
  </si>
  <si>
    <t>15/29 Bose Pukur Road Opposite Bediadanga Post  Office</t>
  </si>
  <si>
    <t>Kolkata</t>
  </si>
  <si>
    <t>West Bengal</t>
  </si>
  <si>
    <t>DELHI PUBLIC SCHOOL RUBY PARK KOLKATA</t>
  </si>
  <si>
    <t>2019-Apr</t>
  </si>
  <si>
    <t>2020-Mar</t>
  </si>
  <si>
    <t>BIJU PATNAIK UNIVERSITY OF TECHNOLOGY, ODISHA ROURKELA</t>
  </si>
  <si>
    <t>PILOO MODY COLLEGE OF ARCHITECTURE, ABIT, CUTTACK</t>
  </si>
  <si>
    <t>2020-Sep</t>
  </si>
  <si>
    <t>AutoCAD, MS Office, MS Project,Primavera,Sketchup,D5,Power BI, Business Central, Lumion, Excel, Canva, Teams, Photoshop, SPSS</t>
  </si>
  <si>
    <t>Ahluwalia Contracts (India) Limited  | Project Planning  | Kolkata  | May 2026 | Jul 2026 | 8.7142857142857 Weeks | Campus Internship
Studio Raw Design | Architectural Intern  | Gurugram  | Jun 2024 | Oct 2024 | 21.714285714286 Weeks</t>
  </si>
  <si>
    <t>Project Management: The Basics for Success
Project Management - Initiation and Planning
Six Sigma Tools for Define and Measure
Operations Management
Effective Interpersonal Communication for Business
Microeconomics Principles
Introduction to Generative AI in Human Resources
Corporate Finance Essentials
Laurie Baker Centre For Habitat Studies</t>
  </si>
  <si>
    <t>P25701028</t>
  </si>
  <si>
    <t>MADHURA</t>
  </si>
  <si>
    <t>DINESH</t>
  </si>
  <si>
    <t>BAGWE</t>
  </si>
  <si>
    <t>Madhura Dinesh Bagwe</t>
  </si>
  <si>
    <t>armadhurabagwe@gmail.com</t>
  </si>
  <si>
    <t>p25701028@student.nicmar.ac.in</t>
  </si>
  <si>
    <t>12-Oct-1999</t>
  </si>
  <si>
    <t>9013 4818 5019</t>
  </si>
  <si>
    <t>LOCO-PILOT IN INDIAN RAILWAYS</t>
  </si>
  <si>
    <t>DIVYA</t>
  </si>
  <si>
    <t>1802,AISHWARYA HEIGHTS,OPP LIC COLONY_x000D_
MITHAGAR ROAD, Mulund East.</t>
  </si>
  <si>
    <t>LOK KALYAN PUBLIC SCHOOL</t>
  </si>
  <si>
    <t>MAHARASHTRA STATE BOARD OF SECONDARY AND HIGHER SECONDARY EDUCATION</t>
  </si>
  <si>
    <t>2014-Jun</t>
  </si>
  <si>
    <t>JAI HIND COLLEGE</t>
  </si>
  <si>
    <t>2015-Aug</t>
  </si>
  <si>
    <t>BHARATI VIDYAPEETH COLLEGE OF ARCHITECTURE, NAVI MUMBAI</t>
  </si>
  <si>
    <t>2017-Aug</t>
  </si>
  <si>
    <t>2022-Apr</t>
  </si>
  <si>
    <t>MS Office, MS Project, AutoCAD,  Power BI, Primavera, Sketchup, Lumion, Enscape, Photoshop, Candy</t>
  </si>
  <si>
    <t>Godrej &amp; Boyce Manufacturing Company Limited | Assistant Manager- studio design for Interio Division | Vikhroli, Mumbai | Sep 2022 | Dec 2024 | 2Y 2M | 8.45</t>
  </si>
  <si>
    <t>2 Years 2 Months</t>
  </si>
  <si>
    <t>Pidilite Industries Limited  | Summer Intern | Mumbai | May 2026 | Jun 2026 | 7.5714285714286 Weeks | Campus Internship
Daisaria Associates | Intern | Vidyavihar, Mumbai | Jan 2021 | Jun 2021 | 19.285714285714 Weeks</t>
  </si>
  <si>
    <t>P25701029</t>
  </si>
  <si>
    <t>GANDHARV</t>
  </si>
  <si>
    <t>TUKARAM</t>
  </si>
  <si>
    <t>TIKAM</t>
  </si>
  <si>
    <t>Gandharv Tukaram Tikam</t>
  </si>
  <si>
    <t>gandharv268@gmail.com</t>
  </si>
  <si>
    <t>p25701029@student.nicmar.ac.in</t>
  </si>
  <si>
    <t>06-Sep-2001</t>
  </si>
  <si>
    <t>DRAWING,SINGING,PLAYING CRICKET,Watching construction podcasts,Reading books</t>
  </si>
  <si>
    <t>AB+ve</t>
  </si>
  <si>
    <t>4755 5309 8342</t>
  </si>
  <si>
    <t>TUKARAM DHONDU TIKAM</t>
  </si>
  <si>
    <t>-</t>
  </si>
  <si>
    <t>TRUSHALI TUKARAM TIKAM</t>
  </si>
  <si>
    <t>B/23 VIHANG DARSHAN PROF N.S PHADKE ROAD SAIWADI ANDHERI_x000D_
(EAST)</t>
  </si>
  <si>
    <t>SHRI MADHAVRAO BHAGWAT HIGH SCHOOL</t>
  </si>
  <si>
    <t>MUMBAI SUBURBAN , MAHARASTRA</t>
  </si>
  <si>
    <t>SATHAYE COLLEGE</t>
  </si>
  <si>
    <t>M.H SABOO SIDDIK COLLEGE OF ENGINEERING, MUMBAI CITY</t>
  </si>
  <si>
    <t>AutoCAD,MS Office,MS Project,Primavera,STAAD PRO,Candy</t>
  </si>
  <si>
    <t>DEEP CONSTRUCTIONS | Site Engineer  | Mumbai  | May 2024 | Jun 2025 | 1Y 0M | 2.16</t>
  </si>
  <si>
    <t>New Conssolidated Construction Company | Intern-Contracts and Commercials  | Mumbai  | May 2026 | Jul 2026 | 8.7142857142857 Weeks | Campus Internship</t>
  </si>
  <si>
    <t>Advanced Excel
TCS ioN Young Professional Certificate Course
STAAD PRO
AUTOCCAD</t>
  </si>
  <si>
    <t>P25701030</t>
  </si>
  <si>
    <t>GARGI</t>
  </si>
  <si>
    <t>SUCHINT</t>
  </si>
  <si>
    <t>RAJHANSA</t>
  </si>
  <si>
    <t>Gargi Suchint Rajhansa</t>
  </si>
  <si>
    <t>gargi2001rajhansa@gmail.com</t>
  </si>
  <si>
    <t>p25701030@student.nicmar.ac.in</t>
  </si>
  <si>
    <t>12-Dec-2001</t>
  </si>
  <si>
    <t>Singing,travelling,Cooking</t>
  </si>
  <si>
    <t>O+</t>
  </si>
  <si>
    <t>4176 7355 8629</t>
  </si>
  <si>
    <t>SUCHINT VISHNUPANT RAJHANSA</t>
  </si>
  <si>
    <t>SERVICE (BESIX CONSTRUCT LLC, DUBAI)</t>
  </si>
  <si>
    <t>SWATI SUCHINT RAJHANSA</t>
  </si>
  <si>
    <t>SERVICE (DISTRICT AND SESSION'S COURT, NAGPUR)</t>
  </si>
  <si>
    <t>'Parijaat' Plot 28, Narkesari Layout, Near Jaitala Post Office, Jaitala, Nagpur</t>
  </si>
  <si>
    <t>Micasa Co-Living, 
6/1, Lane No. 5A, Laxman Nagar, Baner, Pune, Maharashtra 411045</t>
  </si>
  <si>
    <t>CENTRE POINT SCHOOL, DABHA, NAGPUR</t>
  </si>
  <si>
    <t>G.H. RAISONI VIDYA NIKETAN, NAGPUR</t>
  </si>
  <si>
    <t>SAVITRIBAI PHULE PUNE UNIVERSITY (SPPU)</t>
  </si>
  <si>
    <t>DR. BHANUBEN NANAVATI COLLEGE OF ARCHITECTURE, PUNE, MAHARASHTRA</t>
  </si>
  <si>
    <t>AutoCAD,MS Office,MS Project,Revit,Photoshop,Sketchup,Lumion,Enscape,Illustrator,Canva</t>
  </si>
  <si>
    <t>a'XYKno Capital Services Pvt. Ltd. | Contracts and Transaction Advisory Intern | Nagpur, Maharashtra | May 2026 | Jul 2026 | 8.7142857142857 Weeks | Campus Internship
Shrutika Raut Design Studio | Architecture and Interiors | Prabhat Road, Pune | Jun 2024 | Nov 2024 | 25.571428571429 Weeks</t>
  </si>
  <si>
    <t>P25701031</t>
  </si>
  <si>
    <t>AKSHITA</t>
  </si>
  <si>
    <t>ANAND</t>
  </si>
  <si>
    <t>CHANDAK</t>
  </si>
  <si>
    <t>Akshita Anand Chandak</t>
  </si>
  <si>
    <t>akshitachandak25@gmail.com</t>
  </si>
  <si>
    <t>p25701031@student.nicmar.ac.in</t>
  </si>
  <si>
    <t>09-Nov-2000</t>
  </si>
  <si>
    <t>4476 7855 3727</t>
  </si>
  <si>
    <t>MAYURI</t>
  </si>
  <si>
    <t>A1-1003, MANTRA MONARCH, PATIL NAGAR, BALEWADI, PUNE</t>
  </si>
  <si>
    <t>19, Zade Layout, Bharat Nagar, Amravati Road, Nagpur</t>
  </si>
  <si>
    <t>BHAVAN'S BHAGWANDAS PUROHIT VIDYA MANDIR, CIVIL LINES, NAGPUR</t>
  </si>
  <si>
    <t>SHRI SHIVAJI SCIENCE COLLEGE, NAGPUR</t>
  </si>
  <si>
    <t>L.S. RAHEJA SCHOOL OF ARCHITECTURE, BANDRA EAST, MUMBAI, MAHARASHTRA</t>
  </si>
  <si>
    <t>AutoCAD,MS Office,MS Project,AutoDesk Revit,Adobe Photoshop</t>
  </si>
  <si>
    <t>HSA-Hiten Sethi and Associates | Junior Architect | Bandra, Mumbai | Aug 2024 | Apr 2025 | 0Y 8M | 2.4</t>
  </si>
  <si>
    <t>0 Years 8 Months</t>
  </si>
  <si>
    <t>KPMG Global Services | Deal Advisory and Strategy Intern | Mumbai | May 2026 | Jul 2026 | 9.5714285714286 Weeks | Campus Internship
Studio Humane | Intern | Pune | Nov 2022 | Apr 2023 | 19.571428571429 Weeks
Ideas1 | Intern | Thane, Mumbai | May 2022 | Jun 2022 | 8.5714285714286 Weeks
Rethinking the Future | Editorial Writer- Trainee | Remote | Dec 2024 | Mar 2025 | 15.857142857143 Weeks</t>
  </si>
  <si>
    <t>Intensive Program on Advance Design Tools
Rethinking the Future- Architectural Writing Training Programme
Project Management Assessment
Post Graduate Certification Programme in Project Management
Certified ScrumMaster
PRINCE2: 7th Edition Foundation and Practitioner Master Class
Primavera P6 Fundamentals
Project Management: The Basics for Success</t>
  </si>
  <si>
    <t>P25701032</t>
  </si>
  <si>
    <t>PANCHAMI</t>
  </si>
  <si>
    <t>MILIND</t>
  </si>
  <si>
    <t>GUNDA</t>
  </si>
  <si>
    <t>Panchami Milind Gunda</t>
  </si>
  <si>
    <t>panchamigundastudies@gmail.com</t>
  </si>
  <si>
    <t>p25701032@student.nicmar.ac.in</t>
  </si>
  <si>
    <t>11-Jan-2000</t>
  </si>
  <si>
    <t>6346 4142 9699</t>
  </si>
  <si>
    <t>MILIND GUNDA</t>
  </si>
  <si>
    <t>PANKAJA GUNDA</t>
  </si>
  <si>
    <t>201, B Wing, Indrapuri Apartment, Opp SBI, Karvenagar, Pune 411052</t>
  </si>
  <si>
    <t>SINHGAD SPRING DALE PUBLIC SCHOOL</t>
  </si>
  <si>
    <t>MAHARASHTRA EDUCATION SOCIETY'S ABASAHEB GARWARE COLLEGE</t>
  </si>
  <si>
    <t>2023-Apr</t>
  </si>
  <si>
    <t>AutoCAD, MS Excel, MS Project, Primavera, Sketch Up, Rhinoceros 3D, Enscape</t>
  </si>
  <si>
    <t>Sikachi Incorporation | Junior Architect | Pune, Maharashtra | Dec 2023 | Jun 2025 | 1Y 6M | 3</t>
  </si>
  <si>
    <t>1 Year 6 Months</t>
  </si>
  <si>
    <t>Godrej Properties Limited | Summer Intern | Pune | May 2026 | Jul 2026 | 8.5714285714286 Weeks | Campus Internship
Indian National Trust for Art and Cultural Heritage | Architectural Intern | Hampi, Karnataka | Jun 2022 | Oct 2022 | 19.428571428571 Weeks</t>
  </si>
  <si>
    <t>Introduction to Corporate Finance by Coursera
Project Management: The basics for success by Coursera</t>
  </si>
  <si>
    <t>P25701033</t>
  </si>
  <si>
    <t>SANSKAR</t>
  </si>
  <si>
    <t>SANTOSH</t>
  </si>
  <si>
    <t>MISHRA</t>
  </si>
  <si>
    <t>Sanskar Santosh Mishra</t>
  </si>
  <si>
    <t>mishrasanskar219@gmail.com</t>
  </si>
  <si>
    <t>p25701033@student.nicmar.ac.in</t>
  </si>
  <si>
    <t>03-Sep-2003</t>
  </si>
  <si>
    <t>English,Hindi,Marathi</t>
  </si>
  <si>
    <t>Volunteering for Social Causes,Keen interest in global affairs and geopolitics</t>
  </si>
  <si>
    <t>9004 3682 1050</t>
  </si>
  <si>
    <t>GOVERNMENT JOB</t>
  </si>
  <si>
    <t>NANDITA</t>
  </si>
  <si>
    <t>Ghanshyam Nagar Badnera Road Saturna Amravati</t>
  </si>
  <si>
    <t>TAKHATMAL ENGLISH HIGH SCHOOL</t>
  </si>
  <si>
    <t>MAHARASHTRA STATE BOARD OF SECONDARY AND HIGHER SECONDARY EDUCATION, AMRAVATI</t>
  </si>
  <si>
    <t>BRIJLAL BIYANI SCIENCE COLLEGE</t>
  </si>
  <si>
    <t>2021-Feb</t>
  </si>
  <si>
    <t>BRIJLAL BIYANI SCIENCE COLLEGE, AMRAVATI</t>
  </si>
  <si>
    <t>2024-Jul</t>
  </si>
  <si>
    <t>MS Office,MS Project,Primavera,SPSS</t>
  </si>
  <si>
    <t>Majestic Realties | Digital Marketing Intern | NIBM, PUNE | May 2026 | Jun 2026 | 7.7142857142857 Weeks | Campus Internship</t>
  </si>
  <si>
    <t>Introduction to corporate finance
Project Management: Basics for success</t>
  </si>
  <si>
    <t>P25701034</t>
  </si>
  <si>
    <t>S</t>
  </si>
  <si>
    <t>HARIKRISHNA</t>
  </si>
  <si>
    <t>S Harikrishna</t>
  </si>
  <si>
    <t>sh.ug16.ar@nitp.ac.in</t>
  </si>
  <si>
    <t>p25701034@student.nicmar.ac.in</t>
  </si>
  <si>
    <t>25-Jun-1998</t>
  </si>
  <si>
    <t>English, Hindi, Telugu and Tamil</t>
  </si>
  <si>
    <t>4307 7590 9558</t>
  </si>
  <si>
    <t>S APPALASWAMY</t>
  </si>
  <si>
    <t>RETIRED EMPLOYEE</t>
  </si>
  <si>
    <t>S BABY</t>
  </si>
  <si>
    <t>No. 42, F3 Nithyam Homes, Valmiki Street, East Tambaram</t>
  </si>
  <si>
    <t>KENDRIYA VIDYALAYA</t>
  </si>
  <si>
    <t>CENTRAL BOARD OF SECONDARY EDUCATION AND CHENNAI</t>
  </si>
  <si>
    <t>2012-May</t>
  </si>
  <si>
    <t>SRI CHAITANYA JUNIOR KALASALA</t>
  </si>
  <si>
    <t>TELANGANA STATE BOARD OF INTERMEDIATE EDUCATION</t>
  </si>
  <si>
    <t>NATIONAL INSTITUTE OF TECHNOLOGY</t>
  </si>
  <si>
    <t>NATIONAL INSTITUTE OF TECHNOLOGY, PATNA</t>
  </si>
  <si>
    <t>AutoCAD,MS Office,Revit,Sketchup,Lumion,Photoshop,Enscape,Microsoft Project,Primavera P6,Power BI,Microsoft Dynamic 365, RIB Candy</t>
  </si>
  <si>
    <t>Design  Square | Junior Architect | Chennai | Sep 2021 | Mar 2022 | 0Y 6M | 1.56
Bhartiya Urban Private Limited | Trainee Architect | Bengaluru | Mar 2022 | Aug 2022 | 0Y 4M | 3.75
FreshBus Private Limited | Junior Architect, Product Specialist | Hyderabad | Dec 2022 | Jun 2025 | 2Y 6M | 4.5</t>
  </si>
  <si>
    <t>3 Years 5 Months</t>
  </si>
  <si>
    <t>TruBoard Partners | Asset Management Intern | Gurgaon | May 2026 | Jun 2026 | 8.1428571428571 Weeks | Campus Internship
BARA ARCHITECT | Architectural Intern | Chennai | Jul 2020 | Nov 2020 | 18 Weeks</t>
  </si>
  <si>
    <t>P25701035</t>
  </si>
  <si>
    <t>LATA</t>
  </si>
  <si>
    <t>Lata Anil Gupta</t>
  </si>
  <si>
    <t>latagupta1301@gmail.com</t>
  </si>
  <si>
    <t>p25701035@student.nicmar.ac.in</t>
  </si>
  <si>
    <t>13-Jul-2001</t>
  </si>
  <si>
    <t>ENGLISH, HINDI</t>
  </si>
  <si>
    <t>6493 2819 0431</t>
  </si>
  <si>
    <t>SELF EMPLOYED</t>
  </si>
  <si>
    <t>KIRAN</t>
  </si>
  <si>
    <t>A-202, HILL VIEW CHS, JP ROAD, NEAR NAVRANG CINEMAS, ANDHERI WEST MUMBAI 400058</t>
  </si>
  <si>
    <t>513, Juhu Azad Nagar CHS LTD, CD Barfiwala Road, Andheri West Mumbai-400058</t>
  </si>
  <si>
    <t>SMT. R.S.B. ARYA VIDYA MANDIR, MUMBAI</t>
  </si>
  <si>
    <t>LATE BHAUSAHEB HIRAY S.S. TRUST'S DR. BALIRAM HIRAY COLLEGE OF ARCHITECTURE, MUMBAI</t>
  </si>
  <si>
    <t>AutoCAD,MS Office,Revit,MS Project,Primavera,Adobe Photoshop</t>
  </si>
  <si>
    <t>ARCHITECT RUSHIKESH H. | JUNIOR ARCHITECT | MUMBAI | Oct 2024 | Jun 2025 | 0Y 8M | 3.09</t>
  </si>
  <si>
    <t>KALPATARU LIMITED | PROJECT INTERN | Santacruz, Mumbai | May 2026 | Jul 2026 | 9.5714285714286 Weeks | Campus Internship
ARCHITECT RUSHIKESH H. | ARCHITECTURAL INTERN | MUMBAI | Dec 2022 | Apr 2023 | 20.571428571429 Weeks</t>
  </si>
  <si>
    <t>P25701036</t>
  </si>
  <si>
    <t>ARCHANA</t>
  </si>
  <si>
    <t>CHINTALAPATI</t>
  </si>
  <si>
    <t>Archana Chintalapati</t>
  </si>
  <si>
    <t>archi14902@gmail.com</t>
  </si>
  <si>
    <t>p25701036@student.nicmar.ac.in</t>
  </si>
  <si>
    <t>14-Sep-2002</t>
  </si>
  <si>
    <t>English, Hindi And Telugu</t>
  </si>
  <si>
    <t>Carnatic Music,Crochet,Paper Quilling,Custom Rakhi&amp;#39;s,Rangoli,Cooking,Organising,Doodling,Zentangle,Sketching,Water color Painting,Reading Books,Calligraphy,Travelling,Art of Living,Yoga,Dance</t>
  </si>
  <si>
    <t>2638 6342 9076</t>
  </si>
  <si>
    <t>DATTATREYA CHINTALAPATI</t>
  </si>
  <si>
    <t>LAKSHMI SUNEETHA CHINTALAPATI</t>
  </si>
  <si>
    <t>11-39-18, KATURIVARI STREET,_x000D_
ONE TOWN</t>
  </si>
  <si>
    <t>40012 - N ST MATHEW'S PUBLIC SCHOOL, VIJAYAWADA, AP</t>
  </si>
  <si>
    <t>NARAYANA JUNIOR COLLEGE</t>
  </si>
  <si>
    <t>BOARD OF INTERMEDIATE EDUCATION A.P., VIJAYAWADA</t>
  </si>
  <si>
    <t>KONERU LAKSHMAIAH EDUCATION FOUNDATION</t>
  </si>
  <si>
    <t>KONERU LAKSHMAIAH EDUCATION FOUNDATION , VADDESWARAM, GUNTUR</t>
  </si>
  <si>
    <t>AutoCAD,MS Office,MS Project,Autodesk Revit,SketchUp,Lumion,Enscape,Twinmotion,Navisworks,D5,Photoshop,Illustrator,QGIS,Canva,ZWCAD,Forma,Formit,Rhino,Dynamo,Fusion 360,Point Cloud Modelling,DiRoots,BIM Collaborative</t>
  </si>
  <si>
    <t>KPMG | Transformation - Major Project Advisory  | Gurugram | May 2026 | Jun 2026 | 7.5714285714286 Weeks | Campus Internship
INGENIO STUDIO | INTERN | BANGALORE | Jun 2024 | Nov 2024 | 24.714285714286 Weeks
Hidden Dimension | Summer Intern | Vijayawada | Jun 2023 | Jul 2023 | 3.2857142857143 Weeks</t>
  </si>
  <si>
    <t>Professional REVIT &amp; BIM Certification Program</t>
  </si>
  <si>
    <t>P25701037</t>
  </si>
  <si>
    <t>VARSHA H</t>
  </si>
  <si>
    <t>NAYAR</t>
  </si>
  <si>
    <t>Varsha H Nayar</t>
  </si>
  <si>
    <t>varshahnayar.2001@gmail.com</t>
  </si>
  <si>
    <t>p25701037@student.nicmar.ac.in</t>
  </si>
  <si>
    <t>17-Jun-2001</t>
  </si>
  <si>
    <t>English,Hindi,Malayalm,Tamil</t>
  </si>
  <si>
    <t>9768 9148 1044</t>
  </si>
  <si>
    <t>HARI P NAIR</t>
  </si>
  <si>
    <t>ADDITIONAL GOVT.SECRETARY RTD</t>
  </si>
  <si>
    <t>ANITHA DEVI S</t>
  </si>
  <si>
    <t>ASST.HR MANAGER AIRPORT AUTHORITY OF INDIA</t>
  </si>
  <si>
    <t>TC 9/2900 Sannidhi _x000D_
Mnaluvilakom House,Kariyvattom _x000D_
Trivandrum Kerala _x000D_</t>
  </si>
  <si>
    <t>Thiruvananthapuram</t>
  </si>
  <si>
    <t>Kerala</t>
  </si>
  <si>
    <t>MARION VILLA CONVENT ICSE SCHOOL</t>
  </si>
  <si>
    <t>ICSE KERALA</t>
  </si>
  <si>
    <t>MAR GREGROS MEMORIAL CENTRAL PUBLIC SCHOOL</t>
  </si>
  <si>
    <t>CBSE KERALA</t>
  </si>
  <si>
    <t>APJ ABDUL KALAM TECHNOLOGICAL UNIVERSITY</t>
  </si>
  <si>
    <t>MAR BASELIOS COLLAGE OF ENGINEERING AND TECHNOLOGY</t>
  </si>
  <si>
    <t>2024-Dec</t>
  </si>
  <si>
    <t>AutoCAD,MS Project,Primavera,REVIT,STAAD Pro,ERP,BIM</t>
  </si>
  <si>
    <t>Godrej Properties  | QA/QC | Banglore | May 2026 | Jul 2026 | 8.7142857142857 Weeks | Campus Internship
Heather constructions | Assistant Project Engineer (Civil Execution)  | Trivandrum  | Apr 2024 | Nov 2024 | 33.428571428571 Weeks</t>
  </si>
  <si>
    <t>Diploma in BIM and QUANTITY SURVEY</t>
  </si>
  <si>
    <t>P25701038</t>
  </si>
  <si>
    <t>LALIT</t>
  </si>
  <si>
    <t>RAJPUT</t>
  </si>
  <si>
    <t>Lalit Rajput</t>
  </si>
  <si>
    <t>lalitrajput.1112@outlook.com</t>
  </si>
  <si>
    <t>p25701038@student.nicmar.ac.in</t>
  </si>
  <si>
    <t>11-Dec-1997</t>
  </si>
  <si>
    <t>5197 9192 5528</t>
  </si>
  <si>
    <t>POORAN SINGH</t>
  </si>
  <si>
    <t>GOVT. EMPLOYEE</t>
  </si>
  <si>
    <t>MEENA SINGH</t>
  </si>
  <si>
    <t>A-202, EURO APPT, SEC-5, RAJENDRA NAGAR, SAHIBABAD, GHAZIABAD</t>
  </si>
  <si>
    <t>Ghaziabad</t>
  </si>
  <si>
    <t>Uttar Pradesh</t>
  </si>
  <si>
    <t>DAV PUBLIC SCHOOL</t>
  </si>
  <si>
    <t>CENTRAL BOARD OF SECONDARY EDUCATION, GHAZIABAD</t>
  </si>
  <si>
    <t>2012-Apr</t>
  </si>
  <si>
    <t>2013-May</t>
  </si>
  <si>
    <t>DIWAKAR MODEL SCHOOL</t>
  </si>
  <si>
    <t>UNIVERSITY OF PETROLIUM AND ENERGY STUDIES</t>
  </si>
  <si>
    <t>UPES, DEHRADUN</t>
  </si>
  <si>
    <t>Geo Designs and Research (P) Ltd. | Land Aquisition Assistant | Gujarat | Jan 2022 | Jan 2025 | 3Y 0M | 2.52</t>
  </si>
  <si>
    <t>3 Years 0 Months</t>
  </si>
  <si>
    <t>Asian Paints | Sales Engineer | Lucknow | May 2026 | Jul 2026 | 8.7142857142857 Weeks | Campus Internship
Intercontinental Consultants and Technologies Pvt. Ltd. | Internship Trainee | Gujarat | Jul 2018 | Jul 2018 | 3.7142857142857 Weeks</t>
  </si>
  <si>
    <t>Project Management Essentials
Leadership Skills
Supply Chain Digitization: Strategy and Design
Comprehensive Relative Valuation Training
Introduction to Corporate Finance</t>
  </si>
  <si>
    <t>P25701040</t>
  </si>
  <si>
    <t>JAPNEET</t>
  </si>
  <si>
    <t>Japneet Singh</t>
  </si>
  <si>
    <t>japneetsingh141@gmail.com</t>
  </si>
  <si>
    <t>p25701040@student.nicmar.ac.in</t>
  </si>
  <si>
    <t>26-Oct-1997</t>
  </si>
  <si>
    <t>English, Hindi &amp; Punjabi</t>
  </si>
  <si>
    <t>2384 7205 6729</t>
  </si>
  <si>
    <t>GURVINDER SINGH</t>
  </si>
  <si>
    <t>NAVNEET KAUR</t>
  </si>
  <si>
    <t>N-60 Sham Nagar</t>
  </si>
  <si>
    <t>West Delhi</t>
  </si>
  <si>
    <t>Delhi</t>
  </si>
  <si>
    <t>SARDAR JASSA SINGH RAMGARHIA PUBLIC SCHOOL</t>
  </si>
  <si>
    <t>CBSE FROM DELHI</t>
  </si>
  <si>
    <t>2013-Jul</t>
  </si>
  <si>
    <t>SALWAN BOYS SENIOR SECONDARY SCHOOL</t>
  </si>
  <si>
    <t>2014-Apr</t>
  </si>
  <si>
    <t>DEENBANDU CHHOTU RAM UNIVERSITY OF SCIENCE &amp; TECHNOLOGY, MURTHAL (SONEPAT)</t>
  </si>
  <si>
    <t>HINDU SCHOOL OF ARCHITECTURE, SONEPAT, HARYANA</t>
  </si>
  <si>
    <t>AutoCAD, MS Office, MS Project, Primavera P6, Revit, Sketchup, Vray, Photoshop, Lumion</t>
  </si>
  <si>
    <t>Confluence | Architect | Delhi | Feb 2025 | Jun 2025 | 0Y 4M | 7.5
DDF Consultants | Architect | Delhi | Jul 2022 | Jan 2025 | 2Y 6M | 6</t>
  </si>
  <si>
    <t>2 Years 11 Months</t>
  </si>
  <si>
    <t>Asian Paints | Intern | Panchkula | May 2026 | Jul 2026 | 8.7142857142857 Weeks | Campus Internship
Distrct Town Planner, Gurugram (Planning) | Intern | Gurugram  | Sep 2021 | Oct 2021 | 5.2857142857143 Weeks</t>
  </si>
  <si>
    <t>P25701041</t>
  </si>
  <si>
    <t>NISHANT</t>
  </si>
  <si>
    <t>NANDAN</t>
  </si>
  <si>
    <t>T</t>
  </si>
  <si>
    <t>Nishant Nandan T</t>
  </si>
  <si>
    <t>nishantnandan3526@gmail.com</t>
  </si>
  <si>
    <t>p25701041@student.nicmar.ac.in</t>
  </si>
  <si>
    <t>26-Feb-2000</t>
  </si>
  <si>
    <t>ENGLISH,TELUGU,HINDI,ODIA</t>
  </si>
  <si>
    <t>7299 1790 5877</t>
  </si>
  <si>
    <t>T KALI PRASAD</t>
  </si>
  <si>
    <t>T RAJESWARI</t>
  </si>
  <si>
    <t>MAHARANI PETA, JEYPORE, ODISHA</t>
  </si>
  <si>
    <t>Koraput</t>
  </si>
  <si>
    <t>Odisha</t>
  </si>
  <si>
    <t>New Street 1st Lane, Jeypore ,koraput , Odisha</t>
  </si>
  <si>
    <t>SRI PRAKASH VIDYANIKETAN</t>
  </si>
  <si>
    <t>CBSE</t>
  </si>
  <si>
    <t>2013-Jun</t>
  </si>
  <si>
    <t>ASCENT JUNIOR COLLEGE</t>
  </si>
  <si>
    <t>BIEAP</t>
  </si>
  <si>
    <t>GITAM DEEMED TO BE UNIVERSITY</t>
  </si>
  <si>
    <t>GITAM VISAKHAPATNAM</t>
  </si>
  <si>
    <t>MS Office,MS Project,Primavera,candy</t>
  </si>
  <si>
    <t>SAROJ CONSTRUCTION | project-in-charge(Engineer) | kakinada  | Jan 2022 | May 2024 | 2Y 4M | 3.6
BYJU'S | Business Development Trainee | Bhubaneshwar | Nov 2021 | Dec 2021 | 0Y 1M | 3</t>
  </si>
  <si>
    <t>2 Years 6 Months</t>
  </si>
  <si>
    <t>Zyeta pvt. Ltd. | Project Management  | Bengaluru  | May 2026 | Jul 2026 | 8.5714285714286 Weeks | Campus Internship</t>
  </si>
  <si>
    <t>Engineering Project Management: Initiating and Planning
Renewable Energy and Green Building Entrepreneurship
Municipal Solid Waste Management in Developing Countries
Ethics, Technology and Engineering</t>
  </si>
  <si>
    <t>P25701042</t>
  </si>
  <si>
    <t>SHETTIGAR</t>
  </si>
  <si>
    <t>HARISH</t>
  </si>
  <si>
    <t>Shettigar Yash Harish</t>
  </si>
  <si>
    <t>yashshetty44@gmail.com</t>
  </si>
  <si>
    <t>p25701042@student.nicmar.ac.in</t>
  </si>
  <si>
    <t>28-May-1996</t>
  </si>
  <si>
    <t>English, Hindi, Marathi, Tulu</t>
  </si>
  <si>
    <t>9077 9783 1968</t>
  </si>
  <si>
    <t>NEETA</t>
  </si>
  <si>
    <t>BANK MANAGER</t>
  </si>
  <si>
    <t>8A-404, Akashdeep CHS, Damodar Park, LBS Marg, Ghatkopar (W), Mumbai - 400 086</t>
  </si>
  <si>
    <t>Mumbai City</t>
  </si>
  <si>
    <t>BOMBAY CAMBRIDGE SCHOOL</t>
  </si>
  <si>
    <t>2002-Jun</t>
  </si>
  <si>
    <t>2012-Jun</t>
  </si>
  <si>
    <t>S.S. &amp; L.S. PATKAR COLLEGE OF ARTS &amp; SCIENCE AND V.P. VARDE COLLEGE OF COMMERCE &amp; ECONOMICS</t>
  </si>
  <si>
    <t>ASMITA COLLEGE OF ARCHITECTURE, THANE, MAHARASHTRA</t>
  </si>
  <si>
    <t>2014-Jul</t>
  </si>
  <si>
    <t>AutoCAD, Sketup Pro, MS Office, MS Project, Primavera, Photoshop, Revit</t>
  </si>
  <si>
    <t>BGM Interior | Project Manager | Bengaluru | Dec 2022 | Jun 2025 | 2Y 6M | 8.4
Talati &amp; Panthaky Associated Designers LLP / ZRC Associates | Architect | Mumbai | Jan 2020 | Nov 2022 | 2Y 9M | 3.24</t>
  </si>
  <si>
    <t>5 Years 4 Months</t>
  </si>
  <si>
    <t>Cushman &amp; Wakefield | Project management Intern | Mumbai | May 2026 | Jul 2026 | 8.7142857142857 Weeks | Campus Internship</t>
  </si>
  <si>
    <t>P25701043</t>
  </si>
  <si>
    <t>VIGHNESH</t>
  </si>
  <si>
    <t>VINOD</t>
  </si>
  <si>
    <t>BHADSAVLE</t>
  </si>
  <si>
    <t>Vighnesh Vinod Bhadsavle</t>
  </si>
  <si>
    <t>vighneshbhadsavle@gmail.com</t>
  </si>
  <si>
    <t>p25701043@student.nicmar.ac.in</t>
  </si>
  <si>
    <t>02-Oct-1999</t>
  </si>
  <si>
    <t>English,Marathi,Hindi</t>
  </si>
  <si>
    <t>3556 4402 7575</t>
  </si>
  <si>
    <t>VINAYA</t>
  </si>
  <si>
    <t>4/113, Khatav Building, Dr. S. S. Rao Road, Lalbaug, Mumbai - 400012</t>
  </si>
  <si>
    <t>ST. PAUL HIGH SCHOOL</t>
  </si>
  <si>
    <t>WILSON COLLEGE</t>
  </si>
  <si>
    <t>DIPLOMA IN AUTOMOBILE ENGINEERING</t>
  </si>
  <si>
    <t>SARDAR VALLABHBHAI PATEL POLYTECHNIC, MUMBAI</t>
  </si>
  <si>
    <t>B. R. HARNE COLLEGE OF ENGINEERING AND TECHNOLOGY, MAHARASHTRA</t>
  </si>
  <si>
    <t>2022-May</t>
  </si>
  <si>
    <t>AutoCAD,MS Office,MS Project,Primavera P6,Lean Six Sigma,Power BI,SPSS,Candy</t>
  </si>
  <si>
    <t>A. R. W Infra Projects Pvt. Ltd. | Project Engineer | Mumbai | Jun 2022 | Jan 2023 | 0Y 7M | 2.88
Xylem Water Solutions India Pvt. Ltd. | Project Engineer | Mumbai | Feb 2023 | Jul 2025 | 2Y 4M | 6.9</t>
  </si>
  <si>
    <t>Ahluwalia Contracts India Ltd. | Project Management Intern | Mumbai | May 2026 | Jun 2026 | 8.1428571428571 Weeks | Campus Internship
Central Railway | Mechanical Engineering Intern | Mumbai | Jan 2022 | Jan 2022 | 3 Weeks
Sai Service India | Internship Trainee | Mumbai | Dec 2021 | Jan 2022 | 1.7142857142857 Weeks
Pantechelearning | Mechanical Engineering Intern | Online | Aug 2021 | Sep 2021 | 4.1428571428571 Weeks</t>
  </si>
  <si>
    <t>AutoCAD Essential
Post Graduate Diploma in Piping Design Engineering</t>
  </si>
  <si>
    <t>P25701044</t>
  </si>
  <si>
    <t>KUSHAGRA</t>
  </si>
  <si>
    <t>Kushagra Gupta</t>
  </si>
  <si>
    <t>kushagragupta668@gmail.com</t>
  </si>
  <si>
    <t>p25701044@student.nicmar.ac.in</t>
  </si>
  <si>
    <t>05-Mar-1999</t>
  </si>
  <si>
    <t>6328 9736 9583</t>
  </si>
  <si>
    <t>LAKSHMAN GUPTA</t>
  </si>
  <si>
    <t>IT SERVICE</t>
  </si>
  <si>
    <t>PRITI GUPTA</t>
  </si>
  <si>
    <t>R-203, Roseland Residency, Gate-4, Pimple Saudagar, Pune</t>
  </si>
  <si>
    <t>INDIRA NATIONAL SCHOOL</t>
  </si>
  <si>
    <t>CENTRAL BOARD OF SECONDARY EDUCATION, PUNE/MAHARASHTRA</t>
  </si>
  <si>
    <t>2014-Mar</t>
  </si>
  <si>
    <t>THAPAR UNIVERSITY</t>
  </si>
  <si>
    <t>THAPAR INSTITUTE OF ENGINEERING AND TECHNOLOGY, PATIALA/PUNJAB</t>
  </si>
  <si>
    <t>AutoCAD,Primavera P6,MS Project,Autodesk Revit,Bentley Staad pro,Autodesk Quantity Takeoff,Navisworks,PowerBI,Candy</t>
  </si>
  <si>
    <t>L&amp;T Construction | Senior Engineer | Mumbai, Kundankulam | Jul 2022 | Oct 2024 | 2Y 3M | 6
Parthsarthy Infrastructures Pvt Ltd | Manager (Civil &amp; Structural) | Jhansi | Dec 2024 | Jun 2025 | 0Y 6M | 12</t>
  </si>
  <si>
    <t>2 Years 10 Months</t>
  </si>
  <si>
    <t>KPMG India | MPA Transformation Intern | Mumbai | May 2026 | Jun 2026 | 7.5714285714286 Weeks | Campus Internship
Parag Deshpande Consulting Engineers Pvt Ltd | Design Intern | Pune | Aug 2022 | Dec 2022 | 21.571428571429 Weeks</t>
  </si>
  <si>
    <t>P25701045</t>
  </si>
  <si>
    <t>DIPESH</t>
  </si>
  <si>
    <t>PRASANNAKUMAR</t>
  </si>
  <si>
    <t>Dipesh Prasannakumar Mahajan</t>
  </si>
  <si>
    <t>dipesh.mahajan4@gmail.com</t>
  </si>
  <si>
    <t>p25701045@student.nicmar.ac.in</t>
  </si>
  <si>
    <t>27-Apr-2003</t>
  </si>
  <si>
    <t>3850 9482 4933</t>
  </si>
  <si>
    <t>PRASANNAKUMAR MAHAJAN</t>
  </si>
  <si>
    <t>CONTRACTOR/ BUILDER</t>
  </si>
  <si>
    <t>SUVARNA MAHAJAN</t>
  </si>
  <si>
    <t>FL. 10, GOVIND GAURAV APP, RIGHT BHUSARI COLONY, PAUD ROAD, KOTHARUD, PUNE- 411038</t>
  </si>
  <si>
    <t>FL.603, B WING, PRIDE PRISTINE, VASUNDHARA LAYOUT,_x000D_
ELECTRONIC CITY, BANGALURU-560100</t>
  </si>
  <si>
    <t>Bangalore Rural</t>
  </si>
  <si>
    <t>SHREE SANT DNYANESHWAR MADHYAMIK VIDYALAYA</t>
  </si>
  <si>
    <t>SHRI JAYANTRAO WANJARI JUNIOR COLLEGE</t>
  </si>
  <si>
    <t>AMC ENGINEERING COLLEGE, BENGALURU</t>
  </si>
  <si>
    <t>2021-Oct</t>
  </si>
  <si>
    <t>AutoCAD, PRIMAVERA, MS PROJECT</t>
  </si>
  <si>
    <t>VENKATESH BUILCON  | Intern | PUNE | May 2026 | Jul 2026 | 8.7142857142857 Weeks | Campus Internship
SATYAM BUILDERS AND DEVELOPERS | JUNIOR SITE ENGINEER | BENGALURU | Feb 2025 | May 2025 | 12.714285714286 Weeks
SATYAM BUILDERS AND DEVELOPERS | JUNIOR SITE ENGINEER | BENGALURU | Mar 2024 | Apr 2024 | 6.4285714285714 Weeks</t>
  </si>
  <si>
    <t>P25701047</t>
  </si>
  <si>
    <t>MELVIN</t>
  </si>
  <si>
    <t>MATHEW</t>
  </si>
  <si>
    <t>Melvin Mathew</t>
  </si>
  <si>
    <t>mathewmelvin2000@gmail.com</t>
  </si>
  <si>
    <t>p25701047@student.nicmar.ac.in</t>
  </si>
  <si>
    <t>12-Dec-2000</t>
  </si>
  <si>
    <t>English, Malayalam and Hindi</t>
  </si>
  <si>
    <t>7517 0124 0166</t>
  </si>
  <si>
    <t>T J MATHEW</t>
  </si>
  <si>
    <t>MARY N JOHN</t>
  </si>
  <si>
    <t>KELAMPARAMBIL HOUSE ,UDAYAMPEROOR P O, _x000D_
ERNAKULAM.</t>
  </si>
  <si>
    <t>Ernakulam</t>
  </si>
  <si>
    <t>CHINMAYA VIDYALAYA KANNANKULANGARA</t>
  </si>
  <si>
    <t>CENTRAL BOARD OF SECONDARY EDUCATION, ERNAKULAM</t>
  </si>
  <si>
    <t>MUTHOOT INSTITUE OF TECHNOLOGY AND SCIENCE, ERNAKULAM.</t>
  </si>
  <si>
    <t>AutoCAD,MS Office,MS Project,BIM</t>
  </si>
  <si>
    <t>KERALA INDUSTRIAL &amp; TECHNICAL CONSULTANCY ORGANISATION Ltd | GRADUATE APPRENTICE | CHENGANNUR, ALAPPUZHA. | Sep 2023 | Sep 2024 | 0Y 11M | 2.07</t>
  </si>
  <si>
    <t>Sobha Limited | Project Management Intern | GIFT City, Gujarat. | May 2026 | Jul 2026 | 9 Weeks | Campus Internship</t>
  </si>
  <si>
    <t>NPTEL Online Certification
Master in Building Design</t>
  </si>
  <si>
    <t>P25701048</t>
  </si>
  <si>
    <t>BANDARU</t>
  </si>
  <si>
    <t>VANITHA DEVI</t>
  </si>
  <si>
    <t>Bandaru Vanitha Devi</t>
  </si>
  <si>
    <t>vanithadevi20@gmail.com</t>
  </si>
  <si>
    <t>p25701048@student.nicmar.ac.in</t>
  </si>
  <si>
    <t>Hindi,English,Telugu</t>
  </si>
  <si>
    <t>2487 0243 1017</t>
  </si>
  <si>
    <t>BANDARU RAMESH</t>
  </si>
  <si>
    <t>BANDARU RADHA</t>
  </si>
  <si>
    <t>Devangula Veedhi, Alamanda, Jami Mandal, Vizinagaram District</t>
  </si>
  <si>
    <t>Vizianagaram</t>
  </si>
  <si>
    <t>KENDRIYA VIDYALAYA NO1,NAUSENABAUGH VISHAKAPATANAM</t>
  </si>
  <si>
    <t>CENTRAL BOARD OF SECONDARY EDUCATION VISHAKHAPATNAM</t>
  </si>
  <si>
    <t>KENDRIYA VIDYALAYA NO1 , NAUSENABAUGH VISHAKAPATANAM</t>
  </si>
  <si>
    <t>CENTRAL BOARD OF SECONDARY EDUCATION, VISHAKAPATANAM</t>
  </si>
  <si>
    <t>JNTU(GV) VIZIANAGARAM ANDHRA PRADESH</t>
  </si>
  <si>
    <t>MVGR COLLEGE OF ENGINEERING ,VIZIANAGARAM</t>
  </si>
  <si>
    <t>ARCGIS, Autodesk AutoCAD, Candy, MS Office, MS Projects, Power BI, Primavera P6, QGIS, SPSS</t>
  </si>
  <si>
    <t>Asian Paints | Sales Engineer | Hyderabad | May 2026 | Jul 2026 | 8.7142857142857 Weeks | Campus Internship
NATIONAL INSTITUTE OF CONSTRUCTION MANAGEMENT AND RESEARCH | SUMMER INTERN | HYDERBAD | Jun 2024 | Jun 2024 | 2.4285714285714 Weeks</t>
  </si>
  <si>
    <t>Autonomus Drone Development Challenge (ADDC)2024
Six Sigma Tools for Define and Measure
Oracle Primavera P6 – Project Setup and Basic Management
Microeconomics Principles
NPTEL  Integrated Waste Management for a Smart City</t>
  </si>
  <si>
    <t>P25701049</t>
  </si>
  <si>
    <t>RAJAT</t>
  </si>
  <si>
    <t>SACHAN</t>
  </si>
  <si>
    <t>Rajat Sachan</t>
  </si>
  <si>
    <t>rajatsachan123@gmail.com</t>
  </si>
  <si>
    <t>p25701049@student.nicmar.ac.in</t>
  </si>
  <si>
    <t>09-Jan-2002</t>
  </si>
  <si>
    <t>6303 2253 0094</t>
  </si>
  <si>
    <t>ARVIND SACHAN</t>
  </si>
  <si>
    <t>NEETU SACHAN</t>
  </si>
  <si>
    <t>113 SANJAY GANDHI NAGAR NAUBASTA, KANPUR</t>
  </si>
  <si>
    <t>Kanpur Nagar</t>
  </si>
  <si>
    <t>BNSD SHIKSHA NIKETAN INTER COLLEGE</t>
  </si>
  <si>
    <t>BOARD OF HIGHSCHOOL AND INTERMEDIATE EDUCATION UP, KANPUR NAGAR</t>
  </si>
  <si>
    <t>SYMBIOSIS INTERNATIONAL UNIVERSITY</t>
  </si>
  <si>
    <t>SYMBIOSIS INSTITUTE OF TECHNOLOGY, PUNE, MAHARASTRA</t>
  </si>
  <si>
    <t>MS Office,MS Project,Primavera, Gov E-file, MS Dynamics 365</t>
  </si>
  <si>
    <t>KPMG Assurance and Consulting Services LLP | INTERN MPA | Transport Bhawan, New Delhi | May 2026 | Jun 2026 | 7.5714285714286 Weeks | Campus Internship
Kanpur Development Authority | Summer Intern | Kanpur  | Jul 2021 | Aug 2021 | 4.4285714285714 Weeks
GODREJ PROPERTIES LTD | OPERATIONS | MUMBAI | Jan 2023 | Jun 2023 | 24.571428571429 Weeks</t>
  </si>
  <si>
    <t>"Water Quality studies using Hyperspectral Remote Sensing for the Indian Coastal and Inland Waters" by ISRO
â€œGeospatial Modeling Driven Urban Hazard and Risk Analysis" by ISRO
PG Certification Program in Financial Managment</t>
  </si>
  <si>
    <t>P25701050</t>
  </si>
  <si>
    <t>ABHINAV</t>
  </si>
  <si>
    <t>PRAMOD</t>
  </si>
  <si>
    <t>RINKE</t>
  </si>
  <si>
    <t>Abhinav Pramod Rinke</t>
  </si>
  <si>
    <t>abhinav7169@gmail.com</t>
  </si>
  <si>
    <t>p25701050@student.nicmar.ac.in</t>
  </si>
  <si>
    <t>06-Dec-1999</t>
  </si>
  <si>
    <t>2055 1793 2321</t>
  </si>
  <si>
    <t>PRAMOD RINKE</t>
  </si>
  <si>
    <t>ARCHANA RINKE</t>
  </si>
  <si>
    <t>MORYA PARK LANE NO. 4, PIMPLE GURAV, PUNE</t>
  </si>
  <si>
    <t>Waman Nagar, Khamgaon</t>
  </si>
  <si>
    <t>Buldhana</t>
  </si>
  <si>
    <t>SARASWATI VIDHYA MANDIR, KHAMGAON</t>
  </si>
  <si>
    <t>NATIONAL SCIENCE JR. COLLEGE, AKOLA, MAHARASHTRA</t>
  </si>
  <si>
    <t>SANT GADGE BABA AMRAVATI UNIVERSITY, AMRAVATI, MAHARASHTRA</t>
  </si>
  <si>
    <t>MAULI COLLEGE OF ENGINEERING AND TECHNOLOGY, SHEGAON, MAHARASHTRA</t>
  </si>
  <si>
    <t>AutoCAD,MS Office,MS Project,Tekla Software,Revit</t>
  </si>
  <si>
    <t>Quadratic Consultants | Precast Modeler | Baner, Pune | Jun 2023 | Jul 2025 | 2Y 1M | 3.49</t>
  </si>
  <si>
    <t>2 Years 1 Month</t>
  </si>
  <si>
    <t>Jyoti Structures Ltd | Management Intern | Pune | May 2026 | Jul 2026 | 8.7142857142857 Weeks | Campus Internship
Thinktech Engineers | Trainee Engineer | Deccan,Pune | Jan 2023 | Jun 2023 | 25.571428571429 Weeks</t>
  </si>
  <si>
    <t>Tekla Structures Steel Basic Training
Tekla Structures Concrete Basic Training</t>
  </si>
  <si>
    <t>P25701051</t>
  </si>
  <si>
    <t>OM</t>
  </si>
  <si>
    <t>RAVINDRA</t>
  </si>
  <si>
    <t>DEORE</t>
  </si>
  <si>
    <t>Om Ravindra Deore</t>
  </si>
  <si>
    <t>deoreom11@gmail.com</t>
  </si>
  <si>
    <t>p25701051@student.nicmar.ac.in</t>
  </si>
  <si>
    <t>01-Aug-2002</t>
  </si>
  <si>
    <t>5618 7307 3541</t>
  </si>
  <si>
    <t>RAVINDRA DEORE</t>
  </si>
  <si>
    <t>KAVITA DEORE</t>
  </si>
  <si>
    <t>HOUSE WIFE561873073541</t>
  </si>
  <si>
    <t>Bapusadan, Kalanagar, Near Krishna Row House, Dindori Road, Nashik.</t>
  </si>
  <si>
    <t>Nashik</t>
  </si>
  <si>
    <t>DON BOSCO SCHOOL AND JUNIOR COLLEGE</t>
  </si>
  <si>
    <t>MAHARASHTRA STATE BOARD OF SECONDARY AND HIGHER SECONDARY EDUCATION.</t>
  </si>
  <si>
    <t>KRANTIVEER VANSANTRAO NAI SHIKSHAN PRASARAKH</t>
  </si>
  <si>
    <t>SAVITRIBAI PHULE PUNE UNIVERSITY.</t>
  </si>
  <si>
    <t>SMEF'S BRICK SCHOOL OF ARCHITECTURE.</t>
  </si>
  <si>
    <t>AutoCAD,MS Office,MS Project,Primavera,3d Sketchup,lumion,Photoshop.,InDesign,Twinmotion.,CANDY(CCS),D5 Render</t>
  </si>
  <si>
    <t>Fortress Infracon limited | Project Advisory | Thane | May 2026 | Jul 2026 | 8.7142857142857 Weeks | Campus Internship
Raagin Karman Architects | Intern Architect | Ahemdabad | Jun 2024 | Oct 2024 | 21 Weeks</t>
  </si>
  <si>
    <t>Geometric and Traffic Aspects of Highway
Introduction to Corporate Finance
Project Planning and Execution Management
Project Management: The Basics for Success</t>
  </si>
  <si>
    <t>P25701052</t>
  </si>
  <si>
    <t>PRAGVANSH</t>
  </si>
  <si>
    <t>PRAVEEN</t>
  </si>
  <si>
    <t>PALDEWAR</t>
  </si>
  <si>
    <t>Pragvansh Praveen Paldewar</t>
  </si>
  <si>
    <t>pppragu@gmail.com</t>
  </si>
  <si>
    <t>p25701052@student.nicmar.ac.in</t>
  </si>
  <si>
    <t>17-May-2002</t>
  </si>
  <si>
    <t>ENGLISH, MARATHI  AND HINDI</t>
  </si>
  <si>
    <t>3747 4129 6983</t>
  </si>
  <si>
    <t>DEEPALI</t>
  </si>
  <si>
    <t>FLAT NO-203 SHROFF SOLENO, RH21, NANDE - BALEWADI RD, MAHALUNGE, PUNE, MAHARASHTRA 411045</t>
  </si>
  <si>
    <t>Plot No -111/112 Vasant Nagar Near Airport Road ,Nanded</t>
  </si>
  <si>
    <t>CENTRAL BOARD OF SECONDARY EDUCATION , NANDED, MAHARASHTRA</t>
  </si>
  <si>
    <t>CAMBRIDGE JUNIOR COLLEGE ,NANDED</t>
  </si>
  <si>
    <t>MAHARASHTRA STATE BOARD OF SECONDARY AND HIGHER SECONDARY EDUCATION ,PUNE</t>
  </si>
  <si>
    <t>VELLORE INSTITUTE OF TECHNOLOGY (VIT), VELLORE</t>
  </si>
  <si>
    <t>VELLORE INSTITUTE OF TECHNOLOGY ,  VELLORE, TAMIL NADU</t>
  </si>
  <si>
    <t>AutoCAD,MS Office,MS Project,Primavera,STAAD PRO,CSI ETABS</t>
  </si>
  <si>
    <t>Asian Paints Ltd | Sales Engineering Intern – Industrial Flooring (Project Sales) | Pune | May 2026 | Jul 2026 | 8.7142857142857 Weeks | Campus Internship
Kolte-Patil Integrated Townships ( Pune ) Ltd | Civil Engineering Intern | Pune | Sep 2023 | Dec 2023 | 13.142857142857 Weeks</t>
  </si>
  <si>
    <t xml:space="preserve">Stakeholder Management
Project Scheduling: Estimate Activity Durations
Introduction to Corporate Finance
Project Management: The Basics for Success
KPMG Lean Six Sigma Green Belt </t>
  </si>
  <si>
    <t>P25701053</t>
  </si>
  <si>
    <t>KEERTI</t>
  </si>
  <si>
    <t>G</t>
  </si>
  <si>
    <t>POLICEPATIL</t>
  </si>
  <si>
    <t>Keerti G Policepatil</t>
  </si>
  <si>
    <t>keertipolicepatil04@gmail.com</t>
  </si>
  <si>
    <t>p25701053@student.nicmar.ac.in</t>
  </si>
  <si>
    <t>04-Sep-2002</t>
  </si>
  <si>
    <t>English,Hindi,Kannada</t>
  </si>
  <si>
    <t>7781 3871 3529</t>
  </si>
  <si>
    <t>GURURAJ POLICEPATIL</t>
  </si>
  <si>
    <t>SARASWATI G POLICEPATIL</t>
  </si>
  <si>
    <t>#25/27,LINGARAJ NAGAR(SOUTH) ,VIDYANAGAR,HUBLI</t>
  </si>
  <si>
    <t>Dharwad</t>
  </si>
  <si>
    <t>CHINMAYA  ENGLISH PRIMARY SCHOOL</t>
  </si>
  <si>
    <t>CHETAN  PU SCIENCE COLLEGE</t>
  </si>
  <si>
    <t>DEPARTMENT OF PRE-UNIVERSITY EDUCATION , GOVT OF KARNATAKA</t>
  </si>
  <si>
    <t>KLE TECHNOLOGICAL UNIVERSITY HUBBALLI ,KARNATAKA</t>
  </si>
  <si>
    <t>MS Office,MS Project,Primavera,Microsoft Excel,SAP,Power BI</t>
  </si>
  <si>
    <t>Ahluwalia Contracts(India)Limited | INTERN-Project Coordinator  | BENGALURU,KARNATAKA | May 2026 | Jul 2026 | 8.5714285714286 Weeks | Campus Internship
Brigade Group | Intern In PMG and QMS  Department  | Bengaluru | Jan 2025 | Mar 2025 | 8.2857142857143 Weeks</t>
  </si>
  <si>
    <t>P25701054</t>
  </si>
  <si>
    <t>SAMRUDDHI</t>
  </si>
  <si>
    <t>SURENDRA</t>
  </si>
  <si>
    <t>JADHAO</t>
  </si>
  <si>
    <t>Samruddhi Surendra Jadhao</t>
  </si>
  <si>
    <t>samruddhisjadhao@gmail.com</t>
  </si>
  <si>
    <t>p25701054@student.nicmar.ac.in</t>
  </si>
  <si>
    <t>7078 6197 8189</t>
  </si>
  <si>
    <t>SURENDRA JADHAO</t>
  </si>
  <si>
    <t>VAISHALI JADHAO</t>
  </si>
  <si>
    <t>15, Sitaram Baba Colony_x000D_
Behind Satysai Center_x000D_
Near Farshi Stop</t>
  </si>
  <si>
    <t>ST. FRANCIS HIGH SCHOOL, AMRAVATI</t>
  </si>
  <si>
    <t>AMRAVATI, MAHARASHTRA</t>
  </si>
  <si>
    <t>ARTS, COMMERCE, SCIENCE COLLAGE, KIRAN NAGAR, AMRAVATI</t>
  </si>
  <si>
    <t>VISHWAKARMA INSTITUTE OF INFORMATION AND TECHNOLOGY, PUNE</t>
  </si>
  <si>
    <t>2021-Mar</t>
  </si>
  <si>
    <t>AutoCAD,MS Office,MS Project,Project Planning &amp; Scheduling,Cost Estimation &amp; Quantity Surveying,Billing &amp; BOQ Preparation,Urban Infrastructure Fundamentals,Project Controls &amp; Reporting,Earned Value Management (EVM),Risk Management</t>
  </si>
  <si>
    <t>Edsom Fintech Pvt. Ltd. | Project Manager Intern | Pune | May 2026 | Jun 2026 | 7.7142857142857 Weeks | Campus Internship
VISION CIVIL ENGINEER CONTRACTOR &amp; VALUER | Property Valuation Intern | PUNE | Jan 2025 | May 2025 | 19.285714285714 Weeks</t>
  </si>
  <si>
    <t>P25701055</t>
  </si>
  <si>
    <t>OMKAR</t>
  </si>
  <si>
    <t>CHANDRAHAS</t>
  </si>
  <si>
    <t>SHINDE</t>
  </si>
  <si>
    <t>Omkar Chandrahas Shinde</t>
  </si>
  <si>
    <t>ocshinde43@gmail.com</t>
  </si>
  <si>
    <t>p25701055@student.nicmar.ac.in</t>
  </si>
  <si>
    <t>03-Jan-2000</t>
  </si>
  <si>
    <t>English, Hindi &amp; Marathi</t>
  </si>
  <si>
    <t>Passionate about trekking and outdoor exploration,cricket</t>
  </si>
  <si>
    <t>5544 8966 5131</t>
  </si>
  <si>
    <t>CHANDRAHAS SHINDE</t>
  </si>
  <si>
    <t>GOVT RETIRED</t>
  </si>
  <si>
    <t>POONAM</t>
  </si>
  <si>
    <t>502, A -WING RUNWAL GARDEN_x000D_
NEAR RAUNAK PARK ,POKHARAN RD 2</t>
  </si>
  <si>
    <t>LITTLE FLOWER HIGH SCHOOL</t>
  </si>
  <si>
    <t>MAHARSHTA STATE BOARD OF SECONDARY AND HIGHER SECONDARY EDUCATION, PUNE</t>
  </si>
  <si>
    <t>MUCHHALA POLYTECHNIC THANE</t>
  </si>
  <si>
    <t>2016-Jul</t>
  </si>
  <si>
    <t>NEW HORIZON INSTITUTE OF TECHNOLOGY AND MANAGEMENT</t>
  </si>
  <si>
    <t xml:space="preserve">AutoCAD,MS Office,Revit Structure, MS Project </t>
  </si>
  <si>
    <t>SHREE SAIBABA GRIHANIRMITI PVT. LTD. | Fitout Engineer | Thane | Jun 2023 | Jul 2024 | 1Y 0M | 2.17</t>
  </si>
  <si>
    <t>PLANHIGH ARCHITECTS AND PROJECT MANAGEMENT CONSULTANTS  | PROJECT MANAGEMENT/COORDINATION  | Thane | May 2026 | Jul 2026 | 8.5714285714286 Weeks | Campus Internship</t>
  </si>
  <si>
    <t>Programme in Autocad</t>
  </si>
  <si>
    <t>P25701056</t>
  </si>
  <si>
    <t>RAJESH</t>
  </si>
  <si>
    <t>SAWANT</t>
  </si>
  <si>
    <t>Neha Rajesh Sawant</t>
  </si>
  <si>
    <t>nehasawant1904@gmail.com</t>
  </si>
  <si>
    <t>p25701056@student.nicmar.ac.in</t>
  </si>
  <si>
    <t>19-Apr-1999</t>
  </si>
  <si>
    <t>7082 2232 2612</t>
  </si>
  <si>
    <t>DEPUTY ENGINEER</t>
  </si>
  <si>
    <t>SWAPNA</t>
  </si>
  <si>
    <t>BANK OFFICER</t>
  </si>
  <si>
    <t>702, Parth CHS, L.T. Nagar, M.G. Road, Goregaon-west, Mumbai- 400104</t>
  </si>
  <si>
    <t>VIVEK VIDYALAYA &amp; JUNIOR COLLEGE   (MUMBAI)</t>
  </si>
  <si>
    <t>MAHARASHTRA STATE BOARD OF SECONDARY &amp; HIGHER SECONDARY EDUCATION</t>
  </si>
  <si>
    <t>M.L. DAHANUKAR COLLEGE OF COMMERCE   (MUMBAI)</t>
  </si>
  <si>
    <t>SIR J. J. COLLEGE OF ARCHITECTURE   (MUMBAI)</t>
  </si>
  <si>
    <t>AutoCAD,MS Office,MS Project,3D Sketchup,3D Rhino,Adobe Photoshop,Adobe Indesign,Canva design,Lumion</t>
  </si>
  <si>
    <t>Samira Rathod Design Atelier | Junior Architect | Prabhadevi, Mumbai | Oct 2021 | Nov 2023 | 2Y 1M | 3
Serie Architects | Junior Architect | Lower Parel, Mumbai | Feb 2024 | Jun 2025 | 1Y 3M | 5.4</t>
  </si>
  <si>
    <t>ManAssure - Advisory and Consultancy | Business Development Intern | Remote | May 2026 | Jul 2026 | 8.5714285714286 Weeks | Campus Internship
SAS ARCHITECTS | Intern Architect (Site Coordinator) | MULUND, MUMBAI | Jun 2021 | Oct 2021 | 17.428571428571 Weeks
ARCHITECT LOKHADWALLA F.T. | Intern | MUMBAI CENTRAL, MUMBAI | Nov 2019 | Mar 2020 | 17.142857142857 Weeks</t>
  </si>
  <si>
    <t>P25701057</t>
  </si>
  <si>
    <t>PRITHVIRAJ</t>
  </si>
  <si>
    <t>GOSWAMI</t>
  </si>
  <si>
    <t>Prithviraj Goswami</t>
  </si>
  <si>
    <t>prithvirajgoswamilogan@gmail.com</t>
  </si>
  <si>
    <t>p25701057@student.nicmar.ac.in</t>
  </si>
  <si>
    <t>08-Oct-1999</t>
  </si>
  <si>
    <t>English,Hindi,Bengali</t>
  </si>
  <si>
    <t>8868 4819 2974</t>
  </si>
  <si>
    <t>ALOK RANJAN GOSWAMI</t>
  </si>
  <si>
    <t>PRATIBHA SHARMA GOSWAMI</t>
  </si>
  <si>
    <t>GOVERNMENT EMPLOYEE</t>
  </si>
  <si>
    <t>Flat 1B,Ujan Abhoynagar, Agartala, West Tripura,Tripura-799005</t>
  </si>
  <si>
    <t>West Tripura</t>
  </si>
  <si>
    <t>Tripura</t>
  </si>
  <si>
    <t>SRI KRISHNA MISSION SCHOOL</t>
  </si>
  <si>
    <t>CENTRAL BOARD OF SECONDARY EDUCATION(TRIPURA)</t>
  </si>
  <si>
    <t>HINDI HIGHER SECONDARY SCHOOL</t>
  </si>
  <si>
    <t>NATIONAL INSTITUTE OF TECHNOLOGY AGARTALA</t>
  </si>
  <si>
    <t>KEC International Ltd | Engineer-Projects | Bhopal | Jul 2022 | Jun 2024 | 1Y 10M | 6.25</t>
  </si>
  <si>
    <t>Aditya Planing And CAD Solutions | Project Planning And Coordination Intern | Agartala | May 2026 | Jul 2026 | 8.5714285714286 Weeks | Campus Internship</t>
  </si>
  <si>
    <t>P25701058</t>
  </si>
  <si>
    <t>ANIRUDH</t>
  </si>
  <si>
    <t>MANGLIA</t>
  </si>
  <si>
    <t>Anirudh Singh Manglia</t>
  </si>
  <si>
    <t>manglia.anirudh27@gmail.com</t>
  </si>
  <si>
    <t>p25701058@student.nicmar.ac.in</t>
  </si>
  <si>
    <t>27-Jun-2000</t>
  </si>
  <si>
    <t>ENGLISH,HINDI</t>
  </si>
  <si>
    <t>Theatre,Watching Movies,Geography,Playing Cricket and Basketball,Travelling</t>
  </si>
  <si>
    <t>6045 1604 0860</t>
  </si>
  <si>
    <t>JUGAL KISHORE</t>
  </si>
  <si>
    <t>RETIRED UDC</t>
  </si>
  <si>
    <t>PRAVEENA MANGLIA</t>
  </si>
  <si>
    <t>C-225/A, SARASWATI NAGAR, BASNI-Ist PHASE, JODHPUR</t>
  </si>
  <si>
    <t>Jodhpur</t>
  </si>
  <si>
    <t>ST. ANNE'S SR. SEC. SCHOOL</t>
  </si>
  <si>
    <t>MBM UNIVERSITY</t>
  </si>
  <si>
    <t>MBM ENGINEERING COLLEGE JODHPUR</t>
  </si>
  <si>
    <t>AutoCAD,MS Office,MS Project,Primavera,REVIT,EXCEL</t>
  </si>
  <si>
    <t>HGIEL | GET | PAN INDIA | Oct 2023 | Jan 2024 | 0Y 3M | 3</t>
  </si>
  <si>
    <t>0 Years 3 Months</t>
  </si>
  <si>
    <t>Asian Paints Ltd | Executive I/II Sales Engineering-WP | BHIWADI- RAJASTHAN | May 2026 | Jul 2026 | 8.7142857142857 Weeks | Campus Internship
CPWD | Assistant Engineer | Udaipur, Rajasthan | Jun 2022 | Jul 2022 | 6.2857142857143 Weeks</t>
  </si>
  <si>
    <t>AUTODESK REVIT
Microeconomics Principles
Introduction to Generative AI in Human Resources
Project Management:The basics for Success
Introduction to Corporate Finance</t>
  </si>
  <si>
    <t>P25701059</t>
  </si>
  <si>
    <t>PRIYANKA</t>
  </si>
  <si>
    <t>Priyanka S</t>
  </si>
  <si>
    <t>priyankashiremath878@gmail.com</t>
  </si>
  <si>
    <t>p25701059@student.nicmar.ac.in</t>
  </si>
  <si>
    <t>17-Jun-2003</t>
  </si>
  <si>
    <t>English,Hindi and Kannada</t>
  </si>
  <si>
    <t>9356 7359 6680</t>
  </si>
  <si>
    <t>SATHAYYA B</t>
  </si>
  <si>
    <t>CONTRACTOR</t>
  </si>
  <si>
    <t>NAGAMMA</t>
  </si>
  <si>
    <t>968 VEERABHADRESHWARA NILAYA , BANASHANKARI 6TH STAGE ,2ND BLOCK KARIYANPALYA</t>
  </si>
  <si>
    <t>#13 20th Main Road  , JC Nagar Kurubarahalli Bangalore 560086</t>
  </si>
  <si>
    <t>PRIYANKA S</t>
  </si>
  <si>
    <t>KARNATAKA SECONDARY EDUCATION EXAMINATION BOARD</t>
  </si>
  <si>
    <t>RNS PRE UNIVERSITY COLLAGE</t>
  </si>
  <si>
    <t>DEPARTMENT OF PRE-UNIVERSITY EDUCATION KARNATAKA</t>
  </si>
  <si>
    <t>VISVESVARAYA TECHNOLOGICAL UNIVERSITY , BELAGAVI</t>
  </si>
  <si>
    <t>JSS ACADEMY OF TECHNICAL EDUCATION</t>
  </si>
  <si>
    <t>AutoCAD,MS Excel,MS Project,Primavera,Revit,Candy,Power BI</t>
  </si>
  <si>
    <t>Systra India | Regional Technical Centre (CTR) | SYSTRA MVA Consulting (India) Pvt. Ltd. Prestige Towers, 8th Floor, Residency Road, Shanthala Nagar, Ashok  Nagar, Bengaluru, Karnataka- 560027 | May 2026 | Jul 2026 | 8.5714285714286 Weeks | Campus Internship
CHETAN INFRATECH CONSULTANTS PVT.LTD | Intern | Banshankari 1st stage, Srinagar | Feb 2025 | Apr 2025 | 11.857142857143 Weeks
Nagarjuna Construction Company | Intern | HBR layout | Oct 2024 | Jan 2025 | 9.4285714285714 Weeks
RITES | SITE INTERN | CHALLAGHATA, BANGALORE | Nov 2023 | Dec 2023 | 4.2857142857143 Weeks</t>
  </si>
  <si>
    <t>P25701060</t>
  </si>
  <si>
    <t>SANGAM</t>
  </si>
  <si>
    <t>SHASHIKANT</t>
  </si>
  <si>
    <t>Singh Sangam Shashikant</t>
  </si>
  <si>
    <t>sangamsingh492000@gmail.com</t>
  </si>
  <si>
    <t>p25701060@student.nicmar.ac.in</t>
  </si>
  <si>
    <t>02-Jul-2000</t>
  </si>
  <si>
    <t>3172 2660 5130</t>
  </si>
  <si>
    <t>SHASHIKANT RAMSURAT SINGH</t>
  </si>
  <si>
    <t>PRIVATE SECTOR JOB</t>
  </si>
  <si>
    <t>SARITA SHASHIKANT SINGH</t>
  </si>
  <si>
    <t>Flat 002, Guruprabha Sankul, Near Mangalvaar Bazaar, Water Supply Road, Kongaon, Kalyan West</t>
  </si>
  <si>
    <t>OXFORD PUBLIC SCHOOL</t>
  </si>
  <si>
    <t>MAHARASHTRA STATE BOARD OF SECONDARY AND HIGHER SECONDARY EDUCATION / MUMBAI</t>
  </si>
  <si>
    <t>DIPLOMA IN CIVIL ENGINEERING</t>
  </si>
  <si>
    <t>THAKUR POLYTECHNIC / MUMBAI</t>
  </si>
  <si>
    <t>UNIVERSAL COLLEGE OF ENGINEERING / MUMBAI</t>
  </si>
  <si>
    <t>AutoCAD,MS Office,MS Project</t>
  </si>
  <si>
    <t>DNEG India Media Services Limited | Show Production Coordinator | Mumbai | Sep 2022 | Sep 2024 | 2Y 0M | 2.4
Freyssinet Menard India Private Limited | Graduate Engineer Trainee | New Delhi, Gurugram, Noida, Mumbai | Oct 2024 | Apr 2025 | 0Y 6M | 3.25</t>
  </si>
  <si>
    <t>Pidilite Industries Limited | Business Development &amp; Market Intelligence Intern | Mumbai | May 2026 | Jun 2026 | 7.5714285714286 Weeks | Campus Internship
SHRREEYA DEVELOPERS | Junior Engineer | Mumbai | Nov 2019 | Jan 2020 | 6.1428571428571 Weeks
KOSMOS DEVELOPERS | JUNIOR ENGINEER | MUMBAI | Nov 2020 | Feb 2021 | 16.428571428571 Weeks
VASUDEV C. WADHWA CONSTRUCTION | JUNIOR ENGINEER | MUMBAI | Mar 2021 | Dec 2021 | 42.571428571429 Weeks</t>
  </si>
  <si>
    <t>P25701061</t>
  </si>
  <si>
    <t>DIPANJAN</t>
  </si>
  <si>
    <t>GHOSH</t>
  </si>
  <si>
    <t>Dipanjan Ghosh</t>
  </si>
  <si>
    <t>ghoshdipanjan03@gmail.com</t>
  </si>
  <si>
    <t>p25701061@student.nicmar.ac.in</t>
  </si>
  <si>
    <t>02-May-2001</t>
  </si>
  <si>
    <t>English, Bengali, Hindi</t>
  </si>
  <si>
    <t>3122 3447 7841</t>
  </si>
  <si>
    <t>JOYDIP GHOSH</t>
  </si>
  <si>
    <t>ANJANA GHOSH</t>
  </si>
  <si>
    <t>NICMAR UNIVERSITY, PUNE,25 / 1, BALEWADI, N.I.A. POST OFFICE, PUNE - 411045, MAHARASHTRA</t>
  </si>
  <si>
    <t>Village - Joychandipur_x000D_
P.O. - Bakhrahat_x000D_
District - 24 Pgs (S)_x000D_
Pin - 743377</t>
  </si>
  <si>
    <t>South 24 Parganas</t>
  </si>
  <si>
    <t>S.L. BAJORIA FOUNDATION HIGH SCHOOL</t>
  </si>
  <si>
    <t>K.E. CARMEL SCHOOL, AMTALA</t>
  </si>
  <si>
    <t>INDIAN SCHOOL CERTIFICATE, NEW DELHI</t>
  </si>
  <si>
    <t>JADAVPUR UNIVERSITY</t>
  </si>
  <si>
    <t>JADAVPUR UNIVERSITY, WEST BENGAL</t>
  </si>
  <si>
    <t>MS Office, MS Project, Primavera, Power BI</t>
  </si>
  <si>
    <t>Aditya Birla Group | Assistant Manager, Civil &amp; Construction | Singrauli, Madhya Pradesh | Aug 2023 | Jun 2025 | 1Y 10M | 8</t>
  </si>
  <si>
    <t>Grant Thornton Bharat LLP | Client study, research | Work from home | May 2026 | Jul 2026 | 9.7142857142857 Weeks | Campus Internship</t>
  </si>
  <si>
    <t>P25701062</t>
  </si>
  <si>
    <t>NIKHIL</t>
  </si>
  <si>
    <t>CHINCHAWADE</t>
  </si>
  <si>
    <t>Nikhil Anil Chinchawade</t>
  </si>
  <si>
    <t>nikhilanilchin@gmail.com</t>
  </si>
  <si>
    <t>p25701062@student.nicmar.ac.in</t>
  </si>
  <si>
    <t>01-Jan-2000</t>
  </si>
  <si>
    <t>English, Hindi, Marathi, Konkani</t>
  </si>
  <si>
    <t>Traveling,Theatre,Sports,Watching Movies/Shows</t>
  </si>
  <si>
    <t>3178 4471 9185</t>
  </si>
  <si>
    <t>ANIL CHINCHAWADE</t>
  </si>
  <si>
    <t>SR. DGM</t>
  </si>
  <si>
    <t>NANDINI CHINCHAWADE</t>
  </si>
  <si>
    <t>Kurtarkar Nagri, Bld No. 3A, Flat No. S5, Near Forest Office</t>
  </si>
  <si>
    <t>North Goa</t>
  </si>
  <si>
    <t>Goa</t>
  </si>
  <si>
    <t>A. J. DE ALMEIDA HIGH SCHOOL</t>
  </si>
  <si>
    <t>GOA BOARD OF SECONDARY AND HIGHER SECONDARY EDUCATION, ALTO-BETIM, GOA</t>
  </si>
  <si>
    <t>S. S. SAMITI'S HIGHER SECONDARY SCHOOL</t>
  </si>
  <si>
    <t>GOA UNIVERSITY</t>
  </si>
  <si>
    <t>DON BOSCO COLLEGE OF ENGINEERING, FATORDA MARGAO-GOA</t>
  </si>
  <si>
    <t>AutoCAD,MS Office,MS Project, BIM, Primavera,MidasGen</t>
  </si>
  <si>
    <t>Prakash S.P. Lawande Consulting Engineer | Civil Engineer | Ponda Goa | Sep 2023 | Sep 2024 | 1Y 0M | 2.4
Suraksha Constructions | Civil Engineer | Kundaim-Goa | Feb 2023 | Aug 2023 | 0Y 6M | 1.8</t>
  </si>
  <si>
    <t>New Consolidated Construction Co. Ltd. (NCCCL) | Project Planning and Execution | Alibag, Maharashtra | May 2026 | Jul 2026 | 8.7142857142857 Weeks | Campus Internship
Techno Art Builder | Civil Engineer | Ponda | Oct 2024 | Apr 2025 | 28.428571428571 Weeks</t>
  </si>
  <si>
    <t>Financial Literacy  by IITBombayX
English for Oral Communication by  IITBombayX
Diploma in Autocad
Introduction to Generative AI in Human Resources
Introduction to Marketing
Six Sigma Principles
Foundations of Project Management
Microeconomics Principles
Project Management: The Basics for Success
Introduction to Corporate Finance</t>
  </si>
  <si>
    <t>P25701063</t>
  </si>
  <si>
    <t>SANDEEP</t>
  </si>
  <si>
    <t>SAHU</t>
  </si>
  <si>
    <t>Sandeep Sahu</t>
  </si>
  <si>
    <t>sahusandeep387@gmail.com</t>
  </si>
  <si>
    <t>p25701063@student.nicmar.ac.in</t>
  </si>
  <si>
    <t>07-Aug-2001</t>
  </si>
  <si>
    <t>ENGLISH, HINDI, ODIA</t>
  </si>
  <si>
    <t>6192 7253 7149</t>
  </si>
  <si>
    <t>SUDHIR KUMAR SAHU</t>
  </si>
  <si>
    <t>DIPMALA SAHU</t>
  </si>
  <si>
    <t>House No - 21, Balaji City, Bargarh, Odisha, 768028</t>
  </si>
  <si>
    <t>Bargarh</t>
  </si>
  <si>
    <t>VIKASH RESIDENTIAL SCHOOL VIKASENCLAVE BARHAGUDA, BARGARH, ODISHA</t>
  </si>
  <si>
    <t>CENTRAL BOARD OF SECONDAY EDUCATION, BARGARH,ODISHA</t>
  </si>
  <si>
    <t>VIKASH RESIDENTIAL SCHOOL BBSR KHURDA ODISHA</t>
  </si>
  <si>
    <t>CENTRAL BOARD OF SECONDAY EDUCATION, BBSR, ODISHA</t>
  </si>
  <si>
    <t>SYMBIOSIS SKILLS AND PROFESSIONAL UNIVERSITY</t>
  </si>
  <si>
    <t>AutoCAD,MS Office,MS Project,Primavera,Sketchup,lumion,Revit,Navisworks</t>
  </si>
  <si>
    <t>Arconaid Consultants Private Limited | Architecture, Interior Design | Pune | Sep 2024 | Jun 2025 | 0Y 8M | 1.8</t>
  </si>
  <si>
    <t>ARCHITECT RISHIKESH H. | Project Managemrnt Intern | Pune | May 2026 | Jul 2026 | 9.5714285714286 Weeks | Campus Internship
Kalamiti Design Studio | Architecture, Interior Design | Pune | May 2022 | Jul 2022 | 8.5714285714286 Weeks
Verizon Architects | Architecture, Interior, Landscape, Urban Planning and Design | Ahmedabad | Jun 2023 | Nov 2023 | 23.142857142857 Weeks</t>
  </si>
  <si>
    <t>P25701064</t>
  </si>
  <si>
    <t>RIJUTA</t>
  </si>
  <si>
    <t>PRASAD</t>
  </si>
  <si>
    <t>PULLIWAR</t>
  </si>
  <si>
    <t>Rijuta Prasad Pulliwar</t>
  </si>
  <si>
    <t>rijuta.pulliwar20@gmail.com</t>
  </si>
  <si>
    <t>p25701064@student.nicmar.ac.in</t>
  </si>
  <si>
    <t>20-Sep-2001</t>
  </si>
  <si>
    <t>ENGLISH, HINDI, MARATHI, GERMAN</t>
  </si>
  <si>
    <t>8201 2116 2108</t>
  </si>
  <si>
    <t>PRASAD PULLIWAR</t>
  </si>
  <si>
    <t>POOJA PULLIWAR</t>
  </si>
  <si>
    <t>FLAT 1003, A1 WING, MANTRA MONARCH, PATIL NAGAR, BALEWADI, PUNE.</t>
  </si>
  <si>
    <t>Plot 42, Navnirman Colony, Pratap Nagar, Nagpur.</t>
  </si>
  <si>
    <t>SOMALWAR HIGH SCHOOL &amp; JUNIOR COLLEGE, NIKALAS BRANCH, NAGPUR - 440022</t>
  </si>
  <si>
    <t>MAHARASHTRA STATE BOARD OF SECONDARY AND HIGHER SECONDARY EDUCATION, PUNE.</t>
  </si>
  <si>
    <t>M K H SANCHETI PUBLIC SCHOOL &amp; JUNIOR COLLEGE, NAGPUR</t>
  </si>
  <si>
    <t>DR. BHANUBEN NANAVATI COLLEGE OF ARCHITECTURE, PUNE.</t>
  </si>
  <si>
    <t>AutoCAD,MS Office,MS Project,Autodesk Revit,Primavera P6,MS Excel,@Risk</t>
  </si>
  <si>
    <t>Studio Adroit Architects | Junior Architect | Nagpur | Nov 2024 | May 2025 | 0Y 6M | 1.8
PEB Utkarsha Projects Pvt. Ltd. | Junior Architect | Nagpur | May 2024 | Nov 2024 | 0Y 6M | 1.8</t>
  </si>
  <si>
    <t>KPMG Global Services | DA&amp;S Intern  | Mumbai | May 2026 | Jul 2026 | 9.5714285714286 Weeks | Campus Internship
URBAN TREE ARCHITECTURE | Architectural Intern | PUNE, MAHARASHTRA. | Jun 2023 | Nov 2023 | 24.428571428571 Weeks
AIESEC IN PUNE | Senior Business Development Manager  | PUNE, MAHARASHTRA. | Aug 2020 | Jul 2021 | 52 Weeks</t>
  </si>
  <si>
    <t>Google Agile Essentials
Project Management - The Basics For Success
Certificate for Energy Literacy
Construction Management Foundations
Rhinoceros 3D and Grasshopper
Certified Associate in Project Management (CAPM)Â®
IIM Nagpur - Post Graduation Certificate Programme in Project Management
CSM - Certified Scrum Master
German Language: A2 Level (Goethe-Institute Certified)
Project Optimization in Primavera P6
Introduction to Corporate Finance</t>
  </si>
  <si>
    <t>P25701065</t>
  </si>
  <si>
    <t>CHANDRA</t>
  </si>
  <si>
    <t>K J</t>
  </si>
  <si>
    <t>Surabhi Chandra K J</t>
  </si>
  <si>
    <t>surabhichandra2003@gmail.com</t>
  </si>
  <si>
    <t>p25701065@student.nicmar.ac.in</t>
  </si>
  <si>
    <t>29-Jan-2003</t>
  </si>
  <si>
    <t>English, Malayalam</t>
  </si>
  <si>
    <t>8416 6006 8802</t>
  </si>
  <si>
    <t>JAYACHANDRAN C K</t>
  </si>
  <si>
    <t>SENIOR DESIGNER</t>
  </si>
  <si>
    <t>DEEPA JAYACHANDRAN</t>
  </si>
  <si>
    <t>TC 10/2018 (4), VILLA A1, BEACON COLORS, PALATHARA, POWDIKONAM, THIRUVANANTHAPURAM, KERALA</t>
  </si>
  <si>
    <t>COTTAKKATTU HOUSE, NARIYAPURAM, VALLICODE, PATHANAMTHITTA, KERALA</t>
  </si>
  <si>
    <t>Pathanamthitta</t>
  </si>
  <si>
    <t>NAVAJEEVAN BETHANY VIDYALAYA NALANCHIRA</t>
  </si>
  <si>
    <t>CENTRAL BOARD OF SECONDARY EDUCATION, KERALA</t>
  </si>
  <si>
    <t>SARVODAYA CENTRAL VIDYALAYA NALANCHIRA</t>
  </si>
  <si>
    <t>GOVERNMENT ENGINEERING COLLEGE BARTON HILL, THIRUVANANTHAPURAM</t>
  </si>
  <si>
    <t>AutoCAD, Revit Architecture, MS Excel,MS Project,SPSS, Power BI</t>
  </si>
  <si>
    <t>Deloitte Touche Tohmatsu India LLP | Intern | Mumbai | May 2026 | Jul 2026 | 8.5714285714286 Weeks | Campus Internship
KERALA RAIL DEVELOPMENT CORPORATION LIMITED | INTERN | THIRUVANANTHAPURAM, KERALA | May 2025 | Jun 2025 | 5.5714285714286 Weeks
SI PROPERTY (KERALA) PRIVATE LIMITED | INTERN | THIRUVANANTHAPURAM, KERALA | Jun 2024 | Jul 2024 | 3.4285714285714 Weeks
KERALA WATER AUTHORITY | INTERN | ARUVIKKARA, THIRUVANANTHAPURAM, KERALA | May 2023 | May 2023 | 0.85714285714286 Weeks</t>
  </si>
  <si>
    <t>P25701066</t>
  </si>
  <si>
    <t>SRUSHTI</t>
  </si>
  <si>
    <t>SHAH</t>
  </si>
  <si>
    <t>Srushti Shah</t>
  </si>
  <si>
    <t>srushti.urmish.shah@gmail.com</t>
  </si>
  <si>
    <t>p25701066@student.nicmar.ac.in</t>
  </si>
  <si>
    <t>04-Jul-2001</t>
  </si>
  <si>
    <t>English, Hindi, Gujarati</t>
  </si>
  <si>
    <t>B+</t>
  </si>
  <si>
    <t>4098 2115 6950</t>
  </si>
  <si>
    <t>URMISH SHAH</t>
  </si>
  <si>
    <t>JAYSHRI SHAH</t>
  </si>
  <si>
    <t>702, Bella Wing, Crystal Palace, Sec- 20, S.G. Belapur, SG Patil Marg, CBD Belapur, Navi Mumbai</t>
  </si>
  <si>
    <t>JAIPURIAR SCHOOL NAVI MUMBAI THANE MAHARASHTRA</t>
  </si>
  <si>
    <t>CENTRAL BOARD OF SECONDARY EDUCATION (CBSE)</t>
  </si>
  <si>
    <t>MAHATMA EDUCATION SOCIETY'S PILLAI COLLEGE OF ARCHITECTURE, NEW PANVEL</t>
  </si>
  <si>
    <t>AutoCAD,MS Office,MS Project,Adobe Photoshop,Adobe Illustrator,SketchUp,Lumion</t>
  </si>
  <si>
    <t>Designworks | Junior architect  | Sanpada Navi Mumbai  | Aug 2024 | Jun 2025 | 0Y 10M | 3</t>
  </si>
  <si>
    <t>0 Years 10 Months</t>
  </si>
  <si>
    <t>Medigence Solutions Pvt Ltd | Project Management Intern  | Ahmedabad | May 2026 | Jul 2026 | 8.7142857142857 Weeks | Campus Internship
Compartment S4 | Intern  | Ahmedabad | Nov 2022 | Apr 2023 | 25.714285714286 Weeks</t>
  </si>
  <si>
    <t>SMEF's BRICK School of Architecture, Pune - The Pandemic Memorial competition</t>
  </si>
  <si>
    <t>P25701067</t>
  </si>
  <si>
    <t>ANUP</t>
  </si>
  <si>
    <t>SHIRBHATE</t>
  </si>
  <si>
    <t>Akshata Anup Shirbhate</t>
  </si>
  <si>
    <t>akshatashirbhate9@gmail.com</t>
  </si>
  <si>
    <t>p25701067@student.nicmar.ac.in</t>
  </si>
  <si>
    <t>02-Dec-2002</t>
  </si>
  <si>
    <t>4067 6622 3648</t>
  </si>
  <si>
    <t>Anup Shirbhate, Opposite Monalisha Apartment Shrikrushna Peth Near Daffrin Hospital Amravati</t>
  </si>
  <si>
    <t>HOLY CROSS CONVENT ENGLISH HIGH AMRAVTI</t>
  </si>
  <si>
    <t>SSC ,PUNE</t>
  </si>
  <si>
    <t>INDEPENDENT JUNIOR COLLEGE RURAL INSTITUTE, AMRAVATI</t>
  </si>
  <si>
    <t>HSC , PUNE</t>
  </si>
  <si>
    <t>AutoCAD,MS Office,MS Project,Primavera,Illustrator,Indesign,Photoshop,Sketchup</t>
  </si>
  <si>
    <t>Godrej Properties  | Project Planning Intern | Mumbai | May 2026 | Jul 2026 | 8.7142857142857 Weeks | Campus Internship
Jawaharlal Nehru Port Authority | Architectural Intern | Navi Mumbai | Nov 2023 | Mar 2024 | 17.142857142857 Weeks</t>
  </si>
  <si>
    <t>Project Management Foundations  Project Management Foundation
Strategic Project Risk Management
Business Development Foundation
Lean Six Sigma Foundations
Six Sigma - Green Belt</t>
  </si>
  <si>
    <t>P25701068</t>
  </si>
  <si>
    <t>PRATHAMESH</t>
  </si>
  <si>
    <t>KADAM</t>
  </si>
  <si>
    <t>Prathamesh Santosh Kadam</t>
  </si>
  <si>
    <t>prathmeshkadam259@gmail.com</t>
  </si>
  <si>
    <t>p25701068@student.nicmar.ac.in</t>
  </si>
  <si>
    <t>25-Apr-2003</t>
  </si>
  <si>
    <t>Trekking,swimming,Acting,Fashion,Photography</t>
  </si>
  <si>
    <t>6574 9105 3938</t>
  </si>
  <si>
    <t>SANTOSH KONDIRAM KADAM</t>
  </si>
  <si>
    <t>OFFICE SUPERINTENDENT</t>
  </si>
  <si>
    <t>HEMLATA SANTOSH KADAM</t>
  </si>
  <si>
    <t>MAHALUNGE</t>
  </si>
  <si>
    <t>Deur, Koregaon, Satara</t>
  </si>
  <si>
    <t>Satara</t>
  </si>
  <si>
    <t>ST. ANN'S ENGLISH MEDIUM SCHOOL &amp; JR.COLLAGE</t>
  </si>
  <si>
    <t>MAHARASHTRA STATE BOARD OF SECONDARY AND HIGHER SECONDARY EDUCATION, KOLHAPUR DIVISIONAL BOARD.</t>
  </si>
  <si>
    <t>PRAGNYA JUNIOR COLLEGE OF ARTS, COMMERCE AND SCIENCE</t>
  </si>
  <si>
    <t>MAHARASHTRA STATE BOARD OF SECONDARY AND HIGHER SECONDARY EDUCATION, PUNE DIVISIONAL BOARD.</t>
  </si>
  <si>
    <t>AISSMS COLLAGE OF ENGINEERING, PUNE, MAHARASHTRA</t>
  </si>
  <si>
    <t>AutoCAD,MS Project</t>
  </si>
  <si>
    <t>Ecoboard industries Ltd | Project management intern | Pune | May 2026 | Jun 2026 | 8 Weeks | Campus Internship
Jain Engineering Pvt. Ltd. | Site execution  | Dombivli east | Dec 2023 | Jan 2024 | 5.8571428571429 Weeks</t>
  </si>
  <si>
    <t>Autocad
Collaborate effectively for professional success
Introduction to Corporate Finance
Project Management: The Basics for Success
NPTL- (Employment communication a lab based course)</t>
  </si>
  <si>
    <t>P25701070</t>
  </si>
  <si>
    <t>TAPASWIN</t>
  </si>
  <si>
    <t>Tapaswin Mishra</t>
  </si>
  <si>
    <t>mishratapaswin@gmail.com</t>
  </si>
  <si>
    <t>p25701070@student.nicmar.ac.in</t>
  </si>
  <si>
    <t>20-Oct-2002</t>
  </si>
  <si>
    <t>English Odia Hindi</t>
  </si>
  <si>
    <t>5481 6714 3768</t>
  </si>
  <si>
    <t>RABINARAYAN MISHRA</t>
  </si>
  <si>
    <t>SNEHALATA MISHRA</t>
  </si>
  <si>
    <t>Mohaveer Nagar ,  Jaipurkilla , Pipili</t>
  </si>
  <si>
    <t>Puri</t>
  </si>
  <si>
    <t>SRASWATI SISHU VIDYA MANDIR, JAYAPURKILLA, PIPILI</t>
  </si>
  <si>
    <t>BOARD OF SECONDARY EDUCATION, ODISHA</t>
  </si>
  <si>
    <t>JUPITER WOMEN'S SCIENCE HIGHER SECONDARY SCHOOL</t>
  </si>
  <si>
    <t>COUNCIL OF HIGHER SECONDARY  EDUCATION , ODISHA</t>
  </si>
  <si>
    <t>ODISHA UNIVERSITY OF TECHNOLOGY AND RESEARCH</t>
  </si>
  <si>
    <t>ODISHA UNIVERSITY OF TECHNOLOGY AND RESEARCH, ODISHA</t>
  </si>
  <si>
    <t>2020-Dec</t>
  </si>
  <si>
    <t>MS Office,MS Project,Primavera,SPSS,GIS</t>
  </si>
  <si>
    <t>Odisha Power Transmission Corporation Limited  | Project Finance  | Bhubneswar  | May 2026 | Jul 2026 | 9.8571428571429 Weeks | Campus Internship
MINISTRY OF HOUSING AND URBAN AFFAIRS, INDIA | INTERN | BHUBANESWAR | Jul 2022 | Aug 2022 | 5 Weeks</t>
  </si>
  <si>
    <t>Introduction to Corporate Finance
Project Management : The Basic For Success</t>
  </si>
  <si>
    <t>P25701071</t>
  </si>
  <si>
    <t>SAKSHI</t>
  </si>
  <si>
    <t>SADAVARTE</t>
  </si>
  <si>
    <t>Sakshi Avinash Sadavarte</t>
  </si>
  <si>
    <t>sakshi61002@gmail.com</t>
  </si>
  <si>
    <t>p25701071@student.nicmar.ac.in</t>
  </si>
  <si>
    <t>06-Oct-2002</t>
  </si>
  <si>
    <t>5976 4376 8257</t>
  </si>
  <si>
    <t>303, BARKHA BAHAR, MG ROAD, BESIDE THE FOOD TOWN HOTEL, NAUPADA, THANE WEST</t>
  </si>
  <si>
    <t>B/2 Shri Krishna Govind Prasad, Bhaskar Colony, Naupada, Thane West.</t>
  </si>
  <si>
    <t>SARASWATI VIDYALAYA HIGH SCHOOL &amp; JR. COLLEGE OF SCIENCE, THANE WEST</t>
  </si>
  <si>
    <t>MAHARASHTRA STATE BOARD OF SECONDARY AND HIGHER SECONDARY EDUCATION - MUMBAI</t>
  </si>
  <si>
    <t>AutoCAD,MS Office,MS Project,Primavera,Revit,Sketchup,Lumion</t>
  </si>
  <si>
    <t>Kalpataru Limited  | Sales - Product Development Intern | Mumbai | May 2026 | Jul 2026 | 9.5714285714286 Weeks | Campus Internship
JDesigns | Architectural Intern | Dadar, Mumbai | Nov 2023 | Apr 2024 | 20.714285714286 Weeks</t>
  </si>
  <si>
    <t>Sales Representative Certification Program by Reliance Foundation Skilling Academy
Coursera - Project Management- The Basics for success
Coursera- Introduction to Corporate Finance
Coursera - Six Sigma Tools for Define &amp; Success
Coursera - Oracle Primavera P6</t>
  </si>
  <si>
    <t>P25701073</t>
  </si>
  <si>
    <t>ANISH</t>
  </si>
  <si>
    <t>K</t>
  </si>
  <si>
    <t>J</t>
  </si>
  <si>
    <t>Anish K J</t>
  </si>
  <si>
    <t>kj.anish31@gmail.com</t>
  </si>
  <si>
    <t>p25701073@student.nicmar.ac.in</t>
  </si>
  <si>
    <t>31-Dec-2001</t>
  </si>
  <si>
    <t>ENGLISH, HINDI, KANNADA, KONKONI</t>
  </si>
  <si>
    <t>8126 1232 4008</t>
  </si>
  <si>
    <t>JOSEPH KV</t>
  </si>
  <si>
    <t>ANITHA JENNIFER</t>
  </si>
  <si>
    <t>#176, Munnekolal, Marathalli</t>
  </si>
  <si>
    <t>AIR FORCE SCHOOL MURGESHPALYA CAMP</t>
  </si>
  <si>
    <t>CENTRAL BOARD OF SECONDARY EDUCATION, BENGALURU/ KARNATAKA</t>
  </si>
  <si>
    <t>GOVERNMENT POLYTECHNIC IMMADIHALLI, BANGALORE/KARNATAKA</t>
  </si>
  <si>
    <t>CMR INSTITUTE OF TECHNOLOGY, BANGALORE/KARNATAKA</t>
  </si>
  <si>
    <t>Revit,AutoCAD,MS Office,MS Project,Primavera,@Risk,Candy,Q-GIS</t>
  </si>
  <si>
    <t>Sowparnika Homes Pvt. Ltd. | Jr. Engineer | Bangalore | Jul 2024 | Jun 2025 | 0Y 11M | 3.25</t>
  </si>
  <si>
    <t>UNISPACE | Project Management Intern | Bengaluru | May 2026 | Jul 2026 | 8.7142857142857 Weeks | Campus Internship
SALARPURIA SATTVA | CONSTRUCTION MANAGEMENT AND QA/QC | BENGALURU | Aug 2023 | Sep 2023 | 4.4285714285714 Weeks
GOVERNMENT OF KARNATAKA PUBLIC WORKS DEPARTMENT | PROJECT MANAGEMENT | BANGERPET, KARNATAKA | Sep 2021 | Sep 2021 | 2 Weeks</t>
  </si>
  <si>
    <t>P25701074</t>
  </si>
  <si>
    <t>JASWANT</t>
  </si>
  <si>
    <t>R</t>
  </si>
  <si>
    <t>Jaswant Singh R</t>
  </si>
  <si>
    <t>jasusingh001@gmail.com</t>
  </si>
  <si>
    <t>p25701074@student.nicmar.ac.in</t>
  </si>
  <si>
    <t>08-Nov-2000</t>
  </si>
  <si>
    <t>English,Hindi,Kannada,Tamil,Telugu</t>
  </si>
  <si>
    <t>6256 4386 3517</t>
  </si>
  <si>
    <t>RAVINDRANATH SINGH R</t>
  </si>
  <si>
    <t>RATHNA SINGH R</t>
  </si>
  <si>
    <t>9/1, 1st Main Road, New Guddadahalli, Bangalore, Karnataka 560026</t>
  </si>
  <si>
    <t>BANGALORE HIGH SCHOOL</t>
  </si>
  <si>
    <t>KARNATAKA SECONDARY EDUCATION EXAMINATION BOARD, BENGALURU</t>
  </si>
  <si>
    <t>AUTOMOBILE ENGINEERING</t>
  </si>
  <si>
    <t>PVP POLYTECHNIC, BANGALURU</t>
  </si>
  <si>
    <t>2017-Nov</t>
  </si>
  <si>
    <t>ACHARYA INSTITUTE OF TECHNOLOGY</t>
  </si>
  <si>
    <t>2023-Aug</t>
  </si>
  <si>
    <t>AutoCAD,MS Office,MS Project,Primavera,Matlab,Adobe suite,Solid works,HSE documentation</t>
  </si>
  <si>
    <t>Practice Buzz | Marketing Executive | India | Sep 2023 | Jul 2025 | 1Y 10M | 3.96
JBM Ogihara Automotive India Limited | Production Engineer | Bangalore | May 2023 | Apr 2024 | 0Y 11M | 3</t>
  </si>
  <si>
    <t>2 Years 9 Months</t>
  </si>
  <si>
    <t>King's Developers &amp; Infrastructure | Management Trainee  | Bangalore | May 2026 | Jul 2026 | 8.7142857142857 Weeks | Campus Internship
Acharya Institute Of Technology | Digital Marketing Team | Baangalore | Nov 2021 | Oct 2022 | 47.571428571429 Weeks</t>
  </si>
  <si>
    <t>Electrical Vehicles</t>
  </si>
  <si>
    <t>P25701075</t>
  </si>
  <si>
    <t>AMAR</t>
  </si>
  <si>
    <t>BHANUSHALI</t>
  </si>
  <si>
    <t>Varun Amar Bhanushali</t>
  </si>
  <si>
    <t>varunbhanu3@gmail.com</t>
  </si>
  <si>
    <t>p25701075@student.nicmar.ac.in</t>
  </si>
  <si>
    <t>13-Aug-2001</t>
  </si>
  <si>
    <t>ENGLISH, HINDI, MARATHI, GUJRATI</t>
  </si>
  <si>
    <t>Drama &amp; Playwriting,Running marathons,playing a musical instrument,Listening to podcasts</t>
  </si>
  <si>
    <t>7659 7642 5921</t>
  </si>
  <si>
    <t>GEETA</t>
  </si>
  <si>
    <t>Gurukul Nagar,yukta Apartment,flat No 2/3, Kinhavali</t>
  </si>
  <si>
    <t>WISDOM ENGLISH SCHOOL</t>
  </si>
  <si>
    <t>MAHARASHTRA STATE BOARD/MURBAD</t>
  </si>
  <si>
    <t>PACE JUNIOR SCIENCE COLLEGE</t>
  </si>
  <si>
    <t>MAHARASHTRA STATE OF HIGHER AND SECONDARY EDUCATION/THANE</t>
  </si>
  <si>
    <t>SHIVAJIRAO S JONDHLE COLLEGE OF ENGINEERING/MAHARASHTRA</t>
  </si>
  <si>
    <t>AutoCAD,MS Office,MS Project,Primavera,Asana,Candy software,project analytics</t>
  </si>
  <si>
    <t>Pidilite Industries | Business Development &amp; Market Research | Mumbai | May 2026 | Jun 2026 | 7.5714285714286 Weeks | Campus Internship
Manish Construction | Junior Engineer  | Pimpri-Chinchwad  | Jul 2024 | Feb 2025 | 27.714285714286 Weeks</t>
  </si>
  <si>
    <t>AUTOCAD CIVIL
Equity Market Analyst
Corporate Finance
Business Valuation</t>
  </si>
  <si>
    <t>P25701076</t>
  </si>
  <si>
    <t>RUDRA</t>
  </si>
  <si>
    <t>DATTATRAYA</t>
  </si>
  <si>
    <t>PHADTARE</t>
  </si>
  <si>
    <t>Rudra Dattatraya Phadtare</t>
  </si>
  <si>
    <t>rudraphadtare2709@gmail.com</t>
  </si>
  <si>
    <t>p25701076@student.nicmar.ac.in</t>
  </si>
  <si>
    <t>09-Apr-2003</t>
  </si>
  <si>
    <t>English , Hindi and Marathi</t>
  </si>
  <si>
    <t>Fitness and Gym,Volunteering for Social Causes,Gathering Information about different Countries,Playing cricket &amp; volleyball</t>
  </si>
  <si>
    <t>4085 8597 7971</t>
  </si>
  <si>
    <t>DATTATRAYA PHADTARE</t>
  </si>
  <si>
    <t>RETIRED MECHANICAL ENGINEER</t>
  </si>
  <si>
    <t>RESHMA PHADTARE</t>
  </si>
  <si>
    <t>JOURNALIST</t>
  </si>
  <si>
    <t>Chaitrabun Bungalow Pl, No 84 , Vanashree Nagar ,Talegaon Dabhade ,</t>
  </si>
  <si>
    <t>DR.A.C HIGH SCHOOL</t>
  </si>
  <si>
    <t>2007-Jun</t>
  </si>
  <si>
    <t>ASM JR . COLLEGE</t>
  </si>
  <si>
    <t>DY PATIL COLLEGE OF ENGINEERING , AKURDI , PUNE.</t>
  </si>
  <si>
    <t>AutoCAD,MS Office,MS Project,Advanced Excel,STAAD.PRO,Revit</t>
  </si>
  <si>
    <t>HILTI INDIA  | ACCOUNT MANAGER INTERN  | Pune | May 2026 | Jul 2026 | 8.5714285714286 Weeks | Campus Internship
VEDAS AND POLARIS INTERNATIONAL INDUSTRIES DUBAI , UAE . | OPERATIONS INTERN | DUBAI , UAE | Dec 2023 | Jan 2024 | 6.7142857142857 Weeks</t>
  </si>
  <si>
    <t>Project Management : The Basics for Success
Diploma in Building Design
Introduction to corporate finance</t>
  </si>
  <si>
    <t>P25701077</t>
  </si>
  <si>
    <t>SHOURYA</t>
  </si>
  <si>
    <t>Shourya Singh</t>
  </si>
  <si>
    <t>shourya.031.singh@gmail.com</t>
  </si>
  <si>
    <t>p25701077@student.nicmar.ac.in</t>
  </si>
  <si>
    <t>31-Oct-2001</t>
  </si>
  <si>
    <t>5989 6114 9482</t>
  </si>
  <si>
    <t>SAURABH KUMAR</t>
  </si>
  <si>
    <t>PRIYA SINGH</t>
  </si>
  <si>
    <t>PROPRIETOR</t>
  </si>
  <si>
    <t>Rzf-1 Street 1, Mahavir Enclave Palam, Sec - 1, Dwarka, Delhi - 110045</t>
  </si>
  <si>
    <t>South West Delhi</t>
  </si>
  <si>
    <t>VANADANA INTERNATIONAL SR SEC SCHOOL</t>
  </si>
  <si>
    <t>CENTRAL BOARD OF SECONDARY EDUCATION, NEW DELHI</t>
  </si>
  <si>
    <t>2015-Feb</t>
  </si>
  <si>
    <t>2016-Feb</t>
  </si>
  <si>
    <t>VANDANA INTERNATIONAL SR SEC SCHOOL</t>
  </si>
  <si>
    <t>BHARATI VIDYAPEETH DEEMED TO BE UNIVERSITY</t>
  </si>
  <si>
    <t>BHARATI VIDYAPEETH COLLEGE OF ENGINEERING, PUNE</t>
  </si>
  <si>
    <t>MS Project</t>
  </si>
  <si>
    <t>Janaadhar Ind Pvt Ltd | Assistant Planning Engineer  | Bangalore | Aug 2022 | Apr 2025 | 2Y 8M | 6.5</t>
  </si>
  <si>
    <t>2 Years 8 Months</t>
  </si>
  <si>
    <t>Mace Project &amp; Cost Management Pvt. Ltd | Project Management Intern | Noida, Delhi NCR | May 2026 | Jul 2026 | 8.1428571428571 Weeks | Campus Internship
SHANGHAI TUNNEL ENGINEERING COMPANY LTD. | INTERN  | DELHI  | Sep 2021 | Oct 2021 | 6 Weeks</t>
  </si>
  <si>
    <t>P25701078</t>
  </si>
  <si>
    <t>SARAVANAN</t>
  </si>
  <si>
    <t>Avinash Saravanan</t>
  </si>
  <si>
    <t>avinashsaravanan.2000@gmail.com</t>
  </si>
  <si>
    <t>p25701078@student.nicmar.ac.in</t>
  </si>
  <si>
    <t>27-Aug-2000</t>
  </si>
  <si>
    <t>English, Tamil</t>
  </si>
  <si>
    <t>6765 0235 9747</t>
  </si>
  <si>
    <t>ARTHI</t>
  </si>
  <si>
    <t>3,pilliyar Koil Street, Pulliyambedu_x000D_</t>
  </si>
  <si>
    <t>SWAMYS MATRIC HIGHER SECONDARY SCHOOL</t>
  </si>
  <si>
    <t>STATE BOARD OF EXAMINATIONS, TAMILNADU</t>
  </si>
  <si>
    <t>B. S. ABDUR RAHMAN CRESCENT INSTITUTE OF SCIENCE AND TECHNOLOGY</t>
  </si>
  <si>
    <t>CRESCENT SCHOOL OF ARCHITECTURE, CHENNAI</t>
  </si>
  <si>
    <t>MS Office,MS Project,Primavera P6, Revit, AutoCAD, Rhino, D5 Render, Photoshop</t>
  </si>
  <si>
    <t>Creative Lab Interiors and Contracting | Interior Architect | Dubai | Sep 2023 | May 2025 | 1Y 8M | 12.88</t>
  </si>
  <si>
    <t>Ashoka Builders India Private Limited (ASBL Private Limited) | Design Research and Coordination Intern | Hyderabad | May 2026 | Jul 2026 | 8.7142857142857 Weeks | Campus Internship
Shilpa Architects | Intern Architect | Chennai | Jan 2022 | Jun 2022 | 24.428571428571 Weeks</t>
  </si>
  <si>
    <t>P25701080</t>
  </si>
  <si>
    <t>GANESH</t>
  </si>
  <si>
    <t>Vedant Ganesh Sawant</t>
  </si>
  <si>
    <t>work.ar.vedantsawant@gmail.com</t>
  </si>
  <si>
    <t>p25701080@student.nicmar.ac.in</t>
  </si>
  <si>
    <t>17-Jan-2000</t>
  </si>
  <si>
    <t>9610 8476 9993</t>
  </si>
  <si>
    <t>GANESH SADASHIV SAWANT</t>
  </si>
  <si>
    <t>RETIRED FROM ONGC</t>
  </si>
  <si>
    <t>MADHAVI GANESH SAWANT</t>
  </si>
  <si>
    <t>1103 Terrain Heights, Aaram Society Road, Vakola, Santacruz East, Mumbai -400055</t>
  </si>
  <si>
    <t>PARLE TILAK VIDYALAYA, VILE PARLE EAST, MUMBAI</t>
  </si>
  <si>
    <t>PACE JUNIOR SCIENCE COLLEGE, DADAR</t>
  </si>
  <si>
    <t>THAKUR SCHOOL OF ARCHITECTURE AND PLANNING , MUMBAI</t>
  </si>
  <si>
    <t>AutoCAD,MS Office,MS Project,Primavera,SKETCHUP,PHOTOSHOP,LUMION,SPSS,CANDY,@RISK</t>
  </si>
  <si>
    <t>URBAN STUDIO, MUMBAI | ARCHITECT | MUMBAI | Jun 2023 | Jun 2025 | 2Y 0M | 6.6</t>
  </si>
  <si>
    <t>2 Years 0 Months</t>
  </si>
  <si>
    <t>Architect Rushikesh. H | Project Management Intern | MUMBAI | May 2026 | Jul 2026 | 9.5714285714286 Weeks | Campus Internship
INGRAIN | ARCHITECTURAL INTERN | MUMBAI | Nov 2021 | Apr 2022 | 20.285714285714 Weeks</t>
  </si>
  <si>
    <t>REAL ESTATE DEVELOPMENT AND MANAGEMENT</t>
  </si>
  <si>
    <t>P25701082</t>
  </si>
  <si>
    <t>KUMAR</t>
  </si>
  <si>
    <t>KARTIKEYA</t>
  </si>
  <si>
    <t>Kumar Kartikeya</t>
  </si>
  <si>
    <t>kartikeyak2@gmail.com</t>
  </si>
  <si>
    <t>p25701082@student.nicmar.ac.in</t>
  </si>
  <si>
    <t>19-Sep-2000</t>
  </si>
  <si>
    <t>ENGLISH AND HINDI</t>
  </si>
  <si>
    <t>2047 9541 4130</t>
  </si>
  <si>
    <t>DILIP KUMAR SINGH</t>
  </si>
  <si>
    <t>GENERAL MANAGER</t>
  </si>
  <si>
    <t>SARIKA SINGH</t>
  </si>
  <si>
    <t>ROOM NO. - 302, SILVER JUBILEE HOSTEL</t>
  </si>
  <si>
    <t>23/2 Kumar House, Single Mandi_x000D_
Behind Lakshman Vidhyalaya_x000D_
Pathri Bagh</t>
  </si>
  <si>
    <t>Dehradun</t>
  </si>
  <si>
    <t>Uttarakhand</t>
  </si>
  <si>
    <t>SCHOLARS HOME SR SEC SCHOOL</t>
  </si>
  <si>
    <t>S.G.R.R. PATEL NAGAR SCHOOL</t>
  </si>
  <si>
    <t>MECHANICAL</t>
  </si>
  <si>
    <t>SHIVALIK COLLEGE OF ENGINEERING, DEHRA DUN, UTTRAKHAND</t>
  </si>
  <si>
    <t>2018-Sep</t>
  </si>
  <si>
    <t>CHANDIGARH UNIVERSITY</t>
  </si>
  <si>
    <t>CHANDIGARH UNIVERSITY, CHANDIGARH, PUNJAB</t>
  </si>
  <si>
    <t>2024-Mar</t>
  </si>
  <si>
    <t>Primavera P6, Power BI, ERM, Advanced Excel, AutoCAD, MS Project Engineering, Drawings Interpretation, Cost Control</t>
  </si>
  <si>
    <t>Proactive Engineering Services  | Project Management Intern. | Pune | May 2026 | Jul 2026 | 8.7142857142857 Weeks | Campus Internship
S.S.R Enterprises  | Planning Engineer | Rajasthan | Oct 2024 | Jun 2025 | 34.714285714286 Weeks
Ultra vision engineering | Rajasthan | Mechanical engineer | Rajasthan, Barmer | Jan 2024 | Aug 2024 | 31.285714285714 Weeks
Uttarakhand transport corporation | Mechanical engineer | Dehra dun | Jun 2022 | Jul 2022 | 5.8571428571429 Weeks
Bridge And Roof Corporation LTD. | Assistant Engineer | Bhatinda, Punjab | Jun 2021 | Jul 2021 | 8.5714285714286 Weeks</t>
  </si>
  <si>
    <t>KPMG 6 Sigma Certificate</t>
  </si>
  <si>
    <t>P25701083</t>
  </si>
  <si>
    <t>AADEESH</t>
  </si>
  <si>
    <t>GOBRELE</t>
  </si>
  <si>
    <t>Aadeesh Gobrele</t>
  </si>
  <si>
    <t>aadeesh.gobrele23@gmail.com</t>
  </si>
  <si>
    <t>p25701083@student.nicmar.ac.in</t>
  </si>
  <si>
    <t>23-Dec-2000</t>
  </si>
  <si>
    <t>2517 0648 3412</t>
  </si>
  <si>
    <t>MANOJ GOBRELE</t>
  </si>
  <si>
    <t>LIBRARIAN</t>
  </si>
  <si>
    <t>KIRAN GOBRELE</t>
  </si>
  <si>
    <t>A2-102, GULMARG COOPERATIVE HOUSING SOCIETY, GATE NO 2, MOHAN NAGAR</t>
  </si>
  <si>
    <t>House No. 14, Sanjana Park, Bhicholi Mardana</t>
  </si>
  <si>
    <t>Indore</t>
  </si>
  <si>
    <t>Madhya Pradesh</t>
  </si>
  <si>
    <t>ST. ARNOLDâ€™S HIGHER SECONDARY SCHOOL</t>
  </si>
  <si>
    <t>INDORE</t>
  </si>
  <si>
    <t>SCHOOL OF ARCHITECTURE, IPS ACADEMY INFORE</t>
  </si>
  <si>
    <t>AutoCAD,MS Office,MS Project,Primavera,Lightroom,revit</t>
  </si>
  <si>
    <t>Anarock | Closing and sourcing intern | NAVI MUMBAI | May 2026 | Jun 2026 | 8 Weeks | Campus Internship
9 SQUARES ARCHITECTS PVT LTD | INTERN | INDORE | Aug 2023 | Dec 2023 | 18.285714285714 Weeks</t>
  </si>
  <si>
    <t>P25701084</t>
  </si>
  <si>
    <t>ROHIT</t>
  </si>
  <si>
    <t>Rohit Kumar</t>
  </si>
  <si>
    <t>rohitkumar19d@gmail.com</t>
  </si>
  <si>
    <t>p25701084@student.nicmar.ac.in</t>
  </si>
  <si>
    <t>19-Nov-2001</t>
  </si>
  <si>
    <t>ENGLISH, HINDI, BENGALI</t>
  </si>
  <si>
    <t>3160 9676 8577</t>
  </si>
  <si>
    <t>VIBHUTI KUMAR</t>
  </si>
  <si>
    <t>ANITA KUMARI</t>
  </si>
  <si>
    <t>SOUTH COLONY ANDAL, P.O+P.S-ANDAL, DISTRICT- PASCHIM BARDHAMAN, WEST BENGAL-713321</t>
  </si>
  <si>
    <t>Paschim Bardhaman</t>
  </si>
  <si>
    <t>VILLAGE- BAKARPUR NIRPURA, P.O-BISHNUPUR SAID, P.S- RAJAPAKAR THANA BLOCK-RAJAPAKAR, SUB-DIVISION- MAHUA, DISTRICT- VAISHALI, BIHAR- 844115</t>
  </si>
  <si>
    <t>Vaishali</t>
  </si>
  <si>
    <t>Bihar</t>
  </si>
  <si>
    <t>KENDRIYA VIDYALAYA ANDAL</t>
  </si>
  <si>
    <t>MAULANA ABUL KALAM AZAD UNIVERSITY OF TECHNOLOGY</t>
  </si>
  <si>
    <t>MEGHNAD SAHA INSTITUTE OF TECHNOLOGY-142, KOLKATA</t>
  </si>
  <si>
    <t>Project Planning and Scheduling,MS Excel (Dashboards and Data Analysis),Lean Six Sigma,MS Project,IBM SPSS,Oracle Primavera P6,MINITAB,MS Office,Risk Management and Cost Control,AutoCAD 2D,MS Word &amp; PowerPoint</t>
  </si>
  <si>
    <t>Ahluwalia Contracts (India) Ltd.  | Planning Intern | Kolkata | May 2026 | Jul 2026 | 8.7142857142857 Weeks | Campus Internship
M/S GUPTA ENTERPRISE | SUMMER-INTERNSHIP | BELGACHIA VAGAR, HOWRAH | Jul 2023 | Jul 2023 | 3.7142857142857 Weeks
M/S LAXMAN SHARMA |  INTERN  PLANNING ENGINEER | PHULWARISHARIF,PANTA | Aug 2024 | Jan 2025 | 26.142857142857 Weeks</t>
  </si>
  <si>
    <t>AutoCAD 2D Drafting and Civil Design
Oracle Primavera P6  Project Planning, Scheduling &amp; Control
MS Project  Scheduling, Cost Management &amp; Tracking
Create Charts and Dashboards Using Microsoft Excel
Project Management: The Basics for Success
Data Analytics for Lean Six Sigma using Minitab</t>
  </si>
  <si>
    <t>P25701085</t>
  </si>
  <si>
    <t>KSHITIJ</t>
  </si>
  <si>
    <t>NIRANJAN</t>
  </si>
  <si>
    <t>KANADE</t>
  </si>
  <si>
    <t>Kshitij Niranjan Kanade</t>
  </si>
  <si>
    <t>kanadekshitij151@gmail.com</t>
  </si>
  <si>
    <t>p25701085@student.nicmar.ac.in</t>
  </si>
  <si>
    <t>06-Dec-2002</t>
  </si>
  <si>
    <t>ENGLISH, HINDI AND MARATHI</t>
  </si>
  <si>
    <t>7855 0513 3619</t>
  </si>
  <si>
    <t>Deulwada,near Ballaleshwar Temple,Pali, Tal-Sudhagad, Dist-Raigad</t>
  </si>
  <si>
    <t>Raigad</t>
  </si>
  <si>
    <t>PETROCHEMICALS VIDYALAYA</t>
  </si>
  <si>
    <t>CBSE NAGOTHANE MAHARSHTRA</t>
  </si>
  <si>
    <t>Y.B PATIL POLYTECHNIC, AKURDI</t>
  </si>
  <si>
    <t>SAVITRIBAI PHULE UNIVERSITY</t>
  </si>
  <si>
    <t>JSPM NTC, PUNE</t>
  </si>
  <si>
    <t>AutoCAD, MS Office, MS Project, Primavera, Power BI, Project Planning &amp; Scheduling, Project Monitoring &amp; Control, Work Breakdown Structure (WBS), Resource Planning Earned Value Management (EVM), Risk Assessment &amp; Mitigation</t>
  </si>
  <si>
    <t>D'quor Spaces | Project-Coordinator | Pune | May 2026 | Jul 2026 | 8.7142857142857 Weeks | Campus Internship
SBP INFRA | Intern  Assistant Engineer  | PALI, SUDHAGAD | Dec 2022 | Jan 2023 | 4.2857142857143 Weeks</t>
  </si>
  <si>
    <t>Auto cad and revit
Lean Six Sigma Green Belt</t>
  </si>
  <si>
    <t>P25701087</t>
  </si>
  <si>
    <t>VINEET</t>
  </si>
  <si>
    <t>H</t>
  </si>
  <si>
    <t>Vineet H</t>
  </si>
  <si>
    <t>vineethosmani18@gmail.com</t>
  </si>
  <si>
    <t>p25701087@student.nicmar.ac.in</t>
  </si>
  <si>
    <t>27-Apr-2001</t>
  </si>
  <si>
    <t>English, Hindi &amp; Kannada</t>
  </si>
  <si>
    <t>2478 3863 8999</t>
  </si>
  <si>
    <t>VENKATESH H</t>
  </si>
  <si>
    <t>VINAYA VENKATESH</t>
  </si>
  <si>
    <t>1027/18, Nisargadhama, Chamarajapuram, JLV Road, Mysuru</t>
  </si>
  <si>
    <t>Mysore</t>
  </si>
  <si>
    <t>JSS PUBLIC SCHOOL SIDDARTHA NAGAR MYSORE</t>
  </si>
  <si>
    <t>BASE PU COLLEGE</t>
  </si>
  <si>
    <t>DEAPARTMENT OF PRE-UNIVERSITY EDUCATION, GOVERNMENT OF KARNATAKA</t>
  </si>
  <si>
    <t>JSS SCIENCE &amp; TECHNOLOGY UNIVERSITY</t>
  </si>
  <si>
    <t>2023-Sep</t>
  </si>
  <si>
    <t>AutoCAD,MS Office,REVIT,StaadPRO</t>
  </si>
  <si>
    <t>Tata Consulting Engineers Limited | Senior Engineer | Bengaluru | Aug 2023 | Jun 2025 | 1Y 10M | 7.99</t>
  </si>
  <si>
    <t>Deloitte Touche Tohmatsu India LLP | Intern - Audit &amp; Assurance | Bengaluru | May 2026 | Jul 2026 | 8.5714285714286 Weeks | Campus Internship
M/S Foundations, Developers and Promoters, Mysuru | Intern | Mysuru | Aug 2022 | Sep 2022 | 4.4285714285714 Weeks</t>
  </si>
  <si>
    <t>P25701088</t>
  </si>
  <si>
    <t>BHASKAR</t>
  </si>
  <si>
    <t>WADEKAR</t>
  </si>
  <si>
    <t>Sanskar Bhaskar Wadekar</t>
  </si>
  <si>
    <t>wadekarsanskar242@gmail.com</t>
  </si>
  <si>
    <t>p25701088@student.nicmar.ac.in</t>
  </si>
  <si>
    <t>6136 0271 7821</t>
  </si>
  <si>
    <t>RANJANA</t>
  </si>
  <si>
    <t>Gopalpur, Post Palashi_x000D_
Chhatrapati Sambhajinagar (Aurangabad),431008</t>
  </si>
  <si>
    <t>MUKUL MANDIR</t>
  </si>
  <si>
    <t>SHIV CHHATRAPATI COLLEGE</t>
  </si>
  <si>
    <t>DR. BABASAHEB AMBEDKAR TECHNOLOGICAL UNIVERSITY, LONERE, RAIGAD, MAHARASHTRA</t>
  </si>
  <si>
    <t>MGM'S JAWAHARLAL NEHRU ENGINEERING COLLEGE, AURANGABAD, MAHARASHTRA</t>
  </si>
  <si>
    <t>AutoCAD,MS Office,MS Project,Primavera,Sketchup,Lumion,Adobe Suites,Adobe Photoshop,After Effects,Vray,Enscape,Figma,Media Encoder,Candy,Snaptrude,AI</t>
  </si>
  <si>
    <t>Econiwaran (Way to Sustainable Development) | Junior Architect | Chhatrapati Sambhajinagar (Aurangabad) | Jun 2023 | Jun 2025 | 2Y 0M | 0.9</t>
  </si>
  <si>
    <t>Veerkar and Associates  | Business Development and Project Coordination Trainee | Aurangabad  | May 2026 | Jul 2026 | 9.5714285714286 Weeks | Campus Internship
SPACE CDA | Junior Architect | Nashik | Jul 2022 | Dec 2022 | 23.714285714286 Weeks</t>
  </si>
  <si>
    <t>UI UX Design
Professional Course in Stereoscopic Film Making</t>
  </si>
  <si>
    <t>P25701089</t>
  </si>
  <si>
    <t>DARSHAN</t>
  </si>
  <si>
    <t>KAMBLE</t>
  </si>
  <si>
    <t>Darshan Sanjay Kamble</t>
  </si>
  <si>
    <t>darshankamble6838@gmail.com</t>
  </si>
  <si>
    <t>p25701089@student.nicmar.ac.in</t>
  </si>
  <si>
    <t>06-Aug-2003</t>
  </si>
  <si>
    <t>English , Hindi, Marathi</t>
  </si>
  <si>
    <t>6758 3447 6554</t>
  </si>
  <si>
    <t>SANJAY SHIVRAM KAMBLE</t>
  </si>
  <si>
    <t>SUJATA SANJAY KAMBLE</t>
  </si>
  <si>
    <t>C-17,Darshan Nagari,Keshavnagar,Chinchwad,Pune-33</t>
  </si>
  <si>
    <t>BLOSSOM PUBLIC SCHOOL,TATHAWADE</t>
  </si>
  <si>
    <t>JSPM RAJARSHI SHAHU COLLEGE OF ENGINEERING , TATHAWADE</t>
  </si>
  <si>
    <t>IMPACT INFRAHEIGHTS PVT LTD | Quantity surveyor &amp; Site Execution | Pune  | May 2026 | Jul 2026 | 8.7142857142857 Weeks | Campus Internship
RAJ PATH INFRACON PVT.LTD | Junior Engineer  | Amar Business Zone Baner Pune411045 | Sep 2024 | May 2025 | 38.714285714286 Weeks</t>
  </si>
  <si>
    <t>P25701090</t>
  </si>
  <si>
    <t>AJU</t>
  </si>
  <si>
    <t>M</t>
  </si>
  <si>
    <t>JOHN</t>
  </si>
  <si>
    <t>Aju M John</t>
  </si>
  <si>
    <t>ajumjohn1998@gmail.com</t>
  </si>
  <si>
    <t>p25701090@student.nicmar.ac.in</t>
  </si>
  <si>
    <t>21-Mar-1998</t>
  </si>
  <si>
    <t>ENGLISH,MALAYALAM,HINDI,TAMIL</t>
  </si>
  <si>
    <t>5238 7915 5559</t>
  </si>
  <si>
    <t>JOHN M VARGHESE</t>
  </si>
  <si>
    <t>ALEYAMMA JOHN</t>
  </si>
  <si>
    <t>MADACKAL HOUSE,PRASHANT NAGAR ,KAVIYOOR P.O, TIRUVALLA</t>
  </si>
  <si>
    <t>IMMANUEL MAR THOMA CENTRAL SCHOOL, THIRUVALLA</t>
  </si>
  <si>
    <t>CENTRAL BOARD OF SECONDARY EDUCATION,  KERALA</t>
  </si>
  <si>
    <t>SACRED HEART HIGHER SECONDARY SCHOOL, CHANGANASSERY</t>
  </si>
  <si>
    <t>KERALA BOARD OF HIGHER SECONDARY EDUCATION, KERALA</t>
  </si>
  <si>
    <t>VINAYAKA MISSION'S RESEARCH FOUNDATION</t>
  </si>
  <si>
    <t>AARUPADAI VEEDU INSTITUTE OF TECHNOLOGY, KANCHEEPURAM /TAMIL NADU</t>
  </si>
  <si>
    <t>AutoCAD, MS Office, MS Project, REVIT ARCHITECTURE, Primavera P6, Power BI</t>
  </si>
  <si>
    <t>NOEL HOMES | JUNIOR  PROJECT ENGINEER | ERNAKULAM, KERALA | Apr 2023 | Jun 2025 | 2Y 2M | 2.4</t>
  </si>
  <si>
    <t>GNY GROUP | Site Engineer | Chhatrapati Sambhajinagar | May 2026 | Jul 2026 | 8.7142857142857 Weeks | Campus Internship
SOLID CAD | CAD ENGINEER | CHANGANASSERY | Jul 2022 | Dec 2022 | 24.428571428571 Weeks</t>
  </si>
  <si>
    <t>Quantity Surveying
Maintenance and Repair of concrete structures (NPTEL)</t>
  </si>
  <si>
    <t>P25701091</t>
  </si>
  <si>
    <t>SWATI</t>
  </si>
  <si>
    <t>SAMAPIKA</t>
  </si>
  <si>
    <t>BISWAL</t>
  </si>
  <si>
    <t>Swati Samapika Biswal</t>
  </si>
  <si>
    <t>arswatisamapikabiswal@gmail.com</t>
  </si>
  <si>
    <t>p25701091@student.nicmar.ac.in</t>
  </si>
  <si>
    <t>24-Mar-2000</t>
  </si>
  <si>
    <t>O-ve</t>
  </si>
  <si>
    <t>5520 9205 5802</t>
  </si>
  <si>
    <t>GOUTAM BISWAL</t>
  </si>
  <si>
    <t>BAMS</t>
  </si>
  <si>
    <t>HARABATI BISWAL</t>
  </si>
  <si>
    <t>10TH</t>
  </si>
  <si>
    <t>Panesara_x000D_
At/po Loisingha</t>
  </si>
  <si>
    <t>Balangir</t>
  </si>
  <si>
    <t>SARASWATI VIDYAMANDIR, MANGAL BAZAR, JHARSUGUDA</t>
  </si>
  <si>
    <t>NEWTON COLLEGE OF +2 SCIENCE, SAMBALPUR</t>
  </si>
  <si>
    <t>COUNCIL OF HIGHER SECONDARY EDUCATION, BHUBANESWAR, ODISHA</t>
  </si>
  <si>
    <t>BIJU PATNAIK UNIVERSITY OF TECHNOLOGY, ROURKELA, ODISHA</t>
  </si>
  <si>
    <t>AutoCAD,MS Office,MS Project,Primavera,LUMION,SKETCHUP,PHOTOSHOP,VRAY,Candy,@risk</t>
  </si>
  <si>
    <t>BRICK VILLE ARCHITECTS | ARCHITECT | SUNDARGARH, ODISHA | Jun 2023 | Jun 2025 | 2Y 0M | 2.4</t>
  </si>
  <si>
    <t>Architect Rishikesh. H. | Project management Intern  | Mumbai  | May 2026 | Jul 2026 | 9.5714285714286 Weeks | Campus Internship
A + B , INCORPORATION | INTERN | BHUBANESWAR | Aug 2022 | Dec 2022 | 17.571428571429 Weeks</t>
  </si>
  <si>
    <t>P25701092</t>
  </si>
  <si>
    <t>SAVITRI</t>
  </si>
  <si>
    <t>Savitri Singh</t>
  </si>
  <si>
    <t>singhsavitri614@gmail.com</t>
  </si>
  <si>
    <t>p25701092@student.nicmar.ac.in</t>
  </si>
  <si>
    <t>26-Sep-1997</t>
  </si>
  <si>
    <t>7537 5351 9941</t>
  </si>
  <si>
    <t>PINKI</t>
  </si>
  <si>
    <t>E-102, D/D Nagar</t>
  </si>
  <si>
    <t>Gwalior</t>
  </si>
  <si>
    <t>CENTRAL ACADEMY SCHOOL</t>
  </si>
  <si>
    <t>2013-Apr</t>
  </si>
  <si>
    <t>GURU GOBIND SINGH INDRAPRASTHA UNIVERSITY, NEW DELHI</t>
  </si>
  <si>
    <t>MAHAVIR SWAMI INSTITUTE OF TECHNOLOGY/ SONIPAT/HARYANA</t>
  </si>
  <si>
    <t>AutoCAD,MS Office,MS Project,Primavera,Canva,WORDPRESS,SPSS</t>
  </si>
  <si>
    <t>Driffle | Marketing-Executive | Gurugram | Apr 2021 | Nov 2023 | 2Y 7M | 3.21
91 Squarefeet | Marketing  Executive | Gurugram | Dec 2023 | Oct 2024 | 0Y 10M | 3.6</t>
  </si>
  <si>
    <t>3 Years 6 Months</t>
  </si>
  <si>
    <t>Spaceioplus | Management Trainee | New Delhi | May 2026 | Jul 2026 | 7.8571428571429 Weeks</t>
  </si>
  <si>
    <t>Digital Marketing</t>
  </si>
  <si>
    <t>P25701093</t>
  </si>
  <si>
    <t>AQULINE</t>
  </si>
  <si>
    <t>C</t>
  </si>
  <si>
    <t>Aquline C R</t>
  </si>
  <si>
    <t>aqulinesalim4111@gmail.com</t>
  </si>
  <si>
    <t>p25701093@student.nicmar.ac.in</t>
  </si>
  <si>
    <t>15-Sep-2000</t>
  </si>
  <si>
    <t>English,Hindi,Malayalam,Tamil</t>
  </si>
  <si>
    <t>9544 7711 0906</t>
  </si>
  <si>
    <t>SALIM C N</t>
  </si>
  <si>
    <t>BUILDING CONTRACTOR</t>
  </si>
  <si>
    <t>REHANA SALIM</t>
  </si>
  <si>
    <t>Changethu,Elippakulam P.O Vallikunnam,Mavelikkara,Alappuzha</t>
  </si>
  <si>
    <t>Alappuzha</t>
  </si>
  <si>
    <t>BISHOP MOORE VIDYAPITH</t>
  </si>
  <si>
    <t>ANGELS ARC ENGLISH MEDIUM SCHOOL</t>
  </si>
  <si>
    <t>COCHIN UNIVERSITY OF SCIENCE AND TECHNOLOGY</t>
  </si>
  <si>
    <t>TKM SCHOOL OF ARCHITECTURE,KOLLAM</t>
  </si>
  <si>
    <t>AutoCAD,MS Office,MS Project,Primavera,@Risk,Candy,SPSS,Revit,Sketchup,Enscape,Lumion,Adobe Illustrator,Adobe Photoshop,Adobe InDesign,Navisworks,BIM 360,3dsmax,Adobe Premiere Pro,Canva</t>
  </si>
  <si>
    <t>CNS Builders and Developers | Project Architect | Kayamkulam,Kerala | Jan 2024 | Jun 2025 | 1Y 5M | 0.23</t>
  </si>
  <si>
    <t>1 Year 5 Months</t>
  </si>
  <si>
    <t>PIDILITE INDUSTRIES LTD. | BUSINESS DEVELOPMENT INTERN | Bengaluru | May 2026 | Jun 2026 | 7.5714285714286 Weeks | Campus Internship
VEDIKA | ARCHITECTURAL TRAINEE | CHENNAI,INDIA | Sep 2023 | Jan 2024 | 16.142857142857 Weeks</t>
  </si>
  <si>
    <t>BIM Certification in Architecture
Certificate of Registration as an Architect</t>
  </si>
  <si>
    <t>P25701094</t>
  </si>
  <si>
    <t>ANANT</t>
  </si>
  <si>
    <t>KAWARE</t>
  </si>
  <si>
    <t>Yash Anant Kaware</t>
  </si>
  <si>
    <t>yashkaware13@gmail.com</t>
  </si>
  <si>
    <t>p25701094@student.nicmar.ac.in</t>
  </si>
  <si>
    <t>English Hindi Marathi</t>
  </si>
  <si>
    <t>6679 7639 7770</t>
  </si>
  <si>
    <t>GOVT SERVICES</t>
  </si>
  <si>
    <t>PALLAVI</t>
  </si>
  <si>
    <t>Hari Colony Kthora Naka Amt</t>
  </si>
  <si>
    <t>GOLDEN KIDS MARATHI HIGH SCHOOL</t>
  </si>
  <si>
    <t>MAHARASHTRA</t>
  </si>
  <si>
    <t>VIDHYA BHARTI MAHAVIDHALAYA</t>
  </si>
  <si>
    <t>SANT GADGE BABA UNIVERSITY AMRAVATI</t>
  </si>
  <si>
    <t>AMRAVATI</t>
  </si>
  <si>
    <t>2022-Jun</t>
  </si>
  <si>
    <t>AutoCAD,MS Office,MS Project,Primavera,3 d max</t>
  </si>
  <si>
    <t xml:space="preserve"> J. Kumar Infra Projects Ltd. | Project Management Intern | Thane Maharashtra | May 2026 | Jul 2026 | 9.7142857142857 Weeks | Campus Internship
BALAJI STRUCTURAL CONSULTANCY | INTERN | AMRAVATI | Jan 2020 | Mar 2020 | 6.8571428571429 Weeks
BALAJI STRUCTURAL CONSULTANCY | INTERN | Amravati  | Aug 2021 | Sep 2021 | 4.4285714285714 Weeks</t>
  </si>
  <si>
    <t>Autocad 2019
STAAD. Pro V8i</t>
  </si>
  <si>
    <t>P25701095</t>
  </si>
  <si>
    <t>VIDHU</t>
  </si>
  <si>
    <t>KRISHNA</t>
  </si>
  <si>
    <t>Vidhu Krishna</t>
  </si>
  <si>
    <t>vidhuk342@gmail.com</t>
  </si>
  <si>
    <t>p25701095@student.nicmar.ac.in</t>
  </si>
  <si>
    <t>30-Sep-2001</t>
  </si>
  <si>
    <t>ENGLISH,HINDI,MALAYALAM</t>
  </si>
  <si>
    <t>8460 9580 4401</t>
  </si>
  <si>
    <t>BABU K</t>
  </si>
  <si>
    <t>MANAGER AT PRIVATE CONSTRUCTION COMPANY</t>
  </si>
  <si>
    <t>JAYA C</t>
  </si>
  <si>
    <t>Yadukulam,Adukkath Paramba,Madikai(po),Kasaragod</t>
  </si>
  <si>
    <t>Kasaragod</t>
  </si>
  <si>
    <t>AMRITA VIDYALAYAM</t>
  </si>
  <si>
    <t>GHSS UPPILIKAI</t>
  </si>
  <si>
    <t>A.P.J. ABDUL KALAM TECHNOLOGICAL UNIVERSITY</t>
  </si>
  <si>
    <t>VIMAL JYOTHI ENGINEERING COLLEGE, CHEMPERI</t>
  </si>
  <si>
    <t>2020-Oct</t>
  </si>
  <si>
    <t>AutoCAD,MS Office,MS Project,REVIT,NAVISWORK,SPSS,Candy,@Risk,Primavera,</t>
  </si>
  <si>
    <t>VSL INDIA PRIVATE LIMITED | Site Execution | Chennai | May 2026 | Jul 2026 | 8.7142857142857 Weeks | Campus Internship
MARY MATHA CONSTRUCTIONS | SITE ENGINEER | KALIKKADAVU,KASARAGOD | Jul 2024 | May 2025 | 47.428571428571 Weeks</t>
  </si>
  <si>
    <t>BIM Certification in Architecture</t>
  </si>
  <si>
    <t>P25701097</t>
  </si>
  <si>
    <t>DIYA</t>
  </si>
  <si>
    <t>KANKAREJ</t>
  </si>
  <si>
    <t>Diya Rajendra Kankarej</t>
  </si>
  <si>
    <t>diyakankarej2003@gmail.com</t>
  </si>
  <si>
    <t>p25701097@student.nicmar.ac.in</t>
  </si>
  <si>
    <t>10-Oct-2003</t>
  </si>
  <si>
    <t>ENGLISH , HINDI , MARATHI</t>
  </si>
  <si>
    <t>9147 0025 2689</t>
  </si>
  <si>
    <t>RAJENDRA RAMCHANDRA KANKAREJ</t>
  </si>
  <si>
    <t>SEEMA RAJENDRA KANKAREJ</t>
  </si>
  <si>
    <t>67, Ashirwad Konark Nagar -1 , Panchavati Nashik , Maharashtra</t>
  </si>
  <si>
    <t>K.N. KELA HIGH SCHOOL NASHIK MAHARASHTRA</t>
  </si>
  <si>
    <t>MAHARASHTRA STATE BOARD</t>
  </si>
  <si>
    <t>MET BHUJBAL KNOWLEDGE CITY NASHIK MAHARASHTRA</t>
  </si>
  <si>
    <t>MAHARASHTRA STATE BOARD OF SECONDARY EDUCATION</t>
  </si>
  <si>
    <t>PIMPRI CHINCHWAD COLLEGE OF ENGINEERING AND RESEARCH CENTRE RAVET PUNE MAHARASHTRA</t>
  </si>
  <si>
    <t>AutoCAD,MS Office,MS Project,Primavera,SPSS,Planning &amp; Scheduling: Primavera P6,MS Project 	â€¢	Design &amp; Drafting: AutoCAD,STAAD.Pro,Fusion 360 	â€¢	Construction ERP: HIT-Office 	â€¢	Data &amp; Reporting: MS Excel,MS Office,SPSS 	â€¢	Core Knowledge: Estimatio</t>
  </si>
  <si>
    <t>Ahluwalia Contracts limited  | Project planning  | Mumbai  | May 2026 | Jun 2026 | 8.1428571428571 Weeks | Campus Internship
KNOW - HOW PRACTICAL EXPOSURE | TRAINEE  | AKURDI , PUNE  | Dec 2023 | Jan 2024 | 3.7142857142857 Weeks</t>
  </si>
  <si>
    <t>P25701098</t>
  </si>
  <si>
    <t>RIDDHI</t>
  </si>
  <si>
    <t>EKAL</t>
  </si>
  <si>
    <t>Riddhi Rajendra Ekal</t>
  </si>
  <si>
    <t>riddhiekal@gmail.com</t>
  </si>
  <si>
    <t>p25701098@student.nicmar.ac.in</t>
  </si>
  <si>
    <t>24-Mar-1998</t>
  </si>
  <si>
    <t>2869 1093 9579</t>
  </si>
  <si>
    <t>PRIVATE SECTOR</t>
  </si>
  <si>
    <t>SHANTI</t>
  </si>
  <si>
    <t>401 B Wing Sai Prasad Bldg, Near Sagar Sangam Hotel, Mira Bhy Road East.</t>
  </si>
  <si>
    <t>SARDAR VALLABHBHAI PATEL VIDYALAYA</t>
  </si>
  <si>
    <t>ROYAL COLLEGE OF SCIENCE</t>
  </si>
  <si>
    <t>ADITYA COLLEGE OF ARCHITECTURE</t>
  </si>
  <si>
    <t>MS Project, Primavera P6, @RISK, AutoCAD, Revit, SketchUp, Lumion, MS Office, Adobe Photoshop, CCS CANDY</t>
  </si>
  <si>
    <t>IBA ARCHITECTS | JUNIOR ARCHITECT | MUMBAI | Oct 2021 | Oct 2022 | 1Y 0M | 1.8
GK Buildcon (SKG Developers) | Junior Project Architect | Mumbai | Feb 2023 | May 2024 | 1Y 3M | 2.76
JP INFRA PVT LTD | Junior Project Architect | Mumbai | Jun 2024 | Jun 2025 | 1Y 0M | 4.8</t>
  </si>
  <si>
    <t>3 Years 4 Months</t>
  </si>
  <si>
    <t>CUSHMAN &amp; WAKEFIELD |  Project Management Intern | Mumbai | May 2026 | Jul 2026 | 8.7142857142857 Weeks | Campus Internship
SUDIN PATIL ARCHITECTS | ARCHITECT | THANE | Nov 2019 | Mar 2020 | 18.714285714286 Weeks</t>
  </si>
  <si>
    <t>IIT Kharaghpur ECell 2k18-19
Kathkuni Architecture by Kaarwan
Earth Construction Training Program Certificate
Course on Autocad For Architects &amp; Civil Engineers
Agile with Atlassian Jira
Introduction to Corporate Finance, University of Pennsylvania
Six Sigma and the Organization Advanced,Kennesaw State University
Asian Paints Smart Idea Competition Winner</t>
  </si>
  <si>
    <t>P25701099</t>
  </si>
  <si>
    <t>SANKET</t>
  </si>
  <si>
    <t>NAGESH</t>
  </si>
  <si>
    <t>Sanket Nagesh Vaidya</t>
  </si>
  <si>
    <t>vaidyasanket005@gmail.com</t>
  </si>
  <si>
    <t>p25701099@student.nicmar.ac.in</t>
  </si>
  <si>
    <t>02-Oct-2001</t>
  </si>
  <si>
    <t>4037 4029 8460</t>
  </si>
  <si>
    <t>NAGESH VAIDYA</t>
  </si>
  <si>
    <t>PRIVATE JOB</t>
  </si>
  <si>
    <t>SARIKA VAIDYA</t>
  </si>
  <si>
    <t>A-19, RAJYOG COLONY ROAD_x000D_
OPPOSITE RADHE GOVIND APARTMENT NIGDI</t>
  </si>
  <si>
    <t>Rajsarthi Nagar ,svm Colony_x000D_
Tulujai Niwas</t>
  </si>
  <si>
    <t>SVM HIGH SCHOOL KINWAT</t>
  </si>
  <si>
    <t>DEOGIRI COLLEGE OF ENGINEERING</t>
  </si>
  <si>
    <t>SAVITRIBAI PHULE UNIVERSITY PUNE</t>
  </si>
  <si>
    <t>DR.D.Y.PATIL COLLEGE OF ENGINEERING AKURDI , PUNE</t>
  </si>
  <si>
    <t>AutoCAD,MS Office,MS Project,Catia,UG NX,Soildworks</t>
  </si>
  <si>
    <t>Moldetk Ltd. | Design Engineer | Pune | Apr 2023 | Apr 2025 | 2Y 0M | 25</t>
  </si>
  <si>
    <t>Ecoboard Industries Ltd. | Project Management Intern | Pune | May 2026 | Jun 2026 | 8 Weeks | Campus Internship</t>
  </si>
  <si>
    <t>Introduction to Mechanical Engineering Design and Manufacturing with Fusion 360
Project Management: The Basics for Success
Initiating and Planning Projects
Introduction to Corporate Finance</t>
  </si>
  <si>
    <t>P25701100</t>
  </si>
  <si>
    <t>AAKANKSHA</t>
  </si>
  <si>
    <t>MAHARAJ</t>
  </si>
  <si>
    <t>Aakanksha Maharaj</t>
  </si>
  <si>
    <t>aakanksha.khushi@yahoo.in</t>
  </si>
  <si>
    <t>p25701100@student.nicmar.ac.in</t>
  </si>
  <si>
    <t>04-Jan-2001</t>
  </si>
  <si>
    <t>Painting,Playing Badminton,Listening to music,Dancing,Baking</t>
  </si>
  <si>
    <t>9095 3456 4035</t>
  </si>
  <si>
    <t>SANJAY KUMAR MAHARAJ</t>
  </si>
  <si>
    <t>MAMTA MAHARAJ</t>
  </si>
  <si>
    <t>C 403, Ispatika Apartments, Plot Number 29, Sector 4, Dwarka 110078</t>
  </si>
  <si>
    <t>DWARKA INTERNATIONAL SCHOOL</t>
  </si>
  <si>
    <t>CBSE, NEW DELHI</t>
  </si>
  <si>
    <t>AMITY UNIVERSITY</t>
  </si>
  <si>
    <t>AMITY SCHOOL OF ENGINEERING AND TECHNOLOGY, NOIDA, UTTAR PRADESH</t>
  </si>
  <si>
    <t>MS Office, Familiar with following interfaces, AutoCAD, BIM, MS Projects, Candy, Primavera, Revit, Data Scope</t>
  </si>
  <si>
    <t>Adaniconnex | Assistant Manager | Noida | Aug 2022 | Jul 2025 | 2Y 11M | 10.09</t>
  </si>
  <si>
    <t>HILTI PVT LTD | Intern (Sales) | Mumbai | Jun 2026 | Jul 2026 | 4.1428571428571 Weeks | Campus Internship
L&amp;T | INTERN | MANESAR | May 2021 | Jun 2021 | 5.8571428571429 Weeks</t>
  </si>
  <si>
    <t>P25701101</t>
  </si>
  <si>
    <t>ATHARVA</t>
  </si>
  <si>
    <t>MAHENDRA</t>
  </si>
  <si>
    <t>CHAUGULE</t>
  </si>
  <si>
    <t>Atharva Mahendra Chaugule</t>
  </si>
  <si>
    <t>atharvachaugule2501@gmail.com</t>
  </si>
  <si>
    <t>p25701101@student.nicmar.ac.in</t>
  </si>
  <si>
    <t>25-Mar-2001</t>
  </si>
  <si>
    <t>3796 2763 6900</t>
  </si>
  <si>
    <t>MAHENDRA MAHADEO CHAUGULE</t>
  </si>
  <si>
    <t>JOB</t>
  </si>
  <si>
    <t>SHILPA MAHENDRA CHAUGULE</t>
  </si>
  <si>
    <t>19/a/a, Aruna Arthi CHS, Opp. Old Post Office , Near Shankar Mandir , Kalwa West , Thane - 400605</t>
  </si>
  <si>
    <t>NEW ENGLISH SCHOOL KALWA</t>
  </si>
  <si>
    <t>MAHARASHTRA STATE BOARD OF SECONDARY AND HIGHER SECONDARY EDUCATION , PUNE</t>
  </si>
  <si>
    <t>AGNEL POLYTECHNIC, VASHI</t>
  </si>
  <si>
    <t>ALAMURI RATNAMALA INSTITUTE OF ENGINEERING AND TECHNOLOGY , SHAHPUR</t>
  </si>
  <si>
    <t>2024-Aug</t>
  </si>
  <si>
    <t>AutoCAD,MS Office,MS Project,REVIT</t>
  </si>
  <si>
    <t>Purva Contractor and Developers | Site Engineer | Kalwa | Feb 2023 | Jun 2025 | 2Y 4M | 4.2</t>
  </si>
  <si>
    <t>2 Years 5 Months</t>
  </si>
  <si>
    <t>Prestige Group | Project Planning | Mulund (Mumbai) | May 2026 | Jul 2026 | 8.5714285714286 Weeks | Campus Internship
PURVA CONTRACTOR AND DEVELOPERS | INTERN ENGINEER  | NAVI MUMBAI | May 2019 | Jun 2019 | 5.8571428571429 Weeks</t>
  </si>
  <si>
    <t>Revit
AutoCAD</t>
  </si>
  <si>
    <t>P25701102</t>
  </si>
  <si>
    <t>HIMANSHU</t>
  </si>
  <si>
    <t>JITENDRA</t>
  </si>
  <si>
    <t>GUJARATHI</t>
  </si>
  <si>
    <t>Himanshu Jitendra Gujarathi</t>
  </si>
  <si>
    <t>himanshugujarathi99@gmail.com</t>
  </si>
  <si>
    <t>p25701102@student.nicmar.ac.in</t>
  </si>
  <si>
    <t>08-Aug-2000</t>
  </si>
  <si>
    <t>English ,Hindi,Marathi,Gujarathi</t>
  </si>
  <si>
    <t>Reading Books,Vollyball</t>
  </si>
  <si>
    <t>7052 1180 4573</t>
  </si>
  <si>
    <t>JITENDRA VILAS GUJARATHI</t>
  </si>
  <si>
    <t>SARIKA JITENDRA GUJARATHI</t>
  </si>
  <si>
    <t>Sai Samrajya Residency Bungalow No 2 Om Sai, Ahilyadevi Chawk Khandoba Mal,Rajgurunagar,Khed Dist.Pune Maharashtra 410505</t>
  </si>
  <si>
    <t>KTES ENGLISH MEDIUM SCHOOL ,KHED</t>
  </si>
  <si>
    <t>MAHARASHTRA STATE BOARD OF SECONDARY AND HIGHER EDUCATION, PUNE</t>
  </si>
  <si>
    <t>MAHATMA GANDHI MAHAVIDYALAYA,KHED PUNE</t>
  </si>
  <si>
    <t>D.Y. PATIL SCHOOL OF ARCHITECTURE ,AMBI PUNE, MAHARASHTRA</t>
  </si>
  <si>
    <t>AutoCAD,MS Office,MS Project,Sketchup,photoshop,lumion,Nscape,Powerpoint,EXCEL,ZWCAD,word</t>
  </si>
  <si>
    <t>PRASHANT DESHMUKH AND ASSOCIATES | JR.ARCHITECT | KATRAJ PUNE | Jun 2023 | Mar 2025 | 1Y 8M | 3.36
GLOBAL GROUP | JR.ARCHITECT | YERWADA ,PUNE | Mar 2025 | Jul 2025 | 0Y 3M | 4.75</t>
  </si>
  <si>
    <t>Vidyashree Developers | Project Manager &amp; Sales Executive  | Vadgaon,Sinhagad road | May 2026 | Jul 2026 | 8.7142857142857 Weeks | Campus Internship
PRASHANT DESHMUKH AND ASSOCIATES | TRAINEE ARCHITECT | KATRAJ ,PUNE | Jun 2022 | Oct 2022 | 21 Weeks</t>
  </si>
  <si>
    <t xml:space="preserve">Project Management:- Basics of Success 
Introduction to cooperate finance 
Market Equilibrium,Government Policy and Elasticity 
Six Sigma Rule for Define and Measure
Project Management:-Initialing and Planning </t>
  </si>
  <si>
    <t>P25701106</t>
  </si>
  <si>
    <t>S DEVI</t>
  </si>
  <si>
    <t>NANDA</t>
  </si>
  <si>
    <t>S Devi Nanda</t>
  </si>
  <si>
    <t>devinandasmitha@gmail.com</t>
  </si>
  <si>
    <t>p25701106@student.nicmar.ac.in</t>
  </si>
  <si>
    <t>19-Aug-2003</t>
  </si>
  <si>
    <t>Engish,Malayalam and Hindi</t>
  </si>
  <si>
    <t>7323 9093 3770</t>
  </si>
  <si>
    <t>S HARIKRISHNAN</t>
  </si>
  <si>
    <t>SENIOR SUPERINTENDENT, FOOD SAFETY, GOVT OF KERALA</t>
  </si>
  <si>
    <t>S SMITHA</t>
  </si>
  <si>
    <t>POST MASTER</t>
  </si>
  <si>
    <t>HARINANDANAM ANCHALUMMOODU PERINAD PO KOLLAM</t>
  </si>
  <si>
    <t>Kollam</t>
  </si>
  <si>
    <t>LAKE FORD SCHOOL KAVANAD KOLLAM KERALA</t>
  </si>
  <si>
    <t>SREE NARAYANA PUBLIC SCHOOL VADAKKEVILA PO KOLLAM KL</t>
  </si>
  <si>
    <t>GOVT. ENGINEERING COLEGE, BARTON HILL</t>
  </si>
  <si>
    <t>Sobha Limited | Procurement Technical Audit Intern | Bangalore Headquarters | May 2026 | Jul 2026 | 9 Weeks | Campus Internship
KRDCL | INTERN | THIRUVANANTHAPURAM | May 2025 | Jun 2025 | 5.5714285714286 Weeks</t>
  </si>
  <si>
    <t>P25701107</t>
  </si>
  <si>
    <t>GEETHIKA</t>
  </si>
  <si>
    <t>S S</t>
  </si>
  <si>
    <t>Geethika S S</t>
  </si>
  <si>
    <t>geethikamadothil@gmail.com</t>
  </si>
  <si>
    <t>p25701107@student.nicmar.ac.in</t>
  </si>
  <si>
    <t>29-Sep-2003</t>
  </si>
  <si>
    <t>4548 8938 9312</t>
  </si>
  <si>
    <t>SHAJU S</t>
  </si>
  <si>
    <t>SUB ENGINEER, KERALA STATE ELECTRICITY BOARD</t>
  </si>
  <si>
    <t>SINDHU V R</t>
  </si>
  <si>
    <t>BANK EMPLOYEE, KERALA STATE COOPERATIVE BANK</t>
  </si>
  <si>
    <t>Mampazhakonathu Madothil, Kachani, Karakulam,Thiruvananthapuram</t>
  </si>
  <si>
    <t>SARASWATHI VIDYALAYA</t>
  </si>
  <si>
    <t>GOVERNMENT ENGINEERING COLLEGE, BARTON HILL, THIRUVANATHAPURAM, KERALA</t>
  </si>
  <si>
    <t xml:space="preserve">AutoCAD, MS Office, MS Project, Primavera P6, Advanced Microsoft Excel </t>
  </si>
  <si>
    <t>Bangalore Metro Rail Corporation Limited (BMRCL) | Site Execution | Bangalore, Karnataka | May 2026 | Jul 2026 | 8.7142857142857 Weeks | Campus Internship
KERALA RAIL DEVELOPMENT COOPERATION | INTERN | THIRUVANANTHAPURAM, KERALA | May 2025 | Jun 2025 | 5.5714285714286 Weeks
Kerala Water Authority | Intern | Thiruvananthapuram, Kerala | May 2023 | May 2023 | 0.85714285714286 Weeks</t>
  </si>
  <si>
    <t>P25701108</t>
  </si>
  <si>
    <t>SANVITTI</t>
  </si>
  <si>
    <t>SHETTY</t>
  </si>
  <si>
    <t>Sanvitti Shetty</t>
  </si>
  <si>
    <t>sanvittishetty@gmail.com</t>
  </si>
  <si>
    <t>p25701108@student.nicmar.ac.in</t>
  </si>
  <si>
    <t>18-Mar-2001</t>
  </si>
  <si>
    <t>ENGLISH, HINDI, TULU</t>
  </si>
  <si>
    <t>Reading,Dancing,Basketball,Yoga</t>
  </si>
  <si>
    <t>5623 7772 2993</t>
  </si>
  <si>
    <t>SATHEESH KUMAR SHETTY</t>
  </si>
  <si>
    <t>SHAYARI S SHETTY</t>
  </si>
  <si>
    <t>C3101,Indis One City,
Kukatpally</t>
  </si>
  <si>
    <t>Hyderabad</t>
  </si>
  <si>
    <t>DELHI PUBLIC SCHOOL NACHARAM</t>
  </si>
  <si>
    <t>2024-Sep</t>
  </si>
  <si>
    <t>AutoCAD, SketchUP, MS Excel, MS Word, MS PowerPoint, EDGE App</t>
  </si>
  <si>
    <t>Cushman and Wakefield  | Project Management Intern  | Hyderabad  | May 2026 | Jul 2026 | 8.7142857142857 Weeks | Campus Internship
NAVEEN ASSOCIATES, LANDSCAPE ARCHITECTS | INTERN ARCHITECT  | HYDERABAD  | Aug 2024 | May 2025 | 43.285714285714 Weeks
Urban Arts: Architects and Interior Designers | Architectural Intern  | Hyderabad  | May 2023 | Nov 2023 | 26.714285714286 Weeks
India Lost and Found | Cultural Researcher  | Remote  | Apr 2021 | Sep 2021 | 24.142857142857 Weeks</t>
  </si>
  <si>
    <t>Architecture Journalism Course
Editorial Writer</t>
  </si>
  <si>
    <t>P25701109</t>
  </si>
  <si>
    <t>SIDDHI</t>
  </si>
  <si>
    <t>DHAYGUDE</t>
  </si>
  <si>
    <t>Siddhi Sunil Dhaygude</t>
  </si>
  <si>
    <t>dhaygudesiddhi14@gmail.com</t>
  </si>
  <si>
    <t>p25701109@student.nicmar.ac.in</t>
  </si>
  <si>
    <t>14-Sep-2003</t>
  </si>
  <si>
    <t>5748 7125 0475</t>
  </si>
  <si>
    <t>NUTAN</t>
  </si>
  <si>
    <t>Plot No. 26 City Point Society Magarpatta Hadapsar Pune 411028</t>
  </si>
  <si>
    <t>ST. ANNE'S HIGH SCHOOL</t>
  </si>
  <si>
    <t>SSC   MAHARASHTRA</t>
  </si>
  <si>
    <t>SIR PARSHURAMBHAU COLLEGE</t>
  </si>
  <si>
    <t>HSC MAHARASHTRA</t>
  </si>
  <si>
    <t>PUNE UNIVERSITY</t>
  </si>
  <si>
    <t>VISHWAKARMA INSTITUTE OF INFORMATION TECHNOLOGY PUNE</t>
  </si>
  <si>
    <t>AutoCAD,MS Office,MS Project,Primavera,MS Excel,Candy, BIM</t>
  </si>
  <si>
    <t>New Consolidated Construction Co. Ltd | Project planning  | Mumbai | May 2026 | Jul 2026 | 8.7142857142857 Weeks | Campus Internship
Progenius Pavements | research intern | Sinhagad  | Jan 2023 | Apr 2024 | 65 Weeks
ZENITH CONSULTANT | SITE INTERN  | BANER | Aug 2024 | Dec 2024 | 20.571428571429 Weeks</t>
  </si>
  <si>
    <t>P25701110</t>
  </si>
  <si>
    <t>GAYATRI</t>
  </si>
  <si>
    <t>ISHWARSING</t>
  </si>
  <si>
    <t>RATHOD</t>
  </si>
  <si>
    <t>Gayatri Ishwarsing Rathod</t>
  </si>
  <si>
    <t>gayatri.rathod1283@gmail.com</t>
  </si>
  <si>
    <t>p25701110@student.nicmar.ac.in</t>
  </si>
  <si>
    <t>12-Aug-2003</t>
  </si>
  <si>
    <t>ENGLISH,MARATHI,HINDI</t>
  </si>
  <si>
    <t>9308 4455 9534</t>
  </si>
  <si>
    <t>ISHWARSING DAMODAR RATHOD</t>
  </si>
  <si>
    <t>DIPIKA ISHWARSING RATHOD</t>
  </si>
  <si>
    <t>Plot No.709 Shobha Sadan Mahda Colony Pen, Near Red Wood City Plaza, Pen Raigad</t>
  </si>
  <si>
    <t>PEN SHIKSHAN MAHILA SAMITI ENGLISH MEDIUM SCHOOL</t>
  </si>
  <si>
    <t>MAHARASHTRA STATE BOARD OF SECONDARY AND HIGHER SECONDARY EDUCATION,PUNE</t>
  </si>
  <si>
    <t>KHIMJI PALAN CHHEDA JUNIOR COLLEGE OF COMMERCE AND SCIENCE</t>
  </si>
  <si>
    <t>SADAR PATEL COLLEGE OF ENGINEERING, MUMBAI</t>
  </si>
  <si>
    <t>AutoCAD,MS Project,MS Excel,Report Writing</t>
  </si>
  <si>
    <t>Jio Institute  | Planning Intern | Ulwe, Navi Mumbai  | May 2026 | Jul 2026 | 8.5714285714286 Weeks | Campus Internship
JSW STEEL | CIVIL ENGINEERING INTERN | DOLVI VILLAGE, PEN TALUK, RAIGAD DISTRICT, MAHARASHTRA  402107 | Jan 2024 | Jan 2024 | 2.5714285714286 Weeks
TUV SUD SOUTH ASIA PRIVATE LIMITED | CIVIL ENGINEERING INTERN | THANE | Aug 2023 | Aug 2023 | 2.1428571428571 Weeks</t>
  </si>
  <si>
    <t>P25701111</t>
  </si>
  <si>
    <t>ANAGHA</t>
  </si>
  <si>
    <t>DEEPAK</t>
  </si>
  <si>
    <t>Anagha Deepak Patil</t>
  </si>
  <si>
    <t>anaghadeepakpatil@gmail.com</t>
  </si>
  <si>
    <t>p25701111@student.nicmar.ac.in</t>
  </si>
  <si>
    <t>06-Jun-2001</t>
  </si>
  <si>
    <t>4021 2300 2211</t>
  </si>
  <si>
    <t>DEEPAK PATIL</t>
  </si>
  <si>
    <t>GOVERNMENT OFFICER</t>
  </si>
  <si>
    <t>SHUBHANGI PATIL</t>
  </si>
  <si>
    <t>703, B Wing, Jeevanshila CHS, Bandra East, Mumbai - 400051</t>
  </si>
  <si>
    <t>IES MANIK VIDYAMANDIR</t>
  </si>
  <si>
    <t>INDIAN EDUCATION SOCIETY'S JUNIOR COLLEGE</t>
  </si>
  <si>
    <t>NARSEE MONJEE INSTITUTE OF MANAGEMENT STUDIES UNIVERSITY</t>
  </si>
  <si>
    <t>BALWANT SHETH SCHOOL OF ARCHITECTURE, MUMBAI</t>
  </si>
  <si>
    <t>AutoCAD,MS Office,Rhino,Sketchup,Photoshop,Illustrator, Revit</t>
  </si>
  <si>
    <t>Shilp Associates Pvt. Ltd. | Junior Architect | Mumbai | Jun 2024 | Dec 2024 | 0Y 6M | 3.6
Somani Developers | Junior Architect | Pune/ Mumbai | Jan 2025 | Jun 2025 | 0Y 5M | 4.8</t>
  </si>
  <si>
    <t>0 Years 12 Months</t>
  </si>
  <si>
    <t>Kalpataru Limited | Business Development Intern | Mumbai | May 2026 | Jul 2026 | 9.5714285714286 Weeks | Campus Internship
Shilp Associates Pvt. Ltd. | Architectural Intern | Mumbai | Mar 2024 | May 2024 | 11.571428571429 Weeks</t>
  </si>
  <si>
    <t>P25701112</t>
  </si>
  <si>
    <t>RAKESH</t>
  </si>
  <si>
    <t>Sakshi Rakesh Shah</t>
  </si>
  <si>
    <t>shahsakshi220@gmail.com</t>
  </si>
  <si>
    <t>p25701112@student.nicmar.ac.in</t>
  </si>
  <si>
    <t>05-Mar-2000</t>
  </si>
  <si>
    <t>ENGLISH, HINDI, GUJARATI, MARATHI</t>
  </si>
  <si>
    <t>Photography and video editing,Volunteering and mentoring,Reading books</t>
  </si>
  <si>
    <t>6531 7393 0779</t>
  </si>
  <si>
    <t>YAMINI</t>
  </si>
  <si>
    <t>BUSINESSWOMAN</t>
  </si>
  <si>
    <t>803, Raj Vaibhav Tower, K.T. Soni Marg, Mahavir Nagar, Kandivali-w, Mumbai-67.</t>
  </si>
  <si>
    <t>SWAMI VIVEKANAND INTERNATIONAL SCHOOL</t>
  </si>
  <si>
    <t>SHRI. T. P. BHATIA COLLEGE OF SCIENCE</t>
  </si>
  <si>
    <t>DR. BALIRAM HIRAY COLLEGE OF ARCHITECTURE, MUMBAI</t>
  </si>
  <si>
    <t xml:space="preserve">Autodesk AutoCAD | Power BI | ERP | MS Office | MS Project | Primavera | Autodesk Revit | Sketchup | Enscape | Rhinoceros 3D | Adobe Photoshop | Tally ERP 9 </t>
  </si>
  <si>
    <t>A.S.Designs | Associate Architect | Andheri | Jun 2023 | Jun 2025 | 2Y 0M | 2.52</t>
  </si>
  <si>
    <t>Agami Realty | Business Development Intern | Mumbai | May 2026 | Jul 2026 | 7.8571428571429 Weeks | Campus Internship
S.P. SHEVADE &amp; ASSOCIATES | Architectural Intern | MUMBAI-VILE PARLE | Dec 2021 | May 2022 | 24.142857142857 Weeks
Estilo Designs | Interior Design Intern | Bangalore | Jul 2021 | Aug 2021 | 4.4285714285714 Weeks
TEJAS GURAV ARCHITECTS | Architectural Intern | KOLHAPUR  | Jun 2021 | Sep 2021 | 13.857142857143 Weeks</t>
  </si>
  <si>
    <t>Indian Green Building Council Certification</t>
  </si>
  <si>
    <t>P25701113</t>
  </si>
  <si>
    <t>PRANJAL</t>
  </si>
  <si>
    <t>BABASAHEB</t>
  </si>
  <si>
    <t>MURTADAK</t>
  </si>
  <si>
    <t>Pranjal Babasaheb Murtadak</t>
  </si>
  <si>
    <t>pranjalmurtadak1221@gamil.com</t>
  </si>
  <si>
    <t>p25701113@student.nicmar.ac.in</t>
  </si>
  <si>
    <t>10-Mar-2001</t>
  </si>
  <si>
    <t>HINDI, ENGLISH AND MARATHI</t>
  </si>
  <si>
    <t>2856 2010 9715</t>
  </si>
  <si>
    <t>MECHANICAL ENGINEER</t>
  </si>
  <si>
    <t>YOGIA</t>
  </si>
  <si>
    <t>Samarthroop Apt. Goldencity, Laxminagar, Sangamner-422605</t>
  </si>
  <si>
    <t>Ahmednagar</t>
  </si>
  <si>
    <t>B. G. P. SAHYADRI VIDYALAYA, SANGAMNER</t>
  </si>
  <si>
    <t>MAHARASHTRA STATE BOARD, PUNE</t>
  </si>
  <si>
    <t>B. G. P. SAHYADRI JR. COLLEGE, SANGAMNER</t>
  </si>
  <si>
    <t>MAHARASHTRA STATE BORAD, PUNE</t>
  </si>
  <si>
    <t>SAVITRIBAI PHULE PUNE UNIVERSITY, PUNE</t>
  </si>
  <si>
    <t>AMRUTVAHINI COLLEGE OF ENGINEERING, SANGAMNER</t>
  </si>
  <si>
    <t>AutoCAD,MS Office,Primavera,PowerBI,SQL</t>
  </si>
  <si>
    <t>Plansquare Management Consultancy, Nashik | Planning Engineer | Nashik | Aug 2024 | May 2025 | 0Y 9M | 1.8</t>
  </si>
  <si>
    <t>0 Years 9 Months</t>
  </si>
  <si>
    <t>CONVENIENT CONSTRUCTION CONSULTANCY Pvt.Ltd. (CCCPL) | Intern- Project Management/Construction Management | Indore | May 2026 | Jul 2026 | 9.7142857142857 Weeks | Campus Internship
SHREE CONSTRUCTION AND ASSOCIATES, SANGAMNER. | SITE ENGINEER | SANGAMNER | Jan 2023 | Feb 2023 | 4.5714285714286 Weeks</t>
  </si>
  <si>
    <t>Excel Using AI Workshop Certificate
PowerBI Workshop Certification
Primavera P6 Professional Certificate</t>
  </si>
  <si>
    <t>P25701114</t>
  </si>
  <si>
    <t>ROHAN</t>
  </si>
  <si>
    <t>RAJARAM</t>
  </si>
  <si>
    <t>KHAIRNAR</t>
  </si>
  <si>
    <t>Rohan Rajaram Khairnar</t>
  </si>
  <si>
    <t>rohankhairnar9096@gmail.com</t>
  </si>
  <si>
    <t>p25701114@student.nicmar.ac.in</t>
  </si>
  <si>
    <t>17-Oct-2002</t>
  </si>
  <si>
    <t>6717 0859 7949</t>
  </si>
  <si>
    <t>RAJARAM KHAIRNAR</t>
  </si>
  <si>
    <t>PALLAVI KHAIRNAR</t>
  </si>
  <si>
    <t>50/2 Keshrinandan Housing Society, Bajrang Chowk, N-6 Cidco, Aurangabad</t>
  </si>
  <si>
    <t>S.B.O.A PUBLIC SCHOOL</t>
  </si>
  <si>
    <t>STATE BOARD-AURANGABAD,MAHARASHTRA</t>
  </si>
  <si>
    <t>ST.LAWRENCE SUPER THIRTY JR. COLLEGE</t>
  </si>
  <si>
    <t>MGM UNIVERSITY</t>
  </si>
  <si>
    <t>JAWAHARLAL NEHRU ENGINEERING COLLEGE, AURANGABAD, MAHARASHTRA</t>
  </si>
  <si>
    <t>AutoCAD,MS Office,Resource allocation &amp; planning,Construction materials testing,AutoCAD,MS Project,Reading &amp; interpreting construction drawings,PowerBI,Python,SQL</t>
  </si>
  <si>
    <t>Manik Infra Projects | Site Engineer | Ambad,Jalna Maharashtra | Jul 2024 | Jun 2025 | 0Y 11M | 1.8</t>
  </si>
  <si>
    <t>M/S.Godavari Construction  | Site Administration and Control - Intern | Chhatrapati Sambhajinagar(Aurangabad) | May 2026 | Jul 2026 | 8.7142857142857 Weeks | Campus Internship
Intellipaat Software Solutions Pvt.Ltd. | Data Scientist - Intern | Work From Home | Dec 2023 | May 2024 | 21.714285714286 Weeks</t>
  </si>
  <si>
    <t>Power BI Course
PGP in Data Science And Machine Learning
SQL Course</t>
  </si>
  <si>
    <t>P25701115</t>
  </si>
  <si>
    <t>ANJALY</t>
  </si>
  <si>
    <t>MANOJ</t>
  </si>
  <si>
    <t>Anjaly Manoj</t>
  </si>
  <si>
    <t>anjalymanoj.ker@gmail.com</t>
  </si>
  <si>
    <t>p25701115@student.nicmar.ac.in</t>
  </si>
  <si>
    <t>11-Jun-1998</t>
  </si>
  <si>
    <t>English, Hindi, Malayalam, Tamil, Marathi</t>
  </si>
  <si>
    <t>7914 4956 3042</t>
  </si>
  <si>
    <t>MANOJ K.P.</t>
  </si>
  <si>
    <t>SHEEJA P. GEORGE</t>
  </si>
  <si>
    <t>Niketha, TC 69/286, Kamaleswaram, Manacaud P. O.</t>
  </si>
  <si>
    <t>ST. THOMAS RESIDENTIAL SCHOOL, THIRUVANANTHAPURAM</t>
  </si>
  <si>
    <t>COLLEGE OF ENGINEERING TRIVANDRUM, THIRUVANANTHAPURAM, KERALA</t>
  </si>
  <si>
    <t>AutoCAD,MS Office,MS Project,Primavera,Revit,Navisworks,Adobe Photoshop,Power BI,Sketchup Pro,Lumion,Procreate,Autodesk Construction Cloud</t>
  </si>
  <si>
    <t>Inscript Interiors | Junior Architect | Thiruvananthapuram, Kerala | Aug 2021 | Jul 2022 | 0Y 11M | 1.2
Dar-al-Handassah | Interior Architect | Pune, Maharashtra | Nov 2022 | May 2025 | 2Y 5M | 8.41</t>
  </si>
  <si>
    <t>Vishwannath Associates | Student Trainee Architect | Bangalore, Karnataka | Jul 2019 | Dec 2019 | 23.714285714286 Weeks
FEDERAL BANK | Project Management Intern | Kerala | May 2026 | Jul 2026 | 8.7142857142857 Weeks</t>
  </si>
  <si>
    <t>P25701116</t>
  </si>
  <si>
    <t>GOKAK</t>
  </si>
  <si>
    <t>DHANASHREE</t>
  </si>
  <si>
    <t>SHIVANAND</t>
  </si>
  <si>
    <t>Gokak Dhanashree Shivanand</t>
  </si>
  <si>
    <t>dhanashreegokak74665@gmail.com</t>
  </si>
  <si>
    <t>p25701116@student.nicmar.ac.in</t>
  </si>
  <si>
    <t>15-Sep-2002</t>
  </si>
  <si>
    <t>Marathi, English, Hindi ,Kannad</t>
  </si>
  <si>
    <t>3851 4715 2706</t>
  </si>
  <si>
    <t>SHIVANAND SONBA GOKAK</t>
  </si>
  <si>
    <t>DAKSHAYANI SHIVANAND GOKAK</t>
  </si>
  <si>
    <t>Fl.no.58,Anand Park Soc, Ekta Nagari, Anand Nagar, Sinhagad Road</t>
  </si>
  <si>
    <t>DNYANGANGA ENGLISH MEDIUM SCHOOL</t>
  </si>
  <si>
    <t>PUNE CITY</t>
  </si>
  <si>
    <t>ABASAHEB GARWARE COLLEGE</t>
  </si>
  <si>
    <t>SMT. KASHIBAI NAVALE COLLEGE OF ARCHITECTURE</t>
  </si>
  <si>
    <t>AutoCAD,MS Office,MS Project,Sketchup,lumion,enscape,D5,twin motion</t>
  </si>
  <si>
    <t>Samakalin Design and Infrastructure pvt Ltd | Architectural Intern | Pune  | Jun 2024 | Oct 2024 | 19.428571428571 Weeks</t>
  </si>
  <si>
    <t>P25701117</t>
  </si>
  <si>
    <t>SAHIL</t>
  </si>
  <si>
    <t>DATTATRAY</t>
  </si>
  <si>
    <t>DAREKAR</t>
  </si>
  <si>
    <t>Sahil Dattatray Darekar</t>
  </si>
  <si>
    <t>sahildarekar7@gmail.com</t>
  </si>
  <si>
    <t>p25701117@student.nicmar.ac.in</t>
  </si>
  <si>
    <t>01-Feb-2002</t>
  </si>
  <si>
    <t>Marathi, Hindi , English</t>
  </si>
  <si>
    <t>8201 6022 3345</t>
  </si>
  <si>
    <t>JAYASHRI</t>
  </si>
  <si>
    <t>SAMARTH PURAM SOCITY, NARHE_x000D_
NEAR SWAMINARAYAN TEMPLE</t>
  </si>
  <si>
    <t>Sakewadi, Kolgoan</t>
  </si>
  <si>
    <t>RESIDENTIAL HIGHSCHOOL , AHMEDNAGAR</t>
  </si>
  <si>
    <t>DR. N. J. PAULBUDHE INSTITUTE OF TECHNOLOGY , AHMEDNAGAR, MAHARASHTRA</t>
  </si>
  <si>
    <t>TSSM'S BHIVRABAI SAWANT COLLEGE OF ENGINEERING AND RESEARCH , PUNE</t>
  </si>
  <si>
    <t>AutoCAD,REVIT,CSI ETABS,TEKLA STRUCTURE</t>
  </si>
  <si>
    <t>P25701118</t>
  </si>
  <si>
    <t>SUDEEP</t>
  </si>
  <si>
    <t>ROY</t>
  </si>
  <si>
    <t>Sudeep Roy</t>
  </si>
  <si>
    <t>roysudeep8@gmail.com</t>
  </si>
  <si>
    <t>p25701118@student.nicmar.ac.in</t>
  </si>
  <si>
    <t>09-Apr-1999</t>
  </si>
  <si>
    <t>ENGLISH, BENGALI &amp; HINDI</t>
  </si>
  <si>
    <t>7129 5962 1442</t>
  </si>
  <si>
    <t>SUBRATA KUMAR ROY</t>
  </si>
  <si>
    <t>EX BSF</t>
  </si>
  <si>
    <t>MALABIKA ROY</t>
  </si>
  <si>
    <t>Shyamnagar More, Shyamnagar, Tehatta, Nadia, West Bengal, 741155</t>
  </si>
  <si>
    <t>Nadia</t>
  </si>
  <si>
    <t>VIVEKANANDA ACADEMY</t>
  </si>
  <si>
    <t>JNV GOPALPUR BIRBHUM</t>
  </si>
  <si>
    <t>2015-Sep</t>
  </si>
  <si>
    <t>MAULANA ABUL KALAM AZAD UNIVERSITY OF TECHNOLOGY, WEST BENGAL</t>
  </si>
  <si>
    <t>OM DAYAL GROUP OF INSTITUTIONS</t>
  </si>
  <si>
    <t>AutoCAD, MS Office, MS Project, Primavera P6, Power BI, Tableau, Lumion, Photoshop, Revit, BIM, 3d Modeling</t>
  </si>
  <si>
    <t>RADIANT | ARCHITECT | KOLKATA | Jul 2022 | Jul 2024 | 2Y 0M | 4.6
ARCH-HUE Consultants | PROJECT ARCHITECT | KOLKATA | Aug 2024 | Jun 2025 | 0Y 10M | 5.06</t>
  </si>
  <si>
    <t>2 Years 12 Months</t>
  </si>
  <si>
    <t>Kayne Bio Sciences Ltd | Project Execution Intern | HYDERABAD | May 2026 | Jul 2026 | 8.7142857142857 Weeks | Campus Internship
RADIANT | INTERN ARCHITECT | KOLKATA | Jul 2021 | Jan 2022 | 26.285714285714 Weeks</t>
  </si>
  <si>
    <t>Empaneled Architect , New Town Kolkata Development Authority ( NKDA )
Registered Architect, COUNCIL OF ARCHITECTURE
Urban Service Planning , NPTEL ONLINE CERTIFICATION</t>
  </si>
  <si>
    <t>P25701119</t>
  </si>
  <si>
    <t>ABHIJAY</t>
  </si>
  <si>
    <t>AJAY</t>
  </si>
  <si>
    <t>GADEKAR</t>
  </si>
  <si>
    <t>Abhijay Ajay Gadekar</t>
  </si>
  <si>
    <t>abhijayagadekar1980@gmail.com</t>
  </si>
  <si>
    <t>p25701119@student.nicmar.ac.in</t>
  </si>
  <si>
    <t>04-Nov-2002</t>
  </si>
  <si>
    <t>8295 5297 9840</t>
  </si>
  <si>
    <t>AJAY GADEKAR</t>
  </si>
  <si>
    <t>GOVERNMENT SERVENT</t>
  </si>
  <si>
    <t>SHUBHANGI GADEKAR</t>
  </si>
  <si>
    <t>Jasmini Bungalow Plot No.12, Civil Lines, NMV Society, Near RTO.</t>
  </si>
  <si>
    <t>CENTRE POINT SCHOOL</t>
  </si>
  <si>
    <t>GURUNANAK PUBLIC SCHOOL</t>
  </si>
  <si>
    <t>RASHTRASANT TUKODOJI MAHARAJ UNIVERSITY, NAGPUR</t>
  </si>
  <si>
    <t>PRIYADARSHANI COLLEGE OF ENGINEERING</t>
  </si>
  <si>
    <t>AutoCAD,MS Office,MS Project,Primavera,SPSS,CANDY,@RISK</t>
  </si>
  <si>
    <t>National Highways Authority of India  | Intern  | Malda, West Bengal. | May 2026 | Jul 2026 | 8.5714285714286 Weeks | Campus Internship
Sky Construction | Intern | Nagpur | May 2024 | Jun 2024 | 5 Weeks
Raghukaul Constructions Private Limited | Intern | Nagpur | Jul 2023 | Jul 2023 | 3 Weeks</t>
  </si>
  <si>
    <t>Course in Universal Health</t>
  </si>
  <si>
    <t>P25701120</t>
  </si>
  <si>
    <t>Praveen . K</t>
  </si>
  <si>
    <t>kp966999@gmail.com</t>
  </si>
  <si>
    <t>p25701120@student.nicmar.ac.in</t>
  </si>
  <si>
    <t>18-Jul-2002</t>
  </si>
  <si>
    <t>TAMIL,ENGLISH,HINDI</t>
  </si>
  <si>
    <t>B-ve</t>
  </si>
  <si>
    <t>8729 3896 8010</t>
  </si>
  <si>
    <t>KANNAN.S</t>
  </si>
  <si>
    <t>NIRUBAMA.K</t>
  </si>
  <si>
    <t>175/2 V.O.C Road, NNL Bus Shed Opposite, Karaikudi</t>
  </si>
  <si>
    <t>Sivaganga</t>
  </si>
  <si>
    <t>ALAGAPPA MATRIC HR SEC SCHOOL KARAIKUDI</t>
  </si>
  <si>
    <t>STATE BOARD OF SCHOOL EXAMINATIONS, TAMILNADU</t>
  </si>
  <si>
    <t>KARAIKUDI MAGARISHI VIDHAYA MANDIR MATRIC HR SEC SCHOOL</t>
  </si>
  <si>
    <t>ANNA UNIVERSITY</t>
  </si>
  <si>
    <t>C.A.R.E SCHOOL OF ARCHITECTURE</t>
  </si>
  <si>
    <t>AutoCAD,MS Office,MS Project,Primavera,Revit (BIM),CANDY,SketchUp</t>
  </si>
  <si>
    <t>EDSOM FINTECT PVT. LTD | Project Management &amp; Business Analytics | Pune | May 2026 | Jun 2026 | 7.7142857142857 Weeks | Campus Internship
Narshimham Associates | Architecture  | Hyderabad | Jun 2023 | Nov 2023 | 20.571428571429 Weeks</t>
  </si>
  <si>
    <t>Project Management the Basics for Success Course Certificate
Introduction to Corporate Finance Course Certificate
BIM Course</t>
  </si>
  <si>
    <t>P25701121</t>
  </si>
  <si>
    <t>SOURAV</t>
  </si>
  <si>
    <t>SURESH</t>
  </si>
  <si>
    <t>KAKADE</t>
  </si>
  <si>
    <t>Sourav Suresh Kakade</t>
  </si>
  <si>
    <t>kakade.sourav@gmail.com</t>
  </si>
  <si>
    <t>p25701121@student.nicmar.ac.in</t>
  </si>
  <si>
    <t>15-Mar-1999</t>
  </si>
  <si>
    <t>7148 7721 9866</t>
  </si>
  <si>
    <t>SURESH KAKADE</t>
  </si>
  <si>
    <t>MRIDULA KAKADE</t>
  </si>
  <si>
    <t>E-001/2, Shireen Complex, Manpada Road, Near Sanghavi Garden, Sagaon, Dombivli East</t>
  </si>
  <si>
    <t>ABHINAV VIDYALAY</t>
  </si>
  <si>
    <t>COUNCIL FOR THE INDIAN SCHOOL CERTIFICATE EXAMINATIONS, DOMBIVLI, INDIA</t>
  </si>
  <si>
    <t>RAMNARAIN RUIA COLLEGE</t>
  </si>
  <si>
    <t>HIGHER SECONDARY CERTIFICATE EXAMINATION</t>
  </si>
  <si>
    <t>SHRI SHIVAJI MARATHA SOCIETY'S COLLEGE OF ARCHITECTURE, PUNE, MAHARASHTRA</t>
  </si>
  <si>
    <t>AutoCAD,MS Office,MS Project,Revit,Photoshop,Sketchup</t>
  </si>
  <si>
    <t>P. G. Patki Architects | Junior Architect-BIM | 1st Floor, Calcot House, 8, Tamarind Ln, Kala Ghoda, Fort, Mumbai, Maharashtra 400001 | May 2023 | Jul 2025 | 2Y 1M | 3.48</t>
  </si>
  <si>
    <t>ASBL | Design Research &amp; Coordination Intern | Hyderabad | May 2026 | Jul 2026 | 8.7142857142857 Weeks | Campus Internship
Ar. Ninad Vaidya | Intern | Ninad Vaidya Architects, Ground Floor, Rachna Divine, Dombivli, Unit No 1, Tilak Road, Dombivli, Thane, Maharashtra, 421201 | Jul 2021 | Nov 2021 | 18.714285714286 Weeks
Studio Symetree | Jr Architect | Aundh, Pune | Jun 2022 | Oct 2022 | 21.571428571429 Weeks</t>
  </si>
  <si>
    <t>P25701122</t>
  </si>
  <si>
    <t>TEJAS</t>
  </si>
  <si>
    <t>N</t>
  </si>
  <si>
    <t>Tejas N</t>
  </si>
  <si>
    <t>tejas.narayanaswamy33@gmail.com</t>
  </si>
  <si>
    <t>p25701122@student.nicmar.ac.in</t>
  </si>
  <si>
    <t>English, Kannada, Hindi</t>
  </si>
  <si>
    <t>3915 7864 1990</t>
  </si>
  <si>
    <t>NARAYANASWAMY V</t>
  </si>
  <si>
    <t>RETIRED TEACHER</t>
  </si>
  <si>
    <t>LATHA K</t>
  </si>
  <si>
    <t>No. 280, Geetha Bharath Nilaya, 1st Main , 1st Cross ,Vidyaranayapura</t>
  </si>
  <si>
    <t>SRI VIDYA MANDIRA HIGH SCHOOL</t>
  </si>
  <si>
    <t>KARNATAKA SECONDARY EDUCATION EXAMINATION BOARD , BENGALURU , KARNATAKA</t>
  </si>
  <si>
    <t>MES KISHORA KENDRA PU COLLEGE</t>
  </si>
  <si>
    <t>KARNATAKA SECONDARY EDUCATION (PRE-UNIVERSITY) EXAMINATION BOARD , BENGALURU , KARNATAKA</t>
  </si>
  <si>
    <t>BANGALORE INSTITUTE OF TECHNOLOGY , BENGALURU , KARNATAKA</t>
  </si>
  <si>
    <t>AutoCAD,MS Office,MS Project, Primavera, BIM</t>
  </si>
  <si>
    <t>Foxconn Hon Hai Technology India Mega Development Private Limited | Supplier Quality Engineer Trainee | Bengaluru | Oct 2024 | May 2025 | 0Y 7M | 2.97</t>
  </si>
  <si>
    <t>0 Years 7 Months</t>
  </si>
  <si>
    <t>Bangalore Metro Rail Corporation Limited | Project Management Trainee | Bengaluru | May 2026 | Jul 2026 | 8.7142857142857 Weeks | Campus Internship
Concord United Products Private Limited | Graduate Apprentice Trainee - Blade Manufacturing | Bengaluru | Jun 2024 | Sep 2024 | 16.714285714286 Weeks
Bharat Electronics Limited | Project Trainee - Strategic Communication &amp; Unmanned Systems | Bengaluru | Aug 2023 | Sep 2023 | 4.8571428571429 Weeks</t>
  </si>
  <si>
    <t>P25701123</t>
  </si>
  <si>
    <t>ADITYA</t>
  </si>
  <si>
    <t>RAMESH</t>
  </si>
  <si>
    <t>WAIRAGADE</t>
  </si>
  <si>
    <t>Aditya Ramesh Wairagade</t>
  </si>
  <si>
    <t>vairagadeaditya34@gmail.com</t>
  </si>
  <si>
    <t>p25701123@student.nicmar.ac.in</t>
  </si>
  <si>
    <t>03-Apr-2000</t>
  </si>
  <si>
    <t>Marathi, Hindi &amp; English</t>
  </si>
  <si>
    <t>4701 2974 6941</t>
  </si>
  <si>
    <t>RAMESH WAIRAGADE</t>
  </si>
  <si>
    <t>ASHA WAIRAGADE</t>
  </si>
  <si>
    <t>BANKER</t>
  </si>
  <si>
    <t>Dashrath Wada, Near Medplus, Jatpura Ward No. 1, Ramnagar Road, Chandrapur.</t>
  </si>
  <si>
    <t>VIDYA NIKETAN HIGH SCHOOL, CHANDRAPUR</t>
  </si>
  <si>
    <t>VIDYA NIKETAN JUNIOR COLLEGE, CHANDRAPUR</t>
  </si>
  <si>
    <t>ST. VINCENT COLLEGE OF ENGINEERING &amp; TECHNOLOGY, NAGPUR</t>
  </si>
  <si>
    <t>MS Office,MS Project,Primavera,Solidworks</t>
  </si>
  <si>
    <t>AK Associates  | Project Coordination  | Chandrapur, Maharashtra  | May 2026 | Jul 2026 | 8.7142857142857 Weeks | Campus Internship
KP Industries | Engineering Trainee | Hingna MIDC, Nagpur | Sep 2021 | Oct 2021 | 2 Weeks
Tristar Cars Private Limited ( Maruti Suzuki) | Engineering Trainee | Chandrapur | Jan 2022 | Jan 2022 | 2 Weeks
CHANDRAPUR FERRO ALLOY PLANT (STEEL AUTHORITY OF INDIA LIMITED) | Engineering Trainee  | CHANDRAPUR | Feb 2022 | Feb 2022 | 3.8571428571429 Weeks</t>
  </si>
  <si>
    <t>Lean Six Sigma Green Belt</t>
  </si>
  <si>
    <t>P25701124</t>
  </si>
  <si>
    <t>ARAVIND</t>
  </si>
  <si>
    <t>SHIBU</t>
  </si>
  <si>
    <t>Aravind Shibu</t>
  </si>
  <si>
    <t>aravindshibu2406@gmail.com</t>
  </si>
  <si>
    <t>p25701124@student.nicmar.ac.in</t>
  </si>
  <si>
    <t>06-Feb-2001</t>
  </si>
  <si>
    <t>English, Malayalam, Hindi</t>
  </si>
  <si>
    <t>Speaking</t>
  </si>
  <si>
    <t>5746 2689 3039</t>
  </si>
  <si>
    <t>SHIBU A</t>
  </si>
  <si>
    <t>SUJATHA G</t>
  </si>
  <si>
    <t>LIC EMPLOYEE</t>
  </si>
  <si>
    <t>Souparnika House, Court Junction 
Ponkunnam P.O Kottayam Kerala</t>
  </si>
  <si>
    <t>Kottayam</t>
  </si>
  <si>
    <t>Souparnika House, Court Junction
Ponkunnam P.O Kottayam Kerala</t>
  </si>
  <si>
    <t>ST ANTONY'S PUBLIC SCHOOL KANJIRAPALLY KOTTAYAM</t>
  </si>
  <si>
    <t>AMAL JYOTHI COLLEGE OF  ENGINEERING KANJIRAPALLY, KERALA</t>
  </si>
  <si>
    <t>2024-Nov</t>
  </si>
  <si>
    <t>AutoCAD,MS Office,MS Project,Primavera,CANVA</t>
  </si>
  <si>
    <t>GlobalFair Inc | Project Management Intern  | Bengalore  | May 2026 | Jun 2026 | 8.1428571428571 Weeks | Campus Internship
K-DISC | YIP INTERNSHIP | KOTTAYAM | Jan 2024 | Mar 2024 | 8.5714285714286 Weeks
LIVIT  INTERIORS | MANAGEMENT AND CLIENT COORDINATOR | ERNAKULAM | Jul 2024 | Dec 2024 | 21.857142857143 Weeks
Kerala Public Works Department | Intern | Kottayam  | May 2023 | May 2023 | 0.71428571428571 Weeks</t>
  </si>
  <si>
    <t>Volunteer for NASA SPACE APPS CHALLENGE 2024
Course Completion on  STAAD.Pro
Course Completion on  Primavera Project Management
Certificate of Participation in Srishti, 10th National Level Project Exhibition and Competition
Certificate for being Career Ambassador in implementing the connect career to campus.
Course Completion on  AI Applications  for Civil Engineer
Energy Cell Regional Coordinator
Volunteer for NASA SPACE APPS CHALLENGE 2023</t>
  </si>
  <si>
    <t>P25701125</t>
  </si>
  <si>
    <t>POOJA</t>
  </si>
  <si>
    <t>AMIN</t>
  </si>
  <si>
    <t>Pooja Pravin Amin</t>
  </si>
  <si>
    <t>poojjaamin@gmail.com</t>
  </si>
  <si>
    <t>p25701125@student.nicmar.ac.in</t>
  </si>
  <si>
    <t>19-Jun-2000</t>
  </si>
  <si>
    <t>3291 5634 1858</t>
  </si>
  <si>
    <t>PRAVIN S AMIN</t>
  </si>
  <si>
    <t>JAYA PRAVIN AMIN</t>
  </si>
  <si>
    <t>401/B9, Brahmand Complex PHASE 3, Azad Nagar, Opp Orchid International School, Thane (W)</t>
  </si>
  <si>
    <t>SRI MA VIDYALAYA</t>
  </si>
  <si>
    <t>VIDYA NIKETAN JR COLLEGE OF COMMERCE AND SICENCE</t>
  </si>
  <si>
    <t>DR. DY PATIL COLLEGE OF ARCHITECTURE, NAVI MUMBAI</t>
  </si>
  <si>
    <t>AutoCAD,MS Office,MS Project,Primavera,Archicad,Lumion,Revit,Photoshop</t>
  </si>
  <si>
    <t>GA Design | Junior Architect | Lower Parel, Mumbai | Jan 2024 | Jun 2025 | 1Y 4M | 2.52</t>
  </si>
  <si>
    <t>Ascendas Firstspace  | Project Intern  | Mumbai  | May 2026 | Jun 2026 | 8.1428571428571 Weeks | Campus Internship
SAAKAAR ARCHITECTS | Junior Architect | THANE, MAHARASHTRA  | Dec 2021 | Apr 2022 | 16.428571428571 Weeks</t>
  </si>
  <si>
    <t>Business Communication Essential by IIM Bangalore
ISO Certified Software Training Course(S) for Revit, Rhino, Grasshopper, Lumion
Career in Set Design
Architecture Illustration</t>
  </si>
  <si>
    <t>P25701126</t>
  </si>
  <si>
    <t>PRIYA</t>
  </si>
  <si>
    <t>JAISWAL</t>
  </si>
  <si>
    <t>Priya Krishna Jaiswal</t>
  </si>
  <si>
    <t>jaiswalpriya2903@gmail.com</t>
  </si>
  <si>
    <t>p25701126@student.nicmar.ac.in</t>
  </si>
  <si>
    <t>29-Mar-2001</t>
  </si>
  <si>
    <t>4645 6127 3961</t>
  </si>
  <si>
    <t>SUMAN</t>
  </si>
  <si>
    <t>14, 2nd Floor, Krishna Niwas, R. A. Kidwai Road, Wadala (West), Mumbai - 400031</t>
  </si>
  <si>
    <t>SOUTH INDIAN WELFARE SOCIETY SCHOOL</t>
  </si>
  <si>
    <t>SIES COLLEGE OF ARTS, SCIENCE &amp; COMMERCE</t>
  </si>
  <si>
    <t>DR. BALIRAM HIRAY COLLEGE OF ARCHITECTURE</t>
  </si>
  <si>
    <t>AutoCAD,MS Office,MS Project,Primavera,Adobe Photoshop,Lumion,SketchUp</t>
  </si>
  <si>
    <t>Ascendas Firstspace  | Project Intern  | BKC, Mumbai | May 2026 | Jun 2026 | 8.1428571428571 Weeks | Campus Internship
S. P. Shevade &amp; Associates | Intern Architect | Vile Parle | Dec 2022 | Apr 2023 | 20.142857142857 Weeks
Talati and Partners LLP | Architect | Worli, Mumbai  | Jul 2024 | Jun 2025 | 49.571428571429 Weeks</t>
  </si>
  <si>
    <t>P25701127</t>
  </si>
  <si>
    <t>PONNAM</t>
  </si>
  <si>
    <t>SAI</t>
  </si>
  <si>
    <t>Ponnam Sai Kiran</t>
  </si>
  <si>
    <t>p.saikiran006@gmail.com</t>
  </si>
  <si>
    <t>p25701127@student.nicmar.ac.in</t>
  </si>
  <si>
    <t>06-May-2003</t>
  </si>
  <si>
    <t>English,Hindi,Telugu,Odia</t>
  </si>
  <si>
    <t>8057 8973 1192</t>
  </si>
  <si>
    <t>P.ARUN CHOWDARY</t>
  </si>
  <si>
    <t>P.LAKSHMI SUREKHA</t>
  </si>
  <si>
    <t>Arun Buildings,Oppposite Paramount Automobiles,Devodola,Rayagada,Odisha</t>
  </si>
  <si>
    <t>Rayagada</t>
  </si>
  <si>
    <t>SRI CHAITANYA</t>
  </si>
  <si>
    <t>CBSE VISHAKAPATNAM,ANDHRA PRADESH</t>
  </si>
  <si>
    <t>SOA UNIVERSITY</t>
  </si>
  <si>
    <t>INSTITUTE OF TECHNICAL EDUCATION AND RESEARCH,BHUBANESHWAR,ODISHA</t>
  </si>
  <si>
    <t>MS Office,MS Project,Primavera,Python,Java,Adobe Photoshop,Adobe PreimrePro,Data Science,AI ML,Full Stack,Algorithm Design,@RISK,Candy(Basic),Canva,Digital Logic Design,Computer Networking,DBMS</t>
  </si>
  <si>
    <t>Ambica Construction | Management Trainee | Rayagada,Odisha | May 2026 | Jul 2026 | 10.714285714286 Weeks | Campus Internship</t>
  </si>
  <si>
    <t>P25701128</t>
  </si>
  <si>
    <t>NANDHINI</t>
  </si>
  <si>
    <t>Nandhini N</t>
  </si>
  <si>
    <t>nandhiniar2503@gmail.com</t>
  </si>
  <si>
    <t>p25701128@student.nicmar.ac.in</t>
  </si>
  <si>
    <t>Married</t>
  </si>
  <si>
    <t>6673 2496 2348</t>
  </si>
  <si>
    <t>NAGARAJAN K</t>
  </si>
  <si>
    <t>MANAGER</t>
  </si>
  <si>
    <t>LAKSHMI N</t>
  </si>
  <si>
    <t>3/843-A, AMIRTHA NAGAR, ARASANATTI VILLAGE, MOOKANDAPALLI, HOSUR</t>
  </si>
  <si>
    <t>Krishnagiri</t>
  </si>
  <si>
    <t>MAHARISHI VIDYA MANDIR</t>
  </si>
  <si>
    <t>CBSE, HOSUR</t>
  </si>
  <si>
    <t>SCHOOL OF ARCHITECTURE &amp; PLANNING,CHENNAI</t>
  </si>
  <si>
    <t>AutoCAD,MS Office,MS Project,Primavera,SKETCHUP,REVIT,LUMION,D5,ENSCAPE, SPSS</t>
  </si>
  <si>
    <t>A SKETCH ARCHITECTURE + DESIGN | JUNIOR ARCHITECT | bengaluru | Nov 2024 | May 2025 | 0Y 6M | 3.24</t>
  </si>
  <si>
    <t>0 Years 6 Months</t>
  </si>
  <si>
    <t>Titan company limited  | Project execution intern | Bengaluru  | May 2026 | Jul 2026 | 8.5714285714286 Weeks | Campus Internship
UNKNOWN ARCHITECTS | INTERN ARCHITECT | CHENNAI | Mar 2022 | Jun 2022 | 13.714285714286 Weeks
UNKNOWN ARCHITECTS | JUNIOR ARCHITECT | CHENNAI | Jul 2023 | Jul 2024 | 56.285714285714 Weeks</t>
  </si>
  <si>
    <t>P25701129</t>
  </si>
  <si>
    <t>ADITI</t>
  </si>
  <si>
    <t>Aditi Jitendra Patil</t>
  </si>
  <si>
    <t>aditi.jpatil28@gmail.com</t>
  </si>
  <si>
    <t>p25701129@student.nicmar.ac.in</t>
  </si>
  <si>
    <t>28-Oct-2000</t>
  </si>
  <si>
    <t>6390 3912 5999</t>
  </si>
  <si>
    <t>JITENDRA PATIL</t>
  </si>
  <si>
    <t>SHARADA PATIL</t>
  </si>
  <si>
    <t>401,Uttara CHS, Plot No. 11 &amp;12, Sector 50(old), Seawoods, Navi Mumbai- 400706</t>
  </si>
  <si>
    <t>RYAN INTERNATIONAL SCHOOL, GOREGAON(E), MUMBAI</t>
  </si>
  <si>
    <t>ICSE, MUMBAI</t>
  </si>
  <si>
    <t>DNYAN PUSHPA VIDYANIKETAN &amp; JR. COLLEGE , CBD BELAPUR, NAVI MUMBAI</t>
  </si>
  <si>
    <t>HSC,MAHARASHTRA</t>
  </si>
  <si>
    <t>AutoCAD,MS Office,MS Project,Primavera,Adobe Photoshop,Revit,Lumion,Enscape,Sketcheup</t>
  </si>
  <si>
    <t>Praveen Awate Architects Pvt.Ltd | Jr. Architect | Dadar(West), Mumbai | Sep 2023 | Apr 2024 | 0Y 7M | 2.4
Urbann Analysis and Solutions Pvt.Ltd | Jr. Architect | CBD Belapur, Navi Mumbai | May 2024 | Jun 2025 | 1Y 1M | 3</t>
  </si>
  <si>
    <t>1 Year 9 Months</t>
  </si>
  <si>
    <t>Larsen &amp; Toubro Construction | Project Planning Intern | Kharghar, Navi Mumbai | May 2026 | Jul 2026 | 8.5714285714286 Weeks | Campus Internship
Mobius Architects | Intern Architect | Juhinagar, Navi Mumbai | Nov 2021 | May 2022 | 22.571428571429 Weeks</t>
  </si>
  <si>
    <t>P25701130</t>
  </si>
  <si>
    <t>SANDU</t>
  </si>
  <si>
    <t>Sandu Rakesh</t>
  </si>
  <si>
    <t>rakeshsandu2003@gmail.com</t>
  </si>
  <si>
    <t>p25701130@student.nicmar.ac.in</t>
  </si>
  <si>
    <t>25-Sep-2003</t>
  </si>
  <si>
    <t>English, Telugu, Hindi</t>
  </si>
  <si>
    <t>Sports,Travelling</t>
  </si>
  <si>
    <t>5738 8308 6956</t>
  </si>
  <si>
    <t>SANDU PANDU RANGA RAO</t>
  </si>
  <si>
    <t>COCONUT VENDOR</t>
  </si>
  <si>
    <t>SANDU VENKATARATNAM</t>
  </si>
  <si>
    <t>D/No:65-5-10/2, Darsi Peta-1,Patamata,Vijayawada</t>
  </si>
  <si>
    <t>SRI CHAITANYA SCHOOL</t>
  </si>
  <si>
    <t>BOARD OF SECONDARY EDUCATION, ANDHRA PRADESH</t>
  </si>
  <si>
    <t>BOARD OF INTERMEDIATE EDUCATION, ANDHRA PRADESH</t>
  </si>
  <si>
    <t>ACHARYA NAGARJUNA UNIVERSITY</t>
  </si>
  <si>
    <t>ACHARYA NAGARJUNA UNIVERSITY, GUNTUR, ANDHRA PRADESH</t>
  </si>
  <si>
    <t>Bangalore Metro Rail Corporation Ltd.  | Project Management Intern | Bengaluru | May 2026 | Jul 2026 | 8.7142857142857 Weeks | Campus Internship
STARC INDIA | SITE ENGINEER INTERN | HYDERABAD | Mar 2025 | Jun 2025 | 13.142857142857 Weeks</t>
  </si>
  <si>
    <t>P25701131</t>
  </si>
  <si>
    <t>RISHIDHAR</t>
  </si>
  <si>
    <t>M S</t>
  </si>
  <si>
    <t>Rishidhar M S</t>
  </si>
  <si>
    <t>rishizeth5@gmail.com</t>
  </si>
  <si>
    <t>p25701131@student.nicmar.ac.in</t>
  </si>
  <si>
    <t>11-Jun-2003</t>
  </si>
  <si>
    <t>ENGLISH,TAMIL</t>
  </si>
  <si>
    <t>Gym,Books,F1,Trading</t>
  </si>
  <si>
    <t>other</t>
  </si>
  <si>
    <t>4814 5110 3757</t>
  </si>
  <si>
    <t>MEGAN C</t>
  </si>
  <si>
    <t>SUKUMARI C</t>
  </si>
  <si>
    <t>MATH PROFESSOR</t>
  </si>
  <si>
    <t>17,b Kannagi Street,Muthamil Nagar,M.C.Road,Thanjavur.</t>
  </si>
  <si>
    <t>Thanjavur</t>
  </si>
  <si>
    <t>YAGAPPA MATRICULATION HIGHER SECONDARY SCHOOL</t>
  </si>
  <si>
    <t>THANJAVUR</t>
  </si>
  <si>
    <t>SASTRA DEEMED UNIVERSITY</t>
  </si>
  <si>
    <t>MS Office,MS Project,Primavera,MS Excel,Site Execution,Quantity Estimation,Quality Control</t>
  </si>
  <si>
    <t>Sakkthi Construction | Site Engineer | Trichy | Jul 2024 | Jun 2025 | 0Y 11M | 2.4</t>
  </si>
  <si>
    <t>Larsen &amp; Toubro | Project Manager  | Chennai  | May 2026 | Jul 2026 | 8.5714285714286 Weeks | Campus Internship
VME Pre-cast | Production Supervisor | Kanchipuram | Jul 2023 | Jul 2023 | 2 Weeks</t>
  </si>
  <si>
    <t>P25701132</t>
  </si>
  <si>
    <t>PRASANNA</t>
  </si>
  <si>
    <t>DHANANJAY</t>
  </si>
  <si>
    <t>THAWARE</t>
  </si>
  <si>
    <t>Prasanna Dhananjay Thaware</t>
  </si>
  <si>
    <t>p.thaware@yahoo.com</t>
  </si>
  <si>
    <t>p25701132@student.nicmar.ac.in</t>
  </si>
  <si>
    <t>09-Jul-2000</t>
  </si>
  <si>
    <t>Travelling,Motorcycling,Swimming</t>
  </si>
  <si>
    <t>3991 9190 1714</t>
  </si>
  <si>
    <t>YOGITA</t>
  </si>
  <si>
    <t>Second Floor, Vedant Apartment, Kohale Layout, Khadgaon Road, Wadi</t>
  </si>
  <si>
    <t>ST. XAVIERS HIGH SCHOOL NAGPUR</t>
  </si>
  <si>
    <t>CENTRAL BOARD OF SECONDARY EDUCATION (CBSE)  NAGPUR MH</t>
  </si>
  <si>
    <t>DR. BABASAHEB AMBEDKAR MARATHWADA UNIVERSITY</t>
  </si>
  <si>
    <t>GOVERNMENT COLLEGE OF ENGINEERING AURANGABAD, CHHATRAPATI SAMBHAJINAGAR, MAHARASHTRA</t>
  </si>
  <si>
    <t>Primavera P6, MS Project, Power BI, @Risk, MS Office, Candy, AutoCAD, SolidWorks, ANSYS, CATIA</t>
  </si>
  <si>
    <t>Adani Solar Adani Infra (India) Ltd | Assistant Manager Project Management | Mundra, Gujarat | Aug 2022 | Feb 2024 | 1Y 6M | 8</t>
  </si>
  <si>
    <t>Saint-Gobain India Pvt. Ltd. | Sales &amp; Marketing Intern | Bengaluru | May 2026 | Jul 2026 | 8.4285714285714 Weeks | Campus Internship</t>
  </si>
  <si>
    <t>Lean Six Sigma Green Belt Certification</t>
  </si>
  <si>
    <t>P25701133</t>
  </si>
  <si>
    <t>Om Rajesh Patil</t>
  </si>
  <si>
    <t>ompatil16122002@gmail.com</t>
  </si>
  <si>
    <t>p25701133@student.nicmar.ac.in</t>
  </si>
  <si>
    <t>16-Dec-2002</t>
  </si>
  <si>
    <t>ENGLISH, HINDI, MARATHI, KANNADA</t>
  </si>
  <si>
    <t>7769 0136 0503</t>
  </si>
  <si>
    <t>RAJESH PATIL</t>
  </si>
  <si>
    <t>GOVERNMENT CONTRACTOR &amp; BUSINESSMAN</t>
  </si>
  <si>
    <t>VAISHALI PATIL</t>
  </si>
  <si>
    <t>Rajsheela Building, Ashok Nagar, Nipani, District Belgaum, Karnataka, 591237</t>
  </si>
  <si>
    <t>Belgaum</t>
  </si>
  <si>
    <t>SANJAY GHODAWAT INTERNATIONAL SCHOOL</t>
  </si>
  <si>
    <t>CAMBRIDGE ASSESSMENT INTERNATIONAL EDUCATION INTERNATIONAL GENERAL CERTIFICATE OF SECONDARY EDUCATION (CAIE IGCSE), KOLHAPUR, MAHARASHTRA</t>
  </si>
  <si>
    <t>INTERNATIONAL BACCALAUREATE DIPLOMA PROGRAM (IBDP), KOLHAPUR, MAHARASHTRA</t>
  </si>
  <si>
    <t>SVKM'S NARSEE MONJEE INSTITUTE OF MANAGEMENT STUDIES (NMIMS UNIVERSITY)</t>
  </si>
  <si>
    <t>PRAVIN DALAL SCHOOL OF ENTREPRENEURSHIP &amp; FAMILY BUSINESS MANAGEMENT</t>
  </si>
  <si>
    <t>MS Office,MS Project,Primavera,Tableau</t>
  </si>
  <si>
    <t>M/s B.R.Patil Engineers &amp; Contractors | Assistant Manager  | Belgaum, karnataka  | Mar 2024 | Jun 2025 | 1Y 3M | 2.09</t>
  </si>
  <si>
    <t>Asian Paints Project Sales | Sales Engineer  | Mangaluru  | May 2026 | Jul 2026 | 8.7142857142857 Weeks | Campus Internship
GEOLIFE AGRITECH PVT LTD | SALES &amp; DISTRIBUTION INTERN  | MUMBAI | Apr 2023 | Jun 2023 | 10.428571428571 Weeks
PIOMA CHEMICALS (MAYPHARM LIFE SCIENCES) | PROCUREMENT &amp; PURCHASING INTERN | MUMBAI | May 2022 | Jun 2022 | 6.7142857142857 Weeks
LEAPUS TECHNOLOGIES PVT LTD (PIXIS AI) | CUSTOMER SUCCESS AND PERFORMANCE MARKETER | BENGALURU  | May 2021 | Jul 2021 | 12.714285714286 Weeks</t>
  </si>
  <si>
    <t>P25701134</t>
  </si>
  <si>
    <t>ASHWINKUMAR</t>
  </si>
  <si>
    <t>VHARAMBALE</t>
  </si>
  <si>
    <t>Priyanka Ashwinkumar Vharambale</t>
  </si>
  <si>
    <t>priyankavharambale91@gmail.com</t>
  </si>
  <si>
    <t>p25701134@student.nicmar.ac.in</t>
  </si>
  <si>
    <t>Marathi,English,Hindi</t>
  </si>
  <si>
    <t>2427 9649 0093</t>
  </si>
  <si>
    <t>SENIOR PROFESSOR</t>
  </si>
  <si>
    <t>SUCHITRA</t>
  </si>
  <si>
    <t>Plot No. 31,Padma Housing Society,near S.S.C. Board, _x000D_
Rajendra Nagar Ring Road</t>
  </si>
  <si>
    <t>RADHABAI SHINDE ENGLISH MEDIUM SCHOOL</t>
  </si>
  <si>
    <t>MAHARASHTRA STATE BOARD OF SECONDARY AND  HIGHER SECONDARY EDUCATION, PUNE</t>
  </si>
  <si>
    <t>NEW INSTITUTE OF TECHNOLOGY, KOLHAPUR, MAHARASHTRA</t>
  </si>
  <si>
    <t>SHIVAJI UNIVERSITY, KOLHAPUR</t>
  </si>
  <si>
    <t>RAJARAMBAPU INSTITUTE OF TECHNOLOGY, ISLAMPUR, MAHARASHTRA</t>
  </si>
  <si>
    <t>AutoCAD,civil 3d,storm sewer extension and analysis</t>
  </si>
  <si>
    <t>Indovance Pvt. Ltd. | Civil Design Engineer | Pune | Mar 2024 | Jul 2025 | 1Y 3M | 4</t>
  </si>
  <si>
    <t>Fidesto Projects Private Limited | Project Planning &amp; Scheduling Intern | Pune | May 2026 | Jul 2026 | 8.7142857142857 Weeks | Campus Internship
Indovance Pvt. Ltd. | Trainee Design Engineer | Pune | Jan 2024 | Mar 2024 | 9.8571428571429 Weeks
Pooja Associates | Intern | Islampur | Sep 2022 | Sep 2022 | 2.8571428571429 Weeks</t>
  </si>
  <si>
    <t>P25701135</t>
  </si>
  <si>
    <t>JAY</t>
  </si>
  <si>
    <t>PASAD</t>
  </si>
  <si>
    <t>Jay Anil Pasad</t>
  </si>
  <si>
    <t>jay36pasad@gmail.com</t>
  </si>
  <si>
    <t>p25701135@student.nicmar.ac.in</t>
  </si>
  <si>
    <t>28-Dec-2000</t>
  </si>
  <si>
    <t>Hindi,English,Marathi,Gujarati,Kutchi</t>
  </si>
  <si>
    <t>9703 4998 8081</t>
  </si>
  <si>
    <t>ANIL PASAD</t>
  </si>
  <si>
    <t>LEENA PASAD</t>
  </si>
  <si>
    <t>B/203, Malhar Palace No. 2,_x000D_
Manpada Road, Opp Kasturi Plaza</t>
  </si>
  <si>
    <t>VIDYA NIKETAN</t>
  </si>
  <si>
    <t>2004-Jul</t>
  </si>
  <si>
    <t>K J SOMAIYA COLLEGE OF SCIENCE &amp; COMMERCE</t>
  </si>
  <si>
    <t>DR. D Y PATIL COLLEGE OF ARCHITECTURE</t>
  </si>
  <si>
    <t>AutoCAD,MS Office,MS Project,Primavera,SketchUp,Enscape,Photoshop,Excel</t>
  </si>
  <si>
    <t>Shree Designs | Jr. Architect | Mumbai | Jul 2023 | Jun 2025 | 1Y 11M | 3.6</t>
  </si>
  <si>
    <t>Keystone Realtors (Rustomjee) | Project Management Intern | Mumbai | May 2026 | Jul 2026 | 8.7142857142857 Weeks | Campus Internship
Dilip Deshmukh &amp; Associates | Intern | Dombivali | Dec 2021 | Apr 2022 | 18.428571428571 Weeks</t>
  </si>
  <si>
    <t>P25701136</t>
  </si>
  <si>
    <t>URJA</t>
  </si>
  <si>
    <t>NITIN</t>
  </si>
  <si>
    <t>CHAUHAN</t>
  </si>
  <si>
    <t>Urja Nitin Chauhan</t>
  </si>
  <si>
    <t>chauhanurja05@gmail.com</t>
  </si>
  <si>
    <t>p25701136@student.nicmar.ac.in</t>
  </si>
  <si>
    <t>05-May-2000</t>
  </si>
  <si>
    <t>English, Marathi, Hindi, Gujarati</t>
  </si>
  <si>
    <t>8746 0737 4195</t>
  </si>
  <si>
    <t>NITIN CHAUHAN</t>
  </si>
  <si>
    <t>SHEETAL CHAUHAN</t>
  </si>
  <si>
    <t>101, Amidhara CHS, Mamlatdarwadi Rd No.4, Near Nandu Medical, Malad West</t>
  </si>
  <si>
    <t>CHILDREN'S ACADEMY</t>
  </si>
  <si>
    <t>SHRI TIKAMDAS PURSHOTAM BHATIA COLLEGE OF SCIENCE</t>
  </si>
  <si>
    <t>AutoCAD,MS Office,MS Project,Primavera,Photoshop,Sketchup</t>
  </si>
  <si>
    <t>MANISH MEHTA ARCHITECT | ASSISTANT ARCHITECT | MUMBAI | Jun 2023 | Apr 2025 | 1Y 10M | 3.6</t>
  </si>
  <si>
    <t>JONES LANG LASALLE PROPERTY CONSULTANTS (INDIA) PVT LTD | Intern | Mumbai | May 2026 | Jul 2026 | 8.7142857142857 Weeks | Campus Internship
MANISH MEHTA ARCHITECT | ARCHITECTURAL INTERN | SANTACRUZ, MUMBAI | Dec 2021 | Apr 2022 | 18.428571428571 Weeks</t>
  </si>
  <si>
    <t>UN Volunteers
Autocad</t>
  </si>
  <si>
    <t>P25701137</t>
  </si>
  <si>
    <t>ARVIND</t>
  </si>
  <si>
    <t>SALODKAR</t>
  </si>
  <si>
    <t>Dhanashree Arvind Salodkar</t>
  </si>
  <si>
    <t>dsalodkar7875@gmail.com</t>
  </si>
  <si>
    <t>p25701137@student.nicmar.ac.in</t>
  </si>
  <si>
    <t>13-Nov-2001</t>
  </si>
  <si>
    <t>Performing Arts (Dance),Creative &amp; Experience Design,Visual Arts (Painting &amp; Sketching),Outdoor Exploration &amp; Riding</t>
  </si>
  <si>
    <t>7568 5206 2037</t>
  </si>
  <si>
    <t>MRUNAL</t>
  </si>
  <si>
    <t>Gandhi Nagar, Dhamangaon Road</t>
  </si>
  <si>
    <t>Yavatmal</t>
  </si>
  <si>
    <t>ST. ALOYSIUS ENGLISH MEDIUM HIGH SCHOOL</t>
  </si>
  <si>
    <t>CENTRAL BOARD OF SECONDARY EDUCATION , DELHI</t>
  </si>
  <si>
    <t>ADARSH SANSKAR JUNIOR COLLEGE , NAGPUR</t>
  </si>
  <si>
    <t>MAHARASHTRA STATE BOARD OF SECONDARY &amp; HIGHER SECONDARY EDUCATION , PUNE</t>
  </si>
  <si>
    <t>PADMASHREE DR. D Y PATIL COLLEGE OF ARCHITECTURE, AKURDI , PUNE</t>
  </si>
  <si>
    <t>AutoCAD,MS Office,MS Project,Sketchup,Lumion,Power BI</t>
  </si>
  <si>
    <t>Figments Experience Lab | Junior Architect | Pune  | Jul 2024 | Jun 2025 | 0Y 11M | 2.16</t>
  </si>
  <si>
    <t>Rahul S. Sangle  | Project Management Intern  | Yavatmal  | May 2026 | Jul 2026 | 8.7142857142857 Weeks | Campus Internship
Akruti Concept Studio | Intern  | Pune  | Jun 2023 | Oct 2023 | 19.428571428571 Weeks</t>
  </si>
  <si>
    <t>P25701138</t>
  </si>
  <si>
    <t>SANJALI</t>
  </si>
  <si>
    <t>SACHIN</t>
  </si>
  <si>
    <t>GANORE</t>
  </si>
  <si>
    <t>Sanjali Sachin Ganore</t>
  </si>
  <si>
    <t>sanjaliganore19@gmail.com</t>
  </si>
  <si>
    <t>p25701138@student.nicmar.ac.in</t>
  </si>
  <si>
    <t>19-Dec-2001</t>
  </si>
  <si>
    <t>9322 3024 5758</t>
  </si>
  <si>
    <t>SUNAYANA</t>
  </si>
  <si>
    <t>493, Nivrutti Cloth Stores, Telikhunt Chowk, Sangamner, Ahmednagar</t>
  </si>
  <si>
    <t>DHRUV ACADEMY</t>
  </si>
  <si>
    <t>SIR JJ COLLEGE OF ARCHITECTURE</t>
  </si>
  <si>
    <t>AutoCAD,MS Office,MS Project,Primavera,Sketchup,Photoshop,Vectorworks</t>
  </si>
  <si>
    <t>ANT Associates | Junior Architect | Nashik | Sep 2024 | Jun 2025 | 0Y 9M | 1.8</t>
  </si>
  <si>
    <t>Kayne Bio Sciences | Project Operations Intern | Hyderabad | May 2026 | Jul 2026 | 8.7142857142857 Weeks | Campus Internship
ABHIKALPAN ARCHITECTS AND PLANNERS | Architectural Intern | MUMBAI | Dec 2022 | Apr 2023 | 20.714285714286 Weeks</t>
  </si>
  <si>
    <t>P25701139</t>
  </si>
  <si>
    <t>AARTHI MAHALAKSHMI</t>
  </si>
  <si>
    <t>SUBRAMANIAN</t>
  </si>
  <si>
    <t>Aarthi Mahalakshmi . Subramanian</t>
  </si>
  <si>
    <t>aarthimahalakshmi8@gmail.com</t>
  </si>
  <si>
    <t>p25701139@student.nicmar.ac.in</t>
  </si>
  <si>
    <t>27-Oct-2000</t>
  </si>
  <si>
    <t>English, Tamil, Hindi, Marathi</t>
  </si>
  <si>
    <t>3994 7981 0560</t>
  </si>
  <si>
    <t>OFFICE EMPLOYEE</t>
  </si>
  <si>
    <t>THANGAM</t>
  </si>
  <si>
    <t>104, B WING, TIRUPATI ICON, SECTOR 20, KAMOTHE, PANVEL, 410209</t>
  </si>
  <si>
    <t>48, Hem Bhuvan, Vatchraj Lane, Matunga Central, 400019</t>
  </si>
  <si>
    <t>SIES HIGH SCHOOL</t>
  </si>
  <si>
    <t>PRAVIN PATIL POLYTECHNIC, THANE</t>
  </si>
  <si>
    <t>UNIVERSAL COLLEGE OF ENGINEERING,VASAI</t>
  </si>
  <si>
    <t>MBA</t>
  </si>
  <si>
    <t>2027-May</t>
  </si>
  <si>
    <t>MS Office,MS Project,Primavera,Power BI,Data Analysis,Advanced MS Excel</t>
  </si>
  <si>
    <t>HDB Financial Services | Junior Officer | Kanjurmarg Mumbai | Jan 2023 | Apr 2024 | 1Y 3M | 2.33</t>
  </si>
  <si>
    <t>GUBBI CIVIL ENGINEERS LTD | Project Management Intern | Thane | May 2026 | Jul 2026 | 8.7142857142857 Weeks | Campus Internship</t>
  </si>
  <si>
    <t>Google Business Intelligence
Project Management: The Basics for Success</t>
  </si>
  <si>
    <t>P25701140</t>
  </si>
  <si>
    <t>RUTUJA</t>
  </si>
  <si>
    <t>PRASHANT</t>
  </si>
  <si>
    <t>Rutuja Prashant Patil</t>
  </si>
  <si>
    <t>rutujappatil.05@gmail.com</t>
  </si>
  <si>
    <t>p25701140@student.nicmar.ac.in</t>
  </si>
  <si>
    <t>05-Mar-2002</t>
  </si>
  <si>
    <t>Marathi, English, Hindi</t>
  </si>
  <si>
    <t>4411 3754 6099</t>
  </si>
  <si>
    <t>RUPALI</t>
  </si>
  <si>
    <t>10, Zunjar Colony Godoli Housing Society, Satara</t>
  </si>
  <si>
    <t>GURUKUL SECONDARY SCHOOL</t>
  </si>
  <si>
    <t>PARENTS ASSOCIATION ENGLISH SCHOOL &amp; JUNIOR COLLEGE SATARA</t>
  </si>
  <si>
    <t>S B PATIL COLLEGE OF ARCHITECTURE AND DESIGN, MAHARASHTRA, PUNE</t>
  </si>
  <si>
    <t>AutoCAD,MS Office,MS Project,sketchup,photoshop,enscape,Draft sight,Ms Excel</t>
  </si>
  <si>
    <t>Shilpkar Construction private limited  | Project management intern | Delhi | May 2026 | Jun 2026 | 8.1428571428571 Weeks | Campus Internship
RHA &amp; Associates | Intern (architect) | Goa | Jun 2024 | Oct 2024 | 16.571428571429 Weeks</t>
  </si>
  <si>
    <t>Business Communication Essentials
Project Management: The Basics for Success
Introduction to Corporate Finance</t>
  </si>
  <si>
    <t>P25701141</t>
  </si>
  <si>
    <t>MAYURESH</t>
  </si>
  <si>
    <t>UKALE</t>
  </si>
  <si>
    <t>Mayuresh Manoj Ukale</t>
  </si>
  <si>
    <t>mayurukale8539@gmail.com</t>
  </si>
  <si>
    <t>p25701141@student.nicmar.ac.in</t>
  </si>
  <si>
    <t>18-Feb-2002</t>
  </si>
  <si>
    <t>English</t>
  </si>
  <si>
    <t>2605 5903 9624</t>
  </si>
  <si>
    <t>MANOJ GANPAT UKALE</t>
  </si>
  <si>
    <t>ANJALI MANOJ UKALE</t>
  </si>
  <si>
    <t>Near Old DCC Bank And Market Yard Pandhpur Road Sangola</t>
  </si>
  <si>
    <t>Solapur</t>
  </si>
  <si>
    <t>SANGOLA VIDYAMANDIR PRASHALA, SANGOLA</t>
  </si>
  <si>
    <t>SANGMESHWAR COLLEGE, SOLAPUR</t>
  </si>
  <si>
    <t>PIMPARI CHINCHWAD COLLEGE OF ENGINEERING, NIGADI, PUNE</t>
  </si>
  <si>
    <t>AutoCAD,MS Office,MS Project,Solidworks,Inventor,Ansys,Fusion360</t>
  </si>
  <si>
    <t>Helical Auto Technology India Pvt Ltd | Senior Engineer | Pune  | Aug 2023 | Jun 2025 | 1Y 10M | 4.64</t>
  </si>
  <si>
    <t>Asian Paints Limited | Project Sales (Construction Chemicals ) | Pune | May 2026 | Jul 2026 | 8.7142857142857 Weeks | Campus Internship
ENPRO INDUSTRIES PVT LTD | INTERN- R&amp;D | PUNE | Jul 2022 | Jan 2023 | 26.142857142857 Weeks
PIMPARI CHINCHWAD COLLEGE OF ENGINEERIN (AMBUSH AGROTECH) | DIVISION HEAD- HARVESTING MECHANISM | PUNE | Jan 2022 | Mar 2022 | 12.714285714286 Weeks</t>
  </si>
  <si>
    <t>P25701142</t>
  </si>
  <si>
    <t>PRANAV</t>
  </si>
  <si>
    <t>BALIRAM</t>
  </si>
  <si>
    <t>BORATE</t>
  </si>
  <si>
    <t>Pranav Baliram Borate</t>
  </si>
  <si>
    <t>pranavborate100@gmail.com</t>
  </si>
  <si>
    <t>p25701142@student.nicmar.ac.in</t>
  </si>
  <si>
    <t>22-Sep-2002</t>
  </si>
  <si>
    <t>8051 6340 4257</t>
  </si>
  <si>
    <t>USHA</t>
  </si>
  <si>
    <t>At Post Bidal, Tal-Man, Dist- Satara</t>
  </si>
  <si>
    <t>SHALOM INTERNATIONAL SCHOOL, PACHGANI</t>
  </si>
  <si>
    <t>ICSE</t>
  </si>
  <si>
    <t>GALAXY ENGLISH MEDIUM SCHOOL &amp; JUNIOR COLLEGE</t>
  </si>
  <si>
    <t>MAHATMA PHULE KRUSHI VIDYAPEETH</t>
  </si>
  <si>
    <t>MS Office,MS Project,SPSS,MS EXCEL</t>
  </si>
  <si>
    <t>Raj Process Equipment and systems Pvt.Ltd. | Project Management Intern | Pune | May 2026 | Jul 2026 | 8.7142857142857 Weeks | Campus Internship</t>
  </si>
  <si>
    <t>P25701143</t>
  </si>
  <si>
    <t>PAMANNAVAR</t>
  </si>
  <si>
    <t>Sahil Ravindra Pamannavar</t>
  </si>
  <si>
    <t>sahilpamannvar@gmail.com</t>
  </si>
  <si>
    <t>p25701143@student.nicmar.ac.in</t>
  </si>
  <si>
    <t>31-Dec-1999</t>
  </si>
  <si>
    <t>5689 1970 3221</t>
  </si>
  <si>
    <t>SELF-EMPLOYED</t>
  </si>
  <si>
    <t>UJWALA</t>
  </si>
  <si>
    <t>Near Panchratna Medical Sugar Factory Road, Kabnur, Ichalkaranji 416116</t>
  </si>
  <si>
    <t>MANERE HIGH SCHOOL AND JUNIOR COLLEGE, ICHALKARANJI</t>
  </si>
  <si>
    <t>DR. J. J. MAGDUM POLYTECHNIC, JAYSINGPUR</t>
  </si>
  <si>
    <t>DR. A. D. SHINDE COLLEGE OF ENGINEERING, BHADGAON, MAHARASHTRA</t>
  </si>
  <si>
    <t>2022-Mar</t>
  </si>
  <si>
    <t>AutoCAD,MS Office, Ms Project, Primavera, SPSS, Candy, @RISK</t>
  </si>
  <si>
    <t>Gurudatta Construction | Site Engineer  | Kagal,Kolhapur | Jul 2023 | Jun 2024 | 0Y 11M | 1.56
Prashant Deshmukh Projects Pvt. Ltd. | Site Engineer  | Chakan,Pune | Jul 2024 | Jul 2025 | 0Y 11M | 3</t>
  </si>
  <si>
    <t>Prashant Deshmukh &amp; Associates | Trainee Engineer | Pune | May 2026 | Jul 2026 | 8.5714285714286 Weeks | Campus Internship</t>
  </si>
  <si>
    <t>P25701144</t>
  </si>
  <si>
    <t>SIDDHARTH</t>
  </si>
  <si>
    <t>PANKAJ</t>
  </si>
  <si>
    <t>NANAVATI</t>
  </si>
  <si>
    <t>Siddharth Pankaj Nanavati</t>
  </si>
  <si>
    <t>nanavatisiddharth21@gmail.com</t>
  </si>
  <si>
    <t>p25701144@student.nicmar.ac.in</t>
  </si>
  <si>
    <t>21-May-2002</t>
  </si>
  <si>
    <t>English, Hindi, Marathi, Gujarati</t>
  </si>
  <si>
    <t>2061 3275 1809</t>
  </si>
  <si>
    <t>PANKAJ VIJAY NANAVATI</t>
  </si>
  <si>
    <t>PRITI PANKAJ NANAVATI</t>
  </si>
  <si>
    <t>A-602,Yashodhan Society, Kapil Nagar, Kondhwa Budruk, Near VIIT College, Pune-48</t>
  </si>
  <si>
    <t>DR. KALMADI SHAMARAO HIGH SCHOOL, PUNE</t>
  </si>
  <si>
    <t>NEW ENGLISH SCHOOL RAMANBAUG,PUNE</t>
  </si>
  <si>
    <t>AAYOJAN SCHOOL OF ARCHITECTURE AND DESIGN, PUNE</t>
  </si>
  <si>
    <t>Microsoft Project, Primavera P6, AutoCAD, Microsoft Office, SketchUp</t>
  </si>
  <si>
    <t>Adani Realty | Intern- Projects Team | Pune | May 2026 | Jul 2026 | 9.5714285714286 Weeks | Campus Internship
SAMYAK C2 INFRA PVT. LTD | Architectural &amp; Project Coordination Intern | KOTHRUD, PUNE | Jun 2024 | Dec 2024 | 25 Weeks</t>
  </si>
  <si>
    <t>Lean Six Sigma Green Belt- KPMG
EDGE Green Building Certification: Excellence in Design for Greater Efficiencies
Airport Infrastructure Development- L&amp;T EduTech
Foundations of Project Management: Google
Landslide Facility Planning by L&amp;T EduTech
Airside Facility Planning By L&amp;T EduTech</t>
  </si>
  <si>
    <t>P25701145</t>
  </si>
  <si>
    <t>RITWIK</t>
  </si>
  <si>
    <t>MUKHERJEE</t>
  </si>
  <si>
    <t>Ritwik Mukherjee</t>
  </si>
  <si>
    <t>swayam9865@gmail.com</t>
  </si>
  <si>
    <t>p25701145@student.nicmar.ac.in</t>
  </si>
  <si>
    <t>05-Dec-1997</t>
  </si>
  <si>
    <t>ENGLISH,HINDI,BENGALI</t>
  </si>
  <si>
    <t>9732 2418 0560</t>
  </si>
  <si>
    <t>RAM MOHAN MUKHERJEE</t>
  </si>
  <si>
    <t>KANIKA MUKHERJEE</t>
  </si>
  <si>
    <t>A1 Kamal Apartment Durga Mandir Road Hirapur</t>
  </si>
  <si>
    <t>Dhanbad</t>
  </si>
  <si>
    <t>Jharkhand</t>
  </si>
  <si>
    <t>DELHI PUBLIC SCHOOL DHANBAD</t>
  </si>
  <si>
    <t>CBSE JHARKHAND</t>
  </si>
  <si>
    <t>2006-Apr</t>
  </si>
  <si>
    <t>NIOS ISL JHARIA</t>
  </si>
  <si>
    <t>NATIONAL INSTITUTE OF OPEN SCHOOLING JHARKHAND</t>
  </si>
  <si>
    <t>2016-Dec</t>
  </si>
  <si>
    <t>TECHNO INTERNATIONAL NEWTOWN, WEST BENGAL</t>
  </si>
  <si>
    <t>AutoCAD,MS Office,Computer Application certification Course,Advanced excel certification Course</t>
  </si>
  <si>
    <t>Central Public Works Department | Project Intern | IIT ISM DHANBAD, JHARKHAND | May 2026 | Jul 2026 | 9.7142857142857 Weeks | Campus Internship</t>
  </si>
  <si>
    <t>Advanced Diploma in Computer Applications
Advanced Excel</t>
  </si>
  <si>
    <t>P25701147</t>
  </si>
  <si>
    <t>RAUT</t>
  </si>
  <si>
    <t>ANIKET</t>
  </si>
  <si>
    <t>Raut Aniket Santosh</t>
  </si>
  <si>
    <t>aniketsraut@yahoo.com</t>
  </si>
  <si>
    <t>p25701147@student.nicmar.ac.in</t>
  </si>
  <si>
    <t>02-Aug-2001</t>
  </si>
  <si>
    <t>8624 2307 8375</t>
  </si>
  <si>
    <t>SUNITA</t>
  </si>
  <si>
    <t>Juhunagar CHS, A/8, Sector-15, Near P.K.C. Hospital, Vashi</t>
  </si>
  <si>
    <t>FR. AGNEL MULTIPURPOSE SCHOOL, VASHI, MAHARASHTRA</t>
  </si>
  <si>
    <t>FR. AGNEL MULTIPURPOSE SCHOOL AND JUNIOR COLLEGE, VASHI, MAHARASHTRA</t>
  </si>
  <si>
    <t>DATTA MEGHE COLLEGE OF ENGINEERING, AIROLI, MAHARASHTRA</t>
  </si>
  <si>
    <t>Primavera (P6), MS Project, Power BI, Advance Excel, MS Office, AutoCAD.</t>
  </si>
  <si>
    <t>RELIANCE INDUSTRIES LIMITED | GRADUATE ENGINEER TRAINEE - CIVIL | PATALGANGA | Aug 2024 | Jun 2025 | 0Y 10M | 5.5</t>
  </si>
  <si>
    <t>New Consolidated Construction Company Limited (NCCCL) | Project Planning Intern | Navi Mumbai | May 2026 | Jul 2026 | 8.5714285714286 Weeks | Campus Internship
M.S. Enterprises Engineers and Contractors | Civil Engineer Trainee | Mumbai | Jun 2023 | Jul 2023 | 6.2857142857143 Weeks</t>
  </si>
  <si>
    <t>IGBC Accredited Professional (IGBC AP) awarded by the CII - Indian Green Building Council
Project Management: The Basics for Success
Introduction to Corporate Finance
Excel Statistics Essential Training 2
Excel Statistics Essential Training 1
Project Management with ZOHO
Project Management with JIRA</t>
  </si>
  <si>
    <t>P25701148</t>
  </si>
  <si>
    <t>ABHISHEK</t>
  </si>
  <si>
    <t>Abhishek Anand</t>
  </si>
  <si>
    <t>meabhi1908@gmail.com</t>
  </si>
  <si>
    <t>p25701148@student.nicmar.ac.in</t>
  </si>
  <si>
    <t>28-Feb-1999</t>
  </si>
  <si>
    <t>Reading Book,Listening Music,Traveling,Cooking,Planting</t>
  </si>
  <si>
    <t>7743 2996 3610</t>
  </si>
  <si>
    <t>TARKESHWAR PANDIT</t>
  </si>
  <si>
    <t>SUNITA DEVI</t>
  </si>
  <si>
    <t>NICMAR UNIVERSITY HOSTEL SJB</t>
  </si>
  <si>
    <t>New Bishunpur Near Hanuman Mandir Road</t>
  </si>
  <si>
    <t>MAULANA ABUL KALAM AZAD UNIVERSITY OF TECHNOLOGY,WESTBENGAL</t>
  </si>
  <si>
    <t>BENGAL COLLEGE OF ENGINEERING&amp;TECHNOLOGY</t>
  </si>
  <si>
    <t>MS Office,MS Project,Primavera</t>
  </si>
  <si>
    <t>IMPACT INFRA HEIGHT PVT. LTD. | QA/QC &amp; PLANNING | Pune | May 2026 | Jul 2026 | 8.7142857142857 Weeks | Campus Internship
Tata Motor Commercial Vechile Dealer | Auto Electrical And Mechanical Componets | DHANBAD | Sep 2022 | Oct 2022 | 4.2857142857143 Weeks
BHARAT COOKING COAL LIMITED | ENGINE AND TRANSMISION MECHANICAL  | DHANBAD | Mar 2021 | Mar 2021 | 3.7142857142857 Weeks</t>
  </si>
  <si>
    <t>C PROGRAMMING
ADVANCE EXCEL
Advance Diploma in Computer Application</t>
  </si>
  <si>
    <t>P25701149</t>
  </si>
  <si>
    <t>MADDHURI</t>
  </si>
  <si>
    <t>USHA SRI</t>
  </si>
  <si>
    <t>Maddhuri Usha Sri</t>
  </si>
  <si>
    <t>sriusha2424@gmail.com</t>
  </si>
  <si>
    <t>p25701149@student.nicmar.ac.in</t>
  </si>
  <si>
    <t>24-Oct-2002</t>
  </si>
  <si>
    <t>TELUGU, ENGLISH, HINDI - Basic</t>
  </si>
  <si>
    <t>Sketching,Learning</t>
  </si>
  <si>
    <t>8671 8957 3420</t>
  </si>
  <si>
    <t>MADDHURI SURYA PRAKASH</t>
  </si>
  <si>
    <t>MADDHURI KALYANI</t>
  </si>
  <si>
    <t>1-188, Annaipeta, Draksharamam, Ramachandrapuram Mandala</t>
  </si>
  <si>
    <t>East Godavari</t>
  </si>
  <si>
    <t>NALLAM RESIDENDIAL CONCEPT HIGH SCHOOL</t>
  </si>
  <si>
    <t>STATE BOARD,ANDHRA PRADESH</t>
  </si>
  <si>
    <t>SRI GAYATRI JUNIOR COLLEGE</t>
  </si>
  <si>
    <t>RAGHU ENGINEERING COLLEGE</t>
  </si>
  <si>
    <t>POWER MECH PROJECTS LIMITED | PROJECT MANAGEMENT INTERN | Hyderabad | May 2026 | Jul 2026 | 8.7142857142857 Weeks | Campus Internship
SDVVL SURVEY AND CONSTRUCTION PRIVATE LIMITED | DESIGN &amp; SURVEY INTERN | KAKINADA | May 2023 | Jul 2023 | 6.4285714285714 Weeks</t>
  </si>
  <si>
    <t>Project Management : The Basics of Success
Master Diploma in Civil CAD</t>
  </si>
  <si>
    <t>P25701151</t>
  </si>
  <si>
    <t>VINDHYAVALLI DEVI</t>
  </si>
  <si>
    <t>V S V S</t>
  </si>
  <si>
    <t>Vindhyavalli Devi V S V S</t>
  </si>
  <si>
    <t>vindhya.vurakaranam@gmail.com</t>
  </si>
  <si>
    <t>p25701151@student.nicmar.ac.in</t>
  </si>
  <si>
    <t>TELUGU, HINDI, ENGLISH, MARATHI</t>
  </si>
  <si>
    <t>5034 3671 9255</t>
  </si>
  <si>
    <t>V S S PRASAD</t>
  </si>
  <si>
    <t>V V SRIDEVI</t>
  </si>
  <si>
    <t>A-304, Saisthaan CHS, Plot-4, Sector-29,  Opposite Cidco Office, Nerul East,</t>
  </si>
  <si>
    <t>DAYANAND ANGLO VEDIC PUBLIC SCHOOL, NERUL</t>
  </si>
  <si>
    <t>PILLAI COLLEGE OF ARCHITECTURE, PANVEL</t>
  </si>
  <si>
    <t>AutoCAD,MS Office,MS Project,Primavera,Photoshop,Sketchup,Lumion,Endscape,Revit,Candy,@Risk</t>
  </si>
  <si>
    <t>Design Works | Junior Architect | Sanpada, Navi Mumbai | Jan 2025 | Jun 2025 | 0Y 5M | 3</t>
  </si>
  <si>
    <t>0 Years 5 Months</t>
  </si>
  <si>
    <t>Econstruct Design &amp; Build Pvt Ltd | Project Management Intern | Banglore | May 2026 | Jun 2026 | 8.1428571428571 Weeks | Campus Internship
DESIGN WORKS | Intern | SANPADA, NAVI MUMBAI | Nov 2022 | May 2023 | 27.857142857143 Weeks</t>
  </si>
  <si>
    <t>Best All Rounder in UG College
Anubhuti Head in PiCA Student Council
International Standard of Abacus Mental Arthamatic
Revit for Architectural Design
Introduction to Corporate Finance
Project Management Basics</t>
  </si>
  <si>
    <t>P25701152</t>
  </si>
  <si>
    <t>Siddharth Patel</t>
  </si>
  <si>
    <t>siddharth.okk@gmail.com</t>
  </si>
  <si>
    <t>p25701152@student.nicmar.ac.in</t>
  </si>
  <si>
    <t>30-Oct-2001</t>
  </si>
  <si>
    <t>8426 6363 2491</t>
  </si>
  <si>
    <t>CHHAGAN PATEL</t>
  </si>
  <si>
    <t>PUNJI PATEL</t>
  </si>
  <si>
    <t>492, Adarsh Colony, Titradi</t>
  </si>
  <si>
    <t>ALOK SEN. SEC. SCHOOL, SEC 11</t>
  </si>
  <si>
    <t>UDAIPUR/ RAJASTHAN</t>
  </si>
  <si>
    <t>VISHWAKARMA INSTITUTE OF INFORMATION AND TECHNOLOGY, PUNE/MAHARASHTRA</t>
  </si>
  <si>
    <t>AutoCAD,MS Office,MS Project,Primavera,@Risk</t>
  </si>
  <si>
    <t>BCC &amp; Co. | Jr. engineer | Udaipur, Rajasthan  | Jul 2024 | Jun 2025 | 0Y 11M | 1.7</t>
  </si>
  <si>
    <t>RPP INFRA PROJECTS LTD | Planning  | Pune  | May 2026 | Jun 2026 | 8.1428571428571 Weeks | Campus Internship</t>
  </si>
  <si>
    <t>introduction to generative AI in human resource
Project management: the basics of success
Introduction to Corporate Finance</t>
  </si>
  <si>
    <t>P25701103</t>
  </si>
  <si>
    <t>VINIT</t>
  </si>
  <si>
    <t>RANJEET</t>
  </si>
  <si>
    <t>Vinit Ranjeet Kamble</t>
  </si>
  <si>
    <t>vinitk1902@gmail.com</t>
  </si>
  <si>
    <t>p25701103@student.nicmar.ac.in</t>
  </si>
  <si>
    <t>19-Dec-2002</t>
  </si>
  <si>
    <t>Football,Cricket</t>
  </si>
  <si>
    <t>5230 5078 4808</t>
  </si>
  <si>
    <t>RANJEET KAMBLE</t>
  </si>
  <si>
    <t>VAISHALI KAMBLE</t>
  </si>
  <si>
    <t>401, Laxmideep Complex, Veershaiv Nagar</t>
  </si>
  <si>
    <t>LATE V. M. MEHTA HIGH SCHOOL</t>
  </si>
  <si>
    <t>A. D. JOSHI JUNIOR COLLEGE</t>
  </si>
  <si>
    <t>DR. BABASAHEB AMBEDKAR TECHNOLOGICAL UNIVERSITY</t>
  </si>
  <si>
    <t>SOLAPUR/MAHARASHTRA</t>
  </si>
  <si>
    <t>Microsoft Excel, Microsoft Power Point, Microsoft project, Power BI</t>
  </si>
  <si>
    <t>ANAROCK Property Consultants  | Project Management &amp; Engineering  | Goa | May 2026 | Jul 2026 | 8.7142857142857 Weeks | Campus Internship
N. K. Orchid College of Engineering and technology | Project Leader | Solapur  | Aug 2023 | Jan 2024 | 21.857142857143 Weeks
K-TECH CENTRE OF EXCELLENCE IN AEROSPACE AND DEFENCE | TRAINEE ENGINEER | BANGALORE | Feb 2022 | Mar 2022 | 4.2857142857143 Weeks
N. K. ORCHID COLLEGE OF ENGINEERING AND TECHNOLOGY | MARKET RESEARCH &amp; PRODUCT IMPROVEMENT ANALYST | SOLAPUR  | Jul 2021 | Jan 2022 | 26.857142857143 Weeks</t>
  </si>
  <si>
    <t>Ready Engineer by TATA Technologies 2022-23
Participation in Aerocon 2022
Runner up in SAE convention 2021
Participation in MechaTHON 2024</t>
  </si>
  <si>
    <t>P25701104</t>
  </si>
  <si>
    <t>AYUSH</t>
  </si>
  <si>
    <t>Ayush Patel</t>
  </si>
  <si>
    <t>ayush9090patel@gmail.com</t>
  </si>
  <si>
    <t>p25701104@student.nicmar.ac.in</t>
  </si>
  <si>
    <t>20-Dec-2002</t>
  </si>
  <si>
    <t>Reading business books &amp; current affairs,Football &amp; Cricket,Public speaking &amp; debate,Arts &amp; Craft,Traveling &amp; cultural exploration</t>
  </si>
  <si>
    <t>6314 7790 9018</t>
  </si>
  <si>
    <t>RAJESH KUMAR SINGH</t>
  </si>
  <si>
    <t>SURYABALA SINGH</t>
  </si>
  <si>
    <t>SWAPNIL VILLA, ADARSH VIHAR COLONY, AWALESHPUR, VARANASI</t>
  </si>
  <si>
    <t>Varanasi</t>
  </si>
  <si>
    <t>House.no. 332, Kolana Paschimi, Beside Shri Ram Mandir, Kolana Darbar, Chunar, Mirzapur</t>
  </si>
  <si>
    <t>Mirzapur</t>
  </si>
  <si>
    <t>SUMBEAM SUNCITY BACHHAON RD KARSANA VARANASI UP</t>
  </si>
  <si>
    <t>CBSE, UTTAR PRADESH</t>
  </si>
  <si>
    <t>M M I C BACHCHHAON VARANASI</t>
  </si>
  <si>
    <t>UP BOARD, UTTAR PRADESH</t>
  </si>
  <si>
    <t>ACHARYA NARENDRA DEVA UNIVERSITY OF AGRICULTURE &amp; TECHNOLOGY, AYODHYA, UTTAR PRADESH</t>
  </si>
  <si>
    <t>COLLEGE OF AGRICULTURE, AYODHYA</t>
  </si>
  <si>
    <t>MS Office,MS Project,Primavera,IBM SPSS,Microsoft Power BI,Candy,@RISK</t>
  </si>
  <si>
    <t>Sri Vaarahi Real Assets | Marketing Analytics and Digital Strategies  | Hyderabad | May 2026 | Jul 2026 | 8.7142857142857 Weeks | Campus Internship
K. K. INDUSTRIES | MANAGEMENT TRAINEE INTERN (PROJECT &amp; SALES OPERATIONS) | INDUSTRIAL AREA, RAMNAGER, PHASE-1, CHANDUALI, UTTAR PRADESH | Mar 2025 | Apr 2025 | 6.8571428571429 Weeks</t>
  </si>
  <si>
    <t>Six Sigma Green Belt Specialization Kennesaw State University (via Coursera)
Data Analysis and Visualization with Power BI  Microsoft (via Coursera)
The Intersection of Finance, Strategy, and Sustainability  Business School &amp; University of Oxford (via Coursera)
Agriculture 4.0: The Future of Farming Technology &amp; Agripreneurship Development (2022)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</si>
</sst>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3">
    <fill>
      <patternFill patternType="none"/>
    </fill>
    <fill>
      <patternFill patternType="gray125"/>
    </fill>
    <fill>
      <patternFill patternType="solid">
        <fgColor rgb="FFD9D9D9"/>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
    <xf xfId="0" fontId="0" numFmtId="0" fillId="0" borderId="0" applyFont="0" applyNumberFormat="0" applyFill="0" applyBorder="0" applyAlignment="0"/>
    <xf xfId="0" fontId="0" numFmtId="0" fillId="0" borderId="1" applyFont="0" applyNumberFormat="0" applyFill="0" applyBorder="1" applyAlignment="1">
      <alignment vertical="top" textRotation="0" wrapText="false" shrinkToFit="false"/>
    </xf>
    <xf xfId="0" fontId="1" numFmtId="0" fillId="2"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nconnect.nicmar.ac.in/storage/profile/6a6b564870642.png" TargetMode="External"/><Relationship Id="rId_hyperlink_2" Type="http://schemas.openxmlformats.org/officeDocument/2006/relationships/hyperlink" Target="https://nconnect.nicmar.ac.in/storage/profile/6a6b57a3643cb.png" TargetMode="External"/><Relationship Id="rId_hyperlink_3" Type="http://schemas.openxmlformats.org/officeDocument/2006/relationships/hyperlink" Target="https://nconnect.nicmar.ac.in/storage/profile/ProfilePhoto_P25701096_463592.jpg" TargetMode="External"/><Relationship Id="rId_hyperlink_4" Type="http://schemas.openxmlformats.org/officeDocument/2006/relationships/hyperlink" Target="https://nconnect.nicmar.ac.in/storage/profile/6a6b584cd0173.png" TargetMode="External"/><Relationship Id="rId_hyperlink_5" Type="http://schemas.openxmlformats.org/officeDocument/2006/relationships/hyperlink" Target="https://nconnect.nicmar.ac.in/storage/profile/ProfilePhoto_P25701001_763985.jpg" TargetMode="External"/><Relationship Id="rId_hyperlink_6" Type="http://schemas.openxmlformats.org/officeDocument/2006/relationships/hyperlink" Target="https://nconnect.nicmar.ac.in/storage/profile/ProfilePhoto_P25701002_568417.jpg" TargetMode="External"/><Relationship Id="rId_hyperlink_7" Type="http://schemas.openxmlformats.org/officeDocument/2006/relationships/hyperlink" Target="https://nconnect.nicmar.ac.in/storage/profile/ProfilePhoto_P25701003_852167.jpg" TargetMode="External"/><Relationship Id="rId_hyperlink_8" Type="http://schemas.openxmlformats.org/officeDocument/2006/relationships/hyperlink" Target="https://nconnect.nicmar.ac.in/storage/profile/ProfilePhoto_P25701004_384192.jpg" TargetMode="External"/><Relationship Id="rId_hyperlink_9" Type="http://schemas.openxmlformats.org/officeDocument/2006/relationships/hyperlink" Target="https://nconnect.nicmar.ac.in/storage/profile/ProfilePhoto_P25701005_496138.jpg" TargetMode="External"/><Relationship Id="rId_hyperlink_10" Type="http://schemas.openxmlformats.org/officeDocument/2006/relationships/hyperlink" Target="https://nconnect.nicmar.ac.in/storage/profile/ProfilePhoto_P25701007_349827.jpg" TargetMode="External"/><Relationship Id="rId_hyperlink_11" Type="http://schemas.openxmlformats.org/officeDocument/2006/relationships/hyperlink" Target="https://nconnect.nicmar.ac.in/storage/profile/ProfilePhoto_P25701008_873691.jpg" TargetMode="External"/><Relationship Id="rId_hyperlink_12" Type="http://schemas.openxmlformats.org/officeDocument/2006/relationships/hyperlink" Target="https://nconnect.nicmar.ac.in/storage/profile/ProfilePhoto_P25701009_968471.jpg" TargetMode="External"/><Relationship Id="rId_hyperlink_13" Type="http://schemas.openxmlformats.org/officeDocument/2006/relationships/hyperlink" Target="https://nconnect.nicmar.ac.in/storage/profile/ProfilePhoto_P25701010_479156.jpg" TargetMode="External"/><Relationship Id="rId_hyperlink_14" Type="http://schemas.openxmlformats.org/officeDocument/2006/relationships/hyperlink" Target="https://nconnect.nicmar.ac.in/storage/profile/ProfilePhoto_P25701011_932476.jpg" TargetMode="External"/><Relationship Id="rId_hyperlink_15" Type="http://schemas.openxmlformats.org/officeDocument/2006/relationships/hyperlink" Target="https://nconnect.nicmar.ac.in/storage/profile/ProfilePhoto_P25701013_148267.jpg" TargetMode="External"/><Relationship Id="rId_hyperlink_16" Type="http://schemas.openxmlformats.org/officeDocument/2006/relationships/hyperlink" Target="https://nconnect.nicmar.ac.in/storage/profile/ProfilePhoto_P25701014_782496.jpg" TargetMode="External"/><Relationship Id="rId_hyperlink_17" Type="http://schemas.openxmlformats.org/officeDocument/2006/relationships/hyperlink" Target="https://nconnect.nicmar.ac.in/storage/profile/ProfilePhoto_P25701015_578136.jpg" TargetMode="External"/><Relationship Id="rId_hyperlink_18" Type="http://schemas.openxmlformats.org/officeDocument/2006/relationships/hyperlink" Target="https://nconnect.nicmar.ac.in/storage/profile/ProfilePhoto_P25701016_248953.jpg" TargetMode="External"/><Relationship Id="rId_hyperlink_19" Type="http://schemas.openxmlformats.org/officeDocument/2006/relationships/hyperlink" Target="https://nconnect.nicmar.ac.in/storage/profile/ProfilePhoto_P25701017_283697.jpg" TargetMode="External"/><Relationship Id="rId_hyperlink_20" Type="http://schemas.openxmlformats.org/officeDocument/2006/relationships/hyperlink" Target="https://nconnect.nicmar.ac.in/storage/profile/ProfilePhoto_P25701018_163478.jpg" TargetMode="External"/><Relationship Id="rId_hyperlink_21" Type="http://schemas.openxmlformats.org/officeDocument/2006/relationships/hyperlink" Target="https://nconnect.nicmar.ac.in/storage/profile/ProfilePhoto_P25701020_926453.jpg" TargetMode="External"/><Relationship Id="rId_hyperlink_22" Type="http://schemas.openxmlformats.org/officeDocument/2006/relationships/hyperlink" Target="https://nconnect.nicmar.ac.in/storage/profile/ProfilePhoto_P25701021_792318.jpg" TargetMode="External"/><Relationship Id="rId_hyperlink_23" Type="http://schemas.openxmlformats.org/officeDocument/2006/relationships/hyperlink" Target="https://nconnect.nicmar.ac.in/storage/profile/ProfilePhoto_P25701022_635789.jpg" TargetMode="External"/><Relationship Id="rId_hyperlink_24" Type="http://schemas.openxmlformats.org/officeDocument/2006/relationships/hyperlink" Target="https://nconnect.nicmar.ac.in/storage/profile/ProfilePhoto_P25701024_187362.jpg" TargetMode="External"/><Relationship Id="rId_hyperlink_25" Type="http://schemas.openxmlformats.org/officeDocument/2006/relationships/hyperlink" Target="https://nconnect.nicmar.ac.in/storage/profile/ProfilePhoto_P25701025_745183.jpg" TargetMode="External"/><Relationship Id="rId_hyperlink_26" Type="http://schemas.openxmlformats.org/officeDocument/2006/relationships/hyperlink" Target="https://nconnect.nicmar.ac.in/storage/profile/ProfilePhoto_P25701026_834126.jpg" TargetMode="External"/><Relationship Id="rId_hyperlink_27" Type="http://schemas.openxmlformats.org/officeDocument/2006/relationships/hyperlink" Target="https://nconnect.nicmar.ac.in/storage/profile/ProfilePhoto_P25701027_634982.jpg" TargetMode="External"/><Relationship Id="rId_hyperlink_28" Type="http://schemas.openxmlformats.org/officeDocument/2006/relationships/hyperlink" Target="https://nconnect.nicmar.ac.in/storage/profile/ProfilePhoto_P25701028_358741.jpg" TargetMode="External"/><Relationship Id="rId_hyperlink_29" Type="http://schemas.openxmlformats.org/officeDocument/2006/relationships/hyperlink" Target="https://nconnect.nicmar.ac.in/storage/profile/ProfilePhoto_P25701029_843927.jpg" TargetMode="External"/><Relationship Id="rId_hyperlink_30" Type="http://schemas.openxmlformats.org/officeDocument/2006/relationships/hyperlink" Target="https://nconnect.nicmar.ac.in/storage/profile/ProfilePhoto_P25701030_785132.jpg" TargetMode="External"/><Relationship Id="rId_hyperlink_31" Type="http://schemas.openxmlformats.org/officeDocument/2006/relationships/hyperlink" Target="https://nconnect.nicmar.ac.in/storage/profile/ProfilePhoto_P25701031_957842.jpg" TargetMode="External"/><Relationship Id="rId_hyperlink_32" Type="http://schemas.openxmlformats.org/officeDocument/2006/relationships/hyperlink" Target="https://nconnect.nicmar.ac.in/storage/profile/ProfilePhoto_P25701032_539862.jpg" TargetMode="External"/><Relationship Id="rId_hyperlink_33" Type="http://schemas.openxmlformats.org/officeDocument/2006/relationships/hyperlink" Target="https://nconnect.nicmar.ac.in/storage/profile/ProfilePhoto_P25701033_941258.jpg" TargetMode="External"/><Relationship Id="rId_hyperlink_34" Type="http://schemas.openxmlformats.org/officeDocument/2006/relationships/hyperlink" Target="https://nconnect.nicmar.ac.in/storage/profile/ProfilePhoto_P25701034_463527.jpg" TargetMode="External"/><Relationship Id="rId_hyperlink_35" Type="http://schemas.openxmlformats.org/officeDocument/2006/relationships/hyperlink" Target="https://nconnect.nicmar.ac.in/storage/profile/ProfilePhoto_P25701035_827956.jpg" TargetMode="External"/><Relationship Id="rId_hyperlink_36" Type="http://schemas.openxmlformats.org/officeDocument/2006/relationships/hyperlink" Target="https://nconnect.nicmar.ac.in/storage/profile/ProfilePhoto_P25701036_451738.jpg" TargetMode="External"/><Relationship Id="rId_hyperlink_37" Type="http://schemas.openxmlformats.org/officeDocument/2006/relationships/hyperlink" Target="https://nconnect.nicmar.ac.in/storage/profile/ProfilePhoto_P25701037_823671.jpg" TargetMode="External"/><Relationship Id="rId_hyperlink_38" Type="http://schemas.openxmlformats.org/officeDocument/2006/relationships/hyperlink" Target="https://nconnect.nicmar.ac.in/storage/profile/ProfilePhoto_P25701038_647513.jpg" TargetMode="External"/><Relationship Id="rId_hyperlink_39" Type="http://schemas.openxmlformats.org/officeDocument/2006/relationships/hyperlink" Target="https://nconnect.nicmar.ac.in/storage/profile/ProfilePhoto_P25701040_275319.jpg" TargetMode="External"/><Relationship Id="rId_hyperlink_40" Type="http://schemas.openxmlformats.org/officeDocument/2006/relationships/hyperlink" Target="https://nconnect.nicmar.ac.in/storage/profile/ProfilePhoto_P25701041_738129.jpg" TargetMode="External"/><Relationship Id="rId_hyperlink_41" Type="http://schemas.openxmlformats.org/officeDocument/2006/relationships/hyperlink" Target="https://nconnect.nicmar.ac.in/storage/profile/ProfilePhoto_P25701042_567892.jpg" TargetMode="External"/><Relationship Id="rId_hyperlink_42" Type="http://schemas.openxmlformats.org/officeDocument/2006/relationships/hyperlink" Target="https://nconnect.nicmar.ac.in/storage/profile/ProfilePhoto_P25701043_584167.jpg" TargetMode="External"/><Relationship Id="rId_hyperlink_43" Type="http://schemas.openxmlformats.org/officeDocument/2006/relationships/hyperlink" Target="https://nconnect.nicmar.ac.in/storage/profile/ProfilePhoto_P25701044_378594.jpg" TargetMode="External"/><Relationship Id="rId_hyperlink_44" Type="http://schemas.openxmlformats.org/officeDocument/2006/relationships/hyperlink" Target="https://nconnect.nicmar.ac.in/storage/profile/ProfilePhoto_P25701045_798341.jpg" TargetMode="External"/><Relationship Id="rId_hyperlink_45" Type="http://schemas.openxmlformats.org/officeDocument/2006/relationships/hyperlink" Target="https://nconnect.nicmar.ac.in/storage/profile/ProfilePhoto_P25701047_179582.jpg" TargetMode="External"/><Relationship Id="rId_hyperlink_46" Type="http://schemas.openxmlformats.org/officeDocument/2006/relationships/hyperlink" Target="https://nconnect.nicmar.ac.in/storage/profile/ProfilePhoto_P25701048_947136.jpg" TargetMode="External"/><Relationship Id="rId_hyperlink_47" Type="http://schemas.openxmlformats.org/officeDocument/2006/relationships/hyperlink" Target="https://nconnect.nicmar.ac.in/storage/profile/ProfilePhoto_P25701049_942516.jpg" TargetMode="External"/><Relationship Id="rId_hyperlink_48" Type="http://schemas.openxmlformats.org/officeDocument/2006/relationships/hyperlink" Target="https://nconnect.nicmar.ac.in/storage/profile/ProfilePhoto_P25701050_146523.jpg" TargetMode="External"/><Relationship Id="rId_hyperlink_49" Type="http://schemas.openxmlformats.org/officeDocument/2006/relationships/hyperlink" Target="https://nconnect.nicmar.ac.in/storage/profile/ProfilePhoto_P25701051_864915.jpg" TargetMode="External"/><Relationship Id="rId_hyperlink_50" Type="http://schemas.openxmlformats.org/officeDocument/2006/relationships/hyperlink" Target="https://nconnect.nicmar.ac.in/storage/profile/ProfilePhoto_P25701052_917684.jpg" TargetMode="External"/><Relationship Id="rId_hyperlink_51" Type="http://schemas.openxmlformats.org/officeDocument/2006/relationships/hyperlink" Target="https://nconnect.nicmar.ac.in/storage/profile/ProfilePhoto_P25701053_372945.jpg" TargetMode="External"/><Relationship Id="rId_hyperlink_52" Type="http://schemas.openxmlformats.org/officeDocument/2006/relationships/hyperlink" Target="https://nconnect.nicmar.ac.in/storage/profile/ProfilePhoto_P25701054_928375.jpg" TargetMode="External"/><Relationship Id="rId_hyperlink_53" Type="http://schemas.openxmlformats.org/officeDocument/2006/relationships/hyperlink" Target="https://nconnect.nicmar.ac.in/storage/profile/ProfilePhoto_P25701055_348719.jpg" TargetMode="External"/><Relationship Id="rId_hyperlink_54" Type="http://schemas.openxmlformats.org/officeDocument/2006/relationships/hyperlink" Target="https://nconnect.nicmar.ac.in/storage/profile/ProfilePhoto_P25701056_321589.jpg" TargetMode="External"/><Relationship Id="rId_hyperlink_55" Type="http://schemas.openxmlformats.org/officeDocument/2006/relationships/hyperlink" Target="https://nconnect.nicmar.ac.in/storage/profile/ProfilePhoto_P25701057_742385.jpg" TargetMode="External"/><Relationship Id="rId_hyperlink_56" Type="http://schemas.openxmlformats.org/officeDocument/2006/relationships/hyperlink" Target="https://nconnect.nicmar.ac.in/storage/profile/ProfilePhoto_P25701058_382415.jpg" TargetMode="External"/><Relationship Id="rId_hyperlink_57" Type="http://schemas.openxmlformats.org/officeDocument/2006/relationships/hyperlink" Target="https://nconnect.nicmar.ac.in/storage/profile/ProfilePhoto_P25701059_618749.jpg" TargetMode="External"/><Relationship Id="rId_hyperlink_58" Type="http://schemas.openxmlformats.org/officeDocument/2006/relationships/hyperlink" Target="https://nconnect.nicmar.ac.in/storage/profile/ProfilePhoto_P25701060_532694.jpg" TargetMode="External"/><Relationship Id="rId_hyperlink_59" Type="http://schemas.openxmlformats.org/officeDocument/2006/relationships/hyperlink" Target="https://nconnect.nicmar.ac.in/storage/profile/ProfilePhoto_P25701061_738146.jpg" TargetMode="External"/><Relationship Id="rId_hyperlink_60" Type="http://schemas.openxmlformats.org/officeDocument/2006/relationships/hyperlink" Target="https://nconnect.nicmar.ac.in/storage/profile/ProfilePhoto_P25701062_418765.jpg" TargetMode="External"/><Relationship Id="rId_hyperlink_61" Type="http://schemas.openxmlformats.org/officeDocument/2006/relationships/hyperlink" Target="https://nconnect.nicmar.ac.in/storage/profile/ProfilePhoto_P25701063_213945.jpg" TargetMode="External"/><Relationship Id="rId_hyperlink_62" Type="http://schemas.openxmlformats.org/officeDocument/2006/relationships/hyperlink" Target="https://nconnect.nicmar.ac.in/storage/profile/ProfilePhoto_P25701064_689127.jpg" TargetMode="External"/><Relationship Id="rId_hyperlink_63" Type="http://schemas.openxmlformats.org/officeDocument/2006/relationships/hyperlink" Target="https://nconnect.nicmar.ac.in/storage/profile/ProfilePhoto_P25701065_158739.jpg" TargetMode="External"/><Relationship Id="rId_hyperlink_64" Type="http://schemas.openxmlformats.org/officeDocument/2006/relationships/hyperlink" Target="https://nconnect.nicmar.ac.in/storage/profile/ProfilePhoto_P25701066_926834.jpg" TargetMode="External"/><Relationship Id="rId_hyperlink_65" Type="http://schemas.openxmlformats.org/officeDocument/2006/relationships/hyperlink" Target="https://nconnect.nicmar.ac.in/storage/profile/ProfilePhoto_P25701067_261389.jpg" TargetMode="External"/><Relationship Id="rId_hyperlink_66" Type="http://schemas.openxmlformats.org/officeDocument/2006/relationships/hyperlink" Target="https://nconnect.nicmar.ac.in/storage/profile/ProfilePhoto_P25701068_489276.jpg" TargetMode="External"/><Relationship Id="rId_hyperlink_67" Type="http://schemas.openxmlformats.org/officeDocument/2006/relationships/hyperlink" Target="https://nconnect.nicmar.ac.in/storage/profile/ProfilePhoto_P25701070_249536.jpg" TargetMode="External"/><Relationship Id="rId_hyperlink_68" Type="http://schemas.openxmlformats.org/officeDocument/2006/relationships/hyperlink" Target="https://nconnect.nicmar.ac.in/storage/profile/ProfilePhoto_P25701071_961527.jpg" TargetMode="External"/><Relationship Id="rId_hyperlink_69" Type="http://schemas.openxmlformats.org/officeDocument/2006/relationships/hyperlink" Target="https://nconnect.nicmar.ac.in/storage/profile/ProfilePhoto_P25701073_431986.jpg" TargetMode="External"/><Relationship Id="rId_hyperlink_70" Type="http://schemas.openxmlformats.org/officeDocument/2006/relationships/hyperlink" Target="https://nconnect.nicmar.ac.in/storage/profile/ProfilePhoto_P25701074_918327.jpg" TargetMode="External"/><Relationship Id="rId_hyperlink_71" Type="http://schemas.openxmlformats.org/officeDocument/2006/relationships/hyperlink" Target="https://nconnect.nicmar.ac.in/storage/profile/ProfilePhoto_P25701075_871349.jpg" TargetMode="External"/><Relationship Id="rId_hyperlink_72" Type="http://schemas.openxmlformats.org/officeDocument/2006/relationships/hyperlink" Target="https://nconnect.nicmar.ac.in/storage/profile/ProfilePhoto_P25701076_837462.jpg" TargetMode="External"/><Relationship Id="rId_hyperlink_73" Type="http://schemas.openxmlformats.org/officeDocument/2006/relationships/hyperlink" Target="https://nconnect.nicmar.ac.in/storage/profile/ProfilePhoto_P25701077_254678.jpg" TargetMode="External"/><Relationship Id="rId_hyperlink_74" Type="http://schemas.openxmlformats.org/officeDocument/2006/relationships/hyperlink" Target="https://nconnect.nicmar.ac.in/storage/profile/ProfilePhoto_P25701078_946752.jpg" TargetMode="External"/><Relationship Id="rId_hyperlink_75" Type="http://schemas.openxmlformats.org/officeDocument/2006/relationships/hyperlink" Target="https://nconnect.nicmar.ac.in/storage/profile/ProfilePhoto_P25701080_291384.jpg" TargetMode="External"/><Relationship Id="rId_hyperlink_76" Type="http://schemas.openxmlformats.org/officeDocument/2006/relationships/hyperlink" Target="https://nconnect.nicmar.ac.in/storage/profile/ProfilePhoto_P25701082_517926.jpg" TargetMode="External"/><Relationship Id="rId_hyperlink_77" Type="http://schemas.openxmlformats.org/officeDocument/2006/relationships/hyperlink" Target="https://nconnect.nicmar.ac.in/storage/profile/ProfilePhoto_P25701083_263178.jpg" TargetMode="External"/><Relationship Id="rId_hyperlink_78" Type="http://schemas.openxmlformats.org/officeDocument/2006/relationships/hyperlink" Target="https://nconnect.nicmar.ac.in/storage/profile/ProfilePhoto_P25701084_612374.jpg" TargetMode="External"/><Relationship Id="rId_hyperlink_79" Type="http://schemas.openxmlformats.org/officeDocument/2006/relationships/hyperlink" Target="https://nconnect.nicmar.ac.in/storage/profile/ProfilePhoto_P25701085_372584.jpg" TargetMode="External"/><Relationship Id="rId_hyperlink_80" Type="http://schemas.openxmlformats.org/officeDocument/2006/relationships/hyperlink" Target="https://nconnect.nicmar.ac.in/storage/profile/ProfilePhoto_P25701087_365981.jpg" TargetMode="External"/><Relationship Id="rId_hyperlink_81" Type="http://schemas.openxmlformats.org/officeDocument/2006/relationships/hyperlink" Target="https://nconnect.nicmar.ac.in/storage/profile/ProfilePhoto_P25701088_378519.jpg" TargetMode="External"/><Relationship Id="rId_hyperlink_82" Type="http://schemas.openxmlformats.org/officeDocument/2006/relationships/hyperlink" Target="https://nconnect.nicmar.ac.in/storage/profile/ProfilePhoto_P25701089_251937.jpg" TargetMode="External"/><Relationship Id="rId_hyperlink_83" Type="http://schemas.openxmlformats.org/officeDocument/2006/relationships/hyperlink" Target="https://nconnect.nicmar.ac.in/storage/profile/ProfilePhoto_P25701090_859126.jpg" TargetMode="External"/><Relationship Id="rId_hyperlink_84" Type="http://schemas.openxmlformats.org/officeDocument/2006/relationships/hyperlink" Target="https://nconnect.nicmar.ac.in/storage/profile/ProfilePhoto_P25701091_628517.jpg" TargetMode="External"/><Relationship Id="rId_hyperlink_85" Type="http://schemas.openxmlformats.org/officeDocument/2006/relationships/hyperlink" Target="https://nconnect.nicmar.ac.in/storage/profile/ProfilePhoto_P25701092_936487.jpg" TargetMode="External"/><Relationship Id="rId_hyperlink_86" Type="http://schemas.openxmlformats.org/officeDocument/2006/relationships/hyperlink" Target="https://nconnect.nicmar.ac.in/storage/profile/ProfilePhoto_P25701093_486973.jpg" TargetMode="External"/><Relationship Id="rId_hyperlink_87" Type="http://schemas.openxmlformats.org/officeDocument/2006/relationships/hyperlink" Target="https://nconnect.nicmar.ac.in/storage/profile/ProfilePhoto_P25701094_546218.jpg" TargetMode="External"/><Relationship Id="rId_hyperlink_88" Type="http://schemas.openxmlformats.org/officeDocument/2006/relationships/hyperlink" Target="https://nconnect.nicmar.ac.in/storage/profile/ProfilePhoto_P25701095_712486.jpg" TargetMode="External"/><Relationship Id="rId_hyperlink_89" Type="http://schemas.openxmlformats.org/officeDocument/2006/relationships/hyperlink" Target="https://nconnect.nicmar.ac.in/storage/profile/ProfilePhoto_P25701097_691845.jpg" TargetMode="External"/><Relationship Id="rId_hyperlink_90" Type="http://schemas.openxmlformats.org/officeDocument/2006/relationships/hyperlink" Target="https://nconnect.nicmar.ac.in/storage/profile/ProfilePhoto_P25701098_726394.jpg" TargetMode="External"/><Relationship Id="rId_hyperlink_91" Type="http://schemas.openxmlformats.org/officeDocument/2006/relationships/hyperlink" Target="https://nconnect.nicmar.ac.in/storage/profile/ProfilePhoto_P25701099_675183.jpg" TargetMode="External"/><Relationship Id="rId_hyperlink_92" Type="http://schemas.openxmlformats.org/officeDocument/2006/relationships/hyperlink" Target="https://nconnect.nicmar.ac.in/storage/profile/ProfilePhoto_P25701100_954627.jpg" TargetMode="External"/><Relationship Id="rId_hyperlink_93" Type="http://schemas.openxmlformats.org/officeDocument/2006/relationships/hyperlink" Target="https://nconnect.nicmar.ac.in/storage/profile/ProfilePhoto_P25701101_637518.jpg" TargetMode="External"/><Relationship Id="rId_hyperlink_94" Type="http://schemas.openxmlformats.org/officeDocument/2006/relationships/hyperlink" Target="https://nconnect.nicmar.ac.in/storage/profile/ProfilePhoto_P25701102_496235.jpg" TargetMode="External"/><Relationship Id="rId_hyperlink_95" Type="http://schemas.openxmlformats.org/officeDocument/2006/relationships/hyperlink" Target="https://nconnect.nicmar.ac.in/storage/profile/ProfilePhoto_P25701106_756483.jpg" TargetMode="External"/><Relationship Id="rId_hyperlink_96" Type="http://schemas.openxmlformats.org/officeDocument/2006/relationships/hyperlink" Target="https://nconnect.nicmar.ac.in/storage/profile/ProfilePhoto_P25701107_574683.jpg" TargetMode="External"/><Relationship Id="rId_hyperlink_97" Type="http://schemas.openxmlformats.org/officeDocument/2006/relationships/hyperlink" Target="https://nconnect.nicmar.ac.in/storage/profile/ProfilePhoto_P25701108_691235.jpg" TargetMode="External"/><Relationship Id="rId_hyperlink_98" Type="http://schemas.openxmlformats.org/officeDocument/2006/relationships/hyperlink" Target="https://nconnect.nicmar.ac.in/storage/profile/ProfilePhoto_P25701109_872635.jpg" TargetMode="External"/><Relationship Id="rId_hyperlink_99" Type="http://schemas.openxmlformats.org/officeDocument/2006/relationships/hyperlink" Target="https://nconnect.nicmar.ac.in/storage/profile/ProfilePhoto_P25701110_927538.jpg" TargetMode="External"/><Relationship Id="rId_hyperlink_100" Type="http://schemas.openxmlformats.org/officeDocument/2006/relationships/hyperlink" Target="https://nconnect.nicmar.ac.in/storage/profile/ProfilePhoto_P25701111_263478.jpg" TargetMode="External"/><Relationship Id="rId_hyperlink_101" Type="http://schemas.openxmlformats.org/officeDocument/2006/relationships/hyperlink" Target="https://nconnect.nicmar.ac.in/storage/profile/ProfilePhoto_P25701112_923457.jpg" TargetMode="External"/><Relationship Id="rId_hyperlink_102" Type="http://schemas.openxmlformats.org/officeDocument/2006/relationships/hyperlink" Target="https://nconnect.nicmar.ac.in/storage/profile/ProfilePhoto_P25701113_867329.jpg" TargetMode="External"/><Relationship Id="rId_hyperlink_103" Type="http://schemas.openxmlformats.org/officeDocument/2006/relationships/hyperlink" Target="https://nconnect.nicmar.ac.in/storage/profile/ProfilePhoto_P25701114_583712.jpg" TargetMode="External"/><Relationship Id="rId_hyperlink_104" Type="http://schemas.openxmlformats.org/officeDocument/2006/relationships/hyperlink" Target="https://nconnect.nicmar.ac.in/storage/profile/ProfilePhoto_P25701115_284369.jpg" TargetMode="External"/><Relationship Id="rId_hyperlink_105" Type="http://schemas.openxmlformats.org/officeDocument/2006/relationships/hyperlink" Target="https://nconnect.nicmar.ac.in/storage/profile/ProfilePhoto_P25701116_873219.jpg" TargetMode="External"/><Relationship Id="rId_hyperlink_106" Type="http://schemas.openxmlformats.org/officeDocument/2006/relationships/hyperlink" Target="https://nconnect.nicmar.ac.in/storage/profile/ProfilePhoto_P25701117_619824.jpg" TargetMode="External"/><Relationship Id="rId_hyperlink_107" Type="http://schemas.openxmlformats.org/officeDocument/2006/relationships/hyperlink" Target="https://nconnect.nicmar.ac.in/storage/profile/ProfilePhoto_P25701118_392456.jpg" TargetMode="External"/><Relationship Id="rId_hyperlink_108" Type="http://schemas.openxmlformats.org/officeDocument/2006/relationships/hyperlink" Target="https://nconnect.nicmar.ac.in/storage/profile/ProfilePhoto_P25701119_274135.jpg" TargetMode="External"/><Relationship Id="rId_hyperlink_109" Type="http://schemas.openxmlformats.org/officeDocument/2006/relationships/hyperlink" Target="https://nconnect.nicmar.ac.in/storage/profile/ProfilePhoto_P25701120_461395.jpg" TargetMode="External"/><Relationship Id="rId_hyperlink_110" Type="http://schemas.openxmlformats.org/officeDocument/2006/relationships/hyperlink" Target="https://nconnect.nicmar.ac.in/storage/profile/ProfilePhoto_P25701121_753814.jpg" TargetMode="External"/><Relationship Id="rId_hyperlink_111" Type="http://schemas.openxmlformats.org/officeDocument/2006/relationships/hyperlink" Target="https://nconnect.nicmar.ac.in/storage/profile/ProfilePhoto_P25701122_936541.jpg" TargetMode="External"/><Relationship Id="rId_hyperlink_112" Type="http://schemas.openxmlformats.org/officeDocument/2006/relationships/hyperlink" Target="https://nconnect.nicmar.ac.in/storage/profile/ProfilePhoto_P25701123_957821.jpg" TargetMode="External"/><Relationship Id="rId_hyperlink_113" Type="http://schemas.openxmlformats.org/officeDocument/2006/relationships/hyperlink" Target="https://nconnect.nicmar.ac.in/storage/profile/ProfilePhoto_P25701124_429365.jpg" TargetMode="External"/><Relationship Id="rId_hyperlink_114" Type="http://schemas.openxmlformats.org/officeDocument/2006/relationships/hyperlink" Target="https://nconnect.nicmar.ac.in/storage/profile/ProfilePhoto_P25701125_465728.jpg" TargetMode="External"/><Relationship Id="rId_hyperlink_115" Type="http://schemas.openxmlformats.org/officeDocument/2006/relationships/hyperlink" Target="https://nconnect.nicmar.ac.in/storage/profile/ProfilePhoto_P25701126_826341.jpg" TargetMode="External"/><Relationship Id="rId_hyperlink_116" Type="http://schemas.openxmlformats.org/officeDocument/2006/relationships/hyperlink" Target="https://nconnect.nicmar.ac.in/storage/profile/ProfilePhoto_P25701127_942376.jpg" TargetMode="External"/><Relationship Id="rId_hyperlink_117" Type="http://schemas.openxmlformats.org/officeDocument/2006/relationships/hyperlink" Target="https://nconnect.nicmar.ac.in/storage/profile/ProfilePhoto_P25701128_269574.jpg" TargetMode="External"/><Relationship Id="rId_hyperlink_118" Type="http://schemas.openxmlformats.org/officeDocument/2006/relationships/hyperlink" Target="https://nconnect.nicmar.ac.in/storage/profile/ProfilePhoto_P25701129_129463.jpg" TargetMode="External"/><Relationship Id="rId_hyperlink_119" Type="http://schemas.openxmlformats.org/officeDocument/2006/relationships/hyperlink" Target="https://nconnect.nicmar.ac.in/storage/profile/ProfilePhoto_P25701130_516472.jpg" TargetMode="External"/><Relationship Id="rId_hyperlink_120" Type="http://schemas.openxmlformats.org/officeDocument/2006/relationships/hyperlink" Target="https://nconnect.nicmar.ac.in/storage/profile/ProfilePhoto_P25701131_359184.jpg" TargetMode="External"/><Relationship Id="rId_hyperlink_121" Type="http://schemas.openxmlformats.org/officeDocument/2006/relationships/hyperlink" Target="https://nconnect.nicmar.ac.in/storage/profile/ProfilePhoto_P25701132_857361.jpg" TargetMode="External"/><Relationship Id="rId_hyperlink_122" Type="http://schemas.openxmlformats.org/officeDocument/2006/relationships/hyperlink" Target="https://nconnect.nicmar.ac.in/storage/profile/ProfilePhoto_P25701133_312596.jpg" TargetMode="External"/><Relationship Id="rId_hyperlink_123" Type="http://schemas.openxmlformats.org/officeDocument/2006/relationships/hyperlink" Target="https://nconnect.nicmar.ac.in/storage/profile/ProfilePhoto_P25701134_183274.jpg" TargetMode="External"/><Relationship Id="rId_hyperlink_124" Type="http://schemas.openxmlformats.org/officeDocument/2006/relationships/hyperlink" Target="https://nconnect.nicmar.ac.in/storage/profile/ProfilePhoto_P25701135_748916.jpg" TargetMode="External"/><Relationship Id="rId_hyperlink_125" Type="http://schemas.openxmlformats.org/officeDocument/2006/relationships/hyperlink" Target="https://nconnect.nicmar.ac.in/storage/profile/ProfilePhoto_P25701136_172468.jpg" TargetMode="External"/><Relationship Id="rId_hyperlink_126" Type="http://schemas.openxmlformats.org/officeDocument/2006/relationships/hyperlink" Target="https://nconnect.nicmar.ac.in/storage/profile/ProfilePhoto_P25701137_312786.jpg" TargetMode="External"/><Relationship Id="rId_hyperlink_127" Type="http://schemas.openxmlformats.org/officeDocument/2006/relationships/hyperlink" Target="https://nconnect.nicmar.ac.in/storage/profile/ProfilePhoto_P25701138_614237.jpg" TargetMode="External"/><Relationship Id="rId_hyperlink_128" Type="http://schemas.openxmlformats.org/officeDocument/2006/relationships/hyperlink" Target="https://nconnect.nicmar.ac.in/storage/profile/ProfilePhoto_P25701139_685329.jpg" TargetMode="External"/><Relationship Id="rId_hyperlink_129" Type="http://schemas.openxmlformats.org/officeDocument/2006/relationships/hyperlink" Target="https://nconnect.nicmar.ac.in/storage/profile/ProfilePhoto_P25701140_987256.jpg" TargetMode="External"/><Relationship Id="rId_hyperlink_130" Type="http://schemas.openxmlformats.org/officeDocument/2006/relationships/hyperlink" Target="https://nconnect.nicmar.ac.in/storage/profile/ProfilePhoto_P25701141_658723.jpg" TargetMode="External"/><Relationship Id="rId_hyperlink_131" Type="http://schemas.openxmlformats.org/officeDocument/2006/relationships/hyperlink" Target="https://nconnect.nicmar.ac.in/storage/profile/ProfilePhoto_P25701142_867349.jpg" TargetMode="External"/><Relationship Id="rId_hyperlink_132" Type="http://schemas.openxmlformats.org/officeDocument/2006/relationships/hyperlink" Target="https://nconnect.nicmar.ac.in/storage/profile/ProfilePhoto_P25701143_256148.jpg" TargetMode="External"/><Relationship Id="rId_hyperlink_133" Type="http://schemas.openxmlformats.org/officeDocument/2006/relationships/hyperlink" Target="https://nconnect.nicmar.ac.in/storage/profile/ProfilePhoto_P25701144_961284.jpg" TargetMode="External"/><Relationship Id="rId_hyperlink_134" Type="http://schemas.openxmlformats.org/officeDocument/2006/relationships/hyperlink" Target="https://nconnect.nicmar.ac.in/storage/profile/ProfilePhoto_P25701145_172436.jpg" TargetMode="External"/><Relationship Id="rId_hyperlink_135" Type="http://schemas.openxmlformats.org/officeDocument/2006/relationships/hyperlink" Target="https://nconnect.nicmar.ac.in/storage/profile/ProfilePhoto_P25701147_438629.jpg" TargetMode="External"/><Relationship Id="rId_hyperlink_136" Type="http://schemas.openxmlformats.org/officeDocument/2006/relationships/hyperlink" Target="https://nconnect.nicmar.ac.in/storage/profile/ProfilePhoto_P25701148_372981.jpg" TargetMode="External"/><Relationship Id="rId_hyperlink_137" Type="http://schemas.openxmlformats.org/officeDocument/2006/relationships/hyperlink" Target="https://nconnect.nicmar.ac.in/storage/profile/ProfilePhoto_P25701149_837291.jpg" TargetMode="External"/><Relationship Id="rId_hyperlink_138" Type="http://schemas.openxmlformats.org/officeDocument/2006/relationships/hyperlink" Target="https://nconnect.nicmar.ac.in/storage/profile/ProfilePhoto_P25701151_132857.jpg" TargetMode="External"/><Relationship Id="rId_hyperlink_139" Type="http://schemas.openxmlformats.org/officeDocument/2006/relationships/hyperlink" Target="https://nconnect.nicmar.ac.in/storage/profile/ProfilePhoto_P25701152_148367.jpg" TargetMode="External"/><Relationship Id="rId_hyperlink_140" Type="http://schemas.openxmlformats.org/officeDocument/2006/relationships/hyperlink" Target="https://nconnect.nicmar.ac.in/storage/profile/ProfilePhoto_P25701103_576182.jpg" TargetMode="External"/><Relationship Id="rId_hyperlink_141" Type="http://schemas.openxmlformats.org/officeDocument/2006/relationships/hyperlink" Target="https://nconnect.nicmar.ac.in/storage/profile/ProfilePhoto_P25701104_261935.jp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W142"/>
  <sheetViews>
    <sheetView tabSelected="1" workbookViewId="0" showGridLines="true" showRowColHeaders="1">
      <pane ySplit="1" topLeftCell="A2" activePane="bottomLeft" state="frozen"/>
      <selection pane="bottomLeft" activeCell="BW2" sqref="BW2:BW142"/>
    </sheetView>
  </sheetViews>
  <sheetFormatPr defaultRowHeight="14.4" outlineLevelRow="0" outlineLevelCol="0"/>
  <cols>
    <col min="1" max="1" width="12.568" bestFit="true" customWidth="true" style="0"/>
    <col min="2" max="2" width="11.711" bestFit="true" customWidth="true" style="0"/>
    <col min="3" max="3" width="17.71" bestFit="true" customWidth="true" style="0"/>
    <col min="4" max="4" width="22.28" bestFit="true" customWidth="true" style="0"/>
    <col min="5" max="5" width="17.71" bestFit="true" customWidth="true" style="0"/>
    <col min="6" max="6" width="15.282" bestFit="true" customWidth="true" style="0"/>
    <col min="7" max="7" width="38.848" bestFit="true" customWidth="true" style="0"/>
    <col min="8" max="8" width="38.848" bestFit="true" customWidth="true" style="0"/>
    <col min="9" max="9" width="36.42" bestFit="true" customWidth="true" style="0"/>
    <col min="10" max="10" width="12.854" bestFit="true" customWidth="true" style="0"/>
    <col min="11" max="11" width="11.283" bestFit="true" customWidth="true" style="0"/>
    <col min="12" max="12" width="13.997" bestFit="true" customWidth="true" style="0"/>
    <col min="13" max="13" width="21.566" bestFit="true" customWidth="true" style="0"/>
    <col min="14" max="14" width="67.127" bestFit="true" customWidth="true" style="0"/>
    <col min="15" max="15" width="235.8" bestFit="true" customWidth="true" style="0"/>
    <col min="16" max="16" width="17.71" bestFit="true" customWidth="true" style="0"/>
    <col min="17" max="17" width="20.281" bestFit="true" customWidth="true" style="0"/>
    <col min="18" max="18" width="35.277" bestFit="true" customWidth="true" style="0"/>
    <col min="19" max="19" width="20.281" bestFit="true" customWidth="true" style="0"/>
    <col min="20" max="20" width="60.128" bestFit="true" customWidth="true" style="0"/>
    <col min="21" max="21" width="35.277" bestFit="true" customWidth="true" style="0"/>
    <col min="22" max="22" width="20.281" bestFit="true" customWidth="true" style="0"/>
    <col min="23" max="23" width="55.272" bestFit="true" customWidth="true" style="0"/>
    <col min="24" max="24" width="143.822" bestFit="true" customWidth="true" style="0"/>
    <col min="25" max="25" width="22.28" bestFit="true" customWidth="true" style="0"/>
    <col min="26" max="26" width="17.567" bestFit="true" customWidth="true" style="0"/>
    <col min="27" max="27" width="165.103" bestFit="true" customWidth="true" style="0"/>
    <col min="28" max="28" width="27.993" bestFit="true" customWidth="true" style="0"/>
    <col min="29" max="29" width="29.421" bestFit="true" customWidth="true" style="0"/>
    <col min="30" max="30" width="19.138" bestFit="true" customWidth="true" style="0"/>
    <col min="31" max="31" width="12.568" bestFit="true" customWidth="true" style="0"/>
    <col min="32" max="32" width="83.694" bestFit="true" customWidth="true" style="0"/>
    <col min="33" max="33" width="162.675" bestFit="true" customWidth="true" style="0"/>
    <col min="34" max="34" width="24.28" bestFit="true" customWidth="true" style="0"/>
    <col min="35" max="35" width="24.28" bestFit="true" customWidth="true" style="0"/>
    <col min="36" max="36" width="15.139" bestFit="true" customWidth="true" style="0"/>
    <col min="37" max="37" width="13.997" bestFit="true" customWidth="true" style="0"/>
    <col min="38" max="38" width="139.109" bestFit="true" customWidth="true" style="0"/>
    <col min="39" max="39" width="110.83" bestFit="true" customWidth="true" style="0"/>
    <col min="40" max="40" width="16.425" bestFit="true" customWidth="true" style="0"/>
    <col min="41" max="41" width="24.28" bestFit="true" customWidth="true" style="0"/>
    <col min="42" max="42" width="24.28" bestFit="true" customWidth="true" style="0"/>
    <col min="43" max="43" width="15.139" bestFit="true" customWidth="true" style="0"/>
    <col min="44" max="44" width="13.997" bestFit="true" customWidth="true" style="0"/>
    <col min="45" max="45" width="39.99" bestFit="true" customWidth="true" style="0"/>
    <col min="46" max="46" width="82.408" bestFit="true" customWidth="true" style="0"/>
    <col min="47" max="47" width="29.421" bestFit="true" customWidth="true" style="0"/>
    <col min="48" max="48" width="29.421" bestFit="true" customWidth="true" style="0"/>
    <col min="49" max="49" width="20.281" bestFit="true" customWidth="true" style="0"/>
    <col min="50" max="50" width="19.138" bestFit="true" customWidth="true" style="0"/>
    <col min="51" max="51" width="100.118" bestFit="true" customWidth="true" style="0"/>
    <col min="52" max="52" width="128.54" bestFit="true" customWidth="true" style="0"/>
    <col min="53" max="53" width="15.139" bestFit="true" customWidth="true" style="0"/>
    <col min="54" max="54" width="25.422" bestFit="true" customWidth="true" style="0"/>
    <col min="55" max="55" width="33.135" bestFit="true" customWidth="true" style="0"/>
    <col min="56" max="56" width="33.135" bestFit="true" customWidth="true" style="0"/>
    <col min="57" max="57" width="24.28" bestFit="true" customWidth="true" style="0"/>
    <col min="58" max="58" width="22.852" bestFit="true" customWidth="true" style="0"/>
    <col min="59" max="59" width="88.407" bestFit="true" customWidth="true" style="0"/>
    <col min="60" max="60" width="33.135" bestFit="true" customWidth="true" style="0"/>
    <col min="61" max="61" width="15.139" bestFit="true" customWidth="true" style="0"/>
    <col min="62" max="62" width="25.422" bestFit="true" customWidth="true" style="0"/>
    <col min="63" max="63" width="39.705" bestFit="true" customWidth="true" style="0"/>
    <col min="64" max="64" width="39.705" bestFit="true" customWidth="true" style="0"/>
    <col min="65" max="65" width="30.564" bestFit="true" customWidth="true" style="0"/>
    <col min="66" max="66" width="29.421" bestFit="true" customWidth="true" style="0"/>
    <col min="67" max="67" width="301.926" bestFit="true" customWidth="true" style="0"/>
    <col min="68" max="68" width="201.665" bestFit="true" customWidth="true" style="0"/>
    <col min="69" max="69" width="24.28" bestFit="true" customWidth="true" style="0"/>
    <col min="70" max="70" width="305.497" bestFit="true" customWidth="true" style="0"/>
    <col min="71" max="71" width="19.138" bestFit="true" customWidth="true" style="0"/>
    <col min="72" max="72" width="206.378" bestFit="true" customWidth="true" style="0"/>
    <col min="73" max="73" width="22.852" bestFit="true" customWidth="true" style="0"/>
    <col min="74" max="74" width="21.566" bestFit="true" customWidth="true" style="0"/>
    <col min="75" max="75" width="17.71" bestFit="true" customWidth="true" style="0"/>
  </cols>
  <sheetData>
    <row r="1" spans="1:75" customHeight="1" ht="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row>
    <row r="2" spans="1:75">
      <c r="A2" s="1" t="s">
        <v>75</v>
      </c>
      <c r="B2" s="1" t="s">
        <v>76</v>
      </c>
      <c r="C2" s="1" t="s">
        <v>77</v>
      </c>
      <c r="D2" s="1" t="s">
        <v>78</v>
      </c>
      <c r="E2" s="1"/>
      <c r="F2" s="1" t="s">
        <v>79</v>
      </c>
      <c r="G2" s="1" t="s">
        <v>80</v>
      </c>
      <c r="H2" s="1" t="s">
        <v>81</v>
      </c>
      <c r="I2" s="1" t="s">
        <v>82</v>
      </c>
      <c r="J2" s="1">
        <v>9346714289</v>
      </c>
      <c r="K2" s="1" t="s">
        <v>83</v>
      </c>
      <c r="L2" s="1" t="s">
        <v>84</v>
      </c>
      <c r="M2" s="1" t="s">
        <v>85</v>
      </c>
      <c r="N2" s="1" t="s">
        <v>86</v>
      </c>
      <c r="O2" s="1" t="s">
        <v>87</v>
      </c>
      <c r="P2" s="1" t="s">
        <v>88</v>
      </c>
      <c r="Q2" s="1" t="s">
        <v>89</v>
      </c>
      <c r="R2" s="1" t="s">
        <v>90</v>
      </c>
      <c r="S2" s="1">
        <v>9908019108</v>
      </c>
      <c r="T2" s="1" t="s">
        <v>91</v>
      </c>
      <c r="U2" s="1" t="s">
        <v>92</v>
      </c>
      <c r="V2" s="1">
        <v>7358756268</v>
      </c>
      <c r="W2" s="1" t="s">
        <v>93</v>
      </c>
      <c r="X2" s="1" t="s">
        <v>94</v>
      </c>
      <c r="Y2" s="1" t="s">
        <v>95</v>
      </c>
      <c r="Z2" s="1" t="s">
        <v>96</v>
      </c>
      <c r="AA2" s="1" t="s">
        <v>94</v>
      </c>
      <c r="AB2" s="1" t="s">
        <v>95</v>
      </c>
      <c r="AC2" s="1" t="s">
        <v>96</v>
      </c>
      <c r="AD2" s="1">
        <v>7.35</v>
      </c>
      <c r="AE2" s="1" t="s">
        <v>97</v>
      </c>
      <c r="AF2" s="1" t="s">
        <v>98</v>
      </c>
      <c r="AG2" s="1" t="s">
        <v>99</v>
      </c>
      <c r="AH2" s="1" t="s">
        <v>100</v>
      </c>
      <c r="AI2" s="1" t="s">
        <v>101</v>
      </c>
      <c r="AJ2" s="1">
        <v>74.67</v>
      </c>
      <c r="AK2" s="1">
        <v>0</v>
      </c>
      <c r="AL2" s="1" t="s">
        <v>102</v>
      </c>
      <c r="AM2" s="1" t="s">
        <v>103</v>
      </c>
      <c r="AN2" s="1"/>
      <c r="AO2" s="1" t="s">
        <v>104</v>
      </c>
      <c r="AP2" s="1" t="s">
        <v>105</v>
      </c>
      <c r="AQ2" s="1">
        <v>70.83</v>
      </c>
      <c r="AR2" s="1">
        <v>0</v>
      </c>
      <c r="AS2" s="1"/>
      <c r="AT2" s="1"/>
      <c r="AU2" s="1"/>
      <c r="AV2" s="1"/>
      <c r="AW2" s="1"/>
      <c r="AX2" s="1"/>
      <c r="AY2" s="1" t="s">
        <v>106</v>
      </c>
      <c r="AZ2" s="1" t="s">
        <v>107</v>
      </c>
      <c r="BA2" s="1"/>
      <c r="BB2" s="1"/>
      <c r="BC2" s="1" t="s">
        <v>108</v>
      </c>
      <c r="BD2" s="1" t="s">
        <v>109</v>
      </c>
      <c r="BE2" s="1">
        <v>80</v>
      </c>
      <c r="BF2" s="1">
        <v>8</v>
      </c>
      <c r="BG2" s="1"/>
      <c r="BH2" s="1"/>
      <c r="BI2" s="1"/>
      <c r="BJ2" s="1"/>
      <c r="BK2" s="1"/>
      <c r="BL2" s="1"/>
      <c r="BM2" s="1"/>
      <c r="BN2" s="1"/>
      <c r="BO2" s="1" t="s">
        <v>110</v>
      </c>
      <c r="BP2" s="1"/>
      <c r="BQ2" s="1"/>
      <c r="BR2" s="1" t="s">
        <v>111</v>
      </c>
      <c r="BS2" s="1">
        <v>13</v>
      </c>
      <c r="BT2" s="1" t="s">
        <v>112</v>
      </c>
      <c r="BU2" s="1" t="str">
        <f>HYPERLINK("https://nconnect.nicmar.ac.in/storage/profile/6a6b564870642.png","Download")</f>
        <v>0</v>
      </c>
      <c r="BV2" s="3"/>
      <c r="BW2" s="3"/>
    </row>
    <row r="3" spans="1:75">
      <c r="A3" s="1" t="s">
        <v>75</v>
      </c>
      <c r="B3" s="1" t="s">
        <v>76</v>
      </c>
      <c r="C3" s="1" t="s">
        <v>113</v>
      </c>
      <c r="D3" s="1" t="s">
        <v>114</v>
      </c>
      <c r="E3" s="1" t="s">
        <v>115</v>
      </c>
      <c r="F3" s="1" t="s">
        <v>116</v>
      </c>
      <c r="G3" s="1" t="s">
        <v>117</v>
      </c>
      <c r="H3" s="1" t="s">
        <v>118</v>
      </c>
      <c r="I3" s="1" t="s">
        <v>119</v>
      </c>
      <c r="J3" s="1">
        <v>7829294049</v>
      </c>
      <c r="K3" s="1" t="s">
        <v>83</v>
      </c>
      <c r="L3" s="1" t="s">
        <v>120</v>
      </c>
      <c r="M3" s="1" t="s">
        <v>85</v>
      </c>
      <c r="N3" s="1" t="s">
        <v>121</v>
      </c>
      <c r="O3" s="1" t="s">
        <v>122</v>
      </c>
      <c r="P3" s="1" t="s">
        <v>123</v>
      </c>
      <c r="Q3" s="1" t="s">
        <v>124</v>
      </c>
      <c r="R3" s="1" t="s">
        <v>125</v>
      </c>
      <c r="S3" s="1">
        <v>9845062530</v>
      </c>
      <c r="T3" s="1" t="s">
        <v>126</v>
      </c>
      <c r="U3" s="1" t="s">
        <v>127</v>
      </c>
      <c r="V3" s="1">
        <v>9141107491</v>
      </c>
      <c r="W3" s="1" t="s">
        <v>93</v>
      </c>
      <c r="X3" s="1" t="s">
        <v>128</v>
      </c>
      <c r="Y3" s="1" t="s">
        <v>129</v>
      </c>
      <c r="Z3" s="1" t="s">
        <v>130</v>
      </c>
      <c r="AA3" s="1" t="s">
        <v>128</v>
      </c>
      <c r="AB3" s="1" t="s">
        <v>129</v>
      </c>
      <c r="AC3" s="1" t="s">
        <v>130</v>
      </c>
      <c r="AD3" s="1">
        <v>8.51</v>
      </c>
      <c r="AE3" s="1" t="s">
        <v>97</v>
      </c>
      <c r="AF3" s="1" t="s">
        <v>131</v>
      </c>
      <c r="AG3" s="1" t="s">
        <v>132</v>
      </c>
      <c r="AH3" s="1" t="s">
        <v>100</v>
      </c>
      <c r="AI3" s="1" t="s">
        <v>133</v>
      </c>
      <c r="AJ3" s="1">
        <v>89.83</v>
      </c>
      <c r="AK3" s="1"/>
      <c r="AL3" s="1" t="s">
        <v>134</v>
      </c>
      <c r="AM3" s="1" t="s">
        <v>135</v>
      </c>
      <c r="AN3" s="1"/>
      <c r="AO3" s="1" t="s">
        <v>104</v>
      </c>
      <c r="AP3" s="1" t="s">
        <v>136</v>
      </c>
      <c r="AQ3" s="1">
        <v>80.16</v>
      </c>
      <c r="AR3" s="1"/>
      <c r="AS3" s="1"/>
      <c r="AT3" s="1"/>
      <c r="AU3" s="1"/>
      <c r="AV3" s="1"/>
      <c r="AW3" s="1"/>
      <c r="AX3" s="1"/>
      <c r="AY3" s="1" t="s">
        <v>137</v>
      </c>
      <c r="AZ3" s="1" t="s">
        <v>138</v>
      </c>
      <c r="BA3" s="1"/>
      <c r="BB3" s="1"/>
      <c r="BC3" s="1" t="s">
        <v>139</v>
      </c>
      <c r="BD3" s="1" t="s">
        <v>140</v>
      </c>
      <c r="BE3" s="1">
        <v>74.6</v>
      </c>
      <c r="BF3" s="1">
        <v>7.46</v>
      </c>
      <c r="BG3" s="1"/>
      <c r="BH3" s="1"/>
      <c r="BI3" s="1"/>
      <c r="BJ3" s="1"/>
      <c r="BK3" s="1"/>
      <c r="BL3" s="1"/>
      <c r="BM3" s="1"/>
      <c r="BN3" s="1"/>
      <c r="BO3" s="1" t="s">
        <v>141</v>
      </c>
      <c r="BP3" s="1" t="s">
        <v>142</v>
      </c>
      <c r="BQ3" s="1" t="s">
        <v>143</v>
      </c>
      <c r="BR3" s="1" t="s">
        <v>144</v>
      </c>
      <c r="BS3" s="1">
        <v>333</v>
      </c>
      <c r="BT3" s="1" t="s">
        <v>145</v>
      </c>
      <c r="BU3" s="1" t="str">
        <f>HYPERLINK("https://nconnect.nicmar.ac.in/storage/profile/6a6b57a3643cb.png","Download")</f>
        <v>0</v>
      </c>
      <c r="BV3" s="3"/>
      <c r="BW3" s="3"/>
    </row>
    <row r="4" spans="1:75">
      <c r="A4" s="1" t="s">
        <v>75</v>
      </c>
      <c r="B4" s="1" t="s">
        <v>76</v>
      </c>
      <c r="C4" s="1" t="s">
        <v>146</v>
      </c>
      <c r="D4" s="1" t="s">
        <v>147</v>
      </c>
      <c r="E4" s="1" t="s">
        <v>148</v>
      </c>
      <c r="F4" s="1" t="s">
        <v>149</v>
      </c>
      <c r="G4" s="1" t="s">
        <v>150</v>
      </c>
      <c r="H4" s="1" t="s">
        <v>151</v>
      </c>
      <c r="I4" s="1" t="s">
        <v>152</v>
      </c>
      <c r="J4" s="1">
        <v>9867833346</v>
      </c>
      <c r="K4" s="1" t="s">
        <v>153</v>
      </c>
      <c r="L4" s="1" t="s">
        <v>154</v>
      </c>
      <c r="M4" s="1" t="s">
        <v>85</v>
      </c>
      <c r="N4" s="1" t="s">
        <v>155</v>
      </c>
      <c r="O4" s="1" t="s">
        <v>156</v>
      </c>
      <c r="P4" s="1" t="s">
        <v>123</v>
      </c>
      <c r="Q4" s="1" t="s">
        <v>157</v>
      </c>
      <c r="R4" s="1" t="s">
        <v>148</v>
      </c>
      <c r="S4" s="1">
        <v>9892324307</v>
      </c>
      <c r="T4" s="1" t="s">
        <v>158</v>
      </c>
      <c r="U4" s="1" t="s">
        <v>159</v>
      </c>
      <c r="V4" s="1">
        <v>9867112680</v>
      </c>
      <c r="W4" s="1" t="s">
        <v>160</v>
      </c>
      <c r="X4" s="1" t="s">
        <v>161</v>
      </c>
      <c r="Y4" s="1" t="s">
        <v>162</v>
      </c>
      <c r="Z4" s="1" t="s">
        <v>163</v>
      </c>
      <c r="AA4" s="1" t="s">
        <v>161</v>
      </c>
      <c r="AB4" s="1" t="s">
        <v>162</v>
      </c>
      <c r="AC4" s="1" t="s">
        <v>163</v>
      </c>
      <c r="AD4" s="1">
        <v>8.49</v>
      </c>
      <c r="AE4" s="1" t="s">
        <v>97</v>
      </c>
      <c r="AF4" s="1" t="s">
        <v>164</v>
      </c>
      <c r="AG4" s="1" t="s">
        <v>165</v>
      </c>
      <c r="AH4" s="1" t="s">
        <v>166</v>
      </c>
      <c r="AI4" s="1" t="s">
        <v>167</v>
      </c>
      <c r="AJ4" s="1">
        <v>91</v>
      </c>
      <c r="AK4" s="1">
        <v>0</v>
      </c>
      <c r="AL4" s="1" t="s">
        <v>168</v>
      </c>
      <c r="AM4" s="1" t="s">
        <v>165</v>
      </c>
      <c r="AN4" s="1"/>
      <c r="AO4" s="1" t="s">
        <v>100</v>
      </c>
      <c r="AP4" s="1" t="s">
        <v>169</v>
      </c>
      <c r="AQ4" s="1">
        <v>77.23</v>
      </c>
      <c r="AR4" s="1">
        <v>0</v>
      </c>
      <c r="AS4" s="1"/>
      <c r="AT4" s="1"/>
      <c r="AU4" s="1"/>
      <c r="AV4" s="1"/>
      <c r="AW4" s="1"/>
      <c r="AX4" s="1"/>
      <c r="AY4" s="1" t="s">
        <v>170</v>
      </c>
      <c r="AZ4" s="1" t="s">
        <v>171</v>
      </c>
      <c r="BA4" s="1"/>
      <c r="BB4" s="1"/>
      <c r="BC4" s="1" t="s">
        <v>172</v>
      </c>
      <c r="BD4" s="1" t="s">
        <v>173</v>
      </c>
      <c r="BE4" s="1">
        <v>75.86</v>
      </c>
      <c r="BF4" s="1">
        <v>8.63</v>
      </c>
      <c r="BG4" s="1"/>
      <c r="BH4" s="1"/>
      <c r="BI4" s="1"/>
      <c r="BJ4" s="1"/>
      <c r="BK4" s="1"/>
      <c r="BL4" s="1"/>
      <c r="BM4" s="1"/>
      <c r="BN4" s="1"/>
      <c r="BO4" s="1" t="s">
        <v>174</v>
      </c>
      <c r="BP4" s="1" t="s">
        <v>175</v>
      </c>
      <c r="BQ4" s="1" t="s">
        <v>176</v>
      </c>
      <c r="BR4" s="1" t="s">
        <v>177</v>
      </c>
      <c r="BS4" s="1">
        <v>21</v>
      </c>
      <c r="BT4" s="1"/>
      <c r="BU4" s="1" t="str">
        <f>HYPERLINK("https://nconnect.nicmar.ac.in/storage/profile/ProfilePhoto_P25701096_463592.jpg","Download")</f>
        <v>0</v>
      </c>
      <c r="BV4" s="3"/>
      <c r="BW4" s="3"/>
    </row>
    <row r="5" spans="1:75">
      <c r="A5" s="1" t="s">
        <v>75</v>
      </c>
      <c r="B5" s="1" t="s">
        <v>76</v>
      </c>
      <c r="C5" s="1" t="s">
        <v>178</v>
      </c>
      <c r="D5" s="1" t="s">
        <v>179</v>
      </c>
      <c r="E5" s="1"/>
      <c r="F5" s="1" t="s">
        <v>180</v>
      </c>
      <c r="G5" s="1" t="s">
        <v>181</v>
      </c>
      <c r="H5" s="1" t="s">
        <v>182</v>
      </c>
      <c r="I5" s="1" t="s">
        <v>183</v>
      </c>
      <c r="J5" s="1">
        <v>9421513085</v>
      </c>
      <c r="K5" s="1" t="s">
        <v>83</v>
      </c>
      <c r="L5" s="1" t="s">
        <v>184</v>
      </c>
      <c r="M5" s="1" t="s">
        <v>85</v>
      </c>
      <c r="N5" s="1" t="s">
        <v>185</v>
      </c>
      <c r="O5" s="1"/>
      <c r="P5" s="1" t="s">
        <v>88</v>
      </c>
      <c r="Q5" s="1" t="s">
        <v>186</v>
      </c>
      <c r="R5" s="1" t="s">
        <v>187</v>
      </c>
      <c r="S5" s="1">
        <v>9405403857</v>
      </c>
      <c r="T5" s="1" t="s">
        <v>158</v>
      </c>
      <c r="U5" s="1" t="s">
        <v>188</v>
      </c>
      <c r="V5" s="1">
        <v>9405403617</v>
      </c>
      <c r="W5" s="1" t="s">
        <v>189</v>
      </c>
      <c r="X5" s="1" t="s">
        <v>190</v>
      </c>
      <c r="Y5" s="1" t="s">
        <v>191</v>
      </c>
      <c r="Z5" s="1" t="s">
        <v>163</v>
      </c>
      <c r="AA5" s="1" t="s">
        <v>192</v>
      </c>
      <c r="AB5" s="1" t="s">
        <v>193</v>
      </c>
      <c r="AC5" s="1" t="s">
        <v>163</v>
      </c>
      <c r="AD5" s="1">
        <v>7.42</v>
      </c>
      <c r="AE5" s="1" t="s">
        <v>97</v>
      </c>
      <c r="AF5" s="1" t="s">
        <v>194</v>
      </c>
      <c r="AG5" s="1" t="s">
        <v>165</v>
      </c>
      <c r="AH5" s="1" t="s">
        <v>166</v>
      </c>
      <c r="AI5" s="1" t="s">
        <v>195</v>
      </c>
      <c r="AJ5" s="1">
        <v>79.2</v>
      </c>
      <c r="AK5" s="1"/>
      <c r="AL5" s="1" t="s">
        <v>194</v>
      </c>
      <c r="AM5" s="1" t="s">
        <v>165</v>
      </c>
      <c r="AN5" s="1"/>
      <c r="AO5" s="1" t="s">
        <v>100</v>
      </c>
      <c r="AP5" s="1" t="s">
        <v>133</v>
      </c>
      <c r="AQ5" s="1">
        <v>66.92</v>
      </c>
      <c r="AR5" s="1"/>
      <c r="AS5" s="1"/>
      <c r="AT5" s="1"/>
      <c r="AU5" s="1"/>
      <c r="AV5" s="1"/>
      <c r="AW5" s="1"/>
      <c r="AX5" s="1"/>
      <c r="AY5" s="1" t="s">
        <v>196</v>
      </c>
      <c r="AZ5" s="1" t="s">
        <v>197</v>
      </c>
      <c r="BA5" s="1"/>
      <c r="BB5" s="1"/>
      <c r="BC5" s="1" t="s">
        <v>198</v>
      </c>
      <c r="BD5" s="1" t="s">
        <v>199</v>
      </c>
      <c r="BE5" s="1">
        <v>70.5</v>
      </c>
      <c r="BF5" s="1">
        <v>7.8</v>
      </c>
      <c r="BG5" s="1"/>
      <c r="BH5" s="1" t="s">
        <v>200</v>
      </c>
      <c r="BI5" s="1"/>
      <c r="BJ5" s="1"/>
      <c r="BK5" s="1" t="s">
        <v>201</v>
      </c>
      <c r="BL5" s="1" t="s">
        <v>202</v>
      </c>
      <c r="BM5" s="1">
        <v>63.38</v>
      </c>
      <c r="BN5" s="1"/>
      <c r="BO5" s="1" t="s">
        <v>203</v>
      </c>
      <c r="BP5" s="1" t="s">
        <v>204</v>
      </c>
      <c r="BQ5" s="1" t="s">
        <v>205</v>
      </c>
      <c r="BR5" s="1" t="s">
        <v>206</v>
      </c>
      <c r="BS5" s="1">
        <v>47</v>
      </c>
      <c r="BT5" s="1" t="s">
        <v>207</v>
      </c>
      <c r="BU5" s="1" t="str">
        <f>HYPERLINK("https://nconnect.nicmar.ac.in/storage/profile/6a6b584cd0173.png","Download")</f>
        <v>0</v>
      </c>
      <c r="BV5" s="3"/>
      <c r="BW5" s="3"/>
    </row>
    <row r="6" spans="1:75">
      <c r="A6" s="1" t="s">
        <v>75</v>
      </c>
      <c r="B6" s="1" t="s">
        <v>76</v>
      </c>
      <c r="C6" s="1" t="s">
        <v>208</v>
      </c>
      <c r="D6" s="1" t="s">
        <v>209</v>
      </c>
      <c r="E6" s="1"/>
      <c r="F6" s="1" t="s">
        <v>210</v>
      </c>
      <c r="G6" s="1" t="s">
        <v>211</v>
      </c>
      <c r="H6" s="1" t="s">
        <v>212</v>
      </c>
      <c r="I6" s="1" t="s">
        <v>213</v>
      </c>
      <c r="J6" s="1">
        <v>9444018662</v>
      </c>
      <c r="K6" s="1" t="s">
        <v>153</v>
      </c>
      <c r="L6" s="1" t="s">
        <v>214</v>
      </c>
      <c r="M6" s="1" t="s">
        <v>85</v>
      </c>
      <c r="N6" s="1" t="s">
        <v>215</v>
      </c>
      <c r="O6" s="1"/>
      <c r="P6" s="1" t="s">
        <v>88</v>
      </c>
      <c r="Q6" s="1" t="s">
        <v>216</v>
      </c>
      <c r="R6" s="1" t="s">
        <v>217</v>
      </c>
      <c r="S6" s="1">
        <v>9444018661</v>
      </c>
      <c r="T6" s="1" t="s">
        <v>218</v>
      </c>
      <c r="U6" s="1" t="s">
        <v>219</v>
      </c>
      <c r="V6" s="1">
        <v>9444018663</v>
      </c>
      <c r="W6" s="1" t="s">
        <v>220</v>
      </c>
      <c r="X6" s="1" t="s">
        <v>221</v>
      </c>
      <c r="Y6" s="1" t="s">
        <v>222</v>
      </c>
      <c r="Z6" s="1" t="s">
        <v>223</v>
      </c>
      <c r="AA6" s="1" t="s">
        <v>221</v>
      </c>
      <c r="AB6" s="1" t="s">
        <v>222</v>
      </c>
      <c r="AC6" s="1" t="s">
        <v>223</v>
      </c>
      <c r="AD6" s="1">
        <v>9.47</v>
      </c>
      <c r="AE6" s="1" t="s">
        <v>97</v>
      </c>
      <c r="AF6" s="1" t="s">
        <v>224</v>
      </c>
      <c r="AG6" s="1" t="s">
        <v>225</v>
      </c>
      <c r="AH6" s="1" t="s">
        <v>172</v>
      </c>
      <c r="AI6" s="1" t="s">
        <v>101</v>
      </c>
      <c r="AJ6" s="1">
        <v>90.6</v>
      </c>
      <c r="AK6" s="1"/>
      <c r="AL6" s="1" t="s">
        <v>226</v>
      </c>
      <c r="AM6" s="1" t="s">
        <v>225</v>
      </c>
      <c r="AN6" s="1"/>
      <c r="AO6" s="1" t="s">
        <v>227</v>
      </c>
      <c r="AP6" s="1" t="s">
        <v>228</v>
      </c>
      <c r="AQ6" s="1">
        <v>96.4</v>
      </c>
      <c r="AR6" s="1"/>
      <c r="AS6" s="1"/>
      <c r="AT6" s="1"/>
      <c r="AU6" s="1"/>
      <c r="AV6" s="1"/>
      <c r="AW6" s="1"/>
      <c r="AX6" s="1"/>
      <c r="AY6" s="1" t="s">
        <v>229</v>
      </c>
      <c r="AZ6" s="1" t="s">
        <v>230</v>
      </c>
      <c r="BA6" s="1"/>
      <c r="BB6" s="1"/>
      <c r="BC6" s="1" t="s">
        <v>231</v>
      </c>
      <c r="BD6" s="1" t="s">
        <v>232</v>
      </c>
      <c r="BE6" s="1">
        <v>78.5</v>
      </c>
      <c r="BF6" s="1">
        <v>7.85</v>
      </c>
      <c r="BG6" s="1"/>
      <c r="BH6" s="1"/>
      <c r="BI6" s="1"/>
      <c r="BJ6" s="1"/>
      <c r="BK6" s="1"/>
      <c r="BL6" s="1"/>
      <c r="BM6" s="1"/>
      <c r="BN6" s="1"/>
      <c r="BO6" s="1" t="s">
        <v>233</v>
      </c>
      <c r="BP6" s="1"/>
      <c r="BQ6" s="1"/>
      <c r="BR6" s="1" t="s">
        <v>234</v>
      </c>
      <c r="BS6" s="1">
        <v>16</v>
      </c>
      <c r="BT6" s="1" t="s">
        <v>235</v>
      </c>
      <c r="BU6" s="1" t="str">
        <f>HYPERLINK("https://nconnect.nicmar.ac.in/storage/profile/ProfilePhoto_P25701001_763985.jpg","Download")</f>
        <v>0</v>
      </c>
      <c r="BV6" s="3"/>
      <c r="BW6" s="3"/>
    </row>
    <row r="7" spans="1:75">
      <c r="A7" s="1" t="s">
        <v>75</v>
      </c>
      <c r="B7" s="1" t="s">
        <v>76</v>
      </c>
      <c r="C7" s="1" t="s">
        <v>236</v>
      </c>
      <c r="D7" s="1" t="s">
        <v>237</v>
      </c>
      <c r="E7" s="1" t="s">
        <v>238</v>
      </c>
      <c r="F7" s="1" t="s">
        <v>239</v>
      </c>
      <c r="G7" s="1" t="s">
        <v>240</v>
      </c>
      <c r="H7" s="1" t="s">
        <v>241</v>
      </c>
      <c r="I7" s="1" t="s">
        <v>242</v>
      </c>
      <c r="J7" s="1">
        <v>8291698788</v>
      </c>
      <c r="K7" s="1" t="s">
        <v>83</v>
      </c>
      <c r="L7" s="1" t="s">
        <v>243</v>
      </c>
      <c r="M7" s="1" t="s">
        <v>85</v>
      </c>
      <c r="N7" s="1" t="s">
        <v>244</v>
      </c>
      <c r="O7" s="1"/>
      <c r="P7" s="1" t="s">
        <v>123</v>
      </c>
      <c r="Q7" s="1" t="s">
        <v>245</v>
      </c>
      <c r="R7" s="1" t="s">
        <v>238</v>
      </c>
      <c r="S7" s="1">
        <v>9820543834</v>
      </c>
      <c r="T7" s="1" t="s">
        <v>246</v>
      </c>
      <c r="U7" s="1" t="s">
        <v>247</v>
      </c>
      <c r="V7" s="1">
        <v>9920943328</v>
      </c>
      <c r="W7" s="1" t="s">
        <v>189</v>
      </c>
      <c r="X7" s="1" t="s">
        <v>248</v>
      </c>
      <c r="Y7" s="1" t="s">
        <v>249</v>
      </c>
      <c r="Z7" s="1" t="s">
        <v>163</v>
      </c>
      <c r="AA7" s="1" t="s">
        <v>248</v>
      </c>
      <c r="AB7" s="1" t="s">
        <v>249</v>
      </c>
      <c r="AC7" s="1" t="s">
        <v>163</v>
      </c>
      <c r="AD7" s="1">
        <v>8.98</v>
      </c>
      <c r="AE7" s="1" t="s">
        <v>97</v>
      </c>
      <c r="AF7" s="1" t="s">
        <v>250</v>
      </c>
      <c r="AG7" s="1" t="s">
        <v>251</v>
      </c>
      <c r="AH7" s="1" t="s">
        <v>252</v>
      </c>
      <c r="AI7" s="1" t="s">
        <v>167</v>
      </c>
      <c r="AJ7" s="1">
        <v>94.4</v>
      </c>
      <c r="AK7" s="1"/>
      <c r="AL7" s="1" t="s">
        <v>253</v>
      </c>
      <c r="AM7" s="1" t="s">
        <v>165</v>
      </c>
      <c r="AN7" s="1"/>
      <c r="AO7" s="1" t="s">
        <v>254</v>
      </c>
      <c r="AP7" s="1" t="s">
        <v>169</v>
      </c>
      <c r="AQ7" s="1">
        <v>62.46</v>
      </c>
      <c r="AR7" s="1"/>
      <c r="AS7" s="1"/>
      <c r="AT7" s="1"/>
      <c r="AU7" s="1"/>
      <c r="AV7" s="1"/>
      <c r="AW7" s="1"/>
      <c r="AX7" s="1"/>
      <c r="AY7" s="1" t="s">
        <v>255</v>
      </c>
      <c r="AZ7" s="1" t="s">
        <v>256</v>
      </c>
      <c r="BA7" s="1"/>
      <c r="BB7" s="1"/>
      <c r="BC7" s="1" t="s">
        <v>198</v>
      </c>
      <c r="BD7" s="1" t="s">
        <v>257</v>
      </c>
      <c r="BE7" s="1">
        <v>65.79</v>
      </c>
      <c r="BF7" s="1"/>
      <c r="BG7" s="1"/>
      <c r="BH7" s="1"/>
      <c r="BI7" s="1"/>
      <c r="BJ7" s="1"/>
      <c r="BK7" s="1"/>
      <c r="BL7" s="1"/>
      <c r="BM7" s="1"/>
      <c r="BN7" s="1"/>
      <c r="BO7" s="1" t="s">
        <v>258</v>
      </c>
      <c r="BP7" s="1" t="s">
        <v>259</v>
      </c>
      <c r="BQ7" s="1" t="s">
        <v>260</v>
      </c>
      <c r="BR7" s="1" t="s">
        <v>261</v>
      </c>
      <c r="BS7" s="1">
        <v>47</v>
      </c>
      <c r="BT7" s="1" t="s">
        <v>262</v>
      </c>
      <c r="BU7" s="1" t="str">
        <f>HYPERLINK("https://nconnect.nicmar.ac.in/storage/profile/ProfilePhoto_P25701002_568417.jpg","Download")</f>
        <v>0</v>
      </c>
      <c r="BV7" s="3"/>
      <c r="BW7" s="3"/>
    </row>
    <row r="8" spans="1:75">
      <c r="A8" s="1" t="s">
        <v>75</v>
      </c>
      <c r="B8" s="1" t="s">
        <v>76</v>
      </c>
      <c r="C8" s="1" t="s">
        <v>263</v>
      </c>
      <c r="D8" s="1" t="s">
        <v>264</v>
      </c>
      <c r="E8" s="1" t="s">
        <v>265</v>
      </c>
      <c r="F8" s="1" t="s">
        <v>266</v>
      </c>
      <c r="G8" s="1" t="s">
        <v>267</v>
      </c>
      <c r="H8" s="1" t="s">
        <v>268</v>
      </c>
      <c r="I8" s="1" t="s">
        <v>269</v>
      </c>
      <c r="J8" s="1">
        <v>9022348931</v>
      </c>
      <c r="K8" s="1" t="s">
        <v>83</v>
      </c>
      <c r="L8" s="1" t="s">
        <v>270</v>
      </c>
      <c r="M8" s="1" t="s">
        <v>85</v>
      </c>
      <c r="N8" s="1" t="s">
        <v>271</v>
      </c>
      <c r="O8" s="1" t="s">
        <v>272</v>
      </c>
      <c r="P8" s="1" t="s">
        <v>88</v>
      </c>
      <c r="Q8" s="1" t="s">
        <v>273</v>
      </c>
      <c r="R8" s="1" t="s">
        <v>274</v>
      </c>
      <c r="S8" s="1">
        <v>7977074221</v>
      </c>
      <c r="T8" s="1" t="s">
        <v>275</v>
      </c>
      <c r="U8" s="1" t="s">
        <v>276</v>
      </c>
      <c r="V8" s="1">
        <v>7666060307</v>
      </c>
      <c r="W8" s="1" t="s">
        <v>277</v>
      </c>
      <c r="X8" s="1" t="s">
        <v>278</v>
      </c>
      <c r="Y8" s="1" t="s">
        <v>191</v>
      </c>
      <c r="Z8" s="1" t="s">
        <v>163</v>
      </c>
      <c r="AA8" s="1" t="s">
        <v>278</v>
      </c>
      <c r="AB8" s="1" t="s">
        <v>191</v>
      </c>
      <c r="AC8" s="1" t="s">
        <v>163</v>
      </c>
      <c r="AD8" s="1">
        <v>8.98</v>
      </c>
      <c r="AE8" s="1" t="s">
        <v>97</v>
      </c>
      <c r="AF8" s="1" t="s">
        <v>279</v>
      </c>
      <c r="AG8" s="1" t="s">
        <v>280</v>
      </c>
      <c r="AH8" s="1" t="s">
        <v>133</v>
      </c>
      <c r="AI8" s="1" t="s">
        <v>101</v>
      </c>
      <c r="AJ8" s="1">
        <v>75</v>
      </c>
      <c r="AK8" s="1">
        <v>0</v>
      </c>
      <c r="AL8" s="1" t="s">
        <v>281</v>
      </c>
      <c r="AM8" s="1" t="s">
        <v>165</v>
      </c>
      <c r="AN8" s="1"/>
      <c r="AO8" s="1" t="s">
        <v>282</v>
      </c>
      <c r="AP8" s="1" t="s">
        <v>283</v>
      </c>
      <c r="AQ8" s="1">
        <v>83.83</v>
      </c>
      <c r="AR8" s="1">
        <v>0</v>
      </c>
      <c r="AS8" s="1"/>
      <c r="AT8" s="1"/>
      <c r="AU8" s="1"/>
      <c r="AV8" s="1"/>
      <c r="AW8" s="1"/>
      <c r="AX8" s="1"/>
      <c r="AY8" s="1" t="s">
        <v>284</v>
      </c>
      <c r="AZ8" s="1" t="s">
        <v>285</v>
      </c>
      <c r="BA8" s="1"/>
      <c r="BB8" s="1"/>
      <c r="BC8" s="1" t="s">
        <v>286</v>
      </c>
      <c r="BD8" s="1" t="s">
        <v>109</v>
      </c>
      <c r="BE8" s="1">
        <v>71</v>
      </c>
      <c r="BF8" s="1">
        <v>7.85</v>
      </c>
      <c r="BG8" s="1"/>
      <c r="BH8" s="1"/>
      <c r="BI8" s="1"/>
      <c r="BJ8" s="1"/>
      <c r="BK8" s="1"/>
      <c r="BL8" s="1"/>
      <c r="BM8" s="1"/>
      <c r="BN8" s="1"/>
      <c r="BO8" s="1" t="s">
        <v>287</v>
      </c>
      <c r="BP8" s="1"/>
      <c r="BQ8" s="1"/>
      <c r="BR8" s="1" t="s">
        <v>288</v>
      </c>
      <c r="BS8" s="1">
        <v>17</v>
      </c>
      <c r="BT8" s="1" t="s">
        <v>289</v>
      </c>
      <c r="BU8" s="1" t="str">
        <f>HYPERLINK("https://nconnect.nicmar.ac.in/storage/profile/ProfilePhoto_P25701003_852167.jpg","Download")</f>
        <v>0</v>
      </c>
      <c r="BV8" s="3"/>
      <c r="BW8" s="3"/>
    </row>
    <row r="9" spans="1:75">
      <c r="A9" s="1" t="s">
        <v>75</v>
      </c>
      <c r="B9" s="1" t="s">
        <v>76</v>
      </c>
      <c r="C9" s="1" t="s">
        <v>290</v>
      </c>
      <c r="D9" s="1" t="s">
        <v>291</v>
      </c>
      <c r="E9" s="1"/>
      <c r="F9" s="1" t="s">
        <v>292</v>
      </c>
      <c r="G9" s="1" t="s">
        <v>293</v>
      </c>
      <c r="H9" s="1" t="s">
        <v>294</v>
      </c>
      <c r="I9" s="1" t="s">
        <v>295</v>
      </c>
      <c r="J9" s="1">
        <v>9035847995</v>
      </c>
      <c r="K9" s="1" t="s">
        <v>83</v>
      </c>
      <c r="L9" s="1" t="s">
        <v>296</v>
      </c>
      <c r="M9" s="1" t="s">
        <v>85</v>
      </c>
      <c r="N9" s="1" t="s">
        <v>297</v>
      </c>
      <c r="O9" s="1"/>
      <c r="P9" s="1" t="s">
        <v>88</v>
      </c>
      <c r="Q9" s="1" t="s">
        <v>298</v>
      </c>
      <c r="R9" s="1" t="s">
        <v>299</v>
      </c>
      <c r="S9" s="1">
        <v>9986833143</v>
      </c>
      <c r="T9" s="1" t="s">
        <v>300</v>
      </c>
      <c r="U9" s="1" t="s">
        <v>301</v>
      </c>
      <c r="V9" s="1">
        <v>9986093146</v>
      </c>
      <c r="W9" s="1" t="s">
        <v>93</v>
      </c>
      <c r="X9" s="1" t="s">
        <v>302</v>
      </c>
      <c r="Y9" s="1" t="s">
        <v>129</v>
      </c>
      <c r="Z9" s="1" t="s">
        <v>130</v>
      </c>
      <c r="AA9" s="1" t="s">
        <v>302</v>
      </c>
      <c r="AB9" s="1" t="s">
        <v>129</v>
      </c>
      <c r="AC9" s="1" t="s">
        <v>130</v>
      </c>
      <c r="AD9" s="1">
        <v>7.95</v>
      </c>
      <c r="AE9" s="1" t="s">
        <v>97</v>
      </c>
      <c r="AF9" s="1" t="s">
        <v>303</v>
      </c>
      <c r="AG9" s="1" t="s">
        <v>304</v>
      </c>
      <c r="AH9" s="1" t="s">
        <v>305</v>
      </c>
      <c r="AI9" s="1" t="s">
        <v>133</v>
      </c>
      <c r="AJ9" s="1">
        <v>70.5</v>
      </c>
      <c r="AK9" s="1"/>
      <c r="AL9" s="1" t="s">
        <v>306</v>
      </c>
      <c r="AM9" s="1" t="s">
        <v>307</v>
      </c>
      <c r="AN9" s="1"/>
      <c r="AO9" s="1" t="s">
        <v>308</v>
      </c>
      <c r="AP9" s="1" t="s">
        <v>136</v>
      </c>
      <c r="AQ9" s="1">
        <v>63.33</v>
      </c>
      <c r="AR9" s="1"/>
      <c r="AS9" s="1"/>
      <c r="AT9" s="1"/>
      <c r="AU9" s="1"/>
      <c r="AV9" s="1"/>
      <c r="AW9" s="1"/>
      <c r="AX9" s="1"/>
      <c r="AY9" s="1" t="s">
        <v>309</v>
      </c>
      <c r="AZ9" s="1" t="s">
        <v>310</v>
      </c>
      <c r="BA9" s="1"/>
      <c r="BB9" s="1"/>
      <c r="BC9" s="1" t="s">
        <v>311</v>
      </c>
      <c r="BD9" s="1" t="s">
        <v>140</v>
      </c>
      <c r="BE9" s="1">
        <v>65.2</v>
      </c>
      <c r="BF9" s="1">
        <v>7.27</v>
      </c>
      <c r="BG9" s="1"/>
      <c r="BH9" s="1"/>
      <c r="BI9" s="1"/>
      <c r="BJ9" s="1"/>
      <c r="BK9" s="1"/>
      <c r="BL9" s="1"/>
      <c r="BM9" s="1"/>
      <c r="BN9" s="1"/>
      <c r="BO9" s="1" t="s">
        <v>312</v>
      </c>
      <c r="BP9" s="1"/>
      <c r="BQ9" s="1"/>
      <c r="BR9" s="1" t="s">
        <v>313</v>
      </c>
      <c r="BS9" s="1">
        <v>17</v>
      </c>
      <c r="BT9" s="1"/>
      <c r="BU9" s="1" t="str">
        <f>HYPERLINK("https://nconnect.nicmar.ac.in/storage/profile/ProfilePhoto_P25701004_384192.jpg","Download")</f>
        <v>0</v>
      </c>
      <c r="BV9" s="3"/>
      <c r="BW9" s="3"/>
    </row>
    <row r="10" spans="1:75">
      <c r="A10" s="1" t="s">
        <v>75</v>
      </c>
      <c r="B10" s="1" t="s">
        <v>76</v>
      </c>
      <c r="C10" s="1" t="s">
        <v>314</v>
      </c>
      <c r="D10" s="1" t="s">
        <v>315</v>
      </c>
      <c r="E10" s="1"/>
      <c r="F10" s="1" t="s">
        <v>316</v>
      </c>
      <c r="G10" s="1" t="s">
        <v>317</v>
      </c>
      <c r="H10" s="1" t="s">
        <v>318</v>
      </c>
      <c r="I10" s="1" t="s">
        <v>319</v>
      </c>
      <c r="J10" s="1">
        <v>9840917479</v>
      </c>
      <c r="K10" s="1" t="s">
        <v>153</v>
      </c>
      <c r="L10" s="1" t="s">
        <v>320</v>
      </c>
      <c r="M10" s="1" t="s">
        <v>85</v>
      </c>
      <c r="N10" s="1" t="s">
        <v>321</v>
      </c>
      <c r="O10" s="1"/>
      <c r="P10" s="1" t="s">
        <v>123</v>
      </c>
      <c r="Q10" s="1" t="s">
        <v>322</v>
      </c>
      <c r="R10" s="1" t="s">
        <v>323</v>
      </c>
      <c r="S10" s="1">
        <v>9894334005</v>
      </c>
      <c r="T10" s="1" t="s">
        <v>324</v>
      </c>
      <c r="U10" s="1" t="s">
        <v>325</v>
      </c>
      <c r="V10" s="1">
        <v>9944434003</v>
      </c>
      <c r="W10" s="1" t="s">
        <v>326</v>
      </c>
      <c r="X10" s="1" t="s">
        <v>327</v>
      </c>
      <c r="Y10" s="1" t="s">
        <v>328</v>
      </c>
      <c r="Z10" s="1" t="s">
        <v>223</v>
      </c>
      <c r="AA10" s="1" t="s">
        <v>327</v>
      </c>
      <c r="AB10" s="1" t="s">
        <v>328</v>
      </c>
      <c r="AC10" s="1" t="s">
        <v>223</v>
      </c>
      <c r="AD10" s="1">
        <v>9.56</v>
      </c>
      <c r="AE10" s="1" t="s">
        <v>97</v>
      </c>
      <c r="AF10" s="1" t="s">
        <v>329</v>
      </c>
      <c r="AG10" s="1" t="s">
        <v>330</v>
      </c>
      <c r="AH10" s="1" t="s">
        <v>195</v>
      </c>
      <c r="AI10" s="1" t="s">
        <v>331</v>
      </c>
      <c r="AJ10" s="1">
        <v>81</v>
      </c>
      <c r="AK10" s="1"/>
      <c r="AL10" s="1" t="s">
        <v>329</v>
      </c>
      <c r="AM10" s="1" t="s">
        <v>332</v>
      </c>
      <c r="AN10" s="1"/>
      <c r="AO10" s="1" t="s">
        <v>172</v>
      </c>
      <c r="AP10" s="1" t="s">
        <v>101</v>
      </c>
      <c r="AQ10" s="1">
        <v>82.4</v>
      </c>
      <c r="AR10" s="1"/>
      <c r="AS10" s="1"/>
      <c r="AT10" s="1"/>
      <c r="AU10" s="1"/>
      <c r="AV10" s="1"/>
      <c r="AW10" s="1"/>
      <c r="AX10" s="1"/>
      <c r="AY10" s="1" t="s">
        <v>333</v>
      </c>
      <c r="AZ10" s="1" t="s">
        <v>334</v>
      </c>
      <c r="BA10" s="1"/>
      <c r="BB10" s="1"/>
      <c r="BC10" s="1" t="s">
        <v>335</v>
      </c>
      <c r="BD10" s="1" t="s">
        <v>140</v>
      </c>
      <c r="BE10" s="1">
        <v>89.2</v>
      </c>
      <c r="BF10" s="1">
        <v>8.92</v>
      </c>
      <c r="BG10" s="1"/>
      <c r="BH10" s="1"/>
      <c r="BI10" s="1"/>
      <c r="BJ10" s="1"/>
      <c r="BK10" s="1"/>
      <c r="BL10" s="1"/>
      <c r="BM10" s="1"/>
      <c r="BN10" s="1"/>
      <c r="BO10" s="1" t="s">
        <v>336</v>
      </c>
      <c r="BP10" s="1"/>
      <c r="BQ10" s="1"/>
      <c r="BR10" s="1" t="s">
        <v>337</v>
      </c>
      <c r="BS10" s="1">
        <v>25</v>
      </c>
      <c r="BT10" s="1" t="s">
        <v>338</v>
      </c>
      <c r="BU10" s="1" t="str">
        <f>HYPERLINK("https://nconnect.nicmar.ac.in/storage/profile/ProfilePhoto_P25701005_496138.jpg","Download")</f>
        <v>0</v>
      </c>
      <c r="BV10" s="3"/>
      <c r="BW10" s="3"/>
    </row>
    <row r="11" spans="1:75">
      <c r="A11" s="1" t="s">
        <v>75</v>
      </c>
      <c r="B11" s="1" t="s">
        <v>76</v>
      </c>
      <c r="C11" s="1" t="s">
        <v>339</v>
      </c>
      <c r="D11" s="1" t="s">
        <v>340</v>
      </c>
      <c r="E11" s="1" t="s">
        <v>341</v>
      </c>
      <c r="F11" s="1" t="s">
        <v>342</v>
      </c>
      <c r="G11" s="1" t="s">
        <v>343</v>
      </c>
      <c r="H11" s="1" t="s">
        <v>344</v>
      </c>
      <c r="I11" s="1" t="s">
        <v>345</v>
      </c>
      <c r="J11" s="1">
        <v>9834614044</v>
      </c>
      <c r="K11" s="1" t="s">
        <v>83</v>
      </c>
      <c r="L11" s="1" t="s">
        <v>346</v>
      </c>
      <c r="M11" s="1" t="s">
        <v>85</v>
      </c>
      <c r="N11" s="1" t="s">
        <v>244</v>
      </c>
      <c r="O11" s="1"/>
      <c r="P11" s="1" t="s">
        <v>123</v>
      </c>
      <c r="Q11" s="1" t="s">
        <v>347</v>
      </c>
      <c r="R11" s="1" t="s">
        <v>341</v>
      </c>
      <c r="S11" s="1">
        <v>8308522030</v>
      </c>
      <c r="T11" s="1" t="s">
        <v>158</v>
      </c>
      <c r="U11" s="1" t="s">
        <v>348</v>
      </c>
      <c r="V11" s="1">
        <v>8308522030</v>
      </c>
      <c r="W11" s="1" t="s">
        <v>189</v>
      </c>
      <c r="X11" s="1" t="s">
        <v>349</v>
      </c>
      <c r="Y11" s="1"/>
      <c r="Z11" s="1" t="s">
        <v>163</v>
      </c>
      <c r="AA11" s="1" t="s">
        <v>349</v>
      </c>
      <c r="AB11" s="1"/>
      <c r="AC11" s="1" t="s">
        <v>163</v>
      </c>
      <c r="AD11" s="1">
        <v>8.12</v>
      </c>
      <c r="AE11" s="1" t="s">
        <v>97</v>
      </c>
      <c r="AF11" s="1" t="s">
        <v>350</v>
      </c>
      <c r="AG11" s="1" t="s">
        <v>351</v>
      </c>
      <c r="AH11" s="1" t="s">
        <v>195</v>
      </c>
      <c r="AI11" s="1" t="s">
        <v>305</v>
      </c>
      <c r="AJ11" s="1">
        <v>68.2</v>
      </c>
      <c r="AK11" s="1"/>
      <c r="AL11" s="1" t="s">
        <v>352</v>
      </c>
      <c r="AM11" s="1" t="s">
        <v>353</v>
      </c>
      <c r="AN11" s="1"/>
      <c r="AO11" s="1" t="s">
        <v>354</v>
      </c>
      <c r="AP11" s="1" t="s">
        <v>101</v>
      </c>
      <c r="AQ11" s="1">
        <v>63.08</v>
      </c>
      <c r="AR11" s="1"/>
      <c r="AS11" s="1" t="s">
        <v>355</v>
      </c>
      <c r="AT11" s="1" t="s">
        <v>356</v>
      </c>
      <c r="AU11" s="1" t="s">
        <v>357</v>
      </c>
      <c r="AV11" s="1" t="s">
        <v>358</v>
      </c>
      <c r="AW11" s="1">
        <v>88.95</v>
      </c>
      <c r="AX11" s="1"/>
      <c r="AY11" s="1" t="s">
        <v>359</v>
      </c>
      <c r="AZ11" s="1" t="s">
        <v>359</v>
      </c>
      <c r="BA11" s="1"/>
      <c r="BB11" s="1"/>
      <c r="BC11" s="1" t="s">
        <v>108</v>
      </c>
      <c r="BD11" s="1" t="s">
        <v>140</v>
      </c>
      <c r="BE11" s="1">
        <v>86.7</v>
      </c>
      <c r="BF11" s="1">
        <v>9.42</v>
      </c>
      <c r="BG11" s="1"/>
      <c r="BH11" s="1"/>
      <c r="BI11" s="1"/>
      <c r="BJ11" s="1"/>
      <c r="BK11" s="1"/>
      <c r="BL11" s="1"/>
      <c r="BM11" s="1"/>
      <c r="BN11" s="1"/>
      <c r="BO11" s="1" t="s">
        <v>360</v>
      </c>
      <c r="BP11" s="1" t="s">
        <v>361</v>
      </c>
      <c r="BQ11" s="1" t="s">
        <v>362</v>
      </c>
      <c r="BR11" s="1" t="s">
        <v>363</v>
      </c>
      <c r="BS11" s="1">
        <v>23</v>
      </c>
      <c r="BT11" s="1" t="s">
        <v>364</v>
      </c>
      <c r="BU11" s="1" t="str">
        <f>HYPERLINK("https://nconnect.nicmar.ac.in/storage/profile/ProfilePhoto_P25701007_349827.jpg","Download")</f>
        <v>0</v>
      </c>
      <c r="BV11" s="3"/>
      <c r="BW11" s="3"/>
    </row>
    <row r="12" spans="1:75">
      <c r="A12" s="1" t="s">
        <v>75</v>
      </c>
      <c r="B12" s="1" t="s">
        <v>76</v>
      </c>
      <c r="C12" s="1" t="s">
        <v>365</v>
      </c>
      <c r="D12" s="1" t="s">
        <v>366</v>
      </c>
      <c r="E12" s="1" t="s">
        <v>367</v>
      </c>
      <c r="F12" s="1" t="s">
        <v>368</v>
      </c>
      <c r="G12" s="1" t="s">
        <v>369</v>
      </c>
      <c r="H12" s="1" t="s">
        <v>370</v>
      </c>
      <c r="I12" s="1" t="s">
        <v>371</v>
      </c>
      <c r="J12" s="1">
        <v>9920066672</v>
      </c>
      <c r="K12" s="1" t="s">
        <v>83</v>
      </c>
      <c r="L12" s="1" t="s">
        <v>372</v>
      </c>
      <c r="M12" s="1" t="s">
        <v>85</v>
      </c>
      <c r="N12" s="1" t="s">
        <v>271</v>
      </c>
      <c r="O12" s="1"/>
      <c r="P12" s="1" t="s">
        <v>373</v>
      </c>
      <c r="Q12" s="1" t="s">
        <v>374</v>
      </c>
      <c r="R12" s="1" t="s">
        <v>375</v>
      </c>
      <c r="S12" s="1">
        <v>9867336930</v>
      </c>
      <c r="T12" s="1" t="s">
        <v>376</v>
      </c>
      <c r="U12" s="1" t="s">
        <v>377</v>
      </c>
      <c r="V12" s="1">
        <v>9967361509</v>
      </c>
      <c r="W12" s="1" t="s">
        <v>378</v>
      </c>
      <c r="X12" s="1" t="s">
        <v>379</v>
      </c>
      <c r="Y12" s="1" t="s">
        <v>162</v>
      </c>
      <c r="Z12" s="1" t="s">
        <v>163</v>
      </c>
      <c r="AA12" s="1" t="s">
        <v>379</v>
      </c>
      <c r="AB12" s="1" t="s">
        <v>162</v>
      </c>
      <c r="AC12" s="1" t="s">
        <v>163</v>
      </c>
      <c r="AD12" s="1">
        <v>9.4</v>
      </c>
      <c r="AE12" s="1" t="s">
        <v>97</v>
      </c>
      <c r="AF12" s="1" t="s">
        <v>380</v>
      </c>
      <c r="AG12" s="1" t="s">
        <v>381</v>
      </c>
      <c r="AH12" s="1" t="s">
        <v>382</v>
      </c>
      <c r="AI12" s="1" t="s">
        <v>383</v>
      </c>
      <c r="AJ12" s="1">
        <v>93.5</v>
      </c>
      <c r="AK12" s="1">
        <v>0</v>
      </c>
      <c r="AL12" s="1" t="s">
        <v>384</v>
      </c>
      <c r="AM12" s="1" t="s">
        <v>165</v>
      </c>
      <c r="AN12" s="1"/>
      <c r="AO12" s="1" t="s">
        <v>100</v>
      </c>
      <c r="AP12" s="1" t="s">
        <v>169</v>
      </c>
      <c r="AQ12" s="1">
        <v>76.46</v>
      </c>
      <c r="AR12" s="1">
        <v>0</v>
      </c>
      <c r="AS12" s="1"/>
      <c r="AT12" s="1"/>
      <c r="AU12" s="1"/>
      <c r="AV12" s="1"/>
      <c r="AW12" s="1"/>
      <c r="AX12" s="1"/>
      <c r="AY12" s="1" t="s">
        <v>255</v>
      </c>
      <c r="AZ12" s="1" t="s">
        <v>385</v>
      </c>
      <c r="BA12" s="1"/>
      <c r="BB12" s="1"/>
      <c r="BC12" s="1" t="s">
        <v>198</v>
      </c>
      <c r="BD12" s="1" t="s">
        <v>173</v>
      </c>
      <c r="BE12" s="1">
        <v>76.23</v>
      </c>
      <c r="BF12" s="1">
        <v>8.68</v>
      </c>
      <c r="BG12" s="1"/>
      <c r="BH12" s="1"/>
      <c r="BI12" s="1"/>
      <c r="BJ12" s="1"/>
      <c r="BK12" s="1"/>
      <c r="BL12" s="1"/>
      <c r="BM12" s="1"/>
      <c r="BN12" s="1"/>
      <c r="BO12" s="1" t="s">
        <v>386</v>
      </c>
      <c r="BP12" s="1" t="s">
        <v>387</v>
      </c>
      <c r="BQ12" s="1" t="s">
        <v>388</v>
      </c>
      <c r="BR12" s="1" t="s">
        <v>389</v>
      </c>
      <c r="BS12" s="1">
        <v>28</v>
      </c>
      <c r="BT12" s="1" t="s">
        <v>390</v>
      </c>
      <c r="BU12" s="1" t="str">
        <f>HYPERLINK("https://nconnect.nicmar.ac.in/storage/profile/ProfilePhoto_P25701008_873691.jpg","Download")</f>
        <v>0</v>
      </c>
      <c r="BV12" s="3"/>
      <c r="BW12" s="3"/>
    </row>
    <row r="13" spans="1:75">
      <c r="A13" s="1" t="s">
        <v>75</v>
      </c>
      <c r="B13" s="1" t="s">
        <v>76</v>
      </c>
      <c r="C13" s="1" t="s">
        <v>391</v>
      </c>
      <c r="D13" s="1" t="s">
        <v>392</v>
      </c>
      <c r="E13" s="1" t="s">
        <v>393</v>
      </c>
      <c r="F13" s="1" t="s">
        <v>394</v>
      </c>
      <c r="G13" s="1" t="s">
        <v>395</v>
      </c>
      <c r="H13" s="1" t="s">
        <v>396</v>
      </c>
      <c r="I13" s="1" t="s">
        <v>397</v>
      </c>
      <c r="J13" s="1">
        <v>9158000887</v>
      </c>
      <c r="K13" s="1" t="s">
        <v>83</v>
      </c>
      <c r="L13" s="1" t="s">
        <v>398</v>
      </c>
      <c r="M13" s="1" t="s">
        <v>85</v>
      </c>
      <c r="N13" s="1" t="s">
        <v>244</v>
      </c>
      <c r="O13" s="1"/>
      <c r="P13" s="1" t="s">
        <v>373</v>
      </c>
      <c r="Q13" s="1" t="s">
        <v>399</v>
      </c>
      <c r="R13" s="1" t="s">
        <v>400</v>
      </c>
      <c r="S13" s="1">
        <v>9823050152</v>
      </c>
      <c r="T13" s="1" t="s">
        <v>401</v>
      </c>
      <c r="U13" s="1" t="s">
        <v>402</v>
      </c>
      <c r="V13" s="1">
        <v>9673961431</v>
      </c>
      <c r="W13" s="1" t="s">
        <v>403</v>
      </c>
      <c r="X13" s="1" t="s">
        <v>404</v>
      </c>
      <c r="Y13" s="1" t="s">
        <v>405</v>
      </c>
      <c r="Z13" s="1" t="s">
        <v>163</v>
      </c>
      <c r="AA13" s="1" t="s">
        <v>404</v>
      </c>
      <c r="AB13" s="1" t="s">
        <v>405</v>
      </c>
      <c r="AC13" s="1" t="s">
        <v>163</v>
      </c>
      <c r="AD13" s="1">
        <v>8.67</v>
      </c>
      <c r="AE13" s="1" t="s">
        <v>97</v>
      </c>
      <c r="AF13" s="1" t="s">
        <v>406</v>
      </c>
      <c r="AG13" s="1" t="s">
        <v>407</v>
      </c>
      <c r="AH13" s="1" t="s">
        <v>382</v>
      </c>
      <c r="AI13" s="1" t="s">
        <v>167</v>
      </c>
      <c r="AJ13" s="1">
        <v>95</v>
      </c>
      <c r="AK13" s="1">
        <v>10</v>
      </c>
      <c r="AL13" s="1" t="s">
        <v>406</v>
      </c>
      <c r="AM13" s="1" t="s">
        <v>407</v>
      </c>
      <c r="AN13" s="1"/>
      <c r="AO13" s="1" t="s">
        <v>195</v>
      </c>
      <c r="AP13" s="1" t="s">
        <v>133</v>
      </c>
      <c r="AQ13" s="1">
        <v>81.2</v>
      </c>
      <c r="AR13" s="1"/>
      <c r="AS13" s="1"/>
      <c r="AT13" s="1"/>
      <c r="AU13" s="1"/>
      <c r="AV13" s="1"/>
      <c r="AW13" s="1"/>
      <c r="AX13" s="1"/>
      <c r="AY13" s="1" t="s">
        <v>284</v>
      </c>
      <c r="AZ13" s="1" t="s">
        <v>408</v>
      </c>
      <c r="BA13" s="1"/>
      <c r="BB13" s="1"/>
      <c r="BC13" s="1" t="s">
        <v>409</v>
      </c>
      <c r="BD13" s="1" t="s">
        <v>410</v>
      </c>
      <c r="BE13" s="1">
        <v>69.5</v>
      </c>
      <c r="BF13" s="1">
        <v>8.94</v>
      </c>
      <c r="BG13" s="1"/>
      <c r="BH13" s="1"/>
      <c r="BI13" s="1"/>
      <c r="BJ13" s="1"/>
      <c r="BK13" s="1"/>
      <c r="BL13" s="1"/>
      <c r="BM13" s="1"/>
      <c r="BN13" s="1"/>
      <c r="BO13" s="1" t="s">
        <v>411</v>
      </c>
      <c r="BP13" s="1" t="s">
        <v>412</v>
      </c>
      <c r="BQ13" s="1" t="s">
        <v>413</v>
      </c>
      <c r="BR13" s="1" t="s">
        <v>414</v>
      </c>
      <c r="BS13" s="1">
        <v>32</v>
      </c>
      <c r="BT13" s="1"/>
      <c r="BU13" s="1" t="str">
        <f>HYPERLINK("https://nconnect.nicmar.ac.in/storage/profile/ProfilePhoto_P25701009_968471.jpg","Download")</f>
        <v>0</v>
      </c>
      <c r="BV13" s="3"/>
      <c r="BW13" s="3"/>
    </row>
    <row r="14" spans="1:75">
      <c r="A14" s="1" t="s">
        <v>75</v>
      </c>
      <c r="B14" s="1" t="s">
        <v>76</v>
      </c>
      <c r="C14" s="1" t="s">
        <v>415</v>
      </c>
      <c r="D14" s="1" t="s">
        <v>416</v>
      </c>
      <c r="E14" s="1"/>
      <c r="F14" s="1" t="s">
        <v>417</v>
      </c>
      <c r="G14" s="1" t="s">
        <v>418</v>
      </c>
      <c r="H14" s="1" t="s">
        <v>419</v>
      </c>
      <c r="I14" s="1" t="s">
        <v>420</v>
      </c>
      <c r="J14" s="1">
        <v>8619291499</v>
      </c>
      <c r="K14" s="1" t="s">
        <v>83</v>
      </c>
      <c r="L14" s="1" t="s">
        <v>421</v>
      </c>
      <c r="M14" s="1" t="s">
        <v>85</v>
      </c>
      <c r="N14" s="1" t="s">
        <v>422</v>
      </c>
      <c r="O14" s="1"/>
      <c r="P14" s="1" t="s">
        <v>373</v>
      </c>
      <c r="Q14" s="1" t="s">
        <v>423</v>
      </c>
      <c r="R14" s="1" t="s">
        <v>424</v>
      </c>
      <c r="S14" s="1">
        <v>9414165470</v>
      </c>
      <c r="T14" s="1" t="s">
        <v>425</v>
      </c>
      <c r="U14" s="1" t="s">
        <v>426</v>
      </c>
      <c r="V14" s="1">
        <v>6378256693</v>
      </c>
      <c r="W14" s="1" t="s">
        <v>189</v>
      </c>
      <c r="X14" s="1" t="s">
        <v>427</v>
      </c>
      <c r="Y14" s="1" t="s">
        <v>428</v>
      </c>
      <c r="Z14" s="1" t="s">
        <v>429</v>
      </c>
      <c r="AA14" s="1" t="s">
        <v>427</v>
      </c>
      <c r="AB14" s="1" t="s">
        <v>428</v>
      </c>
      <c r="AC14" s="1" t="s">
        <v>429</v>
      </c>
      <c r="AD14" s="1">
        <v>8.58</v>
      </c>
      <c r="AE14" s="1" t="s">
        <v>97</v>
      </c>
      <c r="AF14" s="1" t="s">
        <v>430</v>
      </c>
      <c r="AG14" s="1" t="s">
        <v>431</v>
      </c>
      <c r="AH14" s="1" t="s">
        <v>432</v>
      </c>
      <c r="AI14" s="1" t="s">
        <v>433</v>
      </c>
      <c r="AJ14" s="1">
        <v>76</v>
      </c>
      <c r="AK14" s="1">
        <v>8</v>
      </c>
      <c r="AL14" s="1" t="s">
        <v>434</v>
      </c>
      <c r="AM14" s="1" t="s">
        <v>431</v>
      </c>
      <c r="AN14" s="1"/>
      <c r="AO14" s="1" t="s">
        <v>383</v>
      </c>
      <c r="AP14" s="1" t="s">
        <v>331</v>
      </c>
      <c r="AQ14" s="1">
        <v>69</v>
      </c>
      <c r="AR14" s="1">
        <v>0</v>
      </c>
      <c r="AS14" s="1"/>
      <c r="AT14" s="1"/>
      <c r="AU14" s="1"/>
      <c r="AV14" s="1"/>
      <c r="AW14" s="1"/>
      <c r="AX14" s="1"/>
      <c r="AY14" s="1" t="s">
        <v>435</v>
      </c>
      <c r="AZ14" s="1" t="s">
        <v>436</v>
      </c>
      <c r="BA14" s="1"/>
      <c r="BB14" s="1"/>
      <c r="BC14" s="1" t="s">
        <v>198</v>
      </c>
      <c r="BD14" s="1" t="s">
        <v>437</v>
      </c>
      <c r="BE14" s="1">
        <v>75.2</v>
      </c>
      <c r="BF14" s="1">
        <v>0</v>
      </c>
      <c r="BG14" s="1"/>
      <c r="BH14" s="1"/>
      <c r="BI14" s="1"/>
      <c r="BJ14" s="1"/>
      <c r="BK14" s="1"/>
      <c r="BL14" s="1"/>
      <c r="BM14" s="1"/>
      <c r="BN14" s="1"/>
      <c r="BO14" s="1" t="s">
        <v>438</v>
      </c>
      <c r="BP14" s="1" t="s">
        <v>439</v>
      </c>
      <c r="BQ14" s="1" t="s">
        <v>388</v>
      </c>
      <c r="BR14" s="1" t="s">
        <v>440</v>
      </c>
      <c r="BS14" s="1">
        <v>33</v>
      </c>
      <c r="BT14" s="1" t="s">
        <v>441</v>
      </c>
      <c r="BU14" s="1" t="str">
        <f>HYPERLINK("https://nconnect.nicmar.ac.in/storage/profile/ProfilePhoto_P25701010_479156.jpg","Download")</f>
        <v>0</v>
      </c>
      <c r="BV14" s="3"/>
      <c r="BW14" s="3"/>
    </row>
    <row r="15" spans="1:75">
      <c r="A15" s="1" t="s">
        <v>75</v>
      </c>
      <c r="B15" s="1" t="s">
        <v>76</v>
      </c>
      <c r="C15" s="1" t="s">
        <v>442</v>
      </c>
      <c r="D15" s="1" t="s">
        <v>443</v>
      </c>
      <c r="E15" s="1" t="s">
        <v>79</v>
      </c>
      <c r="F15" s="1" t="s">
        <v>444</v>
      </c>
      <c r="G15" s="1" t="s">
        <v>445</v>
      </c>
      <c r="H15" s="1" t="s">
        <v>446</v>
      </c>
      <c r="I15" s="1" t="s">
        <v>447</v>
      </c>
      <c r="J15" s="1">
        <v>9730539631</v>
      </c>
      <c r="K15" s="1" t="s">
        <v>83</v>
      </c>
      <c r="L15" s="1" t="s">
        <v>448</v>
      </c>
      <c r="M15" s="1" t="s">
        <v>85</v>
      </c>
      <c r="N15" s="1" t="s">
        <v>449</v>
      </c>
      <c r="O15" s="1"/>
      <c r="P15" s="1" t="s">
        <v>373</v>
      </c>
      <c r="Q15" s="1" t="s">
        <v>450</v>
      </c>
      <c r="R15" s="1" t="s">
        <v>451</v>
      </c>
      <c r="S15" s="1">
        <v>9423419085</v>
      </c>
      <c r="T15" s="1" t="s">
        <v>275</v>
      </c>
      <c r="U15" s="1" t="s">
        <v>452</v>
      </c>
      <c r="V15" s="1">
        <v>9420284897</v>
      </c>
      <c r="W15" s="1" t="s">
        <v>277</v>
      </c>
      <c r="X15" s="1" t="s">
        <v>453</v>
      </c>
      <c r="Y15" s="1" t="s">
        <v>454</v>
      </c>
      <c r="Z15" s="1" t="s">
        <v>163</v>
      </c>
      <c r="AA15" s="1" t="s">
        <v>453</v>
      </c>
      <c r="AB15" s="1" t="s">
        <v>454</v>
      </c>
      <c r="AC15" s="1" t="s">
        <v>163</v>
      </c>
      <c r="AD15" s="1">
        <v>8.67</v>
      </c>
      <c r="AE15" s="1" t="s">
        <v>97</v>
      </c>
      <c r="AF15" s="1" t="s">
        <v>455</v>
      </c>
      <c r="AG15" s="1" t="s">
        <v>456</v>
      </c>
      <c r="AH15" s="1" t="s">
        <v>166</v>
      </c>
      <c r="AI15" s="1" t="s">
        <v>457</v>
      </c>
      <c r="AJ15" s="1">
        <v>74.8</v>
      </c>
      <c r="AK15" s="1"/>
      <c r="AL15" s="1"/>
      <c r="AM15" s="1"/>
      <c r="AN15" s="1"/>
      <c r="AO15" s="1"/>
      <c r="AP15" s="1"/>
      <c r="AQ15" s="1"/>
      <c r="AR15" s="1"/>
      <c r="AS15" s="1" t="s">
        <v>458</v>
      </c>
      <c r="AT15" s="1" t="s">
        <v>459</v>
      </c>
      <c r="AU15" s="1" t="s">
        <v>460</v>
      </c>
      <c r="AV15" s="1" t="s">
        <v>357</v>
      </c>
      <c r="AW15" s="1">
        <v>78.4</v>
      </c>
      <c r="AX15" s="1"/>
      <c r="AY15" s="1" t="s">
        <v>284</v>
      </c>
      <c r="AZ15" s="1" t="s">
        <v>461</v>
      </c>
      <c r="BA15" s="1"/>
      <c r="BB15" s="1"/>
      <c r="BC15" s="1" t="s">
        <v>335</v>
      </c>
      <c r="BD15" s="1" t="s">
        <v>257</v>
      </c>
      <c r="BE15" s="1">
        <v>83.69</v>
      </c>
      <c r="BF15" s="1">
        <v>8.81</v>
      </c>
      <c r="BG15" s="1"/>
      <c r="BH15" s="1"/>
      <c r="BI15" s="1"/>
      <c r="BJ15" s="1"/>
      <c r="BK15" s="1"/>
      <c r="BL15" s="1"/>
      <c r="BM15" s="1"/>
      <c r="BN15" s="1"/>
      <c r="BO15" s="1" t="s">
        <v>462</v>
      </c>
      <c r="BP15" s="1"/>
      <c r="BQ15" s="1"/>
      <c r="BR15" s="1" t="s">
        <v>463</v>
      </c>
      <c r="BS15" s="1">
        <v>162</v>
      </c>
      <c r="BT15" s="1" t="s">
        <v>464</v>
      </c>
      <c r="BU15" s="1" t="str">
        <f>HYPERLINK("https://nconnect.nicmar.ac.in/storage/profile/ProfilePhoto_P25701011_932476.jpg","Download")</f>
        <v>0</v>
      </c>
      <c r="BV15" s="3"/>
      <c r="BW15" s="3"/>
    </row>
    <row r="16" spans="1:75">
      <c r="A16" s="1" t="s">
        <v>75</v>
      </c>
      <c r="B16" s="1" t="s">
        <v>76</v>
      </c>
      <c r="C16" s="1" t="s">
        <v>465</v>
      </c>
      <c r="D16" s="1" t="s">
        <v>466</v>
      </c>
      <c r="E16" s="1" t="s">
        <v>467</v>
      </c>
      <c r="F16" s="1" t="s">
        <v>468</v>
      </c>
      <c r="G16" s="1" t="s">
        <v>469</v>
      </c>
      <c r="H16" s="1" t="s">
        <v>470</v>
      </c>
      <c r="I16" s="1" t="s">
        <v>471</v>
      </c>
      <c r="J16" s="1">
        <v>8600656184</v>
      </c>
      <c r="K16" s="1" t="s">
        <v>153</v>
      </c>
      <c r="L16" s="1" t="s">
        <v>472</v>
      </c>
      <c r="M16" s="1" t="s">
        <v>85</v>
      </c>
      <c r="N16" s="1" t="s">
        <v>473</v>
      </c>
      <c r="O16" s="1" t="s">
        <v>474</v>
      </c>
      <c r="P16" s="1" t="s">
        <v>123</v>
      </c>
      <c r="Q16" s="1" t="s">
        <v>475</v>
      </c>
      <c r="R16" s="1" t="s">
        <v>476</v>
      </c>
      <c r="S16" s="1">
        <v>8275272059</v>
      </c>
      <c r="T16" s="1" t="s">
        <v>477</v>
      </c>
      <c r="U16" s="1" t="s">
        <v>478</v>
      </c>
      <c r="V16" s="1">
        <v>8275272057</v>
      </c>
      <c r="W16" s="1" t="s">
        <v>93</v>
      </c>
      <c r="X16" s="1" t="s">
        <v>479</v>
      </c>
      <c r="Y16" s="1" t="s">
        <v>191</v>
      </c>
      <c r="Z16" s="1" t="s">
        <v>163</v>
      </c>
      <c r="AA16" s="1" t="s">
        <v>480</v>
      </c>
      <c r="AB16" s="1" t="s">
        <v>481</v>
      </c>
      <c r="AC16" s="1" t="s">
        <v>163</v>
      </c>
      <c r="AD16" s="1">
        <v>8.33</v>
      </c>
      <c r="AE16" s="1" t="s">
        <v>97</v>
      </c>
      <c r="AF16" s="1" t="s">
        <v>482</v>
      </c>
      <c r="AG16" s="1" t="s">
        <v>165</v>
      </c>
      <c r="AH16" s="1" t="s">
        <v>483</v>
      </c>
      <c r="AI16" s="1" t="s">
        <v>252</v>
      </c>
      <c r="AJ16" s="1">
        <v>83</v>
      </c>
      <c r="AK16" s="1"/>
      <c r="AL16" s="1" t="s">
        <v>484</v>
      </c>
      <c r="AM16" s="1" t="s">
        <v>165</v>
      </c>
      <c r="AN16" s="1"/>
      <c r="AO16" s="1" t="s">
        <v>485</v>
      </c>
      <c r="AP16" s="1" t="s">
        <v>305</v>
      </c>
      <c r="AQ16" s="1">
        <v>67.54</v>
      </c>
      <c r="AR16" s="1"/>
      <c r="AS16" s="1"/>
      <c r="AT16" s="1"/>
      <c r="AU16" s="1"/>
      <c r="AV16" s="1"/>
      <c r="AW16" s="1"/>
      <c r="AX16" s="1"/>
      <c r="AY16" s="1" t="s">
        <v>486</v>
      </c>
      <c r="AZ16" s="1" t="s">
        <v>487</v>
      </c>
      <c r="BA16" s="1"/>
      <c r="BB16" s="1"/>
      <c r="BC16" s="1" t="s">
        <v>354</v>
      </c>
      <c r="BD16" s="1" t="s">
        <v>199</v>
      </c>
      <c r="BE16" s="1">
        <v>75.69</v>
      </c>
      <c r="BF16" s="1"/>
      <c r="BG16" s="1"/>
      <c r="BH16" s="1"/>
      <c r="BI16" s="1"/>
      <c r="BJ16" s="1"/>
      <c r="BK16" s="1"/>
      <c r="BL16" s="1"/>
      <c r="BM16" s="1"/>
      <c r="BN16" s="1"/>
      <c r="BO16" s="1" t="s">
        <v>488</v>
      </c>
      <c r="BP16" s="1" t="s">
        <v>489</v>
      </c>
      <c r="BQ16" s="1" t="s">
        <v>490</v>
      </c>
      <c r="BR16" s="1" t="s">
        <v>491</v>
      </c>
      <c r="BS16" s="1">
        <v>36</v>
      </c>
      <c r="BT16" s="1" t="s">
        <v>492</v>
      </c>
      <c r="BU16" s="1" t="str">
        <f>HYPERLINK("https://nconnect.nicmar.ac.in/storage/profile/ProfilePhoto_P25701013_148267.jpg","Download")</f>
        <v>0</v>
      </c>
      <c r="BV16" s="3"/>
      <c r="BW16" s="3"/>
    </row>
    <row r="17" spans="1:75">
      <c r="A17" s="1" t="s">
        <v>75</v>
      </c>
      <c r="B17" s="1" t="s">
        <v>76</v>
      </c>
      <c r="C17" s="1" t="s">
        <v>493</v>
      </c>
      <c r="D17" s="1" t="s">
        <v>494</v>
      </c>
      <c r="E17" s="1"/>
      <c r="F17" s="1" t="s">
        <v>495</v>
      </c>
      <c r="G17" s="1" t="s">
        <v>496</v>
      </c>
      <c r="H17" s="1" t="s">
        <v>497</v>
      </c>
      <c r="I17" s="1" t="s">
        <v>498</v>
      </c>
      <c r="J17" s="1">
        <v>9970758307</v>
      </c>
      <c r="K17" s="1" t="s">
        <v>83</v>
      </c>
      <c r="L17" s="1" t="s">
        <v>499</v>
      </c>
      <c r="M17" s="1" t="s">
        <v>85</v>
      </c>
      <c r="N17" s="1" t="s">
        <v>500</v>
      </c>
      <c r="O17" s="1"/>
      <c r="P17" s="1" t="s">
        <v>88</v>
      </c>
      <c r="Q17" s="1" t="s">
        <v>501</v>
      </c>
      <c r="R17" s="1" t="s">
        <v>502</v>
      </c>
      <c r="S17" s="1">
        <v>9850849109</v>
      </c>
      <c r="T17" s="1" t="s">
        <v>503</v>
      </c>
      <c r="U17" s="1" t="s">
        <v>504</v>
      </c>
      <c r="V17" s="1">
        <v>9921145408</v>
      </c>
      <c r="W17" s="1" t="s">
        <v>93</v>
      </c>
      <c r="X17" s="1" t="s">
        <v>505</v>
      </c>
      <c r="Y17" s="1" t="s">
        <v>506</v>
      </c>
      <c r="Z17" s="1" t="s">
        <v>163</v>
      </c>
      <c r="AA17" s="1" t="s">
        <v>507</v>
      </c>
      <c r="AB17" s="1" t="s">
        <v>508</v>
      </c>
      <c r="AC17" s="1" t="s">
        <v>509</v>
      </c>
      <c r="AD17" s="1">
        <v>8.33</v>
      </c>
      <c r="AE17" s="1" t="s">
        <v>97</v>
      </c>
      <c r="AF17" s="1" t="s">
        <v>510</v>
      </c>
      <c r="AG17" s="1" t="s">
        <v>511</v>
      </c>
      <c r="AH17" s="1" t="s">
        <v>512</v>
      </c>
      <c r="AI17" s="1" t="s">
        <v>133</v>
      </c>
      <c r="AJ17" s="1">
        <v>60.4</v>
      </c>
      <c r="AK17" s="1"/>
      <c r="AL17" s="1" t="s">
        <v>513</v>
      </c>
      <c r="AM17" s="1" t="s">
        <v>511</v>
      </c>
      <c r="AN17" s="1"/>
      <c r="AO17" s="1" t="s">
        <v>514</v>
      </c>
      <c r="AP17" s="1" t="s">
        <v>136</v>
      </c>
      <c r="AQ17" s="1">
        <v>69.6</v>
      </c>
      <c r="AR17" s="1"/>
      <c r="AS17" s="1"/>
      <c r="AT17" s="1"/>
      <c r="AU17" s="1"/>
      <c r="AV17" s="1"/>
      <c r="AW17" s="1"/>
      <c r="AX17" s="1"/>
      <c r="AY17" s="1" t="s">
        <v>515</v>
      </c>
      <c r="AZ17" s="1" t="s">
        <v>516</v>
      </c>
      <c r="BA17" s="1"/>
      <c r="BB17" s="1"/>
      <c r="BC17" s="1" t="s">
        <v>517</v>
      </c>
      <c r="BD17" s="1" t="s">
        <v>518</v>
      </c>
      <c r="BE17" s="1">
        <v>80.37</v>
      </c>
      <c r="BF17" s="1">
        <v>8.46</v>
      </c>
      <c r="BG17" s="1"/>
      <c r="BH17" s="1"/>
      <c r="BI17" s="1"/>
      <c r="BJ17" s="1"/>
      <c r="BK17" s="1"/>
      <c r="BL17" s="1"/>
      <c r="BM17" s="1"/>
      <c r="BN17" s="1"/>
      <c r="BO17" s="1" t="s">
        <v>519</v>
      </c>
      <c r="BP17" s="1" t="s">
        <v>520</v>
      </c>
      <c r="BQ17" s="1" t="s">
        <v>413</v>
      </c>
      <c r="BR17" s="1" t="s">
        <v>521</v>
      </c>
      <c r="BS17" s="1">
        <v>21</v>
      </c>
      <c r="BT17" s="1"/>
      <c r="BU17" s="1" t="str">
        <f>HYPERLINK("https://nconnect.nicmar.ac.in/storage/profile/ProfilePhoto_P25701014_782496.jpg","Download")</f>
        <v>0</v>
      </c>
      <c r="BV17" s="3"/>
      <c r="BW17" s="3"/>
    </row>
    <row r="18" spans="1:75">
      <c r="A18" s="1" t="s">
        <v>75</v>
      </c>
      <c r="B18" s="1" t="s">
        <v>76</v>
      </c>
      <c r="C18" s="1" t="s">
        <v>522</v>
      </c>
      <c r="D18" s="1" t="s">
        <v>523</v>
      </c>
      <c r="E18" s="1" t="s">
        <v>79</v>
      </c>
      <c r="F18" s="1" t="s">
        <v>468</v>
      </c>
      <c r="G18" s="1" t="s">
        <v>524</v>
      </c>
      <c r="H18" s="1" t="s">
        <v>525</v>
      </c>
      <c r="I18" s="1" t="s">
        <v>526</v>
      </c>
      <c r="J18" s="1">
        <v>9372196514</v>
      </c>
      <c r="K18" s="1" t="s">
        <v>83</v>
      </c>
      <c r="L18" s="1" t="s">
        <v>527</v>
      </c>
      <c r="M18" s="1" t="s">
        <v>85</v>
      </c>
      <c r="N18" s="1" t="s">
        <v>528</v>
      </c>
      <c r="O18" s="1"/>
      <c r="P18" s="1" t="s">
        <v>373</v>
      </c>
      <c r="Q18" s="1" t="s">
        <v>529</v>
      </c>
      <c r="R18" s="1" t="s">
        <v>530</v>
      </c>
      <c r="S18" s="1">
        <v>9403723082</v>
      </c>
      <c r="T18" s="1" t="s">
        <v>531</v>
      </c>
      <c r="U18" s="1" t="s">
        <v>532</v>
      </c>
      <c r="V18" s="1">
        <v>7276703959</v>
      </c>
      <c r="W18" s="1" t="s">
        <v>189</v>
      </c>
      <c r="X18" s="1" t="s">
        <v>533</v>
      </c>
      <c r="Y18" s="1" t="s">
        <v>249</v>
      </c>
      <c r="Z18" s="1" t="s">
        <v>163</v>
      </c>
      <c r="AA18" s="1" t="s">
        <v>533</v>
      </c>
      <c r="AB18" s="1" t="s">
        <v>249</v>
      </c>
      <c r="AC18" s="1" t="s">
        <v>163</v>
      </c>
      <c r="AD18" s="1">
        <v>8.53</v>
      </c>
      <c r="AE18" s="1" t="s">
        <v>97</v>
      </c>
      <c r="AF18" s="1" t="s">
        <v>534</v>
      </c>
      <c r="AG18" s="1" t="s">
        <v>535</v>
      </c>
      <c r="AH18" s="1" t="s">
        <v>305</v>
      </c>
      <c r="AI18" s="1" t="s">
        <v>536</v>
      </c>
      <c r="AJ18" s="1">
        <v>87.2</v>
      </c>
      <c r="AK18" s="1"/>
      <c r="AL18" s="1" t="s">
        <v>537</v>
      </c>
      <c r="AM18" s="1" t="s">
        <v>535</v>
      </c>
      <c r="AN18" s="1"/>
      <c r="AO18" s="1" t="s">
        <v>514</v>
      </c>
      <c r="AP18" s="1" t="s">
        <v>538</v>
      </c>
      <c r="AQ18" s="1">
        <v>68.46</v>
      </c>
      <c r="AR18" s="1"/>
      <c r="AS18" s="1"/>
      <c r="AT18" s="1"/>
      <c r="AU18" s="1"/>
      <c r="AV18" s="1"/>
      <c r="AW18" s="1"/>
      <c r="AX18" s="1"/>
      <c r="AY18" s="1" t="s">
        <v>255</v>
      </c>
      <c r="AZ18" s="1" t="s">
        <v>539</v>
      </c>
      <c r="BA18" s="1"/>
      <c r="BB18" s="1"/>
      <c r="BC18" s="1" t="s">
        <v>540</v>
      </c>
      <c r="BD18" s="1" t="s">
        <v>541</v>
      </c>
      <c r="BE18" s="1">
        <v>65.72</v>
      </c>
      <c r="BF18" s="1">
        <v>7.26</v>
      </c>
      <c r="BG18" s="1"/>
      <c r="BH18" s="1"/>
      <c r="BI18" s="1"/>
      <c r="BJ18" s="1"/>
      <c r="BK18" s="1"/>
      <c r="BL18" s="1"/>
      <c r="BM18" s="1"/>
      <c r="BN18" s="1"/>
      <c r="BO18" s="1" t="s">
        <v>542</v>
      </c>
      <c r="BP18" s="1"/>
      <c r="BQ18" s="1"/>
      <c r="BR18" s="1" t="s">
        <v>543</v>
      </c>
      <c r="BS18" s="1">
        <v>26</v>
      </c>
      <c r="BT18" s="1" t="s">
        <v>544</v>
      </c>
      <c r="BU18" s="1" t="str">
        <f>HYPERLINK("https://nconnect.nicmar.ac.in/storage/profile/ProfilePhoto_P25701015_578136.jpg","Download")</f>
        <v>0</v>
      </c>
      <c r="BV18" s="3"/>
      <c r="BW18" s="3"/>
    </row>
    <row r="19" spans="1:75">
      <c r="A19" s="1" t="s">
        <v>75</v>
      </c>
      <c r="B19" s="1" t="s">
        <v>76</v>
      </c>
      <c r="C19" s="1" t="s">
        <v>545</v>
      </c>
      <c r="D19" s="1" t="s">
        <v>546</v>
      </c>
      <c r="E19" s="1"/>
      <c r="F19" s="1" t="s">
        <v>547</v>
      </c>
      <c r="G19" s="1" t="s">
        <v>548</v>
      </c>
      <c r="H19" s="1" t="s">
        <v>549</v>
      </c>
      <c r="I19" s="1" t="s">
        <v>550</v>
      </c>
      <c r="J19" s="1">
        <v>7990461595</v>
      </c>
      <c r="K19" s="1" t="s">
        <v>153</v>
      </c>
      <c r="L19" s="1" t="s">
        <v>551</v>
      </c>
      <c r="M19" s="1" t="s">
        <v>85</v>
      </c>
      <c r="N19" s="1" t="s">
        <v>552</v>
      </c>
      <c r="O19" s="1"/>
      <c r="P19" s="1" t="s">
        <v>123</v>
      </c>
      <c r="Q19" s="1" t="s">
        <v>553</v>
      </c>
      <c r="R19" s="1" t="s">
        <v>554</v>
      </c>
      <c r="S19" s="1">
        <v>9510058064</v>
      </c>
      <c r="T19" s="1" t="s">
        <v>401</v>
      </c>
      <c r="U19" s="1" t="s">
        <v>555</v>
      </c>
      <c r="V19" s="1">
        <v>9409145844</v>
      </c>
      <c r="W19" s="1" t="s">
        <v>277</v>
      </c>
      <c r="X19" s="1" t="s">
        <v>556</v>
      </c>
      <c r="Y19" s="1" t="s">
        <v>557</v>
      </c>
      <c r="Z19" s="1" t="s">
        <v>558</v>
      </c>
      <c r="AA19" s="1" t="s">
        <v>556</v>
      </c>
      <c r="AB19" s="1" t="s">
        <v>557</v>
      </c>
      <c r="AC19" s="1" t="s">
        <v>558</v>
      </c>
      <c r="AD19" s="1">
        <v>8.65</v>
      </c>
      <c r="AE19" s="1" t="s">
        <v>97</v>
      </c>
      <c r="AF19" s="1" t="s">
        <v>559</v>
      </c>
      <c r="AG19" s="1" t="s">
        <v>560</v>
      </c>
      <c r="AH19" s="1" t="s">
        <v>100</v>
      </c>
      <c r="AI19" s="1" t="s">
        <v>133</v>
      </c>
      <c r="AJ19" s="1">
        <v>78.8</v>
      </c>
      <c r="AK19" s="1"/>
      <c r="AL19" s="1" t="s">
        <v>561</v>
      </c>
      <c r="AM19" s="1" t="s">
        <v>560</v>
      </c>
      <c r="AN19" s="1"/>
      <c r="AO19" s="1" t="s">
        <v>357</v>
      </c>
      <c r="AP19" s="1" t="s">
        <v>136</v>
      </c>
      <c r="AQ19" s="1">
        <v>86.2</v>
      </c>
      <c r="AR19" s="1"/>
      <c r="AS19" s="1"/>
      <c r="AT19" s="1"/>
      <c r="AU19" s="1"/>
      <c r="AV19" s="1"/>
      <c r="AW19" s="1"/>
      <c r="AX19" s="1"/>
      <c r="AY19" s="1" t="s">
        <v>562</v>
      </c>
      <c r="AZ19" s="1" t="s">
        <v>563</v>
      </c>
      <c r="BA19" s="1"/>
      <c r="BB19" s="1"/>
      <c r="BC19" s="1" t="s">
        <v>136</v>
      </c>
      <c r="BD19" s="1" t="s">
        <v>564</v>
      </c>
      <c r="BE19" s="1">
        <v>73.05</v>
      </c>
      <c r="BF19" s="1">
        <v>7.69</v>
      </c>
      <c r="BG19" s="1"/>
      <c r="BH19" s="1"/>
      <c r="BI19" s="1"/>
      <c r="BJ19" s="1"/>
      <c r="BK19" s="1"/>
      <c r="BL19" s="1"/>
      <c r="BM19" s="1"/>
      <c r="BN19" s="1"/>
      <c r="BO19" s="1" t="s">
        <v>565</v>
      </c>
      <c r="BP19" s="1"/>
      <c r="BQ19" s="1"/>
      <c r="BR19" s="1" t="s">
        <v>566</v>
      </c>
      <c r="BS19" s="1">
        <v>34</v>
      </c>
      <c r="BT19" s="1" t="s">
        <v>567</v>
      </c>
      <c r="BU19" s="1" t="str">
        <f>HYPERLINK("https://nconnect.nicmar.ac.in/storage/profile/ProfilePhoto_P25701016_248953.jpg","Download")</f>
        <v>0</v>
      </c>
      <c r="BV19" s="3"/>
      <c r="BW19" s="3"/>
    </row>
    <row r="20" spans="1:75">
      <c r="A20" s="1" t="s">
        <v>75</v>
      </c>
      <c r="B20" s="1" t="s">
        <v>76</v>
      </c>
      <c r="C20" s="1" t="s">
        <v>568</v>
      </c>
      <c r="D20" s="1" t="s">
        <v>569</v>
      </c>
      <c r="E20" s="1"/>
      <c r="F20" s="1" t="s">
        <v>570</v>
      </c>
      <c r="G20" s="1" t="s">
        <v>571</v>
      </c>
      <c r="H20" s="1" t="s">
        <v>572</v>
      </c>
      <c r="I20" s="1" t="s">
        <v>573</v>
      </c>
      <c r="J20" s="1">
        <v>9823350123</v>
      </c>
      <c r="K20" s="1" t="s">
        <v>153</v>
      </c>
      <c r="L20" s="1" t="s">
        <v>574</v>
      </c>
      <c r="M20" s="1" t="s">
        <v>85</v>
      </c>
      <c r="N20" s="1" t="s">
        <v>575</v>
      </c>
      <c r="O20" s="1"/>
      <c r="P20" s="1" t="s">
        <v>123</v>
      </c>
      <c r="Q20" s="1" t="s">
        <v>576</v>
      </c>
      <c r="R20" s="1" t="s">
        <v>577</v>
      </c>
      <c r="S20" s="1">
        <v>9823590123</v>
      </c>
      <c r="T20" s="1" t="s">
        <v>401</v>
      </c>
      <c r="U20" s="1" t="s">
        <v>578</v>
      </c>
      <c r="V20" s="1">
        <v>9823510123</v>
      </c>
      <c r="W20" s="1" t="s">
        <v>189</v>
      </c>
      <c r="X20" s="1" t="s">
        <v>579</v>
      </c>
      <c r="Y20" s="1" t="s">
        <v>191</v>
      </c>
      <c r="Z20" s="1" t="s">
        <v>163</v>
      </c>
      <c r="AA20" s="1" t="s">
        <v>580</v>
      </c>
      <c r="AB20" s="1" t="s">
        <v>191</v>
      </c>
      <c r="AC20" s="1" t="s">
        <v>163</v>
      </c>
      <c r="AD20" s="1">
        <v>8.33</v>
      </c>
      <c r="AE20" s="1" t="s">
        <v>97</v>
      </c>
      <c r="AF20" s="1" t="s">
        <v>581</v>
      </c>
      <c r="AG20" s="1" t="s">
        <v>582</v>
      </c>
      <c r="AH20" s="1" t="s">
        <v>485</v>
      </c>
      <c r="AI20" s="1" t="s">
        <v>457</v>
      </c>
      <c r="AJ20" s="1">
        <v>76.16</v>
      </c>
      <c r="AK20" s="1">
        <v>0</v>
      </c>
      <c r="AL20" s="1" t="s">
        <v>583</v>
      </c>
      <c r="AM20" s="1" t="s">
        <v>582</v>
      </c>
      <c r="AN20" s="1"/>
      <c r="AO20" s="1" t="s">
        <v>354</v>
      </c>
      <c r="AP20" s="1" t="s">
        <v>584</v>
      </c>
      <c r="AQ20" s="1">
        <v>62.8</v>
      </c>
      <c r="AR20" s="1">
        <v>0</v>
      </c>
      <c r="AS20" s="1"/>
      <c r="AT20" s="1"/>
      <c r="AU20" s="1"/>
      <c r="AV20" s="1"/>
      <c r="AW20" s="1"/>
      <c r="AX20" s="1"/>
      <c r="AY20" s="1" t="s">
        <v>585</v>
      </c>
      <c r="AZ20" s="1" t="s">
        <v>586</v>
      </c>
      <c r="BA20" s="1"/>
      <c r="BB20" s="1"/>
      <c r="BC20" s="1" t="s">
        <v>409</v>
      </c>
      <c r="BD20" s="1" t="s">
        <v>587</v>
      </c>
      <c r="BE20" s="1">
        <v>80.6</v>
      </c>
      <c r="BF20" s="1">
        <v>8.81</v>
      </c>
      <c r="BG20" s="1"/>
      <c r="BH20" s="1"/>
      <c r="BI20" s="1"/>
      <c r="BJ20" s="1"/>
      <c r="BK20" s="1"/>
      <c r="BL20" s="1"/>
      <c r="BM20" s="1"/>
      <c r="BN20" s="1"/>
      <c r="BO20" s="1" t="s">
        <v>588</v>
      </c>
      <c r="BP20" s="1" t="s">
        <v>589</v>
      </c>
      <c r="BQ20" s="1" t="s">
        <v>590</v>
      </c>
      <c r="BR20" s="1" t="s">
        <v>591</v>
      </c>
      <c r="BS20" s="1">
        <v>8</v>
      </c>
      <c r="BT20" s="1"/>
      <c r="BU20" s="1" t="str">
        <f>HYPERLINK("https://nconnect.nicmar.ac.in/storage/profile/ProfilePhoto_P25701017_283697.jpg","Download")</f>
        <v>0</v>
      </c>
      <c r="BV20" s="3"/>
      <c r="BW20" s="3"/>
    </row>
    <row r="21" spans="1:75">
      <c r="A21" s="1" t="s">
        <v>75</v>
      </c>
      <c r="B21" s="1" t="s">
        <v>76</v>
      </c>
      <c r="C21" s="1" t="s">
        <v>592</v>
      </c>
      <c r="D21" s="1" t="s">
        <v>593</v>
      </c>
      <c r="E21" s="1" t="s">
        <v>594</v>
      </c>
      <c r="F21" s="1" t="s">
        <v>595</v>
      </c>
      <c r="G21" s="1" t="s">
        <v>596</v>
      </c>
      <c r="H21" s="1" t="s">
        <v>597</v>
      </c>
      <c r="I21" s="1" t="s">
        <v>598</v>
      </c>
      <c r="J21" s="1">
        <v>9405626394</v>
      </c>
      <c r="K21" s="1" t="s">
        <v>83</v>
      </c>
      <c r="L21" s="1" t="s">
        <v>599</v>
      </c>
      <c r="M21" s="1" t="s">
        <v>85</v>
      </c>
      <c r="N21" s="1" t="s">
        <v>271</v>
      </c>
      <c r="O21" s="1"/>
      <c r="P21" s="1" t="s">
        <v>373</v>
      </c>
      <c r="Q21" s="1" t="s">
        <v>600</v>
      </c>
      <c r="R21" s="1" t="s">
        <v>594</v>
      </c>
      <c r="S21" s="1">
        <v>9420348065</v>
      </c>
      <c r="T21" s="1" t="s">
        <v>601</v>
      </c>
      <c r="U21" s="1" t="s">
        <v>602</v>
      </c>
      <c r="V21" s="1">
        <v>7020828633</v>
      </c>
      <c r="W21" s="1" t="s">
        <v>189</v>
      </c>
      <c r="X21" s="1" t="s">
        <v>603</v>
      </c>
      <c r="Y21" s="1" t="s">
        <v>191</v>
      </c>
      <c r="Z21" s="1" t="s">
        <v>163</v>
      </c>
      <c r="AA21" s="1" t="s">
        <v>604</v>
      </c>
      <c r="AB21" s="1" t="s">
        <v>193</v>
      </c>
      <c r="AC21" s="1" t="s">
        <v>163</v>
      </c>
      <c r="AD21" s="1" t="s">
        <v>97</v>
      </c>
      <c r="AE21" s="1" t="s">
        <v>97</v>
      </c>
      <c r="AF21" s="1" t="s">
        <v>605</v>
      </c>
      <c r="AG21" s="1" t="s">
        <v>606</v>
      </c>
      <c r="AH21" s="1" t="s">
        <v>305</v>
      </c>
      <c r="AI21" s="1" t="s">
        <v>536</v>
      </c>
      <c r="AJ21" s="1">
        <v>74.6</v>
      </c>
      <c r="AK21" s="1"/>
      <c r="AL21" s="1" t="s">
        <v>607</v>
      </c>
      <c r="AM21" s="1" t="s">
        <v>608</v>
      </c>
      <c r="AN21" s="1"/>
      <c r="AO21" s="1" t="s">
        <v>514</v>
      </c>
      <c r="AP21" s="1" t="s">
        <v>538</v>
      </c>
      <c r="AQ21" s="1">
        <v>60.62</v>
      </c>
      <c r="AR21" s="1"/>
      <c r="AS21" s="1"/>
      <c r="AT21" s="1"/>
      <c r="AU21" s="1"/>
      <c r="AV21" s="1"/>
      <c r="AW21" s="1"/>
      <c r="AX21" s="1"/>
      <c r="AY21" s="1" t="s">
        <v>284</v>
      </c>
      <c r="AZ21" s="1" t="s">
        <v>609</v>
      </c>
      <c r="BA21" s="1"/>
      <c r="BB21" s="1"/>
      <c r="BC21" s="1" t="s">
        <v>540</v>
      </c>
      <c r="BD21" s="1" t="s">
        <v>610</v>
      </c>
      <c r="BE21" s="1">
        <v>60.96</v>
      </c>
      <c r="BF21" s="1">
        <v>6.85</v>
      </c>
      <c r="BG21" s="1"/>
      <c r="BH21" s="1"/>
      <c r="BI21" s="1"/>
      <c r="BJ21" s="1"/>
      <c r="BK21" s="1"/>
      <c r="BL21" s="1"/>
      <c r="BM21" s="1"/>
      <c r="BN21" s="1"/>
      <c r="BO21" s="1" t="s">
        <v>611</v>
      </c>
      <c r="BP21" s="1"/>
      <c r="BQ21" s="1"/>
      <c r="BR21" s="1" t="s">
        <v>612</v>
      </c>
      <c r="BS21" s="1">
        <v>43</v>
      </c>
      <c r="BT21" s="1" t="s">
        <v>464</v>
      </c>
      <c r="BU21" s="1" t="str">
        <f>HYPERLINK("https://nconnect.nicmar.ac.in/storage/profile/ProfilePhoto_P25701018_163478.jpg","Download")</f>
        <v>0</v>
      </c>
      <c r="BV21" s="3"/>
      <c r="BW21" s="3"/>
    </row>
    <row r="22" spans="1:75">
      <c r="A22" s="1" t="s">
        <v>75</v>
      </c>
      <c r="B22" s="1" t="s">
        <v>76</v>
      </c>
      <c r="C22" s="1" t="s">
        <v>613</v>
      </c>
      <c r="D22" s="1" t="s">
        <v>614</v>
      </c>
      <c r="E22" s="1" t="s">
        <v>615</v>
      </c>
      <c r="F22" s="1" t="s">
        <v>616</v>
      </c>
      <c r="G22" s="1" t="s">
        <v>617</v>
      </c>
      <c r="H22" s="1" t="s">
        <v>618</v>
      </c>
      <c r="I22" s="1" t="s">
        <v>619</v>
      </c>
      <c r="J22" s="1">
        <v>8655128267</v>
      </c>
      <c r="K22" s="1" t="s">
        <v>153</v>
      </c>
      <c r="L22" s="1" t="s">
        <v>620</v>
      </c>
      <c r="M22" s="1" t="s">
        <v>85</v>
      </c>
      <c r="N22" s="1" t="s">
        <v>621</v>
      </c>
      <c r="O22" s="1" t="s">
        <v>622</v>
      </c>
      <c r="P22" s="1" t="s">
        <v>123</v>
      </c>
      <c r="Q22" s="1" t="s">
        <v>623</v>
      </c>
      <c r="R22" s="1" t="s">
        <v>624</v>
      </c>
      <c r="S22" s="1">
        <v>9322891755</v>
      </c>
      <c r="T22" s="1" t="s">
        <v>401</v>
      </c>
      <c r="U22" s="1" t="s">
        <v>625</v>
      </c>
      <c r="V22" s="1">
        <v>9224413737</v>
      </c>
      <c r="W22" s="1" t="s">
        <v>626</v>
      </c>
      <c r="X22" s="1" t="s">
        <v>627</v>
      </c>
      <c r="Y22" s="1" t="s">
        <v>249</v>
      </c>
      <c r="Z22" s="1" t="s">
        <v>163</v>
      </c>
      <c r="AA22" s="1" t="s">
        <v>627</v>
      </c>
      <c r="AB22" s="1" t="s">
        <v>249</v>
      </c>
      <c r="AC22" s="1" t="s">
        <v>163</v>
      </c>
      <c r="AD22" s="1">
        <v>8.4</v>
      </c>
      <c r="AE22" s="1" t="s">
        <v>97</v>
      </c>
      <c r="AF22" s="1" t="s">
        <v>628</v>
      </c>
      <c r="AG22" s="1" t="s">
        <v>629</v>
      </c>
      <c r="AH22" s="1" t="s">
        <v>167</v>
      </c>
      <c r="AI22" s="1" t="s">
        <v>305</v>
      </c>
      <c r="AJ22" s="1">
        <v>82.8</v>
      </c>
      <c r="AK22" s="1">
        <v>0</v>
      </c>
      <c r="AL22" s="1" t="s">
        <v>630</v>
      </c>
      <c r="AM22" s="1" t="s">
        <v>629</v>
      </c>
      <c r="AN22" s="1"/>
      <c r="AO22" s="1" t="s">
        <v>169</v>
      </c>
      <c r="AP22" s="1" t="s">
        <v>514</v>
      </c>
      <c r="AQ22" s="1">
        <v>63.54</v>
      </c>
      <c r="AR22" s="1">
        <v>0</v>
      </c>
      <c r="AS22" s="1"/>
      <c r="AT22" s="1"/>
      <c r="AU22" s="1"/>
      <c r="AV22" s="1"/>
      <c r="AW22" s="1"/>
      <c r="AX22" s="1"/>
      <c r="AY22" s="1" t="s">
        <v>631</v>
      </c>
      <c r="AZ22" s="1" t="s">
        <v>632</v>
      </c>
      <c r="BA22" s="1"/>
      <c r="BB22" s="1"/>
      <c r="BC22" s="1" t="s">
        <v>335</v>
      </c>
      <c r="BD22" s="1" t="s">
        <v>633</v>
      </c>
      <c r="BE22" s="1">
        <v>69.64</v>
      </c>
      <c r="BF22" s="1">
        <v>7.79</v>
      </c>
      <c r="BG22" s="1"/>
      <c r="BH22" s="1"/>
      <c r="BI22" s="1"/>
      <c r="BJ22" s="1"/>
      <c r="BK22" s="1"/>
      <c r="BL22" s="1"/>
      <c r="BM22" s="1"/>
      <c r="BN22" s="1"/>
      <c r="BO22" s="1" t="s">
        <v>634</v>
      </c>
      <c r="BP22" s="1" t="s">
        <v>635</v>
      </c>
      <c r="BQ22" s="1" t="s">
        <v>636</v>
      </c>
      <c r="BR22" s="1" t="s">
        <v>637</v>
      </c>
      <c r="BS22" s="1">
        <v>30</v>
      </c>
      <c r="BT22" s="1" t="s">
        <v>638</v>
      </c>
      <c r="BU22" s="1" t="str">
        <f>HYPERLINK("https://nconnect.nicmar.ac.in/storage/profile/ProfilePhoto_P25701020_926453.jpg","Download")</f>
        <v>0</v>
      </c>
      <c r="BV22" s="3"/>
      <c r="BW22" s="3"/>
    </row>
    <row r="23" spans="1:75">
      <c r="A23" s="1" t="s">
        <v>75</v>
      </c>
      <c r="B23" s="1" t="s">
        <v>76</v>
      </c>
      <c r="C23" s="1" t="s">
        <v>639</v>
      </c>
      <c r="D23" s="1" t="s">
        <v>640</v>
      </c>
      <c r="E23" s="1" t="s">
        <v>79</v>
      </c>
      <c r="F23" s="1" t="s">
        <v>641</v>
      </c>
      <c r="G23" s="1" t="s">
        <v>642</v>
      </c>
      <c r="H23" s="1" t="s">
        <v>643</v>
      </c>
      <c r="I23" s="1" t="s">
        <v>644</v>
      </c>
      <c r="J23" s="1">
        <v>8600497716</v>
      </c>
      <c r="K23" s="1" t="s">
        <v>153</v>
      </c>
      <c r="L23" s="1" t="s">
        <v>645</v>
      </c>
      <c r="M23" s="1" t="s">
        <v>85</v>
      </c>
      <c r="N23" s="1" t="s">
        <v>646</v>
      </c>
      <c r="O23" s="1"/>
      <c r="P23" s="1" t="s">
        <v>123</v>
      </c>
      <c r="Q23" s="1" t="s">
        <v>647</v>
      </c>
      <c r="R23" s="1" t="s">
        <v>79</v>
      </c>
      <c r="S23" s="1">
        <v>9422556914</v>
      </c>
      <c r="T23" s="1" t="s">
        <v>648</v>
      </c>
      <c r="U23" s="1" t="s">
        <v>649</v>
      </c>
      <c r="V23" s="1">
        <v>9730244161</v>
      </c>
      <c r="W23" s="1" t="s">
        <v>531</v>
      </c>
      <c r="X23" s="1" t="s">
        <v>650</v>
      </c>
      <c r="Y23" s="1" t="s">
        <v>651</v>
      </c>
      <c r="Z23" s="1" t="s">
        <v>163</v>
      </c>
      <c r="AA23" s="1" t="s">
        <v>650</v>
      </c>
      <c r="AB23" s="1" t="s">
        <v>651</v>
      </c>
      <c r="AC23" s="1" t="s">
        <v>163</v>
      </c>
      <c r="AD23" s="1">
        <v>7.67</v>
      </c>
      <c r="AE23" s="1" t="s">
        <v>97</v>
      </c>
      <c r="AF23" s="1" t="s">
        <v>652</v>
      </c>
      <c r="AG23" s="1" t="s">
        <v>560</v>
      </c>
      <c r="AH23" s="1" t="s">
        <v>100</v>
      </c>
      <c r="AI23" s="1" t="s">
        <v>133</v>
      </c>
      <c r="AJ23" s="1">
        <v>70</v>
      </c>
      <c r="AK23" s="1">
        <v>0</v>
      </c>
      <c r="AL23" s="1" t="s">
        <v>653</v>
      </c>
      <c r="AM23" s="1" t="s">
        <v>165</v>
      </c>
      <c r="AN23" s="1"/>
      <c r="AO23" s="1" t="s">
        <v>104</v>
      </c>
      <c r="AP23" s="1" t="s">
        <v>282</v>
      </c>
      <c r="AQ23" s="1">
        <v>65.38</v>
      </c>
      <c r="AR23" s="1">
        <v>0</v>
      </c>
      <c r="AS23" s="1"/>
      <c r="AT23" s="1"/>
      <c r="AU23" s="1"/>
      <c r="AV23" s="1"/>
      <c r="AW23" s="1"/>
      <c r="AX23" s="1"/>
      <c r="AY23" s="1" t="s">
        <v>654</v>
      </c>
      <c r="AZ23" s="1" t="s">
        <v>655</v>
      </c>
      <c r="BA23" s="1"/>
      <c r="BB23" s="1"/>
      <c r="BC23" s="1" t="s">
        <v>136</v>
      </c>
      <c r="BD23" s="1" t="s">
        <v>232</v>
      </c>
      <c r="BE23" s="1">
        <v>60.7</v>
      </c>
      <c r="BF23" s="1">
        <v>6.82</v>
      </c>
      <c r="BG23" s="1"/>
      <c r="BH23" s="1"/>
      <c r="BI23" s="1"/>
      <c r="BJ23" s="1"/>
      <c r="BK23" s="1"/>
      <c r="BL23" s="1"/>
      <c r="BM23" s="1"/>
      <c r="BN23" s="1"/>
      <c r="BO23" s="1" t="s">
        <v>656</v>
      </c>
      <c r="BP23" s="1"/>
      <c r="BQ23" s="1"/>
      <c r="BR23" s="1" t="s">
        <v>657</v>
      </c>
      <c r="BS23" s="1">
        <v>27</v>
      </c>
      <c r="BT23" s="1" t="s">
        <v>658</v>
      </c>
      <c r="BU23" s="1" t="str">
        <f>HYPERLINK("https://nconnect.nicmar.ac.in/storage/profile/ProfilePhoto_P25701021_792318.jpg","Download")</f>
        <v>0</v>
      </c>
      <c r="BV23" s="3"/>
      <c r="BW23" s="3"/>
    </row>
    <row r="24" spans="1:75">
      <c r="A24" s="1" t="s">
        <v>75</v>
      </c>
      <c r="B24" s="1" t="s">
        <v>76</v>
      </c>
      <c r="C24" s="1" t="s">
        <v>659</v>
      </c>
      <c r="D24" s="1" t="s">
        <v>660</v>
      </c>
      <c r="E24" s="1" t="s">
        <v>661</v>
      </c>
      <c r="F24" s="1" t="s">
        <v>662</v>
      </c>
      <c r="G24" s="1" t="s">
        <v>663</v>
      </c>
      <c r="H24" s="1" t="s">
        <v>664</v>
      </c>
      <c r="I24" s="1" t="s">
        <v>665</v>
      </c>
      <c r="J24" s="1">
        <v>9156825990</v>
      </c>
      <c r="K24" s="1" t="s">
        <v>153</v>
      </c>
      <c r="L24" s="1" t="s">
        <v>666</v>
      </c>
      <c r="M24" s="1" t="s">
        <v>85</v>
      </c>
      <c r="N24" s="1" t="s">
        <v>244</v>
      </c>
      <c r="O24" s="1" t="s">
        <v>667</v>
      </c>
      <c r="P24" s="1" t="s">
        <v>88</v>
      </c>
      <c r="Q24" s="1" t="s">
        <v>668</v>
      </c>
      <c r="R24" s="1" t="s">
        <v>661</v>
      </c>
      <c r="S24" s="1">
        <v>7720060261</v>
      </c>
      <c r="T24" s="1" t="s">
        <v>669</v>
      </c>
      <c r="U24" s="1" t="s">
        <v>670</v>
      </c>
      <c r="V24" s="1">
        <v>7720060264</v>
      </c>
      <c r="W24" s="1" t="s">
        <v>189</v>
      </c>
      <c r="X24" s="1" t="s">
        <v>671</v>
      </c>
      <c r="Y24" s="1" t="s">
        <v>651</v>
      </c>
      <c r="Z24" s="1" t="s">
        <v>163</v>
      </c>
      <c r="AA24" s="1" t="s">
        <v>672</v>
      </c>
      <c r="AB24" s="1" t="s">
        <v>191</v>
      </c>
      <c r="AC24" s="1" t="s">
        <v>163</v>
      </c>
      <c r="AD24" s="1">
        <v>9.07</v>
      </c>
      <c r="AE24" s="1" t="s">
        <v>97</v>
      </c>
      <c r="AF24" s="1" t="s">
        <v>673</v>
      </c>
      <c r="AG24" s="1" t="s">
        <v>560</v>
      </c>
      <c r="AH24" s="1" t="s">
        <v>195</v>
      </c>
      <c r="AI24" s="1" t="s">
        <v>100</v>
      </c>
      <c r="AJ24" s="1">
        <v>91.2</v>
      </c>
      <c r="AK24" s="1">
        <v>9.6</v>
      </c>
      <c r="AL24" s="1" t="s">
        <v>674</v>
      </c>
      <c r="AM24" s="1" t="s">
        <v>675</v>
      </c>
      <c r="AN24" s="1"/>
      <c r="AO24" s="1" t="s">
        <v>172</v>
      </c>
      <c r="AP24" s="1" t="s">
        <v>104</v>
      </c>
      <c r="AQ24" s="1">
        <v>76.62</v>
      </c>
      <c r="AR24" s="1"/>
      <c r="AS24" s="1"/>
      <c r="AT24" s="1"/>
      <c r="AU24" s="1"/>
      <c r="AV24" s="1"/>
      <c r="AW24" s="1"/>
      <c r="AX24" s="1"/>
      <c r="AY24" s="1" t="s">
        <v>284</v>
      </c>
      <c r="AZ24" s="1" t="s">
        <v>676</v>
      </c>
      <c r="BA24" s="1"/>
      <c r="BB24" s="1"/>
      <c r="BC24" s="1" t="s">
        <v>335</v>
      </c>
      <c r="BD24" s="1" t="s">
        <v>610</v>
      </c>
      <c r="BE24" s="1">
        <v>65.5</v>
      </c>
      <c r="BF24" s="1">
        <v>7.3</v>
      </c>
      <c r="BG24" s="1"/>
      <c r="BH24" s="1"/>
      <c r="BI24" s="1"/>
      <c r="BJ24" s="1"/>
      <c r="BK24" s="1"/>
      <c r="BL24" s="1"/>
      <c r="BM24" s="1"/>
      <c r="BN24" s="1"/>
      <c r="BO24" s="1" t="s">
        <v>677</v>
      </c>
      <c r="BP24" s="1"/>
      <c r="BQ24" s="1"/>
      <c r="BR24" s="1" t="s">
        <v>678</v>
      </c>
      <c r="BS24" s="1">
        <v>33</v>
      </c>
      <c r="BT24" s="1" t="s">
        <v>679</v>
      </c>
      <c r="BU24" s="1" t="str">
        <f>HYPERLINK("https://nconnect.nicmar.ac.in/storage/profile/ProfilePhoto_P25701022_635789.jpg","Download")</f>
        <v>0</v>
      </c>
      <c r="BV24" s="3"/>
      <c r="BW24" s="3"/>
    </row>
    <row r="25" spans="1:75">
      <c r="A25" s="1" t="s">
        <v>75</v>
      </c>
      <c r="B25" s="1" t="s">
        <v>76</v>
      </c>
      <c r="C25" s="1" t="s">
        <v>680</v>
      </c>
      <c r="D25" s="1" t="s">
        <v>681</v>
      </c>
      <c r="E25" s="1" t="s">
        <v>682</v>
      </c>
      <c r="F25" s="1" t="s">
        <v>683</v>
      </c>
      <c r="G25" s="1" t="s">
        <v>684</v>
      </c>
      <c r="H25" s="1" t="s">
        <v>685</v>
      </c>
      <c r="I25" s="1" t="s">
        <v>686</v>
      </c>
      <c r="J25" s="1">
        <v>7760817685</v>
      </c>
      <c r="K25" s="1" t="s">
        <v>153</v>
      </c>
      <c r="L25" s="1" t="s">
        <v>687</v>
      </c>
      <c r="M25" s="1" t="s">
        <v>85</v>
      </c>
      <c r="N25" s="1" t="s">
        <v>688</v>
      </c>
      <c r="O25" s="1"/>
      <c r="P25" s="1" t="s">
        <v>373</v>
      </c>
      <c r="Q25" s="1" t="s">
        <v>689</v>
      </c>
      <c r="R25" s="1" t="s">
        <v>690</v>
      </c>
      <c r="S25" s="1">
        <v>9900114476</v>
      </c>
      <c r="T25" s="1" t="s">
        <v>275</v>
      </c>
      <c r="U25" s="1" t="s">
        <v>691</v>
      </c>
      <c r="V25" s="1">
        <v>9986244476</v>
      </c>
      <c r="W25" s="1" t="s">
        <v>692</v>
      </c>
      <c r="X25" s="1" t="s">
        <v>693</v>
      </c>
      <c r="Y25" s="1" t="s">
        <v>129</v>
      </c>
      <c r="Z25" s="1" t="s">
        <v>130</v>
      </c>
      <c r="AA25" s="1" t="s">
        <v>693</v>
      </c>
      <c r="AB25" s="1" t="s">
        <v>129</v>
      </c>
      <c r="AC25" s="1" t="s">
        <v>130</v>
      </c>
      <c r="AD25" s="1">
        <v>9.63</v>
      </c>
      <c r="AE25" s="1" t="s">
        <v>97</v>
      </c>
      <c r="AF25" s="1" t="s">
        <v>694</v>
      </c>
      <c r="AG25" s="1" t="s">
        <v>695</v>
      </c>
      <c r="AH25" s="1" t="s">
        <v>166</v>
      </c>
      <c r="AI25" s="1" t="s">
        <v>383</v>
      </c>
      <c r="AJ25" s="1">
        <v>95</v>
      </c>
      <c r="AK25" s="1">
        <v>10</v>
      </c>
      <c r="AL25" s="1" t="s">
        <v>694</v>
      </c>
      <c r="AM25" s="1" t="s">
        <v>695</v>
      </c>
      <c r="AN25" s="1"/>
      <c r="AO25" s="1" t="s">
        <v>100</v>
      </c>
      <c r="AP25" s="1" t="s">
        <v>133</v>
      </c>
      <c r="AQ25" s="1">
        <v>95.4</v>
      </c>
      <c r="AR25" s="1">
        <v>0</v>
      </c>
      <c r="AS25" s="1"/>
      <c r="AT25" s="1"/>
      <c r="AU25" s="1"/>
      <c r="AV25" s="1"/>
      <c r="AW25" s="1"/>
      <c r="AX25" s="1"/>
      <c r="AY25" s="1" t="s">
        <v>696</v>
      </c>
      <c r="AZ25" s="1" t="s">
        <v>697</v>
      </c>
      <c r="BA25" s="1"/>
      <c r="BB25" s="1"/>
      <c r="BC25" s="1" t="s">
        <v>409</v>
      </c>
      <c r="BD25" s="1" t="s">
        <v>173</v>
      </c>
      <c r="BE25" s="1">
        <v>82.8</v>
      </c>
      <c r="BF25" s="1">
        <v>9.03</v>
      </c>
      <c r="BG25" s="1"/>
      <c r="BH25" s="1"/>
      <c r="BI25" s="1"/>
      <c r="BJ25" s="1"/>
      <c r="BK25" s="1"/>
      <c r="BL25" s="1"/>
      <c r="BM25" s="1"/>
      <c r="BN25" s="1"/>
      <c r="BO25" s="1" t="s">
        <v>698</v>
      </c>
      <c r="BP25" s="1" t="s">
        <v>699</v>
      </c>
      <c r="BQ25" s="1" t="s">
        <v>700</v>
      </c>
      <c r="BR25" s="1" t="s">
        <v>701</v>
      </c>
      <c r="BS25" s="1">
        <v>25</v>
      </c>
      <c r="BT25" s="1"/>
      <c r="BU25" s="1" t="str">
        <f>HYPERLINK("https://nconnect.nicmar.ac.in/storage/profile/ProfilePhoto_P25701024_187362.jpg","Download")</f>
        <v>0</v>
      </c>
      <c r="BV25" s="3"/>
      <c r="BW25" s="3"/>
    </row>
    <row r="26" spans="1:75">
      <c r="A26" s="1" t="s">
        <v>75</v>
      </c>
      <c r="B26" s="1" t="s">
        <v>76</v>
      </c>
      <c r="C26" s="1" t="s">
        <v>702</v>
      </c>
      <c r="D26" s="1" t="s">
        <v>703</v>
      </c>
      <c r="E26" s="1" t="s">
        <v>704</v>
      </c>
      <c r="F26" s="1" t="s">
        <v>705</v>
      </c>
      <c r="G26" s="1" t="s">
        <v>706</v>
      </c>
      <c r="H26" s="1" t="s">
        <v>707</v>
      </c>
      <c r="I26" s="1" t="s">
        <v>708</v>
      </c>
      <c r="J26" s="1">
        <v>8208157977</v>
      </c>
      <c r="K26" s="1" t="s">
        <v>83</v>
      </c>
      <c r="L26" s="1" t="s">
        <v>709</v>
      </c>
      <c r="M26" s="1" t="s">
        <v>85</v>
      </c>
      <c r="N26" s="1" t="s">
        <v>271</v>
      </c>
      <c r="O26" s="1"/>
      <c r="P26" s="1" t="s">
        <v>88</v>
      </c>
      <c r="Q26" s="1" t="s">
        <v>710</v>
      </c>
      <c r="R26" s="1" t="s">
        <v>711</v>
      </c>
      <c r="S26" s="1">
        <v>9921560422</v>
      </c>
      <c r="T26" s="1" t="s">
        <v>712</v>
      </c>
      <c r="U26" s="1" t="s">
        <v>713</v>
      </c>
      <c r="V26" s="1">
        <v>9403884122</v>
      </c>
      <c r="W26" s="1" t="s">
        <v>277</v>
      </c>
      <c r="X26" s="1" t="s">
        <v>714</v>
      </c>
      <c r="Y26" s="1" t="s">
        <v>191</v>
      </c>
      <c r="Z26" s="1" t="s">
        <v>163</v>
      </c>
      <c r="AA26" s="1" t="s">
        <v>715</v>
      </c>
      <c r="AB26" s="1" t="s">
        <v>716</v>
      </c>
      <c r="AC26" s="1" t="s">
        <v>163</v>
      </c>
      <c r="AD26" s="1" t="s">
        <v>97</v>
      </c>
      <c r="AE26" s="1" t="s">
        <v>97</v>
      </c>
      <c r="AF26" s="1" t="s">
        <v>717</v>
      </c>
      <c r="AG26" s="1" t="s">
        <v>535</v>
      </c>
      <c r="AH26" s="1" t="s">
        <v>718</v>
      </c>
      <c r="AI26" s="1" t="s">
        <v>100</v>
      </c>
      <c r="AJ26" s="1">
        <v>78.8</v>
      </c>
      <c r="AK26" s="1"/>
      <c r="AL26" s="1" t="s">
        <v>719</v>
      </c>
      <c r="AM26" s="1" t="s">
        <v>535</v>
      </c>
      <c r="AN26" s="1"/>
      <c r="AO26" s="1" t="s">
        <v>409</v>
      </c>
      <c r="AP26" s="1" t="s">
        <v>514</v>
      </c>
      <c r="AQ26" s="1">
        <v>63.23</v>
      </c>
      <c r="AR26" s="1"/>
      <c r="AS26" s="1"/>
      <c r="AT26" s="1"/>
      <c r="AU26" s="1"/>
      <c r="AV26" s="1"/>
      <c r="AW26" s="1"/>
      <c r="AX26" s="1"/>
      <c r="AY26" s="1" t="s">
        <v>720</v>
      </c>
      <c r="AZ26" s="1" t="s">
        <v>721</v>
      </c>
      <c r="BA26" s="1"/>
      <c r="BB26" s="1"/>
      <c r="BC26" s="1" t="s">
        <v>335</v>
      </c>
      <c r="BD26" s="1" t="s">
        <v>173</v>
      </c>
      <c r="BE26" s="1">
        <v>58.51</v>
      </c>
      <c r="BF26" s="1">
        <v>6.31</v>
      </c>
      <c r="BG26" s="1"/>
      <c r="BH26" s="1"/>
      <c r="BI26" s="1"/>
      <c r="BJ26" s="1"/>
      <c r="BK26" s="1"/>
      <c r="BL26" s="1"/>
      <c r="BM26" s="1"/>
      <c r="BN26" s="1"/>
      <c r="BO26" s="1" t="s">
        <v>722</v>
      </c>
      <c r="BP26" s="1"/>
      <c r="BQ26" s="1"/>
      <c r="BR26" s="1" t="s">
        <v>723</v>
      </c>
      <c r="BS26" s="1">
        <v>7</v>
      </c>
      <c r="BT26" s="1"/>
      <c r="BU26" s="1" t="str">
        <f>HYPERLINK("https://nconnect.nicmar.ac.in/storage/profile/ProfilePhoto_P25701025_745183.jpg","Download")</f>
        <v>0</v>
      </c>
      <c r="BV26" s="3"/>
      <c r="BW26" s="3"/>
    </row>
    <row r="27" spans="1:75">
      <c r="A27" s="1" t="s">
        <v>75</v>
      </c>
      <c r="B27" s="1" t="s">
        <v>76</v>
      </c>
      <c r="C27" s="1" t="s">
        <v>724</v>
      </c>
      <c r="D27" s="1" t="s">
        <v>725</v>
      </c>
      <c r="E27" s="1"/>
      <c r="F27" s="1" t="s">
        <v>726</v>
      </c>
      <c r="G27" s="1" t="s">
        <v>727</v>
      </c>
      <c r="H27" s="1" t="s">
        <v>728</v>
      </c>
      <c r="I27" s="1" t="s">
        <v>729</v>
      </c>
      <c r="J27" s="1">
        <v>9108981990</v>
      </c>
      <c r="K27" s="1" t="s">
        <v>83</v>
      </c>
      <c r="L27" s="1" t="s">
        <v>730</v>
      </c>
      <c r="M27" s="1" t="s">
        <v>85</v>
      </c>
      <c r="N27" s="1" t="s">
        <v>731</v>
      </c>
      <c r="O27" s="1"/>
      <c r="P27" s="1" t="s">
        <v>373</v>
      </c>
      <c r="Q27" s="1" t="s">
        <v>732</v>
      </c>
      <c r="R27" s="1" t="s">
        <v>733</v>
      </c>
      <c r="S27" s="1">
        <v>9844499891</v>
      </c>
      <c r="T27" s="1" t="s">
        <v>734</v>
      </c>
      <c r="U27" s="1" t="s">
        <v>735</v>
      </c>
      <c r="V27" s="1">
        <v>9880088849</v>
      </c>
      <c r="W27" s="1" t="s">
        <v>736</v>
      </c>
      <c r="X27" s="1" t="s">
        <v>737</v>
      </c>
      <c r="Y27" s="1" t="s">
        <v>738</v>
      </c>
      <c r="Z27" s="1" t="s">
        <v>130</v>
      </c>
      <c r="AA27" s="1" t="s">
        <v>737</v>
      </c>
      <c r="AB27" s="1" t="s">
        <v>738</v>
      </c>
      <c r="AC27" s="1" t="s">
        <v>130</v>
      </c>
      <c r="AD27" s="1">
        <v>7.88</v>
      </c>
      <c r="AE27" s="1" t="s">
        <v>97</v>
      </c>
      <c r="AF27" s="1" t="s">
        <v>739</v>
      </c>
      <c r="AG27" s="1" t="s">
        <v>560</v>
      </c>
      <c r="AH27" s="1" t="s">
        <v>195</v>
      </c>
      <c r="AI27" s="1" t="s">
        <v>100</v>
      </c>
      <c r="AJ27" s="1">
        <v>89.3</v>
      </c>
      <c r="AK27" s="1">
        <v>9.4</v>
      </c>
      <c r="AL27" s="1" t="s">
        <v>740</v>
      </c>
      <c r="AM27" s="1" t="s">
        <v>307</v>
      </c>
      <c r="AN27" s="1"/>
      <c r="AO27" s="1" t="s">
        <v>536</v>
      </c>
      <c r="AP27" s="1" t="s">
        <v>308</v>
      </c>
      <c r="AQ27" s="1">
        <v>81.33</v>
      </c>
      <c r="AR27" s="1">
        <v>8.6</v>
      </c>
      <c r="AS27" s="1"/>
      <c r="AT27" s="1"/>
      <c r="AU27" s="1"/>
      <c r="AV27" s="1"/>
      <c r="AW27" s="1"/>
      <c r="AX27" s="1"/>
      <c r="AY27" s="1" t="s">
        <v>741</v>
      </c>
      <c r="AZ27" s="1" t="s">
        <v>742</v>
      </c>
      <c r="BA27" s="1"/>
      <c r="BB27" s="1"/>
      <c r="BC27" s="1" t="s">
        <v>335</v>
      </c>
      <c r="BD27" s="1" t="s">
        <v>410</v>
      </c>
      <c r="BE27" s="1">
        <v>81.3</v>
      </c>
      <c r="BF27" s="1">
        <v>8.13</v>
      </c>
      <c r="BG27" s="1"/>
      <c r="BH27" s="1"/>
      <c r="BI27" s="1"/>
      <c r="BJ27" s="1"/>
      <c r="BK27" s="1"/>
      <c r="BL27" s="1"/>
      <c r="BM27" s="1"/>
      <c r="BN27" s="1"/>
      <c r="BO27" s="1" t="s">
        <v>462</v>
      </c>
      <c r="BP27" s="1" t="s">
        <v>743</v>
      </c>
      <c r="BQ27" s="1" t="s">
        <v>143</v>
      </c>
      <c r="BR27" s="1" t="s">
        <v>744</v>
      </c>
      <c r="BS27" s="1">
        <v>12</v>
      </c>
      <c r="BT27" s="1"/>
      <c r="BU27" s="1" t="str">
        <f>HYPERLINK("https://nconnect.nicmar.ac.in/storage/profile/ProfilePhoto_P25701026_834126.jpg","Download")</f>
        <v>0</v>
      </c>
      <c r="BV27" s="3"/>
      <c r="BW27" s="3"/>
    </row>
    <row r="28" spans="1:75">
      <c r="A28" s="1" t="s">
        <v>75</v>
      </c>
      <c r="B28" s="1" t="s">
        <v>76</v>
      </c>
      <c r="C28" s="1" t="s">
        <v>745</v>
      </c>
      <c r="D28" s="1" t="s">
        <v>746</v>
      </c>
      <c r="E28" s="1"/>
      <c r="F28" s="1" t="s">
        <v>747</v>
      </c>
      <c r="G28" s="1" t="s">
        <v>748</v>
      </c>
      <c r="H28" s="1" t="s">
        <v>749</v>
      </c>
      <c r="I28" s="1" t="s">
        <v>750</v>
      </c>
      <c r="J28" s="1">
        <v>9883267800</v>
      </c>
      <c r="K28" s="1" t="s">
        <v>153</v>
      </c>
      <c r="L28" s="1" t="s">
        <v>751</v>
      </c>
      <c r="M28" s="1" t="s">
        <v>85</v>
      </c>
      <c r="N28" s="1" t="s">
        <v>752</v>
      </c>
      <c r="O28" s="1" t="s">
        <v>753</v>
      </c>
      <c r="P28" s="1" t="s">
        <v>88</v>
      </c>
      <c r="Q28" s="1" t="s">
        <v>754</v>
      </c>
      <c r="R28" s="1" t="s">
        <v>755</v>
      </c>
      <c r="S28" s="1">
        <v>9339454513</v>
      </c>
      <c r="T28" s="1" t="s">
        <v>275</v>
      </c>
      <c r="U28" s="1" t="s">
        <v>756</v>
      </c>
      <c r="V28" s="1">
        <v>7003814005</v>
      </c>
      <c r="W28" s="1" t="s">
        <v>93</v>
      </c>
      <c r="X28" s="1" t="s">
        <v>757</v>
      </c>
      <c r="Y28" s="1" t="s">
        <v>758</v>
      </c>
      <c r="Z28" s="1" t="s">
        <v>759</v>
      </c>
      <c r="AA28" s="1" t="s">
        <v>757</v>
      </c>
      <c r="AB28" s="1" t="s">
        <v>758</v>
      </c>
      <c r="AC28" s="1" t="s">
        <v>759</v>
      </c>
      <c r="AD28" s="1">
        <v>8.98</v>
      </c>
      <c r="AE28" s="1" t="s">
        <v>97</v>
      </c>
      <c r="AF28" s="1" t="s">
        <v>760</v>
      </c>
      <c r="AG28" s="1" t="s">
        <v>560</v>
      </c>
      <c r="AH28" s="1" t="s">
        <v>512</v>
      </c>
      <c r="AI28" s="1" t="s">
        <v>536</v>
      </c>
      <c r="AJ28" s="1">
        <v>85.4</v>
      </c>
      <c r="AK28" s="1">
        <v>0</v>
      </c>
      <c r="AL28" s="1" t="s">
        <v>760</v>
      </c>
      <c r="AM28" s="1" t="s">
        <v>560</v>
      </c>
      <c r="AN28" s="1"/>
      <c r="AO28" s="1" t="s">
        <v>761</v>
      </c>
      <c r="AP28" s="1" t="s">
        <v>762</v>
      </c>
      <c r="AQ28" s="1">
        <v>82</v>
      </c>
      <c r="AR28" s="1">
        <v>0</v>
      </c>
      <c r="AS28" s="1"/>
      <c r="AT28" s="1"/>
      <c r="AU28" s="1"/>
      <c r="AV28" s="1"/>
      <c r="AW28" s="1"/>
      <c r="AX28" s="1"/>
      <c r="AY28" s="1" t="s">
        <v>763</v>
      </c>
      <c r="AZ28" s="1" t="s">
        <v>764</v>
      </c>
      <c r="BA28" s="1"/>
      <c r="BB28" s="1"/>
      <c r="BC28" s="1" t="s">
        <v>765</v>
      </c>
      <c r="BD28" s="1" t="s">
        <v>232</v>
      </c>
      <c r="BE28" s="1">
        <v>73.9</v>
      </c>
      <c r="BF28" s="1">
        <v>7.89</v>
      </c>
      <c r="BG28" s="1"/>
      <c r="BH28" s="1"/>
      <c r="BI28" s="1"/>
      <c r="BJ28" s="1"/>
      <c r="BK28" s="1"/>
      <c r="BL28" s="1"/>
      <c r="BM28" s="1"/>
      <c r="BN28" s="1"/>
      <c r="BO28" s="1" t="s">
        <v>766</v>
      </c>
      <c r="BP28" s="1"/>
      <c r="BQ28" s="1"/>
      <c r="BR28" s="1" t="s">
        <v>767</v>
      </c>
      <c r="BS28" s="1">
        <v>30</v>
      </c>
      <c r="BT28" s="1" t="s">
        <v>768</v>
      </c>
      <c r="BU28" s="1" t="str">
        <f>HYPERLINK("https://nconnect.nicmar.ac.in/storage/profile/ProfilePhoto_P25701027_634982.jpg","Download")</f>
        <v>0</v>
      </c>
      <c r="BV28" s="3"/>
      <c r="BW28" s="3"/>
    </row>
    <row r="29" spans="1:75">
      <c r="A29" s="1" t="s">
        <v>75</v>
      </c>
      <c r="B29" s="1" t="s">
        <v>76</v>
      </c>
      <c r="C29" s="1" t="s">
        <v>769</v>
      </c>
      <c r="D29" s="1" t="s">
        <v>770</v>
      </c>
      <c r="E29" s="1" t="s">
        <v>771</v>
      </c>
      <c r="F29" s="1" t="s">
        <v>772</v>
      </c>
      <c r="G29" s="1" t="s">
        <v>773</v>
      </c>
      <c r="H29" s="1" t="s">
        <v>774</v>
      </c>
      <c r="I29" s="1" t="s">
        <v>775</v>
      </c>
      <c r="J29" s="1">
        <v>9137393599</v>
      </c>
      <c r="K29" s="1" t="s">
        <v>153</v>
      </c>
      <c r="L29" s="1" t="s">
        <v>776</v>
      </c>
      <c r="M29" s="1" t="s">
        <v>85</v>
      </c>
      <c r="N29" s="1" t="s">
        <v>271</v>
      </c>
      <c r="O29" s="1"/>
      <c r="P29" s="1" t="s">
        <v>88</v>
      </c>
      <c r="Q29" s="1" t="s">
        <v>777</v>
      </c>
      <c r="R29" s="1" t="s">
        <v>771</v>
      </c>
      <c r="S29" s="1">
        <v>9004414079</v>
      </c>
      <c r="T29" s="1" t="s">
        <v>778</v>
      </c>
      <c r="U29" s="1" t="s">
        <v>779</v>
      </c>
      <c r="V29" s="1">
        <v>9653468457</v>
      </c>
      <c r="W29" s="1" t="s">
        <v>93</v>
      </c>
      <c r="X29" s="1" t="s">
        <v>780</v>
      </c>
      <c r="Y29" s="1" t="s">
        <v>162</v>
      </c>
      <c r="Z29" s="1" t="s">
        <v>163</v>
      </c>
      <c r="AA29" s="1" t="s">
        <v>780</v>
      </c>
      <c r="AB29" s="1" t="s">
        <v>162</v>
      </c>
      <c r="AC29" s="1" t="s">
        <v>163</v>
      </c>
      <c r="AD29" s="1">
        <v>9.12</v>
      </c>
      <c r="AE29" s="1" t="s">
        <v>97</v>
      </c>
      <c r="AF29" s="1" t="s">
        <v>781</v>
      </c>
      <c r="AG29" s="1" t="s">
        <v>782</v>
      </c>
      <c r="AH29" s="1" t="s">
        <v>783</v>
      </c>
      <c r="AI29" s="1" t="s">
        <v>252</v>
      </c>
      <c r="AJ29" s="1">
        <v>87.2</v>
      </c>
      <c r="AK29" s="1"/>
      <c r="AL29" s="1" t="s">
        <v>784</v>
      </c>
      <c r="AM29" s="1" t="s">
        <v>782</v>
      </c>
      <c r="AN29" s="1"/>
      <c r="AO29" s="1" t="s">
        <v>785</v>
      </c>
      <c r="AP29" s="1" t="s">
        <v>331</v>
      </c>
      <c r="AQ29" s="1">
        <v>64</v>
      </c>
      <c r="AR29" s="1"/>
      <c r="AS29" s="1"/>
      <c r="AT29" s="1"/>
      <c r="AU29" s="1"/>
      <c r="AV29" s="1"/>
      <c r="AW29" s="1"/>
      <c r="AX29" s="1"/>
      <c r="AY29" s="1" t="s">
        <v>170</v>
      </c>
      <c r="AZ29" s="1" t="s">
        <v>786</v>
      </c>
      <c r="BA29" s="1"/>
      <c r="BB29" s="1"/>
      <c r="BC29" s="1" t="s">
        <v>787</v>
      </c>
      <c r="BD29" s="1" t="s">
        <v>788</v>
      </c>
      <c r="BE29" s="1">
        <v>71</v>
      </c>
      <c r="BF29" s="1">
        <v>8.78</v>
      </c>
      <c r="BG29" s="1"/>
      <c r="BH29" s="1"/>
      <c r="BI29" s="1"/>
      <c r="BJ29" s="1"/>
      <c r="BK29" s="1"/>
      <c r="BL29" s="1"/>
      <c r="BM29" s="1"/>
      <c r="BN29" s="1"/>
      <c r="BO29" s="1" t="s">
        <v>789</v>
      </c>
      <c r="BP29" s="1" t="s">
        <v>790</v>
      </c>
      <c r="BQ29" s="1" t="s">
        <v>791</v>
      </c>
      <c r="BR29" s="1" t="s">
        <v>792</v>
      </c>
      <c r="BS29" s="1">
        <v>26</v>
      </c>
      <c r="BT29" s="1"/>
      <c r="BU29" s="1" t="str">
        <f>HYPERLINK("https://nconnect.nicmar.ac.in/storage/profile/ProfilePhoto_P25701028_358741.jpg","Download")</f>
        <v>0</v>
      </c>
      <c r="BV29" s="3"/>
      <c r="BW29" s="3"/>
    </row>
    <row r="30" spans="1:75">
      <c r="A30" s="1" t="s">
        <v>75</v>
      </c>
      <c r="B30" s="1" t="s">
        <v>76</v>
      </c>
      <c r="C30" s="1" t="s">
        <v>793</v>
      </c>
      <c r="D30" s="1" t="s">
        <v>794</v>
      </c>
      <c r="E30" s="1" t="s">
        <v>795</v>
      </c>
      <c r="F30" s="1" t="s">
        <v>796</v>
      </c>
      <c r="G30" s="1" t="s">
        <v>797</v>
      </c>
      <c r="H30" s="1" t="s">
        <v>798</v>
      </c>
      <c r="I30" s="1" t="s">
        <v>799</v>
      </c>
      <c r="J30" s="1">
        <v>9967603479</v>
      </c>
      <c r="K30" s="1" t="s">
        <v>83</v>
      </c>
      <c r="L30" s="1" t="s">
        <v>800</v>
      </c>
      <c r="M30" s="1" t="s">
        <v>85</v>
      </c>
      <c r="N30" s="1" t="s">
        <v>528</v>
      </c>
      <c r="O30" s="1" t="s">
        <v>801</v>
      </c>
      <c r="P30" s="1" t="s">
        <v>802</v>
      </c>
      <c r="Q30" s="1" t="s">
        <v>803</v>
      </c>
      <c r="R30" s="1" t="s">
        <v>804</v>
      </c>
      <c r="S30" s="1">
        <v>9967603479</v>
      </c>
      <c r="T30" s="1" t="s">
        <v>805</v>
      </c>
      <c r="U30" s="1" t="s">
        <v>806</v>
      </c>
      <c r="V30" s="1">
        <v>9920591071</v>
      </c>
      <c r="W30" s="1" t="s">
        <v>531</v>
      </c>
      <c r="X30" s="1" t="s">
        <v>807</v>
      </c>
      <c r="Y30" s="1" t="s">
        <v>162</v>
      </c>
      <c r="Z30" s="1" t="s">
        <v>163</v>
      </c>
      <c r="AA30" s="1" t="s">
        <v>807</v>
      </c>
      <c r="AB30" s="1" t="s">
        <v>162</v>
      </c>
      <c r="AC30" s="1" t="s">
        <v>163</v>
      </c>
      <c r="AD30" s="1">
        <v>7.35</v>
      </c>
      <c r="AE30" s="1" t="s">
        <v>97</v>
      </c>
      <c r="AF30" s="1" t="s">
        <v>808</v>
      </c>
      <c r="AG30" s="1" t="s">
        <v>809</v>
      </c>
      <c r="AH30" s="1" t="s">
        <v>383</v>
      </c>
      <c r="AI30" s="1" t="s">
        <v>331</v>
      </c>
      <c r="AJ30" s="1">
        <v>79</v>
      </c>
      <c r="AK30" s="1"/>
      <c r="AL30" s="1" t="s">
        <v>810</v>
      </c>
      <c r="AM30" s="1" t="s">
        <v>809</v>
      </c>
      <c r="AN30" s="1"/>
      <c r="AO30" s="1" t="s">
        <v>198</v>
      </c>
      <c r="AP30" s="1" t="s">
        <v>101</v>
      </c>
      <c r="AQ30" s="1">
        <v>61.69</v>
      </c>
      <c r="AR30" s="1"/>
      <c r="AS30" s="1"/>
      <c r="AT30" s="1"/>
      <c r="AU30" s="1"/>
      <c r="AV30" s="1"/>
      <c r="AW30" s="1"/>
      <c r="AX30" s="1"/>
      <c r="AY30" s="1" t="s">
        <v>255</v>
      </c>
      <c r="AZ30" s="1" t="s">
        <v>811</v>
      </c>
      <c r="BA30" s="1"/>
      <c r="BB30" s="1"/>
      <c r="BC30" s="1" t="s">
        <v>335</v>
      </c>
      <c r="BD30" s="1" t="s">
        <v>437</v>
      </c>
      <c r="BE30" s="1">
        <v>73.32</v>
      </c>
      <c r="BF30" s="1">
        <v>8.21</v>
      </c>
      <c r="BG30" s="1"/>
      <c r="BH30" s="1"/>
      <c r="BI30" s="1"/>
      <c r="BJ30" s="1"/>
      <c r="BK30" s="1"/>
      <c r="BL30" s="1"/>
      <c r="BM30" s="1"/>
      <c r="BN30" s="1"/>
      <c r="BO30" s="1" t="s">
        <v>812</v>
      </c>
      <c r="BP30" s="1" t="s">
        <v>813</v>
      </c>
      <c r="BQ30" s="1" t="s">
        <v>636</v>
      </c>
      <c r="BR30" s="1" t="s">
        <v>814</v>
      </c>
      <c r="BS30" s="1">
        <v>8</v>
      </c>
      <c r="BT30" s="1" t="s">
        <v>815</v>
      </c>
      <c r="BU30" s="1" t="str">
        <f>HYPERLINK("https://nconnect.nicmar.ac.in/storage/profile/ProfilePhoto_P25701029_843927.jpg","Download")</f>
        <v>0</v>
      </c>
      <c r="BV30" s="3"/>
      <c r="BW30" s="3"/>
    </row>
    <row r="31" spans="1:75">
      <c r="A31" s="1" t="s">
        <v>75</v>
      </c>
      <c r="B31" s="1" t="s">
        <v>76</v>
      </c>
      <c r="C31" s="1" t="s">
        <v>816</v>
      </c>
      <c r="D31" s="1" t="s">
        <v>817</v>
      </c>
      <c r="E31" s="1" t="s">
        <v>818</v>
      </c>
      <c r="F31" s="1" t="s">
        <v>819</v>
      </c>
      <c r="G31" s="1" t="s">
        <v>820</v>
      </c>
      <c r="H31" s="1" t="s">
        <v>821</v>
      </c>
      <c r="I31" s="1" t="s">
        <v>822</v>
      </c>
      <c r="J31" s="1">
        <v>7756019739</v>
      </c>
      <c r="K31" s="1" t="s">
        <v>153</v>
      </c>
      <c r="L31" s="1" t="s">
        <v>823</v>
      </c>
      <c r="M31" s="1" t="s">
        <v>85</v>
      </c>
      <c r="N31" s="1" t="s">
        <v>271</v>
      </c>
      <c r="O31" s="1" t="s">
        <v>824</v>
      </c>
      <c r="P31" s="1" t="s">
        <v>825</v>
      </c>
      <c r="Q31" s="1" t="s">
        <v>826</v>
      </c>
      <c r="R31" s="1" t="s">
        <v>827</v>
      </c>
      <c r="S31" s="1">
        <v>9850158134</v>
      </c>
      <c r="T31" s="1" t="s">
        <v>828</v>
      </c>
      <c r="U31" s="1" t="s">
        <v>829</v>
      </c>
      <c r="V31" s="1">
        <v>9850819305</v>
      </c>
      <c r="W31" s="1" t="s">
        <v>830</v>
      </c>
      <c r="X31" s="1" t="s">
        <v>831</v>
      </c>
      <c r="Y31" s="1" t="s">
        <v>191</v>
      </c>
      <c r="Z31" s="1" t="s">
        <v>163</v>
      </c>
      <c r="AA31" s="1" t="s">
        <v>832</v>
      </c>
      <c r="AB31" s="1" t="s">
        <v>651</v>
      </c>
      <c r="AC31" s="1" t="s">
        <v>163</v>
      </c>
      <c r="AD31" s="1">
        <v>8.33</v>
      </c>
      <c r="AE31" s="1" t="s">
        <v>97</v>
      </c>
      <c r="AF31" s="1" t="s">
        <v>833</v>
      </c>
      <c r="AG31" s="1" t="s">
        <v>560</v>
      </c>
      <c r="AH31" s="1" t="s">
        <v>100</v>
      </c>
      <c r="AI31" s="1" t="s">
        <v>172</v>
      </c>
      <c r="AJ31" s="1">
        <v>89.4</v>
      </c>
      <c r="AK31" s="1"/>
      <c r="AL31" s="1" t="s">
        <v>834</v>
      </c>
      <c r="AM31" s="1" t="s">
        <v>560</v>
      </c>
      <c r="AN31" s="1"/>
      <c r="AO31" s="1" t="s">
        <v>172</v>
      </c>
      <c r="AP31" s="1" t="s">
        <v>139</v>
      </c>
      <c r="AQ31" s="1">
        <v>75</v>
      </c>
      <c r="AR31" s="1"/>
      <c r="AS31" s="1"/>
      <c r="AT31" s="1"/>
      <c r="AU31" s="1"/>
      <c r="AV31" s="1"/>
      <c r="AW31" s="1"/>
      <c r="AX31" s="1"/>
      <c r="AY31" s="1" t="s">
        <v>835</v>
      </c>
      <c r="AZ31" s="1" t="s">
        <v>836</v>
      </c>
      <c r="BA31" s="1"/>
      <c r="BB31" s="1"/>
      <c r="BC31" s="1" t="s">
        <v>139</v>
      </c>
      <c r="BD31" s="1" t="s">
        <v>232</v>
      </c>
      <c r="BE31" s="1">
        <v>72.09</v>
      </c>
      <c r="BF31" s="1">
        <v>8.1</v>
      </c>
      <c r="BG31" s="1"/>
      <c r="BH31" s="1"/>
      <c r="BI31" s="1"/>
      <c r="BJ31" s="1"/>
      <c r="BK31" s="1"/>
      <c r="BL31" s="1"/>
      <c r="BM31" s="1"/>
      <c r="BN31" s="1"/>
      <c r="BO31" s="1" t="s">
        <v>837</v>
      </c>
      <c r="BP31" s="1"/>
      <c r="BQ31" s="1"/>
      <c r="BR31" s="1" t="s">
        <v>838</v>
      </c>
      <c r="BS31" s="1">
        <v>34</v>
      </c>
      <c r="BT31" s="1" t="s">
        <v>464</v>
      </c>
      <c r="BU31" s="1" t="str">
        <f>HYPERLINK("https://nconnect.nicmar.ac.in/storage/profile/ProfilePhoto_P25701030_785132.jpg","Download")</f>
        <v>0</v>
      </c>
      <c r="BV31" s="3"/>
      <c r="BW31" s="3"/>
    </row>
    <row r="32" spans="1:75">
      <c r="A32" s="1" t="s">
        <v>75</v>
      </c>
      <c r="B32" s="1" t="s">
        <v>76</v>
      </c>
      <c r="C32" s="1" t="s">
        <v>839</v>
      </c>
      <c r="D32" s="1" t="s">
        <v>840</v>
      </c>
      <c r="E32" s="1" t="s">
        <v>841</v>
      </c>
      <c r="F32" s="1" t="s">
        <v>842</v>
      </c>
      <c r="G32" s="1" t="s">
        <v>843</v>
      </c>
      <c r="H32" s="1" t="s">
        <v>844</v>
      </c>
      <c r="I32" s="1" t="s">
        <v>845</v>
      </c>
      <c r="J32" s="1">
        <v>7887865509</v>
      </c>
      <c r="K32" s="1" t="s">
        <v>153</v>
      </c>
      <c r="L32" s="1" t="s">
        <v>846</v>
      </c>
      <c r="M32" s="1" t="s">
        <v>85</v>
      </c>
      <c r="N32" s="1" t="s">
        <v>244</v>
      </c>
      <c r="O32" s="1"/>
      <c r="P32" s="1" t="s">
        <v>88</v>
      </c>
      <c r="Q32" s="1" t="s">
        <v>847</v>
      </c>
      <c r="R32" s="1" t="s">
        <v>841</v>
      </c>
      <c r="S32" s="1">
        <v>9823155662</v>
      </c>
      <c r="T32" s="1" t="s">
        <v>376</v>
      </c>
      <c r="U32" s="1" t="s">
        <v>848</v>
      </c>
      <c r="V32" s="1">
        <v>9423106222</v>
      </c>
      <c r="W32" s="1" t="s">
        <v>220</v>
      </c>
      <c r="X32" s="1" t="s">
        <v>849</v>
      </c>
      <c r="Y32" s="1" t="s">
        <v>191</v>
      </c>
      <c r="Z32" s="1" t="s">
        <v>163</v>
      </c>
      <c r="AA32" s="1" t="s">
        <v>850</v>
      </c>
      <c r="AB32" s="1" t="s">
        <v>651</v>
      </c>
      <c r="AC32" s="1" t="s">
        <v>163</v>
      </c>
      <c r="AD32" s="1">
        <v>9.28</v>
      </c>
      <c r="AE32" s="1" t="s">
        <v>97</v>
      </c>
      <c r="AF32" s="1" t="s">
        <v>851</v>
      </c>
      <c r="AG32" s="1" t="s">
        <v>695</v>
      </c>
      <c r="AH32" s="1" t="s">
        <v>167</v>
      </c>
      <c r="AI32" s="1" t="s">
        <v>100</v>
      </c>
      <c r="AJ32" s="1">
        <v>95</v>
      </c>
      <c r="AK32" s="1">
        <v>10</v>
      </c>
      <c r="AL32" s="1" t="s">
        <v>852</v>
      </c>
      <c r="AM32" s="1" t="s">
        <v>535</v>
      </c>
      <c r="AN32" s="1"/>
      <c r="AO32" s="1" t="s">
        <v>172</v>
      </c>
      <c r="AP32" s="1" t="s">
        <v>514</v>
      </c>
      <c r="AQ32" s="1">
        <v>76</v>
      </c>
      <c r="AR32" s="1">
        <v>0</v>
      </c>
      <c r="AS32" s="1"/>
      <c r="AT32" s="1"/>
      <c r="AU32" s="1"/>
      <c r="AV32" s="1"/>
      <c r="AW32" s="1"/>
      <c r="AX32" s="1"/>
      <c r="AY32" s="1" t="s">
        <v>255</v>
      </c>
      <c r="AZ32" s="1" t="s">
        <v>853</v>
      </c>
      <c r="BA32" s="1"/>
      <c r="BB32" s="1"/>
      <c r="BC32" s="1" t="s">
        <v>357</v>
      </c>
      <c r="BD32" s="1" t="s">
        <v>610</v>
      </c>
      <c r="BE32" s="1">
        <v>75.64</v>
      </c>
      <c r="BF32" s="1">
        <v>8.6</v>
      </c>
      <c r="BG32" s="1"/>
      <c r="BH32" s="1"/>
      <c r="BI32" s="1"/>
      <c r="BJ32" s="1"/>
      <c r="BK32" s="1"/>
      <c r="BL32" s="1"/>
      <c r="BM32" s="1"/>
      <c r="BN32" s="1"/>
      <c r="BO32" s="1" t="s">
        <v>854</v>
      </c>
      <c r="BP32" s="1" t="s">
        <v>855</v>
      </c>
      <c r="BQ32" s="1" t="s">
        <v>856</v>
      </c>
      <c r="BR32" s="1" t="s">
        <v>857</v>
      </c>
      <c r="BS32" s="1">
        <v>53</v>
      </c>
      <c r="BT32" s="1" t="s">
        <v>858</v>
      </c>
      <c r="BU32" s="1" t="str">
        <f>HYPERLINK("https://nconnect.nicmar.ac.in/storage/profile/ProfilePhoto_P25701031_957842.jpg","Download")</f>
        <v>0</v>
      </c>
      <c r="BV32" s="3"/>
      <c r="BW32" s="3"/>
    </row>
    <row r="33" spans="1:75">
      <c r="A33" s="1" t="s">
        <v>75</v>
      </c>
      <c r="B33" s="1" t="s">
        <v>76</v>
      </c>
      <c r="C33" s="1" t="s">
        <v>859</v>
      </c>
      <c r="D33" s="1" t="s">
        <v>860</v>
      </c>
      <c r="E33" s="1" t="s">
        <v>861</v>
      </c>
      <c r="F33" s="1" t="s">
        <v>862</v>
      </c>
      <c r="G33" s="1" t="s">
        <v>863</v>
      </c>
      <c r="H33" s="1" t="s">
        <v>864</v>
      </c>
      <c r="I33" s="1" t="s">
        <v>865</v>
      </c>
      <c r="J33" s="1">
        <v>8308644930</v>
      </c>
      <c r="K33" s="1" t="s">
        <v>153</v>
      </c>
      <c r="L33" s="1" t="s">
        <v>866</v>
      </c>
      <c r="M33" s="1" t="s">
        <v>85</v>
      </c>
      <c r="N33" s="1" t="s">
        <v>621</v>
      </c>
      <c r="O33" s="1"/>
      <c r="P33" s="1" t="s">
        <v>373</v>
      </c>
      <c r="Q33" s="1" t="s">
        <v>867</v>
      </c>
      <c r="R33" s="1" t="s">
        <v>868</v>
      </c>
      <c r="S33" s="1">
        <v>9595097780</v>
      </c>
      <c r="T33" s="1" t="s">
        <v>503</v>
      </c>
      <c r="U33" s="1" t="s">
        <v>869</v>
      </c>
      <c r="V33" s="1">
        <v>9527085919</v>
      </c>
      <c r="W33" s="1" t="s">
        <v>503</v>
      </c>
      <c r="X33" s="1" t="s">
        <v>870</v>
      </c>
      <c r="Y33" s="1" t="s">
        <v>191</v>
      </c>
      <c r="Z33" s="1" t="s">
        <v>163</v>
      </c>
      <c r="AA33" s="1" t="s">
        <v>870</v>
      </c>
      <c r="AB33" s="1" t="s">
        <v>191</v>
      </c>
      <c r="AC33" s="1" t="s">
        <v>163</v>
      </c>
      <c r="AD33" s="1">
        <v>9.02</v>
      </c>
      <c r="AE33" s="1" t="s">
        <v>97</v>
      </c>
      <c r="AF33" s="1" t="s">
        <v>871</v>
      </c>
      <c r="AG33" s="1" t="s">
        <v>280</v>
      </c>
      <c r="AH33" s="1" t="s">
        <v>382</v>
      </c>
      <c r="AI33" s="1" t="s">
        <v>383</v>
      </c>
      <c r="AJ33" s="1">
        <v>93.1</v>
      </c>
      <c r="AK33" s="1">
        <v>9.8</v>
      </c>
      <c r="AL33" s="1" t="s">
        <v>872</v>
      </c>
      <c r="AM33" s="1" t="s">
        <v>535</v>
      </c>
      <c r="AN33" s="1"/>
      <c r="AO33" s="1" t="s">
        <v>331</v>
      </c>
      <c r="AP33" s="1" t="s">
        <v>133</v>
      </c>
      <c r="AQ33" s="1">
        <v>73.85</v>
      </c>
      <c r="AR33" s="1"/>
      <c r="AS33" s="1"/>
      <c r="AT33" s="1"/>
      <c r="AU33" s="1"/>
      <c r="AV33" s="1"/>
      <c r="AW33" s="1"/>
      <c r="AX33" s="1"/>
      <c r="AY33" s="1" t="s">
        <v>284</v>
      </c>
      <c r="AZ33" s="1" t="s">
        <v>836</v>
      </c>
      <c r="BA33" s="1"/>
      <c r="BB33" s="1"/>
      <c r="BC33" s="1" t="s">
        <v>409</v>
      </c>
      <c r="BD33" s="1" t="s">
        <v>873</v>
      </c>
      <c r="BE33" s="1">
        <v>75.96</v>
      </c>
      <c r="BF33" s="1">
        <v>8.4</v>
      </c>
      <c r="BG33" s="1"/>
      <c r="BH33" s="1"/>
      <c r="BI33" s="1"/>
      <c r="BJ33" s="1"/>
      <c r="BK33" s="1"/>
      <c r="BL33" s="1"/>
      <c r="BM33" s="1"/>
      <c r="BN33" s="1"/>
      <c r="BO33" s="1" t="s">
        <v>874</v>
      </c>
      <c r="BP33" s="1" t="s">
        <v>875</v>
      </c>
      <c r="BQ33" s="1" t="s">
        <v>876</v>
      </c>
      <c r="BR33" s="1" t="s">
        <v>877</v>
      </c>
      <c r="BS33" s="1">
        <v>28</v>
      </c>
      <c r="BT33" s="1" t="s">
        <v>878</v>
      </c>
      <c r="BU33" s="1" t="str">
        <f>HYPERLINK("https://nconnect.nicmar.ac.in/storage/profile/ProfilePhoto_P25701032_539862.jpg","Download")</f>
        <v>0</v>
      </c>
      <c r="BV33" s="3"/>
      <c r="BW33" s="3"/>
    </row>
    <row r="34" spans="1:75">
      <c r="A34" s="1" t="s">
        <v>75</v>
      </c>
      <c r="B34" s="1" t="s">
        <v>76</v>
      </c>
      <c r="C34" s="1" t="s">
        <v>879</v>
      </c>
      <c r="D34" s="1" t="s">
        <v>880</v>
      </c>
      <c r="E34" s="1" t="s">
        <v>881</v>
      </c>
      <c r="F34" s="1" t="s">
        <v>882</v>
      </c>
      <c r="G34" s="1" t="s">
        <v>883</v>
      </c>
      <c r="H34" s="1" t="s">
        <v>884</v>
      </c>
      <c r="I34" s="1" t="s">
        <v>885</v>
      </c>
      <c r="J34" s="1">
        <v>8999332569</v>
      </c>
      <c r="K34" s="1" t="s">
        <v>83</v>
      </c>
      <c r="L34" s="1" t="s">
        <v>886</v>
      </c>
      <c r="M34" s="1" t="s">
        <v>85</v>
      </c>
      <c r="N34" s="1" t="s">
        <v>887</v>
      </c>
      <c r="O34" s="1" t="s">
        <v>888</v>
      </c>
      <c r="P34" s="1" t="s">
        <v>373</v>
      </c>
      <c r="Q34" s="1" t="s">
        <v>889</v>
      </c>
      <c r="R34" s="1" t="s">
        <v>881</v>
      </c>
      <c r="S34" s="1">
        <v>9422915948</v>
      </c>
      <c r="T34" s="1" t="s">
        <v>890</v>
      </c>
      <c r="U34" s="1" t="s">
        <v>891</v>
      </c>
      <c r="V34" s="1">
        <v>8668258137</v>
      </c>
      <c r="W34" s="1" t="s">
        <v>189</v>
      </c>
      <c r="X34" s="1" t="s">
        <v>892</v>
      </c>
      <c r="Y34" s="1" t="s">
        <v>716</v>
      </c>
      <c r="Z34" s="1" t="s">
        <v>163</v>
      </c>
      <c r="AA34" s="1" t="s">
        <v>892</v>
      </c>
      <c r="AB34" s="1" t="s">
        <v>716</v>
      </c>
      <c r="AC34" s="1" t="s">
        <v>163</v>
      </c>
      <c r="AD34" s="1">
        <v>8.65</v>
      </c>
      <c r="AE34" s="1" t="s">
        <v>97</v>
      </c>
      <c r="AF34" s="1" t="s">
        <v>893</v>
      </c>
      <c r="AG34" s="1" t="s">
        <v>894</v>
      </c>
      <c r="AH34" s="1" t="s">
        <v>536</v>
      </c>
      <c r="AI34" s="1" t="s">
        <v>308</v>
      </c>
      <c r="AJ34" s="1">
        <v>73.6</v>
      </c>
      <c r="AK34" s="1">
        <v>0</v>
      </c>
      <c r="AL34" s="1" t="s">
        <v>895</v>
      </c>
      <c r="AM34" s="1" t="s">
        <v>894</v>
      </c>
      <c r="AN34" s="1"/>
      <c r="AO34" s="1" t="s">
        <v>227</v>
      </c>
      <c r="AP34" s="1" t="s">
        <v>896</v>
      </c>
      <c r="AQ34" s="1">
        <v>85.83</v>
      </c>
      <c r="AR34" s="1">
        <v>0</v>
      </c>
      <c r="AS34" s="1"/>
      <c r="AT34" s="1"/>
      <c r="AU34" s="1"/>
      <c r="AV34" s="1"/>
      <c r="AW34" s="1"/>
      <c r="AX34" s="1"/>
      <c r="AY34" s="1" t="s">
        <v>720</v>
      </c>
      <c r="AZ34" s="1" t="s">
        <v>897</v>
      </c>
      <c r="BA34" s="1"/>
      <c r="BB34" s="1"/>
      <c r="BC34" s="1" t="s">
        <v>105</v>
      </c>
      <c r="BD34" s="1" t="s">
        <v>898</v>
      </c>
      <c r="BE34" s="1">
        <v>60.33</v>
      </c>
      <c r="BF34" s="1">
        <v>0</v>
      </c>
      <c r="BG34" s="1"/>
      <c r="BH34" s="1"/>
      <c r="BI34" s="1"/>
      <c r="BJ34" s="1"/>
      <c r="BK34" s="1"/>
      <c r="BL34" s="1"/>
      <c r="BM34" s="1"/>
      <c r="BN34" s="1"/>
      <c r="BO34" s="1" t="s">
        <v>899</v>
      </c>
      <c r="BP34" s="1"/>
      <c r="BQ34" s="1"/>
      <c r="BR34" s="1" t="s">
        <v>900</v>
      </c>
      <c r="BS34" s="1">
        <v>7</v>
      </c>
      <c r="BT34" s="1" t="s">
        <v>901</v>
      </c>
      <c r="BU34" s="1" t="str">
        <f>HYPERLINK("https://nconnect.nicmar.ac.in/storage/profile/ProfilePhoto_P25701033_941258.jpg","Download")</f>
        <v>0</v>
      </c>
      <c r="BV34" s="3"/>
      <c r="BW34" s="3"/>
    </row>
    <row r="35" spans="1:75">
      <c r="A35" s="1" t="s">
        <v>75</v>
      </c>
      <c r="B35" s="1" t="s">
        <v>76</v>
      </c>
      <c r="C35" s="1" t="s">
        <v>902</v>
      </c>
      <c r="D35" s="1" t="s">
        <v>903</v>
      </c>
      <c r="E35" s="1"/>
      <c r="F35" s="1" t="s">
        <v>904</v>
      </c>
      <c r="G35" s="1" t="s">
        <v>905</v>
      </c>
      <c r="H35" s="1" t="s">
        <v>906</v>
      </c>
      <c r="I35" s="1" t="s">
        <v>907</v>
      </c>
      <c r="J35" s="1">
        <v>9123555603</v>
      </c>
      <c r="K35" s="1" t="s">
        <v>83</v>
      </c>
      <c r="L35" s="1" t="s">
        <v>908</v>
      </c>
      <c r="M35" s="1" t="s">
        <v>85</v>
      </c>
      <c r="N35" s="1" t="s">
        <v>909</v>
      </c>
      <c r="O35" s="1"/>
      <c r="P35" s="1" t="s">
        <v>802</v>
      </c>
      <c r="Q35" s="1" t="s">
        <v>910</v>
      </c>
      <c r="R35" s="1" t="s">
        <v>911</v>
      </c>
      <c r="S35" s="1">
        <v>7358438796</v>
      </c>
      <c r="T35" s="1" t="s">
        <v>912</v>
      </c>
      <c r="U35" s="1" t="s">
        <v>913</v>
      </c>
      <c r="V35" s="1">
        <v>8056810640</v>
      </c>
      <c r="W35" s="1" t="s">
        <v>326</v>
      </c>
      <c r="X35" s="1" t="s">
        <v>914</v>
      </c>
      <c r="Y35" s="1" t="s">
        <v>222</v>
      </c>
      <c r="Z35" s="1" t="s">
        <v>223</v>
      </c>
      <c r="AA35" s="1" t="s">
        <v>914</v>
      </c>
      <c r="AB35" s="1" t="s">
        <v>222</v>
      </c>
      <c r="AC35" s="1" t="s">
        <v>223</v>
      </c>
      <c r="AD35" s="1">
        <v>8.28</v>
      </c>
      <c r="AE35" s="1" t="s">
        <v>97</v>
      </c>
      <c r="AF35" s="1" t="s">
        <v>915</v>
      </c>
      <c r="AG35" s="1" t="s">
        <v>916</v>
      </c>
      <c r="AH35" s="1" t="s">
        <v>917</v>
      </c>
      <c r="AI35" s="1" t="s">
        <v>432</v>
      </c>
      <c r="AJ35" s="1">
        <v>74.1</v>
      </c>
      <c r="AK35" s="1">
        <v>7.8</v>
      </c>
      <c r="AL35" s="1" t="s">
        <v>918</v>
      </c>
      <c r="AM35" s="1" t="s">
        <v>919</v>
      </c>
      <c r="AN35" s="1"/>
      <c r="AO35" s="1" t="s">
        <v>783</v>
      </c>
      <c r="AP35" s="1" t="s">
        <v>457</v>
      </c>
      <c r="AQ35" s="1">
        <v>92.3</v>
      </c>
      <c r="AR35" s="1"/>
      <c r="AS35" s="1"/>
      <c r="AT35" s="1"/>
      <c r="AU35" s="1"/>
      <c r="AV35" s="1"/>
      <c r="AW35" s="1"/>
      <c r="AX35" s="1"/>
      <c r="AY35" s="1" t="s">
        <v>920</v>
      </c>
      <c r="AZ35" s="1" t="s">
        <v>921</v>
      </c>
      <c r="BA35" s="1"/>
      <c r="BB35" s="1"/>
      <c r="BC35" s="1" t="s">
        <v>460</v>
      </c>
      <c r="BD35" s="1" t="s">
        <v>108</v>
      </c>
      <c r="BE35" s="1">
        <v>74.4</v>
      </c>
      <c r="BF35" s="1">
        <v>7.44</v>
      </c>
      <c r="BG35" s="1"/>
      <c r="BH35" s="1"/>
      <c r="BI35" s="1"/>
      <c r="BJ35" s="1"/>
      <c r="BK35" s="1"/>
      <c r="BL35" s="1"/>
      <c r="BM35" s="1"/>
      <c r="BN35" s="1"/>
      <c r="BO35" s="1" t="s">
        <v>922</v>
      </c>
      <c r="BP35" s="1" t="s">
        <v>923</v>
      </c>
      <c r="BQ35" s="1" t="s">
        <v>924</v>
      </c>
      <c r="BR35" s="1" t="s">
        <v>925</v>
      </c>
      <c r="BS35" s="1">
        <v>26</v>
      </c>
      <c r="BT35" s="1"/>
      <c r="BU35" s="1" t="str">
        <f>HYPERLINK("https://nconnect.nicmar.ac.in/storage/profile/ProfilePhoto_P25701034_463527.jpg","Download")</f>
        <v>0</v>
      </c>
      <c r="BV35" s="3"/>
      <c r="BW35" s="3"/>
    </row>
    <row r="36" spans="1:75">
      <c r="A36" s="1" t="s">
        <v>75</v>
      </c>
      <c r="B36" s="1" t="s">
        <v>76</v>
      </c>
      <c r="C36" s="1" t="s">
        <v>926</v>
      </c>
      <c r="D36" s="1" t="s">
        <v>927</v>
      </c>
      <c r="E36" s="1" t="s">
        <v>594</v>
      </c>
      <c r="F36" s="1" t="s">
        <v>747</v>
      </c>
      <c r="G36" s="1" t="s">
        <v>928</v>
      </c>
      <c r="H36" s="1" t="s">
        <v>929</v>
      </c>
      <c r="I36" s="1" t="s">
        <v>930</v>
      </c>
      <c r="J36" s="1">
        <v>9619687622</v>
      </c>
      <c r="K36" s="1" t="s">
        <v>153</v>
      </c>
      <c r="L36" s="1" t="s">
        <v>931</v>
      </c>
      <c r="M36" s="1" t="s">
        <v>85</v>
      </c>
      <c r="N36" s="1" t="s">
        <v>932</v>
      </c>
      <c r="O36" s="1"/>
      <c r="P36" s="1" t="s">
        <v>373</v>
      </c>
      <c r="Q36" s="1" t="s">
        <v>933</v>
      </c>
      <c r="R36" s="1" t="s">
        <v>594</v>
      </c>
      <c r="S36" s="1">
        <v>9892424677</v>
      </c>
      <c r="T36" s="1" t="s">
        <v>934</v>
      </c>
      <c r="U36" s="1" t="s">
        <v>935</v>
      </c>
      <c r="V36" s="1">
        <v>9819902653</v>
      </c>
      <c r="W36" s="1" t="s">
        <v>93</v>
      </c>
      <c r="X36" s="1" t="s">
        <v>936</v>
      </c>
      <c r="Y36" s="1" t="s">
        <v>162</v>
      </c>
      <c r="Z36" s="1" t="s">
        <v>163</v>
      </c>
      <c r="AA36" s="1" t="s">
        <v>937</v>
      </c>
      <c r="AB36" s="1" t="s">
        <v>162</v>
      </c>
      <c r="AC36" s="1" t="s">
        <v>163</v>
      </c>
      <c r="AD36" s="1">
        <v>9.14</v>
      </c>
      <c r="AE36" s="1" t="s">
        <v>97</v>
      </c>
      <c r="AF36" s="1" t="s">
        <v>938</v>
      </c>
      <c r="AG36" s="1" t="s">
        <v>381</v>
      </c>
      <c r="AH36" s="1" t="s">
        <v>457</v>
      </c>
      <c r="AI36" s="1" t="s">
        <v>331</v>
      </c>
      <c r="AJ36" s="1">
        <v>91.16</v>
      </c>
      <c r="AK36" s="1">
        <v>0</v>
      </c>
      <c r="AL36" s="1" t="s">
        <v>384</v>
      </c>
      <c r="AM36" s="1" t="s">
        <v>165</v>
      </c>
      <c r="AN36" s="1"/>
      <c r="AO36" s="1" t="s">
        <v>172</v>
      </c>
      <c r="AP36" s="1" t="s">
        <v>514</v>
      </c>
      <c r="AQ36" s="1">
        <v>73.69</v>
      </c>
      <c r="AR36" s="1">
        <v>0</v>
      </c>
      <c r="AS36" s="1"/>
      <c r="AT36" s="1"/>
      <c r="AU36" s="1"/>
      <c r="AV36" s="1"/>
      <c r="AW36" s="1"/>
      <c r="AX36" s="1"/>
      <c r="AY36" s="1" t="s">
        <v>255</v>
      </c>
      <c r="AZ36" s="1" t="s">
        <v>939</v>
      </c>
      <c r="BA36" s="1"/>
      <c r="BB36" s="1"/>
      <c r="BC36" s="1" t="s">
        <v>335</v>
      </c>
      <c r="BD36" s="1" t="s">
        <v>610</v>
      </c>
      <c r="BE36" s="1">
        <v>74.53</v>
      </c>
      <c r="BF36" s="1">
        <v>8.45</v>
      </c>
      <c r="BG36" s="1"/>
      <c r="BH36" s="1"/>
      <c r="BI36" s="1"/>
      <c r="BJ36" s="1"/>
      <c r="BK36" s="1"/>
      <c r="BL36" s="1"/>
      <c r="BM36" s="1"/>
      <c r="BN36" s="1"/>
      <c r="BO36" s="1" t="s">
        <v>940</v>
      </c>
      <c r="BP36" s="1" t="s">
        <v>941</v>
      </c>
      <c r="BQ36" s="1" t="s">
        <v>856</v>
      </c>
      <c r="BR36" s="1" t="s">
        <v>942</v>
      </c>
      <c r="BS36" s="1">
        <v>30</v>
      </c>
      <c r="BT36" s="1"/>
      <c r="BU36" s="1" t="str">
        <f>HYPERLINK("https://nconnect.nicmar.ac.in/storage/profile/ProfilePhoto_P25701035_827956.jpg","Download")</f>
        <v>0</v>
      </c>
      <c r="BV36" s="3"/>
      <c r="BW36" s="3"/>
    </row>
    <row r="37" spans="1:75">
      <c r="A37" s="1" t="s">
        <v>75</v>
      </c>
      <c r="B37" s="1" t="s">
        <v>76</v>
      </c>
      <c r="C37" s="1" t="s">
        <v>943</v>
      </c>
      <c r="D37" s="1" t="s">
        <v>944</v>
      </c>
      <c r="E37" s="1"/>
      <c r="F37" s="1" t="s">
        <v>945</v>
      </c>
      <c r="G37" s="1" t="s">
        <v>946</v>
      </c>
      <c r="H37" s="1" t="s">
        <v>947</v>
      </c>
      <c r="I37" s="1" t="s">
        <v>948</v>
      </c>
      <c r="J37" s="1">
        <v>9392753545</v>
      </c>
      <c r="K37" s="1" t="s">
        <v>153</v>
      </c>
      <c r="L37" s="1" t="s">
        <v>949</v>
      </c>
      <c r="M37" s="1" t="s">
        <v>85</v>
      </c>
      <c r="N37" s="1" t="s">
        <v>950</v>
      </c>
      <c r="O37" s="1" t="s">
        <v>951</v>
      </c>
      <c r="P37" s="1" t="s">
        <v>373</v>
      </c>
      <c r="Q37" s="1" t="s">
        <v>952</v>
      </c>
      <c r="R37" s="1" t="s">
        <v>953</v>
      </c>
      <c r="S37" s="1">
        <v>9885067159</v>
      </c>
      <c r="T37" s="1" t="s">
        <v>275</v>
      </c>
      <c r="U37" s="1" t="s">
        <v>954</v>
      </c>
      <c r="V37" s="1">
        <v>9347062402</v>
      </c>
      <c r="W37" s="1" t="s">
        <v>326</v>
      </c>
      <c r="X37" s="1" t="s">
        <v>955</v>
      </c>
      <c r="Y37" s="1" t="s">
        <v>95</v>
      </c>
      <c r="Z37" s="1" t="s">
        <v>96</v>
      </c>
      <c r="AA37" s="1" t="s">
        <v>955</v>
      </c>
      <c r="AB37" s="1" t="s">
        <v>95</v>
      </c>
      <c r="AC37" s="1" t="s">
        <v>96</v>
      </c>
      <c r="AD37" s="1">
        <v>8.79</v>
      </c>
      <c r="AE37" s="1" t="s">
        <v>97</v>
      </c>
      <c r="AF37" s="1" t="s">
        <v>956</v>
      </c>
      <c r="AG37" s="1" t="s">
        <v>560</v>
      </c>
      <c r="AH37" s="1" t="s">
        <v>354</v>
      </c>
      <c r="AI37" s="1" t="s">
        <v>133</v>
      </c>
      <c r="AJ37" s="1">
        <v>87.8</v>
      </c>
      <c r="AK37" s="1"/>
      <c r="AL37" s="1" t="s">
        <v>957</v>
      </c>
      <c r="AM37" s="1" t="s">
        <v>958</v>
      </c>
      <c r="AN37" s="1"/>
      <c r="AO37" s="1" t="s">
        <v>133</v>
      </c>
      <c r="AP37" s="1" t="s">
        <v>538</v>
      </c>
      <c r="AQ37" s="1">
        <v>95.7</v>
      </c>
      <c r="AR37" s="1">
        <v>9.57</v>
      </c>
      <c r="AS37" s="1"/>
      <c r="AT37" s="1"/>
      <c r="AU37" s="1"/>
      <c r="AV37" s="1"/>
      <c r="AW37" s="1"/>
      <c r="AX37" s="1"/>
      <c r="AY37" s="1" t="s">
        <v>959</v>
      </c>
      <c r="AZ37" s="1" t="s">
        <v>960</v>
      </c>
      <c r="BA37" s="1"/>
      <c r="BB37" s="1"/>
      <c r="BC37" s="1" t="s">
        <v>311</v>
      </c>
      <c r="BD37" s="1" t="s">
        <v>564</v>
      </c>
      <c r="BE37" s="1">
        <v>81.2</v>
      </c>
      <c r="BF37" s="1">
        <v>8.87</v>
      </c>
      <c r="BG37" s="1"/>
      <c r="BH37" s="1"/>
      <c r="BI37" s="1"/>
      <c r="BJ37" s="1"/>
      <c r="BK37" s="1"/>
      <c r="BL37" s="1"/>
      <c r="BM37" s="1"/>
      <c r="BN37" s="1"/>
      <c r="BO37" s="1" t="s">
        <v>961</v>
      </c>
      <c r="BP37" s="1"/>
      <c r="BQ37" s="1"/>
      <c r="BR37" s="1" t="s">
        <v>962</v>
      </c>
      <c r="BS37" s="1">
        <v>35</v>
      </c>
      <c r="BT37" s="1" t="s">
        <v>963</v>
      </c>
      <c r="BU37" s="1" t="str">
        <f>HYPERLINK("https://nconnect.nicmar.ac.in/storage/profile/ProfilePhoto_P25701036_451738.jpg","Download")</f>
        <v>0</v>
      </c>
      <c r="BV37" s="3"/>
      <c r="BW37" s="3"/>
    </row>
    <row r="38" spans="1:75">
      <c r="A38" s="1" t="s">
        <v>75</v>
      </c>
      <c r="B38" s="1" t="s">
        <v>76</v>
      </c>
      <c r="C38" s="1" t="s">
        <v>964</v>
      </c>
      <c r="D38" s="1" t="s">
        <v>965</v>
      </c>
      <c r="E38" s="1"/>
      <c r="F38" s="1" t="s">
        <v>966</v>
      </c>
      <c r="G38" s="1" t="s">
        <v>967</v>
      </c>
      <c r="H38" s="1" t="s">
        <v>968</v>
      </c>
      <c r="I38" s="1" t="s">
        <v>969</v>
      </c>
      <c r="J38" s="1">
        <v>7306280013</v>
      </c>
      <c r="K38" s="1" t="s">
        <v>153</v>
      </c>
      <c r="L38" s="1" t="s">
        <v>970</v>
      </c>
      <c r="M38" s="1" t="s">
        <v>85</v>
      </c>
      <c r="N38" s="1" t="s">
        <v>971</v>
      </c>
      <c r="O38" s="1"/>
      <c r="P38" s="1" t="s">
        <v>373</v>
      </c>
      <c r="Q38" s="1" t="s">
        <v>972</v>
      </c>
      <c r="R38" s="1" t="s">
        <v>973</v>
      </c>
      <c r="S38" s="1">
        <v>8281347926</v>
      </c>
      <c r="T38" s="1" t="s">
        <v>974</v>
      </c>
      <c r="U38" s="1" t="s">
        <v>975</v>
      </c>
      <c r="V38" s="1">
        <v>9495407926</v>
      </c>
      <c r="W38" s="1" t="s">
        <v>976</v>
      </c>
      <c r="X38" s="1" t="s">
        <v>977</v>
      </c>
      <c r="Y38" s="1" t="s">
        <v>978</v>
      </c>
      <c r="Z38" s="1" t="s">
        <v>979</v>
      </c>
      <c r="AA38" s="1" t="s">
        <v>977</v>
      </c>
      <c r="AB38" s="1" t="s">
        <v>978</v>
      </c>
      <c r="AC38" s="1" t="s">
        <v>979</v>
      </c>
      <c r="AD38" s="1">
        <v>7.6</v>
      </c>
      <c r="AE38" s="1" t="s">
        <v>97</v>
      </c>
      <c r="AF38" s="1" t="s">
        <v>980</v>
      </c>
      <c r="AG38" s="1" t="s">
        <v>981</v>
      </c>
      <c r="AH38" s="1" t="s">
        <v>195</v>
      </c>
      <c r="AI38" s="1" t="s">
        <v>331</v>
      </c>
      <c r="AJ38" s="1">
        <v>71.67</v>
      </c>
      <c r="AK38" s="1"/>
      <c r="AL38" s="1" t="s">
        <v>982</v>
      </c>
      <c r="AM38" s="1" t="s">
        <v>983</v>
      </c>
      <c r="AN38" s="1"/>
      <c r="AO38" s="1" t="s">
        <v>354</v>
      </c>
      <c r="AP38" s="1" t="s">
        <v>101</v>
      </c>
      <c r="AQ38" s="1">
        <v>77.4</v>
      </c>
      <c r="AR38" s="1"/>
      <c r="AS38" s="1"/>
      <c r="AT38" s="1"/>
      <c r="AU38" s="1" t="s">
        <v>410</v>
      </c>
      <c r="AV38" s="1" t="s">
        <v>610</v>
      </c>
      <c r="AW38" s="1"/>
      <c r="AX38" s="1"/>
      <c r="AY38" s="1" t="s">
        <v>984</v>
      </c>
      <c r="AZ38" s="1" t="s">
        <v>985</v>
      </c>
      <c r="BA38" s="1"/>
      <c r="BB38" s="1"/>
      <c r="BC38" s="1" t="s">
        <v>357</v>
      </c>
      <c r="BD38" s="1" t="s">
        <v>986</v>
      </c>
      <c r="BE38" s="1">
        <v>70.01</v>
      </c>
      <c r="BF38" s="1"/>
      <c r="BG38" s="1"/>
      <c r="BH38" s="1"/>
      <c r="BI38" s="1"/>
      <c r="BJ38" s="1"/>
      <c r="BK38" s="1"/>
      <c r="BL38" s="1"/>
      <c r="BM38" s="1"/>
      <c r="BN38" s="1"/>
      <c r="BO38" s="1" t="s">
        <v>987</v>
      </c>
      <c r="BP38" s="1"/>
      <c r="BQ38" s="1"/>
      <c r="BR38" s="1" t="s">
        <v>988</v>
      </c>
      <c r="BS38" s="1">
        <v>42</v>
      </c>
      <c r="BT38" s="1" t="s">
        <v>989</v>
      </c>
      <c r="BU38" s="1" t="str">
        <f>HYPERLINK("https://nconnect.nicmar.ac.in/storage/profile/ProfilePhoto_P25701037_823671.jpg","Download")</f>
        <v>0</v>
      </c>
      <c r="BV38" s="3"/>
      <c r="BW38" s="3"/>
    </row>
    <row r="39" spans="1:75">
      <c r="A39" s="1" t="s">
        <v>75</v>
      </c>
      <c r="B39" s="1" t="s">
        <v>76</v>
      </c>
      <c r="C39" s="1" t="s">
        <v>990</v>
      </c>
      <c r="D39" s="1" t="s">
        <v>991</v>
      </c>
      <c r="E39" s="1"/>
      <c r="F39" s="1" t="s">
        <v>992</v>
      </c>
      <c r="G39" s="1" t="s">
        <v>993</v>
      </c>
      <c r="H39" s="1" t="s">
        <v>994</v>
      </c>
      <c r="I39" s="1" t="s">
        <v>995</v>
      </c>
      <c r="J39" s="1">
        <v>7838118203</v>
      </c>
      <c r="K39" s="1" t="s">
        <v>83</v>
      </c>
      <c r="L39" s="1" t="s">
        <v>996</v>
      </c>
      <c r="M39" s="1" t="s">
        <v>85</v>
      </c>
      <c r="N39" s="1" t="s">
        <v>932</v>
      </c>
      <c r="O39" s="1"/>
      <c r="P39" s="1" t="s">
        <v>373</v>
      </c>
      <c r="Q39" s="1" t="s">
        <v>997</v>
      </c>
      <c r="R39" s="1" t="s">
        <v>998</v>
      </c>
      <c r="S39" s="1">
        <v>7490047758</v>
      </c>
      <c r="T39" s="1" t="s">
        <v>999</v>
      </c>
      <c r="U39" s="1" t="s">
        <v>1000</v>
      </c>
      <c r="V39" s="1">
        <v>9540883202</v>
      </c>
      <c r="W39" s="1" t="s">
        <v>326</v>
      </c>
      <c r="X39" s="1" t="s">
        <v>1001</v>
      </c>
      <c r="Y39" s="1" t="s">
        <v>1002</v>
      </c>
      <c r="Z39" s="1" t="s">
        <v>1003</v>
      </c>
      <c r="AA39" s="1" t="s">
        <v>1001</v>
      </c>
      <c r="AB39" s="1" t="s">
        <v>1002</v>
      </c>
      <c r="AC39" s="1" t="s">
        <v>1003</v>
      </c>
      <c r="AD39" s="1">
        <v>8.37</v>
      </c>
      <c r="AE39" s="1" t="s">
        <v>97</v>
      </c>
      <c r="AF39" s="1" t="s">
        <v>1004</v>
      </c>
      <c r="AG39" s="1" t="s">
        <v>1005</v>
      </c>
      <c r="AH39" s="1" t="s">
        <v>1006</v>
      </c>
      <c r="AI39" s="1" t="s">
        <v>1007</v>
      </c>
      <c r="AJ39" s="1">
        <v>64.6</v>
      </c>
      <c r="AK39" s="1">
        <v>6.8</v>
      </c>
      <c r="AL39" s="1" t="s">
        <v>1008</v>
      </c>
      <c r="AM39" s="1" t="s">
        <v>1005</v>
      </c>
      <c r="AN39" s="1"/>
      <c r="AO39" s="1" t="s">
        <v>432</v>
      </c>
      <c r="AP39" s="1" t="s">
        <v>433</v>
      </c>
      <c r="AQ39" s="1">
        <v>71.4</v>
      </c>
      <c r="AR39" s="1"/>
      <c r="AS39" s="1"/>
      <c r="AT39" s="1"/>
      <c r="AU39" s="1"/>
      <c r="AV39" s="1"/>
      <c r="AW39" s="1"/>
      <c r="AX39" s="1"/>
      <c r="AY39" s="1" t="s">
        <v>1009</v>
      </c>
      <c r="AZ39" s="1" t="s">
        <v>1010</v>
      </c>
      <c r="BA39" s="1"/>
      <c r="BB39" s="1"/>
      <c r="BC39" s="1" t="s">
        <v>460</v>
      </c>
      <c r="BD39" s="1" t="s">
        <v>104</v>
      </c>
      <c r="BE39" s="1">
        <v>63.8</v>
      </c>
      <c r="BF39" s="1">
        <v>6.38</v>
      </c>
      <c r="BG39" s="1"/>
      <c r="BH39" s="1"/>
      <c r="BI39" s="1"/>
      <c r="BJ39" s="1"/>
      <c r="BK39" s="1"/>
      <c r="BL39" s="1"/>
      <c r="BM39" s="1"/>
      <c r="BN39" s="1"/>
      <c r="BO39" s="1" t="s">
        <v>462</v>
      </c>
      <c r="BP39" s="1" t="s">
        <v>1011</v>
      </c>
      <c r="BQ39" s="1" t="s">
        <v>1012</v>
      </c>
      <c r="BR39" s="1" t="s">
        <v>1013</v>
      </c>
      <c r="BS39" s="1">
        <v>12</v>
      </c>
      <c r="BT39" s="1" t="s">
        <v>1014</v>
      </c>
      <c r="BU39" s="1" t="str">
        <f>HYPERLINK("https://nconnect.nicmar.ac.in/storage/profile/ProfilePhoto_P25701038_647513.jpg","Download")</f>
        <v>0</v>
      </c>
      <c r="BV39" s="3"/>
      <c r="BW39" s="3"/>
    </row>
    <row r="40" spans="1:75">
      <c r="A40" s="1" t="s">
        <v>75</v>
      </c>
      <c r="B40" s="1" t="s">
        <v>76</v>
      </c>
      <c r="C40" s="1" t="s">
        <v>1015</v>
      </c>
      <c r="D40" s="1" t="s">
        <v>1016</v>
      </c>
      <c r="E40" s="1"/>
      <c r="F40" s="1" t="s">
        <v>547</v>
      </c>
      <c r="G40" s="1" t="s">
        <v>1017</v>
      </c>
      <c r="H40" s="1" t="s">
        <v>1018</v>
      </c>
      <c r="I40" s="1" t="s">
        <v>1019</v>
      </c>
      <c r="J40" s="1">
        <v>9654994536</v>
      </c>
      <c r="K40" s="1" t="s">
        <v>83</v>
      </c>
      <c r="L40" s="1" t="s">
        <v>1020</v>
      </c>
      <c r="M40" s="1" t="s">
        <v>85</v>
      </c>
      <c r="N40" s="1" t="s">
        <v>1021</v>
      </c>
      <c r="O40" s="1"/>
      <c r="P40" s="1" t="s">
        <v>802</v>
      </c>
      <c r="Q40" s="1" t="s">
        <v>1022</v>
      </c>
      <c r="R40" s="1" t="s">
        <v>1023</v>
      </c>
      <c r="S40" s="1">
        <v>9910356567</v>
      </c>
      <c r="T40" s="1" t="s">
        <v>275</v>
      </c>
      <c r="U40" s="1" t="s">
        <v>1024</v>
      </c>
      <c r="V40" s="1">
        <v>7838378900</v>
      </c>
      <c r="W40" s="1" t="s">
        <v>326</v>
      </c>
      <c r="X40" s="1" t="s">
        <v>1025</v>
      </c>
      <c r="Y40" s="1" t="s">
        <v>1026</v>
      </c>
      <c r="Z40" s="1" t="s">
        <v>1027</v>
      </c>
      <c r="AA40" s="1" t="s">
        <v>1025</v>
      </c>
      <c r="AB40" s="1" t="s">
        <v>1026</v>
      </c>
      <c r="AC40" s="1" t="s">
        <v>1027</v>
      </c>
      <c r="AD40" s="1">
        <v>8.47</v>
      </c>
      <c r="AE40" s="1" t="s">
        <v>97</v>
      </c>
      <c r="AF40" s="1" t="s">
        <v>1028</v>
      </c>
      <c r="AG40" s="1" t="s">
        <v>1029</v>
      </c>
      <c r="AH40" s="1" t="s">
        <v>1006</v>
      </c>
      <c r="AI40" s="1" t="s">
        <v>1030</v>
      </c>
      <c r="AJ40" s="1">
        <v>74.1</v>
      </c>
      <c r="AK40" s="1">
        <v>7.8</v>
      </c>
      <c r="AL40" s="1" t="s">
        <v>1031</v>
      </c>
      <c r="AM40" s="1" t="s">
        <v>1029</v>
      </c>
      <c r="AN40" s="1"/>
      <c r="AO40" s="1" t="s">
        <v>1032</v>
      </c>
      <c r="AP40" s="1" t="s">
        <v>166</v>
      </c>
      <c r="AQ40" s="1">
        <v>64.6</v>
      </c>
      <c r="AR40" s="1"/>
      <c r="AS40" s="1"/>
      <c r="AT40" s="1"/>
      <c r="AU40" s="1"/>
      <c r="AV40" s="1"/>
      <c r="AW40" s="1"/>
      <c r="AX40" s="1"/>
      <c r="AY40" s="1" t="s">
        <v>1033</v>
      </c>
      <c r="AZ40" s="1" t="s">
        <v>1034</v>
      </c>
      <c r="BA40" s="1"/>
      <c r="BB40" s="1"/>
      <c r="BC40" s="1" t="s">
        <v>785</v>
      </c>
      <c r="BD40" s="1" t="s">
        <v>311</v>
      </c>
      <c r="BE40" s="1">
        <v>58.33</v>
      </c>
      <c r="BF40" s="1">
        <v>6.14</v>
      </c>
      <c r="BG40" s="1" t="s">
        <v>1033</v>
      </c>
      <c r="BH40" s="1" t="s">
        <v>200</v>
      </c>
      <c r="BI40" s="1"/>
      <c r="BJ40" s="1"/>
      <c r="BK40" s="1" t="s">
        <v>311</v>
      </c>
      <c r="BL40" s="1" t="s">
        <v>199</v>
      </c>
      <c r="BM40" s="1">
        <v>69.25</v>
      </c>
      <c r="BN40" s="1">
        <v>7.29</v>
      </c>
      <c r="BO40" s="1" t="s">
        <v>1035</v>
      </c>
      <c r="BP40" s="1" t="s">
        <v>1036</v>
      </c>
      <c r="BQ40" s="1" t="s">
        <v>1037</v>
      </c>
      <c r="BR40" s="1" t="s">
        <v>1038</v>
      </c>
      <c r="BS40" s="1">
        <v>14</v>
      </c>
      <c r="BT40" s="1"/>
      <c r="BU40" s="1" t="str">
        <f>HYPERLINK("https://nconnect.nicmar.ac.in/storage/profile/ProfilePhoto_P25701040_275319.jpg","Download")</f>
        <v>0</v>
      </c>
      <c r="BV40" s="3"/>
      <c r="BW40" s="3"/>
    </row>
    <row r="41" spans="1:75">
      <c r="A41" s="1" t="s">
        <v>75</v>
      </c>
      <c r="B41" s="1" t="s">
        <v>76</v>
      </c>
      <c r="C41" s="1" t="s">
        <v>1039</v>
      </c>
      <c r="D41" s="1" t="s">
        <v>1040</v>
      </c>
      <c r="E41" s="1" t="s">
        <v>1041</v>
      </c>
      <c r="F41" s="1" t="s">
        <v>1042</v>
      </c>
      <c r="G41" s="1" t="s">
        <v>1043</v>
      </c>
      <c r="H41" s="1" t="s">
        <v>1044</v>
      </c>
      <c r="I41" s="1" t="s">
        <v>1045</v>
      </c>
      <c r="J41" s="1">
        <v>7032613332</v>
      </c>
      <c r="K41" s="1" t="s">
        <v>83</v>
      </c>
      <c r="L41" s="1" t="s">
        <v>1046</v>
      </c>
      <c r="M41" s="1" t="s">
        <v>85</v>
      </c>
      <c r="N41" s="1" t="s">
        <v>1047</v>
      </c>
      <c r="O41" s="1"/>
      <c r="P41" s="1"/>
      <c r="Q41" s="1" t="s">
        <v>1048</v>
      </c>
      <c r="R41" s="1" t="s">
        <v>1049</v>
      </c>
      <c r="S41" s="1">
        <v>9583257443</v>
      </c>
      <c r="T41" s="1" t="s">
        <v>275</v>
      </c>
      <c r="U41" s="1" t="s">
        <v>1050</v>
      </c>
      <c r="V41" s="1">
        <v>9437359115</v>
      </c>
      <c r="W41" s="1" t="s">
        <v>93</v>
      </c>
      <c r="X41" s="1" t="s">
        <v>1051</v>
      </c>
      <c r="Y41" s="1" t="s">
        <v>1052</v>
      </c>
      <c r="Z41" s="1" t="s">
        <v>1053</v>
      </c>
      <c r="AA41" s="1" t="s">
        <v>1054</v>
      </c>
      <c r="AB41" s="1" t="s">
        <v>1052</v>
      </c>
      <c r="AC41" s="1" t="s">
        <v>1053</v>
      </c>
      <c r="AD41" s="1">
        <v>8.53</v>
      </c>
      <c r="AE41" s="1" t="s">
        <v>97</v>
      </c>
      <c r="AF41" s="1" t="s">
        <v>1055</v>
      </c>
      <c r="AG41" s="1" t="s">
        <v>1056</v>
      </c>
      <c r="AH41" s="1" t="s">
        <v>1057</v>
      </c>
      <c r="AI41" s="1" t="s">
        <v>433</v>
      </c>
      <c r="AJ41" s="1">
        <v>83.6</v>
      </c>
      <c r="AK41" s="1">
        <v>8.8</v>
      </c>
      <c r="AL41" s="1" t="s">
        <v>1058</v>
      </c>
      <c r="AM41" s="1" t="s">
        <v>1059</v>
      </c>
      <c r="AN41" s="1"/>
      <c r="AO41" s="1" t="s">
        <v>166</v>
      </c>
      <c r="AP41" s="1" t="s">
        <v>512</v>
      </c>
      <c r="AQ41" s="1">
        <v>79.5</v>
      </c>
      <c r="AR41" s="1"/>
      <c r="AS41" s="1"/>
      <c r="AT41" s="1"/>
      <c r="AU41" s="1"/>
      <c r="AV41" s="1"/>
      <c r="AW41" s="1"/>
      <c r="AX41" s="1"/>
      <c r="AY41" s="1" t="s">
        <v>1060</v>
      </c>
      <c r="AZ41" s="1" t="s">
        <v>1061</v>
      </c>
      <c r="BA41" s="1"/>
      <c r="BB41" s="1"/>
      <c r="BC41" s="1" t="s">
        <v>100</v>
      </c>
      <c r="BD41" s="1" t="s">
        <v>108</v>
      </c>
      <c r="BE41" s="1">
        <v>65.83</v>
      </c>
      <c r="BF41" s="1">
        <v>6.93</v>
      </c>
      <c r="BG41" s="1"/>
      <c r="BH41" s="1"/>
      <c r="BI41" s="1"/>
      <c r="BJ41" s="1"/>
      <c r="BK41" s="1"/>
      <c r="BL41" s="1"/>
      <c r="BM41" s="1"/>
      <c r="BN41" s="1"/>
      <c r="BO41" s="1" t="s">
        <v>1062</v>
      </c>
      <c r="BP41" s="1" t="s">
        <v>1063</v>
      </c>
      <c r="BQ41" s="1" t="s">
        <v>1064</v>
      </c>
      <c r="BR41" s="1" t="s">
        <v>1065</v>
      </c>
      <c r="BS41" s="1">
        <v>8</v>
      </c>
      <c r="BT41" s="1" t="s">
        <v>1066</v>
      </c>
      <c r="BU41" s="1" t="str">
        <f>HYPERLINK("https://nconnect.nicmar.ac.in/storage/profile/ProfilePhoto_P25701041_738129.jpg","Download")</f>
        <v>0</v>
      </c>
      <c r="BV41" s="3"/>
      <c r="BW41" s="3"/>
    </row>
    <row r="42" spans="1:75">
      <c r="A42" s="1" t="s">
        <v>75</v>
      </c>
      <c r="B42" s="1" t="s">
        <v>76</v>
      </c>
      <c r="C42" s="1" t="s">
        <v>1067</v>
      </c>
      <c r="D42" s="1" t="s">
        <v>1068</v>
      </c>
      <c r="E42" s="1" t="s">
        <v>340</v>
      </c>
      <c r="F42" s="1" t="s">
        <v>1069</v>
      </c>
      <c r="G42" s="1" t="s">
        <v>1070</v>
      </c>
      <c r="H42" s="1" t="s">
        <v>1071</v>
      </c>
      <c r="I42" s="1" t="s">
        <v>1072</v>
      </c>
      <c r="J42" s="1">
        <v>9653349239</v>
      </c>
      <c r="K42" s="1" t="s">
        <v>83</v>
      </c>
      <c r="L42" s="1" t="s">
        <v>1073</v>
      </c>
      <c r="M42" s="1" t="s">
        <v>85</v>
      </c>
      <c r="N42" s="1" t="s">
        <v>1074</v>
      </c>
      <c r="O42" s="1"/>
      <c r="P42" s="1" t="s">
        <v>373</v>
      </c>
      <c r="Q42" s="1" t="s">
        <v>1075</v>
      </c>
      <c r="R42" s="1" t="s">
        <v>1069</v>
      </c>
      <c r="S42" s="1">
        <v>8104714825</v>
      </c>
      <c r="T42" s="1" t="s">
        <v>601</v>
      </c>
      <c r="U42" s="1" t="s">
        <v>1076</v>
      </c>
      <c r="V42" s="1">
        <v>9920127760</v>
      </c>
      <c r="W42" s="1" t="s">
        <v>1077</v>
      </c>
      <c r="X42" s="1" t="s">
        <v>1078</v>
      </c>
      <c r="Y42" s="1" t="s">
        <v>1079</v>
      </c>
      <c r="Z42" s="1" t="s">
        <v>163</v>
      </c>
      <c r="AA42" s="1" t="s">
        <v>1078</v>
      </c>
      <c r="AB42" s="1" t="s">
        <v>1079</v>
      </c>
      <c r="AC42" s="1" t="s">
        <v>163</v>
      </c>
      <c r="AD42" s="1">
        <v>9.14</v>
      </c>
      <c r="AE42" s="1" t="s">
        <v>97</v>
      </c>
      <c r="AF42" s="1" t="s">
        <v>1080</v>
      </c>
      <c r="AG42" s="1" t="s">
        <v>165</v>
      </c>
      <c r="AH42" s="1" t="s">
        <v>1081</v>
      </c>
      <c r="AI42" s="1" t="s">
        <v>1082</v>
      </c>
      <c r="AJ42" s="1">
        <v>88.73</v>
      </c>
      <c r="AK42" s="1"/>
      <c r="AL42" s="1" t="s">
        <v>1083</v>
      </c>
      <c r="AM42" s="1" t="s">
        <v>165</v>
      </c>
      <c r="AN42" s="1"/>
      <c r="AO42" s="1" t="s">
        <v>1082</v>
      </c>
      <c r="AP42" s="1" t="s">
        <v>432</v>
      </c>
      <c r="AQ42" s="1">
        <v>71.54</v>
      </c>
      <c r="AR42" s="1"/>
      <c r="AS42" s="1"/>
      <c r="AT42" s="1"/>
      <c r="AU42" s="1"/>
      <c r="AV42" s="1"/>
      <c r="AW42" s="1"/>
      <c r="AX42" s="1"/>
      <c r="AY42" s="1" t="s">
        <v>170</v>
      </c>
      <c r="AZ42" s="1" t="s">
        <v>1084</v>
      </c>
      <c r="BA42" s="1"/>
      <c r="BB42" s="1"/>
      <c r="BC42" s="1" t="s">
        <v>1085</v>
      </c>
      <c r="BD42" s="1" t="s">
        <v>101</v>
      </c>
      <c r="BE42" s="1">
        <v>61.48</v>
      </c>
      <c r="BF42" s="1">
        <v>6.97</v>
      </c>
      <c r="BG42" s="1"/>
      <c r="BH42" s="1"/>
      <c r="BI42" s="1"/>
      <c r="BJ42" s="1"/>
      <c r="BK42" s="1"/>
      <c r="BL42" s="1"/>
      <c r="BM42" s="1"/>
      <c r="BN42" s="1"/>
      <c r="BO42" s="1" t="s">
        <v>1086</v>
      </c>
      <c r="BP42" s="1" t="s">
        <v>1087</v>
      </c>
      <c r="BQ42" s="1" t="s">
        <v>1088</v>
      </c>
      <c r="BR42" s="1" t="s">
        <v>1089</v>
      </c>
      <c r="BS42" s="1">
        <v>8</v>
      </c>
      <c r="BT42" s="1"/>
      <c r="BU42" s="1" t="str">
        <f>HYPERLINK("https://nconnect.nicmar.ac.in/storage/profile/ProfilePhoto_P25701042_567892.jpg","Download")</f>
        <v>0</v>
      </c>
      <c r="BV42" s="3"/>
      <c r="BW42" s="3"/>
    </row>
    <row r="43" spans="1:75">
      <c r="A43" s="1" t="s">
        <v>75</v>
      </c>
      <c r="B43" s="1" t="s">
        <v>76</v>
      </c>
      <c r="C43" s="1" t="s">
        <v>1090</v>
      </c>
      <c r="D43" s="1" t="s">
        <v>1091</v>
      </c>
      <c r="E43" s="1" t="s">
        <v>1092</v>
      </c>
      <c r="F43" s="1" t="s">
        <v>1093</v>
      </c>
      <c r="G43" s="1" t="s">
        <v>1094</v>
      </c>
      <c r="H43" s="1" t="s">
        <v>1095</v>
      </c>
      <c r="I43" s="1" t="s">
        <v>1096</v>
      </c>
      <c r="J43" s="1">
        <v>9594758807</v>
      </c>
      <c r="K43" s="1" t="s">
        <v>83</v>
      </c>
      <c r="L43" s="1" t="s">
        <v>1097</v>
      </c>
      <c r="M43" s="1" t="s">
        <v>85</v>
      </c>
      <c r="N43" s="1" t="s">
        <v>1098</v>
      </c>
      <c r="O43" s="1"/>
      <c r="P43" s="1" t="s">
        <v>88</v>
      </c>
      <c r="Q43" s="1" t="s">
        <v>1099</v>
      </c>
      <c r="R43" s="1" t="s">
        <v>1092</v>
      </c>
      <c r="S43" s="1">
        <v>7738123076</v>
      </c>
      <c r="T43" s="1" t="s">
        <v>158</v>
      </c>
      <c r="U43" s="1" t="s">
        <v>1100</v>
      </c>
      <c r="V43" s="1">
        <v>9967723580</v>
      </c>
      <c r="W43" s="1" t="s">
        <v>277</v>
      </c>
      <c r="X43" s="1" t="s">
        <v>1101</v>
      </c>
      <c r="Y43" s="1" t="s">
        <v>1079</v>
      </c>
      <c r="Z43" s="1" t="s">
        <v>163</v>
      </c>
      <c r="AA43" s="1" t="s">
        <v>1101</v>
      </c>
      <c r="AB43" s="1" t="s">
        <v>1079</v>
      </c>
      <c r="AC43" s="1" t="s">
        <v>163</v>
      </c>
      <c r="AD43" s="1">
        <v>9.12</v>
      </c>
      <c r="AE43" s="1" t="s">
        <v>97</v>
      </c>
      <c r="AF43" s="1" t="s">
        <v>1102</v>
      </c>
      <c r="AG43" s="1" t="s">
        <v>782</v>
      </c>
      <c r="AH43" s="1" t="s">
        <v>783</v>
      </c>
      <c r="AI43" s="1" t="s">
        <v>252</v>
      </c>
      <c r="AJ43" s="1">
        <v>83.4</v>
      </c>
      <c r="AK43" s="1"/>
      <c r="AL43" s="1" t="s">
        <v>1103</v>
      </c>
      <c r="AM43" s="1" t="s">
        <v>782</v>
      </c>
      <c r="AN43" s="1"/>
      <c r="AO43" s="1" t="s">
        <v>195</v>
      </c>
      <c r="AP43" s="1" t="s">
        <v>254</v>
      </c>
      <c r="AQ43" s="1">
        <v>57.85</v>
      </c>
      <c r="AR43" s="1"/>
      <c r="AS43" s="1" t="s">
        <v>1104</v>
      </c>
      <c r="AT43" s="1" t="s">
        <v>1105</v>
      </c>
      <c r="AU43" s="1" t="s">
        <v>100</v>
      </c>
      <c r="AV43" s="1" t="s">
        <v>101</v>
      </c>
      <c r="AW43" s="1">
        <v>68.12</v>
      </c>
      <c r="AX43" s="1"/>
      <c r="AY43" s="1" t="s">
        <v>170</v>
      </c>
      <c r="AZ43" s="1" t="s">
        <v>1106</v>
      </c>
      <c r="BA43" s="1"/>
      <c r="BB43" s="1"/>
      <c r="BC43" s="1" t="s">
        <v>335</v>
      </c>
      <c r="BD43" s="1" t="s">
        <v>1107</v>
      </c>
      <c r="BE43" s="1">
        <v>73.38</v>
      </c>
      <c r="BF43" s="1">
        <v>8.48</v>
      </c>
      <c r="BG43" s="1"/>
      <c r="BH43" s="1"/>
      <c r="BI43" s="1"/>
      <c r="BJ43" s="1"/>
      <c r="BK43" s="1"/>
      <c r="BL43" s="1"/>
      <c r="BM43" s="1"/>
      <c r="BN43" s="1"/>
      <c r="BO43" s="1" t="s">
        <v>1108</v>
      </c>
      <c r="BP43" s="1" t="s">
        <v>1109</v>
      </c>
      <c r="BQ43" s="1" t="s">
        <v>1012</v>
      </c>
      <c r="BR43" s="1" t="s">
        <v>1110</v>
      </c>
      <c r="BS43" s="1">
        <v>17</v>
      </c>
      <c r="BT43" s="1" t="s">
        <v>1111</v>
      </c>
      <c r="BU43" s="1" t="str">
        <f>HYPERLINK("https://nconnect.nicmar.ac.in/storage/profile/ProfilePhoto_P25701043_584167.jpg","Download")</f>
        <v>0</v>
      </c>
      <c r="BV43" s="3"/>
      <c r="BW43" s="3"/>
    </row>
    <row r="44" spans="1:75">
      <c r="A44" s="1" t="s">
        <v>75</v>
      </c>
      <c r="B44" s="1" t="s">
        <v>76</v>
      </c>
      <c r="C44" s="1" t="s">
        <v>1112</v>
      </c>
      <c r="D44" s="1" t="s">
        <v>1113</v>
      </c>
      <c r="E44" s="1"/>
      <c r="F44" s="1" t="s">
        <v>747</v>
      </c>
      <c r="G44" s="1" t="s">
        <v>1114</v>
      </c>
      <c r="H44" s="1" t="s">
        <v>1115</v>
      </c>
      <c r="I44" s="1" t="s">
        <v>1116</v>
      </c>
      <c r="J44" s="1">
        <v>9764791512</v>
      </c>
      <c r="K44" s="1" t="s">
        <v>83</v>
      </c>
      <c r="L44" s="1" t="s">
        <v>1117</v>
      </c>
      <c r="M44" s="1" t="s">
        <v>85</v>
      </c>
      <c r="N44" s="1" t="s">
        <v>552</v>
      </c>
      <c r="O44" s="1"/>
      <c r="P44" s="1" t="s">
        <v>802</v>
      </c>
      <c r="Q44" s="1" t="s">
        <v>1118</v>
      </c>
      <c r="R44" s="1" t="s">
        <v>1119</v>
      </c>
      <c r="S44" s="1">
        <v>9922443627</v>
      </c>
      <c r="T44" s="1" t="s">
        <v>1120</v>
      </c>
      <c r="U44" s="1" t="s">
        <v>1121</v>
      </c>
      <c r="V44" s="1">
        <v>9370284656</v>
      </c>
      <c r="W44" s="1" t="s">
        <v>93</v>
      </c>
      <c r="X44" s="1" t="s">
        <v>1122</v>
      </c>
      <c r="Y44" s="1" t="s">
        <v>191</v>
      </c>
      <c r="Z44" s="1" t="s">
        <v>163</v>
      </c>
      <c r="AA44" s="1" t="s">
        <v>1122</v>
      </c>
      <c r="AB44" s="1" t="s">
        <v>191</v>
      </c>
      <c r="AC44" s="1" t="s">
        <v>163</v>
      </c>
      <c r="AD44" s="1">
        <v>8.51</v>
      </c>
      <c r="AE44" s="1" t="s">
        <v>97</v>
      </c>
      <c r="AF44" s="1" t="s">
        <v>1123</v>
      </c>
      <c r="AG44" s="1" t="s">
        <v>1124</v>
      </c>
      <c r="AH44" s="1" t="s">
        <v>1125</v>
      </c>
      <c r="AI44" s="1" t="s">
        <v>433</v>
      </c>
      <c r="AJ44" s="1">
        <v>83.6</v>
      </c>
      <c r="AK44" s="1">
        <v>8.8</v>
      </c>
      <c r="AL44" s="1" t="s">
        <v>1123</v>
      </c>
      <c r="AM44" s="1" t="s">
        <v>1124</v>
      </c>
      <c r="AN44" s="1"/>
      <c r="AO44" s="1" t="s">
        <v>167</v>
      </c>
      <c r="AP44" s="1" t="s">
        <v>331</v>
      </c>
      <c r="AQ44" s="1">
        <v>89.4</v>
      </c>
      <c r="AR44" s="1"/>
      <c r="AS44" s="1"/>
      <c r="AT44" s="1"/>
      <c r="AU44" s="1"/>
      <c r="AV44" s="1"/>
      <c r="AW44" s="1"/>
      <c r="AX44" s="1"/>
      <c r="AY44" s="1" t="s">
        <v>1126</v>
      </c>
      <c r="AZ44" s="1" t="s">
        <v>1127</v>
      </c>
      <c r="BA44" s="1"/>
      <c r="BB44" s="1"/>
      <c r="BC44" s="1" t="s">
        <v>409</v>
      </c>
      <c r="BD44" s="1" t="s">
        <v>199</v>
      </c>
      <c r="BE44" s="1">
        <v>85.6</v>
      </c>
      <c r="BF44" s="1">
        <v>8.56</v>
      </c>
      <c r="BG44" s="1"/>
      <c r="BH44" s="1"/>
      <c r="BI44" s="1"/>
      <c r="BJ44" s="1"/>
      <c r="BK44" s="1"/>
      <c r="BL44" s="1"/>
      <c r="BM44" s="1"/>
      <c r="BN44" s="1"/>
      <c r="BO44" s="1" t="s">
        <v>1128</v>
      </c>
      <c r="BP44" s="1" t="s">
        <v>1129</v>
      </c>
      <c r="BQ44" s="1" t="s">
        <v>1130</v>
      </c>
      <c r="BR44" s="1" t="s">
        <v>1131</v>
      </c>
      <c r="BS44" s="1">
        <v>29</v>
      </c>
      <c r="BT44" s="1"/>
      <c r="BU44" s="1" t="str">
        <f>HYPERLINK("https://nconnect.nicmar.ac.in/storage/profile/ProfilePhoto_P25701044_378594.jpg","Download")</f>
        <v>0</v>
      </c>
      <c r="BV44" s="3"/>
      <c r="BW44" s="3"/>
    </row>
    <row r="45" spans="1:75">
      <c r="A45" s="1" t="s">
        <v>75</v>
      </c>
      <c r="B45" s="1" t="s">
        <v>76</v>
      </c>
      <c r="C45" s="1" t="s">
        <v>1132</v>
      </c>
      <c r="D45" s="1" t="s">
        <v>1133</v>
      </c>
      <c r="E45" s="1" t="s">
        <v>1134</v>
      </c>
      <c r="F45" s="1" t="s">
        <v>595</v>
      </c>
      <c r="G45" s="1" t="s">
        <v>1135</v>
      </c>
      <c r="H45" s="1" t="s">
        <v>1136</v>
      </c>
      <c r="I45" s="1" t="s">
        <v>1137</v>
      </c>
      <c r="J45" s="1">
        <v>8237192771</v>
      </c>
      <c r="K45" s="1" t="s">
        <v>83</v>
      </c>
      <c r="L45" s="1" t="s">
        <v>1138</v>
      </c>
      <c r="M45" s="1" t="s">
        <v>85</v>
      </c>
      <c r="N45" s="1" t="s">
        <v>646</v>
      </c>
      <c r="O45" s="1"/>
      <c r="P45" s="1" t="s">
        <v>88</v>
      </c>
      <c r="Q45" s="1" t="s">
        <v>1139</v>
      </c>
      <c r="R45" s="1" t="s">
        <v>1140</v>
      </c>
      <c r="S45" s="1">
        <v>9921298484</v>
      </c>
      <c r="T45" s="1" t="s">
        <v>1141</v>
      </c>
      <c r="U45" s="1" t="s">
        <v>1142</v>
      </c>
      <c r="V45" s="1">
        <v>8485865531</v>
      </c>
      <c r="W45" s="1" t="s">
        <v>277</v>
      </c>
      <c r="X45" s="1" t="s">
        <v>1143</v>
      </c>
      <c r="Y45" s="1" t="s">
        <v>191</v>
      </c>
      <c r="Z45" s="1" t="s">
        <v>163</v>
      </c>
      <c r="AA45" s="1" t="s">
        <v>1144</v>
      </c>
      <c r="AB45" s="1" t="s">
        <v>1145</v>
      </c>
      <c r="AC45" s="1" t="s">
        <v>130</v>
      </c>
      <c r="AD45" s="1">
        <v>7.81</v>
      </c>
      <c r="AE45" s="1" t="s">
        <v>97</v>
      </c>
      <c r="AF45" s="1" t="s">
        <v>1146</v>
      </c>
      <c r="AG45" s="1" t="s">
        <v>165</v>
      </c>
      <c r="AH45" s="1" t="s">
        <v>133</v>
      </c>
      <c r="AI45" s="1" t="s">
        <v>104</v>
      </c>
      <c r="AJ45" s="1">
        <v>74.6</v>
      </c>
      <c r="AK45" s="1"/>
      <c r="AL45" s="1" t="s">
        <v>1147</v>
      </c>
      <c r="AM45" s="1" t="s">
        <v>165</v>
      </c>
      <c r="AN45" s="1"/>
      <c r="AO45" s="1" t="s">
        <v>139</v>
      </c>
      <c r="AP45" s="1" t="s">
        <v>108</v>
      </c>
      <c r="AQ45" s="1">
        <v>88.17</v>
      </c>
      <c r="AR45" s="1"/>
      <c r="AS45" s="1"/>
      <c r="AT45" s="1"/>
      <c r="AU45" s="1"/>
      <c r="AV45" s="1"/>
      <c r="AW45" s="1"/>
      <c r="AX45" s="1"/>
      <c r="AY45" s="1" t="s">
        <v>309</v>
      </c>
      <c r="AZ45" s="1" t="s">
        <v>1148</v>
      </c>
      <c r="BA45" s="1"/>
      <c r="BB45" s="1"/>
      <c r="BC45" s="1" t="s">
        <v>1149</v>
      </c>
      <c r="BD45" s="1" t="s">
        <v>564</v>
      </c>
      <c r="BE45" s="1">
        <v>77.1</v>
      </c>
      <c r="BF45" s="1">
        <v>7.71</v>
      </c>
      <c r="BG45" s="1"/>
      <c r="BH45" s="1"/>
      <c r="BI45" s="1"/>
      <c r="BJ45" s="1"/>
      <c r="BK45" s="1"/>
      <c r="BL45" s="1"/>
      <c r="BM45" s="1"/>
      <c r="BN45" s="1"/>
      <c r="BO45" s="1" t="s">
        <v>1150</v>
      </c>
      <c r="BP45" s="1"/>
      <c r="BQ45" s="1"/>
      <c r="BR45" s="1" t="s">
        <v>1151</v>
      </c>
      <c r="BS45" s="1">
        <v>27</v>
      </c>
      <c r="BT45" s="1" t="s">
        <v>464</v>
      </c>
      <c r="BU45" s="1" t="str">
        <f>HYPERLINK("https://nconnect.nicmar.ac.in/storage/profile/ProfilePhoto_P25701045_798341.jpg","Download")</f>
        <v>0</v>
      </c>
      <c r="BV45" s="3"/>
      <c r="BW45" s="3"/>
    </row>
    <row r="46" spans="1:75">
      <c r="A46" s="1" t="s">
        <v>75</v>
      </c>
      <c r="B46" s="1" t="s">
        <v>76</v>
      </c>
      <c r="C46" s="1" t="s">
        <v>1152</v>
      </c>
      <c r="D46" s="1" t="s">
        <v>1153</v>
      </c>
      <c r="E46" s="1"/>
      <c r="F46" s="1" t="s">
        <v>1154</v>
      </c>
      <c r="G46" s="1" t="s">
        <v>1155</v>
      </c>
      <c r="H46" s="1" t="s">
        <v>1156</v>
      </c>
      <c r="I46" s="1" t="s">
        <v>1157</v>
      </c>
      <c r="J46" s="1">
        <v>9446578575</v>
      </c>
      <c r="K46" s="1" t="s">
        <v>83</v>
      </c>
      <c r="L46" s="1" t="s">
        <v>1158</v>
      </c>
      <c r="M46" s="1" t="s">
        <v>85</v>
      </c>
      <c r="N46" s="1" t="s">
        <v>1159</v>
      </c>
      <c r="O46" s="1"/>
      <c r="P46" s="1" t="s">
        <v>88</v>
      </c>
      <c r="Q46" s="1" t="s">
        <v>1160</v>
      </c>
      <c r="R46" s="1" t="s">
        <v>1161</v>
      </c>
      <c r="S46" s="1">
        <v>9447915003</v>
      </c>
      <c r="T46" s="1" t="s">
        <v>126</v>
      </c>
      <c r="U46" s="1" t="s">
        <v>1162</v>
      </c>
      <c r="V46" s="1">
        <v>9446574075</v>
      </c>
      <c r="W46" s="1" t="s">
        <v>531</v>
      </c>
      <c r="X46" s="1" t="s">
        <v>1163</v>
      </c>
      <c r="Y46" s="1" t="s">
        <v>1164</v>
      </c>
      <c r="Z46" s="1" t="s">
        <v>979</v>
      </c>
      <c r="AA46" s="1" t="s">
        <v>1163</v>
      </c>
      <c r="AB46" s="1" t="s">
        <v>1164</v>
      </c>
      <c r="AC46" s="1" t="s">
        <v>979</v>
      </c>
      <c r="AD46" s="1">
        <v>9.0</v>
      </c>
      <c r="AE46" s="1" t="s">
        <v>97</v>
      </c>
      <c r="AF46" s="1" t="s">
        <v>1165</v>
      </c>
      <c r="AG46" s="1" t="s">
        <v>1166</v>
      </c>
      <c r="AH46" s="1" t="s">
        <v>195</v>
      </c>
      <c r="AI46" s="1" t="s">
        <v>100</v>
      </c>
      <c r="AJ46" s="1">
        <v>95</v>
      </c>
      <c r="AK46" s="1">
        <v>10</v>
      </c>
      <c r="AL46" s="1" t="s">
        <v>1165</v>
      </c>
      <c r="AM46" s="1" t="s">
        <v>1166</v>
      </c>
      <c r="AN46" s="1"/>
      <c r="AO46" s="1" t="s">
        <v>172</v>
      </c>
      <c r="AP46" s="1" t="s">
        <v>101</v>
      </c>
      <c r="AQ46" s="1">
        <v>83.8</v>
      </c>
      <c r="AR46" s="1"/>
      <c r="AS46" s="1"/>
      <c r="AT46" s="1"/>
      <c r="AU46" s="1"/>
      <c r="AV46" s="1"/>
      <c r="AW46" s="1"/>
      <c r="AX46" s="1"/>
      <c r="AY46" s="1" t="s">
        <v>984</v>
      </c>
      <c r="AZ46" s="1" t="s">
        <v>1167</v>
      </c>
      <c r="BA46" s="1"/>
      <c r="BB46" s="1"/>
      <c r="BC46" s="1" t="s">
        <v>104</v>
      </c>
      <c r="BD46" s="1" t="s">
        <v>173</v>
      </c>
      <c r="BE46" s="1">
        <v>80</v>
      </c>
      <c r="BF46" s="1">
        <v>8</v>
      </c>
      <c r="BG46" s="1"/>
      <c r="BH46" s="1"/>
      <c r="BI46" s="1"/>
      <c r="BJ46" s="1"/>
      <c r="BK46" s="1"/>
      <c r="BL46" s="1"/>
      <c r="BM46" s="1"/>
      <c r="BN46" s="1"/>
      <c r="BO46" s="1" t="s">
        <v>1168</v>
      </c>
      <c r="BP46" s="1" t="s">
        <v>1169</v>
      </c>
      <c r="BQ46" s="1" t="s">
        <v>636</v>
      </c>
      <c r="BR46" s="1" t="s">
        <v>1170</v>
      </c>
      <c r="BS46" s="1">
        <v>9</v>
      </c>
      <c r="BT46" s="1" t="s">
        <v>1171</v>
      </c>
      <c r="BU46" s="1" t="str">
        <f>HYPERLINK("https://nconnect.nicmar.ac.in/storage/profile/ProfilePhoto_P25701047_179582.jpg","Download")</f>
        <v>0</v>
      </c>
      <c r="BV46" s="3"/>
      <c r="BW46" s="3"/>
    </row>
    <row r="47" spans="1:75">
      <c r="A47" s="1" t="s">
        <v>75</v>
      </c>
      <c r="B47" s="1" t="s">
        <v>76</v>
      </c>
      <c r="C47" s="1" t="s">
        <v>1172</v>
      </c>
      <c r="D47" s="1" t="s">
        <v>1173</v>
      </c>
      <c r="E47" s="1"/>
      <c r="F47" s="1" t="s">
        <v>1174</v>
      </c>
      <c r="G47" s="1" t="s">
        <v>1175</v>
      </c>
      <c r="H47" s="1" t="s">
        <v>1176</v>
      </c>
      <c r="I47" s="1" t="s">
        <v>1177</v>
      </c>
      <c r="J47" s="1">
        <v>7093809403</v>
      </c>
      <c r="K47" s="1" t="s">
        <v>153</v>
      </c>
      <c r="L47" s="1" t="s">
        <v>599</v>
      </c>
      <c r="M47" s="1" t="s">
        <v>85</v>
      </c>
      <c r="N47" s="1" t="s">
        <v>1178</v>
      </c>
      <c r="O47" s="1"/>
      <c r="P47" s="1" t="s">
        <v>88</v>
      </c>
      <c r="Q47" s="1" t="s">
        <v>1179</v>
      </c>
      <c r="R47" s="1" t="s">
        <v>1180</v>
      </c>
      <c r="S47" s="1">
        <v>7659009214</v>
      </c>
      <c r="T47" s="1" t="s">
        <v>477</v>
      </c>
      <c r="U47" s="1" t="s">
        <v>1181</v>
      </c>
      <c r="V47" s="1">
        <v>7659009214</v>
      </c>
      <c r="W47" s="1" t="s">
        <v>712</v>
      </c>
      <c r="X47" s="1" t="s">
        <v>1182</v>
      </c>
      <c r="Y47" s="1" t="s">
        <v>1183</v>
      </c>
      <c r="Z47" s="1" t="s">
        <v>96</v>
      </c>
      <c r="AA47" s="1" t="s">
        <v>1182</v>
      </c>
      <c r="AB47" s="1" t="s">
        <v>1183</v>
      </c>
      <c r="AC47" s="1" t="s">
        <v>96</v>
      </c>
      <c r="AD47" s="1">
        <v>8.49</v>
      </c>
      <c r="AE47" s="1" t="s">
        <v>97</v>
      </c>
      <c r="AF47" s="1" t="s">
        <v>1184</v>
      </c>
      <c r="AG47" s="1" t="s">
        <v>1185</v>
      </c>
      <c r="AH47" s="1" t="s">
        <v>1032</v>
      </c>
      <c r="AI47" s="1" t="s">
        <v>101</v>
      </c>
      <c r="AJ47" s="1">
        <v>79</v>
      </c>
      <c r="AK47" s="1">
        <v>0</v>
      </c>
      <c r="AL47" s="1" t="s">
        <v>1186</v>
      </c>
      <c r="AM47" s="1" t="s">
        <v>1187</v>
      </c>
      <c r="AN47" s="1"/>
      <c r="AO47" s="1" t="s">
        <v>101</v>
      </c>
      <c r="AP47" s="1" t="s">
        <v>228</v>
      </c>
      <c r="AQ47" s="1">
        <v>82</v>
      </c>
      <c r="AR47" s="1">
        <v>0</v>
      </c>
      <c r="AS47" s="1"/>
      <c r="AT47" s="1"/>
      <c r="AU47" s="1"/>
      <c r="AV47" s="1"/>
      <c r="AW47" s="1"/>
      <c r="AX47" s="1"/>
      <c r="AY47" s="1" t="s">
        <v>1188</v>
      </c>
      <c r="AZ47" s="1" t="s">
        <v>1189</v>
      </c>
      <c r="BA47" s="1"/>
      <c r="BB47" s="1"/>
      <c r="BC47" s="1" t="s">
        <v>358</v>
      </c>
      <c r="BD47" s="1" t="s">
        <v>564</v>
      </c>
      <c r="BE47" s="1">
        <v>75</v>
      </c>
      <c r="BF47" s="1">
        <v>7.98</v>
      </c>
      <c r="BG47" s="1"/>
      <c r="BH47" s="1"/>
      <c r="BI47" s="1"/>
      <c r="BJ47" s="1"/>
      <c r="BK47" s="1"/>
      <c r="BL47" s="1"/>
      <c r="BM47" s="1"/>
      <c r="BN47" s="1"/>
      <c r="BO47" s="1" t="s">
        <v>1190</v>
      </c>
      <c r="BP47" s="1"/>
      <c r="BQ47" s="1"/>
      <c r="BR47" s="1" t="s">
        <v>1191</v>
      </c>
      <c r="BS47" s="1">
        <v>11</v>
      </c>
      <c r="BT47" s="1" t="s">
        <v>1192</v>
      </c>
      <c r="BU47" s="1" t="str">
        <f>HYPERLINK("https://nconnect.nicmar.ac.in/storage/profile/ProfilePhoto_P25701048_947136.jpg","Download")</f>
        <v>0</v>
      </c>
      <c r="BV47" s="3"/>
      <c r="BW47" s="3"/>
    </row>
    <row r="48" spans="1:75">
      <c r="A48" s="1" t="s">
        <v>75</v>
      </c>
      <c r="B48" s="1" t="s">
        <v>76</v>
      </c>
      <c r="C48" s="1" t="s">
        <v>1193</v>
      </c>
      <c r="D48" s="1" t="s">
        <v>1194</v>
      </c>
      <c r="E48" s="1"/>
      <c r="F48" s="1" t="s">
        <v>1195</v>
      </c>
      <c r="G48" s="1" t="s">
        <v>1196</v>
      </c>
      <c r="H48" s="1" t="s">
        <v>1197</v>
      </c>
      <c r="I48" s="1" t="s">
        <v>1198</v>
      </c>
      <c r="J48" s="1">
        <v>8840663508</v>
      </c>
      <c r="K48" s="1" t="s">
        <v>83</v>
      </c>
      <c r="L48" s="1" t="s">
        <v>1199</v>
      </c>
      <c r="M48" s="1" t="s">
        <v>85</v>
      </c>
      <c r="N48" s="1" t="s">
        <v>552</v>
      </c>
      <c r="O48" s="1"/>
      <c r="P48" s="1" t="s">
        <v>123</v>
      </c>
      <c r="Q48" s="1" t="s">
        <v>1200</v>
      </c>
      <c r="R48" s="1" t="s">
        <v>1201</v>
      </c>
      <c r="S48" s="1">
        <v>9935361255</v>
      </c>
      <c r="T48" s="1" t="s">
        <v>934</v>
      </c>
      <c r="U48" s="1" t="s">
        <v>1202</v>
      </c>
      <c r="V48" s="1">
        <v>9935301743</v>
      </c>
      <c r="W48" s="1" t="s">
        <v>189</v>
      </c>
      <c r="X48" s="1" t="s">
        <v>1203</v>
      </c>
      <c r="Y48" s="1" t="s">
        <v>1204</v>
      </c>
      <c r="Z48" s="1" t="s">
        <v>1003</v>
      </c>
      <c r="AA48" s="1" t="s">
        <v>1203</v>
      </c>
      <c r="AB48" s="1" t="s">
        <v>1204</v>
      </c>
      <c r="AC48" s="1" t="s">
        <v>1003</v>
      </c>
      <c r="AD48" s="1">
        <v>9.26</v>
      </c>
      <c r="AE48" s="1" t="s">
        <v>97</v>
      </c>
      <c r="AF48" s="1" t="s">
        <v>1205</v>
      </c>
      <c r="AG48" s="1" t="s">
        <v>1206</v>
      </c>
      <c r="AH48" s="1" t="s">
        <v>166</v>
      </c>
      <c r="AI48" s="1" t="s">
        <v>383</v>
      </c>
      <c r="AJ48" s="1">
        <v>88.16</v>
      </c>
      <c r="AK48" s="1"/>
      <c r="AL48" s="1" t="s">
        <v>1205</v>
      </c>
      <c r="AM48" s="1" t="s">
        <v>1206</v>
      </c>
      <c r="AN48" s="1"/>
      <c r="AO48" s="1" t="s">
        <v>100</v>
      </c>
      <c r="AP48" s="1" t="s">
        <v>584</v>
      </c>
      <c r="AQ48" s="1">
        <v>87.8</v>
      </c>
      <c r="AR48" s="1"/>
      <c r="AS48" s="1"/>
      <c r="AT48" s="1"/>
      <c r="AU48" s="1"/>
      <c r="AV48" s="1"/>
      <c r="AW48" s="1"/>
      <c r="AX48" s="1"/>
      <c r="AY48" s="1" t="s">
        <v>1207</v>
      </c>
      <c r="AZ48" s="1" t="s">
        <v>1208</v>
      </c>
      <c r="BA48" s="1"/>
      <c r="BB48" s="1"/>
      <c r="BC48" s="1" t="s">
        <v>357</v>
      </c>
      <c r="BD48" s="1" t="s">
        <v>173</v>
      </c>
      <c r="BE48" s="1">
        <v>78.4</v>
      </c>
      <c r="BF48" s="1">
        <v>7.84</v>
      </c>
      <c r="BG48" s="1"/>
      <c r="BH48" s="1"/>
      <c r="BI48" s="1"/>
      <c r="BJ48" s="1"/>
      <c r="BK48" s="1"/>
      <c r="BL48" s="1"/>
      <c r="BM48" s="1"/>
      <c r="BN48" s="1"/>
      <c r="BO48" s="1" t="s">
        <v>1209</v>
      </c>
      <c r="BP48" s="1"/>
      <c r="BQ48" s="1"/>
      <c r="BR48" s="1" t="s">
        <v>1210</v>
      </c>
      <c r="BS48" s="1">
        <v>36</v>
      </c>
      <c r="BT48" s="1" t="s">
        <v>1211</v>
      </c>
      <c r="BU48" s="1" t="str">
        <f>HYPERLINK("https://nconnect.nicmar.ac.in/storage/profile/ProfilePhoto_P25701049_942516.jpg","Download")</f>
        <v>0</v>
      </c>
      <c r="BV48" s="3"/>
      <c r="BW48" s="3"/>
    </row>
    <row r="49" spans="1:75">
      <c r="A49" s="1" t="s">
        <v>75</v>
      </c>
      <c r="B49" s="1" t="s">
        <v>76</v>
      </c>
      <c r="C49" s="1" t="s">
        <v>1212</v>
      </c>
      <c r="D49" s="1" t="s">
        <v>1213</v>
      </c>
      <c r="E49" s="1" t="s">
        <v>1214</v>
      </c>
      <c r="F49" s="1" t="s">
        <v>1215</v>
      </c>
      <c r="G49" s="1" t="s">
        <v>1216</v>
      </c>
      <c r="H49" s="1" t="s">
        <v>1217</v>
      </c>
      <c r="I49" s="1" t="s">
        <v>1218</v>
      </c>
      <c r="J49" s="1">
        <v>8999176687</v>
      </c>
      <c r="K49" s="1" t="s">
        <v>83</v>
      </c>
      <c r="L49" s="1" t="s">
        <v>1219</v>
      </c>
      <c r="M49" s="1" t="s">
        <v>85</v>
      </c>
      <c r="N49" s="1" t="s">
        <v>155</v>
      </c>
      <c r="O49" s="1"/>
      <c r="P49" s="1" t="s">
        <v>373</v>
      </c>
      <c r="Q49" s="1" t="s">
        <v>1220</v>
      </c>
      <c r="R49" s="1" t="s">
        <v>1221</v>
      </c>
      <c r="S49" s="1">
        <v>9766703688</v>
      </c>
      <c r="T49" s="1" t="s">
        <v>158</v>
      </c>
      <c r="U49" s="1" t="s">
        <v>1222</v>
      </c>
      <c r="V49" s="1">
        <v>9970427289</v>
      </c>
      <c r="W49" s="1" t="s">
        <v>189</v>
      </c>
      <c r="X49" s="1" t="s">
        <v>1223</v>
      </c>
      <c r="Y49" s="1" t="s">
        <v>191</v>
      </c>
      <c r="Z49" s="1" t="s">
        <v>163</v>
      </c>
      <c r="AA49" s="1" t="s">
        <v>1224</v>
      </c>
      <c r="AB49" s="1" t="s">
        <v>1225</v>
      </c>
      <c r="AC49" s="1" t="s">
        <v>163</v>
      </c>
      <c r="AD49" s="1">
        <v>8.67</v>
      </c>
      <c r="AE49" s="1" t="s">
        <v>97</v>
      </c>
      <c r="AF49" s="1" t="s">
        <v>1226</v>
      </c>
      <c r="AG49" s="1" t="s">
        <v>535</v>
      </c>
      <c r="AH49" s="1" t="s">
        <v>252</v>
      </c>
      <c r="AI49" s="1" t="s">
        <v>167</v>
      </c>
      <c r="AJ49" s="1">
        <v>73</v>
      </c>
      <c r="AK49" s="1"/>
      <c r="AL49" s="1" t="s">
        <v>1227</v>
      </c>
      <c r="AM49" s="1" t="s">
        <v>535</v>
      </c>
      <c r="AN49" s="1"/>
      <c r="AO49" s="1" t="s">
        <v>254</v>
      </c>
      <c r="AP49" s="1" t="s">
        <v>169</v>
      </c>
      <c r="AQ49" s="1">
        <v>65.69</v>
      </c>
      <c r="AR49" s="1"/>
      <c r="AS49" s="1"/>
      <c r="AT49" s="1"/>
      <c r="AU49" s="1"/>
      <c r="AV49" s="1"/>
      <c r="AW49" s="1"/>
      <c r="AX49" s="1"/>
      <c r="AY49" s="1" t="s">
        <v>1228</v>
      </c>
      <c r="AZ49" s="1" t="s">
        <v>1229</v>
      </c>
      <c r="BA49" s="1"/>
      <c r="BB49" s="1"/>
      <c r="BC49" s="1" t="s">
        <v>409</v>
      </c>
      <c r="BD49" s="1" t="s">
        <v>199</v>
      </c>
      <c r="BE49" s="1">
        <v>77.7</v>
      </c>
      <c r="BF49" s="1">
        <v>9.11</v>
      </c>
      <c r="BG49" s="1"/>
      <c r="BH49" s="1"/>
      <c r="BI49" s="1"/>
      <c r="BJ49" s="1"/>
      <c r="BK49" s="1"/>
      <c r="BL49" s="1"/>
      <c r="BM49" s="1"/>
      <c r="BN49" s="1"/>
      <c r="BO49" s="1" t="s">
        <v>1230</v>
      </c>
      <c r="BP49" s="1" t="s">
        <v>1231</v>
      </c>
      <c r="BQ49" s="1" t="s">
        <v>1232</v>
      </c>
      <c r="BR49" s="1" t="s">
        <v>1233</v>
      </c>
      <c r="BS49" s="1">
        <v>34</v>
      </c>
      <c r="BT49" s="1" t="s">
        <v>1234</v>
      </c>
      <c r="BU49" s="1" t="str">
        <f>HYPERLINK("https://nconnect.nicmar.ac.in/storage/profile/ProfilePhoto_P25701050_146523.jpg","Download")</f>
        <v>0</v>
      </c>
      <c r="BV49" s="3"/>
      <c r="BW49" s="3"/>
    </row>
    <row r="50" spans="1:75">
      <c r="A50" s="1" t="s">
        <v>75</v>
      </c>
      <c r="B50" s="1" t="s">
        <v>76</v>
      </c>
      <c r="C50" s="1" t="s">
        <v>1235</v>
      </c>
      <c r="D50" s="1" t="s">
        <v>1236</v>
      </c>
      <c r="E50" s="1" t="s">
        <v>1237</v>
      </c>
      <c r="F50" s="1" t="s">
        <v>1238</v>
      </c>
      <c r="G50" s="1" t="s">
        <v>1239</v>
      </c>
      <c r="H50" s="1" t="s">
        <v>1240</v>
      </c>
      <c r="I50" s="1" t="s">
        <v>1241</v>
      </c>
      <c r="J50" s="1">
        <v>9765917945</v>
      </c>
      <c r="K50" s="1" t="s">
        <v>83</v>
      </c>
      <c r="L50" s="1" t="s">
        <v>1242</v>
      </c>
      <c r="M50" s="1" t="s">
        <v>85</v>
      </c>
      <c r="N50" s="1" t="s">
        <v>887</v>
      </c>
      <c r="O50" s="1"/>
      <c r="P50" s="1" t="s">
        <v>373</v>
      </c>
      <c r="Q50" s="1" t="s">
        <v>1243</v>
      </c>
      <c r="R50" s="1" t="s">
        <v>1244</v>
      </c>
      <c r="S50" s="1">
        <v>9765554974</v>
      </c>
      <c r="T50" s="1" t="s">
        <v>503</v>
      </c>
      <c r="U50" s="1" t="s">
        <v>1245</v>
      </c>
      <c r="V50" s="1">
        <v>9765480237</v>
      </c>
      <c r="W50" s="1" t="s">
        <v>1246</v>
      </c>
      <c r="X50" s="1" t="s">
        <v>1247</v>
      </c>
      <c r="Y50" s="1" t="s">
        <v>1248</v>
      </c>
      <c r="Z50" s="1" t="s">
        <v>163</v>
      </c>
      <c r="AA50" s="1" t="s">
        <v>1247</v>
      </c>
      <c r="AB50" s="1" t="s">
        <v>1248</v>
      </c>
      <c r="AC50" s="1" t="s">
        <v>163</v>
      </c>
      <c r="AD50" s="1">
        <v>9.3</v>
      </c>
      <c r="AE50" s="1" t="s">
        <v>97</v>
      </c>
      <c r="AF50" s="1" t="s">
        <v>1249</v>
      </c>
      <c r="AG50" s="1" t="s">
        <v>1250</v>
      </c>
      <c r="AH50" s="1" t="s">
        <v>100</v>
      </c>
      <c r="AI50" s="1" t="s">
        <v>536</v>
      </c>
      <c r="AJ50" s="1">
        <v>90.6</v>
      </c>
      <c r="AK50" s="1">
        <v>0</v>
      </c>
      <c r="AL50" s="1" t="s">
        <v>1251</v>
      </c>
      <c r="AM50" s="1" t="s">
        <v>1250</v>
      </c>
      <c r="AN50" s="1"/>
      <c r="AO50" s="1" t="s">
        <v>104</v>
      </c>
      <c r="AP50" s="1" t="s">
        <v>538</v>
      </c>
      <c r="AQ50" s="1">
        <v>82.62</v>
      </c>
      <c r="AR50" s="1">
        <v>0</v>
      </c>
      <c r="AS50" s="1"/>
      <c r="AT50" s="1"/>
      <c r="AU50" s="1"/>
      <c r="AV50" s="1"/>
      <c r="AW50" s="1"/>
      <c r="AX50" s="1"/>
      <c r="AY50" s="1" t="s">
        <v>1252</v>
      </c>
      <c r="AZ50" s="1" t="s">
        <v>1253</v>
      </c>
      <c r="BA50" s="1"/>
      <c r="BB50" s="1"/>
      <c r="BC50" s="1" t="s">
        <v>538</v>
      </c>
      <c r="BD50" s="1" t="s">
        <v>109</v>
      </c>
      <c r="BE50" s="1">
        <v>72.35</v>
      </c>
      <c r="BF50" s="1">
        <v>8.13</v>
      </c>
      <c r="BG50" s="1"/>
      <c r="BH50" s="1"/>
      <c r="BI50" s="1"/>
      <c r="BJ50" s="1"/>
      <c r="BK50" s="1"/>
      <c r="BL50" s="1"/>
      <c r="BM50" s="1"/>
      <c r="BN50" s="1"/>
      <c r="BO50" s="1" t="s">
        <v>1254</v>
      </c>
      <c r="BP50" s="1"/>
      <c r="BQ50" s="1"/>
      <c r="BR50" s="1" t="s">
        <v>1255</v>
      </c>
      <c r="BS50" s="1">
        <v>29</v>
      </c>
      <c r="BT50" s="1" t="s">
        <v>1256</v>
      </c>
      <c r="BU50" s="1" t="str">
        <f>HYPERLINK("https://nconnect.nicmar.ac.in/storage/profile/ProfilePhoto_P25701051_864915.jpg","Download")</f>
        <v>0</v>
      </c>
      <c r="BV50" s="3"/>
      <c r="BW50" s="3"/>
    </row>
    <row r="51" spans="1:75">
      <c r="A51" s="1" t="s">
        <v>75</v>
      </c>
      <c r="B51" s="1" t="s">
        <v>76</v>
      </c>
      <c r="C51" s="1" t="s">
        <v>1257</v>
      </c>
      <c r="D51" s="1" t="s">
        <v>1258</v>
      </c>
      <c r="E51" s="1" t="s">
        <v>1259</v>
      </c>
      <c r="F51" s="1" t="s">
        <v>1260</v>
      </c>
      <c r="G51" s="1" t="s">
        <v>1261</v>
      </c>
      <c r="H51" s="1" t="s">
        <v>1262</v>
      </c>
      <c r="I51" s="1" t="s">
        <v>1263</v>
      </c>
      <c r="J51" s="1">
        <v>9309157441</v>
      </c>
      <c r="K51" s="1" t="s">
        <v>83</v>
      </c>
      <c r="L51" s="1" t="s">
        <v>1264</v>
      </c>
      <c r="M51" s="1" t="s">
        <v>85</v>
      </c>
      <c r="N51" s="1" t="s">
        <v>1265</v>
      </c>
      <c r="O51" s="1"/>
      <c r="P51" s="1" t="s">
        <v>88</v>
      </c>
      <c r="Q51" s="1" t="s">
        <v>1266</v>
      </c>
      <c r="R51" s="1" t="s">
        <v>1259</v>
      </c>
      <c r="S51" s="1">
        <v>9834387576</v>
      </c>
      <c r="T51" s="1" t="s">
        <v>401</v>
      </c>
      <c r="U51" s="1" t="s">
        <v>1267</v>
      </c>
      <c r="V51" s="1">
        <v>8668987708</v>
      </c>
      <c r="W51" s="1" t="s">
        <v>189</v>
      </c>
      <c r="X51" s="1" t="s">
        <v>1268</v>
      </c>
      <c r="Y51" s="1" t="s">
        <v>191</v>
      </c>
      <c r="Z51" s="1" t="s">
        <v>163</v>
      </c>
      <c r="AA51" s="1" t="s">
        <v>1269</v>
      </c>
      <c r="AB51" s="1" t="s">
        <v>506</v>
      </c>
      <c r="AC51" s="1" t="s">
        <v>163</v>
      </c>
      <c r="AD51" s="1">
        <v>9.12</v>
      </c>
      <c r="AE51" s="1" t="s">
        <v>97</v>
      </c>
      <c r="AF51" s="1" t="s">
        <v>510</v>
      </c>
      <c r="AG51" s="1" t="s">
        <v>1270</v>
      </c>
      <c r="AH51" s="1" t="s">
        <v>305</v>
      </c>
      <c r="AI51" s="1" t="s">
        <v>172</v>
      </c>
      <c r="AJ51" s="1">
        <v>67.6</v>
      </c>
      <c r="AK51" s="1"/>
      <c r="AL51" s="1" t="s">
        <v>1271</v>
      </c>
      <c r="AM51" s="1" t="s">
        <v>1272</v>
      </c>
      <c r="AN51" s="1"/>
      <c r="AO51" s="1" t="s">
        <v>357</v>
      </c>
      <c r="AP51" s="1" t="s">
        <v>136</v>
      </c>
      <c r="AQ51" s="1">
        <v>67.23</v>
      </c>
      <c r="AR51" s="1"/>
      <c r="AS51" s="1"/>
      <c r="AT51" s="1"/>
      <c r="AU51" s="1"/>
      <c r="AV51" s="1"/>
      <c r="AW51" s="1"/>
      <c r="AX51" s="1"/>
      <c r="AY51" s="1" t="s">
        <v>1273</v>
      </c>
      <c r="AZ51" s="1" t="s">
        <v>1274</v>
      </c>
      <c r="BA51" s="1"/>
      <c r="BB51" s="1"/>
      <c r="BC51" s="1" t="s">
        <v>358</v>
      </c>
      <c r="BD51" s="1" t="s">
        <v>564</v>
      </c>
      <c r="BE51" s="1">
        <v>86.5</v>
      </c>
      <c r="BF51" s="1">
        <v>8.65</v>
      </c>
      <c r="BG51" s="1"/>
      <c r="BH51" s="1"/>
      <c r="BI51" s="1"/>
      <c r="BJ51" s="1"/>
      <c r="BK51" s="1"/>
      <c r="BL51" s="1"/>
      <c r="BM51" s="1"/>
      <c r="BN51" s="1"/>
      <c r="BO51" s="1" t="s">
        <v>1275</v>
      </c>
      <c r="BP51" s="1"/>
      <c r="BQ51" s="1"/>
      <c r="BR51" s="1" t="s">
        <v>1276</v>
      </c>
      <c r="BS51" s="1">
        <v>21</v>
      </c>
      <c r="BT51" s="1" t="s">
        <v>1277</v>
      </c>
      <c r="BU51" s="1" t="str">
        <f>HYPERLINK("https://nconnect.nicmar.ac.in/storage/profile/ProfilePhoto_P25701052_917684.jpg","Download")</f>
        <v>0</v>
      </c>
      <c r="BV51" s="3"/>
      <c r="BW51" s="3"/>
    </row>
    <row r="52" spans="1:75">
      <c r="A52" s="1" t="s">
        <v>75</v>
      </c>
      <c r="B52" s="1" t="s">
        <v>76</v>
      </c>
      <c r="C52" s="1" t="s">
        <v>1278</v>
      </c>
      <c r="D52" s="1" t="s">
        <v>1279</v>
      </c>
      <c r="E52" s="1" t="s">
        <v>1280</v>
      </c>
      <c r="F52" s="1" t="s">
        <v>1281</v>
      </c>
      <c r="G52" s="1" t="s">
        <v>1282</v>
      </c>
      <c r="H52" s="1" t="s">
        <v>1283</v>
      </c>
      <c r="I52" s="1" t="s">
        <v>1284</v>
      </c>
      <c r="J52" s="1">
        <v>8431755726</v>
      </c>
      <c r="K52" s="1" t="s">
        <v>153</v>
      </c>
      <c r="L52" s="1" t="s">
        <v>1285</v>
      </c>
      <c r="M52" s="1" t="s">
        <v>85</v>
      </c>
      <c r="N52" s="1" t="s">
        <v>1286</v>
      </c>
      <c r="O52" s="1"/>
      <c r="P52" s="1" t="s">
        <v>88</v>
      </c>
      <c r="Q52" s="1" t="s">
        <v>1287</v>
      </c>
      <c r="R52" s="1" t="s">
        <v>1288</v>
      </c>
      <c r="S52" s="1">
        <v>9980125250</v>
      </c>
      <c r="T52" s="1" t="s">
        <v>275</v>
      </c>
      <c r="U52" s="1" t="s">
        <v>1289</v>
      </c>
      <c r="V52" s="1">
        <v>8951135803</v>
      </c>
      <c r="W52" s="1" t="s">
        <v>189</v>
      </c>
      <c r="X52" s="1" t="s">
        <v>1290</v>
      </c>
      <c r="Y52" s="1" t="s">
        <v>1291</v>
      </c>
      <c r="Z52" s="1" t="s">
        <v>130</v>
      </c>
      <c r="AA52" s="1" t="s">
        <v>1290</v>
      </c>
      <c r="AB52" s="1" t="s">
        <v>1291</v>
      </c>
      <c r="AC52" s="1" t="s">
        <v>130</v>
      </c>
      <c r="AD52" s="1">
        <v>8.21</v>
      </c>
      <c r="AE52" s="1" t="s">
        <v>97</v>
      </c>
      <c r="AF52" s="1" t="s">
        <v>1292</v>
      </c>
      <c r="AG52" s="1" t="s">
        <v>560</v>
      </c>
      <c r="AH52" s="1" t="s">
        <v>172</v>
      </c>
      <c r="AI52" s="1" t="s">
        <v>101</v>
      </c>
      <c r="AJ52" s="1">
        <v>61.6</v>
      </c>
      <c r="AK52" s="1"/>
      <c r="AL52" s="1" t="s">
        <v>1293</v>
      </c>
      <c r="AM52" s="1" t="s">
        <v>1294</v>
      </c>
      <c r="AN52" s="1"/>
      <c r="AO52" s="1" t="s">
        <v>357</v>
      </c>
      <c r="AP52" s="1" t="s">
        <v>105</v>
      </c>
      <c r="AQ52" s="1">
        <v>67</v>
      </c>
      <c r="AR52" s="1"/>
      <c r="AS52" s="1"/>
      <c r="AT52" s="1"/>
      <c r="AU52" s="1"/>
      <c r="AV52" s="1"/>
      <c r="AW52" s="1"/>
      <c r="AX52" s="1"/>
      <c r="AY52" s="1" t="s">
        <v>1295</v>
      </c>
      <c r="AZ52" s="1" t="s">
        <v>1295</v>
      </c>
      <c r="BA52" s="1"/>
      <c r="BB52" s="1"/>
      <c r="BC52" s="1" t="s">
        <v>286</v>
      </c>
      <c r="BD52" s="1" t="s">
        <v>232</v>
      </c>
      <c r="BE52" s="1">
        <v>71.2</v>
      </c>
      <c r="BF52" s="1">
        <v>7.87</v>
      </c>
      <c r="BG52" s="1"/>
      <c r="BH52" s="1"/>
      <c r="BI52" s="1"/>
      <c r="BJ52" s="1"/>
      <c r="BK52" s="1"/>
      <c r="BL52" s="1"/>
      <c r="BM52" s="1"/>
      <c r="BN52" s="1"/>
      <c r="BO52" s="1" t="s">
        <v>1296</v>
      </c>
      <c r="BP52" s="1"/>
      <c r="BQ52" s="1"/>
      <c r="BR52" s="1" t="s">
        <v>1297</v>
      </c>
      <c r="BS52" s="1">
        <v>16</v>
      </c>
      <c r="BT52" s="1"/>
      <c r="BU52" s="1" t="str">
        <f>HYPERLINK("https://nconnect.nicmar.ac.in/storage/profile/ProfilePhoto_P25701053_372945.jpg","Download")</f>
        <v>0</v>
      </c>
      <c r="BV52" s="3"/>
      <c r="BW52" s="3"/>
    </row>
    <row r="53" spans="1:75">
      <c r="A53" s="1" t="s">
        <v>75</v>
      </c>
      <c r="B53" s="1" t="s">
        <v>76</v>
      </c>
      <c r="C53" s="1" t="s">
        <v>1298</v>
      </c>
      <c r="D53" s="1" t="s">
        <v>1299</v>
      </c>
      <c r="E53" s="1" t="s">
        <v>1300</v>
      </c>
      <c r="F53" s="1" t="s">
        <v>1301</v>
      </c>
      <c r="G53" s="1" t="s">
        <v>1302</v>
      </c>
      <c r="H53" s="1" t="s">
        <v>1303</v>
      </c>
      <c r="I53" s="1" t="s">
        <v>1304</v>
      </c>
      <c r="J53" s="1">
        <v>9588660285</v>
      </c>
      <c r="K53" s="1" t="s">
        <v>153</v>
      </c>
      <c r="L53" s="1" t="s">
        <v>214</v>
      </c>
      <c r="M53" s="1" t="s">
        <v>85</v>
      </c>
      <c r="N53" s="1" t="s">
        <v>646</v>
      </c>
      <c r="O53" s="1"/>
      <c r="P53" s="1" t="s">
        <v>123</v>
      </c>
      <c r="Q53" s="1" t="s">
        <v>1305</v>
      </c>
      <c r="R53" s="1" t="s">
        <v>1306</v>
      </c>
      <c r="S53" s="1">
        <v>9422155873</v>
      </c>
      <c r="T53" s="1" t="s">
        <v>275</v>
      </c>
      <c r="U53" s="1" t="s">
        <v>1307</v>
      </c>
      <c r="V53" s="1">
        <v>9422917492</v>
      </c>
      <c r="W53" s="1" t="s">
        <v>275</v>
      </c>
      <c r="X53" s="1" t="s">
        <v>1308</v>
      </c>
      <c r="Y53" s="1" t="s">
        <v>716</v>
      </c>
      <c r="Z53" s="1" t="s">
        <v>163</v>
      </c>
      <c r="AA53" s="1" t="s">
        <v>1308</v>
      </c>
      <c r="AB53" s="1" t="s">
        <v>716</v>
      </c>
      <c r="AC53" s="1" t="s">
        <v>163</v>
      </c>
      <c r="AD53" s="1">
        <v>7.6</v>
      </c>
      <c r="AE53" s="1" t="s">
        <v>97</v>
      </c>
      <c r="AF53" s="1" t="s">
        <v>1309</v>
      </c>
      <c r="AG53" s="1" t="s">
        <v>1310</v>
      </c>
      <c r="AH53" s="1" t="s">
        <v>536</v>
      </c>
      <c r="AI53" s="1" t="s">
        <v>101</v>
      </c>
      <c r="AJ53" s="1">
        <v>76.4</v>
      </c>
      <c r="AK53" s="1"/>
      <c r="AL53" s="1" t="s">
        <v>1311</v>
      </c>
      <c r="AM53" s="1" t="s">
        <v>1310</v>
      </c>
      <c r="AN53" s="1"/>
      <c r="AO53" s="1" t="s">
        <v>762</v>
      </c>
      <c r="AP53" s="1" t="s">
        <v>283</v>
      </c>
      <c r="AQ53" s="1">
        <v>84.83</v>
      </c>
      <c r="AR53" s="1"/>
      <c r="AS53" s="1"/>
      <c r="AT53" s="1"/>
      <c r="AU53" s="1"/>
      <c r="AV53" s="1"/>
      <c r="AW53" s="1"/>
      <c r="AX53" s="1"/>
      <c r="AY53" s="1" t="s">
        <v>284</v>
      </c>
      <c r="AZ53" s="1" t="s">
        <v>1312</v>
      </c>
      <c r="BA53" s="1"/>
      <c r="BB53" s="1"/>
      <c r="BC53" s="1" t="s">
        <v>1313</v>
      </c>
      <c r="BD53" s="1" t="s">
        <v>564</v>
      </c>
      <c r="BE53" s="1">
        <v>72.77</v>
      </c>
      <c r="BF53" s="1">
        <v>7.66</v>
      </c>
      <c r="BG53" s="1"/>
      <c r="BH53" s="1"/>
      <c r="BI53" s="1"/>
      <c r="BJ53" s="1"/>
      <c r="BK53" s="1"/>
      <c r="BL53" s="1"/>
      <c r="BM53" s="1"/>
      <c r="BN53" s="1"/>
      <c r="BO53" s="1" t="s">
        <v>1314</v>
      </c>
      <c r="BP53" s="1"/>
      <c r="BQ53" s="1"/>
      <c r="BR53" s="1" t="s">
        <v>1315</v>
      </c>
      <c r="BS53" s="1">
        <v>27</v>
      </c>
      <c r="BT53" s="1"/>
      <c r="BU53" s="1" t="str">
        <f>HYPERLINK("https://nconnect.nicmar.ac.in/storage/profile/ProfilePhoto_P25701054_928375.jpg","Download")</f>
        <v>0</v>
      </c>
      <c r="BV53" s="3"/>
      <c r="BW53" s="3"/>
    </row>
    <row r="54" spans="1:75">
      <c r="A54" s="1" t="s">
        <v>75</v>
      </c>
      <c r="B54" s="1" t="s">
        <v>76</v>
      </c>
      <c r="C54" s="1" t="s">
        <v>1316</v>
      </c>
      <c r="D54" s="1" t="s">
        <v>1317</v>
      </c>
      <c r="E54" s="1" t="s">
        <v>1318</v>
      </c>
      <c r="F54" s="1" t="s">
        <v>1319</v>
      </c>
      <c r="G54" s="1" t="s">
        <v>1320</v>
      </c>
      <c r="H54" s="1" t="s">
        <v>1321</v>
      </c>
      <c r="I54" s="1" t="s">
        <v>1322</v>
      </c>
      <c r="J54" s="1">
        <v>7208881482</v>
      </c>
      <c r="K54" s="1" t="s">
        <v>83</v>
      </c>
      <c r="L54" s="1" t="s">
        <v>1323</v>
      </c>
      <c r="M54" s="1" t="s">
        <v>85</v>
      </c>
      <c r="N54" s="1" t="s">
        <v>1324</v>
      </c>
      <c r="O54" s="1" t="s">
        <v>1325</v>
      </c>
      <c r="P54" s="1" t="s">
        <v>88</v>
      </c>
      <c r="Q54" s="1" t="s">
        <v>1326</v>
      </c>
      <c r="R54" s="1" t="s">
        <v>1327</v>
      </c>
      <c r="S54" s="1">
        <v>9769484706</v>
      </c>
      <c r="T54" s="1" t="s">
        <v>1328</v>
      </c>
      <c r="U54" s="1" t="s">
        <v>1329</v>
      </c>
      <c r="V54" s="1">
        <v>8097713101</v>
      </c>
      <c r="W54" s="1" t="s">
        <v>326</v>
      </c>
      <c r="X54" s="1" t="s">
        <v>1330</v>
      </c>
      <c r="Y54" s="1" t="s">
        <v>249</v>
      </c>
      <c r="Z54" s="1" t="s">
        <v>163</v>
      </c>
      <c r="AA54" s="1" t="s">
        <v>1330</v>
      </c>
      <c r="AB54" s="1" t="s">
        <v>249</v>
      </c>
      <c r="AC54" s="1" t="s">
        <v>163</v>
      </c>
      <c r="AD54" s="1">
        <v>8.07</v>
      </c>
      <c r="AE54" s="1" t="s">
        <v>97</v>
      </c>
      <c r="AF54" s="1" t="s">
        <v>1331</v>
      </c>
      <c r="AG54" s="1" t="s">
        <v>1332</v>
      </c>
      <c r="AH54" s="1" t="s">
        <v>166</v>
      </c>
      <c r="AI54" s="1" t="s">
        <v>383</v>
      </c>
      <c r="AJ54" s="1">
        <v>68.4</v>
      </c>
      <c r="AK54" s="1"/>
      <c r="AL54" s="1"/>
      <c r="AM54" s="1"/>
      <c r="AN54" s="1"/>
      <c r="AO54" s="1"/>
      <c r="AP54" s="1"/>
      <c r="AQ54" s="1"/>
      <c r="AR54" s="1"/>
      <c r="AS54" s="1" t="s">
        <v>355</v>
      </c>
      <c r="AT54" s="1" t="s">
        <v>1333</v>
      </c>
      <c r="AU54" s="1" t="s">
        <v>1334</v>
      </c>
      <c r="AV54" s="1" t="s">
        <v>104</v>
      </c>
      <c r="AW54" s="1">
        <v>69.7</v>
      </c>
      <c r="AX54" s="1"/>
      <c r="AY54" s="1" t="s">
        <v>255</v>
      </c>
      <c r="AZ54" s="1" t="s">
        <v>1335</v>
      </c>
      <c r="BA54" s="1"/>
      <c r="BB54" s="1"/>
      <c r="BC54" s="1" t="s">
        <v>335</v>
      </c>
      <c r="BD54" s="1" t="s">
        <v>257</v>
      </c>
      <c r="BE54" s="1">
        <v>70.54</v>
      </c>
      <c r="BF54" s="1"/>
      <c r="BG54" s="1"/>
      <c r="BH54" s="1"/>
      <c r="BI54" s="1"/>
      <c r="BJ54" s="1"/>
      <c r="BK54" s="1"/>
      <c r="BL54" s="1"/>
      <c r="BM54" s="1"/>
      <c r="BN54" s="1"/>
      <c r="BO54" s="1" t="s">
        <v>1336</v>
      </c>
      <c r="BP54" s="1" t="s">
        <v>1337</v>
      </c>
      <c r="BQ54" s="1" t="s">
        <v>636</v>
      </c>
      <c r="BR54" s="1" t="s">
        <v>1338</v>
      </c>
      <c r="BS54" s="1">
        <v>8</v>
      </c>
      <c r="BT54" s="1" t="s">
        <v>1339</v>
      </c>
      <c r="BU54" s="1" t="str">
        <f>HYPERLINK("https://nconnect.nicmar.ac.in/storage/profile/ProfilePhoto_P25701055_348719.jpg","Download")</f>
        <v>0</v>
      </c>
      <c r="BV54" s="3"/>
      <c r="BW54" s="3"/>
    </row>
    <row r="55" spans="1:75">
      <c r="A55" s="1" t="s">
        <v>75</v>
      </c>
      <c r="B55" s="1" t="s">
        <v>76</v>
      </c>
      <c r="C55" s="1" t="s">
        <v>1340</v>
      </c>
      <c r="D55" s="1" t="s">
        <v>681</v>
      </c>
      <c r="E55" s="1" t="s">
        <v>1341</v>
      </c>
      <c r="F55" s="1" t="s">
        <v>1342</v>
      </c>
      <c r="G55" s="1" t="s">
        <v>1343</v>
      </c>
      <c r="H55" s="1" t="s">
        <v>1344</v>
      </c>
      <c r="I55" s="1" t="s">
        <v>1345</v>
      </c>
      <c r="J55" s="1">
        <v>8082190515</v>
      </c>
      <c r="K55" s="1" t="s">
        <v>153</v>
      </c>
      <c r="L55" s="1" t="s">
        <v>1346</v>
      </c>
      <c r="M55" s="1" t="s">
        <v>85</v>
      </c>
      <c r="N55" s="1" t="s">
        <v>244</v>
      </c>
      <c r="O55" s="1"/>
      <c r="P55" s="1" t="s">
        <v>373</v>
      </c>
      <c r="Q55" s="1" t="s">
        <v>1347</v>
      </c>
      <c r="R55" s="1" t="s">
        <v>1341</v>
      </c>
      <c r="S55" s="1">
        <v>9870073746</v>
      </c>
      <c r="T55" s="1" t="s">
        <v>1348</v>
      </c>
      <c r="U55" s="1" t="s">
        <v>1349</v>
      </c>
      <c r="V55" s="1">
        <v>9870073751</v>
      </c>
      <c r="W55" s="1" t="s">
        <v>1350</v>
      </c>
      <c r="X55" s="1" t="s">
        <v>1351</v>
      </c>
      <c r="Y55" s="1" t="s">
        <v>162</v>
      </c>
      <c r="Z55" s="1" t="s">
        <v>163</v>
      </c>
      <c r="AA55" s="1" t="s">
        <v>1351</v>
      </c>
      <c r="AB55" s="1" t="s">
        <v>162</v>
      </c>
      <c r="AC55" s="1" t="s">
        <v>163</v>
      </c>
      <c r="AD55" s="1">
        <v>8.91</v>
      </c>
      <c r="AE55" s="1" t="s">
        <v>97</v>
      </c>
      <c r="AF55" s="1" t="s">
        <v>1352</v>
      </c>
      <c r="AG55" s="1" t="s">
        <v>1353</v>
      </c>
      <c r="AH55" s="1" t="s">
        <v>1057</v>
      </c>
      <c r="AI55" s="1" t="s">
        <v>783</v>
      </c>
      <c r="AJ55" s="1">
        <v>94.4</v>
      </c>
      <c r="AK55" s="1">
        <v>0</v>
      </c>
      <c r="AL55" s="1" t="s">
        <v>1354</v>
      </c>
      <c r="AM55" s="1" t="s">
        <v>1353</v>
      </c>
      <c r="AN55" s="1"/>
      <c r="AO55" s="1" t="s">
        <v>166</v>
      </c>
      <c r="AP55" s="1" t="s">
        <v>383</v>
      </c>
      <c r="AQ55" s="1">
        <v>91.69</v>
      </c>
      <c r="AR55" s="1">
        <v>0</v>
      </c>
      <c r="AS55" s="1"/>
      <c r="AT55" s="1"/>
      <c r="AU55" s="1"/>
      <c r="AV55" s="1"/>
      <c r="AW55" s="1"/>
      <c r="AX55" s="1"/>
      <c r="AY55" s="1" t="s">
        <v>255</v>
      </c>
      <c r="AZ55" s="1" t="s">
        <v>1355</v>
      </c>
      <c r="BA55" s="1"/>
      <c r="BB55" s="1"/>
      <c r="BC55" s="1" t="s">
        <v>460</v>
      </c>
      <c r="BD55" s="1" t="s">
        <v>105</v>
      </c>
      <c r="BE55" s="1">
        <v>66.68</v>
      </c>
      <c r="BF55" s="1">
        <v>0</v>
      </c>
      <c r="BG55" s="1"/>
      <c r="BH55" s="1"/>
      <c r="BI55" s="1"/>
      <c r="BJ55" s="1"/>
      <c r="BK55" s="1"/>
      <c r="BL55" s="1"/>
      <c r="BM55" s="1"/>
      <c r="BN55" s="1"/>
      <c r="BO55" s="1" t="s">
        <v>1356</v>
      </c>
      <c r="BP55" s="1" t="s">
        <v>1357</v>
      </c>
      <c r="BQ55" s="1" t="s">
        <v>924</v>
      </c>
      <c r="BR55" s="1" t="s">
        <v>1358</v>
      </c>
      <c r="BS55" s="1">
        <v>43</v>
      </c>
      <c r="BT55" s="1"/>
      <c r="BU55" s="1" t="str">
        <f>HYPERLINK("https://nconnect.nicmar.ac.in/storage/profile/ProfilePhoto_P25701056_321589.jpg","Download")</f>
        <v>0</v>
      </c>
      <c r="BV55" s="3"/>
      <c r="BW55" s="3"/>
    </row>
    <row r="56" spans="1:75">
      <c r="A56" s="1" t="s">
        <v>75</v>
      </c>
      <c r="B56" s="1" t="s">
        <v>76</v>
      </c>
      <c r="C56" s="1" t="s">
        <v>1359</v>
      </c>
      <c r="D56" s="1" t="s">
        <v>1360</v>
      </c>
      <c r="E56" s="1"/>
      <c r="F56" s="1" t="s">
        <v>1361</v>
      </c>
      <c r="G56" s="1" t="s">
        <v>1362</v>
      </c>
      <c r="H56" s="1" t="s">
        <v>1363</v>
      </c>
      <c r="I56" s="1" t="s">
        <v>1364</v>
      </c>
      <c r="J56" s="1">
        <v>9774486918</v>
      </c>
      <c r="K56" s="1" t="s">
        <v>83</v>
      </c>
      <c r="L56" s="1" t="s">
        <v>1365</v>
      </c>
      <c r="M56" s="1" t="s">
        <v>85</v>
      </c>
      <c r="N56" s="1" t="s">
        <v>1366</v>
      </c>
      <c r="O56" s="1"/>
      <c r="P56" s="1" t="s">
        <v>373</v>
      </c>
      <c r="Q56" s="1" t="s">
        <v>1367</v>
      </c>
      <c r="R56" s="1" t="s">
        <v>1368</v>
      </c>
      <c r="S56" s="1">
        <v>9774862616</v>
      </c>
      <c r="T56" s="1" t="s">
        <v>93</v>
      </c>
      <c r="U56" s="1" t="s">
        <v>1369</v>
      </c>
      <c r="V56" s="1">
        <v>9774012767</v>
      </c>
      <c r="W56" s="1" t="s">
        <v>1370</v>
      </c>
      <c r="X56" s="1" t="s">
        <v>1371</v>
      </c>
      <c r="Y56" s="1" t="s">
        <v>1372</v>
      </c>
      <c r="Z56" s="1" t="s">
        <v>1373</v>
      </c>
      <c r="AA56" s="1" t="s">
        <v>1371</v>
      </c>
      <c r="AB56" s="1" t="s">
        <v>1372</v>
      </c>
      <c r="AC56" s="1" t="s">
        <v>1373</v>
      </c>
      <c r="AD56" s="1">
        <v>7.49</v>
      </c>
      <c r="AE56" s="1" t="s">
        <v>97</v>
      </c>
      <c r="AF56" s="1" t="s">
        <v>1374</v>
      </c>
      <c r="AG56" s="1" t="s">
        <v>1375</v>
      </c>
      <c r="AH56" s="1" t="s">
        <v>433</v>
      </c>
      <c r="AI56" s="1" t="s">
        <v>457</v>
      </c>
      <c r="AJ56" s="1">
        <v>89.3</v>
      </c>
      <c r="AK56" s="1">
        <v>9.4</v>
      </c>
      <c r="AL56" s="1" t="s">
        <v>1376</v>
      </c>
      <c r="AM56" s="1" t="s">
        <v>1375</v>
      </c>
      <c r="AN56" s="1"/>
      <c r="AO56" s="1" t="s">
        <v>512</v>
      </c>
      <c r="AP56" s="1" t="s">
        <v>536</v>
      </c>
      <c r="AQ56" s="1">
        <v>70.2</v>
      </c>
      <c r="AR56" s="1"/>
      <c r="AS56" s="1"/>
      <c r="AT56" s="1"/>
      <c r="AU56" s="1"/>
      <c r="AV56" s="1"/>
      <c r="AW56" s="1"/>
      <c r="AX56" s="1"/>
      <c r="AY56" s="1" t="s">
        <v>1377</v>
      </c>
      <c r="AZ56" s="1" t="s">
        <v>1377</v>
      </c>
      <c r="BA56" s="1"/>
      <c r="BB56" s="1"/>
      <c r="BC56" s="1" t="s">
        <v>409</v>
      </c>
      <c r="BD56" s="1" t="s">
        <v>1107</v>
      </c>
      <c r="BE56" s="1">
        <v>70.4</v>
      </c>
      <c r="BF56" s="1">
        <v>7.04</v>
      </c>
      <c r="BG56" s="1"/>
      <c r="BH56" s="1"/>
      <c r="BI56" s="1"/>
      <c r="BJ56" s="1"/>
      <c r="BK56" s="1"/>
      <c r="BL56" s="1"/>
      <c r="BM56" s="1"/>
      <c r="BN56" s="1"/>
      <c r="BO56" s="1" t="s">
        <v>462</v>
      </c>
      <c r="BP56" s="1" t="s">
        <v>1378</v>
      </c>
      <c r="BQ56" s="1" t="s">
        <v>176</v>
      </c>
      <c r="BR56" s="1" t="s">
        <v>1379</v>
      </c>
      <c r="BS56" s="1">
        <v>8</v>
      </c>
      <c r="BT56" s="1"/>
      <c r="BU56" s="1" t="str">
        <f>HYPERLINK("https://nconnect.nicmar.ac.in/storage/profile/ProfilePhoto_P25701057_742385.jpg","Download")</f>
        <v>0</v>
      </c>
      <c r="BV56" s="3"/>
      <c r="BW56" s="3"/>
    </row>
    <row r="57" spans="1:75">
      <c r="A57" s="1" t="s">
        <v>75</v>
      </c>
      <c r="B57" s="1" t="s">
        <v>76</v>
      </c>
      <c r="C57" s="1" t="s">
        <v>1380</v>
      </c>
      <c r="D57" s="1" t="s">
        <v>1381</v>
      </c>
      <c r="E57" s="1" t="s">
        <v>547</v>
      </c>
      <c r="F57" s="1" t="s">
        <v>1382</v>
      </c>
      <c r="G57" s="1" t="s">
        <v>1383</v>
      </c>
      <c r="H57" s="1" t="s">
        <v>1384</v>
      </c>
      <c r="I57" s="1" t="s">
        <v>1385</v>
      </c>
      <c r="J57" s="1">
        <v>9079355689</v>
      </c>
      <c r="K57" s="1" t="s">
        <v>83</v>
      </c>
      <c r="L57" s="1" t="s">
        <v>1386</v>
      </c>
      <c r="M57" s="1" t="s">
        <v>85</v>
      </c>
      <c r="N57" s="1" t="s">
        <v>1387</v>
      </c>
      <c r="O57" s="1" t="s">
        <v>1388</v>
      </c>
      <c r="P57" s="1" t="s">
        <v>373</v>
      </c>
      <c r="Q57" s="1" t="s">
        <v>1389</v>
      </c>
      <c r="R57" s="1" t="s">
        <v>1390</v>
      </c>
      <c r="S57" s="1">
        <v>7014937187</v>
      </c>
      <c r="T57" s="1" t="s">
        <v>1391</v>
      </c>
      <c r="U57" s="1" t="s">
        <v>1392</v>
      </c>
      <c r="V57" s="1">
        <v>7568789701</v>
      </c>
      <c r="W57" s="1" t="s">
        <v>93</v>
      </c>
      <c r="X57" s="1" t="s">
        <v>1393</v>
      </c>
      <c r="Y57" s="1" t="s">
        <v>1394</v>
      </c>
      <c r="Z57" s="1" t="s">
        <v>429</v>
      </c>
      <c r="AA57" s="1" t="s">
        <v>1393</v>
      </c>
      <c r="AB57" s="1" t="s">
        <v>1394</v>
      </c>
      <c r="AC57" s="1" t="s">
        <v>429</v>
      </c>
      <c r="AD57" s="1">
        <v>8.28</v>
      </c>
      <c r="AE57" s="1" t="s">
        <v>97</v>
      </c>
      <c r="AF57" s="1" t="s">
        <v>1395</v>
      </c>
      <c r="AG57" s="1" t="s">
        <v>1056</v>
      </c>
      <c r="AH57" s="1" t="s">
        <v>382</v>
      </c>
      <c r="AI57" s="1" t="s">
        <v>383</v>
      </c>
      <c r="AJ57" s="1">
        <v>85.5</v>
      </c>
      <c r="AK57" s="1">
        <v>9</v>
      </c>
      <c r="AL57" s="1" t="s">
        <v>1395</v>
      </c>
      <c r="AM57" s="1" t="s">
        <v>1056</v>
      </c>
      <c r="AN57" s="1"/>
      <c r="AO57" s="1" t="s">
        <v>512</v>
      </c>
      <c r="AP57" s="1" t="s">
        <v>133</v>
      </c>
      <c r="AQ57" s="1">
        <v>64.2</v>
      </c>
      <c r="AR57" s="1"/>
      <c r="AS57" s="1"/>
      <c r="AT57" s="1"/>
      <c r="AU57" s="1"/>
      <c r="AV57" s="1"/>
      <c r="AW57" s="1"/>
      <c r="AX57" s="1"/>
      <c r="AY57" s="1" t="s">
        <v>1396</v>
      </c>
      <c r="AZ57" s="1" t="s">
        <v>1397</v>
      </c>
      <c r="BA57" s="1"/>
      <c r="BB57" s="1"/>
      <c r="BC57" s="1" t="s">
        <v>198</v>
      </c>
      <c r="BD57" s="1" t="s">
        <v>410</v>
      </c>
      <c r="BE57" s="1">
        <v>83.9</v>
      </c>
      <c r="BF57" s="1">
        <v>8.39</v>
      </c>
      <c r="BG57" s="1"/>
      <c r="BH57" s="1"/>
      <c r="BI57" s="1"/>
      <c r="BJ57" s="1"/>
      <c r="BK57" s="1"/>
      <c r="BL57" s="1"/>
      <c r="BM57" s="1"/>
      <c r="BN57" s="1"/>
      <c r="BO57" s="1" t="s">
        <v>1398</v>
      </c>
      <c r="BP57" s="1" t="s">
        <v>1399</v>
      </c>
      <c r="BQ57" s="1" t="s">
        <v>1400</v>
      </c>
      <c r="BR57" s="1" t="s">
        <v>1401</v>
      </c>
      <c r="BS57" s="1">
        <v>15</v>
      </c>
      <c r="BT57" s="1" t="s">
        <v>1402</v>
      </c>
      <c r="BU57" s="1" t="str">
        <f>HYPERLINK("https://nconnect.nicmar.ac.in/storage/profile/ProfilePhoto_P25701058_382415.jpg","Download")</f>
        <v>0</v>
      </c>
      <c r="BV57" s="3"/>
      <c r="BW57" s="3"/>
    </row>
    <row r="58" spans="1:75">
      <c r="A58" s="1" t="s">
        <v>75</v>
      </c>
      <c r="B58" s="1" t="s">
        <v>76</v>
      </c>
      <c r="C58" s="1" t="s">
        <v>1403</v>
      </c>
      <c r="D58" s="1" t="s">
        <v>1404</v>
      </c>
      <c r="E58" s="1"/>
      <c r="F58" s="1" t="s">
        <v>903</v>
      </c>
      <c r="G58" s="1" t="s">
        <v>1405</v>
      </c>
      <c r="H58" s="1" t="s">
        <v>1406</v>
      </c>
      <c r="I58" s="1" t="s">
        <v>1407</v>
      </c>
      <c r="J58" s="1">
        <v>8310554418</v>
      </c>
      <c r="K58" s="1" t="s">
        <v>153</v>
      </c>
      <c r="L58" s="1" t="s">
        <v>1408</v>
      </c>
      <c r="M58" s="1" t="s">
        <v>85</v>
      </c>
      <c r="N58" s="1" t="s">
        <v>1409</v>
      </c>
      <c r="O58" s="1"/>
      <c r="P58" s="1" t="s">
        <v>123</v>
      </c>
      <c r="Q58" s="1" t="s">
        <v>1410</v>
      </c>
      <c r="R58" s="1" t="s">
        <v>1411</v>
      </c>
      <c r="S58" s="1">
        <v>9740448322</v>
      </c>
      <c r="T58" s="1" t="s">
        <v>1412</v>
      </c>
      <c r="U58" s="1" t="s">
        <v>1413</v>
      </c>
      <c r="V58" s="1">
        <v>7892469730</v>
      </c>
      <c r="W58" s="1" t="s">
        <v>277</v>
      </c>
      <c r="X58" s="1" t="s">
        <v>1414</v>
      </c>
      <c r="Y58" s="1" t="s">
        <v>129</v>
      </c>
      <c r="Z58" s="1" t="s">
        <v>130</v>
      </c>
      <c r="AA58" s="1" t="s">
        <v>1415</v>
      </c>
      <c r="AB58" s="1" t="s">
        <v>129</v>
      </c>
      <c r="AC58" s="1" t="s">
        <v>130</v>
      </c>
      <c r="AD58" s="1">
        <v>7.53</v>
      </c>
      <c r="AE58" s="1" t="s">
        <v>97</v>
      </c>
      <c r="AF58" s="1" t="s">
        <v>1416</v>
      </c>
      <c r="AG58" s="1" t="s">
        <v>1417</v>
      </c>
      <c r="AH58" s="1" t="s">
        <v>133</v>
      </c>
      <c r="AI58" s="1" t="s">
        <v>761</v>
      </c>
      <c r="AJ58" s="1">
        <v>86.56</v>
      </c>
      <c r="AK58" s="1"/>
      <c r="AL58" s="1" t="s">
        <v>1418</v>
      </c>
      <c r="AM58" s="1" t="s">
        <v>1419</v>
      </c>
      <c r="AN58" s="1"/>
      <c r="AO58" s="1" t="s">
        <v>104</v>
      </c>
      <c r="AP58" s="1" t="s">
        <v>228</v>
      </c>
      <c r="AQ58" s="1">
        <v>80.5</v>
      </c>
      <c r="AR58" s="1"/>
      <c r="AS58" s="1"/>
      <c r="AT58" s="1"/>
      <c r="AU58" s="1"/>
      <c r="AV58" s="1"/>
      <c r="AW58" s="1"/>
      <c r="AX58" s="1"/>
      <c r="AY58" s="1" t="s">
        <v>1420</v>
      </c>
      <c r="AZ58" s="1" t="s">
        <v>1421</v>
      </c>
      <c r="BA58" s="1"/>
      <c r="BB58" s="1"/>
      <c r="BC58" s="1" t="s">
        <v>286</v>
      </c>
      <c r="BD58" s="1" t="s">
        <v>109</v>
      </c>
      <c r="BE58" s="1">
        <v>70.9</v>
      </c>
      <c r="BF58" s="1">
        <v>7.84</v>
      </c>
      <c r="BG58" s="1"/>
      <c r="BH58" s="1"/>
      <c r="BI58" s="1"/>
      <c r="BJ58" s="1"/>
      <c r="BK58" s="1"/>
      <c r="BL58" s="1"/>
      <c r="BM58" s="1"/>
      <c r="BN58" s="1"/>
      <c r="BO58" s="1" t="s">
        <v>1422</v>
      </c>
      <c r="BP58" s="1"/>
      <c r="BQ58" s="1"/>
      <c r="BR58" s="1" t="s">
        <v>1423</v>
      </c>
      <c r="BS58" s="1">
        <v>34</v>
      </c>
      <c r="BT58" s="1"/>
      <c r="BU58" s="1" t="str">
        <f>HYPERLINK("https://nconnect.nicmar.ac.in/storage/profile/ProfilePhoto_P25701059_618749.jpg","Download")</f>
        <v>0</v>
      </c>
      <c r="BV58" s="3"/>
      <c r="BW58" s="3"/>
    </row>
    <row r="59" spans="1:75">
      <c r="A59" s="1" t="s">
        <v>75</v>
      </c>
      <c r="B59" s="1" t="s">
        <v>76</v>
      </c>
      <c r="C59" s="1" t="s">
        <v>1424</v>
      </c>
      <c r="D59" s="1" t="s">
        <v>547</v>
      </c>
      <c r="E59" s="1" t="s">
        <v>1425</v>
      </c>
      <c r="F59" s="1" t="s">
        <v>1426</v>
      </c>
      <c r="G59" s="1" t="s">
        <v>1427</v>
      </c>
      <c r="H59" s="1" t="s">
        <v>1428</v>
      </c>
      <c r="I59" s="1" t="s">
        <v>1429</v>
      </c>
      <c r="J59" s="1">
        <v>8356041344</v>
      </c>
      <c r="K59" s="1" t="s">
        <v>83</v>
      </c>
      <c r="L59" s="1" t="s">
        <v>1430</v>
      </c>
      <c r="M59" s="1" t="s">
        <v>85</v>
      </c>
      <c r="N59" s="1" t="s">
        <v>244</v>
      </c>
      <c r="O59" s="1"/>
      <c r="P59" s="1" t="s">
        <v>373</v>
      </c>
      <c r="Q59" s="1" t="s">
        <v>1431</v>
      </c>
      <c r="R59" s="1" t="s">
        <v>1432</v>
      </c>
      <c r="S59" s="1">
        <v>8080225626</v>
      </c>
      <c r="T59" s="1" t="s">
        <v>1433</v>
      </c>
      <c r="U59" s="1" t="s">
        <v>1434</v>
      </c>
      <c r="V59" s="1">
        <v>9833733249</v>
      </c>
      <c r="W59" s="1" t="s">
        <v>93</v>
      </c>
      <c r="X59" s="1" t="s">
        <v>1435</v>
      </c>
      <c r="Y59" s="1" t="s">
        <v>249</v>
      </c>
      <c r="Z59" s="1" t="s">
        <v>163</v>
      </c>
      <c r="AA59" s="1" t="s">
        <v>1435</v>
      </c>
      <c r="AB59" s="1" t="s">
        <v>249</v>
      </c>
      <c r="AC59" s="1" t="s">
        <v>163</v>
      </c>
      <c r="AD59" s="1">
        <v>7.84</v>
      </c>
      <c r="AE59" s="1" t="s">
        <v>97</v>
      </c>
      <c r="AF59" s="1" t="s">
        <v>1436</v>
      </c>
      <c r="AG59" s="1" t="s">
        <v>1437</v>
      </c>
      <c r="AH59" s="1" t="s">
        <v>166</v>
      </c>
      <c r="AI59" s="1" t="s">
        <v>195</v>
      </c>
      <c r="AJ59" s="1">
        <v>71.6</v>
      </c>
      <c r="AK59" s="1"/>
      <c r="AL59" s="1"/>
      <c r="AM59" s="1"/>
      <c r="AN59" s="1"/>
      <c r="AO59" s="1"/>
      <c r="AP59" s="1"/>
      <c r="AQ59" s="1"/>
      <c r="AR59" s="1"/>
      <c r="AS59" s="1" t="s">
        <v>1438</v>
      </c>
      <c r="AT59" s="1" t="s">
        <v>1439</v>
      </c>
      <c r="AU59" s="1" t="s">
        <v>1334</v>
      </c>
      <c r="AV59" s="1" t="s">
        <v>104</v>
      </c>
      <c r="AW59" s="1">
        <v>72.18</v>
      </c>
      <c r="AX59" s="1"/>
      <c r="AY59" s="1" t="s">
        <v>255</v>
      </c>
      <c r="AZ59" s="1" t="s">
        <v>1440</v>
      </c>
      <c r="BA59" s="1"/>
      <c r="BB59" s="1"/>
      <c r="BC59" s="1" t="s">
        <v>335</v>
      </c>
      <c r="BD59" s="1" t="s">
        <v>257</v>
      </c>
      <c r="BE59" s="1">
        <v>74.4</v>
      </c>
      <c r="BF59" s="1"/>
      <c r="BG59" s="1"/>
      <c r="BH59" s="1"/>
      <c r="BI59" s="1"/>
      <c r="BJ59" s="1"/>
      <c r="BK59" s="1"/>
      <c r="BL59" s="1"/>
      <c r="BM59" s="1"/>
      <c r="BN59" s="1"/>
      <c r="BO59" s="1" t="s">
        <v>1441</v>
      </c>
      <c r="BP59" s="1" t="s">
        <v>1442</v>
      </c>
      <c r="BQ59" s="1" t="s">
        <v>1064</v>
      </c>
      <c r="BR59" s="1" t="s">
        <v>1443</v>
      </c>
      <c r="BS59" s="1">
        <v>72</v>
      </c>
      <c r="BT59" s="1"/>
      <c r="BU59" s="1" t="str">
        <f>HYPERLINK("https://nconnect.nicmar.ac.in/storage/profile/ProfilePhoto_P25701060_532694.jpg","Download")</f>
        <v>0</v>
      </c>
      <c r="BV59" s="3"/>
      <c r="BW59" s="3"/>
    </row>
    <row r="60" spans="1:75">
      <c r="A60" s="1" t="s">
        <v>75</v>
      </c>
      <c r="B60" s="1" t="s">
        <v>76</v>
      </c>
      <c r="C60" s="1" t="s">
        <v>1444</v>
      </c>
      <c r="D60" s="1" t="s">
        <v>1445</v>
      </c>
      <c r="E60" s="1"/>
      <c r="F60" s="1" t="s">
        <v>1446</v>
      </c>
      <c r="G60" s="1" t="s">
        <v>1447</v>
      </c>
      <c r="H60" s="1" t="s">
        <v>1448</v>
      </c>
      <c r="I60" s="1" t="s">
        <v>1449</v>
      </c>
      <c r="J60" s="1">
        <v>9330372646</v>
      </c>
      <c r="K60" s="1" t="s">
        <v>83</v>
      </c>
      <c r="L60" s="1" t="s">
        <v>1450</v>
      </c>
      <c r="M60" s="1" t="s">
        <v>85</v>
      </c>
      <c r="N60" s="1" t="s">
        <v>1451</v>
      </c>
      <c r="O60" s="1"/>
      <c r="P60" s="1" t="s">
        <v>88</v>
      </c>
      <c r="Q60" s="1" t="s">
        <v>1452</v>
      </c>
      <c r="R60" s="1" t="s">
        <v>1453</v>
      </c>
      <c r="S60" s="1">
        <v>9830827767</v>
      </c>
      <c r="T60" s="1" t="s">
        <v>503</v>
      </c>
      <c r="U60" s="1" t="s">
        <v>1454</v>
      </c>
      <c r="V60" s="1">
        <v>9051451485</v>
      </c>
      <c r="W60" s="1" t="s">
        <v>93</v>
      </c>
      <c r="X60" s="1" t="s">
        <v>1455</v>
      </c>
      <c r="Y60" s="1" t="s">
        <v>191</v>
      </c>
      <c r="Z60" s="1" t="s">
        <v>163</v>
      </c>
      <c r="AA60" s="1" t="s">
        <v>1456</v>
      </c>
      <c r="AB60" s="1" t="s">
        <v>1457</v>
      </c>
      <c r="AC60" s="1" t="s">
        <v>759</v>
      </c>
      <c r="AD60" s="1">
        <v>8.74</v>
      </c>
      <c r="AE60" s="1" t="s">
        <v>97</v>
      </c>
      <c r="AF60" s="1" t="s">
        <v>1458</v>
      </c>
      <c r="AG60" s="1" t="s">
        <v>304</v>
      </c>
      <c r="AH60" s="1" t="s">
        <v>457</v>
      </c>
      <c r="AI60" s="1" t="s">
        <v>331</v>
      </c>
      <c r="AJ60" s="1">
        <v>86.67</v>
      </c>
      <c r="AK60" s="1"/>
      <c r="AL60" s="1" t="s">
        <v>1459</v>
      </c>
      <c r="AM60" s="1" t="s">
        <v>1460</v>
      </c>
      <c r="AN60" s="1"/>
      <c r="AO60" s="1" t="s">
        <v>331</v>
      </c>
      <c r="AP60" s="1" t="s">
        <v>101</v>
      </c>
      <c r="AQ60" s="1">
        <v>83</v>
      </c>
      <c r="AR60" s="1"/>
      <c r="AS60" s="1"/>
      <c r="AT60" s="1"/>
      <c r="AU60" s="1"/>
      <c r="AV60" s="1"/>
      <c r="AW60" s="1"/>
      <c r="AX60" s="1"/>
      <c r="AY60" s="1" t="s">
        <v>1461</v>
      </c>
      <c r="AZ60" s="1" t="s">
        <v>1462</v>
      </c>
      <c r="BA60" s="1"/>
      <c r="BB60" s="1"/>
      <c r="BC60" s="1" t="s">
        <v>335</v>
      </c>
      <c r="BD60" s="1" t="s">
        <v>202</v>
      </c>
      <c r="BE60" s="1">
        <v>69.53</v>
      </c>
      <c r="BF60" s="1"/>
      <c r="BG60" s="1"/>
      <c r="BH60" s="1"/>
      <c r="BI60" s="1"/>
      <c r="BJ60" s="1"/>
      <c r="BK60" s="1"/>
      <c r="BL60" s="1"/>
      <c r="BM60" s="1"/>
      <c r="BN60" s="1"/>
      <c r="BO60" s="1" t="s">
        <v>1463</v>
      </c>
      <c r="BP60" s="1" t="s">
        <v>1464</v>
      </c>
      <c r="BQ60" s="1" t="s">
        <v>388</v>
      </c>
      <c r="BR60" s="1" t="s">
        <v>1465</v>
      </c>
      <c r="BS60" s="1">
        <v>9</v>
      </c>
      <c r="BT60" s="1"/>
      <c r="BU60" s="1" t="str">
        <f>HYPERLINK("https://nconnect.nicmar.ac.in/storage/profile/ProfilePhoto_P25701061_738146.jpg","Download")</f>
        <v>0</v>
      </c>
      <c r="BV60" s="3"/>
      <c r="BW60" s="3"/>
    </row>
    <row r="61" spans="1:75">
      <c r="A61" s="1" t="s">
        <v>75</v>
      </c>
      <c r="B61" s="1" t="s">
        <v>76</v>
      </c>
      <c r="C61" s="1" t="s">
        <v>1466</v>
      </c>
      <c r="D61" s="1" t="s">
        <v>1467</v>
      </c>
      <c r="E61" s="1" t="s">
        <v>594</v>
      </c>
      <c r="F61" s="1" t="s">
        <v>1468</v>
      </c>
      <c r="G61" s="1" t="s">
        <v>1469</v>
      </c>
      <c r="H61" s="1" t="s">
        <v>1470</v>
      </c>
      <c r="I61" s="1" t="s">
        <v>1471</v>
      </c>
      <c r="J61" s="1">
        <v>8669116038</v>
      </c>
      <c r="K61" s="1" t="s">
        <v>83</v>
      </c>
      <c r="L61" s="1" t="s">
        <v>1472</v>
      </c>
      <c r="M61" s="1" t="s">
        <v>85</v>
      </c>
      <c r="N61" s="1" t="s">
        <v>1473</v>
      </c>
      <c r="O61" s="1" t="s">
        <v>1474</v>
      </c>
      <c r="P61" s="1" t="s">
        <v>123</v>
      </c>
      <c r="Q61" s="1" t="s">
        <v>1475</v>
      </c>
      <c r="R61" s="1" t="s">
        <v>1476</v>
      </c>
      <c r="S61" s="1">
        <v>8007093453</v>
      </c>
      <c r="T61" s="1" t="s">
        <v>1477</v>
      </c>
      <c r="U61" s="1" t="s">
        <v>1478</v>
      </c>
      <c r="V61" s="1">
        <v>9689548771</v>
      </c>
      <c r="W61" s="1" t="s">
        <v>93</v>
      </c>
      <c r="X61" s="1" t="s">
        <v>1479</v>
      </c>
      <c r="Y61" s="1" t="s">
        <v>1480</v>
      </c>
      <c r="Z61" s="1" t="s">
        <v>1481</v>
      </c>
      <c r="AA61" s="1" t="s">
        <v>1479</v>
      </c>
      <c r="AB61" s="1" t="s">
        <v>1480</v>
      </c>
      <c r="AC61" s="1" t="s">
        <v>1481</v>
      </c>
      <c r="AD61" s="1">
        <v>8.51</v>
      </c>
      <c r="AE61" s="1" t="s">
        <v>97</v>
      </c>
      <c r="AF61" s="1" t="s">
        <v>1482</v>
      </c>
      <c r="AG61" s="1" t="s">
        <v>1483</v>
      </c>
      <c r="AH61" s="1" t="s">
        <v>166</v>
      </c>
      <c r="AI61" s="1" t="s">
        <v>383</v>
      </c>
      <c r="AJ61" s="1">
        <v>80.83</v>
      </c>
      <c r="AK61" s="1"/>
      <c r="AL61" s="1" t="s">
        <v>1484</v>
      </c>
      <c r="AM61" s="1" t="s">
        <v>1483</v>
      </c>
      <c r="AN61" s="1"/>
      <c r="AO61" s="1" t="s">
        <v>100</v>
      </c>
      <c r="AP61" s="1" t="s">
        <v>133</v>
      </c>
      <c r="AQ61" s="1">
        <v>66.67</v>
      </c>
      <c r="AR61" s="1"/>
      <c r="AS61" s="1"/>
      <c r="AT61" s="1"/>
      <c r="AU61" s="1"/>
      <c r="AV61" s="1"/>
      <c r="AW61" s="1"/>
      <c r="AX61" s="1"/>
      <c r="AY61" s="1" t="s">
        <v>1485</v>
      </c>
      <c r="AZ61" s="1" t="s">
        <v>1486</v>
      </c>
      <c r="BA61" s="1"/>
      <c r="BB61" s="1"/>
      <c r="BC61" s="1" t="s">
        <v>409</v>
      </c>
      <c r="BD61" s="1" t="s">
        <v>199</v>
      </c>
      <c r="BE61" s="1">
        <v>66.92</v>
      </c>
      <c r="BF61" s="1"/>
      <c r="BG61" s="1"/>
      <c r="BH61" s="1"/>
      <c r="BI61" s="1"/>
      <c r="BJ61" s="1"/>
      <c r="BK61" s="1"/>
      <c r="BL61" s="1"/>
      <c r="BM61" s="1"/>
      <c r="BN61" s="1"/>
      <c r="BO61" s="1" t="s">
        <v>1487</v>
      </c>
      <c r="BP61" s="1" t="s">
        <v>1488</v>
      </c>
      <c r="BQ61" s="1" t="s">
        <v>260</v>
      </c>
      <c r="BR61" s="1" t="s">
        <v>1489</v>
      </c>
      <c r="BS61" s="1">
        <v>37</v>
      </c>
      <c r="BT61" s="1" t="s">
        <v>1490</v>
      </c>
      <c r="BU61" s="1" t="str">
        <f>HYPERLINK("https://nconnect.nicmar.ac.in/storage/profile/ProfilePhoto_P25701062_418765.jpg","Download")</f>
        <v>0</v>
      </c>
      <c r="BV61" s="3"/>
      <c r="BW61" s="3"/>
    </row>
    <row r="62" spans="1:75">
      <c r="A62" s="1" t="s">
        <v>75</v>
      </c>
      <c r="B62" s="1" t="s">
        <v>76</v>
      </c>
      <c r="C62" s="1" t="s">
        <v>1491</v>
      </c>
      <c r="D62" s="1" t="s">
        <v>1492</v>
      </c>
      <c r="E62" s="1"/>
      <c r="F62" s="1" t="s">
        <v>1493</v>
      </c>
      <c r="G62" s="1" t="s">
        <v>1494</v>
      </c>
      <c r="H62" s="1" t="s">
        <v>1495</v>
      </c>
      <c r="I62" s="1" t="s">
        <v>1496</v>
      </c>
      <c r="J62" s="1">
        <v>9556521573</v>
      </c>
      <c r="K62" s="1" t="s">
        <v>83</v>
      </c>
      <c r="L62" s="1" t="s">
        <v>1497</v>
      </c>
      <c r="M62" s="1" t="s">
        <v>85</v>
      </c>
      <c r="N62" s="1" t="s">
        <v>1498</v>
      </c>
      <c r="O62" s="1"/>
      <c r="P62" s="1" t="s">
        <v>123</v>
      </c>
      <c r="Q62" s="1" t="s">
        <v>1499</v>
      </c>
      <c r="R62" s="1" t="s">
        <v>1500</v>
      </c>
      <c r="S62" s="1">
        <v>9437158463</v>
      </c>
      <c r="T62" s="1" t="s">
        <v>275</v>
      </c>
      <c r="U62" s="1" t="s">
        <v>1501</v>
      </c>
      <c r="V62" s="1">
        <v>7008316854</v>
      </c>
      <c r="W62" s="1" t="s">
        <v>326</v>
      </c>
      <c r="X62" s="1" t="s">
        <v>1502</v>
      </c>
      <c r="Y62" s="1" t="s">
        <v>1503</v>
      </c>
      <c r="Z62" s="1" t="s">
        <v>1053</v>
      </c>
      <c r="AA62" s="1" t="s">
        <v>1502</v>
      </c>
      <c r="AB62" s="1" t="s">
        <v>1503</v>
      </c>
      <c r="AC62" s="1" t="s">
        <v>1053</v>
      </c>
      <c r="AD62" s="1">
        <v>8.91</v>
      </c>
      <c r="AE62" s="1" t="s">
        <v>97</v>
      </c>
      <c r="AF62" s="1" t="s">
        <v>1504</v>
      </c>
      <c r="AG62" s="1" t="s">
        <v>1505</v>
      </c>
      <c r="AH62" s="1" t="s">
        <v>195</v>
      </c>
      <c r="AI62" s="1" t="s">
        <v>354</v>
      </c>
      <c r="AJ62" s="1">
        <v>95</v>
      </c>
      <c r="AK62" s="1">
        <v>10</v>
      </c>
      <c r="AL62" s="1" t="s">
        <v>1506</v>
      </c>
      <c r="AM62" s="1" t="s">
        <v>1507</v>
      </c>
      <c r="AN62" s="1"/>
      <c r="AO62" s="1" t="s">
        <v>409</v>
      </c>
      <c r="AP62" s="1" t="s">
        <v>104</v>
      </c>
      <c r="AQ62" s="1">
        <v>69</v>
      </c>
      <c r="AR62" s="1"/>
      <c r="AS62" s="1"/>
      <c r="AT62" s="1"/>
      <c r="AU62" s="1"/>
      <c r="AV62" s="1"/>
      <c r="AW62" s="1"/>
      <c r="AX62" s="1"/>
      <c r="AY62" s="1" t="s">
        <v>1508</v>
      </c>
      <c r="AZ62" s="1" t="s">
        <v>1508</v>
      </c>
      <c r="BA62" s="1"/>
      <c r="BB62" s="1"/>
      <c r="BC62" s="1" t="s">
        <v>335</v>
      </c>
      <c r="BD62" s="1" t="s">
        <v>610</v>
      </c>
      <c r="BE62" s="1">
        <v>81.98</v>
      </c>
      <c r="BF62" s="1">
        <v>8.19</v>
      </c>
      <c r="BG62" s="1"/>
      <c r="BH62" s="1"/>
      <c r="BI62" s="1"/>
      <c r="BJ62" s="1"/>
      <c r="BK62" s="1"/>
      <c r="BL62" s="1"/>
      <c r="BM62" s="1"/>
      <c r="BN62" s="1"/>
      <c r="BO62" s="1" t="s">
        <v>1509</v>
      </c>
      <c r="BP62" s="1" t="s">
        <v>1510</v>
      </c>
      <c r="BQ62" s="1" t="s">
        <v>856</v>
      </c>
      <c r="BR62" s="1" t="s">
        <v>1511</v>
      </c>
      <c r="BS62" s="1">
        <v>41</v>
      </c>
      <c r="BT62" s="1"/>
      <c r="BU62" s="1" t="str">
        <f>HYPERLINK("https://nconnect.nicmar.ac.in/storage/profile/ProfilePhoto_P25701063_213945.jpg","Download")</f>
        <v>0</v>
      </c>
      <c r="BV62" s="3"/>
      <c r="BW62" s="3"/>
    </row>
    <row r="63" spans="1:75">
      <c r="A63" s="1" t="s">
        <v>75</v>
      </c>
      <c r="B63" s="1" t="s">
        <v>76</v>
      </c>
      <c r="C63" s="1" t="s">
        <v>1512</v>
      </c>
      <c r="D63" s="1" t="s">
        <v>1513</v>
      </c>
      <c r="E63" s="1" t="s">
        <v>1514</v>
      </c>
      <c r="F63" s="1" t="s">
        <v>1515</v>
      </c>
      <c r="G63" s="1" t="s">
        <v>1516</v>
      </c>
      <c r="H63" s="1" t="s">
        <v>1517</v>
      </c>
      <c r="I63" s="1" t="s">
        <v>1518</v>
      </c>
      <c r="J63" s="1">
        <v>7507154125</v>
      </c>
      <c r="K63" s="1" t="s">
        <v>153</v>
      </c>
      <c r="L63" s="1" t="s">
        <v>1519</v>
      </c>
      <c r="M63" s="1" t="s">
        <v>85</v>
      </c>
      <c r="N63" s="1" t="s">
        <v>1520</v>
      </c>
      <c r="O63" s="1"/>
      <c r="P63" s="1" t="s">
        <v>88</v>
      </c>
      <c r="Q63" s="1" t="s">
        <v>1521</v>
      </c>
      <c r="R63" s="1" t="s">
        <v>1522</v>
      </c>
      <c r="S63" s="1">
        <v>9823178125</v>
      </c>
      <c r="T63" s="1" t="s">
        <v>503</v>
      </c>
      <c r="U63" s="1" t="s">
        <v>1523</v>
      </c>
      <c r="V63" s="1">
        <v>9422113125</v>
      </c>
      <c r="W63" s="1" t="s">
        <v>275</v>
      </c>
      <c r="X63" s="1" t="s">
        <v>1524</v>
      </c>
      <c r="Y63" s="1" t="s">
        <v>191</v>
      </c>
      <c r="Z63" s="1" t="s">
        <v>163</v>
      </c>
      <c r="AA63" s="1" t="s">
        <v>1525</v>
      </c>
      <c r="AB63" s="1" t="s">
        <v>651</v>
      </c>
      <c r="AC63" s="1" t="s">
        <v>163</v>
      </c>
      <c r="AD63" s="1">
        <v>9.58</v>
      </c>
      <c r="AE63" s="1" t="s">
        <v>97</v>
      </c>
      <c r="AF63" s="1" t="s">
        <v>1526</v>
      </c>
      <c r="AG63" s="1" t="s">
        <v>1527</v>
      </c>
      <c r="AH63" s="1" t="s">
        <v>195</v>
      </c>
      <c r="AI63" s="1" t="s">
        <v>305</v>
      </c>
      <c r="AJ63" s="1">
        <v>96.2</v>
      </c>
      <c r="AK63" s="1"/>
      <c r="AL63" s="1" t="s">
        <v>1528</v>
      </c>
      <c r="AM63" s="1" t="s">
        <v>1527</v>
      </c>
      <c r="AN63" s="1"/>
      <c r="AO63" s="1" t="s">
        <v>172</v>
      </c>
      <c r="AP63" s="1" t="s">
        <v>514</v>
      </c>
      <c r="AQ63" s="1">
        <v>79.23</v>
      </c>
      <c r="AR63" s="1"/>
      <c r="AS63" s="1"/>
      <c r="AT63" s="1"/>
      <c r="AU63" s="1"/>
      <c r="AV63" s="1"/>
      <c r="AW63" s="1"/>
      <c r="AX63" s="1"/>
      <c r="AY63" s="1" t="s">
        <v>284</v>
      </c>
      <c r="AZ63" s="1" t="s">
        <v>1529</v>
      </c>
      <c r="BA63" s="1"/>
      <c r="BB63" s="1"/>
      <c r="BC63" s="1" t="s">
        <v>335</v>
      </c>
      <c r="BD63" s="1" t="s">
        <v>633</v>
      </c>
      <c r="BE63" s="1">
        <v>72.96</v>
      </c>
      <c r="BF63" s="1">
        <v>7.68</v>
      </c>
      <c r="BG63" s="1"/>
      <c r="BH63" s="1"/>
      <c r="BI63" s="1"/>
      <c r="BJ63" s="1"/>
      <c r="BK63" s="1"/>
      <c r="BL63" s="1"/>
      <c r="BM63" s="1"/>
      <c r="BN63" s="1"/>
      <c r="BO63" s="1" t="s">
        <v>1530</v>
      </c>
      <c r="BP63" s="1" t="s">
        <v>1531</v>
      </c>
      <c r="BQ63" s="1" t="s">
        <v>636</v>
      </c>
      <c r="BR63" s="1" t="s">
        <v>1532</v>
      </c>
      <c r="BS63" s="1">
        <v>86</v>
      </c>
      <c r="BT63" s="1" t="s">
        <v>1533</v>
      </c>
      <c r="BU63" s="1" t="str">
        <f>HYPERLINK("https://nconnect.nicmar.ac.in/storage/profile/ProfilePhoto_P25701064_689127.jpg","Download")</f>
        <v>0</v>
      </c>
      <c r="BV63" s="3"/>
      <c r="BW63" s="3"/>
    </row>
    <row r="64" spans="1:75">
      <c r="A64" s="1" t="s">
        <v>75</v>
      </c>
      <c r="B64" s="1" t="s">
        <v>76</v>
      </c>
      <c r="C64" s="1" t="s">
        <v>1534</v>
      </c>
      <c r="D64" s="1" t="s">
        <v>546</v>
      </c>
      <c r="E64" s="1" t="s">
        <v>1535</v>
      </c>
      <c r="F64" s="1" t="s">
        <v>1536</v>
      </c>
      <c r="G64" s="1" t="s">
        <v>1537</v>
      </c>
      <c r="H64" s="1" t="s">
        <v>1538</v>
      </c>
      <c r="I64" s="1" t="s">
        <v>1539</v>
      </c>
      <c r="J64" s="1">
        <v>9447200447</v>
      </c>
      <c r="K64" s="1" t="s">
        <v>153</v>
      </c>
      <c r="L64" s="1" t="s">
        <v>1540</v>
      </c>
      <c r="M64" s="1" t="s">
        <v>85</v>
      </c>
      <c r="N64" s="1" t="s">
        <v>1541</v>
      </c>
      <c r="O64" s="1"/>
      <c r="P64" s="1" t="s">
        <v>123</v>
      </c>
      <c r="Q64" s="1" t="s">
        <v>1542</v>
      </c>
      <c r="R64" s="1" t="s">
        <v>1543</v>
      </c>
      <c r="S64" s="1">
        <v>7510866844</v>
      </c>
      <c r="T64" s="1" t="s">
        <v>1544</v>
      </c>
      <c r="U64" s="1" t="s">
        <v>1545</v>
      </c>
      <c r="V64" s="1">
        <v>7510866844</v>
      </c>
      <c r="W64" s="1" t="s">
        <v>126</v>
      </c>
      <c r="X64" s="1" t="s">
        <v>1546</v>
      </c>
      <c r="Y64" s="1" t="s">
        <v>978</v>
      </c>
      <c r="Z64" s="1" t="s">
        <v>979</v>
      </c>
      <c r="AA64" s="1" t="s">
        <v>1547</v>
      </c>
      <c r="AB64" s="1" t="s">
        <v>1548</v>
      </c>
      <c r="AC64" s="1" t="s">
        <v>979</v>
      </c>
      <c r="AD64" s="1">
        <v>9.33</v>
      </c>
      <c r="AE64" s="1" t="s">
        <v>97</v>
      </c>
      <c r="AF64" s="1" t="s">
        <v>1549</v>
      </c>
      <c r="AG64" s="1" t="s">
        <v>1550</v>
      </c>
      <c r="AH64" s="1" t="s">
        <v>172</v>
      </c>
      <c r="AI64" s="1" t="s">
        <v>101</v>
      </c>
      <c r="AJ64" s="1">
        <v>96.2</v>
      </c>
      <c r="AK64" s="1">
        <v>0</v>
      </c>
      <c r="AL64" s="1" t="s">
        <v>1551</v>
      </c>
      <c r="AM64" s="1" t="s">
        <v>1550</v>
      </c>
      <c r="AN64" s="1"/>
      <c r="AO64" s="1" t="s">
        <v>139</v>
      </c>
      <c r="AP64" s="1" t="s">
        <v>228</v>
      </c>
      <c r="AQ64" s="1">
        <v>89.6</v>
      </c>
      <c r="AR64" s="1">
        <v>0</v>
      </c>
      <c r="AS64" s="1"/>
      <c r="AT64" s="1"/>
      <c r="AU64" s="1"/>
      <c r="AV64" s="1"/>
      <c r="AW64" s="1"/>
      <c r="AX64" s="1"/>
      <c r="AY64" s="1" t="s">
        <v>984</v>
      </c>
      <c r="AZ64" s="1" t="s">
        <v>1552</v>
      </c>
      <c r="BA64" s="1"/>
      <c r="BB64" s="1"/>
      <c r="BC64" s="1" t="s">
        <v>231</v>
      </c>
      <c r="BD64" s="1" t="s">
        <v>541</v>
      </c>
      <c r="BE64" s="1">
        <v>93.3</v>
      </c>
      <c r="BF64" s="1">
        <v>9.33</v>
      </c>
      <c r="BG64" s="1"/>
      <c r="BH64" s="1"/>
      <c r="BI64" s="1"/>
      <c r="BJ64" s="1"/>
      <c r="BK64" s="1"/>
      <c r="BL64" s="1"/>
      <c r="BM64" s="1"/>
      <c r="BN64" s="1"/>
      <c r="BO64" s="1" t="s">
        <v>1553</v>
      </c>
      <c r="BP64" s="1"/>
      <c r="BQ64" s="1"/>
      <c r="BR64" s="1" t="s">
        <v>1554</v>
      </c>
      <c r="BS64" s="1">
        <v>18</v>
      </c>
      <c r="BT64" s="1"/>
      <c r="BU64" s="1" t="str">
        <f>HYPERLINK("https://nconnect.nicmar.ac.in/storage/profile/ProfilePhoto_P25701065_158739.jpg","Download")</f>
        <v>0</v>
      </c>
      <c r="BV64" s="3"/>
      <c r="BW64" s="3"/>
    </row>
    <row r="65" spans="1:75">
      <c r="A65" s="1" t="s">
        <v>75</v>
      </c>
      <c r="B65" s="1" t="s">
        <v>76</v>
      </c>
      <c r="C65" s="1" t="s">
        <v>1555</v>
      </c>
      <c r="D65" s="1" t="s">
        <v>1556</v>
      </c>
      <c r="E65" s="1"/>
      <c r="F65" s="1" t="s">
        <v>1557</v>
      </c>
      <c r="G65" s="1" t="s">
        <v>1558</v>
      </c>
      <c r="H65" s="1" t="s">
        <v>1559</v>
      </c>
      <c r="I65" s="1" t="s">
        <v>1560</v>
      </c>
      <c r="J65" s="1">
        <v>9004390493</v>
      </c>
      <c r="K65" s="1" t="s">
        <v>153</v>
      </c>
      <c r="L65" s="1" t="s">
        <v>1561</v>
      </c>
      <c r="M65" s="1" t="s">
        <v>85</v>
      </c>
      <c r="N65" s="1" t="s">
        <v>1562</v>
      </c>
      <c r="O65" s="1" t="s">
        <v>474</v>
      </c>
      <c r="P65" s="1" t="s">
        <v>1563</v>
      </c>
      <c r="Q65" s="1" t="s">
        <v>1564</v>
      </c>
      <c r="R65" s="1" t="s">
        <v>1565</v>
      </c>
      <c r="S65" s="1">
        <v>9821529199</v>
      </c>
      <c r="T65" s="1" t="s">
        <v>503</v>
      </c>
      <c r="U65" s="1" t="s">
        <v>1566</v>
      </c>
      <c r="V65" s="1">
        <v>9321149199</v>
      </c>
      <c r="W65" s="1" t="s">
        <v>326</v>
      </c>
      <c r="X65" s="1" t="s">
        <v>1567</v>
      </c>
      <c r="Y65" s="1" t="s">
        <v>249</v>
      </c>
      <c r="Z65" s="1" t="s">
        <v>163</v>
      </c>
      <c r="AA65" s="1" t="s">
        <v>1567</v>
      </c>
      <c r="AB65" s="1" t="s">
        <v>249</v>
      </c>
      <c r="AC65" s="1" t="s">
        <v>163</v>
      </c>
      <c r="AD65" s="1">
        <v>8.7</v>
      </c>
      <c r="AE65" s="1" t="s">
        <v>97</v>
      </c>
      <c r="AF65" s="1" t="s">
        <v>1568</v>
      </c>
      <c r="AG65" s="1" t="s">
        <v>1569</v>
      </c>
      <c r="AH65" s="1" t="s">
        <v>195</v>
      </c>
      <c r="AI65" s="1" t="s">
        <v>100</v>
      </c>
      <c r="AJ65" s="1">
        <v>85.5</v>
      </c>
      <c r="AK65" s="1">
        <v>9</v>
      </c>
      <c r="AL65" s="1" t="s">
        <v>1568</v>
      </c>
      <c r="AM65" s="1" t="s">
        <v>1569</v>
      </c>
      <c r="AN65" s="1"/>
      <c r="AO65" s="1" t="s">
        <v>172</v>
      </c>
      <c r="AP65" s="1" t="s">
        <v>101</v>
      </c>
      <c r="AQ65" s="1">
        <v>71.6</v>
      </c>
      <c r="AR65" s="1"/>
      <c r="AS65" s="1"/>
      <c r="AT65" s="1"/>
      <c r="AU65" s="1"/>
      <c r="AV65" s="1"/>
      <c r="AW65" s="1"/>
      <c r="AX65" s="1"/>
      <c r="AY65" s="1" t="s">
        <v>255</v>
      </c>
      <c r="AZ65" s="1" t="s">
        <v>1570</v>
      </c>
      <c r="BA65" s="1"/>
      <c r="BB65" s="1"/>
      <c r="BC65" s="1" t="s">
        <v>357</v>
      </c>
      <c r="BD65" s="1" t="s">
        <v>610</v>
      </c>
      <c r="BE65" s="1">
        <v>70.68</v>
      </c>
      <c r="BF65" s="1">
        <v>7.93</v>
      </c>
      <c r="BG65" s="1"/>
      <c r="BH65" s="1"/>
      <c r="BI65" s="1"/>
      <c r="BJ65" s="1"/>
      <c r="BK65" s="1"/>
      <c r="BL65" s="1"/>
      <c r="BM65" s="1"/>
      <c r="BN65" s="1"/>
      <c r="BO65" s="1" t="s">
        <v>1571</v>
      </c>
      <c r="BP65" s="1" t="s">
        <v>1572</v>
      </c>
      <c r="BQ65" s="1" t="s">
        <v>1573</v>
      </c>
      <c r="BR65" s="1" t="s">
        <v>1574</v>
      </c>
      <c r="BS65" s="1">
        <v>34</v>
      </c>
      <c r="BT65" s="1" t="s">
        <v>1575</v>
      </c>
      <c r="BU65" s="1" t="str">
        <f>HYPERLINK("https://nconnect.nicmar.ac.in/storage/profile/ProfilePhoto_P25701066_926834.jpg","Download")</f>
        <v>0</v>
      </c>
      <c r="BV65" s="3"/>
      <c r="BW65" s="3"/>
    </row>
    <row r="66" spans="1:75">
      <c r="A66" s="1" t="s">
        <v>75</v>
      </c>
      <c r="B66" s="1" t="s">
        <v>76</v>
      </c>
      <c r="C66" s="1" t="s">
        <v>1576</v>
      </c>
      <c r="D66" s="1" t="s">
        <v>147</v>
      </c>
      <c r="E66" s="1" t="s">
        <v>1577</v>
      </c>
      <c r="F66" s="1" t="s">
        <v>1578</v>
      </c>
      <c r="G66" s="1" t="s">
        <v>1579</v>
      </c>
      <c r="H66" s="1" t="s">
        <v>1580</v>
      </c>
      <c r="I66" s="1" t="s">
        <v>1581</v>
      </c>
      <c r="J66" s="1">
        <v>8766599124</v>
      </c>
      <c r="K66" s="1" t="s">
        <v>153</v>
      </c>
      <c r="L66" s="1" t="s">
        <v>1582</v>
      </c>
      <c r="M66" s="1" t="s">
        <v>85</v>
      </c>
      <c r="N66" s="1" t="s">
        <v>271</v>
      </c>
      <c r="O66" s="1"/>
      <c r="P66" s="1" t="s">
        <v>123</v>
      </c>
      <c r="Q66" s="1" t="s">
        <v>1583</v>
      </c>
      <c r="R66" s="1" t="s">
        <v>1577</v>
      </c>
      <c r="S66" s="1">
        <v>9421874787</v>
      </c>
      <c r="T66" s="1" t="s">
        <v>220</v>
      </c>
      <c r="U66" s="1" t="s">
        <v>188</v>
      </c>
      <c r="V66" s="1">
        <v>9403840824</v>
      </c>
      <c r="W66" s="1" t="s">
        <v>275</v>
      </c>
      <c r="X66" s="1" t="s">
        <v>1584</v>
      </c>
      <c r="Y66" s="1" t="s">
        <v>716</v>
      </c>
      <c r="Z66" s="1" t="s">
        <v>163</v>
      </c>
      <c r="AA66" s="1" t="s">
        <v>1584</v>
      </c>
      <c r="AB66" s="1" t="s">
        <v>716</v>
      </c>
      <c r="AC66" s="1" t="s">
        <v>163</v>
      </c>
      <c r="AD66" s="1">
        <v>8.47</v>
      </c>
      <c r="AE66" s="1" t="s">
        <v>97</v>
      </c>
      <c r="AF66" s="1" t="s">
        <v>1585</v>
      </c>
      <c r="AG66" s="1" t="s">
        <v>1586</v>
      </c>
      <c r="AH66" s="1" t="s">
        <v>100</v>
      </c>
      <c r="AI66" s="1" t="s">
        <v>536</v>
      </c>
      <c r="AJ66" s="1">
        <v>86.6</v>
      </c>
      <c r="AK66" s="1"/>
      <c r="AL66" s="1" t="s">
        <v>1587</v>
      </c>
      <c r="AM66" s="1" t="s">
        <v>1588</v>
      </c>
      <c r="AN66" s="1"/>
      <c r="AO66" s="1" t="s">
        <v>101</v>
      </c>
      <c r="AP66" s="1" t="s">
        <v>538</v>
      </c>
      <c r="AQ66" s="1">
        <v>62.92</v>
      </c>
      <c r="AR66" s="1"/>
      <c r="AS66" s="1"/>
      <c r="AT66" s="1"/>
      <c r="AU66" s="1"/>
      <c r="AV66" s="1"/>
      <c r="AW66" s="1"/>
      <c r="AX66" s="1"/>
      <c r="AY66" s="1" t="s">
        <v>255</v>
      </c>
      <c r="AZ66" s="1" t="s">
        <v>539</v>
      </c>
      <c r="BA66" s="1"/>
      <c r="BB66" s="1"/>
      <c r="BC66" s="1" t="s">
        <v>540</v>
      </c>
      <c r="BD66" s="1" t="s">
        <v>541</v>
      </c>
      <c r="BE66" s="1">
        <v>74.23</v>
      </c>
      <c r="BF66" s="1">
        <v>8.41</v>
      </c>
      <c r="BG66" s="1"/>
      <c r="BH66" s="1"/>
      <c r="BI66" s="1"/>
      <c r="BJ66" s="1"/>
      <c r="BK66" s="1"/>
      <c r="BL66" s="1"/>
      <c r="BM66" s="1"/>
      <c r="BN66" s="1"/>
      <c r="BO66" s="1" t="s">
        <v>1589</v>
      </c>
      <c r="BP66" s="1"/>
      <c r="BQ66" s="1"/>
      <c r="BR66" s="1" t="s">
        <v>1590</v>
      </c>
      <c r="BS66" s="1">
        <v>25</v>
      </c>
      <c r="BT66" s="1" t="s">
        <v>1591</v>
      </c>
      <c r="BU66" s="1" t="str">
        <f>HYPERLINK("https://nconnect.nicmar.ac.in/storage/profile/ProfilePhoto_P25701067_261389.jpg","Download")</f>
        <v>0</v>
      </c>
      <c r="BV66" s="3"/>
      <c r="BW66" s="3"/>
    </row>
    <row r="67" spans="1:75">
      <c r="A67" s="1" t="s">
        <v>75</v>
      </c>
      <c r="B67" s="1" t="s">
        <v>76</v>
      </c>
      <c r="C67" s="1" t="s">
        <v>1592</v>
      </c>
      <c r="D67" s="1" t="s">
        <v>1593</v>
      </c>
      <c r="E67" s="1" t="s">
        <v>881</v>
      </c>
      <c r="F67" s="1" t="s">
        <v>1594</v>
      </c>
      <c r="G67" s="1" t="s">
        <v>1595</v>
      </c>
      <c r="H67" s="1" t="s">
        <v>1596</v>
      </c>
      <c r="I67" s="1" t="s">
        <v>1597</v>
      </c>
      <c r="J67" s="1">
        <v>9011527399</v>
      </c>
      <c r="K67" s="1" t="s">
        <v>83</v>
      </c>
      <c r="L67" s="1" t="s">
        <v>1598</v>
      </c>
      <c r="M67" s="1" t="s">
        <v>85</v>
      </c>
      <c r="N67" s="1" t="s">
        <v>621</v>
      </c>
      <c r="O67" s="1" t="s">
        <v>1599</v>
      </c>
      <c r="P67" s="1" t="s">
        <v>373</v>
      </c>
      <c r="Q67" s="1" t="s">
        <v>1600</v>
      </c>
      <c r="R67" s="1" t="s">
        <v>1601</v>
      </c>
      <c r="S67" s="1">
        <v>9921492794</v>
      </c>
      <c r="T67" s="1" t="s">
        <v>1602</v>
      </c>
      <c r="U67" s="1" t="s">
        <v>1603</v>
      </c>
      <c r="V67" s="1">
        <v>8956941788</v>
      </c>
      <c r="W67" s="1" t="s">
        <v>189</v>
      </c>
      <c r="X67" s="1" t="s">
        <v>1604</v>
      </c>
      <c r="Y67" s="1" t="s">
        <v>191</v>
      </c>
      <c r="Z67" s="1" t="s">
        <v>163</v>
      </c>
      <c r="AA67" s="1" t="s">
        <v>1605</v>
      </c>
      <c r="AB67" s="1" t="s">
        <v>1606</v>
      </c>
      <c r="AC67" s="1" t="s">
        <v>163</v>
      </c>
      <c r="AD67" s="1">
        <v>7.23</v>
      </c>
      <c r="AE67" s="1" t="s">
        <v>97</v>
      </c>
      <c r="AF67" s="1" t="s">
        <v>1607</v>
      </c>
      <c r="AG67" s="1" t="s">
        <v>1608</v>
      </c>
      <c r="AH67" s="1" t="s">
        <v>104</v>
      </c>
      <c r="AI67" s="1" t="s">
        <v>308</v>
      </c>
      <c r="AJ67" s="1">
        <v>76.4</v>
      </c>
      <c r="AK67" s="1">
        <v>0</v>
      </c>
      <c r="AL67" s="1" t="s">
        <v>1609</v>
      </c>
      <c r="AM67" s="1" t="s">
        <v>1610</v>
      </c>
      <c r="AN67" s="1"/>
      <c r="AO67" s="1" t="s">
        <v>105</v>
      </c>
      <c r="AP67" s="1" t="s">
        <v>108</v>
      </c>
      <c r="AQ67" s="1">
        <v>83</v>
      </c>
      <c r="AR67" s="1">
        <v>0</v>
      </c>
      <c r="AS67" s="1"/>
      <c r="AT67" s="1"/>
      <c r="AU67" s="1"/>
      <c r="AV67" s="1"/>
      <c r="AW67" s="1"/>
      <c r="AX67" s="1"/>
      <c r="AY67" s="1" t="s">
        <v>284</v>
      </c>
      <c r="AZ67" s="1" t="s">
        <v>1611</v>
      </c>
      <c r="BA67" s="1"/>
      <c r="BB67" s="1"/>
      <c r="BC67" s="1" t="s">
        <v>286</v>
      </c>
      <c r="BD67" s="1" t="s">
        <v>232</v>
      </c>
      <c r="BE67" s="1">
        <v>61.4</v>
      </c>
      <c r="BF67" s="1">
        <v>6.89</v>
      </c>
      <c r="BG67" s="1"/>
      <c r="BH67" s="1"/>
      <c r="BI67" s="1"/>
      <c r="BJ67" s="1"/>
      <c r="BK67" s="1"/>
      <c r="BL67" s="1"/>
      <c r="BM67" s="1"/>
      <c r="BN67" s="1"/>
      <c r="BO67" s="1" t="s">
        <v>1612</v>
      </c>
      <c r="BP67" s="1"/>
      <c r="BQ67" s="1"/>
      <c r="BR67" s="1" t="s">
        <v>1613</v>
      </c>
      <c r="BS67" s="1">
        <v>13</v>
      </c>
      <c r="BT67" s="1" t="s">
        <v>1614</v>
      </c>
      <c r="BU67" s="1" t="str">
        <f>HYPERLINK("https://nconnect.nicmar.ac.in/storage/profile/ProfilePhoto_P25701068_489276.jpg","Download")</f>
        <v>0</v>
      </c>
      <c r="BV67" s="3"/>
      <c r="BW67" s="3"/>
    </row>
    <row r="68" spans="1:75">
      <c r="A68" s="1" t="s">
        <v>75</v>
      </c>
      <c r="B68" s="1" t="s">
        <v>76</v>
      </c>
      <c r="C68" s="1" t="s">
        <v>1615</v>
      </c>
      <c r="D68" s="1" t="s">
        <v>1616</v>
      </c>
      <c r="E68" s="1"/>
      <c r="F68" s="1" t="s">
        <v>882</v>
      </c>
      <c r="G68" s="1" t="s">
        <v>1617</v>
      </c>
      <c r="H68" s="1" t="s">
        <v>1618</v>
      </c>
      <c r="I68" s="1" t="s">
        <v>1619</v>
      </c>
      <c r="J68" s="1">
        <v>8260607704</v>
      </c>
      <c r="K68" s="1" t="s">
        <v>153</v>
      </c>
      <c r="L68" s="1" t="s">
        <v>1620</v>
      </c>
      <c r="M68" s="1" t="s">
        <v>85</v>
      </c>
      <c r="N68" s="1" t="s">
        <v>1621</v>
      </c>
      <c r="O68" s="1"/>
      <c r="P68" s="1" t="s">
        <v>373</v>
      </c>
      <c r="Q68" s="1" t="s">
        <v>1622</v>
      </c>
      <c r="R68" s="1" t="s">
        <v>1623</v>
      </c>
      <c r="S68" s="1">
        <v>7008363900</v>
      </c>
      <c r="T68" s="1" t="s">
        <v>160</v>
      </c>
      <c r="U68" s="1" t="s">
        <v>1624</v>
      </c>
      <c r="V68" s="1">
        <v>8984478363</v>
      </c>
      <c r="W68" s="1" t="s">
        <v>93</v>
      </c>
      <c r="X68" s="1" t="s">
        <v>1625</v>
      </c>
      <c r="Y68" s="1" t="s">
        <v>1626</v>
      </c>
      <c r="Z68" s="1" t="s">
        <v>1053</v>
      </c>
      <c r="AA68" s="1" t="s">
        <v>1625</v>
      </c>
      <c r="AB68" s="1" t="s">
        <v>1626</v>
      </c>
      <c r="AC68" s="1" t="s">
        <v>1053</v>
      </c>
      <c r="AD68" s="1">
        <v>8.0</v>
      </c>
      <c r="AE68" s="1" t="s">
        <v>97</v>
      </c>
      <c r="AF68" s="1" t="s">
        <v>1627</v>
      </c>
      <c r="AG68" s="1" t="s">
        <v>1628</v>
      </c>
      <c r="AH68" s="1" t="s">
        <v>512</v>
      </c>
      <c r="AI68" s="1" t="s">
        <v>133</v>
      </c>
      <c r="AJ68" s="1">
        <v>75.17</v>
      </c>
      <c r="AK68" s="1"/>
      <c r="AL68" s="1" t="s">
        <v>1629</v>
      </c>
      <c r="AM68" s="1" t="s">
        <v>1630</v>
      </c>
      <c r="AN68" s="1"/>
      <c r="AO68" s="1" t="s">
        <v>100</v>
      </c>
      <c r="AP68" s="1" t="s">
        <v>765</v>
      </c>
      <c r="AQ68" s="1">
        <v>72.17</v>
      </c>
      <c r="AR68" s="1"/>
      <c r="AS68" s="1"/>
      <c r="AT68" s="1"/>
      <c r="AU68" s="1"/>
      <c r="AV68" s="1"/>
      <c r="AW68" s="1"/>
      <c r="AX68" s="1"/>
      <c r="AY68" s="1" t="s">
        <v>1631</v>
      </c>
      <c r="AZ68" s="1" t="s">
        <v>1632</v>
      </c>
      <c r="BA68" s="1"/>
      <c r="BB68" s="1"/>
      <c r="BC68" s="1" t="s">
        <v>1633</v>
      </c>
      <c r="BD68" s="1" t="s">
        <v>610</v>
      </c>
      <c r="BE68" s="1">
        <v>76.4</v>
      </c>
      <c r="BF68" s="1">
        <v>8.14</v>
      </c>
      <c r="BG68" s="1"/>
      <c r="BH68" s="1"/>
      <c r="BI68" s="1"/>
      <c r="BJ68" s="1"/>
      <c r="BK68" s="1"/>
      <c r="BL68" s="1"/>
      <c r="BM68" s="1"/>
      <c r="BN68" s="1"/>
      <c r="BO68" s="1" t="s">
        <v>1634</v>
      </c>
      <c r="BP68" s="1"/>
      <c r="BQ68" s="1"/>
      <c r="BR68" s="1" t="s">
        <v>1635</v>
      </c>
      <c r="BS68" s="1">
        <v>14</v>
      </c>
      <c r="BT68" s="1" t="s">
        <v>1636</v>
      </c>
      <c r="BU68" s="1" t="str">
        <f>HYPERLINK("https://nconnect.nicmar.ac.in/storage/profile/ProfilePhoto_P25701070_249536.jpg","Download")</f>
        <v>0</v>
      </c>
      <c r="BV68" s="3"/>
      <c r="BW68" s="3"/>
    </row>
    <row r="69" spans="1:75">
      <c r="A69" s="1" t="s">
        <v>75</v>
      </c>
      <c r="B69" s="1" t="s">
        <v>76</v>
      </c>
      <c r="C69" s="1" t="s">
        <v>1637</v>
      </c>
      <c r="D69" s="1" t="s">
        <v>1638</v>
      </c>
      <c r="E69" s="1" t="s">
        <v>467</v>
      </c>
      <c r="F69" s="1" t="s">
        <v>1639</v>
      </c>
      <c r="G69" s="1" t="s">
        <v>1640</v>
      </c>
      <c r="H69" s="1" t="s">
        <v>1641</v>
      </c>
      <c r="I69" s="1" t="s">
        <v>1642</v>
      </c>
      <c r="J69" s="1">
        <v>9820511536</v>
      </c>
      <c r="K69" s="1" t="s">
        <v>153</v>
      </c>
      <c r="L69" s="1" t="s">
        <v>1643</v>
      </c>
      <c r="M69" s="1" t="s">
        <v>85</v>
      </c>
      <c r="N69" s="1" t="s">
        <v>244</v>
      </c>
      <c r="O69" s="1"/>
      <c r="P69" s="1" t="s">
        <v>88</v>
      </c>
      <c r="Q69" s="1" t="s">
        <v>1644</v>
      </c>
      <c r="R69" s="1" t="s">
        <v>467</v>
      </c>
      <c r="S69" s="1">
        <v>8108106699</v>
      </c>
      <c r="T69" s="1" t="s">
        <v>275</v>
      </c>
      <c r="U69" s="1" t="s">
        <v>1267</v>
      </c>
      <c r="V69" s="1">
        <v>9930215114</v>
      </c>
      <c r="W69" s="1" t="s">
        <v>275</v>
      </c>
      <c r="X69" s="1" t="s">
        <v>1645</v>
      </c>
      <c r="Y69" s="1" t="s">
        <v>249</v>
      </c>
      <c r="Z69" s="1" t="s">
        <v>163</v>
      </c>
      <c r="AA69" s="1" t="s">
        <v>1646</v>
      </c>
      <c r="AB69" s="1" t="s">
        <v>249</v>
      </c>
      <c r="AC69" s="1" t="s">
        <v>163</v>
      </c>
      <c r="AD69" s="1">
        <v>8.23</v>
      </c>
      <c r="AE69" s="1" t="s">
        <v>97</v>
      </c>
      <c r="AF69" s="1" t="s">
        <v>1647</v>
      </c>
      <c r="AG69" s="1" t="s">
        <v>1648</v>
      </c>
      <c r="AH69" s="1" t="s">
        <v>100</v>
      </c>
      <c r="AI69" s="1" t="s">
        <v>536</v>
      </c>
      <c r="AJ69" s="1">
        <v>88.2</v>
      </c>
      <c r="AK69" s="1">
        <v>0</v>
      </c>
      <c r="AL69" s="1" t="s">
        <v>1647</v>
      </c>
      <c r="AM69" s="1" t="s">
        <v>1648</v>
      </c>
      <c r="AN69" s="1"/>
      <c r="AO69" s="1" t="s">
        <v>104</v>
      </c>
      <c r="AP69" s="1" t="s">
        <v>538</v>
      </c>
      <c r="AQ69" s="1">
        <v>63.38</v>
      </c>
      <c r="AR69" s="1">
        <v>0</v>
      </c>
      <c r="AS69" s="1"/>
      <c r="AT69" s="1"/>
      <c r="AU69" s="1"/>
      <c r="AV69" s="1"/>
      <c r="AW69" s="1"/>
      <c r="AX69" s="1"/>
      <c r="AY69" s="1" t="s">
        <v>255</v>
      </c>
      <c r="AZ69" s="1" t="s">
        <v>171</v>
      </c>
      <c r="BA69" s="1"/>
      <c r="BB69" s="1"/>
      <c r="BC69" s="1" t="s">
        <v>540</v>
      </c>
      <c r="BD69" s="1" t="s">
        <v>564</v>
      </c>
      <c r="BE69" s="1">
        <v>71.2</v>
      </c>
      <c r="BF69" s="1">
        <v>8</v>
      </c>
      <c r="BG69" s="1"/>
      <c r="BH69" s="1"/>
      <c r="BI69" s="1"/>
      <c r="BJ69" s="1"/>
      <c r="BK69" s="1"/>
      <c r="BL69" s="1"/>
      <c r="BM69" s="1"/>
      <c r="BN69" s="1"/>
      <c r="BO69" s="1" t="s">
        <v>1649</v>
      </c>
      <c r="BP69" s="1"/>
      <c r="BQ69" s="1"/>
      <c r="BR69" s="1" t="s">
        <v>1650</v>
      </c>
      <c r="BS69" s="1">
        <v>30</v>
      </c>
      <c r="BT69" s="1" t="s">
        <v>1651</v>
      </c>
      <c r="BU69" s="1" t="str">
        <f>HYPERLINK("https://nconnect.nicmar.ac.in/storage/profile/ProfilePhoto_P25701071_961527.jpg","Download")</f>
        <v>0</v>
      </c>
      <c r="BV69" s="3"/>
      <c r="BW69" s="3"/>
    </row>
    <row r="70" spans="1:75">
      <c r="A70" s="1" t="s">
        <v>75</v>
      </c>
      <c r="B70" s="1" t="s">
        <v>76</v>
      </c>
      <c r="C70" s="1" t="s">
        <v>1652</v>
      </c>
      <c r="D70" s="1" t="s">
        <v>1653</v>
      </c>
      <c r="E70" s="1" t="s">
        <v>1654</v>
      </c>
      <c r="F70" s="1" t="s">
        <v>1655</v>
      </c>
      <c r="G70" s="1" t="s">
        <v>1656</v>
      </c>
      <c r="H70" s="1" t="s">
        <v>1657</v>
      </c>
      <c r="I70" s="1" t="s">
        <v>1658</v>
      </c>
      <c r="J70" s="1">
        <v>9481244339</v>
      </c>
      <c r="K70" s="1" t="s">
        <v>83</v>
      </c>
      <c r="L70" s="1" t="s">
        <v>1659</v>
      </c>
      <c r="M70" s="1" t="s">
        <v>85</v>
      </c>
      <c r="N70" s="1" t="s">
        <v>1660</v>
      </c>
      <c r="O70" s="1"/>
      <c r="P70" s="1" t="s">
        <v>373</v>
      </c>
      <c r="Q70" s="1" t="s">
        <v>1661</v>
      </c>
      <c r="R70" s="1" t="s">
        <v>1662</v>
      </c>
      <c r="S70" s="1">
        <v>9341252448</v>
      </c>
      <c r="T70" s="1" t="s">
        <v>648</v>
      </c>
      <c r="U70" s="1" t="s">
        <v>1663</v>
      </c>
      <c r="V70" s="1">
        <v>9448950426</v>
      </c>
      <c r="W70" s="1" t="s">
        <v>326</v>
      </c>
      <c r="X70" s="1" t="s">
        <v>1664</v>
      </c>
      <c r="Y70" s="1" t="s">
        <v>129</v>
      </c>
      <c r="Z70" s="1" t="s">
        <v>130</v>
      </c>
      <c r="AA70" s="1" t="s">
        <v>1664</v>
      </c>
      <c r="AB70" s="1" t="s">
        <v>129</v>
      </c>
      <c r="AC70" s="1" t="s">
        <v>130</v>
      </c>
      <c r="AD70" s="1">
        <v>8.35</v>
      </c>
      <c r="AE70" s="1" t="s">
        <v>97</v>
      </c>
      <c r="AF70" s="1" t="s">
        <v>1665</v>
      </c>
      <c r="AG70" s="1" t="s">
        <v>1666</v>
      </c>
      <c r="AH70" s="1" t="s">
        <v>195</v>
      </c>
      <c r="AI70" s="1" t="s">
        <v>100</v>
      </c>
      <c r="AJ70" s="1">
        <v>72.2</v>
      </c>
      <c r="AK70" s="1">
        <v>7.6</v>
      </c>
      <c r="AL70" s="1"/>
      <c r="AM70" s="1"/>
      <c r="AN70" s="1"/>
      <c r="AO70" s="1"/>
      <c r="AP70" s="1"/>
      <c r="AQ70" s="1"/>
      <c r="AR70" s="1"/>
      <c r="AS70" s="1" t="s">
        <v>1438</v>
      </c>
      <c r="AT70" s="1" t="s">
        <v>1667</v>
      </c>
      <c r="AU70" s="1" t="s">
        <v>172</v>
      </c>
      <c r="AV70" s="1" t="s">
        <v>286</v>
      </c>
      <c r="AW70" s="1">
        <v>72.28</v>
      </c>
      <c r="AX70" s="1"/>
      <c r="AY70" s="1" t="s">
        <v>696</v>
      </c>
      <c r="AZ70" s="1" t="s">
        <v>1668</v>
      </c>
      <c r="BA70" s="1"/>
      <c r="BB70" s="1"/>
      <c r="BC70" s="1" t="s">
        <v>286</v>
      </c>
      <c r="BD70" s="1" t="s">
        <v>898</v>
      </c>
      <c r="BE70" s="1">
        <v>69.2</v>
      </c>
      <c r="BF70" s="1">
        <v>7.67</v>
      </c>
      <c r="BG70" s="1"/>
      <c r="BH70" s="1"/>
      <c r="BI70" s="1"/>
      <c r="BJ70" s="1"/>
      <c r="BK70" s="1"/>
      <c r="BL70" s="1"/>
      <c r="BM70" s="1"/>
      <c r="BN70" s="1"/>
      <c r="BO70" s="1" t="s">
        <v>1669</v>
      </c>
      <c r="BP70" s="1" t="s">
        <v>1670</v>
      </c>
      <c r="BQ70" s="1" t="s">
        <v>205</v>
      </c>
      <c r="BR70" s="1" t="s">
        <v>1671</v>
      </c>
      <c r="BS70" s="1">
        <v>15</v>
      </c>
      <c r="BT70" s="1"/>
      <c r="BU70" s="1" t="str">
        <f>HYPERLINK("https://nconnect.nicmar.ac.in/storage/profile/ProfilePhoto_P25701073_431986.jpg","Download")</f>
        <v>0</v>
      </c>
      <c r="BV70" s="3"/>
      <c r="BW70" s="3"/>
    </row>
    <row r="71" spans="1:75">
      <c r="A71" s="1" t="s">
        <v>75</v>
      </c>
      <c r="B71" s="1" t="s">
        <v>76</v>
      </c>
      <c r="C71" s="1" t="s">
        <v>1672</v>
      </c>
      <c r="D71" s="1" t="s">
        <v>1673</v>
      </c>
      <c r="E71" s="1" t="s">
        <v>547</v>
      </c>
      <c r="F71" s="1" t="s">
        <v>1674</v>
      </c>
      <c r="G71" s="1" t="s">
        <v>1675</v>
      </c>
      <c r="H71" s="1" t="s">
        <v>1676</v>
      </c>
      <c r="I71" s="1" t="s">
        <v>1677</v>
      </c>
      <c r="J71" s="1">
        <v>9964579239</v>
      </c>
      <c r="K71" s="1" t="s">
        <v>83</v>
      </c>
      <c r="L71" s="1" t="s">
        <v>1678</v>
      </c>
      <c r="M71" s="1" t="s">
        <v>85</v>
      </c>
      <c r="N71" s="1" t="s">
        <v>1679</v>
      </c>
      <c r="O71" s="1"/>
      <c r="P71" s="1" t="s">
        <v>123</v>
      </c>
      <c r="Q71" s="1" t="s">
        <v>1680</v>
      </c>
      <c r="R71" s="1" t="s">
        <v>1681</v>
      </c>
      <c r="S71" s="1">
        <v>9980540888</v>
      </c>
      <c r="T71" s="1" t="s">
        <v>999</v>
      </c>
      <c r="U71" s="1" t="s">
        <v>1682</v>
      </c>
      <c r="V71" s="1">
        <v>9980866476</v>
      </c>
      <c r="W71" s="1" t="s">
        <v>277</v>
      </c>
      <c r="X71" s="1" t="s">
        <v>1683</v>
      </c>
      <c r="Y71" s="1" t="s">
        <v>129</v>
      </c>
      <c r="Z71" s="1" t="s">
        <v>130</v>
      </c>
      <c r="AA71" s="1" t="s">
        <v>1683</v>
      </c>
      <c r="AB71" s="1" t="s">
        <v>129</v>
      </c>
      <c r="AC71" s="1" t="s">
        <v>130</v>
      </c>
      <c r="AD71" s="1">
        <v>8.56</v>
      </c>
      <c r="AE71" s="1" t="s">
        <v>97</v>
      </c>
      <c r="AF71" s="1" t="s">
        <v>1684</v>
      </c>
      <c r="AG71" s="1" t="s">
        <v>1685</v>
      </c>
      <c r="AH71" s="1" t="s">
        <v>1334</v>
      </c>
      <c r="AI71" s="1" t="s">
        <v>331</v>
      </c>
      <c r="AJ71" s="1">
        <v>68.8</v>
      </c>
      <c r="AK71" s="1">
        <v>0</v>
      </c>
      <c r="AL71" s="1"/>
      <c r="AM71" s="1"/>
      <c r="AN71" s="1"/>
      <c r="AO71" s="1"/>
      <c r="AP71" s="1"/>
      <c r="AQ71" s="1"/>
      <c r="AR71" s="1"/>
      <c r="AS71" s="1" t="s">
        <v>1686</v>
      </c>
      <c r="AT71" s="1" t="s">
        <v>1687</v>
      </c>
      <c r="AU71" s="1" t="s">
        <v>1688</v>
      </c>
      <c r="AV71" s="1" t="s">
        <v>1633</v>
      </c>
      <c r="AW71" s="1">
        <v>75</v>
      </c>
      <c r="AX71" s="1">
        <v>0</v>
      </c>
      <c r="AY71" s="1" t="s">
        <v>696</v>
      </c>
      <c r="AZ71" s="1" t="s">
        <v>1689</v>
      </c>
      <c r="BA71" s="1"/>
      <c r="BB71" s="1"/>
      <c r="BC71" s="1" t="s">
        <v>105</v>
      </c>
      <c r="BD71" s="1" t="s">
        <v>1690</v>
      </c>
      <c r="BE71" s="1">
        <v>61.3</v>
      </c>
      <c r="BF71" s="1">
        <v>6.88</v>
      </c>
      <c r="BG71" s="1"/>
      <c r="BH71" s="1"/>
      <c r="BI71" s="1"/>
      <c r="BJ71" s="1"/>
      <c r="BK71" s="1"/>
      <c r="BL71" s="1"/>
      <c r="BM71" s="1"/>
      <c r="BN71" s="1"/>
      <c r="BO71" s="1" t="s">
        <v>1691</v>
      </c>
      <c r="BP71" s="1" t="s">
        <v>1692</v>
      </c>
      <c r="BQ71" s="1" t="s">
        <v>1693</v>
      </c>
      <c r="BR71" s="1" t="s">
        <v>1694</v>
      </c>
      <c r="BS71" s="1">
        <v>56</v>
      </c>
      <c r="BT71" s="1" t="s">
        <v>1695</v>
      </c>
      <c r="BU71" s="1" t="str">
        <f>HYPERLINK("https://nconnect.nicmar.ac.in/storage/profile/ProfilePhoto_P25701074_918327.jpg","Download")</f>
        <v>0</v>
      </c>
      <c r="BV71" s="3"/>
      <c r="BW71" s="3"/>
    </row>
    <row r="72" spans="1:75">
      <c r="A72" s="1" t="s">
        <v>75</v>
      </c>
      <c r="B72" s="1" t="s">
        <v>76</v>
      </c>
      <c r="C72" s="1" t="s">
        <v>1696</v>
      </c>
      <c r="D72" s="1" t="s">
        <v>392</v>
      </c>
      <c r="E72" s="1" t="s">
        <v>1697</v>
      </c>
      <c r="F72" s="1" t="s">
        <v>1698</v>
      </c>
      <c r="G72" s="1" t="s">
        <v>1699</v>
      </c>
      <c r="H72" s="1" t="s">
        <v>1700</v>
      </c>
      <c r="I72" s="1" t="s">
        <v>1701</v>
      </c>
      <c r="J72" s="1">
        <v>9637489494</v>
      </c>
      <c r="K72" s="1" t="s">
        <v>83</v>
      </c>
      <c r="L72" s="1" t="s">
        <v>1702</v>
      </c>
      <c r="M72" s="1" t="s">
        <v>85</v>
      </c>
      <c r="N72" s="1" t="s">
        <v>1703</v>
      </c>
      <c r="O72" s="1" t="s">
        <v>1704</v>
      </c>
      <c r="P72" s="1" t="s">
        <v>123</v>
      </c>
      <c r="Q72" s="1" t="s">
        <v>1705</v>
      </c>
      <c r="R72" s="1" t="s">
        <v>1697</v>
      </c>
      <c r="S72" s="1">
        <v>9423363480</v>
      </c>
      <c r="T72" s="1" t="s">
        <v>275</v>
      </c>
      <c r="U72" s="1" t="s">
        <v>1706</v>
      </c>
      <c r="V72" s="1">
        <v>8308722054</v>
      </c>
      <c r="W72" s="1" t="s">
        <v>189</v>
      </c>
      <c r="X72" s="1" t="s">
        <v>1707</v>
      </c>
      <c r="Y72" s="1" t="s">
        <v>249</v>
      </c>
      <c r="Z72" s="1" t="s">
        <v>163</v>
      </c>
      <c r="AA72" s="1" t="s">
        <v>1707</v>
      </c>
      <c r="AB72" s="1" t="s">
        <v>249</v>
      </c>
      <c r="AC72" s="1" t="s">
        <v>163</v>
      </c>
      <c r="AD72" s="1">
        <v>7.02</v>
      </c>
      <c r="AE72" s="1" t="s">
        <v>97</v>
      </c>
      <c r="AF72" s="1" t="s">
        <v>1708</v>
      </c>
      <c r="AG72" s="1" t="s">
        <v>1709</v>
      </c>
      <c r="AH72" s="1" t="s">
        <v>195</v>
      </c>
      <c r="AI72" s="1" t="s">
        <v>100</v>
      </c>
      <c r="AJ72" s="1">
        <v>83.4</v>
      </c>
      <c r="AK72" s="1"/>
      <c r="AL72" s="1" t="s">
        <v>1710</v>
      </c>
      <c r="AM72" s="1" t="s">
        <v>1711</v>
      </c>
      <c r="AN72" s="1"/>
      <c r="AO72" s="1" t="s">
        <v>198</v>
      </c>
      <c r="AP72" s="1" t="s">
        <v>101</v>
      </c>
      <c r="AQ72" s="1">
        <v>60</v>
      </c>
      <c r="AR72" s="1">
        <v>6.31</v>
      </c>
      <c r="AS72" s="1"/>
      <c r="AT72" s="1"/>
      <c r="AU72" s="1"/>
      <c r="AV72" s="1"/>
      <c r="AW72" s="1"/>
      <c r="AX72" s="1"/>
      <c r="AY72" s="1" t="s">
        <v>170</v>
      </c>
      <c r="AZ72" s="1" t="s">
        <v>1712</v>
      </c>
      <c r="BA72" s="1"/>
      <c r="BB72" s="1"/>
      <c r="BC72" s="1" t="s">
        <v>105</v>
      </c>
      <c r="BD72" s="1" t="s">
        <v>898</v>
      </c>
      <c r="BE72" s="1">
        <v>60.22</v>
      </c>
      <c r="BF72" s="1">
        <v>6.6</v>
      </c>
      <c r="BG72" s="1"/>
      <c r="BH72" s="1"/>
      <c r="BI72" s="1"/>
      <c r="BJ72" s="1"/>
      <c r="BK72" s="1"/>
      <c r="BL72" s="1"/>
      <c r="BM72" s="1"/>
      <c r="BN72" s="1"/>
      <c r="BO72" s="1" t="s">
        <v>1713</v>
      </c>
      <c r="BP72" s="1"/>
      <c r="BQ72" s="1"/>
      <c r="BR72" s="1" t="s">
        <v>1714</v>
      </c>
      <c r="BS72" s="1">
        <v>35</v>
      </c>
      <c r="BT72" s="1" t="s">
        <v>1715</v>
      </c>
      <c r="BU72" s="1" t="str">
        <f>HYPERLINK("https://nconnect.nicmar.ac.in/storage/profile/ProfilePhoto_P25701075_871349.jpg","Download")</f>
        <v>0</v>
      </c>
      <c r="BV72" s="3"/>
      <c r="BW72" s="3"/>
    </row>
    <row r="73" spans="1:75">
      <c r="A73" s="1" t="s">
        <v>75</v>
      </c>
      <c r="B73" s="1" t="s">
        <v>76</v>
      </c>
      <c r="C73" s="1" t="s">
        <v>1716</v>
      </c>
      <c r="D73" s="1" t="s">
        <v>1717</v>
      </c>
      <c r="E73" s="1" t="s">
        <v>1718</v>
      </c>
      <c r="F73" s="1" t="s">
        <v>1719</v>
      </c>
      <c r="G73" s="1" t="s">
        <v>1720</v>
      </c>
      <c r="H73" s="1" t="s">
        <v>1721</v>
      </c>
      <c r="I73" s="1" t="s">
        <v>1722</v>
      </c>
      <c r="J73" s="1">
        <v>7249773022</v>
      </c>
      <c r="K73" s="1" t="s">
        <v>83</v>
      </c>
      <c r="L73" s="1" t="s">
        <v>1723</v>
      </c>
      <c r="M73" s="1" t="s">
        <v>85</v>
      </c>
      <c r="N73" s="1" t="s">
        <v>1724</v>
      </c>
      <c r="O73" s="1" t="s">
        <v>1725</v>
      </c>
      <c r="P73" s="1" t="s">
        <v>373</v>
      </c>
      <c r="Q73" s="1" t="s">
        <v>1726</v>
      </c>
      <c r="R73" s="1" t="s">
        <v>1727</v>
      </c>
      <c r="S73" s="1">
        <v>9834795580</v>
      </c>
      <c r="T73" s="1" t="s">
        <v>1728</v>
      </c>
      <c r="U73" s="1" t="s">
        <v>1729</v>
      </c>
      <c r="V73" s="1">
        <v>7249773022</v>
      </c>
      <c r="W73" s="1" t="s">
        <v>1730</v>
      </c>
      <c r="X73" s="1" t="s">
        <v>1731</v>
      </c>
      <c r="Y73" s="1" t="s">
        <v>191</v>
      </c>
      <c r="Z73" s="1" t="s">
        <v>163</v>
      </c>
      <c r="AA73" s="1" t="s">
        <v>1731</v>
      </c>
      <c r="AB73" s="1" t="s">
        <v>191</v>
      </c>
      <c r="AC73" s="1" t="s">
        <v>163</v>
      </c>
      <c r="AD73" s="1">
        <v>8.49</v>
      </c>
      <c r="AE73" s="1" t="s">
        <v>97</v>
      </c>
      <c r="AF73" s="1" t="s">
        <v>1732</v>
      </c>
      <c r="AG73" s="1" t="s">
        <v>782</v>
      </c>
      <c r="AH73" s="1" t="s">
        <v>1733</v>
      </c>
      <c r="AI73" s="1" t="s">
        <v>308</v>
      </c>
      <c r="AJ73" s="1">
        <v>85.2</v>
      </c>
      <c r="AK73" s="1"/>
      <c r="AL73" s="1" t="s">
        <v>1734</v>
      </c>
      <c r="AM73" s="1" t="s">
        <v>782</v>
      </c>
      <c r="AN73" s="1"/>
      <c r="AO73" s="1" t="s">
        <v>357</v>
      </c>
      <c r="AP73" s="1" t="s">
        <v>1313</v>
      </c>
      <c r="AQ73" s="1">
        <v>85.17</v>
      </c>
      <c r="AR73" s="1"/>
      <c r="AS73" s="1"/>
      <c r="AT73" s="1"/>
      <c r="AU73" s="1"/>
      <c r="AV73" s="1"/>
      <c r="AW73" s="1"/>
      <c r="AX73" s="1"/>
      <c r="AY73" s="1" t="s">
        <v>284</v>
      </c>
      <c r="AZ73" s="1" t="s">
        <v>1735</v>
      </c>
      <c r="BA73" s="1"/>
      <c r="BB73" s="1"/>
      <c r="BC73" s="1" t="s">
        <v>228</v>
      </c>
      <c r="BD73" s="1" t="s">
        <v>232</v>
      </c>
      <c r="BE73" s="1">
        <v>70.8</v>
      </c>
      <c r="BF73" s="1">
        <v>7.83</v>
      </c>
      <c r="BG73" s="1"/>
      <c r="BH73" s="1"/>
      <c r="BI73" s="1"/>
      <c r="BJ73" s="1"/>
      <c r="BK73" s="1"/>
      <c r="BL73" s="1"/>
      <c r="BM73" s="1"/>
      <c r="BN73" s="1"/>
      <c r="BO73" s="1" t="s">
        <v>1736</v>
      </c>
      <c r="BP73" s="1"/>
      <c r="BQ73" s="1"/>
      <c r="BR73" s="1" t="s">
        <v>1737</v>
      </c>
      <c r="BS73" s="1">
        <v>15</v>
      </c>
      <c r="BT73" s="1" t="s">
        <v>1738</v>
      </c>
      <c r="BU73" s="1" t="str">
        <f>HYPERLINK("https://nconnect.nicmar.ac.in/storage/profile/ProfilePhoto_P25701076_837462.jpg","Download")</f>
        <v>0</v>
      </c>
      <c r="BV73" s="3"/>
      <c r="BW73" s="3"/>
    </row>
    <row r="74" spans="1:75">
      <c r="A74" s="1" t="s">
        <v>75</v>
      </c>
      <c r="B74" s="1" t="s">
        <v>76</v>
      </c>
      <c r="C74" s="1" t="s">
        <v>1739</v>
      </c>
      <c r="D74" s="1" t="s">
        <v>1740</v>
      </c>
      <c r="E74" s="1"/>
      <c r="F74" s="1" t="s">
        <v>547</v>
      </c>
      <c r="G74" s="1" t="s">
        <v>1741</v>
      </c>
      <c r="H74" s="1" t="s">
        <v>1742</v>
      </c>
      <c r="I74" s="1" t="s">
        <v>1743</v>
      </c>
      <c r="J74" s="1">
        <v>9873481483</v>
      </c>
      <c r="K74" s="1" t="s">
        <v>153</v>
      </c>
      <c r="L74" s="1" t="s">
        <v>1744</v>
      </c>
      <c r="M74" s="1" t="s">
        <v>85</v>
      </c>
      <c r="N74" s="1" t="s">
        <v>552</v>
      </c>
      <c r="O74" s="1"/>
      <c r="P74" s="1" t="s">
        <v>123</v>
      </c>
      <c r="Q74" s="1" t="s">
        <v>1745</v>
      </c>
      <c r="R74" s="1" t="s">
        <v>1746</v>
      </c>
      <c r="S74" s="1">
        <v>9891545415</v>
      </c>
      <c r="T74" s="1" t="s">
        <v>401</v>
      </c>
      <c r="U74" s="1" t="s">
        <v>1747</v>
      </c>
      <c r="V74" s="1">
        <v>8882100200</v>
      </c>
      <c r="W74" s="1" t="s">
        <v>1748</v>
      </c>
      <c r="X74" s="1" t="s">
        <v>1749</v>
      </c>
      <c r="Y74" s="1" t="s">
        <v>1750</v>
      </c>
      <c r="Z74" s="1" t="s">
        <v>1027</v>
      </c>
      <c r="AA74" s="1" t="s">
        <v>1749</v>
      </c>
      <c r="AB74" s="1" t="s">
        <v>1750</v>
      </c>
      <c r="AC74" s="1" t="s">
        <v>1027</v>
      </c>
      <c r="AD74" s="1">
        <v>8.35</v>
      </c>
      <c r="AE74" s="1" t="s">
        <v>97</v>
      </c>
      <c r="AF74" s="1" t="s">
        <v>1751</v>
      </c>
      <c r="AG74" s="1" t="s">
        <v>1752</v>
      </c>
      <c r="AH74" s="1" t="s">
        <v>1753</v>
      </c>
      <c r="AI74" s="1" t="s">
        <v>1754</v>
      </c>
      <c r="AJ74" s="1">
        <v>85.5</v>
      </c>
      <c r="AK74" s="1">
        <v>9</v>
      </c>
      <c r="AL74" s="1" t="s">
        <v>1755</v>
      </c>
      <c r="AM74" s="1" t="s">
        <v>1752</v>
      </c>
      <c r="AN74" s="1"/>
      <c r="AO74" s="1" t="s">
        <v>512</v>
      </c>
      <c r="AP74" s="1" t="s">
        <v>536</v>
      </c>
      <c r="AQ74" s="1">
        <v>77.6</v>
      </c>
      <c r="AR74" s="1">
        <v>8.16</v>
      </c>
      <c r="AS74" s="1"/>
      <c r="AT74" s="1"/>
      <c r="AU74" s="1"/>
      <c r="AV74" s="1"/>
      <c r="AW74" s="1"/>
      <c r="AX74" s="1"/>
      <c r="AY74" s="1" t="s">
        <v>1756</v>
      </c>
      <c r="AZ74" s="1" t="s">
        <v>1757</v>
      </c>
      <c r="BA74" s="1"/>
      <c r="BB74" s="1"/>
      <c r="BC74" s="1" t="s">
        <v>409</v>
      </c>
      <c r="BD74" s="1" t="s">
        <v>199</v>
      </c>
      <c r="BE74" s="1">
        <v>84</v>
      </c>
      <c r="BF74" s="1">
        <v>8.9</v>
      </c>
      <c r="BG74" s="1"/>
      <c r="BH74" s="1"/>
      <c r="BI74" s="1"/>
      <c r="BJ74" s="1"/>
      <c r="BK74" s="1"/>
      <c r="BL74" s="1"/>
      <c r="BM74" s="1"/>
      <c r="BN74" s="1"/>
      <c r="BO74" s="1" t="s">
        <v>1758</v>
      </c>
      <c r="BP74" s="1" t="s">
        <v>1759</v>
      </c>
      <c r="BQ74" s="1" t="s">
        <v>1760</v>
      </c>
      <c r="BR74" s="1" t="s">
        <v>1761</v>
      </c>
      <c r="BS74" s="1">
        <v>14</v>
      </c>
      <c r="BT74" s="1"/>
      <c r="BU74" s="1" t="str">
        <f>HYPERLINK("https://nconnect.nicmar.ac.in/storage/profile/ProfilePhoto_P25701077_254678.jpg","Download")</f>
        <v>0</v>
      </c>
      <c r="BV74" s="3"/>
      <c r="BW74" s="3"/>
    </row>
    <row r="75" spans="1:75">
      <c r="A75" s="1" t="s">
        <v>75</v>
      </c>
      <c r="B75" s="1" t="s">
        <v>76</v>
      </c>
      <c r="C75" s="1" t="s">
        <v>1762</v>
      </c>
      <c r="D75" s="1" t="s">
        <v>467</v>
      </c>
      <c r="E75" s="1"/>
      <c r="F75" s="1" t="s">
        <v>1763</v>
      </c>
      <c r="G75" s="1" t="s">
        <v>1764</v>
      </c>
      <c r="H75" s="1" t="s">
        <v>1765</v>
      </c>
      <c r="I75" s="1" t="s">
        <v>1766</v>
      </c>
      <c r="J75" s="1">
        <v>9566144140</v>
      </c>
      <c r="K75" s="1" t="s">
        <v>83</v>
      </c>
      <c r="L75" s="1" t="s">
        <v>1767</v>
      </c>
      <c r="M75" s="1" t="s">
        <v>85</v>
      </c>
      <c r="N75" s="1" t="s">
        <v>1768</v>
      </c>
      <c r="O75" s="1"/>
      <c r="P75" s="1" t="s">
        <v>802</v>
      </c>
      <c r="Q75" s="1" t="s">
        <v>1769</v>
      </c>
      <c r="R75" s="1" t="s">
        <v>1763</v>
      </c>
      <c r="S75" s="1">
        <v>9840084140</v>
      </c>
      <c r="T75" s="1" t="s">
        <v>275</v>
      </c>
      <c r="U75" s="1" t="s">
        <v>1770</v>
      </c>
      <c r="V75" s="1">
        <v>9790888140</v>
      </c>
      <c r="W75" s="1" t="s">
        <v>277</v>
      </c>
      <c r="X75" s="1" t="s">
        <v>1771</v>
      </c>
      <c r="Y75" s="1" t="s">
        <v>222</v>
      </c>
      <c r="Z75" s="1" t="s">
        <v>223</v>
      </c>
      <c r="AA75" s="1" t="s">
        <v>1771</v>
      </c>
      <c r="AB75" s="1" t="s">
        <v>222</v>
      </c>
      <c r="AC75" s="1" t="s">
        <v>223</v>
      </c>
      <c r="AD75" s="1">
        <v>8.56</v>
      </c>
      <c r="AE75" s="1" t="s">
        <v>97</v>
      </c>
      <c r="AF75" s="1" t="s">
        <v>1772</v>
      </c>
      <c r="AG75" s="1" t="s">
        <v>1773</v>
      </c>
      <c r="AH75" s="1" t="s">
        <v>252</v>
      </c>
      <c r="AI75" s="1" t="s">
        <v>167</v>
      </c>
      <c r="AJ75" s="1">
        <v>91.2</v>
      </c>
      <c r="AK75" s="1"/>
      <c r="AL75" s="1" t="s">
        <v>1772</v>
      </c>
      <c r="AM75" s="1" t="s">
        <v>1773</v>
      </c>
      <c r="AN75" s="1"/>
      <c r="AO75" s="1" t="s">
        <v>305</v>
      </c>
      <c r="AP75" s="1" t="s">
        <v>536</v>
      </c>
      <c r="AQ75" s="1">
        <v>73.91</v>
      </c>
      <c r="AR75" s="1"/>
      <c r="AS75" s="1"/>
      <c r="AT75" s="1"/>
      <c r="AU75" s="1"/>
      <c r="AV75" s="1"/>
      <c r="AW75" s="1"/>
      <c r="AX75" s="1"/>
      <c r="AY75" s="1" t="s">
        <v>1774</v>
      </c>
      <c r="AZ75" s="1" t="s">
        <v>1775</v>
      </c>
      <c r="BA75" s="1"/>
      <c r="BB75" s="1"/>
      <c r="BC75" s="1" t="s">
        <v>172</v>
      </c>
      <c r="BD75" s="1" t="s">
        <v>410</v>
      </c>
      <c r="BE75" s="1">
        <v>87.5</v>
      </c>
      <c r="BF75" s="1">
        <v>8.75</v>
      </c>
      <c r="BG75" s="1"/>
      <c r="BH75" s="1"/>
      <c r="BI75" s="1"/>
      <c r="BJ75" s="1"/>
      <c r="BK75" s="1"/>
      <c r="BL75" s="1"/>
      <c r="BM75" s="1"/>
      <c r="BN75" s="1"/>
      <c r="BO75" s="1" t="s">
        <v>1776</v>
      </c>
      <c r="BP75" s="1" t="s">
        <v>1777</v>
      </c>
      <c r="BQ75" s="1" t="s">
        <v>700</v>
      </c>
      <c r="BR75" s="1" t="s">
        <v>1778</v>
      </c>
      <c r="BS75" s="1">
        <v>33</v>
      </c>
      <c r="BT75" s="1"/>
      <c r="BU75" s="1" t="str">
        <f>HYPERLINK("https://nconnect.nicmar.ac.in/storage/profile/ProfilePhoto_P25701078_946752.jpg","Download")</f>
        <v>0</v>
      </c>
      <c r="BV75" s="3"/>
      <c r="BW75" s="3"/>
    </row>
    <row r="76" spans="1:75">
      <c r="A76" s="1" t="s">
        <v>75</v>
      </c>
      <c r="B76" s="1" t="s">
        <v>76</v>
      </c>
      <c r="C76" s="1" t="s">
        <v>1779</v>
      </c>
      <c r="D76" s="1" t="s">
        <v>593</v>
      </c>
      <c r="E76" s="1" t="s">
        <v>1780</v>
      </c>
      <c r="F76" s="1" t="s">
        <v>1342</v>
      </c>
      <c r="G76" s="1" t="s">
        <v>1781</v>
      </c>
      <c r="H76" s="1" t="s">
        <v>1782</v>
      </c>
      <c r="I76" s="1" t="s">
        <v>1783</v>
      </c>
      <c r="J76" s="1">
        <v>9004509282</v>
      </c>
      <c r="K76" s="1" t="s">
        <v>83</v>
      </c>
      <c r="L76" s="1" t="s">
        <v>1784</v>
      </c>
      <c r="M76" s="1" t="s">
        <v>85</v>
      </c>
      <c r="N76" s="1" t="s">
        <v>621</v>
      </c>
      <c r="O76" s="1"/>
      <c r="P76" s="1" t="s">
        <v>88</v>
      </c>
      <c r="Q76" s="1" t="s">
        <v>1785</v>
      </c>
      <c r="R76" s="1" t="s">
        <v>1786</v>
      </c>
      <c r="S76" s="1">
        <v>9867932157</v>
      </c>
      <c r="T76" s="1" t="s">
        <v>1787</v>
      </c>
      <c r="U76" s="1" t="s">
        <v>1788</v>
      </c>
      <c r="V76" s="1">
        <v>9969227556</v>
      </c>
      <c r="W76" s="1" t="s">
        <v>93</v>
      </c>
      <c r="X76" s="1" t="s">
        <v>1789</v>
      </c>
      <c r="Y76" s="1" t="s">
        <v>162</v>
      </c>
      <c r="Z76" s="1" t="s">
        <v>163</v>
      </c>
      <c r="AA76" s="1" t="s">
        <v>1789</v>
      </c>
      <c r="AB76" s="1" t="s">
        <v>162</v>
      </c>
      <c r="AC76" s="1" t="s">
        <v>163</v>
      </c>
      <c r="AD76" s="1">
        <v>8.88</v>
      </c>
      <c r="AE76" s="1" t="s">
        <v>97</v>
      </c>
      <c r="AF76" s="1" t="s">
        <v>1790</v>
      </c>
      <c r="AG76" s="1" t="s">
        <v>381</v>
      </c>
      <c r="AH76" s="1" t="s">
        <v>382</v>
      </c>
      <c r="AI76" s="1" t="s">
        <v>383</v>
      </c>
      <c r="AJ76" s="1">
        <v>88.33</v>
      </c>
      <c r="AK76" s="1">
        <v>0</v>
      </c>
      <c r="AL76" s="1" t="s">
        <v>1791</v>
      </c>
      <c r="AM76" s="1" t="s">
        <v>165</v>
      </c>
      <c r="AN76" s="1"/>
      <c r="AO76" s="1" t="s">
        <v>100</v>
      </c>
      <c r="AP76" s="1" t="s">
        <v>169</v>
      </c>
      <c r="AQ76" s="1">
        <v>81.54</v>
      </c>
      <c r="AR76" s="1">
        <v>0</v>
      </c>
      <c r="AS76" s="1"/>
      <c r="AT76" s="1"/>
      <c r="AU76" s="1"/>
      <c r="AV76" s="1"/>
      <c r="AW76" s="1"/>
      <c r="AX76" s="1"/>
      <c r="AY76" s="1" t="s">
        <v>255</v>
      </c>
      <c r="AZ76" s="1" t="s">
        <v>1792</v>
      </c>
      <c r="BA76" s="1"/>
      <c r="BB76" s="1"/>
      <c r="BC76" s="1" t="s">
        <v>198</v>
      </c>
      <c r="BD76" s="1" t="s">
        <v>173</v>
      </c>
      <c r="BE76" s="1">
        <v>78.08</v>
      </c>
      <c r="BF76" s="1">
        <v>8.93</v>
      </c>
      <c r="BG76" s="1"/>
      <c r="BH76" s="1"/>
      <c r="BI76" s="1"/>
      <c r="BJ76" s="1"/>
      <c r="BK76" s="1"/>
      <c r="BL76" s="1"/>
      <c r="BM76" s="1"/>
      <c r="BN76" s="1"/>
      <c r="BO76" s="1" t="s">
        <v>1793</v>
      </c>
      <c r="BP76" s="1" t="s">
        <v>1794</v>
      </c>
      <c r="BQ76" s="1" t="s">
        <v>1795</v>
      </c>
      <c r="BR76" s="1" t="s">
        <v>1796</v>
      </c>
      <c r="BS76" s="1">
        <v>29</v>
      </c>
      <c r="BT76" s="1" t="s">
        <v>1797</v>
      </c>
      <c r="BU76" s="1" t="str">
        <f>HYPERLINK("https://nconnect.nicmar.ac.in/storage/profile/ProfilePhoto_P25701080_291384.jpg","Download")</f>
        <v>0</v>
      </c>
      <c r="BV76" s="3"/>
      <c r="BW76" s="3"/>
    </row>
    <row r="77" spans="1:75">
      <c r="A77" s="1" t="s">
        <v>75</v>
      </c>
      <c r="B77" s="1" t="s">
        <v>76</v>
      </c>
      <c r="C77" s="1" t="s">
        <v>1798</v>
      </c>
      <c r="D77" s="1" t="s">
        <v>1799</v>
      </c>
      <c r="E77" s="1"/>
      <c r="F77" s="1" t="s">
        <v>1800</v>
      </c>
      <c r="G77" s="1" t="s">
        <v>1801</v>
      </c>
      <c r="H77" s="1" t="s">
        <v>1802</v>
      </c>
      <c r="I77" s="1" t="s">
        <v>1803</v>
      </c>
      <c r="J77" s="1">
        <v>8979187316</v>
      </c>
      <c r="K77" s="1" t="s">
        <v>83</v>
      </c>
      <c r="L77" s="1" t="s">
        <v>1804</v>
      </c>
      <c r="M77" s="1" t="s">
        <v>85</v>
      </c>
      <c r="N77" s="1" t="s">
        <v>1805</v>
      </c>
      <c r="O77" s="1"/>
      <c r="P77" s="1" t="s">
        <v>373</v>
      </c>
      <c r="Q77" s="1" t="s">
        <v>1806</v>
      </c>
      <c r="R77" s="1" t="s">
        <v>1807</v>
      </c>
      <c r="S77" s="1">
        <v>8171585158</v>
      </c>
      <c r="T77" s="1" t="s">
        <v>1808</v>
      </c>
      <c r="U77" s="1" t="s">
        <v>1809</v>
      </c>
      <c r="V77" s="1">
        <v>9927449224</v>
      </c>
      <c r="W77" s="1" t="s">
        <v>277</v>
      </c>
      <c r="X77" s="1" t="s">
        <v>1810</v>
      </c>
      <c r="Y77" s="1" t="s">
        <v>191</v>
      </c>
      <c r="Z77" s="1" t="s">
        <v>163</v>
      </c>
      <c r="AA77" s="1" t="s">
        <v>1811</v>
      </c>
      <c r="AB77" s="1" t="s">
        <v>1812</v>
      </c>
      <c r="AC77" s="1" t="s">
        <v>1813</v>
      </c>
      <c r="AD77" s="1">
        <v>6.65</v>
      </c>
      <c r="AE77" s="1" t="s">
        <v>97</v>
      </c>
      <c r="AF77" s="1" t="s">
        <v>1814</v>
      </c>
      <c r="AG77" s="1" t="s">
        <v>560</v>
      </c>
      <c r="AH77" s="1" t="s">
        <v>382</v>
      </c>
      <c r="AI77" s="1" t="s">
        <v>460</v>
      </c>
      <c r="AJ77" s="1">
        <v>60.8</v>
      </c>
      <c r="AK77" s="1">
        <v>6.4</v>
      </c>
      <c r="AL77" s="1" t="s">
        <v>1815</v>
      </c>
      <c r="AM77" s="1" t="s">
        <v>560</v>
      </c>
      <c r="AN77" s="1"/>
      <c r="AO77" s="1" t="s">
        <v>100</v>
      </c>
      <c r="AP77" s="1" t="s">
        <v>133</v>
      </c>
      <c r="AQ77" s="1">
        <v>46.16</v>
      </c>
      <c r="AR77" s="1">
        <v>5.4</v>
      </c>
      <c r="AS77" s="1" t="s">
        <v>1816</v>
      </c>
      <c r="AT77" s="1" t="s">
        <v>1817</v>
      </c>
      <c r="AU77" s="1" t="s">
        <v>1818</v>
      </c>
      <c r="AV77" s="1" t="s">
        <v>105</v>
      </c>
      <c r="AW77" s="1">
        <v>67.6</v>
      </c>
      <c r="AX77" s="1"/>
      <c r="AY77" s="1" t="s">
        <v>1819</v>
      </c>
      <c r="AZ77" s="1" t="s">
        <v>1820</v>
      </c>
      <c r="BA77" s="1"/>
      <c r="BB77" s="1"/>
      <c r="BC77" s="1" t="s">
        <v>358</v>
      </c>
      <c r="BD77" s="1" t="s">
        <v>1821</v>
      </c>
      <c r="BE77" s="1">
        <v>67.9</v>
      </c>
      <c r="BF77" s="1">
        <v>6.79</v>
      </c>
      <c r="BG77" s="1"/>
      <c r="BH77" s="1"/>
      <c r="BI77" s="1"/>
      <c r="BJ77" s="1"/>
      <c r="BK77" s="1"/>
      <c r="BL77" s="1"/>
      <c r="BM77" s="1"/>
      <c r="BN77" s="1"/>
      <c r="BO77" s="1" t="s">
        <v>1822</v>
      </c>
      <c r="BP77" s="1"/>
      <c r="BQ77" s="1"/>
      <c r="BR77" s="1" t="s">
        <v>1823</v>
      </c>
      <c r="BS77" s="1">
        <v>89</v>
      </c>
      <c r="BT77" s="1" t="s">
        <v>1824</v>
      </c>
      <c r="BU77" s="1" t="str">
        <f>HYPERLINK("https://nconnect.nicmar.ac.in/storage/profile/ProfilePhoto_P25701082_517926.jpg","Download")</f>
        <v>0</v>
      </c>
      <c r="BV77" s="3"/>
      <c r="BW77" s="3"/>
    </row>
    <row r="78" spans="1:75">
      <c r="A78" s="1" t="s">
        <v>75</v>
      </c>
      <c r="B78" s="1" t="s">
        <v>76</v>
      </c>
      <c r="C78" s="1" t="s">
        <v>1825</v>
      </c>
      <c r="D78" s="1" t="s">
        <v>1826</v>
      </c>
      <c r="E78" s="1"/>
      <c r="F78" s="1" t="s">
        <v>1827</v>
      </c>
      <c r="G78" s="1" t="s">
        <v>1828</v>
      </c>
      <c r="H78" s="1" t="s">
        <v>1829</v>
      </c>
      <c r="I78" s="1" t="s">
        <v>1830</v>
      </c>
      <c r="J78" s="1">
        <v>7024089723</v>
      </c>
      <c r="K78" s="1" t="s">
        <v>83</v>
      </c>
      <c r="L78" s="1" t="s">
        <v>1831</v>
      </c>
      <c r="M78" s="1" t="s">
        <v>85</v>
      </c>
      <c r="N78" s="1" t="s">
        <v>932</v>
      </c>
      <c r="O78" s="1"/>
      <c r="P78" s="1" t="s">
        <v>88</v>
      </c>
      <c r="Q78" s="1" t="s">
        <v>1832</v>
      </c>
      <c r="R78" s="1" t="s">
        <v>1833</v>
      </c>
      <c r="S78" s="1">
        <v>9893401711</v>
      </c>
      <c r="T78" s="1" t="s">
        <v>1834</v>
      </c>
      <c r="U78" s="1" t="s">
        <v>1835</v>
      </c>
      <c r="V78" s="1">
        <v>9589041741</v>
      </c>
      <c r="W78" s="1" t="s">
        <v>189</v>
      </c>
      <c r="X78" s="1" t="s">
        <v>1836</v>
      </c>
      <c r="Y78" s="1" t="s">
        <v>191</v>
      </c>
      <c r="Z78" s="1" t="s">
        <v>163</v>
      </c>
      <c r="AA78" s="1" t="s">
        <v>1837</v>
      </c>
      <c r="AB78" s="1" t="s">
        <v>1838</v>
      </c>
      <c r="AC78" s="1" t="s">
        <v>1839</v>
      </c>
      <c r="AD78" s="1">
        <v>7.98</v>
      </c>
      <c r="AE78" s="1" t="s">
        <v>97</v>
      </c>
      <c r="AF78" s="1" t="s">
        <v>1840</v>
      </c>
      <c r="AG78" s="1" t="s">
        <v>1841</v>
      </c>
      <c r="AH78" s="1" t="s">
        <v>457</v>
      </c>
      <c r="AI78" s="1" t="s">
        <v>254</v>
      </c>
      <c r="AJ78" s="1">
        <v>77.7</v>
      </c>
      <c r="AK78" s="1">
        <v>8.2</v>
      </c>
      <c r="AL78" s="1" t="s">
        <v>1840</v>
      </c>
      <c r="AM78" s="1" t="s">
        <v>1841</v>
      </c>
      <c r="AN78" s="1"/>
      <c r="AO78" s="1" t="s">
        <v>584</v>
      </c>
      <c r="AP78" s="1" t="s">
        <v>761</v>
      </c>
      <c r="AQ78" s="1">
        <v>77.8</v>
      </c>
      <c r="AR78" s="1">
        <v>8.2</v>
      </c>
      <c r="AS78" s="1"/>
      <c r="AT78" s="1"/>
      <c r="AU78" s="1"/>
      <c r="AV78" s="1"/>
      <c r="AW78" s="1"/>
      <c r="AX78" s="1"/>
      <c r="AY78" s="1" t="s">
        <v>1842</v>
      </c>
      <c r="AZ78" s="1" t="s">
        <v>1841</v>
      </c>
      <c r="BA78" s="1"/>
      <c r="BB78" s="1"/>
      <c r="BC78" s="1" t="s">
        <v>357</v>
      </c>
      <c r="BD78" s="1" t="s">
        <v>140</v>
      </c>
      <c r="BE78" s="1">
        <v>67</v>
      </c>
      <c r="BF78" s="1">
        <v>6.76</v>
      </c>
      <c r="BG78" s="1"/>
      <c r="BH78" s="1"/>
      <c r="BI78" s="1"/>
      <c r="BJ78" s="1"/>
      <c r="BK78" s="1"/>
      <c r="BL78" s="1"/>
      <c r="BM78" s="1"/>
      <c r="BN78" s="1"/>
      <c r="BO78" s="1" t="s">
        <v>1843</v>
      </c>
      <c r="BP78" s="1"/>
      <c r="BQ78" s="1"/>
      <c r="BR78" s="1" t="s">
        <v>1844</v>
      </c>
      <c r="BS78" s="1">
        <v>26</v>
      </c>
      <c r="BT78" s="1"/>
      <c r="BU78" s="1" t="str">
        <f>HYPERLINK("https://nconnect.nicmar.ac.in/storage/profile/ProfilePhoto_P25701083_263178.jpg","Download")</f>
        <v>0</v>
      </c>
      <c r="BV78" s="3"/>
      <c r="BW78" s="3"/>
    </row>
    <row r="79" spans="1:75">
      <c r="A79" s="1" t="s">
        <v>75</v>
      </c>
      <c r="B79" s="1" t="s">
        <v>76</v>
      </c>
      <c r="C79" s="1" t="s">
        <v>1845</v>
      </c>
      <c r="D79" s="1" t="s">
        <v>1846</v>
      </c>
      <c r="E79" s="1"/>
      <c r="F79" s="1" t="s">
        <v>1799</v>
      </c>
      <c r="G79" s="1" t="s">
        <v>1847</v>
      </c>
      <c r="H79" s="1" t="s">
        <v>1848</v>
      </c>
      <c r="I79" s="1" t="s">
        <v>1849</v>
      </c>
      <c r="J79" s="1">
        <v>6296086996</v>
      </c>
      <c r="K79" s="1" t="s">
        <v>83</v>
      </c>
      <c r="L79" s="1" t="s">
        <v>1850</v>
      </c>
      <c r="M79" s="1" t="s">
        <v>85</v>
      </c>
      <c r="N79" s="1" t="s">
        <v>1851</v>
      </c>
      <c r="O79" s="1"/>
      <c r="P79" s="1" t="s">
        <v>373</v>
      </c>
      <c r="Q79" s="1" t="s">
        <v>1852</v>
      </c>
      <c r="R79" s="1" t="s">
        <v>1853</v>
      </c>
      <c r="S79" s="1">
        <v>9800112285</v>
      </c>
      <c r="T79" s="1" t="s">
        <v>1370</v>
      </c>
      <c r="U79" s="1" t="s">
        <v>1854</v>
      </c>
      <c r="V79" s="1">
        <v>9574448041</v>
      </c>
      <c r="W79" s="1" t="s">
        <v>189</v>
      </c>
      <c r="X79" s="1" t="s">
        <v>1855</v>
      </c>
      <c r="Y79" s="1" t="s">
        <v>1856</v>
      </c>
      <c r="Z79" s="1" t="s">
        <v>759</v>
      </c>
      <c r="AA79" s="1" t="s">
        <v>1857</v>
      </c>
      <c r="AB79" s="1" t="s">
        <v>1858</v>
      </c>
      <c r="AC79" s="1" t="s">
        <v>1859</v>
      </c>
      <c r="AD79" s="1">
        <v>8.7</v>
      </c>
      <c r="AE79" s="1" t="s">
        <v>97</v>
      </c>
      <c r="AF79" s="1" t="s">
        <v>1860</v>
      </c>
      <c r="AG79" s="1" t="s">
        <v>560</v>
      </c>
      <c r="AH79" s="1" t="s">
        <v>512</v>
      </c>
      <c r="AI79" s="1" t="s">
        <v>133</v>
      </c>
      <c r="AJ79" s="1">
        <v>72.4</v>
      </c>
      <c r="AK79" s="1"/>
      <c r="AL79" s="1" t="s">
        <v>1860</v>
      </c>
      <c r="AM79" s="1" t="s">
        <v>560</v>
      </c>
      <c r="AN79" s="1"/>
      <c r="AO79" s="1" t="s">
        <v>761</v>
      </c>
      <c r="AP79" s="1" t="s">
        <v>136</v>
      </c>
      <c r="AQ79" s="1">
        <v>76.4</v>
      </c>
      <c r="AR79" s="1"/>
      <c r="AS79" s="1"/>
      <c r="AT79" s="1"/>
      <c r="AU79" s="1"/>
      <c r="AV79" s="1"/>
      <c r="AW79" s="1"/>
      <c r="AX79" s="1"/>
      <c r="AY79" s="1" t="s">
        <v>1861</v>
      </c>
      <c r="AZ79" s="1" t="s">
        <v>1862</v>
      </c>
      <c r="BA79" s="1"/>
      <c r="BB79" s="1"/>
      <c r="BC79" s="1" t="s">
        <v>765</v>
      </c>
      <c r="BD79" s="1" t="s">
        <v>898</v>
      </c>
      <c r="BE79" s="1">
        <v>73.2</v>
      </c>
      <c r="BF79" s="1">
        <v>8.07</v>
      </c>
      <c r="BG79" s="1"/>
      <c r="BH79" s="1"/>
      <c r="BI79" s="1"/>
      <c r="BJ79" s="1"/>
      <c r="BK79" s="1"/>
      <c r="BL79" s="1"/>
      <c r="BM79" s="1"/>
      <c r="BN79" s="1"/>
      <c r="BO79" s="1" t="s">
        <v>1863</v>
      </c>
      <c r="BP79" s="1"/>
      <c r="BQ79" s="1"/>
      <c r="BR79" s="1" t="s">
        <v>1864</v>
      </c>
      <c r="BS79" s="1">
        <v>38</v>
      </c>
      <c r="BT79" s="1" t="s">
        <v>1865</v>
      </c>
      <c r="BU79" s="1" t="str">
        <f>HYPERLINK("https://nconnect.nicmar.ac.in/storage/profile/ProfilePhoto_P25701084_612374.jpg","Download")</f>
        <v>0</v>
      </c>
      <c r="BV79" s="3"/>
      <c r="BW79" s="3"/>
    </row>
    <row r="80" spans="1:75">
      <c r="A80" s="1" t="s">
        <v>75</v>
      </c>
      <c r="B80" s="1" t="s">
        <v>76</v>
      </c>
      <c r="C80" s="1" t="s">
        <v>1866</v>
      </c>
      <c r="D80" s="1" t="s">
        <v>1867</v>
      </c>
      <c r="E80" s="1" t="s">
        <v>1868</v>
      </c>
      <c r="F80" s="1" t="s">
        <v>1869</v>
      </c>
      <c r="G80" s="1" t="s">
        <v>1870</v>
      </c>
      <c r="H80" s="1" t="s">
        <v>1871</v>
      </c>
      <c r="I80" s="1" t="s">
        <v>1872</v>
      </c>
      <c r="J80" s="1">
        <v>9028389684</v>
      </c>
      <c r="K80" s="1" t="s">
        <v>83</v>
      </c>
      <c r="L80" s="1" t="s">
        <v>1873</v>
      </c>
      <c r="M80" s="1" t="s">
        <v>85</v>
      </c>
      <c r="N80" s="1" t="s">
        <v>1874</v>
      </c>
      <c r="O80" s="1"/>
      <c r="P80" s="1" t="s">
        <v>123</v>
      </c>
      <c r="Q80" s="1" t="s">
        <v>1875</v>
      </c>
      <c r="R80" s="1" t="s">
        <v>1868</v>
      </c>
      <c r="S80" s="1">
        <v>8237153681</v>
      </c>
      <c r="T80" s="1" t="s">
        <v>401</v>
      </c>
      <c r="U80" s="1" t="s">
        <v>681</v>
      </c>
      <c r="V80" s="1">
        <v>9420058704</v>
      </c>
      <c r="W80" s="1" t="s">
        <v>189</v>
      </c>
      <c r="X80" s="1" t="s">
        <v>1876</v>
      </c>
      <c r="Y80" s="1" t="s">
        <v>1877</v>
      </c>
      <c r="Z80" s="1" t="s">
        <v>163</v>
      </c>
      <c r="AA80" s="1" t="s">
        <v>1876</v>
      </c>
      <c r="AB80" s="1" t="s">
        <v>1877</v>
      </c>
      <c r="AC80" s="1" t="s">
        <v>163</v>
      </c>
      <c r="AD80" s="1">
        <v>7.67</v>
      </c>
      <c r="AE80" s="1" t="s">
        <v>97</v>
      </c>
      <c r="AF80" s="1" t="s">
        <v>1878</v>
      </c>
      <c r="AG80" s="1" t="s">
        <v>1879</v>
      </c>
      <c r="AH80" s="1" t="s">
        <v>512</v>
      </c>
      <c r="AI80" s="1" t="s">
        <v>564</v>
      </c>
      <c r="AJ80" s="1">
        <v>60.04</v>
      </c>
      <c r="AK80" s="1"/>
      <c r="AL80" s="1"/>
      <c r="AM80" s="1"/>
      <c r="AN80" s="1"/>
      <c r="AO80" s="1"/>
      <c r="AP80" s="1"/>
      <c r="AQ80" s="1"/>
      <c r="AR80" s="1"/>
      <c r="AS80" s="1" t="s">
        <v>1438</v>
      </c>
      <c r="AT80" s="1" t="s">
        <v>1880</v>
      </c>
      <c r="AU80" s="1" t="s">
        <v>409</v>
      </c>
      <c r="AV80" s="1" t="s">
        <v>108</v>
      </c>
      <c r="AW80" s="1">
        <v>87.11</v>
      </c>
      <c r="AX80" s="1"/>
      <c r="AY80" s="1" t="s">
        <v>1881</v>
      </c>
      <c r="AZ80" s="1" t="s">
        <v>1882</v>
      </c>
      <c r="BA80" s="1"/>
      <c r="BB80" s="1"/>
      <c r="BC80" s="1" t="s">
        <v>1149</v>
      </c>
      <c r="BD80" s="1" t="s">
        <v>898</v>
      </c>
      <c r="BE80" s="1">
        <v>66.2</v>
      </c>
      <c r="BF80" s="1">
        <v>7.37</v>
      </c>
      <c r="BG80" s="1"/>
      <c r="BH80" s="1"/>
      <c r="BI80" s="1"/>
      <c r="BJ80" s="1"/>
      <c r="BK80" s="1"/>
      <c r="BL80" s="1"/>
      <c r="BM80" s="1"/>
      <c r="BN80" s="1"/>
      <c r="BO80" s="1" t="s">
        <v>1883</v>
      </c>
      <c r="BP80" s="1"/>
      <c r="BQ80" s="1"/>
      <c r="BR80" s="1" t="s">
        <v>1884</v>
      </c>
      <c r="BS80" s="1">
        <v>13</v>
      </c>
      <c r="BT80" s="1" t="s">
        <v>1885</v>
      </c>
      <c r="BU80" s="1" t="str">
        <f>HYPERLINK("https://nconnect.nicmar.ac.in/storage/profile/ProfilePhoto_P25701085_372584.jpg","Download")</f>
        <v>0</v>
      </c>
      <c r="BV80" s="3"/>
      <c r="BW80" s="3"/>
    </row>
    <row r="81" spans="1:75">
      <c r="A81" s="1" t="s">
        <v>75</v>
      </c>
      <c r="B81" s="1" t="s">
        <v>76</v>
      </c>
      <c r="C81" s="1" t="s">
        <v>1886</v>
      </c>
      <c r="D81" s="1" t="s">
        <v>1887</v>
      </c>
      <c r="E81" s="1"/>
      <c r="F81" s="1" t="s">
        <v>1888</v>
      </c>
      <c r="G81" s="1" t="s">
        <v>1889</v>
      </c>
      <c r="H81" s="1" t="s">
        <v>1890</v>
      </c>
      <c r="I81" s="1" t="s">
        <v>1891</v>
      </c>
      <c r="J81" s="1">
        <v>8867909058</v>
      </c>
      <c r="K81" s="1" t="s">
        <v>83</v>
      </c>
      <c r="L81" s="1" t="s">
        <v>1892</v>
      </c>
      <c r="M81" s="1" t="s">
        <v>85</v>
      </c>
      <c r="N81" s="1" t="s">
        <v>1893</v>
      </c>
      <c r="O81" s="1"/>
      <c r="P81" s="1" t="s">
        <v>88</v>
      </c>
      <c r="Q81" s="1" t="s">
        <v>1894</v>
      </c>
      <c r="R81" s="1" t="s">
        <v>1895</v>
      </c>
      <c r="S81" s="1">
        <v>9448285654</v>
      </c>
      <c r="T81" s="1" t="s">
        <v>648</v>
      </c>
      <c r="U81" s="1" t="s">
        <v>1896</v>
      </c>
      <c r="V81" s="1">
        <v>9448282634</v>
      </c>
      <c r="W81" s="1" t="s">
        <v>326</v>
      </c>
      <c r="X81" s="1" t="s">
        <v>1897</v>
      </c>
      <c r="Y81" s="1" t="s">
        <v>1898</v>
      </c>
      <c r="Z81" s="1" t="s">
        <v>130</v>
      </c>
      <c r="AA81" s="1" t="s">
        <v>1897</v>
      </c>
      <c r="AB81" s="1" t="s">
        <v>1898</v>
      </c>
      <c r="AC81" s="1" t="s">
        <v>130</v>
      </c>
      <c r="AD81" s="1">
        <v>8.4</v>
      </c>
      <c r="AE81" s="1" t="s">
        <v>97</v>
      </c>
      <c r="AF81" s="1" t="s">
        <v>1899</v>
      </c>
      <c r="AG81" s="1" t="s">
        <v>560</v>
      </c>
      <c r="AH81" s="1" t="s">
        <v>195</v>
      </c>
      <c r="AI81" s="1" t="s">
        <v>100</v>
      </c>
      <c r="AJ81" s="1">
        <v>83.6</v>
      </c>
      <c r="AK81" s="1">
        <v>8.8</v>
      </c>
      <c r="AL81" s="1" t="s">
        <v>1900</v>
      </c>
      <c r="AM81" s="1" t="s">
        <v>1901</v>
      </c>
      <c r="AN81" s="1"/>
      <c r="AO81" s="1" t="s">
        <v>409</v>
      </c>
      <c r="AP81" s="1" t="s">
        <v>761</v>
      </c>
      <c r="AQ81" s="1">
        <v>80.16</v>
      </c>
      <c r="AR81" s="1"/>
      <c r="AS81" s="1"/>
      <c r="AT81" s="1"/>
      <c r="AU81" s="1"/>
      <c r="AV81" s="1"/>
      <c r="AW81" s="1"/>
      <c r="AX81" s="1"/>
      <c r="AY81" s="1" t="s">
        <v>1902</v>
      </c>
      <c r="AZ81" s="1" t="s">
        <v>1902</v>
      </c>
      <c r="BA81" s="1"/>
      <c r="BB81" s="1"/>
      <c r="BC81" s="1" t="s">
        <v>335</v>
      </c>
      <c r="BD81" s="1" t="s">
        <v>1903</v>
      </c>
      <c r="BE81" s="1">
        <v>80.6</v>
      </c>
      <c r="BF81" s="1">
        <v>8.81</v>
      </c>
      <c r="BG81" s="1"/>
      <c r="BH81" s="1"/>
      <c r="BI81" s="1"/>
      <c r="BJ81" s="1"/>
      <c r="BK81" s="1"/>
      <c r="BL81" s="1"/>
      <c r="BM81" s="1"/>
      <c r="BN81" s="1"/>
      <c r="BO81" s="1" t="s">
        <v>1904</v>
      </c>
      <c r="BP81" s="1" t="s">
        <v>1905</v>
      </c>
      <c r="BQ81" s="1" t="s">
        <v>176</v>
      </c>
      <c r="BR81" s="1" t="s">
        <v>1906</v>
      </c>
      <c r="BS81" s="1">
        <v>13</v>
      </c>
      <c r="BT81" s="1"/>
      <c r="BU81" s="1" t="str">
        <f>HYPERLINK("https://nconnect.nicmar.ac.in/storage/profile/ProfilePhoto_P25701087_365981.jpg","Download")</f>
        <v>0</v>
      </c>
      <c r="BV81" s="3"/>
      <c r="BW81" s="3"/>
    </row>
    <row r="82" spans="1:75">
      <c r="A82" s="1" t="s">
        <v>75</v>
      </c>
      <c r="B82" s="1" t="s">
        <v>76</v>
      </c>
      <c r="C82" s="1" t="s">
        <v>1907</v>
      </c>
      <c r="D82" s="1" t="s">
        <v>880</v>
      </c>
      <c r="E82" s="1" t="s">
        <v>1908</v>
      </c>
      <c r="F82" s="1" t="s">
        <v>1909</v>
      </c>
      <c r="G82" s="1" t="s">
        <v>1910</v>
      </c>
      <c r="H82" s="1" t="s">
        <v>1911</v>
      </c>
      <c r="I82" s="1" t="s">
        <v>1912</v>
      </c>
      <c r="J82" s="1">
        <v>8788891256</v>
      </c>
      <c r="K82" s="1" t="s">
        <v>83</v>
      </c>
      <c r="L82" s="1" t="s">
        <v>709</v>
      </c>
      <c r="M82" s="1" t="s">
        <v>85</v>
      </c>
      <c r="N82" s="1" t="s">
        <v>528</v>
      </c>
      <c r="O82" s="1"/>
      <c r="P82" s="1" t="s">
        <v>123</v>
      </c>
      <c r="Q82" s="1" t="s">
        <v>1913</v>
      </c>
      <c r="R82" s="1" t="s">
        <v>1908</v>
      </c>
      <c r="S82" s="1">
        <v>9326183951</v>
      </c>
      <c r="T82" s="1" t="s">
        <v>97</v>
      </c>
      <c r="U82" s="1" t="s">
        <v>1914</v>
      </c>
      <c r="V82" s="1">
        <v>9326183951</v>
      </c>
      <c r="W82" s="1" t="s">
        <v>93</v>
      </c>
      <c r="X82" s="1" t="s">
        <v>1915</v>
      </c>
      <c r="Y82" s="1" t="s">
        <v>405</v>
      </c>
      <c r="Z82" s="1" t="s">
        <v>163</v>
      </c>
      <c r="AA82" s="1" t="s">
        <v>1915</v>
      </c>
      <c r="AB82" s="1" t="s">
        <v>405</v>
      </c>
      <c r="AC82" s="1" t="s">
        <v>163</v>
      </c>
      <c r="AD82" s="1">
        <v>7.88</v>
      </c>
      <c r="AE82" s="1" t="s">
        <v>97</v>
      </c>
      <c r="AF82" s="1" t="s">
        <v>1916</v>
      </c>
      <c r="AG82" s="1" t="s">
        <v>165</v>
      </c>
      <c r="AH82" s="1" t="s">
        <v>166</v>
      </c>
      <c r="AI82" s="1" t="s">
        <v>167</v>
      </c>
      <c r="AJ82" s="1">
        <v>79.4</v>
      </c>
      <c r="AK82" s="1"/>
      <c r="AL82" s="1" t="s">
        <v>1917</v>
      </c>
      <c r="AM82" s="1" t="s">
        <v>165</v>
      </c>
      <c r="AN82" s="1"/>
      <c r="AO82" s="1" t="s">
        <v>100</v>
      </c>
      <c r="AP82" s="1" t="s">
        <v>169</v>
      </c>
      <c r="AQ82" s="1">
        <v>75.23</v>
      </c>
      <c r="AR82" s="1"/>
      <c r="AS82" s="1"/>
      <c r="AT82" s="1"/>
      <c r="AU82" s="1"/>
      <c r="AV82" s="1"/>
      <c r="AW82" s="1"/>
      <c r="AX82" s="1"/>
      <c r="AY82" s="1" t="s">
        <v>1918</v>
      </c>
      <c r="AZ82" s="1" t="s">
        <v>1919</v>
      </c>
      <c r="BA82" s="1"/>
      <c r="BB82" s="1"/>
      <c r="BC82" s="1" t="s">
        <v>409</v>
      </c>
      <c r="BD82" s="1" t="s">
        <v>173</v>
      </c>
      <c r="BE82" s="1">
        <v>82.2</v>
      </c>
      <c r="BF82" s="1">
        <v>8.72</v>
      </c>
      <c r="BG82" s="1"/>
      <c r="BH82" s="1"/>
      <c r="BI82" s="1"/>
      <c r="BJ82" s="1"/>
      <c r="BK82" s="1"/>
      <c r="BL82" s="1"/>
      <c r="BM82" s="1"/>
      <c r="BN82" s="1"/>
      <c r="BO82" s="1" t="s">
        <v>1920</v>
      </c>
      <c r="BP82" s="1" t="s">
        <v>1921</v>
      </c>
      <c r="BQ82" s="1" t="s">
        <v>1795</v>
      </c>
      <c r="BR82" s="1" t="s">
        <v>1922</v>
      </c>
      <c r="BS82" s="1">
        <v>33</v>
      </c>
      <c r="BT82" s="1" t="s">
        <v>1923</v>
      </c>
      <c r="BU82" s="1" t="str">
        <f>HYPERLINK("https://nconnect.nicmar.ac.in/storage/profile/ProfilePhoto_P25701088_378519.jpg","Download")</f>
        <v>0</v>
      </c>
      <c r="BV82" s="3"/>
      <c r="BW82" s="3"/>
    </row>
    <row r="83" spans="1:75">
      <c r="A83" s="1" t="s">
        <v>75</v>
      </c>
      <c r="B83" s="1" t="s">
        <v>76</v>
      </c>
      <c r="C83" s="1" t="s">
        <v>1924</v>
      </c>
      <c r="D83" s="1" t="s">
        <v>1925</v>
      </c>
      <c r="E83" s="1" t="s">
        <v>79</v>
      </c>
      <c r="F83" s="1" t="s">
        <v>1926</v>
      </c>
      <c r="G83" s="1" t="s">
        <v>1927</v>
      </c>
      <c r="H83" s="1" t="s">
        <v>1928</v>
      </c>
      <c r="I83" s="1" t="s">
        <v>1929</v>
      </c>
      <c r="J83" s="1">
        <v>7410544726</v>
      </c>
      <c r="K83" s="1" t="s">
        <v>83</v>
      </c>
      <c r="L83" s="1" t="s">
        <v>1930</v>
      </c>
      <c r="M83" s="1" t="s">
        <v>85</v>
      </c>
      <c r="N83" s="1" t="s">
        <v>1931</v>
      </c>
      <c r="O83" s="1"/>
      <c r="P83" s="1" t="s">
        <v>88</v>
      </c>
      <c r="Q83" s="1" t="s">
        <v>1932</v>
      </c>
      <c r="R83" s="1" t="s">
        <v>1933</v>
      </c>
      <c r="S83" s="1">
        <v>7767889890</v>
      </c>
      <c r="T83" s="1" t="s">
        <v>160</v>
      </c>
      <c r="U83" s="1" t="s">
        <v>1934</v>
      </c>
      <c r="V83" s="1">
        <v>8421622695</v>
      </c>
      <c r="W83" s="1" t="s">
        <v>189</v>
      </c>
      <c r="X83" s="1" t="s">
        <v>1935</v>
      </c>
      <c r="Y83" s="1" t="s">
        <v>191</v>
      </c>
      <c r="Z83" s="1" t="s">
        <v>163</v>
      </c>
      <c r="AA83" s="1" t="s">
        <v>1935</v>
      </c>
      <c r="AB83" s="1" t="s">
        <v>191</v>
      </c>
      <c r="AC83" s="1" t="s">
        <v>163</v>
      </c>
      <c r="AD83" s="1">
        <v>7.26</v>
      </c>
      <c r="AE83" s="1" t="s">
        <v>97</v>
      </c>
      <c r="AF83" s="1" t="s">
        <v>1936</v>
      </c>
      <c r="AG83" s="1" t="s">
        <v>560</v>
      </c>
      <c r="AH83" s="1" t="s">
        <v>584</v>
      </c>
      <c r="AI83" s="1" t="s">
        <v>101</v>
      </c>
      <c r="AJ83" s="1">
        <v>82.8</v>
      </c>
      <c r="AK83" s="1"/>
      <c r="AL83" s="1" t="s">
        <v>1936</v>
      </c>
      <c r="AM83" s="1" t="s">
        <v>560</v>
      </c>
      <c r="AN83" s="1"/>
      <c r="AO83" s="1" t="s">
        <v>227</v>
      </c>
      <c r="AP83" s="1" t="s">
        <v>228</v>
      </c>
      <c r="AQ83" s="1">
        <v>80</v>
      </c>
      <c r="AR83" s="1"/>
      <c r="AS83" s="1"/>
      <c r="AT83" s="1"/>
      <c r="AU83" s="1"/>
      <c r="AV83" s="1"/>
      <c r="AW83" s="1"/>
      <c r="AX83" s="1"/>
      <c r="AY83" s="1" t="s">
        <v>284</v>
      </c>
      <c r="AZ83" s="1" t="s">
        <v>1937</v>
      </c>
      <c r="BA83" s="1"/>
      <c r="BB83" s="1"/>
      <c r="BC83" s="1" t="s">
        <v>286</v>
      </c>
      <c r="BD83" s="1" t="s">
        <v>232</v>
      </c>
      <c r="BE83" s="1">
        <v>66.7</v>
      </c>
      <c r="BF83" s="1">
        <v>7.42</v>
      </c>
      <c r="BG83" s="1"/>
      <c r="BH83" s="1"/>
      <c r="BI83" s="1"/>
      <c r="BJ83" s="1"/>
      <c r="BK83" s="1"/>
      <c r="BL83" s="1"/>
      <c r="BM83" s="1"/>
      <c r="BN83" s="1"/>
      <c r="BO83" s="1" t="s">
        <v>462</v>
      </c>
      <c r="BP83" s="1"/>
      <c r="BQ83" s="1"/>
      <c r="BR83" s="1" t="s">
        <v>1938</v>
      </c>
      <c r="BS83" s="1">
        <v>47</v>
      </c>
      <c r="BT83" s="1"/>
      <c r="BU83" s="1" t="str">
        <f>HYPERLINK("https://nconnect.nicmar.ac.in/storage/profile/ProfilePhoto_P25701089_251937.jpg","Download")</f>
        <v>0</v>
      </c>
      <c r="BV83" s="3"/>
      <c r="BW83" s="3"/>
    </row>
    <row r="84" spans="1:75">
      <c r="A84" s="1" t="s">
        <v>75</v>
      </c>
      <c r="B84" s="1" t="s">
        <v>76</v>
      </c>
      <c r="C84" s="1" t="s">
        <v>1939</v>
      </c>
      <c r="D84" s="1" t="s">
        <v>1940</v>
      </c>
      <c r="E84" s="1" t="s">
        <v>1941</v>
      </c>
      <c r="F84" s="1" t="s">
        <v>1942</v>
      </c>
      <c r="G84" s="1" t="s">
        <v>1943</v>
      </c>
      <c r="H84" s="1" t="s">
        <v>1944</v>
      </c>
      <c r="I84" s="1" t="s">
        <v>1945</v>
      </c>
      <c r="J84" s="1">
        <v>9744966172</v>
      </c>
      <c r="K84" s="1" t="s">
        <v>83</v>
      </c>
      <c r="L84" s="1" t="s">
        <v>1946</v>
      </c>
      <c r="M84" s="1" t="s">
        <v>85</v>
      </c>
      <c r="N84" s="1" t="s">
        <v>1947</v>
      </c>
      <c r="O84" s="1"/>
      <c r="P84" s="1" t="s">
        <v>373</v>
      </c>
      <c r="Q84" s="1" t="s">
        <v>1948</v>
      </c>
      <c r="R84" s="1" t="s">
        <v>1949</v>
      </c>
      <c r="S84" s="1">
        <v>9188391930</v>
      </c>
      <c r="T84" s="1" t="s">
        <v>158</v>
      </c>
      <c r="U84" s="1" t="s">
        <v>1950</v>
      </c>
      <c r="V84" s="1">
        <v>9747870930</v>
      </c>
      <c r="W84" s="1" t="s">
        <v>189</v>
      </c>
      <c r="X84" s="1" t="s">
        <v>1951</v>
      </c>
      <c r="Y84" s="1" t="s">
        <v>1548</v>
      </c>
      <c r="Z84" s="1" t="s">
        <v>979</v>
      </c>
      <c r="AA84" s="1" t="s">
        <v>1951</v>
      </c>
      <c r="AB84" s="1" t="s">
        <v>1548</v>
      </c>
      <c r="AC84" s="1" t="s">
        <v>979</v>
      </c>
      <c r="AD84" s="1">
        <v>6.51</v>
      </c>
      <c r="AE84" s="1" t="s">
        <v>97</v>
      </c>
      <c r="AF84" s="1" t="s">
        <v>1952</v>
      </c>
      <c r="AG84" s="1" t="s">
        <v>1953</v>
      </c>
      <c r="AH84" s="1" t="s">
        <v>1057</v>
      </c>
      <c r="AI84" s="1" t="s">
        <v>783</v>
      </c>
      <c r="AJ84" s="1">
        <v>66.5</v>
      </c>
      <c r="AK84" s="1"/>
      <c r="AL84" s="1" t="s">
        <v>1954</v>
      </c>
      <c r="AM84" s="1" t="s">
        <v>1955</v>
      </c>
      <c r="AN84" s="1"/>
      <c r="AO84" s="1" t="s">
        <v>166</v>
      </c>
      <c r="AP84" s="1" t="s">
        <v>195</v>
      </c>
      <c r="AQ84" s="1">
        <v>68</v>
      </c>
      <c r="AR84" s="1"/>
      <c r="AS84" s="1"/>
      <c r="AT84" s="1"/>
      <c r="AU84" s="1"/>
      <c r="AV84" s="1"/>
      <c r="AW84" s="1"/>
      <c r="AX84" s="1"/>
      <c r="AY84" s="1" t="s">
        <v>1956</v>
      </c>
      <c r="AZ84" s="1" t="s">
        <v>1957</v>
      </c>
      <c r="BA84" s="1"/>
      <c r="BB84" s="1"/>
      <c r="BC84" s="1" t="s">
        <v>1334</v>
      </c>
      <c r="BD84" s="1" t="s">
        <v>228</v>
      </c>
      <c r="BE84" s="1">
        <v>74.94</v>
      </c>
      <c r="BF84" s="1"/>
      <c r="BG84" s="1"/>
      <c r="BH84" s="1"/>
      <c r="BI84" s="1"/>
      <c r="BJ84" s="1"/>
      <c r="BK84" s="1"/>
      <c r="BL84" s="1"/>
      <c r="BM84" s="1"/>
      <c r="BN84" s="1"/>
      <c r="BO84" s="1" t="s">
        <v>1958</v>
      </c>
      <c r="BP84" s="1" t="s">
        <v>1959</v>
      </c>
      <c r="BQ84" s="1" t="s">
        <v>791</v>
      </c>
      <c r="BR84" s="1" t="s">
        <v>1960</v>
      </c>
      <c r="BS84" s="1">
        <v>33</v>
      </c>
      <c r="BT84" s="1" t="s">
        <v>1961</v>
      </c>
      <c r="BU84" s="1" t="str">
        <f>HYPERLINK("https://nconnect.nicmar.ac.in/storage/profile/ProfilePhoto_P25701090_859126.jpg","Download")</f>
        <v>0</v>
      </c>
      <c r="BV84" s="3"/>
      <c r="BW84" s="3"/>
    </row>
    <row r="85" spans="1:75">
      <c r="A85" s="1" t="s">
        <v>75</v>
      </c>
      <c r="B85" s="1" t="s">
        <v>76</v>
      </c>
      <c r="C85" s="1" t="s">
        <v>1962</v>
      </c>
      <c r="D85" s="1" t="s">
        <v>1963</v>
      </c>
      <c r="E85" s="1" t="s">
        <v>1964</v>
      </c>
      <c r="F85" s="1" t="s">
        <v>1965</v>
      </c>
      <c r="G85" s="1" t="s">
        <v>1966</v>
      </c>
      <c r="H85" s="1" t="s">
        <v>1967</v>
      </c>
      <c r="I85" s="1" t="s">
        <v>1968</v>
      </c>
      <c r="J85" s="1">
        <v>9348687343</v>
      </c>
      <c r="K85" s="1" t="s">
        <v>153</v>
      </c>
      <c r="L85" s="1" t="s">
        <v>1969</v>
      </c>
      <c r="M85" s="1" t="s">
        <v>85</v>
      </c>
      <c r="N85" s="1" t="s">
        <v>1498</v>
      </c>
      <c r="O85" s="1"/>
      <c r="P85" s="1" t="s">
        <v>1970</v>
      </c>
      <c r="Q85" s="1" t="s">
        <v>1971</v>
      </c>
      <c r="R85" s="1" t="s">
        <v>1972</v>
      </c>
      <c r="S85" s="1">
        <v>9556702907</v>
      </c>
      <c r="T85" s="1" t="s">
        <v>1973</v>
      </c>
      <c r="U85" s="1" t="s">
        <v>1974</v>
      </c>
      <c r="V85" s="1">
        <v>7735563982</v>
      </c>
      <c r="W85" s="1" t="s">
        <v>1975</v>
      </c>
      <c r="X85" s="1" t="s">
        <v>1976</v>
      </c>
      <c r="Y85" s="1" t="s">
        <v>1977</v>
      </c>
      <c r="Z85" s="1" t="s">
        <v>1053</v>
      </c>
      <c r="AA85" s="1" t="s">
        <v>1976</v>
      </c>
      <c r="AB85" s="1" t="s">
        <v>1977</v>
      </c>
      <c r="AC85" s="1" t="s">
        <v>1053</v>
      </c>
      <c r="AD85" s="1">
        <v>8.3</v>
      </c>
      <c r="AE85" s="1" t="s">
        <v>97</v>
      </c>
      <c r="AF85" s="1" t="s">
        <v>1978</v>
      </c>
      <c r="AG85" s="1" t="s">
        <v>1628</v>
      </c>
      <c r="AH85" s="1" t="s">
        <v>432</v>
      </c>
      <c r="AI85" s="1" t="s">
        <v>433</v>
      </c>
      <c r="AJ85" s="1">
        <v>81.33</v>
      </c>
      <c r="AK85" s="1"/>
      <c r="AL85" s="1" t="s">
        <v>1979</v>
      </c>
      <c r="AM85" s="1" t="s">
        <v>1980</v>
      </c>
      <c r="AN85" s="1"/>
      <c r="AO85" s="1" t="s">
        <v>433</v>
      </c>
      <c r="AP85" s="1" t="s">
        <v>331</v>
      </c>
      <c r="AQ85" s="1">
        <v>64.16</v>
      </c>
      <c r="AR85" s="1"/>
      <c r="AS85" s="1"/>
      <c r="AT85" s="1"/>
      <c r="AU85" s="1"/>
      <c r="AV85" s="1"/>
      <c r="AW85" s="1"/>
      <c r="AX85" s="1"/>
      <c r="AY85" s="1" t="s">
        <v>1981</v>
      </c>
      <c r="AZ85" s="1" t="s">
        <v>764</v>
      </c>
      <c r="BA85" s="1"/>
      <c r="BB85" s="1"/>
      <c r="BC85" s="1" t="s">
        <v>172</v>
      </c>
      <c r="BD85" s="1" t="s">
        <v>437</v>
      </c>
      <c r="BE85" s="1">
        <v>70.6</v>
      </c>
      <c r="BF85" s="1">
        <v>7.56</v>
      </c>
      <c r="BG85" s="1"/>
      <c r="BH85" s="1"/>
      <c r="BI85" s="1"/>
      <c r="BJ85" s="1"/>
      <c r="BK85" s="1"/>
      <c r="BL85" s="1"/>
      <c r="BM85" s="1"/>
      <c r="BN85" s="1"/>
      <c r="BO85" s="1" t="s">
        <v>1982</v>
      </c>
      <c r="BP85" s="1" t="s">
        <v>1983</v>
      </c>
      <c r="BQ85" s="1" t="s">
        <v>1795</v>
      </c>
      <c r="BR85" s="1" t="s">
        <v>1984</v>
      </c>
      <c r="BS85" s="1">
        <v>27</v>
      </c>
      <c r="BT85" s="1"/>
      <c r="BU85" s="1" t="str">
        <f>HYPERLINK("https://nconnect.nicmar.ac.in/storage/profile/ProfilePhoto_P25701091_628517.jpg","Download")</f>
        <v>0</v>
      </c>
      <c r="BV85" s="3"/>
      <c r="BW85" s="3"/>
    </row>
    <row r="86" spans="1:75">
      <c r="A86" s="1" t="s">
        <v>75</v>
      </c>
      <c r="B86" s="1" t="s">
        <v>76</v>
      </c>
      <c r="C86" s="1" t="s">
        <v>1985</v>
      </c>
      <c r="D86" s="1" t="s">
        <v>1986</v>
      </c>
      <c r="E86" s="1"/>
      <c r="F86" s="1" t="s">
        <v>547</v>
      </c>
      <c r="G86" s="1" t="s">
        <v>1987</v>
      </c>
      <c r="H86" s="1" t="s">
        <v>1988</v>
      </c>
      <c r="I86" s="1" t="s">
        <v>1989</v>
      </c>
      <c r="J86" s="1">
        <v>9466906697</v>
      </c>
      <c r="K86" s="1" t="s">
        <v>153</v>
      </c>
      <c r="L86" s="1" t="s">
        <v>1990</v>
      </c>
      <c r="M86" s="1" t="s">
        <v>85</v>
      </c>
      <c r="N86" s="1" t="s">
        <v>688</v>
      </c>
      <c r="O86" s="1"/>
      <c r="P86" s="1" t="s">
        <v>373</v>
      </c>
      <c r="Q86" s="1" t="s">
        <v>1991</v>
      </c>
      <c r="R86" s="1" t="s">
        <v>594</v>
      </c>
      <c r="S86" s="1">
        <v>9973081111</v>
      </c>
      <c r="T86" s="1" t="s">
        <v>275</v>
      </c>
      <c r="U86" s="1" t="s">
        <v>1992</v>
      </c>
      <c r="V86" s="1">
        <v>9835627621</v>
      </c>
      <c r="W86" s="1" t="s">
        <v>93</v>
      </c>
      <c r="X86" s="1" t="s">
        <v>1993</v>
      </c>
      <c r="Y86" s="1" t="s">
        <v>1994</v>
      </c>
      <c r="Z86" s="1" t="s">
        <v>1839</v>
      </c>
      <c r="AA86" s="1" t="s">
        <v>1993</v>
      </c>
      <c r="AB86" s="1" t="s">
        <v>1994</v>
      </c>
      <c r="AC86" s="1" t="s">
        <v>1839</v>
      </c>
      <c r="AD86" s="1">
        <v>7.47</v>
      </c>
      <c r="AE86" s="1" t="s">
        <v>97</v>
      </c>
      <c r="AF86" s="1" t="s">
        <v>1995</v>
      </c>
      <c r="AG86" s="1" t="s">
        <v>560</v>
      </c>
      <c r="AH86" s="1" t="s">
        <v>1006</v>
      </c>
      <c r="AI86" s="1" t="s">
        <v>1996</v>
      </c>
      <c r="AJ86" s="1">
        <v>66.5</v>
      </c>
      <c r="AK86" s="1">
        <v>7</v>
      </c>
      <c r="AL86" s="1" t="s">
        <v>1995</v>
      </c>
      <c r="AM86" s="1" t="s">
        <v>560</v>
      </c>
      <c r="AN86" s="1"/>
      <c r="AO86" s="1" t="s">
        <v>1032</v>
      </c>
      <c r="AP86" s="1" t="s">
        <v>382</v>
      </c>
      <c r="AQ86" s="1">
        <v>72.8</v>
      </c>
      <c r="AR86" s="1"/>
      <c r="AS86" s="1"/>
      <c r="AT86" s="1"/>
      <c r="AU86" s="1"/>
      <c r="AV86" s="1"/>
      <c r="AW86" s="1"/>
      <c r="AX86" s="1"/>
      <c r="AY86" s="1" t="s">
        <v>1997</v>
      </c>
      <c r="AZ86" s="1" t="s">
        <v>1998</v>
      </c>
      <c r="BA86" s="1"/>
      <c r="BB86" s="1"/>
      <c r="BC86" s="1" t="s">
        <v>485</v>
      </c>
      <c r="BD86" s="1" t="s">
        <v>198</v>
      </c>
      <c r="BE86" s="1">
        <v>84.2</v>
      </c>
      <c r="BF86" s="1">
        <v>8.42</v>
      </c>
      <c r="BG86" s="1"/>
      <c r="BH86" s="1"/>
      <c r="BI86" s="1"/>
      <c r="BJ86" s="1"/>
      <c r="BK86" s="1"/>
      <c r="BL86" s="1"/>
      <c r="BM86" s="1"/>
      <c r="BN86" s="1"/>
      <c r="BO86" s="1" t="s">
        <v>1999</v>
      </c>
      <c r="BP86" s="1" t="s">
        <v>2000</v>
      </c>
      <c r="BQ86" s="1" t="s">
        <v>2001</v>
      </c>
      <c r="BR86" s="1" t="s">
        <v>2002</v>
      </c>
      <c r="BS86" s="1">
        <v>7</v>
      </c>
      <c r="BT86" s="1" t="s">
        <v>2003</v>
      </c>
      <c r="BU86" s="1" t="str">
        <f>HYPERLINK("https://nconnect.nicmar.ac.in/storage/profile/ProfilePhoto_P25701092_936487.jpg","Download")</f>
        <v>0</v>
      </c>
      <c r="BV86" s="3"/>
      <c r="BW86" s="3"/>
    </row>
    <row r="87" spans="1:75">
      <c r="A87" s="1" t="s">
        <v>75</v>
      </c>
      <c r="B87" s="1" t="s">
        <v>76</v>
      </c>
      <c r="C87" s="1" t="s">
        <v>2004</v>
      </c>
      <c r="D87" s="1" t="s">
        <v>2005</v>
      </c>
      <c r="E87" s="1" t="s">
        <v>2006</v>
      </c>
      <c r="F87" s="1" t="s">
        <v>1674</v>
      </c>
      <c r="G87" s="1" t="s">
        <v>2007</v>
      </c>
      <c r="H87" s="1" t="s">
        <v>2008</v>
      </c>
      <c r="I87" s="1" t="s">
        <v>2009</v>
      </c>
      <c r="J87" s="1">
        <v>8086277999</v>
      </c>
      <c r="K87" s="1" t="s">
        <v>153</v>
      </c>
      <c r="L87" s="1" t="s">
        <v>2010</v>
      </c>
      <c r="M87" s="1" t="s">
        <v>85</v>
      </c>
      <c r="N87" s="1" t="s">
        <v>2011</v>
      </c>
      <c r="O87" s="1"/>
      <c r="P87" s="1" t="s">
        <v>373</v>
      </c>
      <c r="Q87" s="1" t="s">
        <v>2012</v>
      </c>
      <c r="R87" s="1" t="s">
        <v>2013</v>
      </c>
      <c r="S87" s="1">
        <v>8086777999</v>
      </c>
      <c r="T87" s="1" t="s">
        <v>2014</v>
      </c>
      <c r="U87" s="1" t="s">
        <v>2015</v>
      </c>
      <c r="V87" s="1">
        <v>9946086565</v>
      </c>
      <c r="W87" s="1" t="s">
        <v>277</v>
      </c>
      <c r="X87" s="1" t="s">
        <v>2016</v>
      </c>
      <c r="Y87" s="1" t="s">
        <v>2017</v>
      </c>
      <c r="Z87" s="1" t="s">
        <v>979</v>
      </c>
      <c r="AA87" s="1" t="s">
        <v>2016</v>
      </c>
      <c r="AB87" s="1" t="s">
        <v>2017</v>
      </c>
      <c r="AC87" s="1" t="s">
        <v>979</v>
      </c>
      <c r="AD87" s="1">
        <v>8.95</v>
      </c>
      <c r="AE87" s="1" t="s">
        <v>97</v>
      </c>
      <c r="AF87" s="1" t="s">
        <v>2018</v>
      </c>
      <c r="AG87" s="1" t="s">
        <v>304</v>
      </c>
      <c r="AH87" s="1" t="s">
        <v>195</v>
      </c>
      <c r="AI87" s="1" t="s">
        <v>331</v>
      </c>
      <c r="AJ87" s="1">
        <v>90.83</v>
      </c>
      <c r="AK87" s="1"/>
      <c r="AL87" s="1" t="s">
        <v>2019</v>
      </c>
      <c r="AM87" s="1" t="s">
        <v>1752</v>
      </c>
      <c r="AN87" s="1"/>
      <c r="AO87" s="1" t="s">
        <v>172</v>
      </c>
      <c r="AP87" s="1" t="s">
        <v>101</v>
      </c>
      <c r="AQ87" s="1">
        <v>81.4</v>
      </c>
      <c r="AR87" s="1"/>
      <c r="AS87" s="1"/>
      <c r="AT87" s="1"/>
      <c r="AU87" s="1"/>
      <c r="AV87" s="1"/>
      <c r="AW87" s="1"/>
      <c r="AX87" s="1"/>
      <c r="AY87" s="1" t="s">
        <v>2020</v>
      </c>
      <c r="AZ87" s="1" t="s">
        <v>2021</v>
      </c>
      <c r="BA87" s="1"/>
      <c r="BB87" s="1"/>
      <c r="BC87" s="1" t="s">
        <v>357</v>
      </c>
      <c r="BD87" s="1" t="s">
        <v>898</v>
      </c>
      <c r="BE87" s="1">
        <v>71.6</v>
      </c>
      <c r="BF87" s="1">
        <v>7.66</v>
      </c>
      <c r="BG87" s="1"/>
      <c r="BH87" s="1"/>
      <c r="BI87" s="1"/>
      <c r="BJ87" s="1"/>
      <c r="BK87" s="1"/>
      <c r="BL87" s="1"/>
      <c r="BM87" s="1"/>
      <c r="BN87" s="1"/>
      <c r="BO87" s="1" t="s">
        <v>2022</v>
      </c>
      <c r="BP87" s="1" t="s">
        <v>2023</v>
      </c>
      <c r="BQ87" s="1" t="s">
        <v>2024</v>
      </c>
      <c r="BR87" s="1" t="s">
        <v>2025</v>
      </c>
      <c r="BS87" s="1">
        <v>23</v>
      </c>
      <c r="BT87" s="1" t="s">
        <v>2026</v>
      </c>
      <c r="BU87" s="1" t="str">
        <f>HYPERLINK("https://nconnect.nicmar.ac.in/storage/profile/ProfilePhoto_P25701093_486973.jpg","Download")</f>
        <v>0</v>
      </c>
      <c r="BV87" s="3"/>
      <c r="BW87" s="3"/>
    </row>
    <row r="88" spans="1:75">
      <c r="A88" s="1" t="s">
        <v>75</v>
      </c>
      <c r="B88" s="1" t="s">
        <v>76</v>
      </c>
      <c r="C88" s="1" t="s">
        <v>2027</v>
      </c>
      <c r="D88" s="1" t="s">
        <v>340</v>
      </c>
      <c r="E88" s="1" t="s">
        <v>2028</v>
      </c>
      <c r="F88" s="1" t="s">
        <v>2029</v>
      </c>
      <c r="G88" s="1" t="s">
        <v>2030</v>
      </c>
      <c r="H88" s="1" t="s">
        <v>2031</v>
      </c>
      <c r="I88" s="1" t="s">
        <v>2032</v>
      </c>
      <c r="J88" s="1">
        <v>9730973919</v>
      </c>
      <c r="K88" s="1" t="s">
        <v>83</v>
      </c>
      <c r="L88" s="1" t="s">
        <v>1158</v>
      </c>
      <c r="M88" s="1" t="s">
        <v>85</v>
      </c>
      <c r="N88" s="1" t="s">
        <v>2033</v>
      </c>
      <c r="O88" s="1"/>
      <c r="P88" s="1" t="s">
        <v>373</v>
      </c>
      <c r="Q88" s="1" t="s">
        <v>2034</v>
      </c>
      <c r="R88" s="1" t="s">
        <v>2028</v>
      </c>
      <c r="S88" s="1">
        <v>9096805125</v>
      </c>
      <c r="T88" s="1" t="s">
        <v>2035</v>
      </c>
      <c r="U88" s="1" t="s">
        <v>2036</v>
      </c>
      <c r="V88" s="1">
        <v>8788885048</v>
      </c>
      <c r="W88" s="1" t="s">
        <v>189</v>
      </c>
      <c r="X88" s="1" t="s">
        <v>2037</v>
      </c>
      <c r="Y88" s="1" t="s">
        <v>716</v>
      </c>
      <c r="Z88" s="1" t="s">
        <v>163</v>
      </c>
      <c r="AA88" s="1" t="s">
        <v>2037</v>
      </c>
      <c r="AB88" s="1" t="s">
        <v>716</v>
      </c>
      <c r="AC88" s="1" t="s">
        <v>163</v>
      </c>
      <c r="AD88" s="1">
        <v>8.26</v>
      </c>
      <c r="AE88" s="1" t="s">
        <v>97</v>
      </c>
      <c r="AF88" s="1" t="s">
        <v>2038</v>
      </c>
      <c r="AG88" s="1" t="s">
        <v>2039</v>
      </c>
      <c r="AH88" s="1" t="s">
        <v>166</v>
      </c>
      <c r="AI88" s="1" t="s">
        <v>383</v>
      </c>
      <c r="AJ88" s="1">
        <v>83.6</v>
      </c>
      <c r="AK88" s="1"/>
      <c r="AL88" s="1" t="s">
        <v>2040</v>
      </c>
      <c r="AM88" s="1" t="s">
        <v>2039</v>
      </c>
      <c r="AN88" s="1"/>
      <c r="AO88" s="1" t="s">
        <v>100</v>
      </c>
      <c r="AP88" s="1" t="s">
        <v>133</v>
      </c>
      <c r="AQ88" s="1">
        <v>65.08</v>
      </c>
      <c r="AR88" s="1"/>
      <c r="AS88" s="1"/>
      <c r="AT88" s="1"/>
      <c r="AU88" s="1"/>
      <c r="AV88" s="1"/>
      <c r="AW88" s="1"/>
      <c r="AX88" s="1"/>
      <c r="AY88" s="1" t="s">
        <v>2041</v>
      </c>
      <c r="AZ88" s="1" t="s">
        <v>2042</v>
      </c>
      <c r="BA88" s="1"/>
      <c r="BB88" s="1"/>
      <c r="BC88" s="1" t="s">
        <v>198</v>
      </c>
      <c r="BD88" s="1" t="s">
        <v>2043</v>
      </c>
      <c r="BE88" s="1">
        <v>89.58</v>
      </c>
      <c r="BF88" s="1">
        <v>9.43</v>
      </c>
      <c r="BG88" s="1"/>
      <c r="BH88" s="1"/>
      <c r="BI88" s="1"/>
      <c r="BJ88" s="1"/>
      <c r="BK88" s="1"/>
      <c r="BL88" s="1"/>
      <c r="BM88" s="1"/>
      <c r="BN88" s="1"/>
      <c r="BO88" s="1" t="s">
        <v>2044</v>
      </c>
      <c r="BP88" s="1"/>
      <c r="BQ88" s="1"/>
      <c r="BR88" s="1" t="s">
        <v>2045</v>
      </c>
      <c r="BS88" s="1">
        <v>21</v>
      </c>
      <c r="BT88" s="1" t="s">
        <v>2046</v>
      </c>
      <c r="BU88" s="1" t="str">
        <f>HYPERLINK("https://nconnect.nicmar.ac.in/storage/profile/ProfilePhoto_P25701094_546218.jpg","Download")</f>
        <v>0</v>
      </c>
      <c r="BV88" s="3"/>
      <c r="BW88" s="3"/>
    </row>
    <row r="89" spans="1:75">
      <c r="A89" s="1" t="s">
        <v>75</v>
      </c>
      <c r="B89" s="1" t="s">
        <v>76</v>
      </c>
      <c r="C89" s="1" t="s">
        <v>2047</v>
      </c>
      <c r="D89" s="1" t="s">
        <v>2048</v>
      </c>
      <c r="E89" s="1"/>
      <c r="F89" s="1" t="s">
        <v>2049</v>
      </c>
      <c r="G89" s="1" t="s">
        <v>2050</v>
      </c>
      <c r="H89" s="1" t="s">
        <v>2051</v>
      </c>
      <c r="I89" s="1" t="s">
        <v>2052</v>
      </c>
      <c r="J89" s="1">
        <v>9400878285</v>
      </c>
      <c r="K89" s="1" t="s">
        <v>83</v>
      </c>
      <c r="L89" s="1" t="s">
        <v>2053</v>
      </c>
      <c r="M89" s="1" t="s">
        <v>85</v>
      </c>
      <c r="N89" s="1" t="s">
        <v>2054</v>
      </c>
      <c r="O89" s="1"/>
      <c r="P89" s="1" t="s">
        <v>88</v>
      </c>
      <c r="Q89" s="1" t="s">
        <v>2055</v>
      </c>
      <c r="R89" s="1" t="s">
        <v>2056</v>
      </c>
      <c r="S89" s="1">
        <v>9495282885</v>
      </c>
      <c r="T89" s="1" t="s">
        <v>2057</v>
      </c>
      <c r="U89" s="1" t="s">
        <v>2058</v>
      </c>
      <c r="V89" s="1">
        <v>9778750339</v>
      </c>
      <c r="W89" s="1" t="s">
        <v>277</v>
      </c>
      <c r="X89" s="1" t="s">
        <v>2059</v>
      </c>
      <c r="Y89" s="1" t="s">
        <v>2060</v>
      </c>
      <c r="Z89" s="1" t="s">
        <v>979</v>
      </c>
      <c r="AA89" s="1" t="s">
        <v>2059</v>
      </c>
      <c r="AB89" s="1" t="s">
        <v>2060</v>
      </c>
      <c r="AC89" s="1" t="s">
        <v>979</v>
      </c>
      <c r="AD89" s="1">
        <v>8.63</v>
      </c>
      <c r="AE89" s="1" t="s">
        <v>97</v>
      </c>
      <c r="AF89" s="1" t="s">
        <v>2061</v>
      </c>
      <c r="AG89" s="1" t="s">
        <v>1752</v>
      </c>
      <c r="AH89" s="1" t="s">
        <v>100</v>
      </c>
      <c r="AI89" s="1" t="s">
        <v>133</v>
      </c>
      <c r="AJ89" s="1">
        <v>69.8</v>
      </c>
      <c r="AK89" s="1"/>
      <c r="AL89" s="1" t="s">
        <v>2062</v>
      </c>
      <c r="AM89" s="1" t="s">
        <v>1955</v>
      </c>
      <c r="AN89" s="1"/>
      <c r="AO89" s="1" t="s">
        <v>104</v>
      </c>
      <c r="AP89" s="1" t="s">
        <v>136</v>
      </c>
      <c r="AQ89" s="1">
        <v>77.1</v>
      </c>
      <c r="AR89" s="1"/>
      <c r="AS89" s="1"/>
      <c r="AT89" s="1"/>
      <c r="AU89" s="1"/>
      <c r="AV89" s="1"/>
      <c r="AW89" s="1"/>
      <c r="AX89" s="1"/>
      <c r="AY89" s="1" t="s">
        <v>2063</v>
      </c>
      <c r="AZ89" s="1" t="s">
        <v>2064</v>
      </c>
      <c r="BA89" s="1"/>
      <c r="BB89" s="1"/>
      <c r="BC89" s="1" t="s">
        <v>2065</v>
      </c>
      <c r="BD89" s="1" t="s">
        <v>610</v>
      </c>
      <c r="BE89" s="1">
        <v>69.3</v>
      </c>
      <c r="BF89" s="1">
        <v>6.93</v>
      </c>
      <c r="BG89" s="1"/>
      <c r="BH89" s="1"/>
      <c r="BI89" s="1"/>
      <c r="BJ89" s="1"/>
      <c r="BK89" s="1"/>
      <c r="BL89" s="1"/>
      <c r="BM89" s="1"/>
      <c r="BN89" s="1"/>
      <c r="BO89" s="1" t="s">
        <v>2066</v>
      </c>
      <c r="BP89" s="1"/>
      <c r="BQ89" s="1"/>
      <c r="BR89" s="1" t="s">
        <v>2067</v>
      </c>
      <c r="BS89" s="1">
        <v>56</v>
      </c>
      <c r="BT89" s="1" t="s">
        <v>2068</v>
      </c>
      <c r="BU89" s="1" t="str">
        <f>HYPERLINK("https://nconnect.nicmar.ac.in/storage/profile/ProfilePhoto_P25701095_712486.jpg","Download")</f>
        <v>0</v>
      </c>
      <c r="BV89" s="3"/>
      <c r="BW89" s="3"/>
    </row>
    <row r="90" spans="1:75">
      <c r="A90" s="1" t="s">
        <v>75</v>
      </c>
      <c r="B90" s="1" t="s">
        <v>76</v>
      </c>
      <c r="C90" s="1" t="s">
        <v>2069</v>
      </c>
      <c r="D90" s="1" t="s">
        <v>2070</v>
      </c>
      <c r="E90" s="1" t="s">
        <v>238</v>
      </c>
      <c r="F90" s="1" t="s">
        <v>2071</v>
      </c>
      <c r="G90" s="1" t="s">
        <v>2072</v>
      </c>
      <c r="H90" s="1" t="s">
        <v>2073</v>
      </c>
      <c r="I90" s="1" t="s">
        <v>2074</v>
      </c>
      <c r="J90" s="1">
        <v>9890631803</v>
      </c>
      <c r="K90" s="1" t="s">
        <v>153</v>
      </c>
      <c r="L90" s="1" t="s">
        <v>2075</v>
      </c>
      <c r="M90" s="1" t="s">
        <v>85</v>
      </c>
      <c r="N90" s="1" t="s">
        <v>2076</v>
      </c>
      <c r="O90" s="1"/>
      <c r="P90" s="1" t="s">
        <v>373</v>
      </c>
      <c r="Q90" s="1" t="s">
        <v>2077</v>
      </c>
      <c r="R90" s="1" t="s">
        <v>2078</v>
      </c>
      <c r="S90" s="1">
        <v>9890631803</v>
      </c>
      <c r="T90" s="1" t="s">
        <v>531</v>
      </c>
      <c r="U90" s="1" t="s">
        <v>2079</v>
      </c>
      <c r="V90" s="1">
        <v>9890631803</v>
      </c>
      <c r="W90" s="1" t="s">
        <v>277</v>
      </c>
      <c r="X90" s="1" t="s">
        <v>2080</v>
      </c>
      <c r="Y90" s="1" t="s">
        <v>1248</v>
      </c>
      <c r="Z90" s="1" t="s">
        <v>163</v>
      </c>
      <c r="AA90" s="1" t="s">
        <v>2080</v>
      </c>
      <c r="AB90" s="1" t="s">
        <v>1248</v>
      </c>
      <c r="AC90" s="1" t="s">
        <v>163</v>
      </c>
      <c r="AD90" s="1">
        <v>8.3</v>
      </c>
      <c r="AE90" s="1" t="s">
        <v>97</v>
      </c>
      <c r="AF90" s="1" t="s">
        <v>2081</v>
      </c>
      <c r="AG90" s="1" t="s">
        <v>2082</v>
      </c>
      <c r="AH90" s="1" t="s">
        <v>584</v>
      </c>
      <c r="AI90" s="1" t="s">
        <v>308</v>
      </c>
      <c r="AJ90" s="1">
        <v>75.6</v>
      </c>
      <c r="AK90" s="1">
        <v>0</v>
      </c>
      <c r="AL90" s="1" t="s">
        <v>2083</v>
      </c>
      <c r="AM90" s="1" t="s">
        <v>2084</v>
      </c>
      <c r="AN90" s="1"/>
      <c r="AO90" s="1" t="s">
        <v>227</v>
      </c>
      <c r="AP90" s="1" t="s">
        <v>283</v>
      </c>
      <c r="AQ90" s="1">
        <v>81.83</v>
      </c>
      <c r="AR90" s="1">
        <v>0</v>
      </c>
      <c r="AS90" s="1"/>
      <c r="AT90" s="1"/>
      <c r="AU90" s="1"/>
      <c r="AV90" s="1"/>
      <c r="AW90" s="1"/>
      <c r="AX90" s="1"/>
      <c r="AY90" s="1" t="s">
        <v>284</v>
      </c>
      <c r="AZ90" s="1" t="s">
        <v>2085</v>
      </c>
      <c r="BA90" s="1"/>
      <c r="BB90" s="1"/>
      <c r="BC90" s="1" t="s">
        <v>108</v>
      </c>
      <c r="BD90" s="1" t="s">
        <v>564</v>
      </c>
      <c r="BE90" s="1">
        <v>68.7</v>
      </c>
      <c r="BF90" s="1">
        <v>7.62</v>
      </c>
      <c r="BG90" s="1"/>
      <c r="BH90" s="1"/>
      <c r="BI90" s="1"/>
      <c r="BJ90" s="1"/>
      <c r="BK90" s="1"/>
      <c r="BL90" s="1"/>
      <c r="BM90" s="1"/>
      <c r="BN90" s="1"/>
      <c r="BO90" s="1" t="s">
        <v>2086</v>
      </c>
      <c r="BP90" s="1"/>
      <c r="BQ90" s="1"/>
      <c r="BR90" s="1" t="s">
        <v>2087</v>
      </c>
      <c r="BS90" s="1">
        <v>11</v>
      </c>
      <c r="BT90" s="1"/>
      <c r="BU90" s="1" t="str">
        <f>HYPERLINK("https://nconnect.nicmar.ac.in/storage/profile/ProfilePhoto_P25701097_691845.jpg","Download")</f>
        <v>0</v>
      </c>
      <c r="BV90" s="3"/>
      <c r="BW90" s="3"/>
    </row>
    <row r="91" spans="1:75">
      <c r="A91" s="1" t="s">
        <v>75</v>
      </c>
      <c r="B91" s="1" t="s">
        <v>76</v>
      </c>
      <c r="C91" s="1" t="s">
        <v>2088</v>
      </c>
      <c r="D91" s="1" t="s">
        <v>2089</v>
      </c>
      <c r="E91" s="1" t="s">
        <v>238</v>
      </c>
      <c r="F91" s="1" t="s">
        <v>2090</v>
      </c>
      <c r="G91" s="1" t="s">
        <v>2091</v>
      </c>
      <c r="H91" s="1" t="s">
        <v>2092</v>
      </c>
      <c r="I91" s="1" t="s">
        <v>2093</v>
      </c>
      <c r="J91" s="1">
        <v>9152324205</v>
      </c>
      <c r="K91" s="1" t="s">
        <v>153</v>
      </c>
      <c r="L91" s="1" t="s">
        <v>2094</v>
      </c>
      <c r="M91" s="1" t="s">
        <v>85</v>
      </c>
      <c r="N91" s="1" t="s">
        <v>688</v>
      </c>
      <c r="O91" s="1"/>
      <c r="P91" s="1" t="s">
        <v>802</v>
      </c>
      <c r="Q91" s="1" t="s">
        <v>2095</v>
      </c>
      <c r="R91" s="1" t="s">
        <v>238</v>
      </c>
      <c r="S91" s="1">
        <v>9819448052</v>
      </c>
      <c r="T91" s="1" t="s">
        <v>2096</v>
      </c>
      <c r="U91" s="1" t="s">
        <v>2097</v>
      </c>
      <c r="V91" s="1">
        <v>9819448052</v>
      </c>
      <c r="W91" s="1" t="s">
        <v>189</v>
      </c>
      <c r="X91" s="1" t="s">
        <v>2098</v>
      </c>
      <c r="Y91" s="1" t="s">
        <v>1079</v>
      </c>
      <c r="Z91" s="1" t="s">
        <v>163</v>
      </c>
      <c r="AA91" s="1" t="s">
        <v>2098</v>
      </c>
      <c r="AB91" s="1" t="s">
        <v>1079</v>
      </c>
      <c r="AC91" s="1" t="s">
        <v>163</v>
      </c>
      <c r="AD91" s="1">
        <v>9.21</v>
      </c>
      <c r="AE91" s="1" t="s">
        <v>97</v>
      </c>
      <c r="AF91" s="1" t="s">
        <v>2099</v>
      </c>
      <c r="AG91" s="1" t="s">
        <v>1353</v>
      </c>
      <c r="AH91" s="1" t="s">
        <v>1057</v>
      </c>
      <c r="AI91" s="1" t="s">
        <v>1125</v>
      </c>
      <c r="AJ91" s="1">
        <v>93</v>
      </c>
      <c r="AK91" s="1">
        <v>0</v>
      </c>
      <c r="AL91" s="1" t="s">
        <v>2100</v>
      </c>
      <c r="AM91" s="1" t="s">
        <v>1353</v>
      </c>
      <c r="AN91" s="1"/>
      <c r="AO91" s="1" t="s">
        <v>166</v>
      </c>
      <c r="AP91" s="1" t="s">
        <v>1754</v>
      </c>
      <c r="AQ91" s="1">
        <v>82.31</v>
      </c>
      <c r="AR91" s="1">
        <v>0</v>
      </c>
      <c r="AS91" s="1"/>
      <c r="AT91" s="1"/>
      <c r="AU91" s="1"/>
      <c r="AV91" s="1"/>
      <c r="AW91" s="1"/>
      <c r="AX91" s="1"/>
      <c r="AY91" s="1" t="s">
        <v>170</v>
      </c>
      <c r="AZ91" s="1" t="s">
        <v>2101</v>
      </c>
      <c r="BA91" s="1"/>
      <c r="BB91" s="1"/>
      <c r="BC91" s="1" t="s">
        <v>195</v>
      </c>
      <c r="BD91" s="1" t="s">
        <v>105</v>
      </c>
      <c r="BE91" s="1">
        <v>67.72</v>
      </c>
      <c r="BF91" s="1">
        <v>7.78</v>
      </c>
      <c r="BG91" s="1"/>
      <c r="BH91" s="1"/>
      <c r="BI91" s="1"/>
      <c r="BJ91" s="1"/>
      <c r="BK91" s="1"/>
      <c r="BL91" s="1"/>
      <c r="BM91" s="1"/>
      <c r="BN91" s="1"/>
      <c r="BO91" s="1" t="s">
        <v>2102</v>
      </c>
      <c r="BP91" s="1" t="s">
        <v>2103</v>
      </c>
      <c r="BQ91" s="1" t="s">
        <v>2104</v>
      </c>
      <c r="BR91" s="1" t="s">
        <v>2105</v>
      </c>
      <c r="BS91" s="1">
        <v>27</v>
      </c>
      <c r="BT91" s="1" t="s">
        <v>2106</v>
      </c>
      <c r="BU91" s="1" t="str">
        <f>HYPERLINK("https://nconnect.nicmar.ac.in/storage/profile/ProfilePhoto_P25701098_726394.jpg","Download")</f>
        <v>0</v>
      </c>
      <c r="BV91" s="3"/>
      <c r="BW91" s="3"/>
    </row>
    <row r="92" spans="1:75">
      <c r="A92" s="1" t="s">
        <v>75</v>
      </c>
      <c r="B92" s="1" t="s">
        <v>76</v>
      </c>
      <c r="C92" s="1" t="s">
        <v>2107</v>
      </c>
      <c r="D92" s="1" t="s">
        <v>2108</v>
      </c>
      <c r="E92" s="1" t="s">
        <v>2109</v>
      </c>
      <c r="F92" s="1" t="s">
        <v>368</v>
      </c>
      <c r="G92" s="1" t="s">
        <v>2110</v>
      </c>
      <c r="H92" s="1" t="s">
        <v>2111</v>
      </c>
      <c r="I92" s="1" t="s">
        <v>2112</v>
      </c>
      <c r="J92" s="1">
        <v>9405938803</v>
      </c>
      <c r="K92" s="1" t="s">
        <v>83</v>
      </c>
      <c r="L92" s="1" t="s">
        <v>2113</v>
      </c>
      <c r="M92" s="1" t="s">
        <v>85</v>
      </c>
      <c r="N92" s="1" t="s">
        <v>271</v>
      </c>
      <c r="O92" s="1"/>
      <c r="P92" s="1" t="s">
        <v>802</v>
      </c>
      <c r="Q92" s="1" t="s">
        <v>2114</v>
      </c>
      <c r="R92" s="1" t="s">
        <v>2115</v>
      </c>
      <c r="S92" s="1">
        <v>9822658872</v>
      </c>
      <c r="T92" s="1" t="s">
        <v>2116</v>
      </c>
      <c r="U92" s="1" t="s">
        <v>2117</v>
      </c>
      <c r="V92" s="1">
        <v>9404464961</v>
      </c>
      <c r="W92" s="1" t="s">
        <v>2116</v>
      </c>
      <c r="X92" s="1" t="s">
        <v>2118</v>
      </c>
      <c r="Y92" s="1" t="s">
        <v>191</v>
      </c>
      <c r="Z92" s="1" t="s">
        <v>163</v>
      </c>
      <c r="AA92" s="1" t="s">
        <v>2119</v>
      </c>
      <c r="AB92" s="1" t="s">
        <v>506</v>
      </c>
      <c r="AC92" s="1" t="s">
        <v>163</v>
      </c>
      <c r="AD92" s="1">
        <v>8.42</v>
      </c>
      <c r="AE92" s="1" t="s">
        <v>97</v>
      </c>
      <c r="AF92" s="1" t="s">
        <v>2120</v>
      </c>
      <c r="AG92" s="1" t="s">
        <v>2082</v>
      </c>
      <c r="AH92" s="1" t="s">
        <v>457</v>
      </c>
      <c r="AI92" s="1" t="s">
        <v>305</v>
      </c>
      <c r="AJ92" s="1">
        <v>88</v>
      </c>
      <c r="AK92" s="1"/>
      <c r="AL92" s="1" t="s">
        <v>2121</v>
      </c>
      <c r="AM92" s="1" t="s">
        <v>2082</v>
      </c>
      <c r="AN92" s="1"/>
      <c r="AO92" s="1" t="s">
        <v>536</v>
      </c>
      <c r="AP92" s="1" t="s">
        <v>514</v>
      </c>
      <c r="AQ92" s="1">
        <v>60.62</v>
      </c>
      <c r="AR92" s="1"/>
      <c r="AS92" s="1"/>
      <c r="AT92" s="1"/>
      <c r="AU92" s="1"/>
      <c r="AV92" s="1"/>
      <c r="AW92" s="1"/>
      <c r="AX92" s="1"/>
      <c r="AY92" s="1" t="s">
        <v>2122</v>
      </c>
      <c r="AZ92" s="1" t="s">
        <v>2123</v>
      </c>
      <c r="BA92" s="1"/>
      <c r="BB92" s="1"/>
      <c r="BC92" s="1" t="s">
        <v>335</v>
      </c>
      <c r="BD92" s="1" t="s">
        <v>437</v>
      </c>
      <c r="BE92" s="1">
        <v>79</v>
      </c>
      <c r="BF92" s="1">
        <v>8.25</v>
      </c>
      <c r="BG92" s="1"/>
      <c r="BH92" s="1"/>
      <c r="BI92" s="1"/>
      <c r="BJ92" s="1"/>
      <c r="BK92" s="1"/>
      <c r="BL92" s="1"/>
      <c r="BM92" s="1"/>
      <c r="BN92" s="1"/>
      <c r="BO92" s="1" t="s">
        <v>2124</v>
      </c>
      <c r="BP92" s="1" t="s">
        <v>2125</v>
      </c>
      <c r="BQ92" s="1" t="s">
        <v>1795</v>
      </c>
      <c r="BR92" s="1" t="s">
        <v>2126</v>
      </c>
      <c r="BS92" s="1">
        <v>8</v>
      </c>
      <c r="BT92" s="1" t="s">
        <v>2127</v>
      </c>
      <c r="BU92" s="1" t="str">
        <f>HYPERLINK("https://nconnect.nicmar.ac.in/storage/profile/ProfilePhoto_P25701099_675183.jpg","Download")</f>
        <v>0</v>
      </c>
      <c r="BV92" s="3"/>
      <c r="BW92" s="3"/>
    </row>
    <row r="93" spans="1:75">
      <c r="A93" s="1" t="s">
        <v>75</v>
      </c>
      <c r="B93" s="1" t="s">
        <v>76</v>
      </c>
      <c r="C93" s="1" t="s">
        <v>2128</v>
      </c>
      <c r="D93" s="1" t="s">
        <v>2129</v>
      </c>
      <c r="E93" s="1"/>
      <c r="F93" s="1" t="s">
        <v>2130</v>
      </c>
      <c r="G93" s="1" t="s">
        <v>2131</v>
      </c>
      <c r="H93" s="1" t="s">
        <v>2132</v>
      </c>
      <c r="I93" s="1" t="s">
        <v>2133</v>
      </c>
      <c r="J93" s="1">
        <v>8744008487</v>
      </c>
      <c r="K93" s="1" t="s">
        <v>153</v>
      </c>
      <c r="L93" s="1" t="s">
        <v>2134</v>
      </c>
      <c r="M93" s="1" t="s">
        <v>85</v>
      </c>
      <c r="N93" s="1" t="s">
        <v>575</v>
      </c>
      <c r="O93" s="1" t="s">
        <v>2135</v>
      </c>
      <c r="P93" s="1" t="s">
        <v>373</v>
      </c>
      <c r="Q93" s="1" t="s">
        <v>2136</v>
      </c>
      <c r="R93" s="1" t="s">
        <v>2137</v>
      </c>
      <c r="S93" s="1">
        <v>8527696836</v>
      </c>
      <c r="T93" s="1" t="s">
        <v>2096</v>
      </c>
      <c r="U93" s="1" t="s">
        <v>2138</v>
      </c>
      <c r="V93" s="1">
        <v>9811513381</v>
      </c>
      <c r="W93" s="1" t="s">
        <v>93</v>
      </c>
      <c r="X93" s="1" t="s">
        <v>2139</v>
      </c>
      <c r="Y93" s="1" t="s">
        <v>1026</v>
      </c>
      <c r="Z93" s="1" t="s">
        <v>1027</v>
      </c>
      <c r="AA93" s="1" t="s">
        <v>2139</v>
      </c>
      <c r="AB93" s="1" t="s">
        <v>1026</v>
      </c>
      <c r="AC93" s="1" t="s">
        <v>1027</v>
      </c>
      <c r="AD93" s="1">
        <v>9.12</v>
      </c>
      <c r="AE93" s="1" t="s">
        <v>97</v>
      </c>
      <c r="AF93" s="1" t="s">
        <v>2140</v>
      </c>
      <c r="AG93" s="1" t="s">
        <v>2141</v>
      </c>
      <c r="AH93" s="1" t="s">
        <v>382</v>
      </c>
      <c r="AI93" s="1" t="s">
        <v>167</v>
      </c>
      <c r="AJ93" s="1">
        <v>95</v>
      </c>
      <c r="AK93" s="1">
        <v>10</v>
      </c>
      <c r="AL93" s="1" t="s">
        <v>2140</v>
      </c>
      <c r="AM93" s="1" t="s">
        <v>2141</v>
      </c>
      <c r="AN93" s="1"/>
      <c r="AO93" s="1" t="s">
        <v>512</v>
      </c>
      <c r="AP93" s="1" t="s">
        <v>536</v>
      </c>
      <c r="AQ93" s="1">
        <v>91.2</v>
      </c>
      <c r="AR93" s="1">
        <v>0</v>
      </c>
      <c r="AS93" s="1"/>
      <c r="AT93" s="1"/>
      <c r="AU93" s="1"/>
      <c r="AV93" s="1"/>
      <c r="AW93" s="1"/>
      <c r="AX93" s="1"/>
      <c r="AY93" s="1" t="s">
        <v>2142</v>
      </c>
      <c r="AZ93" s="1" t="s">
        <v>2143</v>
      </c>
      <c r="BA93" s="1"/>
      <c r="BB93" s="1"/>
      <c r="BC93" s="1" t="s">
        <v>198</v>
      </c>
      <c r="BD93" s="1" t="s">
        <v>1107</v>
      </c>
      <c r="BE93" s="1">
        <v>84.3</v>
      </c>
      <c r="BF93" s="1">
        <v>8.43</v>
      </c>
      <c r="BG93" s="1"/>
      <c r="BH93" s="1"/>
      <c r="BI93" s="1"/>
      <c r="BJ93" s="1"/>
      <c r="BK93" s="1"/>
      <c r="BL93" s="1"/>
      <c r="BM93" s="1"/>
      <c r="BN93" s="1"/>
      <c r="BO93" s="1" t="s">
        <v>2144</v>
      </c>
      <c r="BP93" s="1" t="s">
        <v>2145</v>
      </c>
      <c r="BQ93" s="1" t="s">
        <v>1037</v>
      </c>
      <c r="BR93" s="1" t="s">
        <v>2146</v>
      </c>
      <c r="BS93" s="1">
        <v>10</v>
      </c>
      <c r="BT93" s="1"/>
      <c r="BU93" s="1" t="str">
        <f>HYPERLINK("https://nconnect.nicmar.ac.in/storage/profile/ProfilePhoto_P25701100_954627.jpg","Download")</f>
        <v>0</v>
      </c>
      <c r="BV93" s="3"/>
      <c r="BW93" s="3"/>
    </row>
    <row r="94" spans="1:75">
      <c r="A94" s="1" t="s">
        <v>75</v>
      </c>
      <c r="B94" s="1" t="s">
        <v>76</v>
      </c>
      <c r="C94" s="1" t="s">
        <v>2147</v>
      </c>
      <c r="D94" s="1" t="s">
        <v>2148</v>
      </c>
      <c r="E94" s="1" t="s">
        <v>2149</v>
      </c>
      <c r="F94" s="1" t="s">
        <v>2150</v>
      </c>
      <c r="G94" s="1" t="s">
        <v>2151</v>
      </c>
      <c r="H94" s="1" t="s">
        <v>2152</v>
      </c>
      <c r="I94" s="1" t="s">
        <v>2153</v>
      </c>
      <c r="J94" s="1">
        <v>8693861231</v>
      </c>
      <c r="K94" s="1" t="s">
        <v>83</v>
      </c>
      <c r="L94" s="1" t="s">
        <v>2154</v>
      </c>
      <c r="M94" s="1" t="s">
        <v>85</v>
      </c>
      <c r="N94" s="1" t="s">
        <v>887</v>
      </c>
      <c r="O94" s="1"/>
      <c r="P94" s="1" t="s">
        <v>373</v>
      </c>
      <c r="Q94" s="1" t="s">
        <v>2155</v>
      </c>
      <c r="R94" s="1" t="s">
        <v>2156</v>
      </c>
      <c r="S94" s="1">
        <v>9833531682</v>
      </c>
      <c r="T94" s="1" t="s">
        <v>2157</v>
      </c>
      <c r="U94" s="1" t="s">
        <v>2158</v>
      </c>
      <c r="V94" s="1">
        <v>9833545101</v>
      </c>
      <c r="W94" s="1" t="s">
        <v>326</v>
      </c>
      <c r="X94" s="1" t="s">
        <v>2159</v>
      </c>
      <c r="Y94" s="1" t="s">
        <v>249</v>
      </c>
      <c r="Z94" s="1" t="s">
        <v>163</v>
      </c>
      <c r="AA94" s="1" t="s">
        <v>2159</v>
      </c>
      <c r="AB94" s="1" t="s">
        <v>249</v>
      </c>
      <c r="AC94" s="1" t="s">
        <v>163</v>
      </c>
      <c r="AD94" s="1" t="s">
        <v>97</v>
      </c>
      <c r="AE94" s="1" t="s">
        <v>97</v>
      </c>
      <c r="AF94" s="1" t="s">
        <v>2160</v>
      </c>
      <c r="AG94" s="1" t="s">
        <v>2161</v>
      </c>
      <c r="AH94" s="1" t="s">
        <v>195</v>
      </c>
      <c r="AI94" s="1" t="s">
        <v>305</v>
      </c>
      <c r="AJ94" s="1">
        <v>76.8</v>
      </c>
      <c r="AK94" s="1">
        <v>0</v>
      </c>
      <c r="AL94" s="1"/>
      <c r="AM94" s="1"/>
      <c r="AN94" s="1"/>
      <c r="AO94" s="1"/>
      <c r="AP94" s="1"/>
      <c r="AQ94" s="1"/>
      <c r="AR94" s="1"/>
      <c r="AS94" s="1" t="s">
        <v>1438</v>
      </c>
      <c r="AT94" s="1" t="s">
        <v>2162</v>
      </c>
      <c r="AU94" s="1" t="s">
        <v>354</v>
      </c>
      <c r="AV94" s="1" t="s">
        <v>227</v>
      </c>
      <c r="AW94" s="1">
        <v>70.68</v>
      </c>
      <c r="AX94" s="1">
        <v>0</v>
      </c>
      <c r="AY94" s="1" t="s">
        <v>255</v>
      </c>
      <c r="AZ94" s="1" t="s">
        <v>2163</v>
      </c>
      <c r="BA94" s="1"/>
      <c r="BB94" s="1"/>
      <c r="BC94" s="1" t="s">
        <v>517</v>
      </c>
      <c r="BD94" s="1" t="s">
        <v>2164</v>
      </c>
      <c r="BE94" s="1">
        <v>67.18</v>
      </c>
      <c r="BF94" s="1">
        <v>7.54</v>
      </c>
      <c r="BG94" s="1"/>
      <c r="BH94" s="1"/>
      <c r="BI94" s="1"/>
      <c r="BJ94" s="1"/>
      <c r="BK94" s="1"/>
      <c r="BL94" s="1"/>
      <c r="BM94" s="1"/>
      <c r="BN94" s="1"/>
      <c r="BO94" s="1" t="s">
        <v>2165</v>
      </c>
      <c r="BP94" s="1" t="s">
        <v>2166</v>
      </c>
      <c r="BQ94" s="1" t="s">
        <v>2167</v>
      </c>
      <c r="BR94" s="1" t="s">
        <v>2168</v>
      </c>
      <c r="BS94" s="1">
        <v>14</v>
      </c>
      <c r="BT94" s="1" t="s">
        <v>2169</v>
      </c>
      <c r="BU94" s="1" t="str">
        <f>HYPERLINK("https://nconnect.nicmar.ac.in/storage/profile/ProfilePhoto_P25701101_637518.jpg","Download")</f>
        <v>0</v>
      </c>
      <c r="BV94" s="3"/>
      <c r="BW94" s="3"/>
    </row>
    <row r="95" spans="1:75">
      <c r="A95" s="1" t="s">
        <v>75</v>
      </c>
      <c r="B95" s="1" t="s">
        <v>76</v>
      </c>
      <c r="C95" s="1" t="s">
        <v>2170</v>
      </c>
      <c r="D95" s="1" t="s">
        <v>2171</v>
      </c>
      <c r="E95" s="1" t="s">
        <v>2172</v>
      </c>
      <c r="F95" s="1" t="s">
        <v>2173</v>
      </c>
      <c r="G95" s="1" t="s">
        <v>2174</v>
      </c>
      <c r="H95" s="1" t="s">
        <v>2175</v>
      </c>
      <c r="I95" s="1" t="s">
        <v>2176</v>
      </c>
      <c r="J95" s="1">
        <v>7218656369</v>
      </c>
      <c r="K95" s="1" t="s">
        <v>83</v>
      </c>
      <c r="L95" s="1" t="s">
        <v>2177</v>
      </c>
      <c r="M95" s="1" t="s">
        <v>85</v>
      </c>
      <c r="N95" s="1" t="s">
        <v>2178</v>
      </c>
      <c r="O95" s="1" t="s">
        <v>2179</v>
      </c>
      <c r="P95" s="1" t="s">
        <v>802</v>
      </c>
      <c r="Q95" s="1" t="s">
        <v>2180</v>
      </c>
      <c r="R95" s="1" t="s">
        <v>2181</v>
      </c>
      <c r="S95" s="1">
        <v>9922404837</v>
      </c>
      <c r="T95" s="1" t="s">
        <v>275</v>
      </c>
      <c r="U95" s="1" t="s">
        <v>2182</v>
      </c>
      <c r="V95" s="1">
        <v>8669241127</v>
      </c>
      <c r="W95" s="1" t="s">
        <v>277</v>
      </c>
      <c r="X95" s="1" t="s">
        <v>2183</v>
      </c>
      <c r="Y95" s="1" t="s">
        <v>191</v>
      </c>
      <c r="Z95" s="1" t="s">
        <v>163</v>
      </c>
      <c r="AA95" s="1" t="s">
        <v>2183</v>
      </c>
      <c r="AB95" s="1" t="s">
        <v>191</v>
      </c>
      <c r="AC95" s="1" t="s">
        <v>163</v>
      </c>
      <c r="AD95" s="1" t="s">
        <v>97</v>
      </c>
      <c r="AE95" s="1" t="s">
        <v>97</v>
      </c>
      <c r="AF95" s="1" t="s">
        <v>2184</v>
      </c>
      <c r="AG95" s="1" t="s">
        <v>2185</v>
      </c>
      <c r="AH95" s="1" t="s">
        <v>252</v>
      </c>
      <c r="AI95" s="1" t="s">
        <v>167</v>
      </c>
      <c r="AJ95" s="1">
        <v>80.6</v>
      </c>
      <c r="AK95" s="1">
        <v>0</v>
      </c>
      <c r="AL95" s="1" t="s">
        <v>2186</v>
      </c>
      <c r="AM95" s="1" t="s">
        <v>2185</v>
      </c>
      <c r="AN95" s="1"/>
      <c r="AO95" s="1" t="s">
        <v>460</v>
      </c>
      <c r="AP95" s="1" t="s">
        <v>133</v>
      </c>
      <c r="AQ95" s="1">
        <v>61.23</v>
      </c>
      <c r="AR95" s="1">
        <v>0</v>
      </c>
      <c r="AS95" s="1"/>
      <c r="AT95" s="1"/>
      <c r="AU95" s="1"/>
      <c r="AV95" s="1"/>
      <c r="AW95" s="1"/>
      <c r="AX95" s="1"/>
      <c r="AY95" s="1" t="s">
        <v>284</v>
      </c>
      <c r="AZ95" s="1" t="s">
        <v>2187</v>
      </c>
      <c r="BA95" s="1"/>
      <c r="BB95" s="1"/>
      <c r="BC95" s="1" t="s">
        <v>172</v>
      </c>
      <c r="BD95" s="1" t="s">
        <v>873</v>
      </c>
      <c r="BE95" s="1">
        <v>79.36</v>
      </c>
      <c r="BF95" s="1">
        <v>8.68</v>
      </c>
      <c r="BG95" s="1"/>
      <c r="BH95" s="1"/>
      <c r="BI95" s="1"/>
      <c r="BJ95" s="1"/>
      <c r="BK95" s="1"/>
      <c r="BL95" s="1"/>
      <c r="BM95" s="1"/>
      <c r="BN95" s="1"/>
      <c r="BO95" s="1" t="s">
        <v>2188</v>
      </c>
      <c r="BP95" s="1" t="s">
        <v>2189</v>
      </c>
      <c r="BQ95" s="1" t="s">
        <v>1795</v>
      </c>
      <c r="BR95" s="1" t="s">
        <v>2190</v>
      </c>
      <c r="BS95" s="1">
        <v>29</v>
      </c>
      <c r="BT95" s="1" t="s">
        <v>2191</v>
      </c>
      <c r="BU95" s="1" t="str">
        <f>HYPERLINK("https://nconnect.nicmar.ac.in/storage/profile/ProfilePhoto_P25701102_496235.jpg","Download")</f>
        <v>0</v>
      </c>
      <c r="BV95" s="3"/>
      <c r="BW95" s="3"/>
    </row>
    <row r="96" spans="1:75">
      <c r="A96" s="1" t="s">
        <v>75</v>
      </c>
      <c r="B96" s="1" t="s">
        <v>76</v>
      </c>
      <c r="C96" s="1" t="s">
        <v>2192</v>
      </c>
      <c r="D96" s="1" t="s">
        <v>2193</v>
      </c>
      <c r="E96" s="1"/>
      <c r="F96" s="1" t="s">
        <v>2194</v>
      </c>
      <c r="G96" s="1" t="s">
        <v>2195</v>
      </c>
      <c r="H96" s="1" t="s">
        <v>2196</v>
      </c>
      <c r="I96" s="1" t="s">
        <v>2197</v>
      </c>
      <c r="J96" s="1">
        <v>8075609422</v>
      </c>
      <c r="K96" s="1" t="s">
        <v>153</v>
      </c>
      <c r="L96" s="1" t="s">
        <v>2198</v>
      </c>
      <c r="M96" s="1" t="s">
        <v>85</v>
      </c>
      <c r="N96" s="1" t="s">
        <v>2199</v>
      </c>
      <c r="O96" s="1"/>
      <c r="P96" s="1" t="s">
        <v>373</v>
      </c>
      <c r="Q96" s="1" t="s">
        <v>2200</v>
      </c>
      <c r="R96" s="1" t="s">
        <v>2201</v>
      </c>
      <c r="S96" s="1">
        <v>9895392174</v>
      </c>
      <c r="T96" s="1" t="s">
        <v>2202</v>
      </c>
      <c r="U96" s="1" t="s">
        <v>2203</v>
      </c>
      <c r="V96" s="1">
        <v>9497780012</v>
      </c>
      <c r="W96" s="1" t="s">
        <v>2204</v>
      </c>
      <c r="X96" s="1" t="s">
        <v>2205</v>
      </c>
      <c r="Y96" s="1" t="s">
        <v>2206</v>
      </c>
      <c r="Z96" s="1" t="s">
        <v>979</v>
      </c>
      <c r="AA96" s="1" t="s">
        <v>2205</v>
      </c>
      <c r="AB96" s="1" t="s">
        <v>2206</v>
      </c>
      <c r="AC96" s="1" t="s">
        <v>979</v>
      </c>
      <c r="AD96" s="1">
        <v>8.79</v>
      </c>
      <c r="AE96" s="1" t="s">
        <v>97</v>
      </c>
      <c r="AF96" s="1" t="s">
        <v>2207</v>
      </c>
      <c r="AG96" s="1" t="s">
        <v>983</v>
      </c>
      <c r="AH96" s="1" t="s">
        <v>232</v>
      </c>
      <c r="AI96" s="1" t="s">
        <v>101</v>
      </c>
      <c r="AJ96" s="1">
        <v>93.8</v>
      </c>
      <c r="AK96" s="1"/>
      <c r="AL96" s="1" t="s">
        <v>2208</v>
      </c>
      <c r="AM96" s="1" t="s">
        <v>983</v>
      </c>
      <c r="AN96" s="1"/>
      <c r="AO96" s="1" t="s">
        <v>139</v>
      </c>
      <c r="AP96" s="1" t="s">
        <v>228</v>
      </c>
      <c r="AQ96" s="1">
        <v>94.2</v>
      </c>
      <c r="AR96" s="1"/>
      <c r="AS96" s="1"/>
      <c r="AT96" s="1"/>
      <c r="AU96" s="1"/>
      <c r="AV96" s="1"/>
      <c r="AW96" s="1"/>
      <c r="AX96" s="1"/>
      <c r="AY96" s="1" t="s">
        <v>984</v>
      </c>
      <c r="AZ96" s="1" t="s">
        <v>2209</v>
      </c>
      <c r="BA96" s="1"/>
      <c r="BB96" s="1"/>
      <c r="BC96" s="1" t="s">
        <v>231</v>
      </c>
      <c r="BD96" s="1" t="s">
        <v>541</v>
      </c>
      <c r="BE96" s="1">
        <v>81</v>
      </c>
      <c r="BF96" s="1">
        <v>8.1</v>
      </c>
      <c r="BG96" s="1"/>
      <c r="BH96" s="1"/>
      <c r="BI96" s="1"/>
      <c r="BJ96" s="1"/>
      <c r="BK96" s="1"/>
      <c r="BL96" s="1"/>
      <c r="BM96" s="1"/>
      <c r="BN96" s="1"/>
      <c r="BO96" s="1" t="s">
        <v>1441</v>
      </c>
      <c r="BP96" s="1"/>
      <c r="BQ96" s="1"/>
      <c r="BR96" s="1" t="s">
        <v>2210</v>
      </c>
      <c r="BS96" s="1">
        <v>14</v>
      </c>
      <c r="BT96" s="1"/>
      <c r="BU96" s="1" t="str">
        <f>HYPERLINK("https://nconnect.nicmar.ac.in/storage/profile/ProfilePhoto_P25701106_756483.jpg","Download")</f>
        <v>0</v>
      </c>
      <c r="BV96" s="3"/>
      <c r="BW96" s="3"/>
    </row>
    <row r="97" spans="1:75">
      <c r="A97" s="1" t="s">
        <v>75</v>
      </c>
      <c r="B97" s="1" t="s">
        <v>76</v>
      </c>
      <c r="C97" s="1" t="s">
        <v>2211</v>
      </c>
      <c r="D97" s="1" t="s">
        <v>2212</v>
      </c>
      <c r="E97" s="1"/>
      <c r="F97" s="1" t="s">
        <v>2213</v>
      </c>
      <c r="G97" s="1" t="s">
        <v>2214</v>
      </c>
      <c r="H97" s="1" t="s">
        <v>2215</v>
      </c>
      <c r="I97" s="1" t="s">
        <v>2216</v>
      </c>
      <c r="J97" s="1">
        <v>8075544038</v>
      </c>
      <c r="K97" s="1" t="s">
        <v>153</v>
      </c>
      <c r="L97" s="1" t="s">
        <v>2217</v>
      </c>
      <c r="M97" s="1" t="s">
        <v>85</v>
      </c>
      <c r="N97" s="1" t="s">
        <v>1541</v>
      </c>
      <c r="O97" s="1"/>
      <c r="P97" s="1" t="s">
        <v>123</v>
      </c>
      <c r="Q97" s="1" t="s">
        <v>2218</v>
      </c>
      <c r="R97" s="1" t="s">
        <v>2219</v>
      </c>
      <c r="S97" s="1">
        <v>9497002922</v>
      </c>
      <c r="T97" s="1" t="s">
        <v>2220</v>
      </c>
      <c r="U97" s="1" t="s">
        <v>2221</v>
      </c>
      <c r="V97" s="1">
        <v>9497002921</v>
      </c>
      <c r="W97" s="1" t="s">
        <v>2222</v>
      </c>
      <c r="X97" s="1" t="s">
        <v>2223</v>
      </c>
      <c r="Y97" s="1" t="s">
        <v>978</v>
      </c>
      <c r="Z97" s="1" t="s">
        <v>979</v>
      </c>
      <c r="AA97" s="1" t="s">
        <v>2223</v>
      </c>
      <c r="AB97" s="1" t="s">
        <v>978</v>
      </c>
      <c r="AC97" s="1" t="s">
        <v>979</v>
      </c>
      <c r="AD97" s="1">
        <v>8.42</v>
      </c>
      <c r="AE97" s="1" t="s">
        <v>97</v>
      </c>
      <c r="AF97" s="1" t="s">
        <v>2224</v>
      </c>
      <c r="AG97" s="1" t="s">
        <v>1550</v>
      </c>
      <c r="AH97" s="1" t="s">
        <v>172</v>
      </c>
      <c r="AI97" s="1" t="s">
        <v>101</v>
      </c>
      <c r="AJ97" s="1">
        <v>94</v>
      </c>
      <c r="AK97" s="1"/>
      <c r="AL97" s="1" t="s">
        <v>2224</v>
      </c>
      <c r="AM97" s="1" t="s">
        <v>1550</v>
      </c>
      <c r="AN97" s="1"/>
      <c r="AO97" s="1" t="s">
        <v>139</v>
      </c>
      <c r="AP97" s="1" t="s">
        <v>228</v>
      </c>
      <c r="AQ97" s="1">
        <v>91.8</v>
      </c>
      <c r="AR97" s="1"/>
      <c r="AS97" s="1"/>
      <c r="AT97" s="1"/>
      <c r="AU97" s="1"/>
      <c r="AV97" s="1"/>
      <c r="AW97" s="1"/>
      <c r="AX97" s="1"/>
      <c r="AY97" s="1" t="s">
        <v>984</v>
      </c>
      <c r="AZ97" s="1" t="s">
        <v>2225</v>
      </c>
      <c r="BA97" s="1"/>
      <c r="BB97" s="1"/>
      <c r="BC97" s="1" t="s">
        <v>231</v>
      </c>
      <c r="BD97" s="1" t="s">
        <v>541</v>
      </c>
      <c r="BE97" s="1">
        <v>79</v>
      </c>
      <c r="BF97" s="1">
        <v>7.9</v>
      </c>
      <c r="BG97" s="1"/>
      <c r="BH97" s="1"/>
      <c r="BI97" s="1"/>
      <c r="BJ97" s="1"/>
      <c r="BK97" s="1"/>
      <c r="BL97" s="1"/>
      <c r="BM97" s="1"/>
      <c r="BN97" s="1"/>
      <c r="BO97" s="1" t="s">
        <v>2226</v>
      </c>
      <c r="BP97" s="1"/>
      <c r="BQ97" s="1"/>
      <c r="BR97" s="1" t="s">
        <v>2227</v>
      </c>
      <c r="BS97" s="1">
        <v>15</v>
      </c>
      <c r="BT97" s="1"/>
      <c r="BU97" s="1" t="str">
        <f>HYPERLINK("https://nconnect.nicmar.ac.in/storage/profile/ProfilePhoto_P25701107_574683.jpg","Download")</f>
        <v>0</v>
      </c>
      <c r="BV97" s="3"/>
      <c r="BW97" s="3"/>
    </row>
    <row r="98" spans="1:75">
      <c r="A98" s="1" t="s">
        <v>75</v>
      </c>
      <c r="B98" s="1" t="s">
        <v>76</v>
      </c>
      <c r="C98" s="1" t="s">
        <v>2228</v>
      </c>
      <c r="D98" s="1" t="s">
        <v>2229</v>
      </c>
      <c r="E98" s="1"/>
      <c r="F98" s="1" t="s">
        <v>2230</v>
      </c>
      <c r="G98" s="1" t="s">
        <v>2231</v>
      </c>
      <c r="H98" s="1" t="s">
        <v>2232</v>
      </c>
      <c r="I98" s="1" t="s">
        <v>2233</v>
      </c>
      <c r="J98" s="1">
        <v>9032895270</v>
      </c>
      <c r="K98" s="1" t="s">
        <v>153</v>
      </c>
      <c r="L98" s="1" t="s">
        <v>2234</v>
      </c>
      <c r="M98" s="1" t="s">
        <v>85</v>
      </c>
      <c r="N98" s="1" t="s">
        <v>2235</v>
      </c>
      <c r="O98" s="1" t="s">
        <v>2236</v>
      </c>
      <c r="P98" s="1" t="s">
        <v>1563</v>
      </c>
      <c r="Q98" s="1" t="s">
        <v>2237</v>
      </c>
      <c r="R98" s="1" t="s">
        <v>2238</v>
      </c>
      <c r="S98" s="1">
        <v>9849296415</v>
      </c>
      <c r="T98" s="1" t="s">
        <v>503</v>
      </c>
      <c r="U98" s="1" t="s">
        <v>2239</v>
      </c>
      <c r="V98" s="1">
        <v>7207850120</v>
      </c>
      <c r="W98" s="1" t="s">
        <v>93</v>
      </c>
      <c r="X98" s="1" t="s">
        <v>2240</v>
      </c>
      <c r="Y98" s="1" t="s">
        <v>2241</v>
      </c>
      <c r="Z98" s="1" t="s">
        <v>509</v>
      </c>
      <c r="AA98" s="1" t="s">
        <v>2240</v>
      </c>
      <c r="AB98" s="1" t="s">
        <v>2241</v>
      </c>
      <c r="AC98" s="1" t="s">
        <v>509</v>
      </c>
      <c r="AD98" s="1">
        <v>9.56</v>
      </c>
      <c r="AE98" s="1" t="s">
        <v>97</v>
      </c>
      <c r="AF98" s="1" t="s">
        <v>2242</v>
      </c>
      <c r="AG98" s="1" t="s">
        <v>560</v>
      </c>
      <c r="AH98" s="1" t="s">
        <v>167</v>
      </c>
      <c r="AI98" s="1" t="s">
        <v>331</v>
      </c>
      <c r="AJ98" s="1">
        <v>93.1</v>
      </c>
      <c r="AK98" s="1">
        <v>9.8</v>
      </c>
      <c r="AL98" s="1" t="s">
        <v>2242</v>
      </c>
      <c r="AM98" s="1" t="s">
        <v>1056</v>
      </c>
      <c r="AN98" s="1"/>
      <c r="AO98" s="1" t="s">
        <v>169</v>
      </c>
      <c r="AP98" s="1" t="s">
        <v>101</v>
      </c>
      <c r="AQ98" s="1">
        <v>73.6</v>
      </c>
      <c r="AR98" s="1">
        <v>7.7</v>
      </c>
      <c r="AS98" s="1"/>
      <c r="AT98" s="1"/>
      <c r="AU98" s="1"/>
      <c r="AV98" s="1"/>
      <c r="AW98" s="1"/>
      <c r="AX98" s="1"/>
      <c r="AY98" s="1" t="s">
        <v>1508</v>
      </c>
      <c r="AZ98" s="1" t="s">
        <v>1508</v>
      </c>
      <c r="BA98" s="1"/>
      <c r="BB98" s="1"/>
      <c r="BC98" s="1" t="s">
        <v>357</v>
      </c>
      <c r="BD98" s="1" t="s">
        <v>2243</v>
      </c>
      <c r="BE98" s="1">
        <v>85.01</v>
      </c>
      <c r="BF98" s="1">
        <v>8.5</v>
      </c>
      <c r="BG98" s="1"/>
      <c r="BH98" s="1"/>
      <c r="BI98" s="1"/>
      <c r="BJ98" s="1"/>
      <c r="BK98" s="1"/>
      <c r="BL98" s="1"/>
      <c r="BM98" s="1"/>
      <c r="BN98" s="1"/>
      <c r="BO98" s="1" t="s">
        <v>2244</v>
      </c>
      <c r="BP98" s="1"/>
      <c r="BQ98" s="1"/>
      <c r="BR98" s="1" t="s">
        <v>2245</v>
      </c>
      <c r="BS98" s="1">
        <v>102</v>
      </c>
      <c r="BT98" s="1" t="s">
        <v>2246</v>
      </c>
      <c r="BU98" s="1" t="str">
        <f>HYPERLINK("https://nconnect.nicmar.ac.in/storage/profile/ProfilePhoto_P25701108_691235.jpg","Download")</f>
        <v>0</v>
      </c>
      <c r="BV98" s="3"/>
      <c r="BW98" s="3"/>
    </row>
    <row r="99" spans="1:75">
      <c r="A99" s="1" t="s">
        <v>75</v>
      </c>
      <c r="B99" s="1" t="s">
        <v>76</v>
      </c>
      <c r="C99" s="1" t="s">
        <v>2247</v>
      </c>
      <c r="D99" s="1" t="s">
        <v>2248</v>
      </c>
      <c r="E99" s="1" t="s">
        <v>661</v>
      </c>
      <c r="F99" s="1" t="s">
        <v>2249</v>
      </c>
      <c r="G99" s="1" t="s">
        <v>2250</v>
      </c>
      <c r="H99" s="1" t="s">
        <v>2251</v>
      </c>
      <c r="I99" s="1" t="s">
        <v>2252</v>
      </c>
      <c r="J99" s="1">
        <v>9175848577</v>
      </c>
      <c r="K99" s="1" t="s">
        <v>153</v>
      </c>
      <c r="L99" s="1" t="s">
        <v>2253</v>
      </c>
      <c r="M99" s="1" t="s">
        <v>85</v>
      </c>
      <c r="N99" s="1" t="s">
        <v>688</v>
      </c>
      <c r="O99" s="1"/>
      <c r="P99" s="1" t="s">
        <v>373</v>
      </c>
      <c r="Q99" s="1" t="s">
        <v>2254</v>
      </c>
      <c r="R99" s="1" t="s">
        <v>661</v>
      </c>
      <c r="S99" s="1">
        <v>9850432962</v>
      </c>
      <c r="T99" s="1" t="s">
        <v>2157</v>
      </c>
      <c r="U99" s="1" t="s">
        <v>2255</v>
      </c>
      <c r="V99" s="1">
        <v>9860304093</v>
      </c>
      <c r="W99" s="1" t="s">
        <v>189</v>
      </c>
      <c r="X99" s="1" t="s">
        <v>2256</v>
      </c>
      <c r="Y99" s="1" t="s">
        <v>191</v>
      </c>
      <c r="Z99" s="1" t="s">
        <v>163</v>
      </c>
      <c r="AA99" s="1" t="s">
        <v>2256</v>
      </c>
      <c r="AB99" s="1" t="s">
        <v>191</v>
      </c>
      <c r="AC99" s="1" t="s">
        <v>163</v>
      </c>
      <c r="AD99" s="1">
        <v>8.79</v>
      </c>
      <c r="AE99" s="1" t="s">
        <v>97</v>
      </c>
      <c r="AF99" s="1" t="s">
        <v>2257</v>
      </c>
      <c r="AG99" s="1" t="s">
        <v>2258</v>
      </c>
      <c r="AH99" s="1" t="s">
        <v>172</v>
      </c>
      <c r="AI99" s="1" t="s">
        <v>308</v>
      </c>
      <c r="AJ99" s="1">
        <v>85</v>
      </c>
      <c r="AK99" s="1">
        <v>0</v>
      </c>
      <c r="AL99" s="1" t="s">
        <v>2259</v>
      </c>
      <c r="AM99" s="1" t="s">
        <v>2260</v>
      </c>
      <c r="AN99" s="1"/>
      <c r="AO99" s="1" t="s">
        <v>357</v>
      </c>
      <c r="AP99" s="1" t="s">
        <v>1313</v>
      </c>
      <c r="AQ99" s="1">
        <v>89</v>
      </c>
      <c r="AR99" s="1">
        <v>0</v>
      </c>
      <c r="AS99" s="1"/>
      <c r="AT99" s="1"/>
      <c r="AU99" s="1"/>
      <c r="AV99" s="1"/>
      <c r="AW99" s="1"/>
      <c r="AX99" s="1"/>
      <c r="AY99" s="1" t="s">
        <v>2261</v>
      </c>
      <c r="AZ99" s="1" t="s">
        <v>2262</v>
      </c>
      <c r="BA99" s="1"/>
      <c r="BB99" s="1"/>
      <c r="BC99" s="1" t="s">
        <v>108</v>
      </c>
      <c r="BD99" s="1" t="s">
        <v>564</v>
      </c>
      <c r="BE99" s="1">
        <v>73.15</v>
      </c>
      <c r="BF99" s="1">
        <v>7.92</v>
      </c>
      <c r="BG99" s="1"/>
      <c r="BH99" s="1"/>
      <c r="BI99" s="1"/>
      <c r="BJ99" s="1"/>
      <c r="BK99" s="1"/>
      <c r="BL99" s="1"/>
      <c r="BM99" s="1"/>
      <c r="BN99" s="1"/>
      <c r="BO99" s="1" t="s">
        <v>2263</v>
      </c>
      <c r="BP99" s="1"/>
      <c r="BQ99" s="1"/>
      <c r="BR99" s="1" t="s">
        <v>2264</v>
      </c>
      <c r="BS99" s="1">
        <v>94</v>
      </c>
      <c r="BT99" s="1"/>
      <c r="BU99" s="1" t="str">
        <f>HYPERLINK("https://nconnect.nicmar.ac.in/storage/profile/ProfilePhoto_P25701109_872635.jpg","Download")</f>
        <v>0</v>
      </c>
      <c r="BV99" s="3"/>
      <c r="BW99" s="3"/>
    </row>
    <row r="100" spans="1:75">
      <c r="A100" s="1" t="s">
        <v>75</v>
      </c>
      <c r="B100" s="1" t="s">
        <v>76</v>
      </c>
      <c r="C100" s="1" t="s">
        <v>2265</v>
      </c>
      <c r="D100" s="1" t="s">
        <v>2266</v>
      </c>
      <c r="E100" s="1" t="s">
        <v>2267</v>
      </c>
      <c r="F100" s="1" t="s">
        <v>2268</v>
      </c>
      <c r="G100" s="1" t="s">
        <v>2269</v>
      </c>
      <c r="H100" s="1" t="s">
        <v>2270</v>
      </c>
      <c r="I100" s="1" t="s">
        <v>2271</v>
      </c>
      <c r="J100" s="1">
        <v>9892289489</v>
      </c>
      <c r="K100" s="1" t="s">
        <v>153</v>
      </c>
      <c r="L100" s="1" t="s">
        <v>2272</v>
      </c>
      <c r="M100" s="1" t="s">
        <v>85</v>
      </c>
      <c r="N100" s="1" t="s">
        <v>2273</v>
      </c>
      <c r="O100" s="1"/>
      <c r="P100" s="1" t="s">
        <v>802</v>
      </c>
      <c r="Q100" s="1" t="s">
        <v>2274</v>
      </c>
      <c r="R100" s="1" t="s">
        <v>2275</v>
      </c>
      <c r="S100" s="1">
        <v>9284816870</v>
      </c>
      <c r="T100" s="1" t="s">
        <v>503</v>
      </c>
      <c r="U100" s="1" t="s">
        <v>2276</v>
      </c>
      <c r="V100" s="1">
        <v>7020503464</v>
      </c>
      <c r="W100" s="1" t="s">
        <v>189</v>
      </c>
      <c r="X100" s="1" t="s">
        <v>2277</v>
      </c>
      <c r="Y100" s="1" t="s">
        <v>1877</v>
      </c>
      <c r="Z100" s="1" t="s">
        <v>163</v>
      </c>
      <c r="AA100" s="1" t="s">
        <v>2277</v>
      </c>
      <c r="AB100" s="1" t="s">
        <v>1877</v>
      </c>
      <c r="AC100" s="1" t="s">
        <v>163</v>
      </c>
      <c r="AD100" s="1">
        <v>9.7</v>
      </c>
      <c r="AE100" s="1" t="s">
        <v>97</v>
      </c>
      <c r="AF100" s="1" t="s">
        <v>2278</v>
      </c>
      <c r="AG100" s="1" t="s">
        <v>2279</v>
      </c>
      <c r="AH100" s="1" t="s">
        <v>536</v>
      </c>
      <c r="AI100" s="1" t="s">
        <v>308</v>
      </c>
      <c r="AJ100" s="1">
        <v>85.2</v>
      </c>
      <c r="AK100" s="1"/>
      <c r="AL100" s="1" t="s">
        <v>2280</v>
      </c>
      <c r="AM100" s="1" t="s">
        <v>2279</v>
      </c>
      <c r="AN100" s="1"/>
      <c r="AO100" s="1" t="s">
        <v>139</v>
      </c>
      <c r="AP100" s="1" t="s">
        <v>105</v>
      </c>
      <c r="AQ100" s="1">
        <v>88</v>
      </c>
      <c r="AR100" s="1"/>
      <c r="AS100" s="1"/>
      <c r="AT100" s="1"/>
      <c r="AU100" s="1"/>
      <c r="AV100" s="1"/>
      <c r="AW100" s="1"/>
      <c r="AX100" s="1"/>
      <c r="AY100" s="1" t="s">
        <v>255</v>
      </c>
      <c r="AZ100" s="1" t="s">
        <v>2281</v>
      </c>
      <c r="BA100" s="1"/>
      <c r="BB100" s="1"/>
      <c r="BC100" s="1" t="s">
        <v>286</v>
      </c>
      <c r="BD100" s="1" t="s">
        <v>232</v>
      </c>
      <c r="BE100" s="1">
        <v>74.4</v>
      </c>
      <c r="BF100" s="1">
        <v>8.19</v>
      </c>
      <c r="BG100" s="1"/>
      <c r="BH100" s="1"/>
      <c r="BI100" s="1"/>
      <c r="BJ100" s="1"/>
      <c r="BK100" s="1"/>
      <c r="BL100" s="1"/>
      <c r="BM100" s="1"/>
      <c r="BN100" s="1"/>
      <c r="BO100" s="1" t="s">
        <v>2282</v>
      </c>
      <c r="BP100" s="1"/>
      <c r="BQ100" s="1"/>
      <c r="BR100" s="1" t="s">
        <v>2283</v>
      </c>
      <c r="BS100" s="1">
        <v>13</v>
      </c>
      <c r="BT100" s="1"/>
      <c r="BU100" s="1" t="str">
        <f>HYPERLINK("https://nconnect.nicmar.ac.in/storage/profile/ProfilePhoto_P25701110_927538.jpg","Download")</f>
        <v>0</v>
      </c>
      <c r="BV100" s="3"/>
      <c r="BW100" s="3"/>
    </row>
    <row r="101" spans="1:75">
      <c r="A101" s="1" t="s">
        <v>75</v>
      </c>
      <c r="B101" s="1" t="s">
        <v>76</v>
      </c>
      <c r="C101" s="1" t="s">
        <v>2284</v>
      </c>
      <c r="D101" s="1" t="s">
        <v>2285</v>
      </c>
      <c r="E101" s="1" t="s">
        <v>2286</v>
      </c>
      <c r="F101" s="1" t="s">
        <v>468</v>
      </c>
      <c r="G101" s="1" t="s">
        <v>2287</v>
      </c>
      <c r="H101" s="1" t="s">
        <v>2288</v>
      </c>
      <c r="I101" s="1" t="s">
        <v>2289</v>
      </c>
      <c r="J101" s="1">
        <v>9082014027</v>
      </c>
      <c r="K101" s="1" t="s">
        <v>153</v>
      </c>
      <c r="L101" s="1" t="s">
        <v>2290</v>
      </c>
      <c r="M101" s="1" t="s">
        <v>85</v>
      </c>
      <c r="N101" s="1" t="s">
        <v>621</v>
      </c>
      <c r="O101" s="1"/>
      <c r="P101" s="1" t="s">
        <v>88</v>
      </c>
      <c r="Q101" s="1" t="s">
        <v>2291</v>
      </c>
      <c r="R101" s="1" t="s">
        <v>2292</v>
      </c>
      <c r="S101" s="1">
        <v>9967435701</v>
      </c>
      <c r="T101" s="1" t="s">
        <v>2293</v>
      </c>
      <c r="U101" s="1" t="s">
        <v>2294</v>
      </c>
      <c r="V101" s="1">
        <v>9967435703</v>
      </c>
      <c r="W101" s="1" t="s">
        <v>93</v>
      </c>
      <c r="X101" s="1" t="s">
        <v>2295</v>
      </c>
      <c r="Y101" s="1" t="s">
        <v>162</v>
      </c>
      <c r="Z101" s="1" t="s">
        <v>163</v>
      </c>
      <c r="AA101" s="1" t="s">
        <v>2295</v>
      </c>
      <c r="AB101" s="1" t="s">
        <v>162</v>
      </c>
      <c r="AC101" s="1" t="s">
        <v>163</v>
      </c>
      <c r="AD101" s="1">
        <v>9.81</v>
      </c>
      <c r="AE101" s="1" t="s">
        <v>97</v>
      </c>
      <c r="AF101" s="1" t="s">
        <v>2296</v>
      </c>
      <c r="AG101" s="1" t="s">
        <v>165</v>
      </c>
      <c r="AH101" s="1" t="s">
        <v>195</v>
      </c>
      <c r="AI101" s="1" t="s">
        <v>305</v>
      </c>
      <c r="AJ101" s="1">
        <v>92.8</v>
      </c>
      <c r="AK101" s="1"/>
      <c r="AL101" s="1" t="s">
        <v>2297</v>
      </c>
      <c r="AM101" s="1" t="s">
        <v>165</v>
      </c>
      <c r="AN101" s="1"/>
      <c r="AO101" s="1" t="s">
        <v>172</v>
      </c>
      <c r="AP101" s="1" t="s">
        <v>514</v>
      </c>
      <c r="AQ101" s="1">
        <v>80.31</v>
      </c>
      <c r="AR101" s="1"/>
      <c r="AS101" s="1"/>
      <c r="AT101" s="1"/>
      <c r="AU101" s="1"/>
      <c r="AV101" s="1"/>
      <c r="AW101" s="1"/>
      <c r="AX101" s="1"/>
      <c r="AY101" s="1" t="s">
        <v>2298</v>
      </c>
      <c r="AZ101" s="1" t="s">
        <v>2299</v>
      </c>
      <c r="BA101" s="1"/>
      <c r="BB101" s="1"/>
      <c r="BC101" s="1" t="s">
        <v>104</v>
      </c>
      <c r="BD101" s="1" t="s">
        <v>898</v>
      </c>
      <c r="BE101" s="1">
        <v>69.28</v>
      </c>
      <c r="BF101" s="1"/>
      <c r="BG101" s="1"/>
      <c r="BH101" s="1"/>
      <c r="BI101" s="1"/>
      <c r="BJ101" s="1"/>
      <c r="BK101" s="1"/>
      <c r="BL101" s="1"/>
      <c r="BM101" s="1"/>
      <c r="BN101" s="1"/>
      <c r="BO101" s="1" t="s">
        <v>2300</v>
      </c>
      <c r="BP101" s="1" t="s">
        <v>2301</v>
      </c>
      <c r="BQ101" s="1" t="s">
        <v>2302</v>
      </c>
      <c r="BR101" s="1" t="s">
        <v>2303</v>
      </c>
      <c r="BS101" s="1">
        <v>21</v>
      </c>
      <c r="BT101" s="1"/>
      <c r="BU101" s="1" t="str">
        <f>HYPERLINK("https://nconnect.nicmar.ac.in/storage/profile/ProfilePhoto_P25701111_263478.jpg","Download")</f>
        <v>0</v>
      </c>
      <c r="BV101" s="3"/>
      <c r="BW101" s="3"/>
    </row>
    <row r="102" spans="1:75">
      <c r="A102" s="1" t="s">
        <v>75</v>
      </c>
      <c r="B102" s="1" t="s">
        <v>76</v>
      </c>
      <c r="C102" s="1" t="s">
        <v>2304</v>
      </c>
      <c r="D102" s="1" t="s">
        <v>1638</v>
      </c>
      <c r="E102" s="1" t="s">
        <v>2305</v>
      </c>
      <c r="F102" s="1" t="s">
        <v>1557</v>
      </c>
      <c r="G102" s="1" t="s">
        <v>2306</v>
      </c>
      <c r="H102" s="1" t="s">
        <v>2307</v>
      </c>
      <c r="I102" s="1" t="s">
        <v>2308</v>
      </c>
      <c r="J102" s="1">
        <v>9820704906</v>
      </c>
      <c r="K102" s="1" t="s">
        <v>153</v>
      </c>
      <c r="L102" s="1" t="s">
        <v>2309</v>
      </c>
      <c r="M102" s="1" t="s">
        <v>85</v>
      </c>
      <c r="N102" s="1" t="s">
        <v>2310</v>
      </c>
      <c r="O102" s="1" t="s">
        <v>2311</v>
      </c>
      <c r="P102" s="1" t="s">
        <v>123</v>
      </c>
      <c r="Q102" s="1" t="s">
        <v>2312</v>
      </c>
      <c r="R102" s="1" t="s">
        <v>2305</v>
      </c>
      <c r="S102" s="1">
        <v>9820704106</v>
      </c>
      <c r="T102" s="1" t="s">
        <v>401</v>
      </c>
      <c r="U102" s="1" t="s">
        <v>2313</v>
      </c>
      <c r="V102" s="1">
        <v>8879295836</v>
      </c>
      <c r="W102" s="1" t="s">
        <v>2314</v>
      </c>
      <c r="X102" s="1" t="s">
        <v>2315</v>
      </c>
      <c r="Y102" s="1" t="s">
        <v>162</v>
      </c>
      <c r="Z102" s="1" t="s">
        <v>163</v>
      </c>
      <c r="AA102" s="1" t="s">
        <v>2315</v>
      </c>
      <c r="AB102" s="1" t="s">
        <v>162</v>
      </c>
      <c r="AC102" s="1" t="s">
        <v>163</v>
      </c>
      <c r="AD102" s="1">
        <v>7.93</v>
      </c>
      <c r="AE102" s="1" t="s">
        <v>97</v>
      </c>
      <c r="AF102" s="1" t="s">
        <v>2316</v>
      </c>
      <c r="AG102" s="1" t="s">
        <v>165</v>
      </c>
      <c r="AH102" s="1" t="s">
        <v>166</v>
      </c>
      <c r="AI102" s="1" t="s">
        <v>167</v>
      </c>
      <c r="AJ102" s="1">
        <v>84</v>
      </c>
      <c r="AK102" s="1"/>
      <c r="AL102" s="1" t="s">
        <v>2317</v>
      </c>
      <c r="AM102" s="1" t="s">
        <v>2185</v>
      </c>
      <c r="AN102" s="1"/>
      <c r="AO102" s="1" t="s">
        <v>100</v>
      </c>
      <c r="AP102" s="1" t="s">
        <v>169</v>
      </c>
      <c r="AQ102" s="1">
        <v>64.77</v>
      </c>
      <c r="AR102" s="1"/>
      <c r="AS102" s="1"/>
      <c r="AT102" s="1"/>
      <c r="AU102" s="1"/>
      <c r="AV102" s="1"/>
      <c r="AW102" s="1"/>
      <c r="AX102" s="1"/>
      <c r="AY102" s="1" t="s">
        <v>255</v>
      </c>
      <c r="AZ102" s="1" t="s">
        <v>2318</v>
      </c>
      <c r="BA102" s="1"/>
      <c r="BB102" s="1"/>
      <c r="BC102" s="1" t="s">
        <v>409</v>
      </c>
      <c r="BD102" s="1" t="s">
        <v>873</v>
      </c>
      <c r="BE102" s="1">
        <v>67.57</v>
      </c>
      <c r="BF102" s="1"/>
      <c r="BG102" s="1"/>
      <c r="BH102" s="1"/>
      <c r="BI102" s="1"/>
      <c r="BJ102" s="1"/>
      <c r="BK102" s="1"/>
      <c r="BL102" s="1"/>
      <c r="BM102" s="1"/>
      <c r="BN102" s="1"/>
      <c r="BO102" s="1" t="s">
        <v>2319</v>
      </c>
      <c r="BP102" s="1" t="s">
        <v>2320</v>
      </c>
      <c r="BQ102" s="1" t="s">
        <v>1795</v>
      </c>
      <c r="BR102" s="1" t="s">
        <v>2321</v>
      </c>
      <c r="BS102" s="1">
        <v>50</v>
      </c>
      <c r="BT102" s="1" t="s">
        <v>2322</v>
      </c>
      <c r="BU102" s="1" t="str">
        <f>HYPERLINK("https://nconnect.nicmar.ac.in/storage/profile/ProfilePhoto_P25701112_923457.jpg","Download")</f>
        <v>0</v>
      </c>
      <c r="BV102" s="3"/>
      <c r="BW102" s="3"/>
    </row>
    <row r="103" spans="1:75">
      <c r="A103" s="1" t="s">
        <v>75</v>
      </c>
      <c r="B103" s="1" t="s">
        <v>76</v>
      </c>
      <c r="C103" s="1" t="s">
        <v>2323</v>
      </c>
      <c r="D103" s="1" t="s">
        <v>2324</v>
      </c>
      <c r="E103" s="1" t="s">
        <v>2325</v>
      </c>
      <c r="F103" s="1" t="s">
        <v>2326</v>
      </c>
      <c r="G103" s="1" t="s">
        <v>2327</v>
      </c>
      <c r="H103" s="1" t="s">
        <v>2328</v>
      </c>
      <c r="I103" s="1" t="s">
        <v>2329</v>
      </c>
      <c r="J103" s="1">
        <v>8983922594</v>
      </c>
      <c r="K103" s="1" t="s">
        <v>153</v>
      </c>
      <c r="L103" s="1" t="s">
        <v>2330</v>
      </c>
      <c r="M103" s="1" t="s">
        <v>85</v>
      </c>
      <c r="N103" s="1" t="s">
        <v>2331</v>
      </c>
      <c r="O103" s="1"/>
      <c r="P103" s="1" t="s">
        <v>123</v>
      </c>
      <c r="Q103" s="1" t="s">
        <v>2332</v>
      </c>
      <c r="R103" s="1" t="s">
        <v>2325</v>
      </c>
      <c r="S103" s="1">
        <v>9373247991</v>
      </c>
      <c r="T103" s="1" t="s">
        <v>2333</v>
      </c>
      <c r="U103" s="1" t="s">
        <v>2334</v>
      </c>
      <c r="V103" s="1">
        <v>8767071491</v>
      </c>
      <c r="W103" s="1" t="s">
        <v>189</v>
      </c>
      <c r="X103" s="1" t="s">
        <v>2335</v>
      </c>
      <c r="Y103" s="1" t="s">
        <v>2336</v>
      </c>
      <c r="Z103" s="1" t="s">
        <v>163</v>
      </c>
      <c r="AA103" s="1" t="s">
        <v>2335</v>
      </c>
      <c r="AB103" s="1" t="s">
        <v>2336</v>
      </c>
      <c r="AC103" s="1" t="s">
        <v>163</v>
      </c>
      <c r="AD103" s="1">
        <v>7.49</v>
      </c>
      <c r="AE103" s="1" t="s">
        <v>97</v>
      </c>
      <c r="AF103" s="1" t="s">
        <v>2337</v>
      </c>
      <c r="AG103" s="1" t="s">
        <v>2338</v>
      </c>
      <c r="AH103" s="1" t="s">
        <v>100</v>
      </c>
      <c r="AI103" s="1" t="s">
        <v>133</v>
      </c>
      <c r="AJ103" s="1">
        <v>86.4</v>
      </c>
      <c r="AK103" s="1"/>
      <c r="AL103" s="1" t="s">
        <v>2339</v>
      </c>
      <c r="AM103" s="1" t="s">
        <v>2340</v>
      </c>
      <c r="AN103" s="1"/>
      <c r="AO103" s="1" t="s">
        <v>104</v>
      </c>
      <c r="AP103" s="1" t="s">
        <v>282</v>
      </c>
      <c r="AQ103" s="1">
        <v>69.38</v>
      </c>
      <c r="AR103" s="1"/>
      <c r="AS103" s="1"/>
      <c r="AT103" s="1"/>
      <c r="AU103" s="1"/>
      <c r="AV103" s="1"/>
      <c r="AW103" s="1"/>
      <c r="AX103" s="1"/>
      <c r="AY103" s="1" t="s">
        <v>2341</v>
      </c>
      <c r="AZ103" s="1" t="s">
        <v>2342</v>
      </c>
      <c r="BA103" s="1"/>
      <c r="BB103" s="1"/>
      <c r="BC103" s="1" t="s">
        <v>105</v>
      </c>
      <c r="BD103" s="1" t="s">
        <v>140</v>
      </c>
      <c r="BE103" s="1">
        <v>72.62</v>
      </c>
      <c r="BF103" s="1">
        <v>8.16</v>
      </c>
      <c r="BG103" s="1"/>
      <c r="BH103" s="1"/>
      <c r="BI103" s="1"/>
      <c r="BJ103" s="1"/>
      <c r="BK103" s="1"/>
      <c r="BL103" s="1"/>
      <c r="BM103" s="1"/>
      <c r="BN103" s="1"/>
      <c r="BO103" s="1" t="s">
        <v>2343</v>
      </c>
      <c r="BP103" s="1" t="s">
        <v>2344</v>
      </c>
      <c r="BQ103" s="1" t="s">
        <v>2345</v>
      </c>
      <c r="BR103" s="1" t="s">
        <v>2346</v>
      </c>
      <c r="BS103" s="1">
        <v>14</v>
      </c>
      <c r="BT103" s="1" t="s">
        <v>2347</v>
      </c>
      <c r="BU103" s="1" t="str">
        <f>HYPERLINK("https://nconnect.nicmar.ac.in/storage/profile/ProfilePhoto_P25701113_867329.jpg","Download")</f>
        <v>0</v>
      </c>
      <c r="BV103" s="3"/>
      <c r="BW103" s="3"/>
    </row>
    <row r="104" spans="1:75">
      <c r="A104" s="1" t="s">
        <v>75</v>
      </c>
      <c r="B104" s="1" t="s">
        <v>76</v>
      </c>
      <c r="C104" s="1" t="s">
        <v>2348</v>
      </c>
      <c r="D104" s="1" t="s">
        <v>2349</v>
      </c>
      <c r="E104" s="1" t="s">
        <v>2350</v>
      </c>
      <c r="F104" s="1" t="s">
        <v>2351</v>
      </c>
      <c r="G104" s="1" t="s">
        <v>2352</v>
      </c>
      <c r="H104" s="1" t="s">
        <v>2353</v>
      </c>
      <c r="I104" s="1" t="s">
        <v>2354</v>
      </c>
      <c r="J104" s="1">
        <v>9096671532</v>
      </c>
      <c r="K104" s="1" t="s">
        <v>83</v>
      </c>
      <c r="L104" s="1" t="s">
        <v>2355</v>
      </c>
      <c r="M104" s="1" t="s">
        <v>85</v>
      </c>
      <c r="N104" s="1" t="s">
        <v>621</v>
      </c>
      <c r="O104" s="1"/>
      <c r="P104" s="1" t="s">
        <v>88</v>
      </c>
      <c r="Q104" s="1" t="s">
        <v>2356</v>
      </c>
      <c r="R104" s="1" t="s">
        <v>2357</v>
      </c>
      <c r="S104" s="1">
        <v>8459962221</v>
      </c>
      <c r="T104" s="1" t="s">
        <v>401</v>
      </c>
      <c r="U104" s="1" t="s">
        <v>2358</v>
      </c>
      <c r="V104" s="1">
        <v>9175309590</v>
      </c>
      <c r="W104" s="1" t="s">
        <v>736</v>
      </c>
      <c r="X104" s="1" t="s">
        <v>2359</v>
      </c>
      <c r="Y104" s="1" t="s">
        <v>405</v>
      </c>
      <c r="Z104" s="1" t="s">
        <v>163</v>
      </c>
      <c r="AA104" s="1" t="s">
        <v>2359</v>
      </c>
      <c r="AB104" s="1" t="s">
        <v>405</v>
      </c>
      <c r="AC104" s="1" t="s">
        <v>163</v>
      </c>
      <c r="AD104" s="1">
        <v>7.81</v>
      </c>
      <c r="AE104" s="1" t="s">
        <v>97</v>
      </c>
      <c r="AF104" s="1" t="s">
        <v>2360</v>
      </c>
      <c r="AG104" s="1" t="s">
        <v>2361</v>
      </c>
      <c r="AH104" s="1" t="s">
        <v>305</v>
      </c>
      <c r="AI104" s="1" t="s">
        <v>536</v>
      </c>
      <c r="AJ104" s="1">
        <v>86</v>
      </c>
      <c r="AK104" s="1"/>
      <c r="AL104" s="1" t="s">
        <v>2362</v>
      </c>
      <c r="AM104" s="1" t="s">
        <v>2361</v>
      </c>
      <c r="AN104" s="1"/>
      <c r="AO104" s="1" t="s">
        <v>104</v>
      </c>
      <c r="AP104" s="1" t="s">
        <v>136</v>
      </c>
      <c r="AQ104" s="1">
        <v>74.92</v>
      </c>
      <c r="AR104" s="1"/>
      <c r="AS104" s="1"/>
      <c r="AT104" s="1"/>
      <c r="AU104" s="1"/>
      <c r="AV104" s="1"/>
      <c r="AW104" s="1"/>
      <c r="AX104" s="1"/>
      <c r="AY104" s="1" t="s">
        <v>2363</v>
      </c>
      <c r="AZ104" s="1" t="s">
        <v>2364</v>
      </c>
      <c r="BA104" s="1"/>
      <c r="BB104" s="1"/>
      <c r="BC104" s="1" t="s">
        <v>1633</v>
      </c>
      <c r="BD104" s="1" t="s">
        <v>898</v>
      </c>
      <c r="BE104" s="1">
        <v>71.7</v>
      </c>
      <c r="BF104" s="1">
        <v>7.67</v>
      </c>
      <c r="BG104" s="1"/>
      <c r="BH104" s="1"/>
      <c r="BI104" s="1"/>
      <c r="BJ104" s="1"/>
      <c r="BK104" s="1"/>
      <c r="BL104" s="1"/>
      <c r="BM104" s="1"/>
      <c r="BN104" s="1"/>
      <c r="BO104" s="1" t="s">
        <v>2365</v>
      </c>
      <c r="BP104" s="1" t="s">
        <v>2366</v>
      </c>
      <c r="BQ104" s="1" t="s">
        <v>2302</v>
      </c>
      <c r="BR104" s="1" t="s">
        <v>2367</v>
      </c>
      <c r="BS104" s="1">
        <v>30</v>
      </c>
      <c r="BT104" s="1" t="s">
        <v>2368</v>
      </c>
      <c r="BU104" s="1" t="str">
        <f>HYPERLINK("https://nconnect.nicmar.ac.in/storage/profile/ProfilePhoto_P25701114_583712.jpg","Download")</f>
        <v>0</v>
      </c>
      <c r="BV104" s="3"/>
      <c r="BW104" s="3"/>
    </row>
    <row r="105" spans="1:75">
      <c r="A105" s="1" t="s">
        <v>75</v>
      </c>
      <c r="B105" s="1" t="s">
        <v>76</v>
      </c>
      <c r="C105" s="1" t="s">
        <v>2369</v>
      </c>
      <c r="D105" s="1" t="s">
        <v>2370</v>
      </c>
      <c r="E105" s="1"/>
      <c r="F105" s="1" t="s">
        <v>2371</v>
      </c>
      <c r="G105" s="1" t="s">
        <v>2372</v>
      </c>
      <c r="H105" s="1" t="s">
        <v>2373</v>
      </c>
      <c r="I105" s="1" t="s">
        <v>2374</v>
      </c>
      <c r="J105" s="1">
        <v>9946022220</v>
      </c>
      <c r="K105" s="1" t="s">
        <v>153</v>
      </c>
      <c r="L105" s="1" t="s">
        <v>2375</v>
      </c>
      <c r="M105" s="1" t="s">
        <v>85</v>
      </c>
      <c r="N105" s="1" t="s">
        <v>2376</v>
      </c>
      <c r="O105" s="1"/>
      <c r="P105" s="1" t="s">
        <v>88</v>
      </c>
      <c r="Q105" s="1" t="s">
        <v>2377</v>
      </c>
      <c r="R105" s="1" t="s">
        <v>2378</v>
      </c>
      <c r="S105" s="1">
        <v>9447056861</v>
      </c>
      <c r="T105" s="1" t="s">
        <v>275</v>
      </c>
      <c r="U105" s="1" t="s">
        <v>2379</v>
      </c>
      <c r="V105" s="1">
        <v>9495956861</v>
      </c>
      <c r="W105" s="1" t="s">
        <v>220</v>
      </c>
      <c r="X105" s="1" t="s">
        <v>2380</v>
      </c>
      <c r="Y105" s="1" t="s">
        <v>978</v>
      </c>
      <c r="Z105" s="1" t="s">
        <v>979</v>
      </c>
      <c r="AA105" s="1" t="s">
        <v>2380</v>
      </c>
      <c r="AB105" s="1" t="s">
        <v>978</v>
      </c>
      <c r="AC105" s="1" t="s">
        <v>979</v>
      </c>
      <c r="AD105" s="1">
        <v>8.21</v>
      </c>
      <c r="AE105" s="1" t="s">
        <v>97</v>
      </c>
      <c r="AF105" s="1" t="s">
        <v>2381</v>
      </c>
      <c r="AG105" s="1" t="s">
        <v>381</v>
      </c>
      <c r="AH105" s="1" t="s">
        <v>1007</v>
      </c>
      <c r="AI105" s="1" t="s">
        <v>1032</v>
      </c>
      <c r="AJ105" s="1">
        <v>91.83</v>
      </c>
      <c r="AK105" s="1"/>
      <c r="AL105" s="1" t="s">
        <v>2381</v>
      </c>
      <c r="AM105" s="1" t="s">
        <v>381</v>
      </c>
      <c r="AN105" s="1"/>
      <c r="AO105" s="1" t="s">
        <v>433</v>
      </c>
      <c r="AP105" s="1" t="s">
        <v>383</v>
      </c>
      <c r="AQ105" s="1">
        <v>89.2</v>
      </c>
      <c r="AR105" s="1"/>
      <c r="AS105" s="1"/>
      <c r="AT105" s="1"/>
      <c r="AU105" s="1"/>
      <c r="AV105" s="1"/>
      <c r="AW105" s="1"/>
      <c r="AX105" s="1"/>
      <c r="AY105" s="1" t="s">
        <v>984</v>
      </c>
      <c r="AZ105" s="1" t="s">
        <v>2382</v>
      </c>
      <c r="BA105" s="1"/>
      <c r="BB105" s="1"/>
      <c r="BC105" s="1" t="s">
        <v>1334</v>
      </c>
      <c r="BD105" s="1" t="s">
        <v>105</v>
      </c>
      <c r="BE105" s="1">
        <v>68.25</v>
      </c>
      <c r="BF105" s="1">
        <v>7.22</v>
      </c>
      <c r="BG105" s="1"/>
      <c r="BH105" s="1"/>
      <c r="BI105" s="1"/>
      <c r="BJ105" s="1"/>
      <c r="BK105" s="1"/>
      <c r="BL105" s="1"/>
      <c r="BM105" s="1"/>
      <c r="BN105" s="1"/>
      <c r="BO105" s="1" t="s">
        <v>2383</v>
      </c>
      <c r="BP105" s="1" t="s">
        <v>2384</v>
      </c>
      <c r="BQ105" s="1" t="s">
        <v>924</v>
      </c>
      <c r="BR105" s="1" t="s">
        <v>2385</v>
      </c>
      <c r="BS105" s="1">
        <v>32</v>
      </c>
      <c r="BT105" s="1"/>
      <c r="BU105" s="1" t="str">
        <f>HYPERLINK("https://nconnect.nicmar.ac.in/storage/profile/ProfilePhoto_P25701115_284369.jpg","Download")</f>
        <v>0</v>
      </c>
      <c r="BV105" s="3"/>
      <c r="BW105" s="3"/>
    </row>
    <row r="106" spans="1:75">
      <c r="A106" s="1" t="s">
        <v>75</v>
      </c>
      <c r="B106" s="1" t="s">
        <v>76</v>
      </c>
      <c r="C106" s="1" t="s">
        <v>2386</v>
      </c>
      <c r="D106" s="1" t="s">
        <v>2387</v>
      </c>
      <c r="E106" s="1" t="s">
        <v>2388</v>
      </c>
      <c r="F106" s="1" t="s">
        <v>2389</v>
      </c>
      <c r="G106" s="1" t="s">
        <v>2390</v>
      </c>
      <c r="H106" s="1" t="s">
        <v>2391</v>
      </c>
      <c r="I106" s="1" t="s">
        <v>2392</v>
      </c>
      <c r="J106" s="1">
        <v>8855054441</v>
      </c>
      <c r="K106" s="1" t="s">
        <v>153</v>
      </c>
      <c r="L106" s="1" t="s">
        <v>2393</v>
      </c>
      <c r="M106" s="1" t="s">
        <v>85</v>
      </c>
      <c r="N106" s="1" t="s">
        <v>2394</v>
      </c>
      <c r="O106" s="1"/>
      <c r="P106" s="1" t="s">
        <v>373</v>
      </c>
      <c r="Q106" s="1" t="s">
        <v>2395</v>
      </c>
      <c r="R106" s="1" t="s">
        <v>2396</v>
      </c>
      <c r="S106" s="1">
        <v>9422569447</v>
      </c>
      <c r="T106" s="1" t="s">
        <v>503</v>
      </c>
      <c r="U106" s="1" t="s">
        <v>2397</v>
      </c>
      <c r="V106" s="1">
        <v>9823782374</v>
      </c>
      <c r="W106" s="1" t="s">
        <v>531</v>
      </c>
      <c r="X106" s="1" t="s">
        <v>2398</v>
      </c>
      <c r="Y106" s="1" t="s">
        <v>191</v>
      </c>
      <c r="Z106" s="1" t="s">
        <v>163</v>
      </c>
      <c r="AA106" s="1" t="s">
        <v>2398</v>
      </c>
      <c r="AB106" s="1" t="s">
        <v>191</v>
      </c>
      <c r="AC106" s="1" t="s">
        <v>163</v>
      </c>
      <c r="AD106" s="1">
        <v>7.65</v>
      </c>
      <c r="AE106" s="1" t="s">
        <v>97</v>
      </c>
      <c r="AF106" s="1" t="s">
        <v>2399</v>
      </c>
      <c r="AG106" s="1" t="s">
        <v>2400</v>
      </c>
      <c r="AH106" s="1" t="s">
        <v>305</v>
      </c>
      <c r="AI106" s="1" t="s">
        <v>536</v>
      </c>
      <c r="AJ106" s="1">
        <v>76</v>
      </c>
      <c r="AK106" s="1"/>
      <c r="AL106" s="1" t="s">
        <v>2401</v>
      </c>
      <c r="AM106" s="1" t="s">
        <v>2400</v>
      </c>
      <c r="AN106" s="1"/>
      <c r="AO106" s="1" t="s">
        <v>514</v>
      </c>
      <c r="AP106" s="1" t="s">
        <v>538</v>
      </c>
      <c r="AQ106" s="1">
        <v>60</v>
      </c>
      <c r="AR106" s="1"/>
      <c r="AS106" s="1"/>
      <c r="AT106" s="1"/>
      <c r="AU106" s="1"/>
      <c r="AV106" s="1"/>
      <c r="AW106" s="1"/>
      <c r="AX106" s="1"/>
      <c r="AY106" s="1" t="s">
        <v>2402</v>
      </c>
      <c r="AZ106" s="1" t="s">
        <v>2400</v>
      </c>
      <c r="BA106" s="1"/>
      <c r="BB106" s="1"/>
      <c r="BC106" s="1" t="s">
        <v>139</v>
      </c>
      <c r="BD106" s="1" t="s">
        <v>232</v>
      </c>
      <c r="BE106" s="1">
        <v>60.4</v>
      </c>
      <c r="BF106" s="1">
        <v>6.79</v>
      </c>
      <c r="BG106" s="1"/>
      <c r="BH106" s="1"/>
      <c r="BI106" s="1"/>
      <c r="BJ106" s="1"/>
      <c r="BK106" s="1"/>
      <c r="BL106" s="1"/>
      <c r="BM106" s="1"/>
      <c r="BN106" s="1"/>
      <c r="BO106" s="1" t="s">
        <v>2403</v>
      </c>
      <c r="BP106" s="1"/>
      <c r="BQ106" s="1"/>
      <c r="BR106" s="1" t="s">
        <v>2404</v>
      </c>
      <c r="BS106" s="1">
        <v>19</v>
      </c>
      <c r="BT106" s="1"/>
      <c r="BU106" s="1" t="str">
        <f>HYPERLINK("https://nconnect.nicmar.ac.in/storage/profile/ProfilePhoto_P25701116_873219.jpg","Download")</f>
        <v>0</v>
      </c>
      <c r="BV106" s="3"/>
      <c r="BW106" s="3"/>
    </row>
    <row r="107" spans="1:75">
      <c r="A107" s="1" t="s">
        <v>75</v>
      </c>
      <c r="B107" s="1" t="s">
        <v>76</v>
      </c>
      <c r="C107" s="1" t="s">
        <v>2405</v>
      </c>
      <c r="D107" s="1" t="s">
        <v>2406</v>
      </c>
      <c r="E107" s="1" t="s">
        <v>2407</v>
      </c>
      <c r="F107" s="1" t="s">
        <v>2408</v>
      </c>
      <c r="G107" s="1" t="s">
        <v>2409</v>
      </c>
      <c r="H107" s="1" t="s">
        <v>2410</v>
      </c>
      <c r="I107" s="1" t="s">
        <v>2411</v>
      </c>
      <c r="J107" s="1">
        <v>8788412691</v>
      </c>
      <c r="K107" s="1" t="s">
        <v>83</v>
      </c>
      <c r="L107" s="1" t="s">
        <v>2412</v>
      </c>
      <c r="M107" s="1" t="s">
        <v>85</v>
      </c>
      <c r="N107" s="1" t="s">
        <v>2413</v>
      </c>
      <c r="O107" s="1"/>
      <c r="P107" s="1" t="s">
        <v>123</v>
      </c>
      <c r="Q107" s="1" t="s">
        <v>2414</v>
      </c>
      <c r="R107" s="1" t="s">
        <v>2407</v>
      </c>
      <c r="S107" s="1">
        <v>8788410175</v>
      </c>
      <c r="T107" s="1" t="s">
        <v>712</v>
      </c>
      <c r="U107" s="1" t="s">
        <v>2415</v>
      </c>
      <c r="V107" s="1">
        <v>8830240742</v>
      </c>
      <c r="W107" s="1" t="s">
        <v>189</v>
      </c>
      <c r="X107" s="1" t="s">
        <v>2416</v>
      </c>
      <c r="Y107" s="1" t="s">
        <v>191</v>
      </c>
      <c r="Z107" s="1" t="s">
        <v>163</v>
      </c>
      <c r="AA107" s="1" t="s">
        <v>2417</v>
      </c>
      <c r="AB107" s="1" t="s">
        <v>2336</v>
      </c>
      <c r="AC107" s="1" t="s">
        <v>163</v>
      </c>
      <c r="AD107" s="1" t="s">
        <v>97</v>
      </c>
      <c r="AE107" s="1" t="s">
        <v>97</v>
      </c>
      <c r="AF107" s="1" t="s">
        <v>2418</v>
      </c>
      <c r="AG107" s="1" t="s">
        <v>2161</v>
      </c>
      <c r="AH107" s="1" t="s">
        <v>195</v>
      </c>
      <c r="AI107" s="1" t="s">
        <v>100</v>
      </c>
      <c r="AJ107" s="1">
        <v>69</v>
      </c>
      <c r="AK107" s="1">
        <v>7.26</v>
      </c>
      <c r="AL107" s="1"/>
      <c r="AM107" s="1"/>
      <c r="AN107" s="1"/>
      <c r="AO107" s="1"/>
      <c r="AP107" s="1"/>
      <c r="AQ107" s="1"/>
      <c r="AR107" s="1"/>
      <c r="AS107" s="1" t="s">
        <v>355</v>
      </c>
      <c r="AT107" s="1" t="s">
        <v>2419</v>
      </c>
      <c r="AU107" s="1" t="s">
        <v>787</v>
      </c>
      <c r="AV107" s="1" t="s">
        <v>311</v>
      </c>
      <c r="AW107" s="1">
        <v>75.95</v>
      </c>
      <c r="AX107" s="1"/>
      <c r="AY107" s="1" t="s">
        <v>835</v>
      </c>
      <c r="AZ107" s="1" t="s">
        <v>2420</v>
      </c>
      <c r="BA107" s="1"/>
      <c r="BB107" s="1"/>
      <c r="BC107" s="1" t="s">
        <v>762</v>
      </c>
      <c r="BD107" s="1" t="s">
        <v>410</v>
      </c>
      <c r="BE107" s="1">
        <v>73</v>
      </c>
      <c r="BF107" s="1">
        <v>7.69</v>
      </c>
      <c r="BG107" s="1"/>
      <c r="BH107" s="1"/>
      <c r="BI107" s="1"/>
      <c r="BJ107" s="1"/>
      <c r="BK107" s="1"/>
      <c r="BL107" s="1"/>
      <c r="BM107" s="1"/>
      <c r="BN107" s="1"/>
      <c r="BO107" s="1" t="s">
        <v>2421</v>
      </c>
      <c r="BP107" s="1"/>
      <c r="BQ107" s="1"/>
      <c r="BR107" s="1"/>
      <c r="BS107" s="1"/>
      <c r="BT107" s="1"/>
      <c r="BU107" s="1" t="str">
        <f>HYPERLINK("https://nconnect.nicmar.ac.in/storage/profile/ProfilePhoto_P25701117_619824.jpg","Download")</f>
        <v>0</v>
      </c>
      <c r="BV107" s="3"/>
      <c r="BW107" s="3"/>
    </row>
    <row r="108" spans="1:75">
      <c r="A108" s="1" t="s">
        <v>75</v>
      </c>
      <c r="B108" s="1" t="s">
        <v>76</v>
      </c>
      <c r="C108" s="1" t="s">
        <v>2422</v>
      </c>
      <c r="D108" s="1" t="s">
        <v>2423</v>
      </c>
      <c r="E108" s="1"/>
      <c r="F108" s="1" t="s">
        <v>2424</v>
      </c>
      <c r="G108" s="1" t="s">
        <v>2425</v>
      </c>
      <c r="H108" s="1" t="s">
        <v>2426</v>
      </c>
      <c r="I108" s="1" t="s">
        <v>2427</v>
      </c>
      <c r="J108" s="1">
        <v>8250495051</v>
      </c>
      <c r="K108" s="1" t="s">
        <v>83</v>
      </c>
      <c r="L108" s="1" t="s">
        <v>2428</v>
      </c>
      <c r="M108" s="1" t="s">
        <v>85</v>
      </c>
      <c r="N108" s="1" t="s">
        <v>2429</v>
      </c>
      <c r="O108" s="1"/>
      <c r="P108" s="1" t="s">
        <v>373</v>
      </c>
      <c r="Q108" s="1" t="s">
        <v>2430</v>
      </c>
      <c r="R108" s="1" t="s">
        <v>2431</v>
      </c>
      <c r="S108" s="1">
        <v>9775056818</v>
      </c>
      <c r="T108" s="1" t="s">
        <v>2432</v>
      </c>
      <c r="U108" s="1" t="s">
        <v>2433</v>
      </c>
      <c r="V108" s="1">
        <v>7001637715</v>
      </c>
      <c r="W108" s="1" t="s">
        <v>326</v>
      </c>
      <c r="X108" s="1" t="s">
        <v>2434</v>
      </c>
      <c r="Y108" s="1" t="s">
        <v>2435</v>
      </c>
      <c r="Z108" s="1" t="s">
        <v>759</v>
      </c>
      <c r="AA108" s="1" t="s">
        <v>2434</v>
      </c>
      <c r="AB108" s="1" t="s">
        <v>2435</v>
      </c>
      <c r="AC108" s="1" t="s">
        <v>759</v>
      </c>
      <c r="AD108" s="1">
        <v>8.58</v>
      </c>
      <c r="AE108" s="1" t="s">
        <v>97</v>
      </c>
      <c r="AF108" s="1" t="s">
        <v>2436</v>
      </c>
      <c r="AG108" s="1" t="s">
        <v>695</v>
      </c>
      <c r="AH108" s="1" t="s">
        <v>432</v>
      </c>
      <c r="AI108" s="1" t="s">
        <v>433</v>
      </c>
      <c r="AJ108" s="1">
        <v>83.6</v>
      </c>
      <c r="AK108" s="1">
        <v>8.8</v>
      </c>
      <c r="AL108" s="1" t="s">
        <v>2437</v>
      </c>
      <c r="AM108" s="1" t="s">
        <v>695</v>
      </c>
      <c r="AN108" s="1"/>
      <c r="AO108" s="1" t="s">
        <v>2438</v>
      </c>
      <c r="AP108" s="1" t="s">
        <v>331</v>
      </c>
      <c r="AQ108" s="1">
        <v>63</v>
      </c>
      <c r="AR108" s="1"/>
      <c r="AS108" s="1"/>
      <c r="AT108" s="1"/>
      <c r="AU108" s="1"/>
      <c r="AV108" s="1"/>
      <c r="AW108" s="1"/>
      <c r="AX108" s="1"/>
      <c r="AY108" s="1" t="s">
        <v>2439</v>
      </c>
      <c r="AZ108" s="1" t="s">
        <v>2440</v>
      </c>
      <c r="BA108" s="1"/>
      <c r="BB108" s="1"/>
      <c r="BC108" s="1" t="s">
        <v>787</v>
      </c>
      <c r="BD108" s="1" t="s">
        <v>2043</v>
      </c>
      <c r="BE108" s="1">
        <v>73</v>
      </c>
      <c r="BF108" s="1">
        <v>8.05</v>
      </c>
      <c r="BG108" s="1"/>
      <c r="BH108" s="1"/>
      <c r="BI108" s="1"/>
      <c r="BJ108" s="1"/>
      <c r="BK108" s="1"/>
      <c r="BL108" s="1"/>
      <c r="BM108" s="1"/>
      <c r="BN108" s="1"/>
      <c r="BO108" s="1" t="s">
        <v>2441</v>
      </c>
      <c r="BP108" s="1" t="s">
        <v>2442</v>
      </c>
      <c r="BQ108" s="1" t="s">
        <v>2443</v>
      </c>
      <c r="BR108" s="1" t="s">
        <v>2444</v>
      </c>
      <c r="BS108" s="1">
        <v>35</v>
      </c>
      <c r="BT108" s="1" t="s">
        <v>2445</v>
      </c>
      <c r="BU108" s="1" t="str">
        <f>HYPERLINK("https://nconnect.nicmar.ac.in/storage/profile/ProfilePhoto_P25701118_392456.jpg","Download")</f>
        <v>0</v>
      </c>
      <c r="BV108" s="3"/>
      <c r="BW108" s="3"/>
    </row>
    <row r="109" spans="1:75">
      <c r="A109" s="1" t="s">
        <v>75</v>
      </c>
      <c r="B109" s="1" t="s">
        <v>76</v>
      </c>
      <c r="C109" s="1" t="s">
        <v>2446</v>
      </c>
      <c r="D109" s="1" t="s">
        <v>2447</v>
      </c>
      <c r="E109" s="1" t="s">
        <v>2448</v>
      </c>
      <c r="F109" s="1" t="s">
        <v>2449</v>
      </c>
      <c r="G109" s="1" t="s">
        <v>2450</v>
      </c>
      <c r="H109" s="1" t="s">
        <v>2451</v>
      </c>
      <c r="I109" s="1" t="s">
        <v>2452</v>
      </c>
      <c r="J109" s="1">
        <v>8484829112</v>
      </c>
      <c r="K109" s="1" t="s">
        <v>83</v>
      </c>
      <c r="L109" s="1" t="s">
        <v>2453</v>
      </c>
      <c r="M109" s="1" t="s">
        <v>85</v>
      </c>
      <c r="N109" s="1" t="s">
        <v>1874</v>
      </c>
      <c r="O109" s="1"/>
      <c r="P109" s="1" t="s">
        <v>373</v>
      </c>
      <c r="Q109" s="1" t="s">
        <v>2454</v>
      </c>
      <c r="R109" s="1" t="s">
        <v>2455</v>
      </c>
      <c r="S109" s="1">
        <v>9075079808</v>
      </c>
      <c r="T109" s="1" t="s">
        <v>2456</v>
      </c>
      <c r="U109" s="1" t="s">
        <v>2457</v>
      </c>
      <c r="V109" s="1">
        <v>8999814029</v>
      </c>
      <c r="W109" s="1" t="s">
        <v>2314</v>
      </c>
      <c r="X109" s="1" t="s">
        <v>2458</v>
      </c>
      <c r="Y109" s="1" t="s">
        <v>651</v>
      </c>
      <c r="Z109" s="1" t="s">
        <v>163</v>
      </c>
      <c r="AA109" s="1" t="s">
        <v>2458</v>
      </c>
      <c r="AB109" s="1" t="s">
        <v>651</v>
      </c>
      <c r="AC109" s="1" t="s">
        <v>163</v>
      </c>
      <c r="AD109" s="1">
        <v>8.02</v>
      </c>
      <c r="AE109" s="1" t="s">
        <v>97</v>
      </c>
      <c r="AF109" s="1" t="s">
        <v>2459</v>
      </c>
      <c r="AG109" s="1" t="s">
        <v>560</v>
      </c>
      <c r="AH109" s="1" t="s">
        <v>584</v>
      </c>
      <c r="AI109" s="1" t="s">
        <v>761</v>
      </c>
      <c r="AJ109" s="1">
        <v>86.8</v>
      </c>
      <c r="AK109" s="1"/>
      <c r="AL109" s="1" t="s">
        <v>2460</v>
      </c>
      <c r="AM109" s="1" t="s">
        <v>560</v>
      </c>
      <c r="AN109" s="1"/>
      <c r="AO109" s="1" t="s">
        <v>761</v>
      </c>
      <c r="AP109" s="1" t="s">
        <v>228</v>
      </c>
      <c r="AQ109" s="1">
        <v>70.4</v>
      </c>
      <c r="AR109" s="1"/>
      <c r="AS109" s="1"/>
      <c r="AT109" s="1"/>
      <c r="AU109" s="1"/>
      <c r="AV109" s="1"/>
      <c r="AW109" s="1"/>
      <c r="AX109" s="1"/>
      <c r="AY109" s="1" t="s">
        <v>2461</v>
      </c>
      <c r="AZ109" s="1" t="s">
        <v>2462</v>
      </c>
      <c r="BA109" s="1"/>
      <c r="BB109" s="1"/>
      <c r="BC109" s="1" t="s">
        <v>286</v>
      </c>
      <c r="BD109" s="1" t="s">
        <v>541</v>
      </c>
      <c r="BE109" s="1">
        <v>75</v>
      </c>
      <c r="BF109" s="1">
        <v>7.5</v>
      </c>
      <c r="BG109" s="1"/>
      <c r="BH109" s="1"/>
      <c r="BI109" s="1"/>
      <c r="BJ109" s="1"/>
      <c r="BK109" s="1"/>
      <c r="BL109" s="1"/>
      <c r="BM109" s="1"/>
      <c r="BN109" s="1"/>
      <c r="BO109" s="1" t="s">
        <v>2463</v>
      </c>
      <c r="BP109" s="1"/>
      <c r="BQ109" s="1"/>
      <c r="BR109" s="1" t="s">
        <v>2464</v>
      </c>
      <c r="BS109" s="1">
        <v>16</v>
      </c>
      <c r="BT109" s="1" t="s">
        <v>2465</v>
      </c>
      <c r="BU109" s="1" t="str">
        <f>HYPERLINK("https://nconnect.nicmar.ac.in/storage/profile/ProfilePhoto_P25701119_274135.jpg","Download")</f>
        <v>0</v>
      </c>
      <c r="BV109" s="3"/>
      <c r="BW109" s="3"/>
    </row>
    <row r="110" spans="1:75">
      <c r="A110" s="1" t="s">
        <v>75</v>
      </c>
      <c r="B110" s="1" t="s">
        <v>76</v>
      </c>
      <c r="C110" s="1" t="s">
        <v>2466</v>
      </c>
      <c r="D110" s="1" t="s">
        <v>1259</v>
      </c>
      <c r="E110" s="1" t="s">
        <v>477</v>
      </c>
      <c r="F110" s="1" t="s">
        <v>1654</v>
      </c>
      <c r="G110" s="1" t="s">
        <v>2467</v>
      </c>
      <c r="H110" s="1" t="s">
        <v>2468</v>
      </c>
      <c r="I110" s="1" t="s">
        <v>2469</v>
      </c>
      <c r="J110" s="1">
        <v>8248911254</v>
      </c>
      <c r="K110" s="1" t="s">
        <v>83</v>
      </c>
      <c r="L110" s="1" t="s">
        <v>2470</v>
      </c>
      <c r="M110" s="1" t="s">
        <v>85</v>
      </c>
      <c r="N110" s="1" t="s">
        <v>2471</v>
      </c>
      <c r="O110" s="1"/>
      <c r="P110" s="1" t="s">
        <v>2472</v>
      </c>
      <c r="Q110" s="1" t="s">
        <v>2473</v>
      </c>
      <c r="R110" s="1" t="s">
        <v>2474</v>
      </c>
      <c r="S110" s="1">
        <v>9842414447</v>
      </c>
      <c r="T110" s="1" t="s">
        <v>275</v>
      </c>
      <c r="U110" s="1" t="s">
        <v>2475</v>
      </c>
      <c r="V110" s="1">
        <v>7695873931</v>
      </c>
      <c r="W110" s="1" t="s">
        <v>277</v>
      </c>
      <c r="X110" s="1" t="s">
        <v>2476</v>
      </c>
      <c r="Y110" s="1" t="s">
        <v>2477</v>
      </c>
      <c r="Z110" s="1" t="s">
        <v>223</v>
      </c>
      <c r="AA110" s="1" t="s">
        <v>2476</v>
      </c>
      <c r="AB110" s="1" t="s">
        <v>2477</v>
      </c>
      <c r="AC110" s="1" t="s">
        <v>223</v>
      </c>
      <c r="AD110" s="1">
        <v>8.12</v>
      </c>
      <c r="AE110" s="1" t="s">
        <v>97</v>
      </c>
      <c r="AF110" s="1" t="s">
        <v>2478</v>
      </c>
      <c r="AG110" s="1" t="s">
        <v>2479</v>
      </c>
      <c r="AH110" s="1" t="s">
        <v>195</v>
      </c>
      <c r="AI110" s="1" t="s">
        <v>305</v>
      </c>
      <c r="AJ110" s="1">
        <v>87.8</v>
      </c>
      <c r="AK110" s="1"/>
      <c r="AL110" s="1" t="s">
        <v>2480</v>
      </c>
      <c r="AM110" s="1" t="s">
        <v>2479</v>
      </c>
      <c r="AN110" s="1"/>
      <c r="AO110" s="1" t="s">
        <v>172</v>
      </c>
      <c r="AP110" s="1" t="s">
        <v>761</v>
      </c>
      <c r="AQ110" s="1">
        <v>73.16</v>
      </c>
      <c r="AR110" s="1"/>
      <c r="AS110" s="1"/>
      <c r="AT110" s="1"/>
      <c r="AU110" s="1"/>
      <c r="AV110" s="1"/>
      <c r="AW110" s="1"/>
      <c r="AX110" s="1"/>
      <c r="AY110" s="1" t="s">
        <v>2481</v>
      </c>
      <c r="AZ110" s="1" t="s">
        <v>2482</v>
      </c>
      <c r="BA110" s="1"/>
      <c r="BB110" s="1"/>
      <c r="BC110" s="1" t="s">
        <v>335</v>
      </c>
      <c r="BD110" s="1" t="s">
        <v>109</v>
      </c>
      <c r="BE110" s="1">
        <v>69.6</v>
      </c>
      <c r="BF110" s="1">
        <v>6.96</v>
      </c>
      <c r="BG110" s="1"/>
      <c r="BH110" s="1"/>
      <c r="BI110" s="1"/>
      <c r="BJ110" s="1"/>
      <c r="BK110" s="1"/>
      <c r="BL110" s="1"/>
      <c r="BM110" s="1"/>
      <c r="BN110" s="1"/>
      <c r="BO110" s="1" t="s">
        <v>2483</v>
      </c>
      <c r="BP110" s="1"/>
      <c r="BQ110" s="1"/>
      <c r="BR110" s="1" t="s">
        <v>2484</v>
      </c>
      <c r="BS110" s="1">
        <v>28</v>
      </c>
      <c r="BT110" s="1" t="s">
        <v>2485</v>
      </c>
      <c r="BU110" s="1" t="str">
        <f>HYPERLINK("https://nconnect.nicmar.ac.in/storage/profile/ProfilePhoto_P25701120_461395.jpg","Download")</f>
        <v>0</v>
      </c>
      <c r="BV110" s="3"/>
      <c r="BW110" s="3"/>
    </row>
    <row r="111" spans="1:75">
      <c r="A111" s="1" t="s">
        <v>75</v>
      </c>
      <c r="B111" s="1" t="s">
        <v>76</v>
      </c>
      <c r="C111" s="1" t="s">
        <v>2486</v>
      </c>
      <c r="D111" s="1" t="s">
        <v>2487</v>
      </c>
      <c r="E111" s="1" t="s">
        <v>2488</v>
      </c>
      <c r="F111" s="1" t="s">
        <v>2489</v>
      </c>
      <c r="G111" s="1" t="s">
        <v>2490</v>
      </c>
      <c r="H111" s="1" t="s">
        <v>2491</v>
      </c>
      <c r="I111" s="1" t="s">
        <v>2492</v>
      </c>
      <c r="J111" s="1">
        <v>9967731823</v>
      </c>
      <c r="K111" s="1" t="s">
        <v>83</v>
      </c>
      <c r="L111" s="1" t="s">
        <v>2493</v>
      </c>
      <c r="M111" s="1" t="s">
        <v>85</v>
      </c>
      <c r="N111" s="1" t="s">
        <v>1098</v>
      </c>
      <c r="O111" s="1"/>
      <c r="P111" s="1" t="s">
        <v>88</v>
      </c>
      <c r="Q111" s="1" t="s">
        <v>2494</v>
      </c>
      <c r="R111" s="1" t="s">
        <v>2495</v>
      </c>
      <c r="S111" s="1">
        <v>9730899942</v>
      </c>
      <c r="T111" s="1" t="s">
        <v>503</v>
      </c>
      <c r="U111" s="1" t="s">
        <v>2496</v>
      </c>
      <c r="V111" s="1">
        <v>8779004469</v>
      </c>
      <c r="W111" s="1" t="s">
        <v>503</v>
      </c>
      <c r="X111" s="1" t="s">
        <v>2497</v>
      </c>
      <c r="Y111" s="1" t="s">
        <v>249</v>
      </c>
      <c r="Z111" s="1" t="s">
        <v>163</v>
      </c>
      <c r="AA111" s="1" t="s">
        <v>2497</v>
      </c>
      <c r="AB111" s="1" t="s">
        <v>249</v>
      </c>
      <c r="AC111" s="1" t="s">
        <v>163</v>
      </c>
      <c r="AD111" s="1">
        <v>8.05</v>
      </c>
      <c r="AE111" s="1" t="s">
        <v>97</v>
      </c>
      <c r="AF111" s="1" t="s">
        <v>2498</v>
      </c>
      <c r="AG111" s="1" t="s">
        <v>2499</v>
      </c>
      <c r="AH111" s="1" t="s">
        <v>432</v>
      </c>
      <c r="AI111" s="1" t="s">
        <v>433</v>
      </c>
      <c r="AJ111" s="1">
        <v>81.16</v>
      </c>
      <c r="AK111" s="1"/>
      <c r="AL111" s="1" t="s">
        <v>2500</v>
      </c>
      <c r="AM111" s="1" t="s">
        <v>2501</v>
      </c>
      <c r="AN111" s="1"/>
      <c r="AO111" s="1" t="s">
        <v>1754</v>
      </c>
      <c r="AP111" s="1" t="s">
        <v>254</v>
      </c>
      <c r="AQ111" s="1">
        <v>74.61</v>
      </c>
      <c r="AR111" s="1"/>
      <c r="AS111" s="1"/>
      <c r="AT111" s="1"/>
      <c r="AU111" s="1"/>
      <c r="AV111" s="1"/>
      <c r="AW111" s="1"/>
      <c r="AX111" s="1"/>
      <c r="AY111" s="1" t="s">
        <v>284</v>
      </c>
      <c r="AZ111" s="1" t="s">
        <v>2502</v>
      </c>
      <c r="BA111" s="1"/>
      <c r="BB111" s="1"/>
      <c r="BC111" s="1" t="s">
        <v>331</v>
      </c>
      <c r="BD111" s="1" t="s">
        <v>199</v>
      </c>
      <c r="BE111" s="1">
        <v>84.86</v>
      </c>
      <c r="BF111" s="1">
        <v>9.24</v>
      </c>
      <c r="BG111" s="1"/>
      <c r="BH111" s="1"/>
      <c r="BI111" s="1"/>
      <c r="BJ111" s="1"/>
      <c r="BK111" s="1"/>
      <c r="BL111" s="1"/>
      <c r="BM111" s="1"/>
      <c r="BN111" s="1"/>
      <c r="BO111" s="1" t="s">
        <v>2503</v>
      </c>
      <c r="BP111" s="1" t="s">
        <v>2504</v>
      </c>
      <c r="BQ111" s="1" t="s">
        <v>1232</v>
      </c>
      <c r="BR111" s="1" t="s">
        <v>2505</v>
      </c>
      <c r="BS111" s="1">
        <v>49</v>
      </c>
      <c r="BT111" s="1"/>
      <c r="BU111" s="1" t="str">
        <f>HYPERLINK("https://nconnect.nicmar.ac.in/storage/profile/ProfilePhoto_P25701121_753814.jpg","Download")</f>
        <v>0</v>
      </c>
      <c r="BV111" s="3"/>
      <c r="BW111" s="3"/>
    </row>
    <row r="112" spans="1:75">
      <c r="A112" s="1" t="s">
        <v>75</v>
      </c>
      <c r="B112" s="1" t="s">
        <v>76</v>
      </c>
      <c r="C112" s="1" t="s">
        <v>2506</v>
      </c>
      <c r="D112" s="1" t="s">
        <v>2507</v>
      </c>
      <c r="E112" s="1"/>
      <c r="F112" s="1" t="s">
        <v>2508</v>
      </c>
      <c r="G112" s="1" t="s">
        <v>2509</v>
      </c>
      <c r="H112" s="1" t="s">
        <v>2510</v>
      </c>
      <c r="I112" s="1" t="s">
        <v>2511</v>
      </c>
      <c r="J112" s="1">
        <v>8660975315</v>
      </c>
      <c r="K112" s="1" t="s">
        <v>83</v>
      </c>
      <c r="L112" s="1" t="s">
        <v>2453</v>
      </c>
      <c r="M112" s="1" t="s">
        <v>85</v>
      </c>
      <c r="N112" s="1" t="s">
        <v>2512</v>
      </c>
      <c r="O112" s="1"/>
      <c r="P112" s="1" t="s">
        <v>1970</v>
      </c>
      <c r="Q112" s="1" t="s">
        <v>2513</v>
      </c>
      <c r="R112" s="1" t="s">
        <v>2514</v>
      </c>
      <c r="S112" s="1">
        <v>9845167495</v>
      </c>
      <c r="T112" s="1" t="s">
        <v>2515</v>
      </c>
      <c r="U112" s="1" t="s">
        <v>2516</v>
      </c>
      <c r="V112" s="1">
        <v>9019924093</v>
      </c>
      <c r="W112" s="1" t="s">
        <v>93</v>
      </c>
      <c r="X112" s="1" t="s">
        <v>2517</v>
      </c>
      <c r="Y112" s="1" t="s">
        <v>129</v>
      </c>
      <c r="Z112" s="1" t="s">
        <v>130</v>
      </c>
      <c r="AA112" s="1" t="s">
        <v>2517</v>
      </c>
      <c r="AB112" s="1" t="s">
        <v>129</v>
      </c>
      <c r="AC112" s="1" t="s">
        <v>130</v>
      </c>
      <c r="AD112" s="1">
        <v>8.19</v>
      </c>
      <c r="AE112" s="1" t="s">
        <v>97</v>
      </c>
      <c r="AF112" s="1" t="s">
        <v>2518</v>
      </c>
      <c r="AG112" s="1" t="s">
        <v>2519</v>
      </c>
      <c r="AH112" s="1" t="s">
        <v>100</v>
      </c>
      <c r="AI112" s="1" t="s">
        <v>172</v>
      </c>
      <c r="AJ112" s="1">
        <v>85.34</v>
      </c>
      <c r="AK112" s="1"/>
      <c r="AL112" s="1" t="s">
        <v>2520</v>
      </c>
      <c r="AM112" s="1" t="s">
        <v>2521</v>
      </c>
      <c r="AN112" s="1"/>
      <c r="AO112" s="1" t="s">
        <v>172</v>
      </c>
      <c r="AP112" s="1" t="s">
        <v>139</v>
      </c>
      <c r="AQ112" s="1">
        <v>73.5</v>
      </c>
      <c r="AR112" s="1"/>
      <c r="AS112" s="1"/>
      <c r="AT112" s="1"/>
      <c r="AU112" s="1"/>
      <c r="AV112" s="1"/>
      <c r="AW112" s="1"/>
      <c r="AX112" s="1"/>
      <c r="AY112" s="1" t="s">
        <v>309</v>
      </c>
      <c r="AZ112" s="1" t="s">
        <v>2522</v>
      </c>
      <c r="BA112" s="1"/>
      <c r="BB112" s="1"/>
      <c r="BC112" s="1" t="s">
        <v>1633</v>
      </c>
      <c r="BD112" s="1" t="s">
        <v>140</v>
      </c>
      <c r="BE112" s="1">
        <v>69.4</v>
      </c>
      <c r="BF112" s="1">
        <v>7.69</v>
      </c>
      <c r="BG112" s="1"/>
      <c r="BH112" s="1"/>
      <c r="BI112" s="1"/>
      <c r="BJ112" s="1"/>
      <c r="BK112" s="1"/>
      <c r="BL112" s="1"/>
      <c r="BM112" s="1"/>
      <c r="BN112" s="1"/>
      <c r="BO112" s="1" t="s">
        <v>2523</v>
      </c>
      <c r="BP112" s="1" t="s">
        <v>2524</v>
      </c>
      <c r="BQ112" s="1" t="s">
        <v>2525</v>
      </c>
      <c r="BR112" s="1" t="s">
        <v>2526</v>
      </c>
      <c r="BS112" s="1">
        <v>30</v>
      </c>
      <c r="BT112" s="1"/>
      <c r="BU112" s="1" t="str">
        <f>HYPERLINK("https://nconnect.nicmar.ac.in/storage/profile/ProfilePhoto_P25701122_936541.jpg","Download")</f>
        <v>0</v>
      </c>
      <c r="BV112" s="3"/>
      <c r="BW112" s="3"/>
    </row>
    <row r="113" spans="1:75">
      <c r="A113" s="1" t="s">
        <v>75</v>
      </c>
      <c r="B113" s="1" t="s">
        <v>76</v>
      </c>
      <c r="C113" s="1" t="s">
        <v>2527</v>
      </c>
      <c r="D113" s="1" t="s">
        <v>2528</v>
      </c>
      <c r="E113" s="1" t="s">
        <v>2529</v>
      </c>
      <c r="F113" s="1" t="s">
        <v>2530</v>
      </c>
      <c r="G113" s="1" t="s">
        <v>2531</v>
      </c>
      <c r="H113" s="1" t="s">
        <v>2532</v>
      </c>
      <c r="I113" s="1" t="s">
        <v>2533</v>
      </c>
      <c r="J113" s="1">
        <v>8208789217</v>
      </c>
      <c r="K113" s="1" t="s">
        <v>83</v>
      </c>
      <c r="L113" s="1" t="s">
        <v>2534</v>
      </c>
      <c r="M113" s="1" t="s">
        <v>85</v>
      </c>
      <c r="N113" s="1" t="s">
        <v>2535</v>
      </c>
      <c r="O113" s="1"/>
      <c r="P113" s="1" t="s">
        <v>1970</v>
      </c>
      <c r="Q113" s="1" t="s">
        <v>2536</v>
      </c>
      <c r="R113" s="1" t="s">
        <v>2537</v>
      </c>
      <c r="S113" s="1">
        <v>9420304648</v>
      </c>
      <c r="T113" s="1" t="s">
        <v>531</v>
      </c>
      <c r="U113" s="1" t="s">
        <v>2538</v>
      </c>
      <c r="V113" s="1">
        <v>9011395779</v>
      </c>
      <c r="W113" s="1" t="s">
        <v>2539</v>
      </c>
      <c r="X113" s="1" t="s">
        <v>2540</v>
      </c>
      <c r="Y113" s="1" t="s">
        <v>454</v>
      </c>
      <c r="Z113" s="1" t="s">
        <v>163</v>
      </c>
      <c r="AA113" s="1" t="s">
        <v>2540</v>
      </c>
      <c r="AB113" s="1" t="s">
        <v>454</v>
      </c>
      <c r="AC113" s="1" t="s">
        <v>163</v>
      </c>
      <c r="AD113" s="1">
        <v>7.6</v>
      </c>
      <c r="AE113" s="1" t="s">
        <v>97</v>
      </c>
      <c r="AF113" s="1" t="s">
        <v>2541</v>
      </c>
      <c r="AG113" s="1" t="s">
        <v>165</v>
      </c>
      <c r="AH113" s="1" t="s">
        <v>166</v>
      </c>
      <c r="AI113" s="1" t="s">
        <v>383</v>
      </c>
      <c r="AJ113" s="1">
        <v>81.4</v>
      </c>
      <c r="AK113" s="1"/>
      <c r="AL113" s="1" t="s">
        <v>2542</v>
      </c>
      <c r="AM113" s="1" t="s">
        <v>165</v>
      </c>
      <c r="AN113" s="1"/>
      <c r="AO113" s="1" t="s">
        <v>100</v>
      </c>
      <c r="AP113" s="1" t="s">
        <v>584</v>
      </c>
      <c r="AQ113" s="1">
        <v>60</v>
      </c>
      <c r="AR113" s="1"/>
      <c r="AS113" s="1"/>
      <c r="AT113" s="1"/>
      <c r="AU113" s="1"/>
      <c r="AV113" s="1"/>
      <c r="AW113" s="1"/>
      <c r="AX113" s="1"/>
      <c r="AY113" s="1" t="s">
        <v>654</v>
      </c>
      <c r="AZ113" s="1" t="s">
        <v>2543</v>
      </c>
      <c r="BA113" s="1"/>
      <c r="BB113" s="1"/>
      <c r="BC113" s="1" t="s">
        <v>172</v>
      </c>
      <c r="BD113" s="1" t="s">
        <v>199</v>
      </c>
      <c r="BE113" s="1">
        <v>85.2</v>
      </c>
      <c r="BF113" s="1">
        <v>9.27</v>
      </c>
      <c r="BG113" s="1"/>
      <c r="BH113" s="1"/>
      <c r="BI113" s="1"/>
      <c r="BJ113" s="1"/>
      <c r="BK113" s="1"/>
      <c r="BL113" s="1"/>
      <c r="BM113" s="1"/>
      <c r="BN113" s="1"/>
      <c r="BO113" s="1" t="s">
        <v>2544</v>
      </c>
      <c r="BP113" s="1"/>
      <c r="BQ113" s="1"/>
      <c r="BR113" s="1" t="s">
        <v>2545</v>
      </c>
      <c r="BS113" s="1">
        <v>16</v>
      </c>
      <c r="BT113" s="1" t="s">
        <v>2546</v>
      </c>
      <c r="BU113" s="1" t="str">
        <f>HYPERLINK("https://nconnect.nicmar.ac.in/storage/profile/ProfilePhoto_P25701123_957821.jpg","Download")</f>
        <v>0</v>
      </c>
      <c r="BV113" s="3"/>
      <c r="BW113" s="3"/>
    </row>
    <row r="114" spans="1:75">
      <c r="A114" s="1" t="s">
        <v>75</v>
      </c>
      <c r="B114" s="1" t="s">
        <v>76</v>
      </c>
      <c r="C114" s="1" t="s">
        <v>2547</v>
      </c>
      <c r="D114" s="1" t="s">
        <v>2548</v>
      </c>
      <c r="E114" s="1"/>
      <c r="F114" s="1" t="s">
        <v>2549</v>
      </c>
      <c r="G114" s="1" t="s">
        <v>2550</v>
      </c>
      <c r="H114" s="1" t="s">
        <v>2551</v>
      </c>
      <c r="I114" s="1" t="s">
        <v>2552</v>
      </c>
      <c r="J114" s="1">
        <v>8590312588</v>
      </c>
      <c r="K114" s="1" t="s">
        <v>83</v>
      </c>
      <c r="L114" s="1" t="s">
        <v>2553</v>
      </c>
      <c r="M114" s="1" t="s">
        <v>85</v>
      </c>
      <c r="N114" s="1" t="s">
        <v>2554</v>
      </c>
      <c r="O114" s="1" t="s">
        <v>2555</v>
      </c>
      <c r="P114" s="1" t="s">
        <v>1563</v>
      </c>
      <c r="Q114" s="1" t="s">
        <v>2556</v>
      </c>
      <c r="R114" s="1" t="s">
        <v>2557</v>
      </c>
      <c r="S114" s="1">
        <v>9447601528</v>
      </c>
      <c r="T114" s="1" t="s">
        <v>275</v>
      </c>
      <c r="U114" s="1" t="s">
        <v>2558</v>
      </c>
      <c r="V114" s="1">
        <v>9446015158</v>
      </c>
      <c r="W114" s="1" t="s">
        <v>2559</v>
      </c>
      <c r="X114" s="1" t="s">
        <v>2560</v>
      </c>
      <c r="Y114" s="1" t="s">
        <v>2561</v>
      </c>
      <c r="Z114" s="1" t="s">
        <v>979</v>
      </c>
      <c r="AA114" s="1" t="s">
        <v>2562</v>
      </c>
      <c r="AB114" s="1" t="s">
        <v>2561</v>
      </c>
      <c r="AC114" s="1" t="s">
        <v>979</v>
      </c>
      <c r="AD114" s="1">
        <v>8.81</v>
      </c>
      <c r="AE114" s="1" t="s">
        <v>97</v>
      </c>
      <c r="AF114" s="1" t="s">
        <v>2563</v>
      </c>
      <c r="AG114" s="1" t="s">
        <v>695</v>
      </c>
      <c r="AH114" s="1" t="s">
        <v>195</v>
      </c>
      <c r="AI114" s="1" t="s">
        <v>100</v>
      </c>
      <c r="AJ114" s="1">
        <v>95</v>
      </c>
      <c r="AK114" s="1">
        <v>10</v>
      </c>
      <c r="AL114" s="1" t="s">
        <v>2563</v>
      </c>
      <c r="AM114" s="1" t="s">
        <v>695</v>
      </c>
      <c r="AN114" s="1"/>
      <c r="AO114" s="1" t="s">
        <v>133</v>
      </c>
      <c r="AP114" s="1" t="s">
        <v>101</v>
      </c>
      <c r="AQ114" s="1">
        <v>77</v>
      </c>
      <c r="AR114" s="1"/>
      <c r="AS114" s="1"/>
      <c r="AT114" s="1"/>
      <c r="AU114" s="1"/>
      <c r="AV114" s="1"/>
      <c r="AW114" s="1"/>
      <c r="AX114" s="1"/>
      <c r="AY114" s="1" t="s">
        <v>984</v>
      </c>
      <c r="AZ114" s="1" t="s">
        <v>2564</v>
      </c>
      <c r="BA114" s="1"/>
      <c r="BB114" s="1"/>
      <c r="BC114" s="1" t="s">
        <v>765</v>
      </c>
      <c r="BD114" s="1" t="s">
        <v>2565</v>
      </c>
      <c r="BE114" s="1">
        <v>71.7</v>
      </c>
      <c r="BF114" s="1">
        <v>7.17</v>
      </c>
      <c r="BG114" s="1"/>
      <c r="BH114" s="1"/>
      <c r="BI114" s="1"/>
      <c r="BJ114" s="1"/>
      <c r="BK114" s="1"/>
      <c r="BL114" s="1"/>
      <c r="BM114" s="1"/>
      <c r="BN114" s="1"/>
      <c r="BO114" s="1" t="s">
        <v>2566</v>
      </c>
      <c r="BP114" s="1"/>
      <c r="BQ114" s="1"/>
      <c r="BR114" s="1" t="s">
        <v>2567</v>
      </c>
      <c r="BS114" s="1">
        <v>39</v>
      </c>
      <c r="BT114" s="1" t="s">
        <v>2568</v>
      </c>
      <c r="BU114" s="1" t="str">
        <f>HYPERLINK("https://nconnect.nicmar.ac.in/storage/profile/ProfilePhoto_P25701124_429365.jpg","Download")</f>
        <v>0</v>
      </c>
      <c r="BV114" s="3"/>
      <c r="BW114" s="3"/>
    </row>
    <row r="115" spans="1:75">
      <c r="A115" s="1" t="s">
        <v>75</v>
      </c>
      <c r="B115" s="1" t="s">
        <v>76</v>
      </c>
      <c r="C115" s="1" t="s">
        <v>2569</v>
      </c>
      <c r="D115" s="1" t="s">
        <v>2570</v>
      </c>
      <c r="E115" s="1" t="s">
        <v>341</v>
      </c>
      <c r="F115" s="1" t="s">
        <v>2571</v>
      </c>
      <c r="G115" s="1" t="s">
        <v>2572</v>
      </c>
      <c r="H115" s="1" t="s">
        <v>2573</v>
      </c>
      <c r="I115" s="1" t="s">
        <v>2574</v>
      </c>
      <c r="J115" s="1">
        <v>8850501926</v>
      </c>
      <c r="K115" s="1" t="s">
        <v>153</v>
      </c>
      <c r="L115" s="1" t="s">
        <v>2575</v>
      </c>
      <c r="M115" s="1" t="s">
        <v>85</v>
      </c>
      <c r="N115" s="1" t="s">
        <v>271</v>
      </c>
      <c r="O115" s="1"/>
      <c r="P115" s="1" t="s">
        <v>373</v>
      </c>
      <c r="Q115" s="1" t="s">
        <v>2576</v>
      </c>
      <c r="R115" s="1" t="s">
        <v>2577</v>
      </c>
      <c r="S115" s="1">
        <v>9323194754</v>
      </c>
      <c r="T115" s="1" t="s">
        <v>503</v>
      </c>
      <c r="U115" s="1" t="s">
        <v>2578</v>
      </c>
      <c r="V115" s="1">
        <v>9322609892</v>
      </c>
      <c r="W115" s="1" t="s">
        <v>503</v>
      </c>
      <c r="X115" s="1" t="s">
        <v>2579</v>
      </c>
      <c r="Y115" s="1" t="s">
        <v>249</v>
      </c>
      <c r="Z115" s="1" t="s">
        <v>163</v>
      </c>
      <c r="AA115" s="1" t="s">
        <v>2579</v>
      </c>
      <c r="AB115" s="1" t="s">
        <v>249</v>
      </c>
      <c r="AC115" s="1" t="s">
        <v>163</v>
      </c>
      <c r="AD115" s="1">
        <v>9.49</v>
      </c>
      <c r="AE115" s="1" t="s">
        <v>97</v>
      </c>
      <c r="AF115" s="1" t="s">
        <v>2580</v>
      </c>
      <c r="AG115" s="1" t="s">
        <v>165</v>
      </c>
      <c r="AH115" s="1" t="s">
        <v>166</v>
      </c>
      <c r="AI115" s="1" t="s">
        <v>167</v>
      </c>
      <c r="AJ115" s="1">
        <v>74.2</v>
      </c>
      <c r="AK115" s="1"/>
      <c r="AL115" s="1" t="s">
        <v>2581</v>
      </c>
      <c r="AM115" s="1" t="s">
        <v>165</v>
      </c>
      <c r="AN115" s="1"/>
      <c r="AO115" s="1" t="s">
        <v>100</v>
      </c>
      <c r="AP115" s="1" t="s">
        <v>169</v>
      </c>
      <c r="AQ115" s="1">
        <v>68.92</v>
      </c>
      <c r="AR115" s="1"/>
      <c r="AS115" s="1"/>
      <c r="AT115" s="1"/>
      <c r="AU115" s="1"/>
      <c r="AV115" s="1"/>
      <c r="AW115" s="1"/>
      <c r="AX115" s="1"/>
      <c r="AY115" s="1" t="s">
        <v>170</v>
      </c>
      <c r="AZ115" s="1" t="s">
        <v>2582</v>
      </c>
      <c r="BA115" s="1"/>
      <c r="BB115" s="1"/>
      <c r="BC115" s="1" t="s">
        <v>172</v>
      </c>
      <c r="BD115" s="1" t="s">
        <v>873</v>
      </c>
      <c r="BE115" s="1">
        <v>68.53</v>
      </c>
      <c r="BF115" s="1"/>
      <c r="BG115" s="1"/>
      <c r="BH115" s="1"/>
      <c r="BI115" s="1"/>
      <c r="BJ115" s="1"/>
      <c r="BK115" s="1"/>
      <c r="BL115" s="1"/>
      <c r="BM115" s="1"/>
      <c r="BN115" s="1"/>
      <c r="BO115" s="1" t="s">
        <v>2583</v>
      </c>
      <c r="BP115" s="1" t="s">
        <v>2584</v>
      </c>
      <c r="BQ115" s="1" t="s">
        <v>2024</v>
      </c>
      <c r="BR115" s="1" t="s">
        <v>2585</v>
      </c>
      <c r="BS115" s="1">
        <v>24</v>
      </c>
      <c r="BT115" s="1" t="s">
        <v>2586</v>
      </c>
      <c r="BU115" s="1" t="str">
        <f>HYPERLINK("https://nconnect.nicmar.ac.in/storage/profile/ProfilePhoto_P25701125_465728.jpg","Download")</f>
        <v>0</v>
      </c>
      <c r="BV115" s="3"/>
      <c r="BW115" s="3"/>
    </row>
    <row r="116" spans="1:75">
      <c r="A116" s="1" t="s">
        <v>75</v>
      </c>
      <c r="B116" s="1" t="s">
        <v>76</v>
      </c>
      <c r="C116" s="1" t="s">
        <v>2587</v>
      </c>
      <c r="D116" s="1" t="s">
        <v>2588</v>
      </c>
      <c r="E116" s="1" t="s">
        <v>2049</v>
      </c>
      <c r="F116" s="1" t="s">
        <v>2589</v>
      </c>
      <c r="G116" s="1" t="s">
        <v>2590</v>
      </c>
      <c r="H116" s="1" t="s">
        <v>2591</v>
      </c>
      <c r="I116" s="1" t="s">
        <v>2592</v>
      </c>
      <c r="J116" s="1">
        <v>9082686887</v>
      </c>
      <c r="K116" s="1" t="s">
        <v>153</v>
      </c>
      <c r="L116" s="1" t="s">
        <v>2593</v>
      </c>
      <c r="M116" s="1" t="s">
        <v>85</v>
      </c>
      <c r="N116" s="1" t="s">
        <v>244</v>
      </c>
      <c r="O116" s="1"/>
      <c r="P116" s="1" t="s">
        <v>88</v>
      </c>
      <c r="Q116" s="1" t="s">
        <v>2594</v>
      </c>
      <c r="R116" s="1" t="s">
        <v>2049</v>
      </c>
      <c r="S116" s="1">
        <v>9821478286</v>
      </c>
      <c r="T116" s="1" t="s">
        <v>669</v>
      </c>
      <c r="U116" s="1" t="s">
        <v>2595</v>
      </c>
      <c r="V116" s="1">
        <v>9167117909</v>
      </c>
      <c r="W116" s="1" t="s">
        <v>326</v>
      </c>
      <c r="X116" s="1" t="s">
        <v>2596</v>
      </c>
      <c r="Y116" s="1" t="s">
        <v>1079</v>
      </c>
      <c r="Z116" s="1" t="s">
        <v>163</v>
      </c>
      <c r="AA116" s="1" t="s">
        <v>2596</v>
      </c>
      <c r="AB116" s="1" t="s">
        <v>1079</v>
      </c>
      <c r="AC116" s="1" t="s">
        <v>163</v>
      </c>
      <c r="AD116" s="1">
        <v>9.79</v>
      </c>
      <c r="AE116" s="1" t="s">
        <v>97</v>
      </c>
      <c r="AF116" s="1" t="s">
        <v>2597</v>
      </c>
      <c r="AG116" s="1" t="s">
        <v>165</v>
      </c>
      <c r="AH116" s="1" t="s">
        <v>195</v>
      </c>
      <c r="AI116" s="1" t="s">
        <v>305</v>
      </c>
      <c r="AJ116" s="1">
        <v>91.2</v>
      </c>
      <c r="AK116" s="1"/>
      <c r="AL116" s="1" t="s">
        <v>2598</v>
      </c>
      <c r="AM116" s="1" t="s">
        <v>165</v>
      </c>
      <c r="AN116" s="1"/>
      <c r="AO116" s="1" t="s">
        <v>172</v>
      </c>
      <c r="AP116" s="1" t="s">
        <v>514</v>
      </c>
      <c r="AQ116" s="1">
        <v>73.85</v>
      </c>
      <c r="AR116" s="1"/>
      <c r="AS116" s="1"/>
      <c r="AT116" s="1"/>
      <c r="AU116" s="1"/>
      <c r="AV116" s="1"/>
      <c r="AW116" s="1"/>
      <c r="AX116" s="1"/>
      <c r="AY116" s="1" t="s">
        <v>255</v>
      </c>
      <c r="AZ116" s="1" t="s">
        <v>2599</v>
      </c>
      <c r="BA116" s="1"/>
      <c r="BB116" s="1"/>
      <c r="BC116" s="1" t="s">
        <v>335</v>
      </c>
      <c r="BD116" s="1" t="s">
        <v>610</v>
      </c>
      <c r="BE116" s="1">
        <v>74.23</v>
      </c>
      <c r="BF116" s="1">
        <v>8.41</v>
      </c>
      <c r="BG116" s="1"/>
      <c r="BH116" s="1"/>
      <c r="BI116" s="1"/>
      <c r="BJ116" s="1"/>
      <c r="BK116" s="1"/>
      <c r="BL116" s="1"/>
      <c r="BM116" s="1"/>
      <c r="BN116" s="1"/>
      <c r="BO116" s="1" t="s">
        <v>2600</v>
      </c>
      <c r="BP116" s="1"/>
      <c r="BQ116" s="1"/>
      <c r="BR116" s="1" t="s">
        <v>2601</v>
      </c>
      <c r="BS116" s="1">
        <v>77</v>
      </c>
      <c r="BT116" s="1"/>
      <c r="BU116" s="1" t="str">
        <f>HYPERLINK("https://nconnect.nicmar.ac.in/storage/profile/ProfilePhoto_P25701126_826341.jpg","Download")</f>
        <v>0</v>
      </c>
      <c r="BV116" s="3"/>
      <c r="BW116" s="3"/>
    </row>
    <row r="117" spans="1:75">
      <c r="A117" s="1" t="s">
        <v>75</v>
      </c>
      <c r="B117" s="1" t="s">
        <v>76</v>
      </c>
      <c r="C117" s="1" t="s">
        <v>2602</v>
      </c>
      <c r="D117" s="1" t="s">
        <v>2603</v>
      </c>
      <c r="E117" s="1" t="s">
        <v>2604</v>
      </c>
      <c r="F117" s="1" t="s">
        <v>935</v>
      </c>
      <c r="G117" s="1" t="s">
        <v>2605</v>
      </c>
      <c r="H117" s="1" t="s">
        <v>2606</v>
      </c>
      <c r="I117" s="1" t="s">
        <v>2607</v>
      </c>
      <c r="J117" s="1">
        <v>7991021702</v>
      </c>
      <c r="K117" s="1" t="s">
        <v>83</v>
      </c>
      <c r="L117" s="1" t="s">
        <v>2608</v>
      </c>
      <c r="M117" s="1" t="s">
        <v>85</v>
      </c>
      <c r="N117" s="1" t="s">
        <v>2609</v>
      </c>
      <c r="O117" s="1"/>
      <c r="P117" s="1" t="s">
        <v>88</v>
      </c>
      <c r="Q117" s="1" t="s">
        <v>2610</v>
      </c>
      <c r="R117" s="1" t="s">
        <v>2611</v>
      </c>
      <c r="S117" s="1">
        <v>9437003236</v>
      </c>
      <c r="T117" s="1" t="s">
        <v>401</v>
      </c>
      <c r="U117" s="1" t="s">
        <v>2612</v>
      </c>
      <c r="V117" s="1">
        <v>7008466585</v>
      </c>
      <c r="W117" s="1" t="s">
        <v>189</v>
      </c>
      <c r="X117" s="1" t="s">
        <v>2613</v>
      </c>
      <c r="Y117" s="1" t="s">
        <v>2614</v>
      </c>
      <c r="Z117" s="1" t="s">
        <v>1053</v>
      </c>
      <c r="AA117" s="1" t="s">
        <v>2613</v>
      </c>
      <c r="AB117" s="1" t="s">
        <v>2614</v>
      </c>
      <c r="AC117" s="1" t="s">
        <v>1053</v>
      </c>
      <c r="AD117" s="1">
        <v>8.07</v>
      </c>
      <c r="AE117" s="1" t="s">
        <v>97</v>
      </c>
      <c r="AF117" s="1" t="s">
        <v>2615</v>
      </c>
      <c r="AG117" s="1" t="s">
        <v>2616</v>
      </c>
      <c r="AH117" s="1" t="s">
        <v>536</v>
      </c>
      <c r="AI117" s="1" t="s">
        <v>101</v>
      </c>
      <c r="AJ117" s="1">
        <v>92.3</v>
      </c>
      <c r="AK117" s="1">
        <v>0</v>
      </c>
      <c r="AL117" s="1" t="s">
        <v>2615</v>
      </c>
      <c r="AM117" s="1" t="s">
        <v>2616</v>
      </c>
      <c r="AN117" s="1"/>
      <c r="AO117" s="1" t="s">
        <v>762</v>
      </c>
      <c r="AP117" s="1" t="s">
        <v>1313</v>
      </c>
      <c r="AQ117" s="1">
        <v>95.6</v>
      </c>
      <c r="AR117" s="1">
        <v>0</v>
      </c>
      <c r="AS117" s="1"/>
      <c r="AT117" s="1"/>
      <c r="AU117" s="1"/>
      <c r="AV117" s="1"/>
      <c r="AW117" s="1"/>
      <c r="AX117" s="1"/>
      <c r="AY117" s="1" t="s">
        <v>2617</v>
      </c>
      <c r="AZ117" s="1" t="s">
        <v>2618</v>
      </c>
      <c r="BA117" s="1"/>
      <c r="BB117" s="1"/>
      <c r="BC117" s="1" t="s">
        <v>1149</v>
      </c>
      <c r="BD117" s="1" t="s">
        <v>232</v>
      </c>
      <c r="BE117" s="1">
        <v>81.9</v>
      </c>
      <c r="BF117" s="1">
        <v>8.19</v>
      </c>
      <c r="BG117" s="1"/>
      <c r="BH117" s="1"/>
      <c r="BI117" s="1"/>
      <c r="BJ117" s="1"/>
      <c r="BK117" s="1"/>
      <c r="BL117" s="1"/>
      <c r="BM117" s="1"/>
      <c r="BN117" s="1"/>
      <c r="BO117" s="1" t="s">
        <v>2619</v>
      </c>
      <c r="BP117" s="1"/>
      <c r="BQ117" s="1"/>
      <c r="BR117" s="1" t="s">
        <v>2620</v>
      </c>
      <c r="BS117" s="1">
        <v>10</v>
      </c>
      <c r="BT117" s="1"/>
      <c r="BU117" s="1" t="str">
        <f>HYPERLINK("https://nconnect.nicmar.ac.in/storage/profile/ProfilePhoto_P25701127_942376.jpg","Download")</f>
        <v>0</v>
      </c>
      <c r="BV117" s="3"/>
      <c r="BW117" s="3"/>
    </row>
    <row r="118" spans="1:75">
      <c r="A118" s="1" t="s">
        <v>75</v>
      </c>
      <c r="B118" s="1" t="s">
        <v>76</v>
      </c>
      <c r="C118" s="1" t="s">
        <v>2621</v>
      </c>
      <c r="D118" s="1" t="s">
        <v>2622</v>
      </c>
      <c r="E118" s="1"/>
      <c r="F118" s="1" t="s">
        <v>2508</v>
      </c>
      <c r="G118" s="1" t="s">
        <v>2623</v>
      </c>
      <c r="H118" s="1" t="s">
        <v>2624</v>
      </c>
      <c r="I118" s="1" t="s">
        <v>2625</v>
      </c>
      <c r="J118" s="1">
        <v>6382383935</v>
      </c>
      <c r="K118" s="1" t="s">
        <v>153</v>
      </c>
      <c r="L118" s="1" t="s">
        <v>574</v>
      </c>
      <c r="M118" s="1" t="s">
        <v>2626</v>
      </c>
      <c r="N118" s="1" t="s">
        <v>321</v>
      </c>
      <c r="O118" s="1"/>
      <c r="P118" s="1" t="s">
        <v>373</v>
      </c>
      <c r="Q118" s="1" t="s">
        <v>2627</v>
      </c>
      <c r="R118" s="1" t="s">
        <v>2628</v>
      </c>
      <c r="S118" s="1">
        <v>9443618484</v>
      </c>
      <c r="T118" s="1" t="s">
        <v>2629</v>
      </c>
      <c r="U118" s="1" t="s">
        <v>2630</v>
      </c>
      <c r="V118" s="1">
        <v>9443617819</v>
      </c>
      <c r="W118" s="1" t="s">
        <v>326</v>
      </c>
      <c r="X118" s="1" t="s">
        <v>2631</v>
      </c>
      <c r="Y118" s="1" t="s">
        <v>2632</v>
      </c>
      <c r="Z118" s="1" t="s">
        <v>223</v>
      </c>
      <c r="AA118" s="1" t="s">
        <v>2631</v>
      </c>
      <c r="AB118" s="1" t="s">
        <v>2632</v>
      </c>
      <c r="AC118" s="1" t="s">
        <v>223</v>
      </c>
      <c r="AD118" s="1">
        <v>8.72</v>
      </c>
      <c r="AE118" s="1" t="s">
        <v>97</v>
      </c>
      <c r="AF118" s="1" t="s">
        <v>2633</v>
      </c>
      <c r="AG118" s="1" t="s">
        <v>2634</v>
      </c>
      <c r="AH118" s="1" t="s">
        <v>433</v>
      </c>
      <c r="AI118" s="1" t="s">
        <v>383</v>
      </c>
      <c r="AJ118" s="1">
        <v>95</v>
      </c>
      <c r="AK118" s="1">
        <v>10</v>
      </c>
      <c r="AL118" s="1" t="s">
        <v>2633</v>
      </c>
      <c r="AM118" s="1" t="s">
        <v>2634</v>
      </c>
      <c r="AN118" s="1"/>
      <c r="AO118" s="1" t="s">
        <v>331</v>
      </c>
      <c r="AP118" s="1" t="s">
        <v>133</v>
      </c>
      <c r="AQ118" s="1">
        <v>90.2</v>
      </c>
      <c r="AR118" s="1"/>
      <c r="AS118" s="1"/>
      <c r="AT118" s="1"/>
      <c r="AU118" s="1"/>
      <c r="AV118" s="1"/>
      <c r="AW118" s="1"/>
      <c r="AX118" s="1"/>
      <c r="AY118" s="1" t="s">
        <v>2481</v>
      </c>
      <c r="AZ118" s="1" t="s">
        <v>2635</v>
      </c>
      <c r="BA118" s="1"/>
      <c r="BB118" s="1"/>
      <c r="BC118" s="1" t="s">
        <v>409</v>
      </c>
      <c r="BD118" s="1" t="s">
        <v>873</v>
      </c>
      <c r="BE118" s="1">
        <v>76.6</v>
      </c>
      <c r="BF118" s="1">
        <v>7.66</v>
      </c>
      <c r="BG118" s="1"/>
      <c r="BH118" s="1"/>
      <c r="BI118" s="1"/>
      <c r="BJ118" s="1"/>
      <c r="BK118" s="1"/>
      <c r="BL118" s="1"/>
      <c r="BM118" s="1"/>
      <c r="BN118" s="1"/>
      <c r="BO118" s="1" t="s">
        <v>2636</v>
      </c>
      <c r="BP118" s="1" t="s">
        <v>2637</v>
      </c>
      <c r="BQ118" s="1" t="s">
        <v>2638</v>
      </c>
      <c r="BR118" s="1" t="s">
        <v>2639</v>
      </c>
      <c r="BS118" s="1">
        <v>78</v>
      </c>
      <c r="BT118" s="1"/>
      <c r="BU118" s="1" t="str">
        <f>HYPERLINK("https://nconnect.nicmar.ac.in/storage/profile/ProfilePhoto_P25701128_269574.jpg","Download")</f>
        <v>0</v>
      </c>
      <c r="BV118" s="3"/>
      <c r="BW118" s="3"/>
    </row>
    <row r="119" spans="1:75">
      <c r="A119" s="1" t="s">
        <v>75</v>
      </c>
      <c r="B119" s="1" t="s">
        <v>76</v>
      </c>
      <c r="C119" s="1" t="s">
        <v>2640</v>
      </c>
      <c r="D119" s="1" t="s">
        <v>2641</v>
      </c>
      <c r="E119" s="1" t="s">
        <v>2172</v>
      </c>
      <c r="F119" s="1" t="s">
        <v>468</v>
      </c>
      <c r="G119" s="1" t="s">
        <v>2642</v>
      </c>
      <c r="H119" s="1" t="s">
        <v>2643</v>
      </c>
      <c r="I119" s="1" t="s">
        <v>2644</v>
      </c>
      <c r="J119" s="1">
        <v>8591865773</v>
      </c>
      <c r="K119" s="1" t="s">
        <v>153</v>
      </c>
      <c r="L119" s="1" t="s">
        <v>2645</v>
      </c>
      <c r="M119" s="1" t="s">
        <v>85</v>
      </c>
      <c r="N119" s="1" t="s">
        <v>1324</v>
      </c>
      <c r="O119" s="1"/>
      <c r="P119" s="1" t="s">
        <v>373</v>
      </c>
      <c r="Q119" s="1" t="s">
        <v>2646</v>
      </c>
      <c r="R119" s="1" t="s">
        <v>2647</v>
      </c>
      <c r="S119" s="1">
        <v>9833895560</v>
      </c>
      <c r="T119" s="1" t="s">
        <v>648</v>
      </c>
      <c r="U119" s="1" t="s">
        <v>2648</v>
      </c>
      <c r="V119" s="1">
        <v>9920975560</v>
      </c>
      <c r="W119" s="1" t="s">
        <v>93</v>
      </c>
      <c r="X119" s="1" t="s">
        <v>2649</v>
      </c>
      <c r="Y119" s="1" t="s">
        <v>249</v>
      </c>
      <c r="Z119" s="1" t="s">
        <v>163</v>
      </c>
      <c r="AA119" s="1" t="s">
        <v>2649</v>
      </c>
      <c r="AB119" s="1" t="s">
        <v>249</v>
      </c>
      <c r="AC119" s="1" t="s">
        <v>163</v>
      </c>
      <c r="AD119" s="1">
        <v>9.19</v>
      </c>
      <c r="AE119" s="1" t="s">
        <v>97</v>
      </c>
      <c r="AF119" s="1" t="s">
        <v>2650</v>
      </c>
      <c r="AG119" s="1" t="s">
        <v>2651</v>
      </c>
      <c r="AH119" s="1" t="s">
        <v>382</v>
      </c>
      <c r="AI119" s="1" t="s">
        <v>383</v>
      </c>
      <c r="AJ119" s="1">
        <v>90</v>
      </c>
      <c r="AK119" s="1"/>
      <c r="AL119" s="1" t="s">
        <v>2652</v>
      </c>
      <c r="AM119" s="1" t="s">
        <v>2653</v>
      </c>
      <c r="AN119" s="1"/>
      <c r="AO119" s="1" t="s">
        <v>512</v>
      </c>
      <c r="AP119" s="1" t="s">
        <v>169</v>
      </c>
      <c r="AQ119" s="1">
        <v>79.69</v>
      </c>
      <c r="AR119" s="1"/>
      <c r="AS119" s="1"/>
      <c r="AT119" s="1"/>
      <c r="AU119" s="1"/>
      <c r="AV119" s="1"/>
      <c r="AW119" s="1"/>
      <c r="AX119" s="1"/>
      <c r="AY119" s="1" t="s">
        <v>255</v>
      </c>
      <c r="AZ119" s="1" t="s">
        <v>786</v>
      </c>
      <c r="BA119" s="1"/>
      <c r="BB119" s="1"/>
      <c r="BC119" s="1" t="s">
        <v>133</v>
      </c>
      <c r="BD119" s="1" t="s">
        <v>873</v>
      </c>
      <c r="BE119" s="1">
        <v>72.01</v>
      </c>
      <c r="BF119" s="1">
        <v>8.11</v>
      </c>
      <c r="BG119" s="1"/>
      <c r="BH119" s="1"/>
      <c r="BI119" s="1"/>
      <c r="BJ119" s="1"/>
      <c r="BK119" s="1"/>
      <c r="BL119" s="1"/>
      <c r="BM119" s="1"/>
      <c r="BN119" s="1"/>
      <c r="BO119" s="1" t="s">
        <v>2654</v>
      </c>
      <c r="BP119" s="1" t="s">
        <v>2655</v>
      </c>
      <c r="BQ119" s="1" t="s">
        <v>2656</v>
      </c>
      <c r="BR119" s="1" t="s">
        <v>2657</v>
      </c>
      <c r="BS119" s="1">
        <v>31</v>
      </c>
      <c r="BT119" s="1"/>
      <c r="BU119" s="1" t="str">
        <f>HYPERLINK("https://nconnect.nicmar.ac.in/storage/profile/ProfilePhoto_P25701129_129463.jpg","Download")</f>
        <v>0</v>
      </c>
      <c r="BV119" s="3"/>
      <c r="BW119" s="3"/>
    </row>
    <row r="120" spans="1:75">
      <c r="A120" s="1" t="s">
        <v>75</v>
      </c>
      <c r="B120" s="1" t="s">
        <v>76</v>
      </c>
      <c r="C120" s="1" t="s">
        <v>2658</v>
      </c>
      <c r="D120" s="1" t="s">
        <v>2659</v>
      </c>
      <c r="E120" s="1"/>
      <c r="F120" s="1" t="s">
        <v>2305</v>
      </c>
      <c r="G120" s="1" t="s">
        <v>2660</v>
      </c>
      <c r="H120" s="1" t="s">
        <v>2661</v>
      </c>
      <c r="I120" s="1" t="s">
        <v>2662</v>
      </c>
      <c r="J120" s="1">
        <v>8977175493</v>
      </c>
      <c r="K120" s="1" t="s">
        <v>83</v>
      </c>
      <c r="L120" s="1" t="s">
        <v>2663</v>
      </c>
      <c r="M120" s="1" t="s">
        <v>85</v>
      </c>
      <c r="N120" s="1" t="s">
        <v>2664</v>
      </c>
      <c r="O120" s="1" t="s">
        <v>2665</v>
      </c>
      <c r="P120" s="1" t="s">
        <v>373</v>
      </c>
      <c r="Q120" s="1" t="s">
        <v>2666</v>
      </c>
      <c r="R120" s="1" t="s">
        <v>2667</v>
      </c>
      <c r="S120" s="1">
        <v>8121205217</v>
      </c>
      <c r="T120" s="1" t="s">
        <v>2668</v>
      </c>
      <c r="U120" s="1" t="s">
        <v>2669</v>
      </c>
      <c r="V120" s="1">
        <v>8121205217</v>
      </c>
      <c r="W120" s="1" t="s">
        <v>277</v>
      </c>
      <c r="X120" s="1" t="s">
        <v>2670</v>
      </c>
      <c r="Y120" s="1" t="s">
        <v>95</v>
      </c>
      <c r="Z120" s="1" t="s">
        <v>96</v>
      </c>
      <c r="AA120" s="1" t="s">
        <v>2670</v>
      </c>
      <c r="AB120" s="1" t="s">
        <v>95</v>
      </c>
      <c r="AC120" s="1" t="s">
        <v>96</v>
      </c>
      <c r="AD120" s="1" t="s">
        <v>97</v>
      </c>
      <c r="AE120" s="1" t="s">
        <v>97</v>
      </c>
      <c r="AF120" s="1" t="s">
        <v>2671</v>
      </c>
      <c r="AG120" s="1" t="s">
        <v>2672</v>
      </c>
      <c r="AH120" s="1" t="s">
        <v>100</v>
      </c>
      <c r="AI120" s="1" t="s">
        <v>536</v>
      </c>
      <c r="AJ120" s="1">
        <v>97</v>
      </c>
      <c r="AK120" s="1">
        <v>9.7</v>
      </c>
      <c r="AL120" s="1" t="s">
        <v>957</v>
      </c>
      <c r="AM120" s="1" t="s">
        <v>2673</v>
      </c>
      <c r="AN120" s="1"/>
      <c r="AO120" s="1" t="s">
        <v>104</v>
      </c>
      <c r="AP120" s="1" t="s">
        <v>136</v>
      </c>
      <c r="AQ120" s="1">
        <v>71.53</v>
      </c>
      <c r="AR120" s="1">
        <v>7.53</v>
      </c>
      <c r="AS120" s="1"/>
      <c r="AT120" s="1"/>
      <c r="AU120" s="1"/>
      <c r="AV120" s="1"/>
      <c r="AW120" s="1"/>
      <c r="AX120" s="1"/>
      <c r="AY120" s="1" t="s">
        <v>2674</v>
      </c>
      <c r="AZ120" s="1" t="s">
        <v>2675</v>
      </c>
      <c r="BA120" s="1"/>
      <c r="BB120" s="1"/>
      <c r="BC120" s="1" t="s">
        <v>896</v>
      </c>
      <c r="BD120" s="1" t="s">
        <v>633</v>
      </c>
      <c r="BE120" s="1">
        <v>66.7</v>
      </c>
      <c r="BF120" s="1">
        <v>7.17</v>
      </c>
      <c r="BG120" s="1"/>
      <c r="BH120" s="1"/>
      <c r="BI120" s="1"/>
      <c r="BJ120" s="1"/>
      <c r="BK120" s="1"/>
      <c r="BL120" s="1"/>
      <c r="BM120" s="1"/>
      <c r="BN120" s="1"/>
      <c r="BO120" s="1" t="s">
        <v>462</v>
      </c>
      <c r="BP120" s="1"/>
      <c r="BQ120" s="1"/>
      <c r="BR120" s="1" t="s">
        <v>2676</v>
      </c>
      <c r="BS120" s="1">
        <v>21</v>
      </c>
      <c r="BT120" s="1"/>
      <c r="BU120" s="1" t="str">
        <f>HYPERLINK("https://nconnect.nicmar.ac.in/storage/profile/ProfilePhoto_P25701130_516472.jpg","Download")</f>
        <v>0</v>
      </c>
      <c r="BV120" s="3"/>
      <c r="BW120" s="3"/>
    </row>
    <row r="121" spans="1:75">
      <c r="A121" s="1" t="s">
        <v>75</v>
      </c>
      <c r="B121" s="1" t="s">
        <v>76</v>
      </c>
      <c r="C121" s="1" t="s">
        <v>2677</v>
      </c>
      <c r="D121" s="1" t="s">
        <v>2678</v>
      </c>
      <c r="E121" s="1"/>
      <c r="F121" s="1" t="s">
        <v>2679</v>
      </c>
      <c r="G121" s="1" t="s">
        <v>2680</v>
      </c>
      <c r="H121" s="1" t="s">
        <v>2681</v>
      </c>
      <c r="I121" s="1" t="s">
        <v>2682</v>
      </c>
      <c r="J121" s="1">
        <v>9894282616</v>
      </c>
      <c r="K121" s="1" t="s">
        <v>83</v>
      </c>
      <c r="L121" s="1" t="s">
        <v>2683</v>
      </c>
      <c r="M121" s="1" t="s">
        <v>85</v>
      </c>
      <c r="N121" s="1" t="s">
        <v>2684</v>
      </c>
      <c r="O121" s="1" t="s">
        <v>2685</v>
      </c>
      <c r="P121" s="1" t="s">
        <v>2686</v>
      </c>
      <c r="Q121" s="1" t="s">
        <v>2687</v>
      </c>
      <c r="R121" s="1" t="s">
        <v>2688</v>
      </c>
      <c r="S121" s="1">
        <v>9443133856</v>
      </c>
      <c r="T121" s="1" t="s">
        <v>648</v>
      </c>
      <c r="U121" s="1" t="s">
        <v>2689</v>
      </c>
      <c r="V121" s="1">
        <v>9486686717</v>
      </c>
      <c r="W121" s="1" t="s">
        <v>2690</v>
      </c>
      <c r="X121" s="1" t="s">
        <v>2691</v>
      </c>
      <c r="Y121" s="1" t="s">
        <v>2692</v>
      </c>
      <c r="Z121" s="1" t="s">
        <v>223</v>
      </c>
      <c r="AA121" s="1" t="s">
        <v>2691</v>
      </c>
      <c r="AB121" s="1" t="s">
        <v>2692</v>
      </c>
      <c r="AC121" s="1" t="s">
        <v>223</v>
      </c>
      <c r="AD121" s="1">
        <v>7.86</v>
      </c>
      <c r="AE121" s="1" t="s">
        <v>97</v>
      </c>
      <c r="AF121" s="1" t="s">
        <v>2693</v>
      </c>
      <c r="AG121" s="1" t="s">
        <v>2694</v>
      </c>
      <c r="AH121" s="1" t="s">
        <v>100</v>
      </c>
      <c r="AI121" s="1" t="s">
        <v>536</v>
      </c>
      <c r="AJ121" s="1">
        <v>75.4</v>
      </c>
      <c r="AK121" s="1">
        <v>0</v>
      </c>
      <c r="AL121" s="1" t="s">
        <v>2693</v>
      </c>
      <c r="AM121" s="1" t="s">
        <v>2694</v>
      </c>
      <c r="AN121" s="1"/>
      <c r="AO121" s="1" t="s">
        <v>104</v>
      </c>
      <c r="AP121" s="1" t="s">
        <v>762</v>
      </c>
      <c r="AQ121" s="1">
        <v>63.16</v>
      </c>
      <c r="AR121" s="1">
        <v>0</v>
      </c>
      <c r="AS121" s="1"/>
      <c r="AT121" s="1"/>
      <c r="AU121" s="1"/>
      <c r="AV121" s="1"/>
      <c r="AW121" s="1"/>
      <c r="AX121" s="1"/>
      <c r="AY121" s="1" t="s">
        <v>2695</v>
      </c>
      <c r="AZ121" s="1" t="s">
        <v>2694</v>
      </c>
      <c r="BA121" s="1"/>
      <c r="BB121" s="1"/>
      <c r="BC121" s="1" t="s">
        <v>136</v>
      </c>
      <c r="BD121" s="1" t="s">
        <v>140</v>
      </c>
      <c r="BE121" s="1">
        <v>69.43</v>
      </c>
      <c r="BF121" s="1">
        <v>6.94</v>
      </c>
      <c r="BG121" s="1"/>
      <c r="BH121" s="1"/>
      <c r="BI121" s="1"/>
      <c r="BJ121" s="1"/>
      <c r="BK121" s="1"/>
      <c r="BL121" s="1"/>
      <c r="BM121" s="1"/>
      <c r="BN121" s="1"/>
      <c r="BO121" s="1" t="s">
        <v>2696</v>
      </c>
      <c r="BP121" s="1" t="s">
        <v>2697</v>
      </c>
      <c r="BQ121" s="1" t="s">
        <v>2302</v>
      </c>
      <c r="BR121" s="1" t="s">
        <v>2698</v>
      </c>
      <c r="BS121" s="1">
        <v>10</v>
      </c>
      <c r="BT121" s="1"/>
      <c r="BU121" s="1" t="str">
        <f>HYPERLINK("https://nconnect.nicmar.ac.in/storage/profile/ProfilePhoto_P25701131_359184.jpg","Download")</f>
        <v>0</v>
      </c>
      <c r="BV121" s="3"/>
      <c r="BW121" s="3"/>
    </row>
    <row r="122" spans="1:75">
      <c r="A122" s="1" t="s">
        <v>75</v>
      </c>
      <c r="B122" s="1" t="s">
        <v>76</v>
      </c>
      <c r="C122" s="1" t="s">
        <v>2699</v>
      </c>
      <c r="D122" s="1" t="s">
        <v>2700</v>
      </c>
      <c r="E122" s="1" t="s">
        <v>2701</v>
      </c>
      <c r="F122" s="1" t="s">
        <v>2702</v>
      </c>
      <c r="G122" s="1" t="s">
        <v>2703</v>
      </c>
      <c r="H122" s="1" t="s">
        <v>2704</v>
      </c>
      <c r="I122" s="1" t="s">
        <v>2705</v>
      </c>
      <c r="J122" s="1">
        <v>9890351124</v>
      </c>
      <c r="K122" s="1" t="s">
        <v>83</v>
      </c>
      <c r="L122" s="1" t="s">
        <v>2706</v>
      </c>
      <c r="M122" s="1" t="s">
        <v>85</v>
      </c>
      <c r="N122" s="1" t="s">
        <v>646</v>
      </c>
      <c r="O122" s="1" t="s">
        <v>2707</v>
      </c>
      <c r="P122" s="1" t="s">
        <v>802</v>
      </c>
      <c r="Q122" s="1" t="s">
        <v>2708</v>
      </c>
      <c r="R122" s="1" t="s">
        <v>2701</v>
      </c>
      <c r="S122" s="1">
        <v>8208822498</v>
      </c>
      <c r="T122" s="1" t="s">
        <v>648</v>
      </c>
      <c r="U122" s="1" t="s">
        <v>2709</v>
      </c>
      <c r="V122" s="1">
        <v>9890351124</v>
      </c>
      <c r="W122" s="1" t="s">
        <v>277</v>
      </c>
      <c r="X122" s="1" t="s">
        <v>2710</v>
      </c>
      <c r="Y122" s="1" t="s">
        <v>651</v>
      </c>
      <c r="Z122" s="1" t="s">
        <v>163</v>
      </c>
      <c r="AA122" s="1" t="s">
        <v>2710</v>
      </c>
      <c r="AB122" s="1" t="s">
        <v>651</v>
      </c>
      <c r="AC122" s="1" t="s">
        <v>163</v>
      </c>
      <c r="AD122" s="1">
        <v>8.81</v>
      </c>
      <c r="AE122" s="1" t="s">
        <v>97</v>
      </c>
      <c r="AF122" s="1" t="s">
        <v>2711</v>
      </c>
      <c r="AG122" s="1" t="s">
        <v>2712</v>
      </c>
      <c r="AH122" s="1" t="s">
        <v>166</v>
      </c>
      <c r="AI122" s="1" t="s">
        <v>383</v>
      </c>
      <c r="AJ122" s="1">
        <v>91.2</v>
      </c>
      <c r="AK122" s="1">
        <v>9.6</v>
      </c>
      <c r="AL122" s="1" t="s">
        <v>2711</v>
      </c>
      <c r="AM122" s="1" t="s">
        <v>2712</v>
      </c>
      <c r="AN122" s="1"/>
      <c r="AO122" s="1" t="s">
        <v>100</v>
      </c>
      <c r="AP122" s="1" t="s">
        <v>172</v>
      </c>
      <c r="AQ122" s="1">
        <v>78.2</v>
      </c>
      <c r="AR122" s="1"/>
      <c r="AS122" s="1"/>
      <c r="AT122" s="1"/>
      <c r="AU122" s="1"/>
      <c r="AV122" s="1"/>
      <c r="AW122" s="1"/>
      <c r="AX122" s="1"/>
      <c r="AY122" s="1" t="s">
        <v>2713</v>
      </c>
      <c r="AZ122" s="1" t="s">
        <v>2714</v>
      </c>
      <c r="BA122" s="1"/>
      <c r="BB122" s="1"/>
      <c r="BC122" s="1" t="s">
        <v>409</v>
      </c>
      <c r="BD122" s="1" t="s">
        <v>199</v>
      </c>
      <c r="BE122" s="1">
        <v>79.15</v>
      </c>
      <c r="BF122" s="1">
        <v>7.91</v>
      </c>
      <c r="BG122" s="1"/>
      <c r="BH122" s="1"/>
      <c r="BI122" s="1"/>
      <c r="BJ122" s="1"/>
      <c r="BK122" s="1"/>
      <c r="BL122" s="1"/>
      <c r="BM122" s="1"/>
      <c r="BN122" s="1"/>
      <c r="BO122" s="1" t="s">
        <v>2715</v>
      </c>
      <c r="BP122" s="1" t="s">
        <v>2716</v>
      </c>
      <c r="BQ122" s="1" t="s">
        <v>876</v>
      </c>
      <c r="BR122" s="1" t="s">
        <v>2717</v>
      </c>
      <c r="BS122" s="1">
        <v>8</v>
      </c>
      <c r="BT122" s="1" t="s">
        <v>2718</v>
      </c>
      <c r="BU122" s="1" t="str">
        <f>HYPERLINK("https://nconnect.nicmar.ac.in/storage/profile/ProfilePhoto_P25701132_857361.jpg","Download")</f>
        <v>0</v>
      </c>
      <c r="BV122" s="3"/>
      <c r="BW122" s="3"/>
    </row>
    <row r="123" spans="1:75">
      <c r="A123" s="1" t="s">
        <v>75</v>
      </c>
      <c r="B123" s="1" t="s">
        <v>76</v>
      </c>
      <c r="C123" s="1" t="s">
        <v>2719</v>
      </c>
      <c r="D123" s="1" t="s">
        <v>1236</v>
      </c>
      <c r="E123" s="1" t="s">
        <v>1341</v>
      </c>
      <c r="F123" s="1" t="s">
        <v>468</v>
      </c>
      <c r="G123" s="1" t="s">
        <v>2720</v>
      </c>
      <c r="H123" s="1" t="s">
        <v>2721</v>
      </c>
      <c r="I123" s="1" t="s">
        <v>2722</v>
      </c>
      <c r="J123" s="1">
        <v>6360045973</v>
      </c>
      <c r="K123" s="1" t="s">
        <v>83</v>
      </c>
      <c r="L123" s="1" t="s">
        <v>2723</v>
      </c>
      <c r="M123" s="1" t="s">
        <v>85</v>
      </c>
      <c r="N123" s="1" t="s">
        <v>2724</v>
      </c>
      <c r="O123" s="1"/>
      <c r="P123" s="1" t="s">
        <v>123</v>
      </c>
      <c r="Q123" s="1" t="s">
        <v>2725</v>
      </c>
      <c r="R123" s="1" t="s">
        <v>2726</v>
      </c>
      <c r="S123" s="1">
        <v>9448141076</v>
      </c>
      <c r="T123" s="1" t="s">
        <v>2727</v>
      </c>
      <c r="U123" s="1" t="s">
        <v>2728</v>
      </c>
      <c r="V123" s="1">
        <v>9449280278</v>
      </c>
      <c r="W123" s="1" t="s">
        <v>189</v>
      </c>
      <c r="X123" s="1" t="s">
        <v>2729</v>
      </c>
      <c r="Y123" s="1" t="s">
        <v>2730</v>
      </c>
      <c r="Z123" s="1" t="s">
        <v>130</v>
      </c>
      <c r="AA123" s="1" t="s">
        <v>2729</v>
      </c>
      <c r="AB123" s="1" t="s">
        <v>2730</v>
      </c>
      <c r="AC123" s="1" t="s">
        <v>130</v>
      </c>
      <c r="AD123" s="1">
        <v>8.19</v>
      </c>
      <c r="AE123" s="1" t="s">
        <v>97</v>
      </c>
      <c r="AF123" s="1" t="s">
        <v>2731</v>
      </c>
      <c r="AG123" s="1" t="s">
        <v>2732</v>
      </c>
      <c r="AH123" s="1" t="s">
        <v>409</v>
      </c>
      <c r="AI123" s="1" t="s">
        <v>308</v>
      </c>
      <c r="AJ123" s="1">
        <v>78</v>
      </c>
      <c r="AK123" s="1"/>
      <c r="AL123" s="1" t="s">
        <v>2731</v>
      </c>
      <c r="AM123" s="1" t="s">
        <v>2733</v>
      </c>
      <c r="AN123" s="1"/>
      <c r="AO123" s="1" t="s">
        <v>104</v>
      </c>
      <c r="AP123" s="1" t="s">
        <v>283</v>
      </c>
      <c r="AQ123" s="1">
        <v>84.4</v>
      </c>
      <c r="AR123" s="1"/>
      <c r="AS123" s="1"/>
      <c r="AT123" s="1"/>
      <c r="AU123" s="1"/>
      <c r="AV123" s="1"/>
      <c r="AW123" s="1"/>
      <c r="AX123" s="1"/>
      <c r="AY123" s="1" t="s">
        <v>2734</v>
      </c>
      <c r="AZ123" s="1" t="s">
        <v>2735</v>
      </c>
      <c r="BA123" s="1"/>
      <c r="BB123" s="1"/>
      <c r="BC123" s="1" t="s">
        <v>228</v>
      </c>
      <c r="BD123" s="1" t="s">
        <v>1821</v>
      </c>
      <c r="BE123" s="1">
        <v>75.84</v>
      </c>
      <c r="BF123" s="1">
        <v>3.32</v>
      </c>
      <c r="BG123" s="1"/>
      <c r="BH123" s="1"/>
      <c r="BI123" s="1"/>
      <c r="BJ123" s="1"/>
      <c r="BK123" s="1"/>
      <c r="BL123" s="1"/>
      <c r="BM123" s="1"/>
      <c r="BN123" s="1"/>
      <c r="BO123" s="1" t="s">
        <v>2736</v>
      </c>
      <c r="BP123" s="1" t="s">
        <v>2737</v>
      </c>
      <c r="BQ123" s="1" t="s">
        <v>143</v>
      </c>
      <c r="BR123" s="1" t="s">
        <v>2738</v>
      </c>
      <c r="BS123" s="1">
        <v>38</v>
      </c>
      <c r="BT123" s="1"/>
      <c r="BU123" s="1" t="str">
        <f>HYPERLINK("https://nconnect.nicmar.ac.in/storage/profile/ProfilePhoto_P25701133_312596.jpg","Download")</f>
        <v>0</v>
      </c>
      <c r="BV123" s="3"/>
      <c r="BW123" s="3"/>
    </row>
    <row r="124" spans="1:75">
      <c r="A124" s="1" t="s">
        <v>75</v>
      </c>
      <c r="B124" s="1" t="s">
        <v>76</v>
      </c>
      <c r="C124" s="1" t="s">
        <v>2739</v>
      </c>
      <c r="D124" s="1" t="s">
        <v>1404</v>
      </c>
      <c r="E124" s="1" t="s">
        <v>2740</v>
      </c>
      <c r="F124" s="1" t="s">
        <v>2741</v>
      </c>
      <c r="G124" s="1" t="s">
        <v>2742</v>
      </c>
      <c r="H124" s="1" t="s">
        <v>2743</v>
      </c>
      <c r="I124" s="1" t="s">
        <v>2744</v>
      </c>
      <c r="J124" s="1">
        <v>7620624332</v>
      </c>
      <c r="K124" s="1" t="s">
        <v>153</v>
      </c>
      <c r="L124" s="1" t="s">
        <v>1643</v>
      </c>
      <c r="M124" s="1" t="s">
        <v>85</v>
      </c>
      <c r="N124" s="1" t="s">
        <v>2745</v>
      </c>
      <c r="O124" s="1"/>
      <c r="P124" s="1" t="s">
        <v>373</v>
      </c>
      <c r="Q124" s="1" t="s">
        <v>2746</v>
      </c>
      <c r="R124" s="1" t="s">
        <v>2740</v>
      </c>
      <c r="S124" s="1">
        <v>9420584437</v>
      </c>
      <c r="T124" s="1" t="s">
        <v>2747</v>
      </c>
      <c r="U124" s="1" t="s">
        <v>2748</v>
      </c>
      <c r="V124" s="1">
        <v>7757064437</v>
      </c>
      <c r="W124" s="1" t="s">
        <v>277</v>
      </c>
      <c r="X124" s="1" t="s">
        <v>2749</v>
      </c>
      <c r="Y124" s="1" t="s">
        <v>481</v>
      </c>
      <c r="Z124" s="1" t="s">
        <v>163</v>
      </c>
      <c r="AA124" s="1" t="s">
        <v>2749</v>
      </c>
      <c r="AB124" s="1" t="s">
        <v>481</v>
      </c>
      <c r="AC124" s="1" t="s">
        <v>163</v>
      </c>
      <c r="AD124" s="1">
        <v>9.16</v>
      </c>
      <c r="AE124" s="1" t="s">
        <v>97</v>
      </c>
      <c r="AF124" s="1" t="s">
        <v>2750</v>
      </c>
      <c r="AG124" s="1" t="s">
        <v>2751</v>
      </c>
      <c r="AH124" s="1" t="s">
        <v>100</v>
      </c>
      <c r="AI124" s="1" t="s">
        <v>172</v>
      </c>
      <c r="AJ124" s="1">
        <v>94.2</v>
      </c>
      <c r="AK124" s="1"/>
      <c r="AL124" s="1"/>
      <c r="AM124" s="1"/>
      <c r="AN124" s="1"/>
      <c r="AO124" s="1"/>
      <c r="AP124" s="1"/>
      <c r="AQ124" s="1"/>
      <c r="AR124" s="1"/>
      <c r="AS124" s="1" t="s">
        <v>355</v>
      </c>
      <c r="AT124" s="1" t="s">
        <v>2752</v>
      </c>
      <c r="AU124" s="1" t="s">
        <v>172</v>
      </c>
      <c r="AV124" s="1" t="s">
        <v>105</v>
      </c>
      <c r="AW124" s="1">
        <v>95.16</v>
      </c>
      <c r="AX124" s="1"/>
      <c r="AY124" s="1" t="s">
        <v>2753</v>
      </c>
      <c r="AZ124" s="1" t="s">
        <v>2754</v>
      </c>
      <c r="BA124" s="1"/>
      <c r="BB124" s="1"/>
      <c r="BC124" s="1" t="s">
        <v>105</v>
      </c>
      <c r="BD124" s="1" t="s">
        <v>140</v>
      </c>
      <c r="BE124" s="1">
        <v>84.1</v>
      </c>
      <c r="BF124" s="1">
        <v>9.16</v>
      </c>
      <c r="BG124" s="1"/>
      <c r="BH124" s="1"/>
      <c r="BI124" s="1"/>
      <c r="BJ124" s="1"/>
      <c r="BK124" s="1"/>
      <c r="BL124" s="1"/>
      <c r="BM124" s="1"/>
      <c r="BN124" s="1"/>
      <c r="BO124" s="1" t="s">
        <v>2755</v>
      </c>
      <c r="BP124" s="1" t="s">
        <v>2756</v>
      </c>
      <c r="BQ124" s="1" t="s">
        <v>143</v>
      </c>
      <c r="BR124" s="1" t="s">
        <v>2757</v>
      </c>
      <c r="BS124" s="1">
        <v>21</v>
      </c>
      <c r="BT124" s="1"/>
      <c r="BU124" s="1" t="str">
        <f>HYPERLINK("https://nconnect.nicmar.ac.in/storage/profile/ProfilePhoto_P25701134_183274.jpg","Download")</f>
        <v>0</v>
      </c>
      <c r="BV124" s="3"/>
      <c r="BW124" s="3"/>
    </row>
    <row r="125" spans="1:75">
      <c r="A125" s="1" t="s">
        <v>75</v>
      </c>
      <c r="B125" s="1" t="s">
        <v>76</v>
      </c>
      <c r="C125" s="1" t="s">
        <v>2758</v>
      </c>
      <c r="D125" s="1" t="s">
        <v>2759</v>
      </c>
      <c r="E125" s="1" t="s">
        <v>594</v>
      </c>
      <c r="F125" s="1" t="s">
        <v>2760</v>
      </c>
      <c r="G125" s="1" t="s">
        <v>2761</v>
      </c>
      <c r="H125" s="1" t="s">
        <v>2762</v>
      </c>
      <c r="I125" s="1" t="s">
        <v>2763</v>
      </c>
      <c r="J125" s="1">
        <v>7977649274</v>
      </c>
      <c r="K125" s="1" t="s">
        <v>83</v>
      </c>
      <c r="L125" s="1" t="s">
        <v>2764</v>
      </c>
      <c r="M125" s="1" t="s">
        <v>85</v>
      </c>
      <c r="N125" s="1" t="s">
        <v>2765</v>
      </c>
      <c r="O125" s="1"/>
      <c r="P125" s="1" t="s">
        <v>88</v>
      </c>
      <c r="Q125" s="1" t="s">
        <v>2766</v>
      </c>
      <c r="R125" s="1" t="s">
        <v>2767</v>
      </c>
      <c r="S125" s="1">
        <v>9820284959</v>
      </c>
      <c r="T125" s="1" t="s">
        <v>2157</v>
      </c>
      <c r="U125" s="1" t="s">
        <v>2768</v>
      </c>
      <c r="V125" s="1">
        <v>9322850563</v>
      </c>
      <c r="W125" s="1" t="s">
        <v>189</v>
      </c>
      <c r="X125" s="1" t="s">
        <v>2769</v>
      </c>
      <c r="Y125" s="1" t="s">
        <v>249</v>
      </c>
      <c r="Z125" s="1" t="s">
        <v>163</v>
      </c>
      <c r="AA125" s="1" t="s">
        <v>2769</v>
      </c>
      <c r="AB125" s="1" t="s">
        <v>249</v>
      </c>
      <c r="AC125" s="1" t="s">
        <v>163</v>
      </c>
      <c r="AD125" s="1">
        <v>8.53</v>
      </c>
      <c r="AE125" s="1" t="s">
        <v>97</v>
      </c>
      <c r="AF125" s="1" t="s">
        <v>2770</v>
      </c>
      <c r="AG125" s="1" t="s">
        <v>165</v>
      </c>
      <c r="AH125" s="1" t="s">
        <v>2771</v>
      </c>
      <c r="AI125" s="1" t="s">
        <v>167</v>
      </c>
      <c r="AJ125" s="1">
        <v>77.4</v>
      </c>
      <c r="AK125" s="1">
        <v>0</v>
      </c>
      <c r="AL125" s="1" t="s">
        <v>2772</v>
      </c>
      <c r="AM125" s="1" t="s">
        <v>165</v>
      </c>
      <c r="AN125" s="1"/>
      <c r="AO125" s="1" t="s">
        <v>1334</v>
      </c>
      <c r="AP125" s="1" t="s">
        <v>536</v>
      </c>
      <c r="AQ125" s="1">
        <v>62.62</v>
      </c>
      <c r="AR125" s="1">
        <v>0</v>
      </c>
      <c r="AS125" s="1"/>
      <c r="AT125" s="1"/>
      <c r="AU125" s="1"/>
      <c r="AV125" s="1"/>
      <c r="AW125" s="1"/>
      <c r="AX125" s="1"/>
      <c r="AY125" s="1" t="s">
        <v>170</v>
      </c>
      <c r="AZ125" s="1" t="s">
        <v>2773</v>
      </c>
      <c r="BA125" s="1"/>
      <c r="BB125" s="1"/>
      <c r="BC125" s="1" t="s">
        <v>409</v>
      </c>
      <c r="BD125" s="1" t="s">
        <v>873</v>
      </c>
      <c r="BE125" s="1">
        <v>58.78</v>
      </c>
      <c r="BF125" s="1">
        <v>6.59</v>
      </c>
      <c r="BG125" s="1"/>
      <c r="BH125" s="1"/>
      <c r="BI125" s="1"/>
      <c r="BJ125" s="1"/>
      <c r="BK125" s="1"/>
      <c r="BL125" s="1"/>
      <c r="BM125" s="1"/>
      <c r="BN125" s="1"/>
      <c r="BO125" s="1" t="s">
        <v>2774</v>
      </c>
      <c r="BP125" s="1" t="s">
        <v>2775</v>
      </c>
      <c r="BQ125" s="1" t="s">
        <v>388</v>
      </c>
      <c r="BR125" s="1" t="s">
        <v>2776</v>
      </c>
      <c r="BS125" s="1">
        <v>27</v>
      </c>
      <c r="BT125" s="1"/>
      <c r="BU125" s="1" t="str">
        <f>HYPERLINK("https://nconnect.nicmar.ac.in/storage/profile/ProfilePhoto_P25701135_748916.jpg","Download")</f>
        <v>0</v>
      </c>
      <c r="BV125" s="3"/>
      <c r="BW125" s="3"/>
    </row>
    <row r="126" spans="1:75">
      <c r="A126" s="1" t="s">
        <v>75</v>
      </c>
      <c r="B126" s="1" t="s">
        <v>76</v>
      </c>
      <c r="C126" s="1" t="s">
        <v>2777</v>
      </c>
      <c r="D126" s="1" t="s">
        <v>2778</v>
      </c>
      <c r="E126" s="1" t="s">
        <v>2779</v>
      </c>
      <c r="F126" s="1" t="s">
        <v>2780</v>
      </c>
      <c r="G126" s="1" t="s">
        <v>2781</v>
      </c>
      <c r="H126" s="1" t="s">
        <v>2782</v>
      </c>
      <c r="I126" s="1" t="s">
        <v>2783</v>
      </c>
      <c r="J126" s="1">
        <v>9167756977</v>
      </c>
      <c r="K126" s="1" t="s">
        <v>153</v>
      </c>
      <c r="L126" s="1" t="s">
        <v>2784</v>
      </c>
      <c r="M126" s="1" t="s">
        <v>85</v>
      </c>
      <c r="N126" s="1" t="s">
        <v>2785</v>
      </c>
      <c r="O126" s="1"/>
      <c r="P126" s="1" t="s">
        <v>373</v>
      </c>
      <c r="Q126" s="1" t="s">
        <v>2786</v>
      </c>
      <c r="R126" s="1" t="s">
        <v>2787</v>
      </c>
      <c r="S126" s="1">
        <v>9819844128</v>
      </c>
      <c r="T126" s="1" t="s">
        <v>275</v>
      </c>
      <c r="U126" s="1" t="s">
        <v>2788</v>
      </c>
      <c r="V126" s="1">
        <v>9819575594</v>
      </c>
      <c r="W126" s="1" t="s">
        <v>326</v>
      </c>
      <c r="X126" s="1" t="s">
        <v>2789</v>
      </c>
      <c r="Y126" s="1" t="s">
        <v>162</v>
      </c>
      <c r="Z126" s="1" t="s">
        <v>163</v>
      </c>
      <c r="AA126" s="1" t="s">
        <v>2789</v>
      </c>
      <c r="AB126" s="1" t="s">
        <v>162</v>
      </c>
      <c r="AC126" s="1" t="s">
        <v>163</v>
      </c>
      <c r="AD126" s="1">
        <v>9.53</v>
      </c>
      <c r="AE126" s="1" t="s">
        <v>97</v>
      </c>
      <c r="AF126" s="1" t="s">
        <v>2790</v>
      </c>
      <c r="AG126" s="1" t="s">
        <v>165</v>
      </c>
      <c r="AH126" s="1" t="s">
        <v>252</v>
      </c>
      <c r="AI126" s="1" t="s">
        <v>167</v>
      </c>
      <c r="AJ126" s="1">
        <v>86.8</v>
      </c>
      <c r="AK126" s="1"/>
      <c r="AL126" s="1" t="s">
        <v>2791</v>
      </c>
      <c r="AM126" s="1" t="s">
        <v>165</v>
      </c>
      <c r="AN126" s="1"/>
      <c r="AO126" s="1" t="s">
        <v>195</v>
      </c>
      <c r="AP126" s="1" t="s">
        <v>169</v>
      </c>
      <c r="AQ126" s="1">
        <v>72.31</v>
      </c>
      <c r="AR126" s="1"/>
      <c r="AS126" s="1"/>
      <c r="AT126" s="1"/>
      <c r="AU126" s="1"/>
      <c r="AV126" s="1"/>
      <c r="AW126" s="1"/>
      <c r="AX126" s="1"/>
      <c r="AY126" s="1" t="s">
        <v>255</v>
      </c>
      <c r="AZ126" s="1" t="s">
        <v>2101</v>
      </c>
      <c r="BA126" s="1"/>
      <c r="BB126" s="1"/>
      <c r="BC126" s="1" t="s">
        <v>409</v>
      </c>
      <c r="BD126" s="1" t="s">
        <v>873</v>
      </c>
      <c r="BE126" s="1">
        <v>77.86</v>
      </c>
      <c r="BF126" s="1"/>
      <c r="BG126" s="1"/>
      <c r="BH126" s="1"/>
      <c r="BI126" s="1"/>
      <c r="BJ126" s="1"/>
      <c r="BK126" s="1"/>
      <c r="BL126" s="1"/>
      <c r="BM126" s="1"/>
      <c r="BN126" s="1"/>
      <c r="BO126" s="1" t="s">
        <v>2792</v>
      </c>
      <c r="BP126" s="1" t="s">
        <v>2793</v>
      </c>
      <c r="BQ126" s="1" t="s">
        <v>388</v>
      </c>
      <c r="BR126" s="1" t="s">
        <v>2794</v>
      </c>
      <c r="BS126" s="1">
        <v>27</v>
      </c>
      <c r="BT126" s="1" t="s">
        <v>2795</v>
      </c>
      <c r="BU126" s="1" t="str">
        <f>HYPERLINK("https://nconnect.nicmar.ac.in/storage/profile/ProfilePhoto_P25701136_172468.jpg","Download")</f>
        <v>0</v>
      </c>
      <c r="BV126" s="3"/>
      <c r="BW126" s="3"/>
    </row>
    <row r="127" spans="1:75">
      <c r="A127" s="1" t="s">
        <v>75</v>
      </c>
      <c r="B127" s="1" t="s">
        <v>76</v>
      </c>
      <c r="C127" s="1" t="s">
        <v>2796</v>
      </c>
      <c r="D127" s="1" t="s">
        <v>2388</v>
      </c>
      <c r="E127" s="1" t="s">
        <v>2797</v>
      </c>
      <c r="F127" s="1" t="s">
        <v>2798</v>
      </c>
      <c r="G127" s="1" t="s">
        <v>2799</v>
      </c>
      <c r="H127" s="1" t="s">
        <v>2800</v>
      </c>
      <c r="I127" s="1" t="s">
        <v>2801</v>
      </c>
      <c r="J127" s="1">
        <v>8806600943</v>
      </c>
      <c r="K127" s="1" t="s">
        <v>153</v>
      </c>
      <c r="L127" s="1" t="s">
        <v>2802</v>
      </c>
      <c r="M127" s="1" t="s">
        <v>85</v>
      </c>
      <c r="N127" s="1" t="s">
        <v>1324</v>
      </c>
      <c r="O127" s="1" t="s">
        <v>2803</v>
      </c>
      <c r="P127" s="1" t="s">
        <v>373</v>
      </c>
      <c r="Q127" s="1" t="s">
        <v>2804</v>
      </c>
      <c r="R127" s="1" t="s">
        <v>2797</v>
      </c>
      <c r="S127" s="1">
        <v>9511821507</v>
      </c>
      <c r="T127" s="1" t="s">
        <v>275</v>
      </c>
      <c r="U127" s="1" t="s">
        <v>2805</v>
      </c>
      <c r="V127" s="1">
        <v>8806223092</v>
      </c>
      <c r="W127" s="1" t="s">
        <v>326</v>
      </c>
      <c r="X127" s="1" t="s">
        <v>2806</v>
      </c>
      <c r="Y127" s="1" t="s">
        <v>2807</v>
      </c>
      <c r="Z127" s="1" t="s">
        <v>163</v>
      </c>
      <c r="AA127" s="1" t="s">
        <v>2806</v>
      </c>
      <c r="AB127" s="1" t="s">
        <v>2807</v>
      </c>
      <c r="AC127" s="1" t="s">
        <v>163</v>
      </c>
      <c r="AD127" s="1">
        <v>7.91</v>
      </c>
      <c r="AE127" s="1" t="s">
        <v>97</v>
      </c>
      <c r="AF127" s="1" t="s">
        <v>2808</v>
      </c>
      <c r="AG127" s="1" t="s">
        <v>2809</v>
      </c>
      <c r="AH127" s="1" t="s">
        <v>167</v>
      </c>
      <c r="AI127" s="1" t="s">
        <v>305</v>
      </c>
      <c r="AJ127" s="1">
        <v>89.3</v>
      </c>
      <c r="AK127" s="1">
        <v>9.4</v>
      </c>
      <c r="AL127" s="1" t="s">
        <v>2810</v>
      </c>
      <c r="AM127" s="1" t="s">
        <v>2811</v>
      </c>
      <c r="AN127" s="1"/>
      <c r="AO127" s="1" t="s">
        <v>536</v>
      </c>
      <c r="AP127" s="1" t="s">
        <v>514</v>
      </c>
      <c r="AQ127" s="1">
        <v>69.23</v>
      </c>
      <c r="AR127" s="1"/>
      <c r="AS127" s="1"/>
      <c r="AT127" s="1"/>
      <c r="AU127" s="1"/>
      <c r="AV127" s="1"/>
      <c r="AW127" s="1"/>
      <c r="AX127" s="1"/>
      <c r="AY127" s="1" t="s">
        <v>284</v>
      </c>
      <c r="AZ127" s="1" t="s">
        <v>2812</v>
      </c>
      <c r="BA127" s="1"/>
      <c r="BB127" s="1"/>
      <c r="BC127" s="1" t="s">
        <v>104</v>
      </c>
      <c r="BD127" s="1" t="s">
        <v>633</v>
      </c>
      <c r="BE127" s="1">
        <v>66.48</v>
      </c>
      <c r="BF127" s="1">
        <v>7.47</v>
      </c>
      <c r="BG127" s="1"/>
      <c r="BH127" s="1"/>
      <c r="BI127" s="1"/>
      <c r="BJ127" s="1"/>
      <c r="BK127" s="1"/>
      <c r="BL127" s="1"/>
      <c r="BM127" s="1"/>
      <c r="BN127" s="1"/>
      <c r="BO127" s="1" t="s">
        <v>2813</v>
      </c>
      <c r="BP127" s="1" t="s">
        <v>2814</v>
      </c>
      <c r="BQ127" s="1" t="s">
        <v>2302</v>
      </c>
      <c r="BR127" s="1" t="s">
        <v>2815</v>
      </c>
      <c r="BS127" s="1">
        <v>28</v>
      </c>
      <c r="BT127" s="1"/>
      <c r="BU127" s="1" t="str">
        <f>HYPERLINK("https://nconnect.nicmar.ac.in/storage/profile/ProfilePhoto_P25701137_312786.jpg","Download")</f>
        <v>0</v>
      </c>
      <c r="BV127" s="3"/>
      <c r="BW127" s="3"/>
    </row>
    <row r="128" spans="1:75">
      <c r="A128" s="1" t="s">
        <v>75</v>
      </c>
      <c r="B128" s="1" t="s">
        <v>76</v>
      </c>
      <c r="C128" s="1" t="s">
        <v>2816</v>
      </c>
      <c r="D128" s="1" t="s">
        <v>2817</v>
      </c>
      <c r="E128" s="1" t="s">
        <v>2818</v>
      </c>
      <c r="F128" s="1" t="s">
        <v>2819</v>
      </c>
      <c r="G128" s="1" t="s">
        <v>2820</v>
      </c>
      <c r="H128" s="1" t="s">
        <v>2821</v>
      </c>
      <c r="I128" s="1" t="s">
        <v>2822</v>
      </c>
      <c r="J128" s="1">
        <v>7020585299</v>
      </c>
      <c r="K128" s="1" t="s">
        <v>153</v>
      </c>
      <c r="L128" s="1" t="s">
        <v>2823</v>
      </c>
      <c r="M128" s="1" t="s">
        <v>85</v>
      </c>
      <c r="N128" s="1" t="s">
        <v>244</v>
      </c>
      <c r="O128" s="1"/>
      <c r="P128" s="1" t="s">
        <v>802</v>
      </c>
      <c r="Q128" s="1" t="s">
        <v>2824</v>
      </c>
      <c r="R128" s="1" t="s">
        <v>2818</v>
      </c>
      <c r="S128" s="1">
        <v>9822303569</v>
      </c>
      <c r="T128" s="1" t="s">
        <v>401</v>
      </c>
      <c r="U128" s="1" t="s">
        <v>2825</v>
      </c>
      <c r="V128" s="1">
        <v>9822899620</v>
      </c>
      <c r="W128" s="1" t="s">
        <v>189</v>
      </c>
      <c r="X128" s="1" t="s">
        <v>2826</v>
      </c>
      <c r="Y128" s="1" t="s">
        <v>2336</v>
      </c>
      <c r="Z128" s="1" t="s">
        <v>163</v>
      </c>
      <c r="AA128" s="1" t="s">
        <v>2826</v>
      </c>
      <c r="AB128" s="1" t="s">
        <v>2336</v>
      </c>
      <c r="AC128" s="1" t="s">
        <v>163</v>
      </c>
      <c r="AD128" s="1">
        <v>9.86</v>
      </c>
      <c r="AE128" s="1" t="s">
        <v>97</v>
      </c>
      <c r="AF128" s="1" t="s">
        <v>2827</v>
      </c>
      <c r="AG128" s="1" t="s">
        <v>695</v>
      </c>
      <c r="AH128" s="1" t="s">
        <v>195</v>
      </c>
      <c r="AI128" s="1" t="s">
        <v>100</v>
      </c>
      <c r="AJ128" s="1">
        <v>95</v>
      </c>
      <c r="AK128" s="1">
        <v>10</v>
      </c>
      <c r="AL128" s="1" t="s">
        <v>2827</v>
      </c>
      <c r="AM128" s="1" t="s">
        <v>695</v>
      </c>
      <c r="AN128" s="1"/>
      <c r="AO128" s="1" t="s">
        <v>172</v>
      </c>
      <c r="AP128" s="1" t="s">
        <v>101</v>
      </c>
      <c r="AQ128" s="1">
        <v>90.2</v>
      </c>
      <c r="AR128" s="1">
        <v>0</v>
      </c>
      <c r="AS128" s="1"/>
      <c r="AT128" s="1"/>
      <c r="AU128" s="1"/>
      <c r="AV128" s="1"/>
      <c r="AW128" s="1"/>
      <c r="AX128" s="1"/>
      <c r="AY128" s="1" t="s">
        <v>255</v>
      </c>
      <c r="AZ128" s="1" t="s">
        <v>2828</v>
      </c>
      <c r="BA128" s="1"/>
      <c r="BB128" s="1"/>
      <c r="BC128" s="1" t="s">
        <v>357</v>
      </c>
      <c r="BD128" s="1" t="s">
        <v>633</v>
      </c>
      <c r="BE128" s="1">
        <v>71.2</v>
      </c>
      <c r="BF128" s="1">
        <v>8</v>
      </c>
      <c r="BG128" s="1"/>
      <c r="BH128" s="1"/>
      <c r="BI128" s="1"/>
      <c r="BJ128" s="1"/>
      <c r="BK128" s="1"/>
      <c r="BL128" s="1"/>
      <c r="BM128" s="1"/>
      <c r="BN128" s="1"/>
      <c r="BO128" s="1" t="s">
        <v>2829</v>
      </c>
      <c r="BP128" s="1" t="s">
        <v>2830</v>
      </c>
      <c r="BQ128" s="1" t="s">
        <v>2345</v>
      </c>
      <c r="BR128" s="1" t="s">
        <v>2831</v>
      </c>
      <c r="BS128" s="1">
        <v>29</v>
      </c>
      <c r="BT128" s="1"/>
      <c r="BU128" s="1" t="str">
        <f>HYPERLINK("https://nconnect.nicmar.ac.in/storage/profile/ProfilePhoto_P25701138_614237.jpg","Download")</f>
        <v>0</v>
      </c>
      <c r="BV128" s="3"/>
      <c r="BW128" s="3"/>
    </row>
    <row r="129" spans="1:75">
      <c r="A129" s="1" t="s">
        <v>75</v>
      </c>
      <c r="B129" s="1" t="s">
        <v>76</v>
      </c>
      <c r="C129" s="1" t="s">
        <v>2832</v>
      </c>
      <c r="D129" s="1" t="s">
        <v>2833</v>
      </c>
      <c r="E129" s="1" t="s">
        <v>477</v>
      </c>
      <c r="F129" s="1" t="s">
        <v>2834</v>
      </c>
      <c r="G129" s="1" t="s">
        <v>2835</v>
      </c>
      <c r="H129" s="1" t="s">
        <v>2836</v>
      </c>
      <c r="I129" s="1" t="s">
        <v>2837</v>
      </c>
      <c r="J129" s="1">
        <v>9167170423</v>
      </c>
      <c r="K129" s="1" t="s">
        <v>153</v>
      </c>
      <c r="L129" s="1" t="s">
        <v>2838</v>
      </c>
      <c r="M129" s="1" t="s">
        <v>85</v>
      </c>
      <c r="N129" s="1" t="s">
        <v>2839</v>
      </c>
      <c r="O129" s="1"/>
      <c r="P129" s="1" t="s">
        <v>802</v>
      </c>
      <c r="Q129" s="1" t="s">
        <v>2840</v>
      </c>
      <c r="R129" s="1" t="s">
        <v>2834</v>
      </c>
      <c r="S129" s="1">
        <v>9833703789</v>
      </c>
      <c r="T129" s="1" t="s">
        <v>2841</v>
      </c>
      <c r="U129" s="1" t="s">
        <v>2842</v>
      </c>
      <c r="V129" s="1">
        <v>9769014918</v>
      </c>
      <c r="W129" s="1" t="s">
        <v>277</v>
      </c>
      <c r="X129" s="1" t="s">
        <v>2843</v>
      </c>
      <c r="Y129" s="1" t="s">
        <v>1877</v>
      </c>
      <c r="Z129" s="1" t="s">
        <v>163</v>
      </c>
      <c r="AA129" s="1" t="s">
        <v>2844</v>
      </c>
      <c r="AB129" s="1" t="s">
        <v>1079</v>
      </c>
      <c r="AC129" s="1" t="s">
        <v>163</v>
      </c>
      <c r="AD129" s="1">
        <v>7.65</v>
      </c>
      <c r="AE129" s="1" t="s">
        <v>97</v>
      </c>
      <c r="AF129" s="1" t="s">
        <v>2845</v>
      </c>
      <c r="AG129" s="1" t="s">
        <v>782</v>
      </c>
      <c r="AH129" s="1" t="s">
        <v>166</v>
      </c>
      <c r="AI129" s="1" t="s">
        <v>195</v>
      </c>
      <c r="AJ129" s="1">
        <v>72.2</v>
      </c>
      <c r="AK129" s="1"/>
      <c r="AL129" s="1"/>
      <c r="AM129" s="1"/>
      <c r="AN129" s="1"/>
      <c r="AO129" s="1"/>
      <c r="AP129" s="1"/>
      <c r="AQ129" s="1"/>
      <c r="AR129" s="1"/>
      <c r="AS129" s="1" t="s">
        <v>1438</v>
      </c>
      <c r="AT129" s="1" t="s">
        <v>2846</v>
      </c>
      <c r="AU129" s="1" t="s">
        <v>460</v>
      </c>
      <c r="AV129" s="1" t="s">
        <v>104</v>
      </c>
      <c r="AW129" s="1">
        <v>70.06</v>
      </c>
      <c r="AX129" s="1"/>
      <c r="AY129" s="1" t="s">
        <v>170</v>
      </c>
      <c r="AZ129" s="1" t="s">
        <v>2847</v>
      </c>
      <c r="BA129" s="1"/>
      <c r="BB129" s="1"/>
      <c r="BC129" s="1" t="s">
        <v>335</v>
      </c>
      <c r="BD129" s="1" t="s">
        <v>257</v>
      </c>
      <c r="BE129" s="1">
        <v>71.01</v>
      </c>
      <c r="BF129" s="1"/>
      <c r="BG129" s="1"/>
      <c r="BH129" s="1" t="s">
        <v>2848</v>
      </c>
      <c r="BI129" s="1"/>
      <c r="BJ129" s="1"/>
      <c r="BK129" s="1" t="s">
        <v>109</v>
      </c>
      <c r="BL129" s="1" t="s">
        <v>2849</v>
      </c>
      <c r="BM129" s="1">
        <v>0</v>
      </c>
      <c r="BN129" s="1"/>
      <c r="BO129" s="1" t="s">
        <v>2850</v>
      </c>
      <c r="BP129" s="1" t="s">
        <v>2851</v>
      </c>
      <c r="BQ129" s="1" t="s">
        <v>143</v>
      </c>
      <c r="BR129" s="1" t="s">
        <v>2852</v>
      </c>
      <c r="BS129" s="1">
        <v>8</v>
      </c>
      <c r="BT129" s="1" t="s">
        <v>2853</v>
      </c>
      <c r="BU129" s="1" t="str">
        <f>HYPERLINK("https://nconnect.nicmar.ac.in/storage/profile/ProfilePhoto_P25701139_685329.jpg","Download")</f>
        <v>0</v>
      </c>
      <c r="BV129" s="3"/>
      <c r="BW129" s="3"/>
    </row>
    <row r="130" spans="1:75">
      <c r="A130" s="1" t="s">
        <v>75</v>
      </c>
      <c r="B130" s="1" t="s">
        <v>76</v>
      </c>
      <c r="C130" s="1" t="s">
        <v>2854</v>
      </c>
      <c r="D130" s="1" t="s">
        <v>2855</v>
      </c>
      <c r="E130" s="1" t="s">
        <v>2856</v>
      </c>
      <c r="F130" s="1" t="s">
        <v>468</v>
      </c>
      <c r="G130" s="1" t="s">
        <v>2857</v>
      </c>
      <c r="H130" s="1" t="s">
        <v>2858</v>
      </c>
      <c r="I130" s="1" t="s">
        <v>2859</v>
      </c>
      <c r="J130" s="1">
        <v>9850059829</v>
      </c>
      <c r="K130" s="1" t="s">
        <v>153</v>
      </c>
      <c r="L130" s="1" t="s">
        <v>2860</v>
      </c>
      <c r="M130" s="1" t="s">
        <v>85</v>
      </c>
      <c r="N130" s="1" t="s">
        <v>2861</v>
      </c>
      <c r="O130" s="1"/>
      <c r="P130" s="1" t="s">
        <v>123</v>
      </c>
      <c r="Q130" s="1" t="s">
        <v>2862</v>
      </c>
      <c r="R130" s="1" t="s">
        <v>2856</v>
      </c>
      <c r="S130" s="1">
        <v>9272630873</v>
      </c>
      <c r="T130" s="1" t="s">
        <v>503</v>
      </c>
      <c r="U130" s="1" t="s">
        <v>2863</v>
      </c>
      <c r="V130" s="1">
        <v>9822553515</v>
      </c>
      <c r="W130" s="1" t="s">
        <v>277</v>
      </c>
      <c r="X130" s="1" t="s">
        <v>2864</v>
      </c>
      <c r="Y130" s="1" t="s">
        <v>1606</v>
      </c>
      <c r="Z130" s="1" t="s">
        <v>163</v>
      </c>
      <c r="AA130" s="1" t="s">
        <v>2864</v>
      </c>
      <c r="AB130" s="1" t="s">
        <v>1606</v>
      </c>
      <c r="AC130" s="1" t="s">
        <v>163</v>
      </c>
      <c r="AD130" s="1">
        <v>7.91</v>
      </c>
      <c r="AE130" s="1" t="s">
        <v>97</v>
      </c>
      <c r="AF130" s="1" t="s">
        <v>2865</v>
      </c>
      <c r="AG130" s="1" t="s">
        <v>165</v>
      </c>
      <c r="AH130" s="1" t="s">
        <v>100</v>
      </c>
      <c r="AI130" s="1" t="s">
        <v>172</v>
      </c>
      <c r="AJ130" s="1">
        <v>84.2</v>
      </c>
      <c r="AK130" s="1"/>
      <c r="AL130" s="1" t="s">
        <v>2866</v>
      </c>
      <c r="AM130" s="1" t="s">
        <v>165</v>
      </c>
      <c r="AN130" s="1"/>
      <c r="AO130" s="1" t="s">
        <v>104</v>
      </c>
      <c r="AP130" s="1" t="s">
        <v>517</v>
      </c>
      <c r="AQ130" s="1">
        <v>63.85</v>
      </c>
      <c r="AR130" s="1"/>
      <c r="AS130" s="1"/>
      <c r="AT130" s="1"/>
      <c r="AU130" s="1"/>
      <c r="AV130" s="1"/>
      <c r="AW130" s="1"/>
      <c r="AX130" s="1"/>
      <c r="AY130" s="1" t="s">
        <v>284</v>
      </c>
      <c r="AZ130" s="1" t="s">
        <v>2867</v>
      </c>
      <c r="BA130" s="1"/>
      <c r="BB130" s="1"/>
      <c r="BC130" s="1" t="s">
        <v>540</v>
      </c>
      <c r="BD130" s="1" t="s">
        <v>232</v>
      </c>
      <c r="BE130" s="1">
        <v>59.5</v>
      </c>
      <c r="BF130" s="1">
        <v>6.69</v>
      </c>
      <c r="BG130" s="1"/>
      <c r="BH130" s="1"/>
      <c r="BI130" s="1"/>
      <c r="BJ130" s="1"/>
      <c r="BK130" s="1"/>
      <c r="BL130" s="1"/>
      <c r="BM130" s="1"/>
      <c r="BN130" s="1"/>
      <c r="BO130" s="1" t="s">
        <v>2868</v>
      </c>
      <c r="BP130" s="1"/>
      <c r="BQ130" s="1"/>
      <c r="BR130" s="1" t="s">
        <v>2869</v>
      </c>
      <c r="BS130" s="1">
        <v>24</v>
      </c>
      <c r="BT130" s="1" t="s">
        <v>2870</v>
      </c>
      <c r="BU130" s="1" t="str">
        <f>HYPERLINK("https://nconnect.nicmar.ac.in/storage/profile/ProfilePhoto_P25701140_987256.jpg","Download")</f>
        <v>0</v>
      </c>
      <c r="BV130" s="3"/>
      <c r="BW130" s="3"/>
    </row>
    <row r="131" spans="1:75">
      <c r="A131" s="1" t="s">
        <v>75</v>
      </c>
      <c r="B131" s="1" t="s">
        <v>76</v>
      </c>
      <c r="C131" s="1" t="s">
        <v>2871</v>
      </c>
      <c r="D131" s="1" t="s">
        <v>2872</v>
      </c>
      <c r="E131" s="1" t="s">
        <v>2371</v>
      </c>
      <c r="F131" s="1" t="s">
        <v>2873</v>
      </c>
      <c r="G131" s="1" t="s">
        <v>2874</v>
      </c>
      <c r="H131" s="1" t="s">
        <v>2875</v>
      </c>
      <c r="I131" s="1" t="s">
        <v>2876</v>
      </c>
      <c r="J131" s="1">
        <v>9922911601</v>
      </c>
      <c r="K131" s="1" t="s">
        <v>83</v>
      </c>
      <c r="L131" s="1" t="s">
        <v>2877</v>
      </c>
      <c r="M131" s="1" t="s">
        <v>85</v>
      </c>
      <c r="N131" s="1" t="s">
        <v>2878</v>
      </c>
      <c r="O131" s="1"/>
      <c r="P131" s="1" t="s">
        <v>373</v>
      </c>
      <c r="Q131" s="1" t="s">
        <v>2879</v>
      </c>
      <c r="R131" s="1" t="s">
        <v>2880</v>
      </c>
      <c r="S131" s="1">
        <v>9527601601</v>
      </c>
      <c r="T131" s="1" t="s">
        <v>2515</v>
      </c>
      <c r="U131" s="1" t="s">
        <v>2881</v>
      </c>
      <c r="V131" s="1">
        <v>9850881601</v>
      </c>
      <c r="W131" s="1" t="s">
        <v>531</v>
      </c>
      <c r="X131" s="1" t="s">
        <v>2882</v>
      </c>
      <c r="Y131" s="1" t="s">
        <v>2883</v>
      </c>
      <c r="Z131" s="1" t="s">
        <v>163</v>
      </c>
      <c r="AA131" s="1" t="s">
        <v>2882</v>
      </c>
      <c r="AB131" s="1" t="s">
        <v>2883</v>
      </c>
      <c r="AC131" s="1" t="s">
        <v>163</v>
      </c>
      <c r="AD131" s="1">
        <v>8.79</v>
      </c>
      <c r="AE131" s="1" t="s">
        <v>97</v>
      </c>
      <c r="AF131" s="1" t="s">
        <v>2884</v>
      </c>
      <c r="AG131" s="1" t="s">
        <v>782</v>
      </c>
      <c r="AH131" s="1" t="s">
        <v>195</v>
      </c>
      <c r="AI131" s="1" t="s">
        <v>305</v>
      </c>
      <c r="AJ131" s="1">
        <v>86</v>
      </c>
      <c r="AK131" s="1"/>
      <c r="AL131" s="1" t="s">
        <v>2885</v>
      </c>
      <c r="AM131" s="1" t="s">
        <v>782</v>
      </c>
      <c r="AN131" s="1"/>
      <c r="AO131" s="1" t="s">
        <v>172</v>
      </c>
      <c r="AP131" s="1" t="s">
        <v>514</v>
      </c>
      <c r="AQ131" s="1">
        <v>65.08</v>
      </c>
      <c r="AR131" s="1"/>
      <c r="AS131" s="1"/>
      <c r="AT131" s="1"/>
      <c r="AU131" s="1"/>
      <c r="AV131" s="1"/>
      <c r="AW131" s="1"/>
      <c r="AX131" s="1"/>
      <c r="AY131" s="1" t="s">
        <v>284</v>
      </c>
      <c r="AZ131" s="1" t="s">
        <v>2886</v>
      </c>
      <c r="BA131" s="1"/>
      <c r="BB131" s="1"/>
      <c r="BC131" s="1" t="s">
        <v>335</v>
      </c>
      <c r="BD131" s="1" t="s">
        <v>873</v>
      </c>
      <c r="BE131" s="1">
        <v>72</v>
      </c>
      <c r="BF131" s="1">
        <v>8.09</v>
      </c>
      <c r="BG131" s="1"/>
      <c r="BH131" s="1"/>
      <c r="BI131" s="1"/>
      <c r="BJ131" s="1"/>
      <c r="BK131" s="1"/>
      <c r="BL131" s="1"/>
      <c r="BM131" s="1"/>
      <c r="BN131" s="1"/>
      <c r="BO131" s="1" t="s">
        <v>2887</v>
      </c>
      <c r="BP131" s="1" t="s">
        <v>2888</v>
      </c>
      <c r="BQ131" s="1" t="s">
        <v>176</v>
      </c>
      <c r="BR131" s="1" t="s">
        <v>2889</v>
      </c>
      <c r="BS131" s="1">
        <v>47</v>
      </c>
      <c r="BT131" s="1"/>
      <c r="BU131" s="1" t="str">
        <f>HYPERLINK("https://nconnect.nicmar.ac.in/storage/profile/ProfilePhoto_P25701141_658723.jpg","Download")</f>
        <v>0</v>
      </c>
      <c r="BV131" s="3"/>
      <c r="BW131" s="3"/>
    </row>
    <row r="132" spans="1:75">
      <c r="A132" s="1" t="s">
        <v>75</v>
      </c>
      <c r="B132" s="1" t="s">
        <v>76</v>
      </c>
      <c r="C132" s="1" t="s">
        <v>2890</v>
      </c>
      <c r="D132" s="1" t="s">
        <v>2891</v>
      </c>
      <c r="E132" s="1" t="s">
        <v>2892</v>
      </c>
      <c r="F132" s="1" t="s">
        <v>2893</v>
      </c>
      <c r="G132" s="1" t="s">
        <v>2894</v>
      </c>
      <c r="H132" s="1" t="s">
        <v>2895</v>
      </c>
      <c r="I132" s="1" t="s">
        <v>2896</v>
      </c>
      <c r="J132" s="1">
        <v>7249631292</v>
      </c>
      <c r="K132" s="1" t="s">
        <v>83</v>
      </c>
      <c r="L132" s="1" t="s">
        <v>2897</v>
      </c>
      <c r="M132" s="1" t="s">
        <v>85</v>
      </c>
      <c r="N132" s="1" t="s">
        <v>244</v>
      </c>
      <c r="O132" s="1"/>
      <c r="P132" s="1" t="s">
        <v>2686</v>
      </c>
      <c r="Q132" s="1" t="s">
        <v>2898</v>
      </c>
      <c r="R132" s="1" t="s">
        <v>2892</v>
      </c>
      <c r="S132" s="1">
        <v>9552929250</v>
      </c>
      <c r="T132" s="1" t="s">
        <v>712</v>
      </c>
      <c r="U132" s="1" t="s">
        <v>2899</v>
      </c>
      <c r="V132" s="1">
        <v>7249831292</v>
      </c>
      <c r="W132" s="1" t="s">
        <v>712</v>
      </c>
      <c r="X132" s="1" t="s">
        <v>2900</v>
      </c>
      <c r="Y132" s="1" t="s">
        <v>1606</v>
      </c>
      <c r="Z132" s="1" t="s">
        <v>163</v>
      </c>
      <c r="AA132" s="1" t="s">
        <v>2900</v>
      </c>
      <c r="AB132" s="1" t="s">
        <v>1606</v>
      </c>
      <c r="AC132" s="1" t="s">
        <v>163</v>
      </c>
      <c r="AD132" s="1">
        <v>7.86</v>
      </c>
      <c r="AE132" s="1" t="s">
        <v>97</v>
      </c>
      <c r="AF132" s="1" t="s">
        <v>2901</v>
      </c>
      <c r="AG132" s="1" t="s">
        <v>2902</v>
      </c>
      <c r="AH132" s="1" t="s">
        <v>331</v>
      </c>
      <c r="AI132" s="1" t="s">
        <v>133</v>
      </c>
      <c r="AJ132" s="1">
        <v>61.17</v>
      </c>
      <c r="AK132" s="1"/>
      <c r="AL132" s="1" t="s">
        <v>2903</v>
      </c>
      <c r="AM132" s="1" t="s">
        <v>1250</v>
      </c>
      <c r="AN132" s="1"/>
      <c r="AO132" s="1" t="s">
        <v>104</v>
      </c>
      <c r="AP132" s="1" t="s">
        <v>136</v>
      </c>
      <c r="AQ132" s="1">
        <v>70.46</v>
      </c>
      <c r="AR132" s="1"/>
      <c r="AS132" s="1"/>
      <c r="AT132" s="1"/>
      <c r="AU132" s="1"/>
      <c r="AV132" s="1"/>
      <c r="AW132" s="1"/>
      <c r="AX132" s="1"/>
      <c r="AY132" s="1" t="s">
        <v>2904</v>
      </c>
      <c r="AZ132" s="1" t="s">
        <v>2039</v>
      </c>
      <c r="BA132" s="1"/>
      <c r="BB132" s="1"/>
      <c r="BC132" s="1" t="s">
        <v>896</v>
      </c>
      <c r="BD132" s="1" t="s">
        <v>898</v>
      </c>
      <c r="BE132" s="1">
        <v>79.3</v>
      </c>
      <c r="BF132" s="1">
        <v>7.93</v>
      </c>
      <c r="BG132" s="1"/>
      <c r="BH132" s="1"/>
      <c r="BI132" s="1"/>
      <c r="BJ132" s="1"/>
      <c r="BK132" s="1"/>
      <c r="BL132" s="1"/>
      <c r="BM132" s="1"/>
      <c r="BN132" s="1"/>
      <c r="BO132" s="1" t="s">
        <v>2905</v>
      </c>
      <c r="BP132" s="1"/>
      <c r="BQ132" s="1"/>
      <c r="BR132" s="1" t="s">
        <v>2906</v>
      </c>
      <c r="BS132" s="1">
        <v>8</v>
      </c>
      <c r="BT132" s="1"/>
      <c r="BU132" s="1" t="str">
        <f>HYPERLINK("https://nconnect.nicmar.ac.in/storage/profile/ProfilePhoto_P25701142_867349.jpg","Download")</f>
        <v>0</v>
      </c>
      <c r="BV132" s="3"/>
      <c r="BW132" s="3"/>
    </row>
    <row r="133" spans="1:75">
      <c r="A133" s="1" t="s">
        <v>75</v>
      </c>
      <c r="B133" s="1" t="s">
        <v>76</v>
      </c>
      <c r="C133" s="1" t="s">
        <v>2907</v>
      </c>
      <c r="D133" s="1" t="s">
        <v>2406</v>
      </c>
      <c r="E133" s="1" t="s">
        <v>1237</v>
      </c>
      <c r="F133" s="1" t="s">
        <v>2908</v>
      </c>
      <c r="G133" s="1" t="s">
        <v>2909</v>
      </c>
      <c r="H133" s="1" t="s">
        <v>2910</v>
      </c>
      <c r="I133" s="1" t="s">
        <v>2911</v>
      </c>
      <c r="J133" s="1">
        <v>7843092944</v>
      </c>
      <c r="K133" s="1" t="s">
        <v>83</v>
      </c>
      <c r="L133" s="1" t="s">
        <v>2912</v>
      </c>
      <c r="M133" s="1" t="s">
        <v>85</v>
      </c>
      <c r="N133" s="1" t="s">
        <v>244</v>
      </c>
      <c r="O133" s="1"/>
      <c r="P133" s="1" t="s">
        <v>373</v>
      </c>
      <c r="Q133" s="1" t="s">
        <v>2913</v>
      </c>
      <c r="R133" s="1" t="s">
        <v>1237</v>
      </c>
      <c r="S133" s="1">
        <v>9922811058</v>
      </c>
      <c r="T133" s="1" t="s">
        <v>2914</v>
      </c>
      <c r="U133" s="1" t="s">
        <v>2915</v>
      </c>
      <c r="V133" s="1">
        <v>9730166806</v>
      </c>
      <c r="W133" s="1" t="s">
        <v>189</v>
      </c>
      <c r="X133" s="1" t="s">
        <v>2916</v>
      </c>
      <c r="Y133" s="1" t="s">
        <v>481</v>
      </c>
      <c r="Z133" s="1" t="s">
        <v>163</v>
      </c>
      <c r="AA133" s="1" t="s">
        <v>2916</v>
      </c>
      <c r="AB133" s="1" t="s">
        <v>481</v>
      </c>
      <c r="AC133" s="1" t="s">
        <v>163</v>
      </c>
      <c r="AD133" s="1">
        <v>7.47</v>
      </c>
      <c r="AE133" s="1" t="s">
        <v>97</v>
      </c>
      <c r="AF133" s="1" t="s">
        <v>2917</v>
      </c>
      <c r="AG133" s="1" t="s">
        <v>165</v>
      </c>
      <c r="AH133" s="1" t="s">
        <v>783</v>
      </c>
      <c r="AI133" s="1" t="s">
        <v>252</v>
      </c>
      <c r="AJ133" s="1">
        <v>77.4</v>
      </c>
      <c r="AK133" s="1"/>
      <c r="AL133" s="1" t="s">
        <v>2917</v>
      </c>
      <c r="AM133" s="1" t="s">
        <v>165</v>
      </c>
      <c r="AN133" s="1"/>
      <c r="AO133" s="1" t="s">
        <v>195</v>
      </c>
      <c r="AP133" s="1" t="s">
        <v>254</v>
      </c>
      <c r="AQ133" s="1">
        <v>63.54</v>
      </c>
      <c r="AR133" s="1"/>
      <c r="AS133" s="1" t="s">
        <v>1438</v>
      </c>
      <c r="AT133" s="1" t="s">
        <v>2918</v>
      </c>
      <c r="AU133" s="1" t="s">
        <v>354</v>
      </c>
      <c r="AV133" s="1" t="s">
        <v>104</v>
      </c>
      <c r="AW133" s="1">
        <v>65.45</v>
      </c>
      <c r="AX133" s="1"/>
      <c r="AY133" s="1" t="s">
        <v>2753</v>
      </c>
      <c r="AZ133" s="1" t="s">
        <v>2919</v>
      </c>
      <c r="BA133" s="1"/>
      <c r="BB133" s="1"/>
      <c r="BC133" s="1" t="s">
        <v>357</v>
      </c>
      <c r="BD133" s="1" t="s">
        <v>2920</v>
      </c>
      <c r="BE133" s="1">
        <v>77.77</v>
      </c>
      <c r="BF133" s="1">
        <v>8.41</v>
      </c>
      <c r="BG133" s="1"/>
      <c r="BH133" s="1"/>
      <c r="BI133" s="1"/>
      <c r="BJ133" s="1"/>
      <c r="BK133" s="1"/>
      <c r="BL133" s="1"/>
      <c r="BM133" s="1"/>
      <c r="BN133" s="1"/>
      <c r="BO133" s="1" t="s">
        <v>2921</v>
      </c>
      <c r="BP133" s="1" t="s">
        <v>2922</v>
      </c>
      <c r="BQ133" s="1" t="s">
        <v>388</v>
      </c>
      <c r="BR133" s="1" t="s">
        <v>2923</v>
      </c>
      <c r="BS133" s="1">
        <v>8</v>
      </c>
      <c r="BT133" s="1"/>
      <c r="BU133" s="1" t="str">
        <f>HYPERLINK("https://nconnect.nicmar.ac.in/storage/profile/ProfilePhoto_P25701143_256148.jpg","Download")</f>
        <v>0</v>
      </c>
      <c r="BV133" s="3"/>
      <c r="BW133" s="3"/>
    </row>
    <row r="134" spans="1:75">
      <c r="A134" s="1" t="s">
        <v>75</v>
      </c>
      <c r="B134" s="1" t="s">
        <v>76</v>
      </c>
      <c r="C134" s="1" t="s">
        <v>2924</v>
      </c>
      <c r="D134" s="1" t="s">
        <v>2925</v>
      </c>
      <c r="E134" s="1" t="s">
        <v>2926</v>
      </c>
      <c r="F134" s="1" t="s">
        <v>2927</v>
      </c>
      <c r="G134" s="1" t="s">
        <v>2928</v>
      </c>
      <c r="H134" s="1" t="s">
        <v>2929</v>
      </c>
      <c r="I134" s="1" t="s">
        <v>2930</v>
      </c>
      <c r="J134" s="1">
        <v>8767022422</v>
      </c>
      <c r="K134" s="1" t="s">
        <v>83</v>
      </c>
      <c r="L134" s="1" t="s">
        <v>2931</v>
      </c>
      <c r="M134" s="1" t="s">
        <v>85</v>
      </c>
      <c r="N134" s="1" t="s">
        <v>2932</v>
      </c>
      <c r="O134" s="1"/>
      <c r="P134" s="1" t="s">
        <v>88</v>
      </c>
      <c r="Q134" s="1" t="s">
        <v>2933</v>
      </c>
      <c r="R134" s="1" t="s">
        <v>2934</v>
      </c>
      <c r="S134" s="1">
        <v>9420081217</v>
      </c>
      <c r="T134" s="1" t="s">
        <v>275</v>
      </c>
      <c r="U134" s="1" t="s">
        <v>2935</v>
      </c>
      <c r="V134" s="1">
        <v>9422207681</v>
      </c>
      <c r="W134" s="1" t="s">
        <v>189</v>
      </c>
      <c r="X134" s="1" t="s">
        <v>2936</v>
      </c>
      <c r="Y134" s="1" t="s">
        <v>191</v>
      </c>
      <c r="Z134" s="1" t="s">
        <v>163</v>
      </c>
      <c r="AA134" s="1" t="s">
        <v>2936</v>
      </c>
      <c r="AB134" s="1" t="s">
        <v>191</v>
      </c>
      <c r="AC134" s="1" t="s">
        <v>163</v>
      </c>
      <c r="AD134" s="1">
        <v>8.21</v>
      </c>
      <c r="AE134" s="1" t="s">
        <v>97</v>
      </c>
      <c r="AF134" s="1" t="s">
        <v>2937</v>
      </c>
      <c r="AG134" s="1" t="s">
        <v>782</v>
      </c>
      <c r="AH134" s="1" t="s">
        <v>100</v>
      </c>
      <c r="AI134" s="1" t="s">
        <v>536</v>
      </c>
      <c r="AJ134" s="1">
        <v>79.8</v>
      </c>
      <c r="AK134" s="1"/>
      <c r="AL134" s="1" t="s">
        <v>2938</v>
      </c>
      <c r="AM134" s="1" t="s">
        <v>782</v>
      </c>
      <c r="AN134" s="1"/>
      <c r="AO134" s="1" t="s">
        <v>104</v>
      </c>
      <c r="AP134" s="1" t="s">
        <v>538</v>
      </c>
      <c r="AQ134" s="1">
        <v>61.08</v>
      </c>
      <c r="AR134" s="1"/>
      <c r="AS134" s="1"/>
      <c r="AT134" s="1"/>
      <c r="AU134" s="1"/>
      <c r="AV134" s="1"/>
      <c r="AW134" s="1"/>
      <c r="AX134" s="1"/>
      <c r="AY134" s="1" t="s">
        <v>835</v>
      </c>
      <c r="AZ134" s="1" t="s">
        <v>2939</v>
      </c>
      <c r="BA134" s="1"/>
      <c r="BB134" s="1"/>
      <c r="BC134" s="1" t="s">
        <v>538</v>
      </c>
      <c r="BD134" s="1" t="s">
        <v>232</v>
      </c>
      <c r="BE134" s="1">
        <v>65.32</v>
      </c>
      <c r="BF134" s="1">
        <v>7.34</v>
      </c>
      <c r="BG134" s="1"/>
      <c r="BH134" s="1"/>
      <c r="BI134" s="1"/>
      <c r="BJ134" s="1"/>
      <c r="BK134" s="1"/>
      <c r="BL134" s="1"/>
      <c r="BM134" s="1"/>
      <c r="BN134" s="1"/>
      <c r="BO134" s="1" t="s">
        <v>2940</v>
      </c>
      <c r="BP134" s="1"/>
      <c r="BQ134" s="1"/>
      <c r="BR134" s="1" t="s">
        <v>2941</v>
      </c>
      <c r="BS134" s="1">
        <v>34</v>
      </c>
      <c r="BT134" s="1" t="s">
        <v>2942</v>
      </c>
      <c r="BU134" s="1" t="str">
        <f>HYPERLINK("https://nconnect.nicmar.ac.in/storage/profile/ProfilePhoto_P25701144_961284.jpg","Download")</f>
        <v>0</v>
      </c>
      <c r="BV134" s="3"/>
      <c r="BW134" s="3"/>
    </row>
    <row r="135" spans="1:75">
      <c r="A135" s="1" t="s">
        <v>75</v>
      </c>
      <c r="B135" s="1" t="s">
        <v>76</v>
      </c>
      <c r="C135" s="1" t="s">
        <v>2943</v>
      </c>
      <c r="D135" s="1" t="s">
        <v>2944</v>
      </c>
      <c r="E135" s="1"/>
      <c r="F135" s="1" t="s">
        <v>2945</v>
      </c>
      <c r="G135" s="1" t="s">
        <v>2946</v>
      </c>
      <c r="H135" s="1" t="s">
        <v>2947</v>
      </c>
      <c r="I135" s="1" t="s">
        <v>2948</v>
      </c>
      <c r="J135" s="1">
        <v>9123170638</v>
      </c>
      <c r="K135" s="1" t="s">
        <v>83</v>
      </c>
      <c r="L135" s="1" t="s">
        <v>2949</v>
      </c>
      <c r="M135" s="1" t="s">
        <v>85</v>
      </c>
      <c r="N135" s="1" t="s">
        <v>2950</v>
      </c>
      <c r="O135" s="1"/>
      <c r="P135" s="1" t="s">
        <v>802</v>
      </c>
      <c r="Q135" s="1" t="s">
        <v>2951</v>
      </c>
      <c r="R135" s="1" t="s">
        <v>2952</v>
      </c>
      <c r="S135" s="1">
        <v>7004176990</v>
      </c>
      <c r="T135" s="1" t="s">
        <v>158</v>
      </c>
      <c r="U135" s="1" t="s">
        <v>2953</v>
      </c>
      <c r="V135" s="1">
        <v>7004176990</v>
      </c>
      <c r="W135" s="1" t="s">
        <v>326</v>
      </c>
      <c r="X135" s="1" t="s">
        <v>2954</v>
      </c>
      <c r="Y135" s="1" t="s">
        <v>2955</v>
      </c>
      <c r="Z135" s="1" t="s">
        <v>2956</v>
      </c>
      <c r="AA135" s="1" t="s">
        <v>2954</v>
      </c>
      <c r="AB135" s="1" t="s">
        <v>2955</v>
      </c>
      <c r="AC135" s="1" t="s">
        <v>2956</v>
      </c>
      <c r="AD135" s="1">
        <v>8.07</v>
      </c>
      <c r="AE135" s="1" t="s">
        <v>97</v>
      </c>
      <c r="AF135" s="1" t="s">
        <v>2957</v>
      </c>
      <c r="AG135" s="1" t="s">
        <v>2958</v>
      </c>
      <c r="AH135" s="1" t="s">
        <v>2959</v>
      </c>
      <c r="AI135" s="1" t="s">
        <v>432</v>
      </c>
      <c r="AJ135" s="1">
        <v>68.4</v>
      </c>
      <c r="AK135" s="1">
        <v>7.2</v>
      </c>
      <c r="AL135" s="1" t="s">
        <v>2960</v>
      </c>
      <c r="AM135" s="1" t="s">
        <v>2961</v>
      </c>
      <c r="AN135" s="1"/>
      <c r="AO135" s="1" t="s">
        <v>1032</v>
      </c>
      <c r="AP135" s="1" t="s">
        <v>2962</v>
      </c>
      <c r="AQ135" s="1">
        <v>60.19</v>
      </c>
      <c r="AR135" s="1"/>
      <c r="AS135" s="1"/>
      <c r="AT135" s="1"/>
      <c r="AU135" s="1"/>
      <c r="AV135" s="1"/>
      <c r="AW135" s="1"/>
      <c r="AX135" s="1"/>
      <c r="AY135" s="1" t="s">
        <v>1861</v>
      </c>
      <c r="AZ135" s="1" t="s">
        <v>2963</v>
      </c>
      <c r="BA135" s="1"/>
      <c r="BB135" s="1"/>
      <c r="BC135" s="1" t="s">
        <v>354</v>
      </c>
      <c r="BD135" s="1" t="s">
        <v>228</v>
      </c>
      <c r="BE135" s="1">
        <v>65.4</v>
      </c>
      <c r="BF135" s="1">
        <v>7.26</v>
      </c>
      <c r="BG135" s="1"/>
      <c r="BH135" s="1"/>
      <c r="BI135" s="1"/>
      <c r="BJ135" s="1"/>
      <c r="BK135" s="1"/>
      <c r="BL135" s="1"/>
      <c r="BM135" s="1"/>
      <c r="BN135" s="1"/>
      <c r="BO135" s="1" t="s">
        <v>2964</v>
      </c>
      <c r="BP135" s="1"/>
      <c r="BQ135" s="1"/>
      <c r="BR135" s="1" t="s">
        <v>2965</v>
      </c>
      <c r="BS135" s="1">
        <v>9</v>
      </c>
      <c r="BT135" s="1" t="s">
        <v>2966</v>
      </c>
      <c r="BU135" s="1" t="str">
        <f>HYPERLINK("https://nconnect.nicmar.ac.in/storage/profile/ProfilePhoto_P25701145_172436.jpg","Download")</f>
        <v>0</v>
      </c>
      <c r="BV135" s="3"/>
      <c r="BW135" s="3"/>
    </row>
    <row r="136" spans="1:75">
      <c r="A136" s="1" t="s">
        <v>75</v>
      </c>
      <c r="B136" s="1" t="s">
        <v>76</v>
      </c>
      <c r="C136" s="1" t="s">
        <v>2967</v>
      </c>
      <c r="D136" s="1" t="s">
        <v>2968</v>
      </c>
      <c r="E136" s="1" t="s">
        <v>2969</v>
      </c>
      <c r="F136" s="1" t="s">
        <v>881</v>
      </c>
      <c r="G136" s="1" t="s">
        <v>2970</v>
      </c>
      <c r="H136" s="1" t="s">
        <v>2971</v>
      </c>
      <c r="I136" s="1" t="s">
        <v>2972</v>
      </c>
      <c r="J136" s="1">
        <v>9326542755</v>
      </c>
      <c r="K136" s="1" t="s">
        <v>83</v>
      </c>
      <c r="L136" s="1" t="s">
        <v>2973</v>
      </c>
      <c r="M136" s="1" t="s">
        <v>85</v>
      </c>
      <c r="N136" s="1" t="s">
        <v>646</v>
      </c>
      <c r="O136" s="1"/>
      <c r="P136" s="1" t="s">
        <v>123</v>
      </c>
      <c r="Q136" s="1" t="s">
        <v>2974</v>
      </c>
      <c r="R136" s="1" t="s">
        <v>881</v>
      </c>
      <c r="S136" s="1">
        <v>9223394330</v>
      </c>
      <c r="T136" s="1" t="s">
        <v>503</v>
      </c>
      <c r="U136" s="1" t="s">
        <v>2975</v>
      </c>
      <c r="V136" s="1">
        <v>9833954330</v>
      </c>
      <c r="W136" s="1" t="s">
        <v>692</v>
      </c>
      <c r="X136" s="1" t="s">
        <v>2976</v>
      </c>
      <c r="Y136" s="1" t="s">
        <v>249</v>
      </c>
      <c r="Z136" s="1" t="s">
        <v>163</v>
      </c>
      <c r="AA136" s="1" t="s">
        <v>2976</v>
      </c>
      <c r="AB136" s="1" t="s">
        <v>249</v>
      </c>
      <c r="AC136" s="1" t="s">
        <v>163</v>
      </c>
      <c r="AD136" s="1">
        <v>8.28</v>
      </c>
      <c r="AE136" s="1" t="s">
        <v>97</v>
      </c>
      <c r="AF136" s="1" t="s">
        <v>2977</v>
      </c>
      <c r="AG136" s="1" t="s">
        <v>165</v>
      </c>
      <c r="AH136" s="1" t="s">
        <v>100</v>
      </c>
      <c r="AI136" s="1" t="s">
        <v>172</v>
      </c>
      <c r="AJ136" s="1">
        <v>92.6</v>
      </c>
      <c r="AK136" s="1"/>
      <c r="AL136" s="1" t="s">
        <v>2978</v>
      </c>
      <c r="AM136" s="1" t="s">
        <v>165</v>
      </c>
      <c r="AN136" s="1"/>
      <c r="AO136" s="1" t="s">
        <v>104</v>
      </c>
      <c r="AP136" s="1" t="s">
        <v>282</v>
      </c>
      <c r="AQ136" s="1">
        <v>81.38</v>
      </c>
      <c r="AR136" s="1"/>
      <c r="AS136" s="1"/>
      <c r="AT136" s="1"/>
      <c r="AU136" s="1"/>
      <c r="AV136" s="1"/>
      <c r="AW136" s="1"/>
      <c r="AX136" s="1"/>
      <c r="AY136" s="1" t="s">
        <v>255</v>
      </c>
      <c r="AZ136" s="1" t="s">
        <v>2979</v>
      </c>
      <c r="BA136" s="1"/>
      <c r="BB136" s="1"/>
      <c r="BC136" s="1" t="s">
        <v>136</v>
      </c>
      <c r="BD136" s="1" t="s">
        <v>898</v>
      </c>
      <c r="BE136" s="1">
        <v>73.65</v>
      </c>
      <c r="BF136" s="1">
        <v>8.15</v>
      </c>
      <c r="BG136" s="1"/>
      <c r="BH136" s="1"/>
      <c r="BI136" s="1"/>
      <c r="BJ136" s="1"/>
      <c r="BK136" s="1"/>
      <c r="BL136" s="1"/>
      <c r="BM136" s="1"/>
      <c r="BN136" s="1"/>
      <c r="BO136" s="1" t="s">
        <v>2980</v>
      </c>
      <c r="BP136" s="1" t="s">
        <v>2981</v>
      </c>
      <c r="BQ136" s="1" t="s">
        <v>1573</v>
      </c>
      <c r="BR136" s="1" t="s">
        <v>2982</v>
      </c>
      <c r="BS136" s="1">
        <v>14</v>
      </c>
      <c r="BT136" s="1" t="s">
        <v>2983</v>
      </c>
      <c r="BU136" s="1" t="str">
        <f>HYPERLINK("https://nconnect.nicmar.ac.in/storage/profile/ProfilePhoto_P25701147_438629.jpg","Download")</f>
        <v>0</v>
      </c>
      <c r="BV136" s="3"/>
      <c r="BW136" s="3"/>
    </row>
    <row r="137" spans="1:75">
      <c r="A137" s="1" t="s">
        <v>75</v>
      </c>
      <c r="B137" s="1" t="s">
        <v>76</v>
      </c>
      <c r="C137" s="1" t="s">
        <v>2984</v>
      </c>
      <c r="D137" s="1" t="s">
        <v>2985</v>
      </c>
      <c r="E137" s="1"/>
      <c r="F137" s="1" t="s">
        <v>841</v>
      </c>
      <c r="G137" s="1" t="s">
        <v>2986</v>
      </c>
      <c r="H137" s="1" t="s">
        <v>2987</v>
      </c>
      <c r="I137" s="1" t="s">
        <v>2988</v>
      </c>
      <c r="J137" s="1">
        <v>9304045767</v>
      </c>
      <c r="K137" s="1" t="s">
        <v>83</v>
      </c>
      <c r="L137" s="1" t="s">
        <v>2989</v>
      </c>
      <c r="M137" s="1" t="s">
        <v>85</v>
      </c>
      <c r="N137" s="1" t="s">
        <v>1387</v>
      </c>
      <c r="O137" s="1" t="s">
        <v>2990</v>
      </c>
      <c r="P137" s="1" t="s">
        <v>88</v>
      </c>
      <c r="Q137" s="1" t="s">
        <v>2991</v>
      </c>
      <c r="R137" s="1" t="s">
        <v>2992</v>
      </c>
      <c r="S137" s="1">
        <v>9431720013</v>
      </c>
      <c r="T137" s="1" t="s">
        <v>158</v>
      </c>
      <c r="U137" s="1" t="s">
        <v>2993</v>
      </c>
      <c r="V137" s="1">
        <v>7979755542</v>
      </c>
      <c r="W137" s="1" t="s">
        <v>277</v>
      </c>
      <c r="X137" s="1" t="s">
        <v>2994</v>
      </c>
      <c r="Y137" s="1" t="s">
        <v>191</v>
      </c>
      <c r="Z137" s="1" t="s">
        <v>163</v>
      </c>
      <c r="AA137" s="1" t="s">
        <v>2995</v>
      </c>
      <c r="AB137" s="1" t="s">
        <v>2955</v>
      </c>
      <c r="AC137" s="1" t="s">
        <v>2956</v>
      </c>
      <c r="AD137" s="1">
        <v>7.63</v>
      </c>
      <c r="AE137" s="1" t="s">
        <v>97</v>
      </c>
      <c r="AF137" s="1" t="s">
        <v>2957</v>
      </c>
      <c r="AG137" s="1" t="s">
        <v>695</v>
      </c>
      <c r="AH137" s="1" t="s">
        <v>1996</v>
      </c>
      <c r="AI137" s="1" t="s">
        <v>432</v>
      </c>
      <c r="AJ137" s="1">
        <v>64.6</v>
      </c>
      <c r="AK137" s="1">
        <v>6.8</v>
      </c>
      <c r="AL137" s="1" t="s">
        <v>2957</v>
      </c>
      <c r="AM137" s="1" t="s">
        <v>560</v>
      </c>
      <c r="AN137" s="1"/>
      <c r="AO137" s="1" t="s">
        <v>382</v>
      </c>
      <c r="AP137" s="1" t="s">
        <v>383</v>
      </c>
      <c r="AQ137" s="1">
        <v>65</v>
      </c>
      <c r="AR137" s="1">
        <v>6.9</v>
      </c>
      <c r="AS137" s="1"/>
      <c r="AT137" s="1"/>
      <c r="AU137" s="1"/>
      <c r="AV137" s="1"/>
      <c r="AW137" s="1"/>
      <c r="AX137" s="1"/>
      <c r="AY137" s="1" t="s">
        <v>2996</v>
      </c>
      <c r="AZ137" s="1" t="s">
        <v>2997</v>
      </c>
      <c r="BA137" s="1"/>
      <c r="BB137" s="1"/>
      <c r="BC137" s="1" t="s">
        <v>787</v>
      </c>
      <c r="BD137" s="1" t="s">
        <v>228</v>
      </c>
      <c r="BE137" s="1">
        <v>70</v>
      </c>
      <c r="BF137" s="1">
        <v>7.82</v>
      </c>
      <c r="BG137" s="1"/>
      <c r="BH137" s="1"/>
      <c r="BI137" s="1"/>
      <c r="BJ137" s="1"/>
      <c r="BK137" s="1"/>
      <c r="BL137" s="1"/>
      <c r="BM137" s="1"/>
      <c r="BN137" s="1"/>
      <c r="BO137" s="1" t="s">
        <v>2998</v>
      </c>
      <c r="BP137" s="1"/>
      <c r="BQ137" s="1"/>
      <c r="BR137" s="1" t="s">
        <v>2999</v>
      </c>
      <c r="BS137" s="1">
        <v>16</v>
      </c>
      <c r="BT137" s="1" t="s">
        <v>3000</v>
      </c>
      <c r="BU137" s="1" t="str">
        <f>HYPERLINK("https://nconnect.nicmar.ac.in/storage/profile/ProfilePhoto_P25701148_372981.jpg","Download")</f>
        <v>0</v>
      </c>
      <c r="BV137" s="3"/>
      <c r="BW137" s="3"/>
    </row>
    <row r="138" spans="1:75">
      <c r="A138" s="1" t="s">
        <v>75</v>
      </c>
      <c r="B138" s="1" t="s">
        <v>76</v>
      </c>
      <c r="C138" s="1" t="s">
        <v>3001</v>
      </c>
      <c r="D138" s="1" t="s">
        <v>3002</v>
      </c>
      <c r="E138" s="1"/>
      <c r="F138" s="1" t="s">
        <v>3003</v>
      </c>
      <c r="G138" s="1" t="s">
        <v>3004</v>
      </c>
      <c r="H138" s="1" t="s">
        <v>3005</v>
      </c>
      <c r="I138" s="1" t="s">
        <v>3006</v>
      </c>
      <c r="J138" s="1">
        <v>7207535559</v>
      </c>
      <c r="K138" s="1" t="s">
        <v>153</v>
      </c>
      <c r="L138" s="1" t="s">
        <v>3007</v>
      </c>
      <c r="M138" s="1" t="s">
        <v>85</v>
      </c>
      <c r="N138" s="1" t="s">
        <v>3008</v>
      </c>
      <c r="O138" s="1" t="s">
        <v>3009</v>
      </c>
      <c r="P138" s="1" t="s">
        <v>802</v>
      </c>
      <c r="Q138" s="1" t="s">
        <v>3010</v>
      </c>
      <c r="R138" s="1" t="s">
        <v>3011</v>
      </c>
      <c r="S138" s="1">
        <v>7702615999</v>
      </c>
      <c r="T138" s="1" t="s">
        <v>712</v>
      </c>
      <c r="U138" s="1" t="s">
        <v>3012</v>
      </c>
      <c r="V138" s="1">
        <v>9030888805</v>
      </c>
      <c r="W138" s="1" t="s">
        <v>189</v>
      </c>
      <c r="X138" s="1" t="s">
        <v>3013</v>
      </c>
      <c r="Y138" s="1" t="s">
        <v>3014</v>
      </c>
      <c r="Z138" s="1" t="s">
        <v>96</v>
      </c>
      <c r="AA138" s="1" t="s">
        <v>3013</v>
      </c>
      <c r="AB138" s="1" t="s">
        <v>3014</v>
      </c>
      <c r="AC138" s="1" t="s">
        <v>96</v>
      </c>
      <c r="AD138" s="1">
        <v>8.16</v>
      </c>
      <c r="AE138" s="1" t="s">
        <v>97</v>
      </c>
      <c r="AF138" s="1" t="s">
        <v>3015</v>
      </c>
      <c r="AG138" s="1" t="s">
        <v>3016</v>
      </c>
      <c r="AH138" s="1" t="s">
        <v>100</v>
      </c>
      <c r="AI138" s="1" t="s">
        <v>536</v>
      </c>
      <c r="AJ138" s="1">
        <v>92</v>
      </c>
      <c r="AK138" s="1">
        <v>9.2</v>
      </c>
      <c r="AL138" s="1" t="s">
        <v>3017</v>
      </c>
      <c r="AM138" s="1" t="s">
        <v>3016</v>
      </c>
      <c r="AN138" s="1"/>
      <c r="AO138" s="1" t="s">
        <v>104</v>
      </c>
      <c r="AP138" s="1" t="s">
        <v>762</v>
      </c>
      <c r="AQ138" s="1">
        <v>71.6</v>
      </c>
      <c r="AR138" s="1">
        <v>7.69</v>
      </c>
      <c r="AS138" s="1"/>
      <c r="AT138" s="1"/>
      <c r="AU138" s="1"/>
      <c r="AV138" s="1"/>
      <c r="AW138" s="1"/>
      <c r="AX138" s="1"/>
      <c r="AY138" s="1" t="s">
        <v>3018</v>
      </c>
      <c r="AZ138" s="1" t="s">
        <v>3018</v>
      </c>
      <c r="BA138" s="1"/>
      <c r="BB138" s="1"/>
      <c r="BC138" s="1" t="s">
        <v>136</v>
      </c>
      <c r="BD138" s="1" t="s">
        <v>633</v>
      </c>
      <c r="BE138" s="1">
        <v>77.9</v>
      </c>
      <c r="BF138" s="1">
        <v>8.54</v>
      </c>
      <c r="BG138" s="1"/>
      <c r="BH138" s="1"/>
      <c r="BI138" s="1"/>
      <c r="BJ138" s="1"/>
      <c r="BK138" s="1"/>
      <c r="BL138" s="1"/>
      <c r="BM138" s="1"/>
      <c r="BN138" s="1"/>
      <c r="BO138" s="1" t="s">
        <v>462</v>
      </c>
      <c r="BP138" s="1"/>
      <c r="BQ138" s="1"/>
      <c r="BR138" s="1" t="s">
        <v>3019</v>
      </c>
      <c r="BS138" s="1">
        <v>15</v>
      </c>
      <c r="BT138" s="1" t="s">
        <v>3020</v>
      </c>
      <c r="BU138" s="1" t="str">
        <f>HYPERLINK("https://nconnect.nicmar.ac.in/storage/profile/ProfilePhoto_P25701149_837291.jpg","Download")</f>
        <v>0</v>
      </c>
      <c r="BV138" s="3"/>
      <c r="BW138" s="3"/>
    </row>
    <row r="139" spans="1:75">
      <c r="A139" s="1" t="s">
        <v>75</v>
      </c>
      <c r="B139" s="1" t="s">
        <v>76</v>
      </c>
      <c r="C139" s="1" t="s">
        <v>3021</v>
      </c>
      <c r="D139" s="1" t="s">
        <v>3022</v>
      </c>
      <c r="E139" s="1"/>
      <c r="F139" s="1" t="s">
        <v>3023</v>
      </c>
      <c r="G139" s="1" t="s">
        <v>3024</v>
      </c>
      <c r="H139" s="1" t="s">
        <v>3025</v>
      </c>
      <c r="I139" s="1" t="s">
        <v>3026</v>
      </c>
      <c r="J139" s="1">
        <v>9322215902</v>
      </c>
      <c r="K139" s="1" t="s">
        <v>153</v>
      </c>
      <c r="L139" s="1" t="s">
        <v>730</v>
      </c>
      <c r="M139" s="1" t="s">
        <v>85</v>
      </c>
      <c r="N139" s="1" t="s">
        <v>3027</v>
      </c>
      <c r="O139" s="1"/>
      <c r="P139" s="1" t="s">
        <v>123</v>
      </c>
      <c r="Q139" s="1" t="s">
        <v>3028</v>
      </c>
      <c r="R139" s="1" t="s">
        <v>3029</v>
      </c>
      <c r="S139" s="1">
        <v>9987085902</v>
      </c>
      <c r="T139" s="1" t="s">
        <v>503</v>
      </c>
      <c r="U139" s="1" t="s">
        <v>3030</v>
      </c>
      <c r="V139" s="1">
        <v>7021805690</v>
      </c>
      <c r="W139" s="1" t="s">
        <v>189</v>
      </c>
      <c r="X139" s="1" t="s">
        <v>3031</v>
      </c>
      <c r="Y139" s="1" t="s">
        <v>249</v>
      </c>
      <c r="Z139" s="1" t="s">
        <v>163</v>
      </c>
      <c r="AA139" s="1" t="s">
        <v>3031</v>
      </c>
      <c r="AB139" s="1" t="s">
        <v>249</v>
      </c>
      <c r="AC139" s="1" t="s">
        <v>163</v>
      </c>
      <c r="AD139" s="1">
        <v>8.7</v>
      </c>
      <c r="AE139" s="1" t="s">
        <v>97</v>
      </c>
      <c r="AF139" s="1" t="s">
        <v>3032</v>
      </c>
      <c r="AG139" s="1" t="s">
        <v>560</v>
      </c>
      <c r="AH139" s="1" t="s">
        <v>195</v>
      </c>
      <c r="AI139" s="1" t="s">
        <v>100</v>
      </c>
      <c r="AJ139" s="1">
        <v>91.2</v>
      </c>
      <c r="AK139" s="1">
        <v>9.6</v>
      </c>
      <c r="AL139" s="1" t="s">
        <v>3032</v>
      </c>
      <c r="AM139" s="1" t="s">
        <v>560</v>
      </c>
      <c r="AN139" s="1"/>
      <c r="AO139" s="1" t="s">
        <v>133</v>
      </c>
      <c r="AP139" s="1" t="s">
        <v>101</v>
      </c>
      <c r="AQ139" s="1">
        <v>87.4</v>
      </c>
      <c r="AR139" s="1"/>
      <c r="AS139" s="1"/>
      <c r="AT139" s="1"/>
      <c r="AU139" s="1"/>
      <c r="AV139" s="1"/>
      <c r="AW139" s="1"/>
      <c r="AX139" s="1"/>
      <c r="AY139" s="1" t="s">
        <v>170</v>
      </c>
      <c r="AZ139" s="1" t="s">
        <v>3033</v>
      </c>
      <c r="BA139" s="1"/>
      <c r="BB139" s="1"/>
      <c r="BC139" s="1" t="s">
        <v>357</v>
      </c>
      <c r="BD139" s="1" t="s">
        <v>633</v>
      </c>
      <c r="BE139" s="1">
        <v>73.79</v>
      </c>
      <c r="BF139" s="1">
        <v>8.35</v>
      </c>
      <c r="BG139" s="1"/>
      <c r="BH139" s="1"/>
      <c r="BI139" s="1"/>
      <c r="BJ139" s="1"/>
      <c r="BK139" s="1"/>
      <c r="BL139" s="1"/>
      <c r="BM139" s="1"/>
      <c r="BN139" s="1"/>
      <c r="BO139" s="1" t="s">
        <v>3034</v>
      </c>
      <c r="BP139" s="1" t="s">
        <v>3035</v>
      </c>
      <c r="BQ139" s="1" t="s">
        <v>3036</v>
      </c>
      <c r="BR139" s="1" t="s">
        <v>3037</v>
      </c>
      <c r="BS139" s="1">
        <v>36</v>
      </c>
      <c r="BT139" s="1" t="s">
        <v>3038</v>
      </c>
      <c r="BU139" s="1" t="str">
        <f>HYPERLINK("https://nconnect.nicmar.ac.in/storage/profile/ProfilePhoto_P25701151_132857.jpg","Download")</f>
        <v>0</v>
      </c>
      <c r="BV139" s="3"/>
      <c r="BW139" s="3"/>
    </row>
    <row r="140" spans="1:75">
      <c r="A140" s="1" t="s">
        <v>75</v>
      </c>
      <c r="B140" s="1" t="s">
        <v>76</v>
      </c>
      <c r="C140" s="1" t="s">
        <v>3039</v>
      </c>
      <c r="D140" s="1" t="s">
        <v>2925</v>
      </c>
      <c r="E140" s="1"/>
      <c r="F140" s="1" t="s">
        <v>444</v>
      </c>
      <c r="G140" s="1" t="s">
        <v>3040</v>
      </c>
      <c r="H140" s="1" t="s">
        <v>3041</v>
      </c>
      <c r="I140" s="1" t="s">
        <v>3042</v>
      </c>
      <c r="J140" s="1">
        <v>9773336261</v>
      </c>
      <c r="K140" s="1" t="s">
        <v>83</v>
      </c>
      <c r="L140" s="1" t="s">
        <v>3043</v>
      </c>
      <c r="M140" s="1" t="s">
        <v>85</v>
      </c>
      <c r="N140" s="1" t="s">
        <v>552</v>
      </c>
      <c r="O140" s="1"/>
      <c r="P140" s="1" t="s">
        <v>88</v>
      </c>
      <c r="Q140" s="1" t="s">
        <v>3044</v>
      </c>
      <c r="R140" s="1" t="s">
        <v>3045</v>
      </c>
      <c r="S140" s="1">
        <v>9001992323</v>
      </c>
      <c r="T140" s="1" t="s">
        <v>275</v>
      </c>
      <c r="U140" s="1" t="s">
        <v>3046</v>
      </c>
      <c r="V140" s="1">
        <v>7878100252</v>
      </c>
      <c r="W140" s="1" t="s">
        <v>189</v>
      </c>
      <c r="X140" s="1" t="s">
        <v>3047</v>
      </c>
      <c r="Y140" s="1" t="s">
        <v>428</v>
      </c>
      <c r="Z140" s="1" t="s">
        <v>429</v>
      </c>
      <c r="AA140" s="1" t="s">
        <v>3047</v>
      </c>
      <c r="AB140" s="1" t="s">
        <v>428</v>
      </c>
      <c r="AC140" s="1" t="s">
        <v>429</v>
      </c>
      <c r="AD140" s="1">
        <v>7.44</v>
      </c>
      <c r="AE140" s="1" t="s">
        <v>97</v>
      </c>
      <c r="AF140" s="1" t="s">
        <v>3048</v>
      </c>
      <c r="AG140" s="1" t="s">
        <v>3049</v>
      </c>
      <c r="AH140" s="1" t="s">
        <v>512</v>
      </c>
      <c r="AI140" s="1" t="s">
        <v>536</v>
      </c>
      <c r="AJ140" s="1">
        <v>82</v>
      </c>
      <c r="AK140" s="1"/>
      <c r="AL140" s="1" t="s">
        <v>3048</v>
      </c>
      <c r="AM140" s="1" t="s">
        <v>3049</v>
      </c>
      <c r="AN140" s="1"/>
      <c r="AO140" s="1" t="s">
        <v>761</v>
      </c>
      <c r="AP140" s="1" t="s">
        <v>762</v>
      </c>
      <c r="AQ140" s="1">
        <v>72</v>
      </c>
      <c r="AR140" s="1"/>
      <c r="AS140" s="1"/>
      <c r="AT140" s="1"/>
      <c r="AU140" s="1"/>
      <c r="AV140" s="1"/>
      <c r="AW140" s="1"/>
      <c r="AX140" s="1"/>
      <c r="AY140" s="1" t="s">
        <v>1881</v>
      </c>
      <c r="AZ140" s="1" t="s">
        <v>3050</v>
      </c>
      <c r="BA140" s="1"/>
      <c r="BB140" s="1"/>
      <c r="BC140" s="1" t="s">
        <v>2065</v>
      </c>
      <c r="BD140" s="1" t="s">
        <v>610</v>
      </c>
      <c r="BE140" s="1">
        <v>66.48</v>
      </c>
      <c r="BF140" s="1">
        <v>7.45</v>
      </c>
      <c r="BG140" s="1"/>
      <c r="BH140" s="1"/>
      <c r="BI140" s="1"/>
      <c r="BJ140" s="1"/>
      <c r="BK140" s="1"/>
      <c r="BL140" s="1"/>
      <c r="BM140" s="1"/>
      <c r="BN140" s="1"/>
      <c r="BO140" s="1" t="s">
        <v>3051</v>
      </c>
      <c r="BP140" s="1" t="s">
        <v>3052</v>
      </c>
      <c r="BQ140" s="1" t="s">
        <v>2302</v>
      </c>
      <c r="BR140" s="1" t="s">
        <v>3053</v>
      </c>
      <c r="BS140" s="1">
        <v>8</v>
      </c>
      <c r="BT140" s="1" t="s">
        <v>3054</v>
      </c>
      <c r="BU140" s="1" t="str">
        <f>HYPERLINK("https://nconnect.nicmar.ac.in/storage/profile/ProfilePhoto_P25701152_148367.jpg","Download")</f>
        <v>0</v>
      </c>
      <c r="BV140" s="3"/>
      <c r="BW140" s="3"/>
    </row>
    <row r="141" spans="1:75">
      <c r="A141" s="1" t="s">
        <v>75</v>
      </c>
      <c r="B141" s="1" t="s">
        <v>76</v>
      </c>
      <c r="C141" s="1" t="s">
        <v>3055</v>
      </c>
      <c r="D141" s="1" t="s">
        <v>3056</v>
      </c>
      <c r="E141" s="1" t="s">
        <v>3057</v>
      </c>
      <c r="F141" s="1" t="s">
        <v>1926</v>
      </c>
      <c r="G141" s="1" t="s">
        <v>3058</v>
      </c>
      <c r="H141" s="1" t="s">
        <v>3059</v>
      </c>
      <c r="I141" s="1" t="s">
        <v>3060</v>
      </c>
      <c r="J141" s="1">
        <v>8669796805</v>
      </c>
      <c r="K141" s="1" t="s">
        <v>83</v>
      </c>
      <c r="L141" s="1" t="s">
        <v>3061</v>
      </c>
      <c r="M141" s="1" t="s">
        <v>85</v>
      </c>
      <c r="N141" s="1" t="s">
        <v>271</v>
      </c>
      <c r="O141" s="1" t="s">
        <v>3062</v>
      </c>
      <c r="P141" s="1" t="s">
        <v>123</v>
      </c>
      <c r="Q141" s="1" t="s">
        <v>3063</v>
      </c>
      <c r="R141" s="1" t="s">
        <v>3064</v>
      </c>
      <c r="S141" s="1">
        <v>9637282922</v>
      </c>
      <c r="T141" s="1" t="s">
        <v>1370</v>
      </c>
      <c r="U141" s="1" t="s">
        <v>3065</v>
      </c>
      <c r="V141" s="1">
        <v>7385223090</v>
      </c>
      <c r="W141" s="1" t="s">
        <v>1370</v>
      </c>
      <c r="X141" s="1" t="s">
        <v>3066</v>
      </c>
      <c r="Y141" s="1" t="s">
        <v>2883</v>
      </c>
      <c r="Z141" s="1" t="s">
        <v>163</v>
      </c>
      <c r="AA141" s="1" t="s">
        <v>3066</v>
      </c>
      <c r="AB141" s="1" t="s">
        <v>2883</v>
      </c>
      <c r="AC141" s="1" t="s">
        <v>163</v>
      </c>
      <c r="AD141" s="1">
        <v>7.51</v>
      </c>
      <c r="AE141" s="1" t="s">
        <v>97</v>
      </c>
      <c r="AF141" s="1" t="s">
        <v>3067</v>
      </c>
      <c r="AG141" s="1" t="s">
        <v>165</v>
      </c>
      <c r="AH141" s="1" t="s">
        <v>305</v>
      </c>
      <c r="AI141" s="1" t="s">
        <v>536</v>
      </c>
      <c r="AJ141" s="1">
        <v>84.6</v>
      </c>
      <c r="AK141" s="1"/>
      <c r="AL141" s="1" t="s">
        <v>3068</v>
      </c>
      <c r="AM141" s="1" t="s">
        <v>165</v>
      </c>
      <c r="AN141" s="1"/>
      <c r="AO141" s="1" t="s">
        <v>514</v>
      </c>
      <c r="AP141" s="1" t="s">
        <v>538</v>
      </c>
      <c r="AQ141" s="1">
        <v>68</v>
      </c>
      <c r="AR141" s="1"/>
      <c r="AS141" s="1"/>
      <c r="AT141" s="1"/>
      <c r="AU141" s="1"/>
      <c r="AV141" s="1"/>
      <c r="AW141" s="1"/>
      <c r="AX141" s="1"/>
      <c r="AY141" s="1" t="s">
        <v>3069</v>
      </c>
      <c r="AZ141" s="1" t="s">
        <v>3070</v>
      </c>
      <c r="BA141" s="1"/>
      <c r="BB141" s="1"/>
      <c r="BC141" s="1" t="s">
        <v>540</v>
      </c>
      <c r="BD141" s="1" t="s">
        <v>898</v>
      </c>
      <c r="BE141" s="1">
        <v>70.2</v>
      </c>
      <c r="BF141" s="1">
        <v>7.52</v>
      </c>
      <c r="BG141" s="1"/>
      <c r="BH141" s="1"/>
      <c r="BI141" s="1"/>
      <c r="BJ141" s="1"/>
      <c r="BK141" s="1"/>
      <c r="BL141" s="1"/>
      <c r="BM141" s="1"/>
      <c r="BN141" s="1"/>
      <c r="BO141" s="1" t="s">
        <v>3071</v>
      </c>
      <c r="BP141" s="1"/>
      <c r="BQ141" s="1"/>
      <c r="BR141" s="1" t="s">
        <v>3072</v>
      </c>
      <c r="BS141" s="1">
        <v>61</v>
      </c>
      <c r="BT141" s="1" t="s">
        <v>3073</v>
      </c>
      <c r="BU141" s="1" t="str">
        <f>HYPERLINK("https://nconnect.nicmar.ac.in/storage/profile/ProfilePhoto_P25701103_576182.jpg","Download")</f>
        <v>0</v>
      </c>
      <c r="BV141" s="3"/>
      <c r="BW141" s="3"/>
    </row>
    <row r="142" spans="1:75">
      <c r="A142" s="1" t="s">
        <v>75</v>
      </c>
      <c r="B142" s="1" t="s">
        <v>76</v>
      </c>
      <c r="C142" s="1" t="s">
        <v>3074</v>
      </c>
      <c r="D142" s="1" t="s">
        <v>3075</v>
      </c>
      <c r="E142" s="1"/>
      <c r="F142" s="1" t="s">
        <v>444</v>
      </c>
      <c r="G142" s="1" t="s">
        <v>3076</v>
      </c>
      <c r="H142" s="1" t="s">
        <v>3077</v>
      </c>
      <c r="I142" s="1" t="s">
        <v>3078</v>
      </c>
      <c r="J142" s="1">
        <v>6392907773</v>
      </c>
      <c r="K142" s="1" t="s">
        <v>83</v>
      </c>
      <c r="L142" s="1" t="s">
        <v>3079</v>
      </c>
      <c r="M142" s="1" t="s">
        <v>85</v>
      </c>
      <c r="N142" s="1" t="s">
        <v>932</v>
      </c>
      <c r="O142" s="1" t="s">
        <v>3080</v>
      </c>
      <c r="P142" s="1" t="s">
        <v>88</v>
      </c>
      <c r="Q142" s="1" t="s">
        <v>3081</v>
      </c>
      <c r="R142" s="1" t="s">
        <v>3082</v>
      </c>
      <c r="S142" s="1">
        <v>9450314853</v>
      </c>
      <c r="T142" s="1" t="s">
        <v>531</v>
      </c>
      <c r="U142" s="1" t="s">
        <v>3083</v>
      </c>
      <c r="V142" s="1">
        <v>9219661019</v>
      </c>
      <c r="W142" s="1" t="s">
        <v>189</v>
      </c>
      <c r="X142" s="1" t="s">
        <v>3084</v>
      </c>
      <c r="Y142" s="1" t="s">
        <v>3085</v>
      </c>
      <c r="Z142" s="1" t="s">
        <v>1003</v>
      </c>
      <c r="AA142" s="1" t="s">
        <v>3086</v>
      </c>
      <c r="AB142" s="1" t="s">
        <v>3087</v>
      </c>
      <c r="AC142" s="1" t="s">
        <v>1003</v>
      </c>
      <c r="AD142" s="1">
        <v>8.86</v>
      </c>
      <c r="AE142" s="1" t="s">
        <v>97</v>
      </c>
      <c r="AF142" s="1" t="s">
        <v>3088</v>
      </c>
      <c r="AG142" s="1" t="s">
        <v>3089</v>
      </c>
      <c r="AH142" s="1" t="s">
        <v>331</v>
      </c>
      <c r="AI142" s="1" t="s">
        <v>133</v>
      </c>
      <c r="AJ142" s="1">
        <v>63.2</v>
      </c>
      <c r="AK142" s="1"/>
      <c r="AL142" s="1" t="s">
        <v>3090</v>
      </c>
      <c r="AM142" s="1" t="s">
        <v>3091</v>
      </c>
      <c r="AN142" s="1"/>
      <c r="AO142" s="1" t="s">
        <v>136</v>
      </c>
      <c r="AP142" s="1" t="s">
        <v>228</v>
      </c>
      <c r="AQ142" s="1">
        <v>86.54</v>
      </c>
      <c r="AR142" s="1"/>
      <c r="AS142" s="1"/>
      <c r="AT142" s="1"/>
      <c r="AU142" s="1"/>
      <c r="AV142" s="1"/>
      <c r="AW142" s="1"/>
      <c r="AX142" s="1"/>
      <c r="AY142" s="1" t="s">
        <v>3092</v>
      </c>
      <c r="AZ142" s="1" t="s">
        <v>3093</v>
      </c>
      <c r="BA142" s="1"/>
      <c r="BB142" s="1"/>
      <c r="BC142" s="1" t="s">
        <v>228</v>
      </c>
      <c r="BD142" s="1" t="s">
        <v>232</v>
      </c>
      <c r="BE142" s="1">
        <v>80.3</v>
      </c>
      <c r="BF142" s="1">
        <v>8.03</v>
      </c>
      <c r="BG142" s="1"/>
      <c r="BH142" s="1"/>
      <c r="BI142" s="1"/>
      <c r="BJ142" s="1"/>
      <c r="BK142" s="1"/>
      <c r="BL142" s="1"/>
      <c r="BM142" s="1"/>
      <c r="BN142" s="1"/>
      <c r="BO142" s="1" t="s">
        <v>3094</v>
      </c>
      <c r="BP142" s="1"/>
      <c r="BQ142" s="1"/>
      <c r="BR142" s="1" t="s">
        <v>3095</v>
      </c>
      <c r="BS142" s="1">
        <v>15</v>
      </c>
      <c r="BT142" s="1" t="s">
        <v>3096</v>
      </c>
      <c r="BU142" s="1" t="str">
        <f>HYPERLINK("https://nconnect.nicmar.ac.in/storage/profile/ProfilePhoto_P25701104_261935.jpg","Download")</f>
        <v>0</v>
      </c>
      <c r="BV142" s="3"/>
      <c r="BW142" s="3"/>
    </row>
  </sheetData>
  <hyperlinks>
    <hyperlink ref="BU2" r:id="rId_hyperlink_1" tooltip="Download" display="Download"/>
    <hyperlink ref="BU3" r:id="rId_hyperlink_2" tooltip="Download" display="Download"/>
    <hyperlink ref="BU4" r:id="rId_hyperlink_3" tooltip="Download" display="Download"/>
    <hyperlink ref="BU5" r:id="rId_hyperlink_4" tooltip="Download" display="Download"/>
    <hyperlink ref="BU6" r:id="rId_hyperlink_5" tooltip="Download" display="Download"/>
    <hyperlink ref="BU7" r:id="rId_hyperlink_6" tooltip="Download" display="Download"/>
    <hyperlink ref="BU8" r:id="rId_hyperlink_7" tooltip="Download" display="Download"/>
    <hyperlink ref="BU9" r:id="rId_hyperlink_8" tooltip="Download" display="Download"/>
    <hyperlink ref="BU10" r:id="rId_hyperlink_9" tooltip="Download" display="Download"/>
    <hyperlink ref="BU11" r:id="rId_hyperlink_10" tooltip="Download" display="Download"/>
    <hyperlink ref="BU12" r:id="rId_hyperlink_11" tooltip="Download" display="Download"/>
    <hyperlink ref="BU13" r:id="rId_hyperlink_12" tooltip="Download" display="Download"/>
    <hyperlink ref="BU14" r:id="rId_hyperlink_13" tooltip="Download" display="Download"/>
    <hyperlink ref="BU15" r:id="rId_hyperlink_14" tooltip="Download" display="Download"/>
    <hyperlink ref="BU16" r:id="rId_hyperlink_15" tooltip="Download" display="Download"/>
    <hyperlink ref="BU17" r:id="rId_hyperlink_16" tooltip="Download" display="Download"/>
    <hyperlink ref="BU18" r:id="rId_hyperlink_17" tooltip="Download" display="Download"/>
    <hyperlink ref="BU19" r:id="rId_hyperlink_18" tooltip="Download" display="Download"/>
    <hyperlink ref="BU20" r:id="rId_hyperlink_19" tooltip="Download" display="Download"/>
    <hyperlink ref="BU21" r:id="rId_hyperlink_20" tooltip="Download" display="Download"/>
    <hyperlink ref="BU22" r:id="rId_hyperlink_21" tooltip="Download" display="Download"/>
    <hyperlink ref="BU23" r:id="rId_hyperlink_22" tooltip="Download" display="Download"/>
    <hyperlink ref="BU24" r:id="rId_hyperlink_23" tooltip="Download" display="Download"/>
    <hyperlink ref="BU25" r:id="rId_hyperlink_24" tooltip="Download" display="Download"/>
    <hyperlink ref="BU26" r:id="rId_hyperlink_25" tooltip="Download" display="Download"/>
    <hyperlink ref="BU27" r:id="rId_hyperlink_26" tooltip="Download" display="Download"/>
    <hyperlink ref="BU28" r:id="rId_hyperlink_27" tooltip="Download" display="Download"/>
    <hyperlink ref="BU29" r:id="rId_hyperlink_28" tooltip="Download" display="Download"/>
    <hyperlink ref="BU30" r:id="rId_hyperlink_29" tooltip="Download" display="Download"/>
    <hyperlink ref="BU31" r:id="rId_hyperlink_30" tooltip="Download" display="Download"/>
    <hyperlink ref="BU32" r:id="rId_hyperlink_31" tooltip="Download" display="Download"/>
    <hyperlink ref="BU33" r:id="rId_hyperlink_32" tooltip="Download" display="Download"/>
    <hyperlink ref="BU34" r:id="rId_hyperlink_33" tooltip="Download" display="Download"/>
    <hyperlink ref="BU35" r:id="rId_hyperlink_34" tooltip="Download" display="Download"/>
    <hyperlink ref="BU36" r:id="rId_hyperlink_35" tooltip="Download" display="Download"/>
    <hyperlink ref="BU37" r:id="rId_hyperlink_36" tooltip="Download" display="Download"/>
    <hyperlink ref="BU38" r:id="rId_hyperlink_37" tooltip="Download" display="Download"/>
    <hyperlink ref="BU39" r:id="rId_hyperlink_38" tooltip="Download" display="Download"/>
    <hyperlink ref="BU40" r:id="rId_hyperlink_39" tooltip="Download" display="Download"/>
    <hyperlink ref="BU41" r:id="rId_hyperlink_40" tooltip="Download" display="Download"/>
    <hyperlink ref="BU42" r:id="rId_hyperlink_41" tooltip="Download" display="Download"/>
    <hyperlink ref="BU43" r:id="rId_hyperlink_42" tooltip="Download" display="Download"/>
    <hyperlink ref="BU44" r:id="rId_hyperlink_43" tooltip="Download" display="Download"/>
    <hyperlink ref="BU45" r:id="rId_hyperlink_44" tooltip="Download" display="Download"/>
    <hyperlink ref="BU46" r:id="rId_hyperlink_45" tooltip="Download" display="Download"/>
    <hyperlink ref="BU47" r:id="rId_hyperlink_46" tooltip="Download" display="Download"/>
    <hyperlink ref="BU48" r:id="rId_hyperlink_47" tooltip="Download" display="Download"/>
    <hyperlink ref="BU49" r:id="rId_hyperlink_48" tooltip="Download" display="Download"/>
    <hyperlink ref="BU50" r:id="rId_hyperlink_49" tooltip="Download" display="Download"/>
    <hyperlink ref="BU51" r:id="rId_hyperlink_50" tooltip="Download" display="Download"/>
    <hyperlink ref="BU52" r:id="rId_hyperlink_51" tooltip="Download" display="Download"/>
    <hyperlink ref="BU53" r:id="rId_hyperlink_52" tooltip="Download" display="Download"/>
    <hyperlink ref="BU54" r:id="rId_hyperlink_53" tooltip="Download" display="Download"/>
    <hyperlink ref="BU55" r:id="rId_hyperlink_54" tooltip="Download" display="Download"/>
    <hyperlink ref="BU56" r:id="rId_hyperlink_55" tooltip="Download" display="Download"/>
    <hyperlink ref="BU57" r:id="rId_hyperlink_56" tooltip="Download" display="Download"/>
    <hyperlink ref="BU58" r:id="rId_hyperlink_57" tooltip="Download" display="Download"/>
    <hyperlink ref="BU59" r:id="rId_hyperlink_58" tooltip="Download" display="Download"/>
    <hyperlink ref="BU60" r:id="rId_hyperlink_59" tooltip="Download" display="Download"/>
    <hyperlink ref="BU61" r:id="rId_hyperlink_60" tooltip="Download" display="Download"/>
    <hyperlink ref="BU62" r:id="rId_hyperlink_61" tooltip="Download" display="Download"/>
    <hyperlink ref="BU63" r:id="rId_hyperlink_62" tooltip="Download" display="Download"/>
    <hyperlink ref="BU64" r:id="rId_hyperlink_63" tooltip="Download" display="Download"/>
    <hyperlink ref="BU65" r:id="rId_hyperlink_64" tooltip="Download" display="Download"/>
    <hyperlink ref="BU66" r:id="rId_hyperlink_65" tooltip="Download" display="Download"/>
    <hyperlink ref="BU67" r:id="rId_hyperlink_66" tooltip="Download" display="Download"/>
    <hyperlink ref="BU68" r:id="rId_hyperlink_67" tooltip="Download" display="Download"/>
    <hyperlink ref="BU69" r:id="rId_hyperlink_68" tooltip="Download" display="Download"/>
    <hyperlink ref="BU70" r:id="rId_hyperlink_69" tooltip="Download" display="Download"/>
    <hyperlink ref="BU71" r:id="rId_hyperlink_70" tooltip="Download" display="Download"/>
    <hyperlink ref="BU72" r:id="rId_hyperlink_71" tooltip="Download" display="Download"/>
    <hyperlink ref="BU73" r:id="rId_hyperlink_72" tooltip="Download" display="Download"/>
    <hyperlink ref="BU74" r:id="rId_hyperlink_73" tooltip="Download" display="Download"/>
    <hyperlink ref="BU75" r:id="rId_hyperlink_74" tooltip="Download" display="Download"/>
    <hyperlink ref="BU76" r:id="rId_hyperlink_75" tooltip="Download" display="Download"/>
    <hyperlink ref="BU77" r:id="rId_hyperlink_76" tooltip="Download" display="Download"/>
    <hyperlink ref="BU78" r:id="rId_hyperlink_77" tooltip="Download" display="Download"/>
    <hyperlink ref="BU79" r:id="rId_hyperlink_78" tooltip="Download" display="Download"/>
    <hyperlink ref="BU80" r:id="rId_hyperlink_79" tooltip="Download" display="Download"/>
    <hyperlink ref="BU81" r:id="rId_hyperlink_80" tooltip="Download" display="Download"/>
    <hyperlink ref="BU82" r:id="rId_hyperlink_81" tooltip="Download" display="Download"/>
    <hyperlink ref="BU83" r:id="rId_hyperlink_82" tooltip="Download" display="Download"/>
    <hyperlink ref="BU84" r:id="rId_hyperlink_83" tooltip="Download" display="Download"/>
    <hyperlink ref="BU85" r:id="rId_hyperlink_84" tooltip="Download" display="Download"/>
    <hyperlink ref="BU86" r:id="rId_hyperlink_85" tooltip="Download" display="Download"/>
    <hyperlink ref="BU87" r:id="rId_hyperlink_86" tooltip="Download" display="Download"/>
    <hyperlink ref="BU88" r:id="rId_hyperlink_87" tooltip="Download" display="Download"/>
    <hyperlink ref="BU89" r:id="rId_hyperlink_88" tooltip="Download" display="Download"/>
    <hyperlink ref="BU90" r:id="rId_hyperlink_89" tooltip="Download" display="Download"/>
    <hyperlink ref="BU91" r:id="rId_hyperlink_90" tooltip="Download" display="Download"/>
    <hyperlink ref="BU92" r:id="rId_hyperlink_91" tooltip="Download" display="Download"/>
    <hyperlink ref="BU93" r:id="rId_hyperlink_92" tooltip="Download" display="Download"/>
    <hyperlink ref="BU94" r:id="rId_hyperlink_93" tooltip="Download" display="Download"/>
    <hyperlink ref="BU95" r:id="rId_hyperlink_94" tooltip="Download" display="Download"/>
    <hyperlink ref="BU96" r:id="rId_hyperlink_95" tooltip="Download" display="Download"/>
    <hyperlink ref="BU97" r:id="rId_hyperlink_96" tooltip="Download" display="Download"/>
    <hyperlink ref="BU98" r:id="rId_hyperlink_97" tooltip="Download" display="Download"/>
    <hyperlink ref="BU99" r:id="rId_hyperlink_98" tooltip="Download" display="Download"/>
    <hyperlink ref="BU100" r:id="rId_hyperlink_99" tooltip="Download" display="Download"/>
    <hyperlink ref="BU101" r:id="rId_hyperlink_100" tooltip="Download" display="Download"/>
    <hyperlink ref="BU102" r:id="rId_hyperlink_101" tooltip="Download" display="Download"/>
    <hyperlink ref="BU103" r:id="rId_hyperlink_102" tooltip="Download" display="Download"/>
    <hyperlink ref="BU104" r:id="rId_hyperlink_103" tooltip="Download" display="Download"/>
    <hyperlink ref="BU105" r:id="rId_hyperlink_104" tooltip="Download" display="Download"/>
    <hyperlink ref="BU106" r:id="rId_hyperlink_105" tooltip="Download" display="Download"/>
    <hyperlink ref="BU107" r:id="rId_hyperlink_106" tooltip="Download" display="Download"/>
    <hyperlink ref="BU108" r:id="rId_hyperlink_107" tooltip="Download" display="Download"/>
    <hyperlink ref="BU109" r:id="rId_hyperlink_108" tooltip="Download" display="Download"/>
    <hyperlink ref="BU110" r:id="rId_hyperlink_109" tooltip="Download" display="Download"/>
    <hyperlink ref="BU111" r:id="rId_hyperlink_110" tooltip="Download" display="Download"/>
    <hyperlink ref="BU112" r:id="rId_hyperlink_111" tooltip="Download" display="Download"/>
    <hyperlink ref="BU113" r:id="rId_hyperlink_112" tooltip="Download" display="Download"/>
    <hyperlink ref="BU114" r:id="rId_hyperlink_113" tooltip="Download" display="Download"/>
    <hyperlink ref="BU115" r:id="rId_hyperlink_114" tooltip="Download" display="Download"/>
    <hyperlink ref="BU116" r:id="rId_hyperlink_115" tooltip="Download" display="Download"/>
    <hyperlink ref="BU117" r:id="rId_hyperlink_116" tooltip="Download" display="Download"/>
    <hyperlink ref="BU118" r:id="rId_hyperlink_117" tooltip="Download" display="Download"/>
    <hyperlink ref="BU119" r:id="rId_hyperlink_118" tooltip="Download" display="Download"/>
    <hyperlink ref="BU120" r:id="rId_hyperlink_119" tooltip="Download" display="Download"/>
    <hyperlink ref="BU121" r:id="rId_hyperlink_120" tooltip="Download" display="Download"/>
    <hyperlink ref="BU122" r:id="rId_hyperlink_121" tooltip="Download" display="Download"/>
    <hyperlink ref="BU123" r:id="rId_hyperlink_122" tooltip="Download" display="Download"/>
    <hyperlink ref="BU124" r:id="rId_hyperlink_123" tooltip="Download" display="Download"/>
    <hyperlink ref="BU125" r:id="rId_hyperlink_124" tooltip="Download" display="Download"/>
    <hyperlink ref="BU126" r:id="rId_hyperlink_125" tooltip="Download" display="Download"/>
    <hyperlink ref="BU127" r:id="rId_hyperlink_126" tooltip="Download" display="Download"/>
    <hyperlink ref="BU128" r:id="rId_hyperlink_127" tooltip="Download" display="Download"/>
    <hyperlink ref="BU129" r:id="rId_hyperlink_128" tooltip="Download" display="Download"/>
    <hyperlink ref="BU130" r:id="rId_hyperlink_129" tooltip="Download" display="Download"/>
    <hyperlink ref="BU131" r:id="rId_hyperlink_130" tooltip="Download" display="Download"/>
    <hyperlink ref="BU132" r:id="rId_hyperlink_131" tooltip="Download" display="Download"/>
    <hyperlink ref="BU133" r:id="rId_hyperlink_132" tooltip="Download" display="Download"/>
    <hyperlink ref="BU134" r:id="rId_hyperlink_133" tooltip="Download" display="Download"/>
    <hyperlink ref="BU135" r:id="rId_hyperlink_134" tooltip="Download" display="Download"/>
    <hyperlink ref="BU136" r:id="rId_hyperlink_135" tooltip="Download" display="Download"/>
    <hyperlink ref="BU137" r:id="rId_hyperlink_136" tooltip="Download" display="Download"/>
    <hyperlink ref="BU138" r:id="rId_hyperlink_137" tooltip="Download" display="Download"/>
    <hyperlink ref="BU139" r:id="rId_hyperlink_138" tooltip="Download" display="Download"/>
    <hyperlink ref="BU140" r:id="rId_hyperlink_139" tooltip="Download" display="Download"/>
    <hyperlink ref="BU141" r:id="rId_hyperlink_140" tooltip="Download" display="Download"/>
    <hyperlink ref="BU142" r:id="rId_hyperlink_141" tooltip="Download" display="Download"/>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2026-08-18T17:18:57+05:30</dcterms:created>
  <dcterms:modified xsi:type="dcterms:W3CDTF">2026-08-18T17:18:57+05:30</dcterms:modified>
  <dc:title>Untitled Spreadsheet</dc:title>
  <dc:description/>
  <dc:subject/>
  <cp:keywords/>
  <cp:category/>
</cp:coreProperties>
</file>