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<sst xmlns="http://schemas.openxmlformats.org/spreadsheetml/2006/main" uniqueCount="2229">
  <si>
    <t>Program</t>
  </si>
  <si>
    <t>Batch</t>
  </si>
  <si>
    <t>Roll Number</t>
  </si>
  <si>
    <t>First Name</t>
  </si>
  <si>
    <t>Middle Name</t>
  </si>
  <si>
    <t>Last Name</t>
  </si>
  <si>
    <t>Name</t>
  </si>
  <si>
    <t>E-mail Address</t>
  </si>
  <si>
    <t>Campus E-mail Address</t>
  </si>
  <si>
    <t>Mobile</t>
  </si>
  <si>
    <t>Gender</t>
  </si>
  <si>
    <t>DOB</t>
  </si>
  <si>
    <t>Marital Status</t>
  </si>
  <si>
    <t>Language</t>
  </si>
  <si>
    <t>Hobby</t>
  </si>
  <si>
    <t>Blood Group</t>
  </si>
  <si>
    <t>Aadhar Nubmer</t>
  </si>
  <si>
    <t>Father</t>
  </si>
  <si>
    <t>Father Mobile</t>
  </si>
  <si>
    <t>Father Occupation</t>
  </si>
  <si>
    <t>Mother</t>
  </si>
  <si>
    <t>Mother Mobile</t>
  </si>
  <si>
    <t>Mother Occupation</t>
  </si>
  <si>
    <t>Address</t>
  </si>
  <si>
    <t>City</t>
  </si>
  <si>
    <t>State</t>
  </si>
  <si>
    <t>Correspondence Address</t>
  </si>
  <si>
    <t>Correspondence City</t>
  </si>
  <si>
    <t>Correspondence State</t>
  </si>
  <si>
    <t>Current CGPA</t>
  </si>
  <si>
    <t>Backlog</t>
  </si>
  <si>
    <t>SSC School</t>
  </si>
  <si>
    <t>SSC Board</t>
  </si>
  <si>
    <t>SSC Joining Date</t>
  </si>
  <si>
    <t>SSC Passing Date</t>
  </si>
  <si>
    <t>SSC Marks</t>
  </si>
  <si>
    <t>SSC CGPA</t>
  </si>
  <si>
    <t>HSC School</t>
  </si>
  <si>
    <t>HSC Board</t>
  </si>
  <si>
    <t>HSC Joining Date</t>
  </si>
  <si>
    <t>HSC Passing Date</t>
  </si>
  <si>
    <t>HSC Marks</t>
  </si>
  <si>
    <t>HSC CGPA</t>
  </si>
  <si>
    <t>Diploma</t>
  </si>
  <si>
    <t>Diploma College</t>
  </si>
  <si>
    <t>Diploma Joining Date</t>
  </si>
  <si>
    <t>Diploma Passing Date</t>
  </si>
  <si>
    <t>Diploma Marks</t>
  </si>
  <si>
    <t>Diploma CGPA</t>
  </si>
  <si>
    <t>Graduation University</t>
  </si>
  <si>
    <t>Graduation College</t>
  </si>
  <si>
    <t>Graduation Joining Date</t>
  </si>
  <si>
    <t>Graduation Passing Date</t>
  </si>
  <si>
    <t>Graduation Marks</t>
  </si>
  <si>
    <t>Graduation CGPA</t>
  </si>
  <si>
    <t>Post Graduation University</t>
  </si>
  <si>
    <t>Post Graduation College</t>
  </si>
  <si>
    <t>Post Graduation Joining Date</t>
  </si>
  <si>
    <t>Post Graduation Passing Date</t>
  </si>
  <si>
    <t>Post Graduation Marks</t>
  </si>
  <si>
    <t>Post Graduation CGPA</t>
  </si>
  <si>
    <t>Technical Skills</t>
  </si>
  <si>
    <t>Work Experience</t>
  </si>
  <si>
    <t>Total Experience</t>
  </si>
  <si>
    <t>Project / Internship Detail</t>
  </si>
  <si>
    <t>Total(weeks)</t>
  </si>
  <si>
    <t>Certifications Details(if any)</t>
  </si>
  <si>
    <t>Profile Picture</t>
  </si>
  <si>
    <t>Intern Counter</t>
  </si>
  <si>
    <t>Job Counter</t>
  </si>
  <si>
    <t>MBA-ACM</t>
  </si>
  <si>
    <t>2025-2027</t>
  </si>
  <si>
    <t>H2570066</t>
  </si>
  <si>
    <t>SUMAVALI</t>
  </si>
  <si>
    <t>KOMMU</t>
  </si>
  <si>
    <t>Sumavali Kommu</t>
  </si>
  <si>
    <t>sumavalikmu@gmail.com</t>
  </si>
  <si>
    <t>h2570066@student.nicmar.ac.in</t>
  </si>
  <si>
    <t>Female</t>
  </si>
  <si>
    <t>21-May-2004</t>
  </si>
  <si>
    <t>Single</t>
  </si>
  <si>
    <t>Telugu, English, Hindi</t>
  </si>
  <si>
    <t>B+ve</t>
  </si>
  <si>
    <t>8816 0254 1607</t>
  </si>
  <si>
    <t>K GANGADHAR</t>
  </si>
  <si>
    <t>RETIRED GOVERNMENT OFFICE</t>
  </si>
  <si>
    <t>LAVANYA KOMMU</t>
  </si>
  <si>
    <t>HOUSE WIFE</t>
  </si>
  <si>
    <t>Flat No: 104, A-Block, Ashoka Elite Apartments, Yellamagutta, Nizamabad</t>
  </si>
  <si>
    <t>Nizamabad</t>
  </si>
  <si>
    <t>Telangana</t>
  </si>
  <si>
    <t>NA</t>
  </si>
  <si>
    <t>KAKATIYA OLYMPAID SCHOOL</t>
  </si>
  <si>
    <t>SCC, NIZAMABAD, TELANGANA</t>
  </si>
  <si>
    <t>2019-Jun</t>
  </si>
  <si>
    <t>2019-Apr</t>
  </si>
  <si>
    <t>KAKATIYA JUNIOR COLLEGE</t>
  </si>
  <si>
    <t>TGBIE, NIZAMABAD, TELANGANA</t>
  </si>
  <si>
    <t>2019-Aug</t>
  </si>
  <si>
    <t>2021-Mar</t>
  </si>
  <si>
    <t>JNTUH</t>
  </si>
  <si>
    <t>VALLURUPALLI NAGESHWAR RAO VIGNANA JYOTHI INSITUTE OF ENGINEERING AND TECHNOLOGY, HYDERABAD, TELANGANA</t>
  </si>
  <si>
    <t>2021-Dec</t>
  </si>
  <si>
    <t>2025-May</t>
  </si>
  <si>
    <t>AutoCAD,MS Office,Q-GIS,STAAD Pro,PLAXIS-2D</t>
  </si>
  <si>
    <t>National Institute of Technology, Warangal | Intern- Civil Engineering | Warangal | Jun 2023 | Jun 2023 | 3.8571428571429 Weeks
My Home Construction Pvt.Ltd | Intern- Civil Engineering | Kokapet, Hyderabad | May 2024 | Jun 2024 | 4 Weeks
VNRVJIET | Team Leader | VNRVJIET | Aug 2024 | May 2025 | 39 Weeks</t>
  </si>
  <si>
    <t>H2570067</t>
  </si>
  <si>
    <t>KONGARI</t>
  </si>
  <si>
    <t>MADHURIMA</t>
  </si>
  <si>
    <t>Kongari Madhurima</t>
  </si>
  <si>
    <t>madhurimakongari17@gmail.com</t>
  </si>
  <si>
    <t>h2570067@student.nicmar.ac.in</t>
  </si>
  <si>
    <t>07-Feb-2004</t>
  </si>
  <si>
    <t>English, Telugu and Hindi</t>
  </si>
  <si>
    <t>Kuchipudi dance,Cooking,Reading short stories</t>
  </si>
  <si>
    <t>O+ve</t>
  </si>
  <si>
    <t>3126 3863 0290</t>
  </si>
  <si>
    <t>K SHYAM SUNDAR</t>
  </si>
  <si>
    <t>LECTURER</t>
  </si>
  <si>
    <t>K JAMUNA</t>
  </si>
  <si>
    <t>SELF-EMPLOYED</t>
  </si>
  <si>
    <t>#6-102/3, V G Colony, Beside Bhavita Apartments, Near Bachpan School, Medipally Po&amp;Mdl, Medipally, Medchal Dist</t>
  </si>
  <si>
    <t>Hyderabad</t>
  </si>
  <si>
    <t>GOWTHAM MODEL SCHOOL, BODUPPAL</t>
  </si>
  <si>
    <t>TELANGANA BOARD OF SECONDARY EDUCATION</t>
  </si>
  <si>
    <t>2018-Jun</t>
  </si>
  <si>
    <t>2019-Mar</t>
  </si>
  <si>
    <t>ST. PIOUS X JUNIOR COLLEGE FOR GIRLS, RAMNAGAR</t>
  </si>
  <si>
    <t>TELANGANA STATE BOARD OF INTERMEDIATE EDUCATION</t>
  </si>
  <si>
    <t>KAKATIYA UNIVERSITY</t>
  </si>
  <si>
    <t>KU COLLEGE OF ENGINEERING AND TECHNOLOGY, WARANGAL, TELANGANA</t>
  </si>
  <si>
    <t>2025-Apr</t>
  </si>
  <si>
    <t>AutoCAD,MS Office,MS Project,Primavera</t>
  </si>
  <si>
    <t>KU COLLEGE OF ENGINEERING AND TECHNOLOGY | STUDENT | WARANGAL | Dec 2024 | Apr 2025 | 20.142857142857 Weeks</t>
  </si>
  <si>
    <t>H2570068</t>
  </si>
  <si>
    <t>KOPPARTHI</t>
  </si>
  <si>
    <t>IMMANUYELU</t>
  </si>
  <si>
    <t>Kopparthi Immanuyelu</t>
  </si>
  <si>
    <t>immaneelukopparthi@gmail.com</t>
  </si>
  <si>
    <t>h2570068@student.nicmar.ac.in</t>
  </si>
  <si>
    <t>Male</t>
  </si>
  <si>
    <t>11-Feb-2002</t>
  </si>
  <si>
    <t>English, Hindi, Telugu</t>
  </si>
  <si>
    <t>PLAYING CRICKET,WATCHING NEWS,SURFING INTERNET,READING BOOKS,LISTENING MUSIC</t>
  </si>
  <si>
    <t>5448 4285 5649</t>
  </si>
  <si>
    <t>VENKATESWARLU</t>
  </si>
  <si>
    <t>GOVT EMPLOYEE</t>
  </si>
  <si>
    <t>VIJAYA BHARATHI</t>
  </si>
  <si>
    <t>HOME MAKER</t>
  </si>
  <si>
    <t>1-64,PAMIDIPADU,KORISAPADU MADAL,BAPATLA</t>
  </si>
  <si>
    <t>Bapatla</t>
  </si>
  <si>
    <t>Andhra Pradesh</t>
  </si>
  <si>
    <t>SRI RAMA KRISHNA ENGLISH MEDIUM HIGH SCHOOL</t>
  </si>
  <si>
    <t>SCHOOL OF SECONDARY EDUCATION ANDHRA PRADESH</t>
  </si>
  <si>
    <t>2017-Jun</t>
  </si>
  <si>
    <t>2018-Apr</t>
  </si>
  <si>
    <t>DIPLOMA IN CIVIL ENGINEERING</t>
  </si>
  <si>
    <t>DAMACHERLA ANJANEYULU GOVT POLYTECHNIC COLLEGE</t>
  </si>
  <si>
    <t>2018-Jul</t>
  </si>
  <si>
    <t>2021-Apr</t>
  </si>
  <si>
    <t>JAWAHARLAL NEHRU TECHNOLOGICAL UNIVERSITY, KAKINADA</t>
  </si>
  <si>
    <t>PACE INSTITUTE OF TECHNOLOGY AND SCIENCES</t>
  </si>
  <si>
    <t>2021-Jul</t>
  </si>
  <si>
    <t>2024-Apr</t>
  </si>
  <si>
    <t>AutoCAD,MS Office,MS Project,Primavera,SKETCH UP,BASICS OF REVIT,BASICS OF STAAD PRO</t>
  </si>
  <si>
    <t>SRI MASTERS GROTECH CONSULTANTS | TECHNICAL ANALYST | ONGOLE | Nov 2020 | Apr 2021 | 20.714285714286 Weeks
SRI MASTERS GROTECH CONSULTANTS | TECHNICAL ANALYST | ONGOLE | Jun 2024 | Apr 2025 | 42 Weeks
PACE INSTITUTE OF TECHNOLOGY AND SCIENCES | TEAM CO-ORDIANTOR | VALLUR | Nov 2023 | Apr 2024 | 22 Weeks</t>
  </si>
  <si>
    <t>NATIONAL SERVICE SCHEME</t>
  </si>
  <si>
    <t>H2570069</t>
  </si>
  <si>
    <t>KOSANA</t>
  </si>
  <si>
    <t>JUGAN</t>
  </si>
  <si>
    <t>JAYANTH</t>
  </si>
  <si>
    <t>Kosana Jugan Jayanth</t>
  </si>
  <si>
    <t>jayanthkosana3439@gmail.com</t>
  </si>
  <si>
    <t>h2570069@student.nicmar.ac.in</t>
  </si>
  <si>
    <t>31-Aug-2003</t>
  </si>
  <si>
    <t>TELUGU, ENGLISH, HINDI</t>
  </si>
  <si>
    <t>Playing Cricket,Playing Volleyball,Listening Music,Watching Movies,Watching Cricket</t>
  </si>
  <si>
    <t>5167 0966 4776</t>
  </si>
  <si>
    <t>KOSANA NAGANJANEYULU</t>
  </si>
  <si>
    <t>LATE</t>
  </si>
  <si>
    <t>KOSANA ARUNA</t>
  </si>
  <si>
    <t>15-63-A/2, YAZALI, KARLAPALEM, BAPATLA, ANDHRA PRADESH 522111</t>
  </si>
  <si>
    <t>SRI CHAITANYA SCHOOL</t>
  </si>
  <si>
    <t>BOARD OF SECONDARY EDUCATION, ANDHRAÂ PRADESH</t>
  </si>
  <si>
    <t>NRI JUNIOR COLLEGE</t>
  </si>
  <si>
    <t>BOARD OF INTERMEDIATE EDUCATION OF ANDHRA PRADESH</t>
  </si>
  <si>
    <t>2020-Mar</t>
  </si>
  <si>
    <t>ACHARYA NAGARJUNA UNIVERSITY</t>
  </si>
  <si>
    <t>BAPATLA ENGINEERING COLLEGE, BAPATLA</t>
  </si>
  <si>
    <t>2020-Aug</t>
  </si>
  <si>
    <t>AutoCAD,MS Office,MS Project,Primavera,Revit,Arc-GIS,Sketch-UP</t>
  </si>
  <si>
    <t>CONSTRUCTION INDUSTRY DEVELOPEMENT COUNCIL | BUILDING HEALTH ASSESSMENT AND RETROFITTING | BAPATLA | Feb 2024 | Mar 2024 | 6 Weeks
BAPATLA ENGINEERING COLLEGE | ASSESSMENT OF LAND USE &amp; LAND COVER CHANGES IN KADDAM WATERSHED USING GEO- INFORMATICÂ APPROACH | BAPATLA | Dec 2023 | Apr 2024 | 21.571428571429 Weeks</t>
  </si>
  <si>
    <t>H2570070</t>
  </si>
  <si>
    <t>KOVOOR</t>
  </si>
  <si>
    <t>DHEERAJ</t>
  </si>
  <si>
    <t>KRISHNA</t>
  </si>
  <si>
    <t>Kovoor Dheeraj Krishna</t>
  </si>
  <si>
    <t>kovoordheerajkrishna@gmail.com</t>
  </si>
  <si>
    <t>h2570070@student.nicmar.ac.in</t>
  </si>
  <si>
    <t>07-Jul-2004</t>
  </si>
  <si>
    <t>English,Telugu,Hindi</t>
  </si>
  <si>
    <t>8932 3823 5644</t>
  </si>
  <si>
    <t>KOVOOR SHIVA PRAVEEN</t>
  </si>
  <si>
    <t>CIVIL CONTRACTOR</t>
  </si>
  <si>
    <t>KOVOOR KAVITHA</t>
  </si>
  <si>
    <t>Dr.no:12-2-139,Bhavani Shankar Complex,3rd Floor, Ashok Nagar, Anantapur,515001,</t>
  </si>
  <si>
    <t>Anantapur</t>
  </si>
  <si>
    <t>VISWABHARATI HIGH SCHOOL</t>
  </si>
  <si>
    <t>BOARD OF SECONDARY EDUCATION ANDHRA PRADESH</t>
  </si>
  <si>
    <t>NIRAMALA JUNIOR COLLEGE</t>
  </si>
  <si>
    <t>JAWAHARLAL NEHRU TECHNOLOGICAL UNIVERSITY ANANATAPUR ,ANDHRA PRADESH</t>
  </si>
  <si>
    <t>SRINIVASA RAMANUJAN INSTITUTE OF TECHNOLOGY, ANANATAPUR ,ANDHRA PRADESH</t>
  </si>
  <si>
    <t>AutoCAD,MS Office,MS Project,Tekla software basics,Revit software basics,Staad Pro software basics</t>
  </si>
  <si>
    <t>EDUSKILLS (AICTE PORTAL) | STRUCTURAL ANALYSIS WITH STAAD . PRO VIRTUAL INTERNSHIP | DONE IN ONLINE | Jul 2024 | Sep 2024 | 8.8571428571429 Weeks
CAD UNIVERSE | CAD 2022 (2D &amp; 3D ) &amp; STAAD III PRO | ANANTAPUR | Aug 2023 | Nov 2023 | 13.142857142857 Weeks
SRINIVASA RAMANUJAN INSTITUTE OF TECHNOLOGY | REINFORCEMENT OF SOIL ENHANCEMENT TECHNOLOGIES WITH TEA WASTAGE SAW DUST GLASS FIBER LIME | ANANTAPUR, ANDHRA PRADESH | Oct 2024 | Apr 2025 | 27.857142857143 Weeks</t>
  </si>
  <si>
    <t>Structural Analysis With Staad.Pro
AUTO CAD 2022 (2D &amp; 3D) &amp; STAAD III &amp; PRO</t>
  </si>
  <si>
    <t>H2570071</t>
  </si>
  <si>
    <t>KURAPATI</t>
  </si>
  <si>
    <t>RAVI CHANDRA</t>
  </si>
  <si>
    <t>Kurapati Ravi Chandra</t>
  </si>
  <si>
    <t>ravichandra99512@gmail.com</t>
  </si>
  <si>
    <t>h2570071@student.nicmar.ac.in</t>
  </si>
  <si>
    <t>16-Oct-2002</t>
  </si>
  <si>
    <t>English, Hindi, Telugu, Kannada</t>
  </si>
  <si>
    <t>7568 7580 5695</t>
  </si>
  <si>
    <t>KURAPATI RAMESH</t>
  </si>
  <si>
    <t>EMPLOYEE AT SALES SHOP</t>
  </si>
  <si>
    <t>KURAPATI BINDHU</t>
  </si>
  <si>
    <t>H.no.1-1-648, Padma Nagar Rd No.2</t>
  </si>
  <si>
    <t>VIJAY HIGH SCHOOL</t>
  </si>
  <si>
    <t>SECONDARY SCHOOL CERTIFICATE TELANGANA</t>
  </si>
  <si>
    <t>2017-Jul</t>
  </si>
  <si>
    <t>2018-Mar</t>
  </si>
  <si>
    <t>NARAYANA JUNIOR COLLEGE</t>
  </si>
  <si>
    <t>2020-Feb</t>
  </si>
  <si>
    <t>JAWAHARLAL NEHRU TECHNOLOGICAL UNIVERSITY HYDERABAD</t>
  </si>
  <si>
    <t>VALLURUPALLI NAGESWARA RAO VIGNANA JYOTHI INSTITUTE OF ENGINEERING &amp;TECHNOLOGY</t>
  </si>
  <si>
    <t>2020-Nov</t>
  </si>
  <si>
    <t>AutoCAD,MS Office,MS Project,Revit,Staad pro,GIS</t>
  </si>
  <si>
    <t>BRIGADE ENTERPRISES LIMITED | GRADUATE ENGINEER TRAINEE | BANGALORE, KARNATAKA, INDIA | Jun 2024 | Aug 2025 | 59.571428571429 Weeks
VNR VJIET | Team Lead for the project : â€œExperimental Investigation on Ternary Blended Fiber Reinforced Concreteâ€ | Hyderabad | Mar 2023 | Apr 2024 | 58.142857142857 Weeks</t>
  </si>
  <si>
    <t>Courses under "Cyber Security"
Construction Methods and Equipment Management
Principles of Construction Management
GIS Certification Program</t>
  </si>
  <si>
    <t>H2570072</t>
  </si>
  <si>
    <t>LAGUDU</t>
  </si>
  <si>
    <t>VENKATA</t>
  </si>
  <si>
    <t>JOSHIKA</t>
  </si>
  <si>
    <t>Lagudu Venkata Joshika</t>
  </si>
  <si>
    <t>lvjoshika@gmail.com</t>
  </si>
  <si>
    <t>h2570072@student.nicmar.ac.in</t>
  </si>
  <si>
    <t>01-Nov-2003</t>
  </si>
  <si>
    <t>Reading personality development books,listening music,watching movies,poster designing,informal video editing</t>
  </si>
  <si>
    <t>8277 6804 0053</t>
  </si>
  <si>
    <t>L.V.PRASAD</t>
  </si>
  <si>
    <t>GOVERNMENT EMPLOYEE</t>
  </si>
  <si>
    <t>L.LALITHA DEVI</t>
  </si>
  <si>
    <t>Flat No.504, Sri Kartikeya Enclave, Pradeep Nagar, Vizianagaram</t>
  </si>
  <si>
    <t>Vizianagaram</t>
  </si>
  <si>
    <t>NARAYANA HIGH SCHOOL</t>
  </si>
  <si>
    <t>CBSE, VISAKHAPATNAM, ANDHRA PRADESH</t>
  </si>
  <si>
    <t>2020-Jun</t>
  </si>
  <si>
    <t>2021-Sep</t>
  </si>
  <si>
    <t>GAYATRI VIDYA PARISHAD COLLEGE OF ENGINEERING (AUTONOMOUS), VISAKHAPATNAM, ANDHRA PRADESH</t>
  </si>
  <si>
    <t>2021-Nov</t>
  </si>
  <si>
    <t>2025-Mar</t>
  </si>
  <si>
    <t>AutoCAD,MS Office,MS Project,REVIT ARCHITECTURE,STAAD PRO</t>
  </si>
  <si>
    <t>COASTAL CONCRETE | QC/QA | VISAKHAPATNAM | May 2023 | Jun 2023 | 2.7142857142857 Weeks
PANCHAYATI RAJ DEPARTMENT, SUB DIVISION BHOGHAPURAM | SITE INTERN | VIZIANAGARAM | May 2024 | Jun 2024 | 6 Weeks
GAYATRI VIDYA PARISHAD COLLEGE OF ENGINEERING | STUDENT | VISAKHAPATNAM | Oct 2024 | Mar 2025 | 19.285714285714 Weeks</t>
  </si>
  <si>
    <t>BIM REVIT ARCHITECTURE</t>
  </si>
  <si>
    <t>H2570073</t>
  </si>
  <si>
    <t>LAKUMARAPU</t>
  </si>
  <si>
    <t>MANISH</t>
  </si>
  <si>
    <t>KUMAR</t>
  </si>
  <si>
    <t>Lakumarapu Manish Kumar</t>
  </si>
  <si>
    <t>manish.lakumarapu@gmail.com</t>
  </si>
  <si>
    <t>h2570073@student.nicmar.ac.in</t>
  </si>
  <si>
    <t>14-Jul-2003</t>
  </si>
  <si>
    <t>8953 2603 2613</t>
  </si>
  <si>
    <t>LAKUMARAPU NARSIMHA</t>
  </si>
  <si>
    <t>BUSINESS</t>
  </si>
  <si>
    <t>LAKUMARAPU SHOBHA RANI</t>
  </si>
  <si>
    <t>8-5-283/117/SP,PLOT NO-117,ROAD NO-3,MADHAVA NAGAR COLONY,BAIRAMALGUDA,KARMANGHAT</t>
  </si>
  <si>
    <t>BRILLIANT GRAMMAR HIGH SCHOOL</t>
  </si>
  <si>
    <t>SECONDARY SCHOOL CERTIFICATE, HYDERABAD/TELANGANA</t>
  </si>
  <si>
    <t>2019-May</t>
  </si>
  <si>
    <t>2021-Jun</t>
  </si>
  <si>
    <t>JAWAHARLAL NEHRU TECHNOLOGICAL UNIVERSITY HYDERABAD (JNTUH),HYDERABAD</t>
  </si>
  <si>
    <t>CVR COLLEGE OF ENGINEERING, MANGALPALLI(V),TELANGANA</t>
  </si>
  <si>
    <t>AutoCAD,MS Office,MS Project,Primavera,Revit architecture,QGIS,MS Excel</t>
  </si>
  <si>
    <t>CVR COLLEGE OF ENGINEERING | STUDENT | MANGALPALLI,IBRAHIMPATNAM | Jun 2024 | Nov 2024 | 21 Weeks
CVR COLLEGE OF ENGINEERING | STUDENT | MANGALPALLI,IBRAHIMPATNAM | Dec 2024 | Apr 2025 | 15.428571428571 Weeks</t>
  </si>
  <si>
    <t>Certification on Standard Penetration Test
Certificate in AUTOCAD Building Design</t>
  </si>
  <si>
    <t>H2570074</t>
  </si>
  <si>
    <t>LALITHAMBIGAI</t>
  </si>
  <si>
    <t>S</t>
  </si>
  <si>
    <t>Lalithambigai S</t>
  </si>
  <si>
    <t>lallliii24102003@gmail.com</t>
  </si>
  <si>
    <t>h2570074@student.nicmar.ac.in</t>
  </si>
  <si>
    <t>24-Oct-2003</t>
  </si>
  <si>
    <t>TAMIL,ENGLISH.</t>
  </si>
  <si>
    <t>6839 4979 5560</t>
  </si>
  <si>
    <t>SENTHILKUMAR B</t>
  </si>
  <si>
    <t>KAVITHA M</t>
  </si>
  <si>
    <t>DOOR NO.44,INDHRA GANDHI STREET,PASUMPON NAGAR,PAZHANGANATHAM,MADURAI,TAMILNADU.</t>
  </si>
  <si>
    <t>Madurai</t>
  </si>
  <si>
    <t>Tamil Nadu</t>
  </si>
  <si>
    <t>PLOT NO.93,GOLDEN CITY 3RD STREET,NEAR FERACCA NAGAR,PASUMALAI,THIRUPARANKUNDRAM,MADURAI,TAMILNADU.</t>
  </si>
  <si>
    <t>EBG MATRICULATION HIGHER SECONDARY SCHOOL</t>
  </si>
  <si>
    <t>TAMILNADU STATE BOARD OF SECONDARY EDUCATION,MADURAI,TAMILNADU.</t>
  </si>
  <si>
    <t>MAHATMA MONTESSORI MATRICULATION HIGHER SECONDARY SCHOOL</t>
  </si>
  <si>
    <t>TAMILNADU STATE BOARD OF HIGHER SECONDARY EDUCATION,MADURAI,TAMILNADU</t>
  </si>
  <si>
    <t>2021-May</t>
  </si>
  <si>
    <t>ANNA UNIVERSITY</t>
  </si>
  <si>
    <t>RAJALAKSHMI ENGINEERING COLLEGE,CHENNAI,TAMILNADU.</t>
  </si>
  <si>
    <t>2021-Oct</t>
  </si>
  <si>
    <t>AutoCAD,MS Office,MS Project,Primavera,Autodesk Revit,Navisworks,STAAD Pro</t>
  </si>
  <si>
    <t>RAJALAKSHMI ENGINEERING COLLEGE | STUDENT | CHENNAI,TAMILNADU. | Jan 2025 | Apr 2025 | 14.142857142857 Weeks
Dar Builders | INTERN | MADURAI,TAMILNADU. | Jun 2023 | Jun 2023 | 1.8571428571429 Weeks
RAJALAKSHMI ENGINEERING COLLEGE | STUDENT | CHENNAI,TAMILNADU. | Jul 2024 | Dec 2024 | 23.142857142857 Weeks</t>
  </si>
  <si>
    <t>CERTIFICATE OF PARTICIPATION (WORKSHOP ON VR IN CIVIL ENGINEERING)
DESIGN THINKING CONTEST 2024
CERTIFICATE OF MERIT</t>
  </si>
  <si>
    <t>H2570075</t>
  </si>
  <si>
    <t>LEKSHMY</t>
  </si>
  <si>
    <t>B</t>
  </si>
  <si>
    <t>R</t>
  </si>
  <si>
    <t>Lekshmy B R</t>
  </si>
  <si>
    <t>lekshmylechu49@gmail.com</t>
  </si>
  <si>
    <t>h2570075@student.nicmar.ac.in</t>
  </si>
  <si>
    <t>27-Feb-2002</t>
  </si>
  <si>
    <t>English, Hindi, Malayalam</t>
  </si>
  <si>
    <t>A+ve</t>
  </si>
  <si>
    <t>2852 9798 7316</t>
  </si>
  <si>
    <t>RAJAKUMAR.G</t>
  </si>
  <si>
    <t>PRIVATE SECTOR EMPLOYEE</t>
  </si>
  <si>
    <t>BEENA.S</t>
  </si>
  <si>
    <t>SCHOOL VIEW, TEMPLE ROAD,VARKALA_x000D_
P.O,695141,THIRUVANANTHAPURAM</t>
  </si>
  <si>
    <t>Thiruvananthapuram</t>
  </si>
  <si>
    <t>Kerala</t>
  </si>
  <si>
    <t>LITTLE FLOWER ENGLISH MEDIUM HIGHER SECONDARY SCHOOL, EDAVA , THIRUVANANTHAPURAM.</t>
  </si>
  <si>
    <t>KERALA BOARD OF PUBLIC EXAMINATIONS</t>
  </si>
  <si>
    <t>2018-May</t>
  </si>
  <si>
    <t>GOVERNMENT MODEL HIGHER SECONDARY SCHOOL, VARKALA , THIRUVANANTHAPURAM</t>
  </si>
  <si>
    <t>KERALA BOARD OF HIGHER SECONDARY EXAMINATIONS</t>
  </si>
  <si>
    <t>2020-Jul</t>
  </si>
  <si>
    <t>APJ ABDUL KALAM TECHNOLOGICAL UNIVERSITY</t>
  </si>
  <si>
    <t>VALIA KOONAMBAIKULATHAMMA COLLEGE OF ENGINEERING &amp; TECHNOLOGY , PARIPPALLY, THIRUVANANTHAPURAM, KERALA</t>
  </si>
  <si>
    <t>2024-May</t>
  </si>
  <si>
    <t>AutoCAD,MS Office,MS Project,Primavera,Advanced Excel,Microsoft Power BI</t>
  </si>
  <si>
    <t>Rajadhani Finishing School | Draftsman Civil | Thiruvananthapuram, Kerala | Sep 2024 | Jul 2025 | 43.285714285714 Weeks
Public Works Department | Civil Engineering Intern | Special Buildings Section No: VI, Thiruvananthapuram | Feb 2024 | Feb 2024 | 0.57142857142857 Weeks
Valia Koonambaikulathamma College of Engineering &amp; Technology, Parippally, Thiruvananthapuram | Geotechnical engineering | Parippally | Aug 2023 | Jun 2024 | 43.857142857143 Weeks</t>
  </si>
  <si>
    <t>Civil Designing and Construction Course</t>
  </si>
  <si>
    <t>H2570076</t>
  </si>
  <si>
    <t>M L</t>
  </si>
  <si>
    <t>ROHITH</t>
  </si>
  <si>
    <t>NAIK</t>
  </si>
  <si>
    <t>M L Rohith Naik</t>
  </si>
  <si>
    <t>mlrohithnaik@gmail.com</t>
  </si>
  <si>
    <t>h2570076@student.nicmar.ac.in</t>
  </si>
  <si>
    <t>15-Jul-2004</t>
  </si>
  <si>
    <t>ENGLISH , TELUGU , HINDI</t>
  </si>
  <si>
    <t>8997 8835 4085</t>
  </si>
  <si>
    <t>M LOKYA NAYAK</t>
  </si>
  <si>
    <t>M ANUSHA</t>
  </si>
  <si>
    <t>HOMEMAKER</t>
  </si>
  <si>
    <t>6-88,Pedda Thanda,maddelabanda Thanda,maldakal Mandalm</t>
  </si>
  <si>
    <t>Jogulamba</t>
  </si>
  <si>
    <t>IDS MT COLONY,OPP PJP CAMP,GADWAL</t>
  </si>
  <si>
    <t>SRI CHAITANYA TECHNO SCHOOL</t>
  </si>
  <si>
    <t>HAYATHNAGAR,RANGAREDDY DIST</t>
  </si>
  <si>
    <t>SRI CHANITANYA JUNIOR KALASALA</t>
  </si>
  <si>
    <t>MAHESH NAGAR,GUDIMALKAPUR</t>
  </si>
  <si>
    <t>JAWARHARLAL NEHRU TECHNOLOGICAL UNIVERSITY HYDERABAD</t>
  </si>
  <si>
    <t>VNR VIGNANA JYOTHI INSTITUTE OF ENGINEERING AND TECHNOLOGY</t>
  </si>
  <si>
    <t>AutoCAD,MS Office,MS Project,Revit,sketchup</t>
  </si>
  <si>
    <t>Vallurupalli Nageswara Rao Vignana Jyothi Institute of Engineering &amp;Technology | Intern | Hyderabad  | Aug 2024 | May 2025 | 39.142857142857 Weeks
CS ASSOCIATE | Intern | Zaheerabad  | Jun 2023 | Jun 2023 | 3.4285714285714 Weeks
NATIONAL COUNCIL FOR CEMENT &amp; BUILDING MATERIALS - NCB BHAVAN | INTERN | GACHIBOWI | May 2024 | May 2024 | 2.5714285714286 Weeks</t>
  </si>
  <si>
    <t>THE APPLICATIONS O F GEOSYNTHETICS I N ROAD INFRASTRUCTURE PROJECTS
Plumbing Design and Fire Fighting</t>
  </si>
  <si>
    <t>H2570077</t>
  </si>
  <si>
    <t>GREESHMANTH</t>
  </si>
  <si>
    <t>V S P</t>
  </si>
  <si>
    <t>MUDRAGALLA</t>
  </si>
  <si>
    <t>Greeshmanth V S P Mudragalla</t>
  </si>
  <si>
    <t>mudragallagreeshmanth@gmail.com</t>
  </si>
  <si>
    <t>h2570077@student.nicmar.ac.in</t>
  </si>
  <si>
    <t>25-Apr-2003</t>
  </si>
  <si>
    <t>Telugu, English and Hindi</t>
  </si>
  <si>
    <t>3150 1594 7549</t>
  </si>
  <si>
    <t>M R PRASAD</t>
  </si>
  <si>
    <t>M GEETHA BHARATHI</t>
  </si>
  <si>
    <t>Flat No-401, Plot No-692,692/A, Silver Springs,_x000D_
People Hospital Lane, Three Monkeys Circle,_x000D_
Pragathi Nagar, VTC: Nizampet,_x000D_
PO: Nizampet,_x000D_
District: Medchal-malkajgiri,_x000D_
State: Telangana,_x000D_
PIN Code: 500090</t>
  </si>
  <si>
    <t>PRAGATHI CENTRAL SCHOOL</t>
  </si>
  <si>
    <t>CBSE TELANGANA</t>
  </si>
  <si>
    <t>2007-Jul</t>
  </si>
  <si>
    <t>SRI CHAITANYA JUNIOR COLLEGE</t>
  </si>
  <si>
    <t>TSBIE TELANGANA</t>
  </si>
  <si>
    <t>JNTU</t>
  </si>
  <si>
    <t>VNRVJIET TELANGANA</t>
  </si>
  <si>
    <t>AutoCAD,MS Office,MS Project,Primavera,BIM,Power BI</t>
  </si>
  <si>
    <t>VNRVJIET | Traffic engineering  | Hyderabad  | Aug 2024 | May 2025 | 40.142857142857 Weeks
NATIONAL COUNCIL FOR CEMENT AND BUILDING MATERIALS | NCCB | HYDERABAD  | May 2024 | May 2024 | 2.5714285714286 Weeks</t>
  </si>
  <si>
    <t>H2570078</t>
  </si>
  <si>
    <t>MADDELA</t>
  </si>
  <si>
    <t>PRASAD</t>
  </si>
  <si>
    <t>Maddela Prasad</t>
  </si>
  <si>
    <t>sravanaprasad123@gmail.com</t>
  </si>
  <si>
    <t>h2570078@student.nicmar.ac.in</t>
  </si>
  <si>
    <t>06-Aug-2000</t>
  </si>
  <si>
    <t>4691 8332 3117</t>
  </si>
  <si>
    <t>MADDELA RAMACHANDRAIAH</t>
  </si>
  <si>
    <t>TEACHER</t>
  </si>
  <si>
    <t>MADDELA RAJYALAXMI</t>
  </si>
  <si>
    <t>TELANGANA,SIDDIPET,MIRDODDI</t>
  </si>
  <si>
    <t>Siddipet</t>
  </si>
  <si>
    <t>Adilabad</t>
  </si>
  <si>
    <t>SSC, (SIDDIPET/TELANGANA)</t>
  </si>
  <si>
    <t>2012-Jun</t>
  </si>
  <si>
    <t>2015-Mar</t>
  </si>
  <si>
    <t>RAO'S JUNIOR COLLEGE</t>
  </si>
  <si>
    <t>TELANGANA STATE OF INTERMEDIATE EDUCATION (HYDERABAD/TELANGANA)</t>
  </si>
  <si>
    <t>2015-Jun</t>
  </si>
  <si>
    <t>2017-Mar</t>
  </si>
  <si>
    <t>INSTITUTE OF AREONAUTICAL ENGINEERING (HYDERABAD/TELANGANA)</t>
  </si>
  <si>
    <t>2021-Aug</t>
  </si>
  <si>
    <t>AutoCAD,MS Office,MS Project,Primavera,SKETCH UP,ENSCAPE,PHOTOSHOP,Power BI</t>
  </si>
  <si>
    <t>CDB ARCHITECTS | JUNIOR ENGINEER | HYDERABAD , JUBLIEE GARDEN , HITECH CITY | Jan 2024 | Jan 2025 | 1Y 0M | 2
MEE ARCHITECTS | JUNIOR ENGINEER | HYDERABAD MIYAPUR | Mar 2022 | Mar 2023 | 1Y 0M | 2</t>
  </si>
  <si>
    <t>2 Years 0 Months</t>
  </si>
  <si>
    <t>INSTITUTE OF AREONATICAL ENGINEERING | INTERN | HYDERABAD , DUNDIGAL | Dec 2020 | May 2021 | 21.571428571429 Weeks</t>
  </si>
  <si>
    <t>H2570079</t>
  </si>
  <si>
    <t>MAKAM</t>
  </si>
  <si>
    <t>REVANTH</t>
  </si>
  <si>
    <t>Makam Revanth</t>
  </si>
  <si>
    <t>revanthmakam9@gmail.com</t>
  </si>
  <si>
    <t>h2570079@student.nicmar.ac.in</t>
  </si>
  <si>
    <t>03-Mar-2002</t>
  </si>
  <si>
    <t>English,Hindi,Telugu</t>
  </si>
  <si>
    <t>Designing,Planning,Billing,Procurement,Structures</t>
  </si>
  <si>
    <t>3962 3066 9677</t>
  </si>
  <si>
    <t>MAKAM RAMANJANEYULU</t>
  </si>
  <si>
    <t>BUSSINESS</t>
  </si>
  <si>
    <t>MAKAM ANITHA</t>
  </si>
  <si>
    <t>40/62, SN Colony, Rayachoti, Annamayya District, Andhra  Pradesh-516269</t>
  </si>
  <si>
    <t>Kadapa</t>
  </si>
  <si>
    <t>SRI VENKATESWARA HIGH SCHOOL, RAMAPURAM</t>
  </si>
  <si>
    <t>BOARD OF SECONDARY EDUCATION, ANDHRA PRADESH</t>
  </si>
  <si>
    <t>2016-May</t>
  </si>
  <si>
    <t>2017-May</t>
  </si>
  <si>
    <t>SRI CHAITANYA BOYS JUNIOR COLLEGE, VIJAYAWADA</t>
  </si>
  <si>
    <t>BOARD OF INTERMEDIATE EDUCATION, ANDHRA PRADESH</t>
  </si>
  <si>
    <t>2017-Apr</t>
  </si>
  <si>
    <t>VISVESVARAYA NATIONAL INSTITUTE OF TECHNOLOGY, NAGPUR</t>
  </si>
  <si>
    <t>2023-May</t>
  </si>
  <si>
    <t>AutoCAD,MS Office,MS Project,Primavera,StaadPRO,SAP-PS,SAP-MM,BIM,Advacnce Excel</t>
  </si>
  <si>
    <t>Megha Engineering &amp; Infrastructure Limited | QS Engineer | Kadapa | Apr 2024 | Jun 2025 | 1Y 2M | 4.76</t>
  </si>
  <si>
    <t>1 Year 2 Months</t>
  </si>
  <si>
    <t>Rashtriya Ispat Nigam Limited (Visakhapatnam Steel Plant) | Internship | Visakhapatnam | Jun 2022 | Jul 2022 | 3.7142857142857 Weeks
Larsen &amp; Turbo (L&amp;T) Metro Rail, Hyderabad | Internship | Hyderabad | Dec 2021 | Jan 2022 | 4.2857142857143 Weeks
VISVESVARAYA NATIONAL INSTITUTE OF TECHNOLOGY, NAGPUR | FINAL YEAR PROJECT-ADSORPTIVE REMOVAL OF PHENOL FROM AQUEOUS SOLUTION USING COMMERCIAL ACTIVATED CARBON | NAGPUR | Jan 2023 | May 2023 | 17.142857142857 Weeks</t>
  </si>
  <si>
    <t>SQL Advanced
Revit
STAAD PRO V8i
AUTO CAD 2D/3D</t>
  </si>
  <si>
    <t>H2570080</t>
  </si>
  <si>
    <t>TEJENDRA</t>
  </si>
  <si>
    <t>SWAMY NAIDU</t>
  </si>
  <si>
    <t>MAKIREDDY</t>
  </si>
  <si>
    <t>Tejendra Swamy Naidu Makireddy</t>
  </si>
  <si>
    <t>mtsnaidu9@gmail.com</t>
  </si>
  <si>
    <t>h2570080@student.nicmar.ac.in</t>
  </si>
  <si>
    <t>06-Nov-2002</t>
  </si>
  <si>
    <t>english,telugu,hindi</t>
  </si>
  <si>
    <t>8082 2373 2127</t>
  </si>
  <si>
    <t>SRINIVASRAO</t>
  </si>
  <si>
    <t>FARMER</t>
  </si>
  <si>
    <t>(LATE)</t>
  </si>
  <si>
    <t>1/130,_x000D_
KOTA VEDHI,_x000D_
Mulagapudi,_x000D_
Rowthulupudi Mandal</t>
  </si>
  <si>
    <t>Kakinada</t>
  </si>
  <si>
    <t>SRI CHAITANYA EM HIGH SCHOOL, TUNI</t>
  </si>
  <si>
    <t>BOARD OF SECONDARY EDUCATION,TUNI/ANDHRA PRADESH</t>
  </si>
  <si>
    <t>SASI JUNIOR COLLEGE</t>
  </si>
  <si>
    <t>BOARD OF INTERMEDIATE EDUCATION , VISAKAPATNAM/ANDHRA PRADESH</t>
  </si>
  <si>
    <t>2019-Jul</t>
  </si>
  <si>
    <t>JAWAHARLAL NEHRU TECHNOLOGICAL UNIVERSITY GURAJADA VIZIANAGARAM</t>
  </si>
  <si>
    <t>MAHARAJ VIJAYARAM GAJAPATHI RAJ COLLEGE OF ENGINEERING</t>
  </si>
  <si>
    <t>AutoCAD,MS Office,MS Project,Primavera,revit,staad pro</t>
  </si>
  <si>
    <t>MANOJ ENTERPRISES | FOCUS ON STRUCTURAL FOUNDATION IN HPCL VISAKH REFINERY. | VISAKHAPATNAM | May 2024 | Jun 2024 | 8.5714285714286 Weeks</t>
  </si>
  <si>
    <t>H2570081</t>
  </si>
  <si>
    <t>MARUPADIGE</t>
  </si>
  <si>
    <t>SUCHIT</t>
  </si>
  <si>
    <t>Marupadige Suchit Kumar</t>
  </si>
  <si>
    <t>suchitkumar.marupadige@gmail.com</t>
  </si>
  <si>
    <t>h2570081@student.nicmar.ac.in</t>
  </si>
  <si>
    <t>06-May-2004</t>
  </si>
  <si>
    <t>O-ve</t>
  </si>
  <si>
    <t>8095 8153 9391</t>
  </si>
  <si>
    <t>MARUPADIGE SRIDHAR</t>
  </si>
  <si>
    <t>IT EMPLOYEE</t>
  </si>
  <si>
    <t>MARUPADIGE HARITHA</t>
  </si>
  <si>
    <t>HOUSEWIFE</t>
  </si>
  <si>
    <t>FLAT NO: 205, VIKRAMA, RV AVANEENDRA, PRAGATHI ENCLAVE, MIYAPUR</t>
  </si>
  <si>
    <t>MAHARISHI VIDYA MANDIR</t>
  </si>
  <si>
    <t>CBSE (HYDERABAD/TELANGANA)</t>
  </si>
  <si>
    <t>2009-Jun</t>
  </si>
  <si>
    <t>DEEKSHA JUNIOR COLLEGE</t>
  </si>
  <si>
    <t>TELANGANA STATE OF INTERMEDIATE EDUCATION</t>
  </si>
  <si>
    <t>VELLORE INSTITUTE OF TECHNOLOGY</t>
  </si>
  <si>
    <t>VELLORE INSTITUTE OF TECHNOLOGY (VELLORE/TAMIL NADU)</t>
  </si>
  <si>
    <t>AutoCAD,MS Office,MS Project,Primavera,Revit,Bim 360</t>
  </si>
  <si>
    <t>LARSEN &amp; TOUBRO | Project Intern | NANAKRAMGUDA, HYDERABAD | Aug 2023 | Sep 2023 | 4.4285714285714 Weeks
Vellore Institute Of Technology | PROJECT | Vellore, Tamil Nadu | Dec 2024 | Apr 2025 | 17.571428571429 Weeks
ASBL | Site Engineer Intern (QA/QC) | Kukatpally, Landmark | May 2025 | Jul 2025 | 13 Weeks</t>
  </si>
  <si>
    <t>H2570082</t>
  </si>
  <si>
    <t>MATTA</t>
  </si>
  <si>
    <t>GAYATHRI</t>
  </si>
  <si>
    <t>Matta Gayathri</t>
  </si>
  <si>
    <t>gayathrimatta567@gmail.com</t>
  </si>
  <si>
    <t>h2570082@student.nicmar.ac.in</t>
  </si>
  <si>
    <t>28-Sep-2001</t>
  </si>
  <si>
    <t>Telugu,English,Hindi</t>
  </si>
  <si>
    <t>Sketching,painting,Dancing,journaling,exploring new things</t>
  </si>
  <si>
    <t>3359 3635 7265</t>
  </si>
  <si>
    <t>M.V. LEELA PRASAD (LATE)</t>
  </si>
  <si>
    <t>M.PRAMEELA RANI</t>
  </si>
  <si>
    <t>11-261 Power One Mall Backside Siri Nagar, Kanuru, Vijayawada-520007.</t>
  </si>
  <si>
    <t>Krishna</t>
  </si>
  <si>
    <t>NIRMALA HIGH SCHOOL</t>
  </si>
  <si>
    <t>BOARD OF SECONDARY SCHOOL EDUCATION OF ANDHRA PRADESH</t>
  </si>
  <si>
    <t>2016-Jun</t>
  </si>
  <si>
    <t>BOARD OF INTERMIDIATE EDUCATION OF ANDHRA PRADESH</t>
  </si>
  <si>
    <t>ACHARYA NAGARJUNA UNIVERSITY COLLEGE OF ARCHITECTURE AND PLANING</t>
  </si>
  <si>
    <t>2019-Oct</t>
  </si>
  <si>
    <t>AutoCAD,MS Office,MS Project,SKETCHUP,PHOTOSHOP,D5,LUMION</t>
  </si>
  <si>
    <t>ANTZ DESIGN STUDIO | JR.ARCHITECT | HYDERABAD | Aug 2024 | Jul 2025 | 0Y 11M | 2.6</t>
  </si>
  <si>
    <t>0 Years 12 Months</t>
  </si>
  <si>
    <t>B DESIGN STUDIO | INTERN ARCHITECT | HYDERABAD | Jul 2023 | Dec 2023 | 25.857142857143 Weeks
ACHARYA NAGARJUNA UNIVERSITY | ARCHITECTURE | NAMBURU | Jan 2024 | Jul 2024 | 26 Weeks</t>
  </si>
  <si>
    <t>H2570083</t>
  </si>
  <si>
    <t>MEDISETTI</t>
  </si>
  <si>
    <t>SANTHOSH</t>
  </si>
  <si>
    <t>Medisetti Santhosh</t>
  </si>
  <si>
    <t>santhosh.medisetti444@gmail.com</t>
  </si>
  <si>
    <t>h2570083@student.nicmar.ac.in</t>
  </si>
  <si>
    <t>26-Jun-2002</t>
  </si>
  <si>
    <t>English, Hindi &amp; Telugu</t>
  </si>
  <si>
    <t>playing cricket,playing badminton</t>
  </si>
  <si>
    <t>3928 7661 1072</t>
  </si>
  <si>
    <t>MEDISETTI SUBBARAO</t>
  </si>
  <si>
    <t>CAR DRIVER</t>
  </si>
  <si>
    <t>MEDISETTI KRISHNA KUMARI</t>
  </si>
  <si>
    <t>4-188/1, Kotha Colony, Kapileswara Puram Mandalam, Vedurumudi</t>
  </si>
  <si>
    <t>East Godavari</t>
  </si>
  <si>
    <t>SREE VIDYANIKETAN EM HIGH SCHOOL</t>
  </si>
  <si>
    <t>VIDYA VIKAS JUNIOR COLLEGE</t>
  </si>
  <si>
    <t>BOARD OF INTERMEDIATE EDUCATION ANDHRA PRADESH</t>
  </si>
  <si>
    <t>BAPATLA ENGINEERING COLLEGE - BAPATLA</t>
  </si>
  <si>
    <t>AutoCAD,MS Office,MS Project,Revit</t>
  </si>
  <si>
    <t>KALPATARU PROJECTS INTERNATIONAL LIMITED | GET | vizag | Jul 2024 | Jul 2025 | 1Y 0M | 4.5</t>
  </si>
  <si>
    <t>1 Year 0 Months</t>
  </si>
  <si>
    <t>CONSTRUCTION INDUSTRY DEVELOPMENT COUNCIL | Building Health Assessment and Retrofitting  | BAPATLA | Feb 2024 | Mar 2024 | 6 Weeks
BAPATLA ENGINEERING COLLEGE | STIFFNESS REDUCTION METHOD IN THE BUCKLING ANALYSIS OF STEEL COLUMNS | BAPATLA | Dec 2023 | Apr 2024 | 21.571428571429 Weeks</t>
  </si>
  <si>
    <t>3D PRINTING &amp; IOT APPLICATIONS
Building Information Modeling (BIM) for Better Design and coordination</t>
  </si>
  <si>
    <t>H2570084</t>
  </si>
  <si>
    <t>MEGHA</t>
  </si>
  <si>
    <t>JOMON</t>
  </si>
  <si>
    <t>Megha Jomon</t>
  </si>
  <si>
    <t>meghajomon2424@gmail.com</t>
  </si>
  <si>
    <t>h2570084@student.nicmar.ac.in</t>
  </si>
  <si>
    <t>24-May-2000</t>
  </si>
  <si>
    <t>ENGLISH ,MALAYALAM</t>
  </si>
  <si>
    <t>9416 1551 5768</t>
  </si>
  <si>
    <t>JOMON PHILIP</t>
  </si>
  <si>
    <t>JINCY JOMON</t>
  </si>
  <si>
    <t>MOOZHICHALIL HOUSE NEDIYASALA P.O THODUPUZHA 685605</t>
  </si>
  <si>
    <t>Idukki</t>
  </si>
  <si>
    <t>ST. SEBASTIAN'S H S S VAZHITHALA</t>
  </si>
  <si>
    <t>GOVERNMENT OF KERALA GENERAL  EDUCATION DEPARTMENT , KERALA</t>
  </si>
  <si>
    <t>2016-Apr</t>
  </si>
  <si>
    <t>GOVERNMENT OF KERALA BOARD OF HIGHER SECONDARY EXAMINATION  THIRUVANANTHAPURAM</t>
  </si>
  <si>
    <t>APJ ABDUL KALAM TECHNOLOGICAL UNIVERSITY THIRUVANANTHAPURAM</t>
  </si>
  <si>
    <t>VISWAJYOTHI  COLLEGE OF ENGINEERING &amp; TECHNOLOGY VAZHAKULAM</t>
  </si>
  <si>
    <t>2022-Dec</t>
  </si>
  <si>
    <t>UNITEC  INSTITUTE OF TECHNOLOGY, NEW ZEALAND</t>
  </si>
  <si>
    <t>Other</t>
  </si>
  <si>
    <t>2024-Jan</t>
  </si>
  <si>
    <t>AutoCAD,MS Office,MS Project</t>
  </si>
  <si>
    <t>JK GROUP OF COMPANIES | TRAFFIC VOLUME SURVEYOR | KOCHI | Sep 2021 | Sep 2021 | 1 Weeks
MADATHIL ENTERPRISES | Trainee Engineer | THODUPUZHA | Jul 2019 | Jul 2019 | 0.85714285714286 Weeks
STAR CONSTRUCTIONS | Civil Engineering Intern | ALUVA | Dec 2021 | Dec 2021 | 0.57142857142857 Weeks</t>
  </si>
  <si>
    <t>MASTERS CERTIFICATE  IN BIM
CERTIFICATE IN CONSTRUCTION OFFICE MANAGEMENT</t>
  </si>
  <si>
    <t>H2570085</t>
  </si>
  <si>
    <t>MENDA</t>
  </si>
  <si>
    <t>SRI SAI</t>
  </si>
  <si>
    <t>PRIYA</t>
  </si>
  <si>
    <t>Menda Sri Sai Priya</t>
  </si>
  <si>
    <t>saipriya1813@gmail.com</t>
  </si>
  <si>
    <t>h2570085@student.nicmar.ac.in</t>
  </si>
  <si>
    <t>18-Nov-2003</t>
  </si>
  <si>
    <t>ENGLISH,TELUGU,HINDI</t>
  </si>
  <si>
    <t>Reading non-fiction and self-development books ,  Singing ,  Volunteering for social causes and NGOs ,  Organizing charity and awareness drives</t>
  </si>
  <si>
    <t>4043 6195 1017</t>
  </si>
  <si>
    <t>MENDA AJAY KUMAR</t>
  </si>
  <si>
    <t>MENDA SUNITHA</t>
  </si>
  <si>
    <t>MAMIDI PALEM ,ONGOLE</t>
  </si>
  <si>
    <t>ANDHRA PRADESH ,INDIA</t>
  </si>
  <si>
    <t>PACE INSTITUTE OF TECHNOLOGY AND SECIENCES</t>
  </si>
  <si>
    <t>AutoCAD,MS Office,Primavera,REVIT ARCHITECTURE,TOTAL STATION,STAAD PRO</t>
  </si>
  <si>
    <t>MEDIKONDA CONSTRUCTIONSPVT.LTD | INTERN | KARAVADI  | May 2024 | Jul 2024 | 8.7142857142857 Weeks
ONGOLE MUNICIPAL CORPORATION | INTERN | ONGOLE | Jun 2023 | Jul 2023 | 4.1428571428571 Weeks
PACE Institute of Technology and Sciences, Vallur, Prakasam (A.P.) | Civil Engineering Project Intern | Ongole  | Nov 2024 | May 2025 | 26 Weeks</t>
  </si>
  <si>
    <t>Ethics in Engineering Practice
Introduction to Internet of Things
Air Pollution and Control
UltraTech IndiaNext Stimulus event</t>
  </si>
  <si>
    <t>H2570086</t>
  </si>
  <si>
    <t>KRISHNA VAMSHI REDDY</t>
  </si>
  <si>
    <t>MIDDELA</t>
  </si>
  <si>
    <t>Krishna Vamshi Reddy Middela</t>
  </si>
  <si>
    <t>mkvr129@gmail.com</t>
  </si>
  <si>
    <t>h2570086@student.nicmar.ac.in</t>
  </si>
  <si>
    <t>17-Aug-2003</t>
  </si>
  <si>
    <t>ENGLISH, HINDI, TELUGU.</t>
  </si>
  <si>
    <t>Playing basketball, vollyball and other outdoor games,Travelling,Listening to music</t>
  </si>
  <si>
    <t>other</t>
  </si>
  <si>
    <t>5355 5925 5510</t>
  </si>
  <si>
    <t>MIDDELA YADI REDDY</t>
  </si>
  <si>
    <t>MIDDELA GEETHA</t>
  </si>
  <si>
    <t>H NO: 5-120/1, BOWRAMPET, GANDIMAISAMMA, MEDCHAL.</t>
  </si>
  <si>
    <t>Medchal</t>
  </si>
  <si>
    <t>MIDDELA KRISHNA VAMSHI REDDY</t>
  </si>
  <si>
    <t>CENTRAL BOARD OF SECONDARY EDUCATION HYDERABAD TELANGANA</t>
  </si>
  <si>
    <t>VIJETHA JUNIOR COLLEGE</t>
  </si>
  <si>
    <t>TELANGANA STATE BOARD OF INTERMEDIATE EDUCATION HYDERABAD</t>
  </si>
  <si>
    <t>JNTU HYDERABAD</t>
  </si>
  <si>
    <t>AutoCAD,MS Office,MS Project,Primavera,Revit Architecture,Ps6 Photoshop,Advance Excel</t>
  </si>
  <si>
    <t>VNR VJIET | TRAFFIC VOLUME FORECASTING WITH MACHINE LEARNING FOR URBAN PLANNING  | Bachupally | Sep 2024 | May 2025 | 36 Weeks
National Council for Cement and Building Materials | Intern | Gachibowli  | May 2024 | May 2024 | 2.5714285714286 Weeks</t>
  </si>
  <si>
    <t>H2570087</t>
  </si>
  <si>
    <t>MOGALU</t>
  </si>
  <si>
    <t>DURGA</t>
  </si>
  <si>
    <t>Mogalu Durga Prasad</t>
  </si>
  <si>
    <t>mogaludurgaprasad@gmail.com</t>
  </si>
  <si>
    <t>h2570087@student.nicmar.ac.in</t>
  </si>
  <si>
    <t>10-Dec-2001</t>
  </si>
  <si>
    <t>TRAVELING,COOKING,PLYING CRICKET,BIM</t>
  </si>
  <si>
    <t>6120 5756 9028</t>
  </si>
  <si>
    <t>MOGALU SRINU</t>
  </si>
  <si>
    <t>MOGALU RAMA LAKSHMI</t>
  </si>
  <si>
    <t>9-134/1, MATTLA CHERUVU, CHALLAPPALLI, UPPALAGUPTAM.</t>
  </si>
  <si>
    <t>Konaseema</t>
  </si>
  <si>
    <t>7-60/1,SRI SAI NILAYAM,ANAND NAGAR, LALAGADI MALAKPET, SHAMEERPET</t>
  </si>
  <si>
    <t>Z P HIGH SCHOOL, CHALLAPALLI, EAST GODAVARI</t>
  </si>
  <si>
    <t>RAJIV GANDHI UNIVERSITY OF KNOWLEDGE TECHNOLOGIES, ANDHRA PRADESH</t>
  </si>
  <si>
    <t>RAJIV GANDHI UNIVERSITY OF KNOWLEDGE TECHNOLOGIES-NUZVID</t>
  </si>
  <si>
    <t>AutoCAD,MS Office,MS Project,Primavera,Revit</t>
  </si>
  <si>
    <t>RAMKY INFRASTRUCTURE LTD | SITE ENGINEER | NALLAGANDLA, HYDERABAD | Jan 2024 | Aug 2025 | 1Y 6M | 2.76</t>
  </si>
  <si>
    <t>1 Year 6 Months</t>
  </si>
  <si>
    <t>RAMKY INFRASTRUCTURE LTD | GRADUATE ENGINEER TRAINEE | NALLAGANDLA, HYDERABAD | Aug 2023 | Jan 2024 | 20.714285714286 Weeks
RAJIV GANDHI UNIVERSITY OF KNOWLEDGE TECHNOLOGIES-NUZVID | ANALYSIS &amp; DESIGN OF G+3 RESIDENTIAL BUILDING USING ETABS | NUZVID | Aug 2022 | Dec 2022 | 16.428571428571 Weeks
RAJIV GANDHI UNIVERSITY OF KNOWLEDGE TECHNOLOGIES-NUZVID | EXECUTION OF G+14 RESIDENTIAL BUILDING | NUZVID | Nov 2022 | Apr 2023 | 22.428571428571 Weeks</t>
  </si>
  <si>
    <t>H2570088</t>
  </si>
  <si>
    <t>MOGILIREDDYGARI YERRABADU</t>
  </si>
  <si>
    <t>HARIKRUSHNAREDDY</t>
  </si>
  <si>
    <t>Mogilireddygari Yerrabadu Harikrushnareddy</t>
  </si>
  <si>
    <t>myharikrushnareddy9866@gmail.com</t>
  </si>
  <si>
    <t>h2570088@student.nicmar.ac.in</t>
  </si>
  <si>
    <t>01-May-2003</t>
  </si>
  <si>
    <t>English, Telugu</t>
  </si>
  <si>
    <t>9986 4976 7794</t>
  </si>
  <si>
    <t>M Y JANARDHANREDDY</t>
  </si>
  <si>
    <t>M Y PADMAVATHI</t>
  </si>
  <si>
    <t>3/31, BC Colony, Nandavaram Mandal, Joharapuram Village, Peddakothali Post, Kurnool District, Andhra Pradesh - 518360</t>
  </si>
  <si>
    <t>Kurnool</t>
  </si>
  <si>
    <t>A P MODEL SCHOOL</t>
  </si>
  <si>
    <t>A P MODEL SCHOOL &amp; JR. COLLEGE</t>
  </si>
  <si>
    <t>JAWAHARLAL NEHRU TECHNOLOGICAL UNIVERSITY ANANTAPUR</t>
  </si>
  <si>
    <t>BRINDAVAN INSTITUTE OF TECHNOLOGY &amp; SCIENCE (BITS-KNL), ANDHRA PRADESH</t>
  </si>
  <si>
    <t>2021-Feb</t>
  </si>
  <si>
    <t>AutoCAD,MS Office,MS Project,Primavera,Building Information Modeling (BIM), Sketchup, Quantity Surveying</t>
  </si>
  <si>
    <t>SKANDHANSHI INFRA PROJECTS INDIA PVT.LTD. | DRAFTSMAN &amp; SITE ENGINEER | KURNOOL, ANDHRA PRADESH | Apr 2025 | Jul 2025 | 16.428571428571 Weeks
BRINDAVAN INSTITUTE OF TECHNOLOGY &amp; SCIENCE - KNL | FINAL YEAR PROJECT | KURNOOL, ANDHRA PRADESH | Jan 2024 | May 2024 | 15 Weeks
PSV PRECAST PVT LTD | SITE ENGINEER | YAWAPUR (V), SADASIVPET (M), SANGAREDDY (D), TELANGANA | Apr 2023 | Jun 2023 | 8 Weeks</t>
  </si>
  <si>
    <t>NPTL Online Certification in Environmental Impact Assessment
Certificate of Internship in Revit Architecture
MS OFFICE Course
Auto CAD COURSE
Advanced Diploma in Building Information Modeling &amp; Planning (BIM)</t>
  </si>
  <si>
    <t>H2570089</t>
  </si>
  <si>
    <t>MOHAMMED</t>
  </si>
  <si>
    <t>IZHAD FURQHAN</t>
  </si>
  <si>
    <t>Mohammed Izhad Furqhan</t>
  </si>
  <si>
    <t>izhadfurqhan@gmail.com</t>
  </si>
  <si>
    <t>h2570089@student.nicmar.ac.in</t>
  </si>
  <si>
    <t>07-Aug-2002</t>
  </si>
  <si>
    <t>English, Hindi, Urdu</t>
  </si>
  <si>
    <t>5379 7786 0571</t>
  </si>
  <si>
    <t>FARHATH ALI</t>
  </si>
  <si>
    <t>ASSOCIATE PROFESSOR</t>
  </si>
  <si>
    <t>MAIRAJ TAHSEEN</t>
  </si>
  <si>
    <t>9-4-87/85, Owaisi Colony, Shaikpet</t>
  </si>
  <si>
    <t>SULTAN-UL-ULOOM SCHOOL</t>
  </si>
  <si>
    <t>BOARD OF SECONDARY EDUCATION (HYDERABAD/TELANGANA)</t>
  </si>
  <si>
    <t>M.S. JUNIOR COLLEGE</t>
  </si>
  <si>
    <t>TELANGANA STATE BOARD OF INTERMEDIATE EDUCATION (HYDERABAD/TELANGANA)</t>
  </si>
  <si>
    <t>OSMANIA UNIVERSITY</t>
  </si>
  <si>
    <t>DECCAN COLLEGE OF ENGINEERING &amp; TECHNOLOGY</t>
  </si>
  <si>
    <t>2023-Jun</t>
  </si>
  <si>
    <t>AutoCAD,MS Office,STAAD.Pro,ETABS</t>
  </si>
  <si>
    <t>ARK CONSULTANTS | Site Engineer  | Hyderabad  | Jul 2023 | Jul 2025 | 2Y 0M | 3.42</t>
  </si>
  <si>
    <t>Deccan College Of Engineering &amp; Technology | Structural Design and Analysis | Hyderabad  | Feb 2023 | Jun 2023 | 16.571428571429 Weeks</t>
  </si>
  <si>
    <t>H2570090</t>
  </si>
  <si>
    <t>MUHAMMAD</t>
  </si>
  <si>
    <t>JAFAR</t>
  </si>
  <si>
    <t>ALI</t>
  </si>
  <si>
    <t>Muhammad Jafar Ali</t>
  </si>
  <si>
    <t>jafarmuhd123@gmail.com</t>
  </si>
  <si>
    <t>h2570090@student.nicmar.ac.in</t>
  </si>
  <si>
    <t>02-Oct-2000</t>
  </si>
  <si>
    <t>English, Hindi, Telugu, Urdu</t>
  </si>
  <si>
    <t>Writing,Photography,Playing cricket,Playing games,Traveling,Swimming,Fitness</t>
  </si>
  <si>
    <t>8705 6910 8798</t>
  </si>
  <si>
    <t>MD SHUJATH ALI</t>
  </si>
  <si>
    <t>GOVT. EMPLOYEE</t>
  </si>
  <si>
    <t>AYESHA NAZERA</t>
  </si>
  <si>
    <t>10-1-255 Mangammathota Street Siddipet</t>
  </si>
  <si>
    <t>GAYATHRI VIDYALAYAM HIGH SCHOOL</t>
  </si>
  <si>
    <t>SSC (SIDDIPET/TELANGANA)</t>
  </si>
  <si>
    <t>2003-Jun</t>
  </si>
  <si>
    <t>2016-Mar</t>
  </si>
  <si>
    <t>PRATIBHA JUNIOR COLLEGE</t>
  </si>
  <si>
    <t>TELANGANA STATE BOARD OF INTERMEDIATE EDUCATION  (SIDDIPET/TELANGANA)</t>
  </si>
  <si>
    <t>J.B. INSTITUTE OF ENGINEERING AND TECHNOLOGY (HYDERABAD/TELANGANA)</t>
  </si>
  <si>
    <t>2018-Aug</t>
  </si>
  <si>
    <t>2022-Sep</t>
  </si>
  <si>
    <t>AutoCAD,MS Office,MS Project,Photoshop</t>
  </si>
  <si>
    <t>OSMANI ASSOCIATES | Site Engineer  | Karimnagar  | Jul 2023 | Feb 2025 | 1Y 7M | 3.7</t>
  </si>
  <si>
    <t>1 Year 7 Months</t>
  </si>
  <si>
    <t>Hi- Rise ASSOCIATES | Cad operator | Hyderabad  | Nov 2022 | Jun 2023 | 33.428571428571 Weeks
J.B. INSTITUTE OF ENGINEERING AND TECHNOLOGY | Intern | Hyderabad  | Aug 2021 | May 2022 | 42 Weeks</t>
  </si>
  <si>
    <t>H2570091</t>
  </si>
  <si>
    <t>MUHAMMED</t>
  </si>
  <si>
    <t>RISHAN</t>
  </si>
  <si>
    <t>Muhammed Rishan</t>
  </si>
  <si>
    <t>rrishan120@gmail.com</t>
  </si>
  <si>
    <t>h2570091@student.nicmar.ac.in</t>
  </si>
  <si>
    <t>18-Feb-2003</t>
  </si>
  <si>
    <t>English, Malayalam, Hindi</t>
  </si>
  <si>
    <t>6068 3102 8832</t>
  </si>
  <si>
    <t>AHAMMED KUTTY PK</t>
  </si>
  <si>
    <t>AGRICULTURE</t>
  </si>
  <si>
    <t>SHAMEEMA VP</t>
  </si>
  <si>
    <t>Poothankodan (H), Edappatta (po), Malappuram, Kerala</t>
  </si>
  <si>
    <t>Malappuram</t>
  </si>
  <si>
    <t>ASM HSS VELLIYANCHERY</t>
  </si>
  <si>
    <t>KBPE(MALAPPURAM/KERALA)</t>
  </si>
  <si>
    <t>RM HSS MELATTUR</t>
  </si>
  <si>
    <t>DHSE(MALAPPURAM/KERALA)</t>
  </si>
  <si>
    <t>CHRIST UNIVERSITY</t>
  </si>
  <si>
    <t>CHRIST UNIVERSITY (BANGALORE/KARNATAKA)</t>
  </si>
  <si>
    <t>AutoCAD,MS Office,MS Project,REVIT,QGIS,RGIS,NOTION,EXCEL</t>
  </si>
  <si>
    <t>NIRMAN  CONSTRUCTIONS | SITE ENGINEER TRAINEE | MALAPURAM | May 2023 | Jun 2023 | 3.8571428571429 Weeks
NIRMAN  CONSTRUCTIONS | SITE ENGINEER TRAINEE | MALAPURAM | Apr 2024 | May 2024 | 4.1428571428571 Weeks
PROVIDENT HOUSING LTD | QC ENGINEER TRAINE | BANGALORE | Dec 2024 | Feb 2025 | 11 Weeks</t>
  </si>
  <si>
    <t>Alkali-Activated Bricks Incorporated With Processed Surgical Masks</t>
  </si>
  <si>
    <t>H2570092</t>
  </si>
  <si>
    <t>NAKKA</t>
  </si>
  <si>
    <t>DILIP</t>
  </si>
  <si>
    <t>Nakka Dilip</t>
  </si>
  <si>
    <t>nakkadlp@gmail.com</t>
  </si>
  <si>
    <t>h2570092@student.nicmar.ac.in</t>
  </si>
  <si>
    <t>20-Jan-2003</t>
  </si>
  <si>
    <t>4803 9941 1607</t>
  </si>
  <si>
    <t>NAKKA PRASAD</t>
  </si>
  <si>
    <t>CARPENTER</t>
  </si>
  <si>
    <t>NAKKA RATNAM</t>
  </si>
  <si>
    <t>D.no:58-28-20/5, Gandhi Nagar ,Butchirajupalem, NAD, Gopalapatnam(urban)</t>
  </si>
  <si>
    <t>Visakhapatnam</t>
  </si>
  <si>
    <t>SARASWATHI VIDYA VIHAR</t>
  </si>
  <si>
    <t>BOARD OF SECONDARY EDUCATION ,ANDHRA PRADESH</t>
  </si>
  <si>
    <t>CIVIL ENGINEERING</t>
  </si>
  <si>
    <t>GOVT . POLYTECHNIC-VISHAKHAPATNAM</t>
  </si>
  <si>
    <t>ANDHRA UNIVERSITY</t>
  </si>
  <si>
    <t>GAYATRI VIDYA PARISHAD COLLEGE FOR DEGREE AND P.G. COURSES</t>
  </si>
  <si>
    <t>GAYATRI VIDYA PARISHAD COLLEGE FOR DEGREE AND P.G. COURSES | AN EXPERIMENTAL STUDY ON STRENGTH AND DURABILITY CHARACTERSTICS OF M40 GRADE CONCRETE USING COLLOIDAL SILICA AS PARTIAL REPLACEMENT OF CEMENT  | VISAKHAPATNAM | May 2023 | May 2024 | 51.714285714286 Weeks</t>
  </si>
  <si>
    <t>H2570094</t>
  </si>
  <si>
    <t>NANDANA</t>
  </si>
  <si>
    <t>D</t>
  </si>
  <si>
    <t>Nandana D</t>
  </si>
  <si>
    <t>nandanadileep17@gmail.com</t>
  </si>
  <si>
    <t>h2570094@student.nicmar.ac.in</t>
  </si>
  <si>
    <t>26-Jul-2002</t>
  </si>
  <si>
    <t>2509 6748 5498</t>
  </si>
  <si>
    <t>DILEEP N K</t>
  </si>
  <si>
    <t>SERVICE</t>
  </si>
  <si>
    <t>ROSHNI R</t>
  </si>
  <si>
    <t>PALAMUTTAM, THENGAMAM, ADOOR</t>
  </si>
  <si>
    <t>Pathanamthitta</t>
  </si>
  <si>
    <t>M-11 (544), ASHIANA AANGAN, BHIWADI, RAJASTHAN</t>
  </si>
  <si>
    <t>Alwar</t>
  </si>
  <si>
    <t>Rajasthan</t>
  </si>
  <si>
    <t>R.A.N PUBLIC SCHOOL, RUDRAPUR</t>
  </si>
  <si>
    <t>CBSE, UTTARAKHAND</t>
  </si>
  <si>
    <t>R.A.N PUBLIC SCHOOL, UTTARAKHAND</t>
  </si>
  <si>
    <t>APJ ABDUL KALAM UNIVERSITY</t>
  </si>
  <si>
    <t>LBS INSTITUTE OF TECHNOLOGY FOR WOMEN, TRIVANDRUM</t>
  </si>
  <si>
    <t>2020-Sep</t>
  </si>
  <si>
    <t>AutoCAD,MS Office,MS Project,Primavera,STAAD PRO,MS EXCEL</t>
  </si>
  <si>
    <t>Royal Construction | Intern | Delhi-NCR | Sep 2024 | Jul 2025 | 47 Weeks
Lbs Institue Of Technology For Women, Trivandrum | Project | Trivandrum, kerala | Sep 2023 | May 2024 | 34 Weeks
Airport Authority Of India | Intern | Tuticorin, Tamil Nadu | Jun 2023 | Jun 2023 | 0.57142857142857 Weeks</t>
  </si>
  <si>
    <t>H2570095</t>
  </si>
  <si>
    <t>K</t>
  </si>
  <si>
    <t>Nandana K</t>
  </si>
  <si>
    <t>nandanagopi789@gmail.com</t>
  </si>
  <si>
    <t>h2570095@student.nicmar.ac.in</t>
  </si>
  <si>
    <t>22-May-2002</t>
  </si>
  <si>
    <t>ENGLISH,MALAYALAM,HINDI</t>
  </si>
  <si>
    <t>2753 2869 4190</t>
  </si>
  <si>
    <t>GOPI T V</t>
  </si>
  <si>
    <t>RETIRED ACCOUNTS OFFICER FROM AGRICULTURAL DEPARTMENT</t>
  </si>
  <si>
    <t>BINDU K</t>
  </si>
  <si>
    <t>TEACHER AT GUPS ADKATHBAIL KASARAGOD</t>
  </si>
  <si>
    <t>THEKKANDATHIL HOUSE, OLAVARA, SOUTH THRIKKARIPUR, KASARAGOD, KERALA,671311</t>
  </si>
  <si>
    <t>Kasaragod</t>
  </si>
  <si>
    <t>KENDRIYA VIDYALAYA INS ZAMORIN KANNUR</t>
  </si>
  <si>
    <t>CENTRAL BOARD OF SECONDARY EDUCATION</t>
  </si>
  <si>
    <t>GOVERNMENT GIRL'S HIGHER SECONDARY SCHOOL PAYYANUR</t>
  </si>
  <si>
    <t>NSS COLLEGE OF ENGINEERING,PALAKKAD</t>
  </si>
  <si>
    <t>AutoCAD,MS Office,MS Project,MS Excel,STAAD Pro</t>
  </si>
  <si>
    <t>SKOLAR | INTERN | ONLINE | Feb 2024 | Apr 2024 | 12.714285714286 Weeks
NSS COLLEGE OF ENGINEERING,PALAKKAD | UNDERGRADUATE RESEARCHER | PALAKKAD | Aug 2024 | Apr 2025 | 34 Weeks</t>
  </si>
  <si>
    <t>H2570096</t>
  </si>
  <si>
    <t>NARALA</t>
  </si>
  <si>
    <t>SAI HARSHITH</t>
  </si>
  <si>
    <t>REDDY</t>
  </si>
  <si>
    <t>Narala Sai Harshith Reddy</t>
  </si>
  <si>
    <t>harshithnarala2003@gmail.com</t>
  </si>
  <si>
    <t>h2570096@student.nicmar.ac.in</t>
  </si>
  <si>
    <t>11-Dec-2003</t>
  </si>
  <si>
    <t>English, Telugu, Hindi</t>
  </si>
  <si>
    <t>Travelling,playing cricket,listening music</t>
  </si>
  <si>
    <t>8500 4964 8129</t>
  </si>
  <si>
    <t>NARALA SANTHOSH REDDY</t>
  </si>
  <si>
    <t>NARALA DEEPA REDDY</t>
  </si>
  <si>
    <t>H.NO. 1-4-218/PS-2/86, Plot No.86, Panchasheel Enclave Phase-2, Yapral, Sainikpuri</t>
  </si>
  <si>
    <t>INDUS UNIVERSAL SCHOOL</t>
  </si>
  <si>
    <t>TRIVIDYAA JUNIOR COLLEGE</t>
  </si>
  <si>
    <t>VASAVI COLLEGE OF ENGINEERING (HYDERABAD/TELANGANA)</t>
  </si>
  <si>
    <t>AutoCAD,MS Office,MS Project,Primavera,Revit Architecture</t>
  </si>
  <si>
    <t>VASAVI COLLEGE OF ENGINEERING | MECHANICAL PROPERTIES OF TRIPLE-BLENDED RECYCLED AGGREGATE CONCRETE WITH PP FIBERS | HYDERABAD | Aug 2024 | May 2025 | 40.714285714286 Weeks</t>
  </si>
  <si>
    <t>Introduction to Civil Engineering Profession
BIM Structure Advanced
BIM Essentials
Professional Practice in Construction</t>
  </si>
  <si>
    <t>H2570099</t>
  </si>
  <si>
    <t>NEHA</t>
  </si>
  <si>
    <t>PRAMOD</t>
  </si>
  <si>
    <t>Neha Pramod</t>
  </si>
  <si>
    <t>nehaapramod@gmail.com</t>
  </si>
  <si>
    <t>h2570099@student.nicmar.ac.in</t>
  </si>
  <si>
    <t>28-Jun-2003</t>
  </si>
  <si>
    <t>English, Hindi, Malayalam,Tamil</t>
  </si>
  <si>
    <t>Solving sudoku,Travelling,Adventure activities,Play throwball</t>
  </si>
  <si>
    <t>3648 8080 9789</t>
  </si>
  <si>
    <t>PRAMOD R G</t>
  </si>
  <si>
    <t>REGIONAL MANAGER</t>
  </si>
  <si>
    <t>PARVATHY KRISHNAN V</t>
  </si>
  <si>
    <t>Shivakripa ,TC23/1191(2), Melaranoor, Karamana PO TVM</t>
  </si>
  <si>
    <t>SHANTHINIKETAN SCHOOL</t>
  </si>
  <si>
    <t>CBSE</t>
  </si>
  <si>
    <t>BHARATHIYA VIDYA BHAVAN</t>
  </si>
  <si>
    <t>LBS INSTITUTE OF TECHNOLOGY FOR WOMEN</t>
  </si>
  <si>
    <t>AutoCAD,MS Project,Primavera,STAADPro,Revit</t>
  </si>
  <si>
    <t>LBS Institute of technology for Women | Project | Trivandrum,Kerala | Jul 2024 | Apr 2025 | 41.142857142857 Weeks
Public Works Department | Civil Intern | Trivandrum,Kerala | Feb 2024 | Feb 2024 | 0.57142857142857 Weeks</t>
  </si>
  <si>
    <t>H2570100</t>
  </si>
  <si>
    <t>NIHAL</t>
  </si>
  <si>
    <t>N</t>
  </si>
  <si>
    <t>Nihal N</t>
  </si>
  <si>
    <t>nihalknm2002@gmail.com</t>
  </si>
  <si>
    <t>h2570100@student.nicmar.ac.in</t>
  </si>
  <si>
    <t>06-May-2002</t>
  </si>
  <si>
    <t>English,Malayalam,Tamil,Hindi</t>
  </si>
  <si>
    <t>6277 1151 8619</t>
  </si>
  <si>
    <t>K NOORMUHAMMED</t>
  </si>
  <si>
    <t>SHALEEMA B</t>
  </si>
  <si>
    <t>Abu Swa Mill, Palayilkulambu, Karippod  P O , Peruvemba, Palakkad, Kerala</t>
  </si>
  <si>
    <t>Palakkad</t>
  </si>
  <si>
    <t>CHINMAYA VIDYALAYA</t>
  </si>
  <si>
    <t>CBSE(PALAKKAD/KERALA)</t>
  </si>
  <si>
    <t>VIJAYAMATHA CONVENT HIGHER SECONDARY SCHOOL</t>
  </si>
  <si>
    <t>DHSE(PALAKKAD/KERALA)</t>
  </si>
  <si>
    <t>A.P.J. ABDUL KALAM TECHNOLOGICAL UNIVERSITY</t>
  </si>
  <si>
    <t>SCMS SCHOOL OF ENGINEERING AND TECHNOLOGY(KOCHI,KERALA)</t>
  </si>
  <si>
    <t>2024-Dec</t>
  </si>
  <si>
    <t>AutoCAD,MS Office,MS Project,V-RAY,AUTODESK 3ds Max,REVIT ARCHITECTURE,SKETCHUP,MICROSOFT EXCEL,MS WORD,MS POWER POINT</t>
  </si>
  <si>
    <t>BHAGYALAKSHMI BUILDERS TCR LLP | SITE ENGINEER | PALAKKAD | Aug 2024 | Jul 2025 | 51.857142857143 Weeks
SCMS School of Engineering and Technology | APPLICATION OF GIS ON URBAN SPRAWL | Ernakulam | Jun 2023 | Jun 2024 | 52.285714285714 Weeks</t>
  </si>
  <si>
    <t>H2570101</t>
  </si>
  <si>
    <t>NIKHIL</t>
  </si>
  <si>
    <t>D RAJ</t>
  </si>
  <si>
    <t>Nikhil D Raj</t>
  </si>
  <si>
    <t>nikhildraj000@gmail.com</t>
  </si>
  <si>
    <t>h2570101@student.nicmar.ac.in</t>
  </si>
  <si>
    <t>03-Jan-2000</t>
  </si>
  <si>
    <t>English, kannada ,hindi</t>
  </si>
  <si>
    <t>8658 9481 5347</t>
  </si>
  <si>
    <t>DEVARAJU N S</t>
  </si>
  <si>
    <t>RETIRED</t>
  </si>
  <si>
    <t>PUSHPALATHA G R</t>
  </si>
  <si>
    <t>PRIVATE SECTOR</t>
  </si>
  <si>
    <t>#445, Sri Skanda ,2nd Stage ,2nd Main ,9th Block, Nagarabhavi</t>
  </si>
  <si>
    <t>Bangalore Urban</t>
  </si>
  <si>
    <t>Karnataka</t>
  </si>
  <si>
    <t>SRI VANI EDUCATION CENTRE SCHOOL</t>
  </si>
  <si>
    <t>CENTRAL BOARD OF SECONDARY EDUCATION ,DELHI</t>
  </si>
  <si>
    <t>2015-Apr</t>
  </si>
  <si>
    <t>SRI VANI PU COLLEGE</t>
  </si>
  <si>
    <t>DEPARTMENT OF PRE-UNIVERSITY EDUCATION,KARNATAKA</t>
  </si>
  <si>
    <t>VISVESVARAYA TECHNOLOGICAL UNIVERSITY, BELAGAVI, KARNATAKA STATE, INDIA</t>
  </si>
  <si>
    <t>RNS SCHOOL OF ARCHITECTURE , KARNATAKA</t>
  </si>
  <si>
    <t>AutoCAD,MS Office,SKETCHUP,D5 RENDERS,LUMION,ADOBE,PHOTOSHOP,3DS MAX,ENSCAPE</t>
  </si>
  <si>
    <t>ESTILO DESIGNS | JUNIOR ARCHITECT | BENGALURU | May 2023 | May 2024 | 1Y 0M | 3
SPACEDECODE | JUNIOR ARCHITECT | BENGALURU | Jun 2024 | Jul 2025 | 1Y 1M | 3.36</t>
  </si>
  <si>
    <t>2 Years 2 Months</t>
  </si>
  <si>
    <t>ARCHITECTURAL THESIS | ARCHITECTURE STUDENT | BENGALURU | Dec 2022 | May 2023 | 20.285714285714 Weeks
SECANT ARCHITECTS LLP | INTERN ARCHITECT | BENGALURU | Aug 2022 | Dec 2022 | 15.714285714286 Weeks</t>
  </si>
  <si>
    <t>H2570102</t>
  </si>
  <si>
    <t>PATEL</t>
  </si>
  <si>
    <t>KAMAKSHIBEN</t>
  </si>
  <si>
    <t>MUKESHKUMAR</t>
  </si>
  <si>
    <t>Patel Kamakshiben Mukeshkumar</t>
  </si>
  <si>
    <t>kamakshi1605@gmail.com</t>
  </si>
  <si>
    <t>h2570102@student.nicmar.ac.in</t>
  </si>
  <si>
    <t>16-May-2002</t>
  </si>
  <si>
    <t>English, Hindi, Gujarati</t>
  </si>
  <si>
    <t>Listening to music,Photography,Traveling,Badminton</t>
  </si>
  <si>
    <t>4144 1261 7655</t>
  </si>
  <si>
    <t>PATEL MUKESHKUMAR KESHAVLAL</t>
  </si>
  <si>
    <t>PATEL SAROJBEN MUKESHKUMAR</t>
  </si>
  <si>
    <t>1, Ishvara Krupa Society,_x000D_
Somnath Chowk, Biladibag, Mehsana, PO: Mehsana,_x000D_
Gujarat - 384001</t>
  </si>
  <si>
    <t>Mehsana</t>
  </si>
  <si>
    <t>Gujarat</t>
  </si>
  <si>
    <t>MEHSANA URBAN BANK GIRL'S HIGH SCHOOL, MEHSANA</t>
  </si>
  <si>
    <t>GUJARAT SECONDARY &amp; HIGH SECONDARY EDUCATION, BOARD (GSHSE), MEHSANA , GUJARAT</t>
  </si>
  <si>
    <t>SHRI V.R. KARVE PROGRESSIVE HIGHSCHOOL, MEHSANA</t>
  </si>
  <si>
    <t>L.J. UNIVERSITY, AHMEDABAD, GUJARAT</t>
  </si>
  <si>
    <t>L.J. SCHOOL OF ARCHITECTURE, AHMEDABAD, GUJARAT</t>
  </si>
  <si>
    <t>2025-Jun</t>
  </si>
  <si>
    <t>AutoCAD,MS Office,MS Project,SketchUp,Photoshop,Enscape,InDesign</t>
  </si>
  <si>
    <t>L.J. school of Architecture | Student  | Ahmedabad, Gujarat  | Dec 2024 | Jun 2025 | 27.285714285714 Weeks
Archi Medes(I) consultants Pvt Ltd | Intern | Ahmedabad, Gujarat  | Jun 2023 | Nov 2023 | 25.428571428571 Weeks
Archi Medes (I) Consultants Pvt Ltd, Ahmedabad | Intern | Ahmedabad, Gujarat  | Jan 2025 | Apr 2025 | 13.428571428571 Weeks</t>
  </si>
  <si>
    <t>H2570103</t>
  </si>
  <si>
    <t>PATNAM</t>
  </si>
  <si>
    <t>VAISHNAVI DEVI</t>
  </si>
  <si>
    <t>Patnam Vaishnavi Devi</t>
  </si>
  <si>
    <t>vaishnavidevi77777@gmail.com</t>
  </si>
  <si>
    <t>h2570103@student.nicmar.ac.in</t>
  </si>
  <si>
    <t>05-Dec-2001</t>
  </si>
  <si>
    <t>Exploring diverse genres of literature to broaden perspective and enhance critical thinking,Listening to songs for relaxation and focus enhancement,Watching movies</t>
  </si>
  <si>
    <t>2843 6885 1629</t>
  </si>
  <si>
    <t>PATNAM SWAROOP CHANDRA</t>
  </si>
  <si>
    <t>LIC AGENT</t>
  </si>
  <si>
    <t>PATNAM MANJULA</t>
  </si>
  <si>
    <t>H.NO: 5-26, Pothireddypally, Sangareddy.</t>
  </si>
  <si>
    <t>Sangareddy</t>
  </si>
  <si>
    <t>ST ANTHONY'S HIGH SCHOOL, SANGAREDDY.</t>
  </si>
  <si>
    <t>BOARD OF SECONDARY EDUCATION, TELANGANA STATE, INDIA</t>
  </si>
  <si>
    <t>SRI CHAITANYA JUNIOR KALASALA, NIZAMPET.</t>
  </si>
  <si>
    <t>CHAITANYA BHARATHI INSTITUTE OF TECHNOLOGY, HYDERABAD,TELANGANA.</t>
  </si>
  <si>
    <t>AutoCAD,MS Office,MS Project,Primavera,STAADPro</t>
  </si>
  <si>
    <t>CHAITANYA BHARATHI INSTITUTE OF TECHNOLOGY | OPTIMIZATION OF SHEAR WALL POSITION IN HIGH-RISE STRUCTURES  | HYDERABAD   | Jul 2022 | Apr 2023 | 40.285714285714 Weeks</t>
  </si>
  <si>
    <t>Skill Development Programme
Java Full Stack</t>
  </si>
  <si>
    <t>H2570104</t>
  </si>
  <si>
    <t>PAVUSHETTY</t>
  </si>
  <si>
    <t>AMITH</t>
  </si>
  <si>
    <t>Pavushetty Amith</t>
  </si>
  <si>
    <t>pavushettyamith@gmail.com</t>
  </si>
  <si>
    <t>h2570104@student.nicmar.ac.in</t>
  </si>
  <si>
    <t>05-Mar-2003</t>
  </si>
  <si>
    <t>Telugu,Hindi,English</t>
  </si>
  <si>
    <t>3754 5525 6573</t>
  </si>
  <si>
    <t>PAVUSHETTY SUNIL</t>
  </si>
  <si>
    <t>PAVUSHETTY SANDHYA</t>
  </si>
  <si>
    <t>Block-B, Flat-512,Bollineni Bion,Kondapur,Hyderabad.</t>
  </si>
  <si>
    <t>5-11-476/2, SRI NAGAR COLONY, NAIM NAGAR, HANAMKONDA, WARANGAL.</t>
  </si>
  <si>
    <t>Hanamkonda</t>
  </si>
  <si>
    <t>SHINE HIGH SCHOOL</t>
  </si>
  <si>
    <t>TELANGANA BOARD OF SECONDARY EDUCATION, TELANGANA</t>
  </si>
  <si>
    <t>FIITJEE JUNIOR COLLEGE</t>
  </si>
  <si>
    <t>TELANGANA STATE BOARD OF INTERMEDIATE EDUCATION, TELANGANA</t>
  </si>
  <si>
    <t>MAHINDRA UNIVERSITY</t>
  </si>
  <si>
    <t>MAHINDRA UNIVERSITY, HYDERABAD</t>
  </si>
  <si>
    <t>2024-Sep</t>
  </si>
  <si>
    <t>AutoCAD,MS Office,MS Project,Revit,SketchUp,staad pro</t>
  </si>
  <si>
    <t>My Home Constructions Pvt. Ltd. | Internship in Projects Departments | Kokapet, Hyderabad  | Jun 2025 | Jul 2025 | 7.8571428571429 Weeks
My Home Constructions Pvt. Ltd. | Internship in Projects Departments | Kokapet, Hyderabad  | Jul 2023 | Aug 2023 | 5.7142857142857 Weeks
MAHINDRA UNIVERSITY | NATURAL POZZOLANS FOR HIGH PERFORMANCE  | HYDERABAD  | Jan 2023 | Jun 2024 | 74.285714285714 Weeks</t>
  </si>
  <si>
    <t>H2570105</t>
  </si>
  <si>
    <t>DINESH</t>
  </si>
  <si>
    <t>PERUBOINA</t>
  </si>
  <si>
    <t>Dinesh Peruboina</t>
  </si>
  <si>
    <t>peruboinadinesh65@gmail.com</t>
  </si>
  <si>
    <t>h2570105@student.nicmar.ac.in</t>
  </si>
  <si>
    <t>25-Dec-2001</t>
  </si>
  <si>
    <t>Listening music</t>
  </si>
  <si>
    <t>7019 8146 8339</t>
  </si>
  <si>
    <t>SRINIVASARAO</t>
  </si>
  <si>
    <t>LAKSHMI</t>
  </si>
  <si>
    <t>4-117,VINAYAKAGUDI VEEDI,CHIKKALA,CHAGALLU MANDAL</t>
  </si>
  <si>
    <t>NARAYANA ENGLISH MEDIUM HIGH SCHOOL</t>
  </si>
  <si>
    <t>BOARD OF SECONDARY EDUCATION, NIDADAVOLU, ANDHRA PRADESH</t>
  </si>
  <si>
    <t>SRI VASAVI  ENGINEERING COLLEGE , TADEPALLIGUDEM, ANDHRA PRADESH</t>
  </si>
  <si>
    <t>2022-Apr</t>
  </si>
  <si>
    <t>JAWAHARLAL NEHRU TECHNOLOGICAL UNIVERSITY,KAKINADA</t>
  </si>
  <si>
    <t>GODAVARI INSTITUTE OF ENGINEERING &amp; TECHNOLOGY, RAJAHMUNDRY,ANDHRA PRADESH</t>
  </si>
  <si>
    <t>2022-Oct</t>
  </si>
  <si>
    <t>AutoCAD,MS Office,MS Project,Primavera,STAAD PRO,REVIT</t>
  </si>
  <si>
    <t>GODAVARI INSTITUTE OF ENGINEERING AND TECHNOLOGY | PROJECT | RAJAHMUNDRY | Nov 2024 | Apr 2025 | 17.571428571429 Weeks
ROADS AND BUILDINGS DEPARTMENT | INTENSHIP | TADEPALLIGUDEM | Sep 2021 | Jan 2022 | 16.428571428571 Weeks</t>
  </si>
  <si>
    <t>H2570106</t>
  </si>
  <si>
    <t>POLAM</t>
  </si>
  <si>
    <t>ANIRUDH</t>
  </si>
  <si>
    <t>Polam Anirudh Reddy</t>
  </si>
  <si>
    <t>anirudhreddysrh@gmail.com</t>
  </si>
  <si>
    <t>h2570106@student.nicmar.ac.in</t>
  </si>
  <si>
    <t>18-Jan-2003</t>
  </si>
  <si>
    <t>Trekking,cycling,fishing</t>
  </si>
  <si>
    <t>8479 5819 6495</t>
  </si>
  <si>
    <t>P V RAVI CHANDER</t>
  </si>
  <si>
    <t>PRIVATE</t>
  </si>
  <si>
    <t>C AVANI</t>
  </si>
  <si>
    <t>Hno:- 5-11-22/4, Naimnagar, Hanamkonda, Telangana.</t>
  </si>
  <si>
    <t>DELHI PUBLIC SCHOOL WARANGAL</t>
  </si>
  <si>
    <t>CBSE - WARANGAL - TELANGANA</t>
  </si>
  <si>
    <t>2014-Jun</t>
  </si>
  <si>
    <t>JAWAHARLAL NEHRU ARCHITECTURE AND FINE ARTS UNIVERSITY</t>
  </si>
  <si>
    <t>JBR ARCHITECTURE COLLEGE</t>
  </si>
  <si>
    <t>2025-Aug</t>
  </si>
  <si>
    <t>AutoCAD,MS Office,MS Project,Primavera,SKETCHUP,ENSCAPE</t>
  </si>
  <si>
    <t>S2D ARCHITECTS | INTERN | HANAMKONDA | Sep 2024 | Jan 2025 | 20 Weeks
JBR ARCHITECTURE COLLEGE | DESIGN THESIS | HYDERABAD | Jan 2025 | Jul 2025 | 24.142857142857 Weeks</t>
  </si>
  <si>
    <t>CONSTRUCTION METHODOLOGY BASICS IN CIVIL ENGINEERING</t>
  </si>
  <si>
    <t>H2570107</t>
  </si>
  <si>
    <t>POLUR</t>
  </si>
  <si>
    <t>JYOSNIKA</t>
  </si>
  <si>
    <t>BALA</t>
  </si>
  <si>
    <t>Polur Jyosnika Bala</t>
  </si>
  <si>
    <t>jyo.bala19@gmail.com</t>
  </si>
  <si>
    <t>h2570107@student.nicmar.ac.in</t>
  </si>
  <si>
    <t>19-Jul-2003</t>
  </si>
  <si>
    <t>English, Telugu, kannada, Hindi</t>
  </si>
  <si>
    <t>3688 0400 6060</t>
  </si>
  <si>
    <t>RAMA SREENIVASA RAO</t>
  </si>
  <si>
    <t>KOTA SAVITRUSREE</t>
  </si>
  <si>
    <t>PRIVATE JOB</t>
  </si>
  <si>
    <t>H.no:- 40/421-19, Bhaskar Nagar,</t>
  </si>
  <si>
    <t>MONTESSORI ENGLISH MEDIUM HIGH SCHOOL</t>
  </si>
  <si>
    <t>SECONDARY SCHOOL OF EDUCATION, KURNOOL, ANDHRA PRADESH</t>
  </si>
  <si>
    <t>2013-Jun</t>
  </si>
  <si>
    <t>INTERMEDIATE PUBLIC EXAMINATIONS, KURNOOL, ANDHRA PRADESH</t>
  </si>
  <si>
    <t>UNIVERSITY OF MYSORE</t>
  </si>
  <si>
    <t>SCHOOL OF PLANNING AND ARCHITECTURE, MYSORE, KARNATAKA</t>
  </si>
  <si>
    <t>2025-Jul</t>
  </si>
  <si>
    <t>AutoCAD,MS Office,SketchUp,Twin motion,Photoshop,InDesign</t>
  </si>
  <si>
    <t>School of Planning and Architecture | Student | Mysore | Jan 2025 | Jul 2025 | 28.714285714286 Weeks
Sthapathi Architects | Intern | Hyderabad  | Jan 2024 | May 2024 | 18.571428571429 Weeks</t>
  </si>
  <si>
    <t>H2570108</t>
  </si>
  <si>
    <t>PRADEEP</t>
  </si>
  <si>
    <t>S M</t>
  </si>
  <si>
    <t>Pradeep S M</t>
  </si>
  <si>
    <t>pradeepsm874@gmail.com</t>
  </si>
  <si>
    <t>h2570108@student.nicmar.ac.in</t>
  </si>
  <si>
    <t>16-Dec-2003</t>
  </si>
  <si>
    <t>ENGLISH,KANNADA,HINDI,TELUGU</t>
  </si>
  <si>
    <t>7690 1781 0516</t>
  </si>
  <si>
    <t>MUNIKRISHNA</t>
  </si>
  <si>
    <t>SUMA</t>
  </si>
  <si>
    <t>SAVAKANAHALLI VILLAGE, DEVANAHALLI TOWN, BANGALORE RURAL,</t>
  </si>
  <si>
    <t>Bangalore Rural</t>
  </si>
  <si>
    <t>OXFORD ENGLISH HIGH SCHOOL</t>
  </si>
  <si>
    <t>KARNATAKA SECONDARY EDUCATION EXAMINATION BOARD , KARNATAKA</t>
  </si>
  <si>
    <t>SBGNS RURAL COMPOSITE PU COLLEGE</t>
  </si>
  <si>
    <t>DEPARTMENT OF PRE-UNIVERSITY EDUCATION, KARNATAKA</t>
  </si>
  <si>
    <t>VISVESVARAYA TECHNOLOGICAL UNIVERSITY</t>
  </si>
  <si>
    <t>ATRIA INSTITUTE OF TECHNOLOGY, BANGALORE, KARNATAKA</t>
  </si>
  <si>
    <t>AutoCAD,MS Office,MS Project,Primavera,BIM(REVIT)</t>
  </si>
  <si>
    <t>SWIFTERZ CREATIVE SERVICES | Building Information Modeling (BIM) | Bengaluru | Jan 2025 | May 2025 | 14.714285714286 Weeks</t>
  </si>
  <si>
    <t>H2570109</t>
  </si>
  <si>
    <t>PUNGLE</t>
  </si>
  <si>
    <t>SHUBHAM</t>
  </si>
  <si>
    <t>MANGESH</t>
  </si>
  <si>
    <t>Pungle Shubham Mangesh</t>
  </si>
  <si>
    <t>shubhampungale45@gmail.com</t>
  </si>
  <si>
    <t>h2570109@student.nicmar.ac.in</t>
  </si>
  <si>
    <t>25-Jan-2001</t>
  </si>
  <si>
    <t>English,Hindi,Marathi</t>
  </si>
  <si>
    <t>Playing Cricket,Watching political debates,Traveling</t>
  </si>
  <si>
    <t>8040 6477 0976</t>
  </si>
  <si>
    <t>MANGESH PUNGLE</t>
  </si>
  <si>
    <t>SHITAL PUNGLE</t>
  </si>
  <si>
    <t>At,Post Dhawlapuri,Tq,Dist Aurangabad</t>
  </si>
  <si>
    <t>Aurangabad</t>
  </si>
  <si>
    <t>Maharashtra</t>
  </si>
  <si>
    <t>RP ENGLISH MEDIUM SCHOOL,BADNAPUR</t>
  </si>
  <si>
    <t>STATE BOARD (BADNAPUR,DIST JALNA,MAHARASHTRA)</t>
  </si>
  <si>
    <t>GOVERNMENT POLYTECHNIC JALNA,MAHARASHTRA</t>
  </si>
  <si>
    <t>2022-Jul</t>
  </si>
  <si>
    <t>DR.BABASAHEB AMBEDKAR MARATHWADA UNIVERSITY,AURANGABAD</t>
  </si>
  <si>
    <t>MAHARASHTRA INSTITUTE OF TECHNOLOGY (AN AUTONOMOUS INSTITUTE),AURANGABAD,MAHARASHTRA</t>
  </si>
  <si>
    <t>2022-Nov</t>
  </si>
  <si>
    <t>AutoCAD,MS Office,MS Project,Primavera P6,Power BI</t>
  </si>
  <si>
    <t>CORE CONSULTANTS | JUNIOR SITE ENGINEER | AURANGABAD,MAHARASHTRA | Jan 2025 | Jul 2025 | 30 Weeks</t>
  </si>
  <si>
    <t>H2570110</t>
  </si>
  <si>
    <t>HARIHARA VIGNESH</t>
  </si>
  <si>
    <t>PUPPALA</t>
  </si>
  <si>
    <t>Harihara Vignesh Puppala</t>
  </si>
  <si>
    <t>puppalavignesh16@gmail.com</t>
  </si>
  <si>
    <t>h2570110@student.nicmar.ac.in</t>
  </si>
  <si>
    <t>21-Jun-2004</t>
  </si>
  <si>
    <t>English , Hindi , Telugu</t>
  </si>
  <si>
    <t>9845 6449 4343</t>
  </si>
  <si>
    <t>PUPPALA GANESH</t>
  </si>
  <si>
    <t>GOVERNMENT OFFICER</t>
  </si>
  <si>
    <t>PUPPALA PADMA KUMARI</t>
  </si>
  <si>
    <t>D-100 Treasure Fantasy, Rangwasa, Indore, Madhya Pradesh, 453331</t>
  </si>
  <si>
    <t>Indore</t>
  </si>
  <si>
    <t>Madhya Pradesh</t>
  </si>
  <si>
    <t>ATOMIC ENERGY CENTRAL SCHOOL , INDORE</t>
  </si>
  <si>
    <t>CBSE ( INDORE , MADHYA PRADESH )</t>
  </si>
  <si>
    <t>MEDICAPS UNIVERSITY, INDORE, MADHYA PRADESH</t>
  </si>
  <si>
    <t>AutoCAD,MS Office,MS Project,Primavera,ANSYS,LS Dyna,STAAD Pro</t>
  </si>
  <si>
    <t>RAJA RAMANNA CENTRE FOR ADVANCED TECHNOLOGY (RRCAT) | PROJECT TRAINEE | INDORE, MADHYA PRADESH | Jan 2025 | Apr 2025 | 17 Weeks
RAJA RAMANNA CENTRE FOR ADVANCED TECHNOLOGY (RRCAT) | TRAINEE CIVIL ENGINEER | INDORE, MADHYA PRADESH | Jun 2024 | Aug 2024 | 10 Weeks
ETERNAL INFRAHEIGHT PVT.LTD | CAD Draftsman  | Indore, Madhya Pradesh | Jul 2023 | Aug 2023 | 4.2857142857143 Weeks</t>
  </si>
  <si>
    <t>H2570111</t>
  </si>
  <si>
    <t>PYLA</t>
  </si>
  <si>
    <t>KARTHIK</t>
  </si>
  <si>
    <t>Pyla Karthik</t>
  </si>
  <si>
    <t>pylakarthik7@gmail.com</t>
  </si>
  <si>
    <t>h2570111@student.nicmar.ac.in</t>
  </si>
  <si>
    <t>31-Mar-2002</t>
  </si>
  <si>
    <t>English,Hindi &amp; telugu</t>
  </si>
  <si>
    <t>3659 7489 2102</t>
  </si>
  <si>
    <t>PYLA SRINIVASA RAO</t>
  </si>
  <si>
    <t>PYLA RAMALAKSHMI</t>
  </si>
  <si>
    <t>HOUSE MAKER</t>
  </si>
  <si>
    <t>50-14-8 Rajendra Nagar Seethammapeta</t>
  </si>
  <si>
    <t>POLLOCKS HIGH SCHOOL</t>
  </si>
  <si>
    <t>VISAKHAPATNAM ANDHRA PRADESH</t>
  </si>
  <si>
    <t>PRESIDENCY JUNIOR COLLEGE</t>
  </si>
  <si>
    <t>BAPATLA ENGINEERING COLLEGE BAPATLA ANDHRA PRADESH</t>
  </si>
  <si>
    <t>AutoCAD,MS Office,MS Project,REVIT</t>
  </si>
  <si>
    <t>Construction Industry Development Council | Innovation and Technoloy  | BAPATLA | Feb 2024 | Mar 2024 | 6 Weeks
BAPATLA ENGINEERING COLLEGE | STABILITY OF HIGH RISE BUILDINGS USING ETABS | BAPATLA | Dec 2023 | May 2024 | 19.857142857143 Weeks</t>
  </si>
  <si>
    <t>H2570112</t>
  </si>
  <si>
    <t>ASHVIN</t>
  </si>
  <si>
    <t>R Ashvin</t>
  </si>
  <si>
    <t>r.ashvin289@gmail.com</t>
  </si>
  <si>
    <t>h2570112@student.nicmar.ac.in</t>
  </si>
  <si>
    <t>07-Aug-2003</t>
  </si>
  <si>
    <t>English, Hindi, Tamil, Bengali</t>
  </si>
  <si>
    <t>5462 1986 5923</t>
  </si>
  <si>
    <t>N RATHINAKUMAR</t>
  </si>
  <si>
    <t>R POONGUZHALI</t>
  </si>
  <si>
    <t>Flat No. 5D, Building No.-16, Nirmal Nagari, Umred Road, Near Shitla Mata Mandir, Nagpur-440024</t>
  </si>
  <si>
    <t>Nagpur</t>
  </si>
  <si>
    <t>INDIRA GANDHI MEMORIAL HIGH SCHOOL DUM DUM KOLKATA</t>
  </si>
  <si>
    <t>CBSE KOLKATA</t>
  </si>
  <si>
    <t>2020-Apr</t>
  </si>
  <si>
    <t>RASHTRASANT TUKADOJI MAHARAJ NAGPUR UNIVERSITY, NAGPUR</t>
  </si>
  <si>
    <t>G.H.RAISONI COLLEGE OF ENGINEERING, NAGPUR</t>
  </si>
  <si>
    <t>AutoCAD,MS Office,Primavera</t>
  </si>
  <si>
    <t>G.H.RAISONI COLLEGE OF ENGINEERING, NAGPUR | STUDENT | NAGPUR | Jun 2024 | Jun 2025 | 52.714285714286 Weeks
MAHARASHTRA METRO RAIL CORPORATION LIMITED, NAGPUR | INTERN | NAGPUR | May 2024 | Jun 2024 | 4.2857142857143 Weeks
DEEPSHIKHA CONSULTING ENGINEERS, NAGPUR | SITE ENGINEER INTERN | NAGPUR | Dec 2024 | Jun 2025 | 26 Weeks</t>
  </si>
  <si>
    <t>NPTEL Leadership and Team EffectivenesS
NPTEL User Centric Computing For Human Computer Interaction
India's Largest Speakathon For Limca Book Of Records
Summit Smart Solutions to Smart Cities</t>
  </si>
  <si>
    <t>H2570113</t>
  </si>
  <si>
    <t>RACHARLA</t>
  </si>
  <si>
    <t>ADITYA</t>
  </si>
  <si>
    <t>KALYAN</t>
  </si>
  <si>
    <t>Racharla Aditya Kalyan</t>
  </si>
  <si>
    <t>adityakalyan.26@gmail.com</t>
  </si>
  <si>
    <t>h2570113@student.nicmar.ac.in</t>
  </si>
  <si>
    <t>26-Jan-2004</t>
  </si>
  <si>
    <t>playing guitar,reading books,watching movies,travelling,listening music</t>
  </si>
  <si>
    <t>6933 8474 4255</t>
  </si>
  <si>
    <t>RACHARLA SRINIVASA RAO</t>
  </si>
  <si>
    <t>GOVT CONTRACTOR</t>
  </si>
  <si>
    <t>RACHARLA KOILAMMA</t>
  </si>
  <si>
    <t>8-8-191/1, B-341, Rd No: 13 Green Park Colony, East Saroornagar, Kharmanghat, Hyderabad, Telangana.</t>
  </si>
  <si>
    <t>GOWTHAM MODEL HS DILSHUKNAGAR , RANGAREDDY,RANGAREDDY.</t>
  </si>
  <si>
    <t>BOARD OF SECOUNDARY EDUCATION TELANGANA</t>
  </si>
  <si>
    <t>SRI CHAITANYA JR KALASALA</t>
  </si>
  <si>
    <t>CVR COLLEGE OF ENGINEERING HYDERABAD,TELANGANA</t>
  </si>
  <si>
    <t>CVR college of engineering | Student  | Hyderabad  | Dec 2024 | Apr 2025 | 16.142857142857 Weeks
SRI SAI CONSTRUCTION | INTERN | HYDERABAD  | Dec 2024 | Jul 2025 | 33 Weeks</t>
  </si>
  <si>
    <t>Ethics in engineering practices
Standard Penetration test(SPT) in soil Characterization and advance Geotechnical Analysis using ANSYS</t>
  </si>
  <si>
    <t>H2570114</t>
  </si>
  <si>
    <t>ANILKUMAR REDDY</t>
  </si>
  <si>
    <t>RAGIPINDI</t>
  </si>
  <si>
    <t>Anilkumar Reddy Ragipindi</t>
  </si>
  <si>
    <t>anilkumarragipindi@gmail.com</t>
  </si>
  <si>
    <t>h2570114@student.nicmar.ac.in</t>
  </si>
  <si>
    <t>29-Jan-2002</t>
  </si>
  <si>
    <t>ENGLISH,HINDI,TELUGU</t>
  </si>
  <si>
    <t>BADMINTON,JOGGING</t>
  </si>
  <si>
    <t>6276 1567 7278</t>
  </si>
  <si>
    <t>RAGIPINDI SRINIVASULU REDDY</t>
  </si>
  <si>
    <t>DAILY LABOUR</t>
  </si>
  <si>
    <t>RAGIPINDI VARALAKSHMI</t>
  </si>
  <si>
    <t>5-180 KOTHURU,KANIGIRI(MANDAL) 523230_x000D_
PRAKASAM (DISTRICT) ANDHRA PRADESH</t>
  </si>
  <si>
    <t>Prakasam</t>
  </si>
  <si>
    <t>GOMATHY HIGH SCHOOL</t>
  </si>
  <si>
    <t>BOARD OF SECONDARY EDUCATION  ANDHRA PRADESH</t>
  </si>
  <si>
    <t>BAPATLA ENGINEERING COLLEGE , BAPATLA, ANDHRA PRADESH</t>
  </si>
  <si>
    <t>JAWAHARLAL NEHRU TECHNOLOGICAL UNIVERSITY, ANANTAPUR</t>
  </si>
  <si>
    <t>AUDISANKARA INSTITUTE OF TECHNOLOGY , GUDUR, ANDHRAPRADESH</t>
  </si>
  <si>
    <t>AutoCAD,MS Office,MS Project,Primavera,Rivert architecture</t>
  </si>
  <si>
    <t>REVENUE DEPARTMENT GOVERNMENT OF ANDHRAPRADESH | ASSISTANT SURVEYOUR | KANIGIRI | Jul 2020 | Jan 2021 | 26.142857142857 Weeks
AUDISANKARA INSTITUTE OF TECHNOLOGY, GUDUR , ANDHRA PRADESH | BUILDING PLANNING AND DRAWING USING AUTO CAD | GUDUR, ANDHRA PRADESH | Dec 2023 | Apr 2024 | 18.857142857143 Weeks</t>
  </si>
  <si>
    <t>H2570116</t>
  </si>
  <si>
    <t>MAHESH</t>
  </si>
  <si>
    <t>BABU</t>
  </si>
  <si>
    <t>Reddy Mahesh Babu</t>
  </si>
  <si>
    <t>reddymaheshbabu24@gamil.com</t>
  </si>
  <si>
    <t>h2570116@student.nicmar.ac.in</t>
  </si>
  <si>
    <t>24-Dec-2003</t>
  </si>
  <si>
    <t>2072 9436 9120</t>
  </si>
  <si>
    <t>REDDY THAVITI NAIDU</t>
  </si>
  <si>
    <t>DAILY WAGER</t>
  </si>
  <si>
    <t>REDDY AMMALU</t>
  </si>
  <si>
    <t>9-72,VEERAGHAVAPURAM,KURUDU,KOTHAPETA,SRIKAKULAM</t>
  </si>
  <si>
    <t>Srikakulam</t>
  </si>
  <si>
    <t>12-27,SWAMI VIVEKANDHA COLONY,BALAJI NAGAR,ARILOVA,VISAKHAPATNAM</t>
  </si>
  <si>
    <t>SRI CHAITANYA EM SCHOOL</t>
  </si>
  <si>
    <t>BOARD OF SECONDARY SCHOOL OF EDUCATION VISAKHAPATNAM/ANDHRA PRADESH</t>
  </si>
  <si>
    <t>BOARD OF INTERMEDIATE EDUCATION VISAKHAPATNAM/ANDHRA PRADESH</t>
  </si>
  <si>
    <t>JAWAHARLAL NEHRU TECHNOLOGICAL UNIVERSITY, KAKINADA.</t>
  </si>
  <si>
    <t>GAYATRI VIDYA PARISHAD COLLEGE OF ENGINEERING,VISAKHAPATNAM/ANDHRA PRADESH</t>
  </si>
  <si>
    <t>AutoCAD,MS Office,MS Project,Primavera,STAADD PRO,REVIT,PYTHON</t>
  </si>
  <si>
    <t>SAI SRI CONSTRUCTIONS(ENGINEERS &amp; CONTRACTORS) | INTERN QS,BILLING,EXECUTION | VISAKHAPATNAM | Dec 2024 | Mar 2025 | 13.285714285714 Weeks
METEY ENGINEERING &amp; CONSULTANCY PVT.LTD | INTERN ON DRAFTING,DESIGN AND EXECUTION | HYDERABAD | May 2024 | Jun 2024 | 8.2857142857143 Weeks
GAYATRI VIDYA PARISHAD COLLEGE OF ENGINEERING(AUTONOMOUS) | ANALYSIS AND DESIGN OF SELF-SUPPORTED STEEL CHIMNEY | VISAKHAPATNAM | Oct 2024 | Mar 2025 | 19.428571428571 Weeks</t>
  </si>
  <si>
    <t>BIM using Revit Architecture</t>
  </si>
  <si>
    <t>H2570117</t>
  </si>
  <si>
    <t>RITIKA</t>
  </si>
  <si>
    <t>BIJU</t>
  </si>
  <si>
    <t>Ritika Biju</t>
  </si>
  <si>
    <t>ritikabiju2003@gmail.com</t>
  </si>
  <si>
    <t>h2570117@student.nicmar.ac.in</t>
  </si>
  <si>
    <t>20-May-2003</t>
  </si>
  <si>
    <t>DANCING,READING,TRAVELLING,BADMINTON</t>
  </si>
  <si>
    <t>8022 3362 3721</t>
  </si>
  <si>
    <t>BIJU K S</t>
  </si>
  <si>
    <t>GOVT SERVANT</t>
  </si>
  <si>
    <t>SHILPA BIJU</t>
  </si>
  <si>
    <t>SNEHA VEEDU, MARKET ROAD, ATTINGAL.P.O,ATTINGAL</t>
  </si>
  <si>
    <t>MTM SENIOR SECONDARY SCHOOL</t>
  </si>
  <si>
    <t>CBSE KERALA THIRUVANANTHAPURAM</t>
  </si>
  <si>
    <t>TKM ENGINEERING COLLEGE KOLLAM KERALA</t>
  </si>
  <si>
    <t>AutoCAD,MS Office,MS Project,STADD PRO,MS EXCEL</t>
  </si>
  <si>
    <t>OFFICE OF THE ASSISTANT EXECUTIVE ENGINEER LSGD SUB DIVISION,ITHIKKARA BLOCK PANCHAYATH CHATHANNOOR P O KOLLAM | SITE ENGINEER | KOLLAM | May 2023 | May 2023 | 2.5714285714286 Weeks
TKM ENGINEERING KOLLAM | GEO-ENVIRONMENTAL ANALYSIS | KOLLAM | Feb 2023 | Jan 2025 | 100.71428571429 Weeks</t>
  </si>
  <si>
    <t>Master Diploma in Construction Management and Quantity Survey â€“ Institute of Quantity Surveys</t>
  </si>
  <si>
    <t>H2570118</t>
  </si>
  <si>
    <t>GEETESWAR</t>
  </si>
  <si>
    <t>S Geeteswar</t>
  </si>
  <si>
    <t>geetheswarsukhavasi@gmail.com</t>
  </si>
  <si>
    <t>h2570118@student.nicmar.ac.in</t>
  </si>
  <si>
    <t>27-Dec-2003</t>
  </si>
  <si>
    <t>3123 7002 0354</t>
  </si>
  <si>
    <t>S SIVA RAMA KRISHNA</t>
  </si>
  <si>
    <t>S ADHI LAKSHMI</t>
  </si>
  <si>
    <t>Flat No 102, Plot No 1437 Sri Sai Nilayam Apurupa Colony, Pragathi Nagar, Bachupally</t>
  </si>
  <si>
    <t>VNR VIGNANA JYOTHI INSTITUTE OF ENGINEERING AND TECHNOLOGY HYDERABAD TELANGANA</t>
  </si>
  <si>
    <t>VNR Vignana Jyothi Institute Of Engineering And Technology | Environmental Engineering | Bachupally | Aug 2024 | May 2025 | 40.142857142857 Weeks
National Council For Cement and Building Materials | C and D Waste Management | Gachibowli | May 2024 | May 2024 | 3.5714285714286 Weeks</t>
  </si>
  <si>
    <t>H2570119</t>
  </si>
  <si>
    <t>SAMBANGI</t>
  </si>
  <si>
    <t>AVINASH</t>
  </si>
  <si>
    <t>Sambangi Avinash</t>
  </si>
  <si>
    <t>avinashsambangi345@gmail.com</t>
  </si>
  <si>
    <t>h2570119@student.nicmar.ac.in</t>
  </si>
  <si>
    <t>02-May-2003</t>
  </si>
  <si>
    <t>English, Hindi, telugu</t>
  </si>
  <si>
    <t>3179 4599 9878</t>
  </si>
  <si>
    <t>SAMBANGI SRAVAN KUMAR</t>
  </si>
  <si>
    <t>SAMBANGI SIVA KUMARI</t>
  </si>
  <si>
    <t>2/23, Front Of BSNL Tower, Amrutalingampet, Vasanthavada, Pedapadu Mandal, Eluru District, Andhra Pradesh</t>
  </si>
  <si>
    <t>Eluru</t>
  </si>
  <si>
    <t>VISWABHARATHI ENGLISH MEDIUM HIGH SCHOOL</t>
  </si>
  <si>
    <t>ANDHRA PRADESH STATE BOARD OF SECONDARY EDUCATION</t>
  </si>
  <si>
    <t>SASI JUNIOR COLLEGE VELIVENNU</t>
  </si>
  <si>
    <t>ANDHRA PRADESH STATE BOARD OF INTERMEDIATE EDUCATION</t>
  </si>
  <si>
    <t>JAWAHARLAL NEHRU TECHNOLOGICAL UNIVERSITY KAKINADA</t>
  </si>
  <si>
    <t>UNIVERSITY COLLEGE OF ENGINEERING KAKINADA</t>
  </si>
  <si>
    <t>2021-Jan</t>
  </si>
  <si>
    <t>AutoCAD,MS Office,MS Project,Primavera,STAAD PRO,REVIT,Power Bi,Tableau,QGIS,ArcGIS,ERDAS Imagine,Problem Solving</t>
  </si>
  <si>
    <t>Larsen and Toubro Limited | Graduate Engineer Trainee | Hyderabad, Telangana | Jul 2024 | Sep 2024 | 10 Weeks
Engineering Department, JNTUK | Intern | Kakinada, Andhra Pradesh | Jan 2024 | May 2024 | 17.142857142857 Weeks
UNIVERSITY COLLEGE OF ENGINEEING KAKINADA | MAPPING AND MONITORING OF MANGROVES IN GODAVARI MANGROVES REGION USING REMOTE SENSING AND GIS TECHNIQUES | CORINGA, ANDHRA PRADESH | Jan 2024 | May 2024 | 18.285714285714 Weeks</t>
  </si>
  <si>
    <t>KPMG in Canada â€“ Experience a day with KPMG Audit and Assurance Job simulation by Forage
Deloitte Australia â€“ Data Analytics Job Simulation by Forage
McKinsey.org Forward Program by McKinsey &amp; Company
Procore Certification: Student by Procore Technologies
InfraWorks Bridge Design 2018 by LinkedIn learning
Learning REVIT 2023 by LinkedIn Learning
Learning QGIS by LinkedIn Learning
Primavera P6 Essential Training by PMI
Project Management Skills for Leaders by PMI</t>
  </si>
  <si>
    <t>H2570120</t>
  </si>
  <si>
    <t>SARANRAJ</t>
  </si>
  <si>
    <t>Saranraj S</t>
  </si>
  <si>
    <t>saranraj2003dec@gmail.com</t>
  </si>
  <si>
    <t>h2570120@student.nicmar.ac.in</t>
  </si>
  <si>
    <t>10-Dec-2003</t>
  </si>
  <si>
    <t>Tamil,English,Hindi</t>
  </si>
  <si>
    <t>6279 5860 4569</t>
  </si>
  <si>
    <t>S.SHUNMUGA RAJA</t>
  </si>
  <si>
    <t>P.VELUMAILEE</t>
  </si>
  <si>
    <t>47 State Highway 716 Mohammed Hussain Nagar,sivananda Nagar Kolathur</t>
  </si>
  <si>
    <t>Chennai</t>
  </si>
  <si>
    <t>VELAMMAL MATRIC . HR . SEC. SCHOOL, MUGAPPAIR EAST, CHENNAI</t>
  </si>
  <si>
    <t>STATE BOARD OF SCHOOL EXAMINATIONS, CHENNAI/TAMILNADU</t>
  </si>
  <si>
    <t>2020-May</t>
  </si>
  <si>
    <t>SAVEETHA ENGINEEERING COLLEGE, CHENNAI/TAMILNADU</t>
  </si>
  <si>
    <t>AutoCAD,MS Project</t>
  </si>
  <si>
    <t>CONCRETE OEM | INTERN | CHENNAI | Oct 2024 | Dec 2024 | 13 Weeks
M/s SEKAR CONSTRUCTION | INTERN | CHENNAI | Feb 2023 | Feb 2023 | 2.1428571428571 Weeks
BHARAT HEAVY ELECTRICALS LIMITED IMAGE: ROBERT NICKELSBERG, GETTY IMAGES | INTERN | CHENNAI | Jan 2021 | Feb 2021 | 4.2857142857143 Weeks</t>
  </si>
  <si>
    <t>H2570121</t>
  </si>
  <si>
    <t>SARAVANAPRIYA</t>
  </si>
  <si>
    <t>M</t>
  </si>
  <si>
    <t>Saravanapriya M</t>
  </si>
  <si>
    <t>priyamathan2002@gmail.com</t>
  </si>
  <si>
    <t>h2570121@student.nicmar.ac.in</t>
  </si>
  <si>
    <t>03-Sep-2002</t>
  </si>
  <si>
    <t>English, Tamil, Hindi(basics), Telugu(speaking only)</t>
  </si>
  <si>
    <t>9167 3231 2611</t>
  </si>
  <si>
    <t>MANMATHAN V</t>
  </si>
  <si>
    <t>USHA NANTHINI M</t>
  </si>
  <si>
    <t>STATE GOVERNMENT</t>
  </si>
  <si>
    <t>2/112, MAIN ROAD, KURINJAKULAM, THIRUVENGADAM TALUK, TENKASI DISTRICT</t>
  </si>
  <si>
    <t>Tenkasi</t>
  </si>
  <si>
    <t>DR V.GENGUSAMY NAIDU MATRIC HR SEC SCHOOL THIRUVENGADAM</t>
  </si>
  <si>
    <t>STATE BOARD OF SCHOOL EXAMINATION, TAMILNADU</t>
  </si>
  <si>
    <t>SNS COLLEGE OF TECHNOLOGY</t>
  </si>
  <si>
    <t>AutoCAD,MS Office,MS Project,Primavera,SketchUP,Revit,STAAD.Pro,Contracts,FIDIC,Planning &amp; Scheduling,Excel</t>
  </si>
  <si>
    <t>KVR Builders | Site Supervisor | Thiruvengadam | Jun 2024 | Jun 2024 | 1.1428571428571 Weeks
KVR Builders | Site Supervisor | Thiruvengadam | Jul 2023 | Jul 2023 | 1.8571428571429 Weeks
SNS College of Technology | Student | Coimbatore | Jan 2025 | Apr 2025 | 14.142857142857 Weeks</t>
  </si>
  <si>
    <t>3ds MAX
SketchUP
AutoCAD
Introduction to Internet of Things
Ethics in Engineering Practice</t>
  </si>
  <si>
    <t>H2570122</t>
  </si>
  <si>
    <t>SAYAPANAYUNI</t>
  </si>
  <si>
    <t>MAHESH CHANDRA</t>
  </si>
  <si>
    <t>Sayapanayuni Mahesh Chandra Prasad</t>
  </si>
  <si>
    <t>maheshchandramahi1@gmail.com</t>
  </si>
  <si>
    <t>h2570122@student.nicmar.ac.in</t>
  </si>
  <si>
    <t>01-Jan-2004</t>
  </si>
  <si>
    <t>3871 3382 7123</t>
  </si>
  <si>
    <t>SAYAPANAYUNI MANOHARA PRASAD</t>
  </si>
  <si>
    <t>SAYAPUNAYUNI SUNITA</t>
  </si>
  <si>
    <t>Flat No 304, Lake Ridge Apartments, Masa Masjid, Kurnool</t>
  </si>
  <si>
    <t>SRI CHAITANYA EM HIGH SCHOOL, KURNOOL</t>
  </si>
  <si>
    <t>SRI CHAITANYA JR COLLEGE, KURNOOL</t>
  </si>
  <si>
    <t>G. PULLA REDDY ENGINEERING COLLEGE, KURNOOL</t>
  </si>
  <si>
    <t>Skandhanshi Infra Projects India Pvt. Ltd | Execution and Quality Control | Kurnool | Dec 2024 | Mar 2025 | 12.857142857143 Weeks
G. Pulla Reddy Engineering College, Kurnool | Sustainable Fibre Reinforced Concrete | Gprec, Kurnool | Sep 2024 | Apr 2025 | 33.428571428571 Weeks</t>
  </si>
  <si>
    <t>Pearson MePro English Proficiency Level 10 Certification
NPTEL+ Workshop certificate: A Hands-on Introduction to Finite Element Analysis using Ansys
Communicating to Succeed from Infosys Springboard
Interpersonal skills from Infosys Springboard</t>
  </si>
  <si>
    <t>H2570123</t>
  </si>
  <si>
    <t>SEELAM</t>
  </si>
  <si>
    <t>CHAITANYA</t>
  </si>
  <si>
    <t>Seelam Venkata Chaitanya</t>
  </si>
  <si>
    <t>chaitanya.seelam396@gmail.com</t>
  </si>
  <si>
    <t>h2570123@student.nicmar.ac.in</t>
  </si>
  <si>
    <t>08-Feb-2003</t>
  </si>
  <si>
    <t>6033 6011 7208</t>
  </si>
  <si>
    <t>SEELAM NAGUMAIAH</t>
  </si>
  <si>
    <t>SEELAM ARUNA</t>
  </si>
  <si>
    <t>S/O SEELAM NAGUMAIAH, 8-5-47, WARD 21, SEELAM VARI STREET, BAPATLA, DIST: GUNTUR</t>
  </si>
  <si>
    <t>BAPATLA PUBLIC SCHOOL</t>
  </si>
  <si>
    <t>ANDHRAPRADESH</t>
  </si>
  <si>
    <t>BAPATLA JUNIOR COLLEGE</t>
  </si>
  <si>
    <t>BAPATLA ENGINEERING COLLEGE</t>
  </si>
  <si>
    <t>2024-Aug</t>
  </si>
  <si>
    <t>AutoCAD,MS Office,MS Project,Revit,Naviswork,Matlab</t>
  </si>
  <si>
    <t>JVR HOMES | INTERN | ONGOLE | May 2023 | Jun 2023 | 5.8571428571429 Weeks
CONSTRUCTION INDUSTRY DEVELOPMENT COUNCIL (CIDC) | INTERN | ONLINE | Feb 2024 | Mar 2024 | 6 Weeks
Bapatla Engineering College | student (Project Leader) | Bapatla | Nov 2023 | Apr 2024 | 25.857142857143 Weeks</t>
  </si>
  <si>
    <t>H2570124</t>
  </si>
  <si>
    <t>SEENDRUM</t>
  </si>
  <si>
    <t>VEERA VENKATA</t>
  </si>
  <si>
    <t>SUBRAHMANYAM</t>
  </si>
  <si>
    <t>Seendrum Veera Venkata Subrahmanyam</t>
  </si>
  <si>
    <t>subrahmanyam4552@gmail.com</t>
  </si>
  <si>
    <t>h2570124@student.nicmar.ac.in</t>
  </si>
  <si>
    <t>30-Mar-2002</t>
  </si>
  <si>
    <t>Cooking,Listening to music,Photography.,Trekking,Traveling,Content writing,Podcast listening</t>
  </si>
  <si>
    <t>4450 1408 7267</t>
  </si>
  <si>
    <t>SEENDRUM VEERA VENKATA SATYANARAYANA</t>
  </si>
  <si>
    <t>SEENDRUM MANGALAKSHMI</t>
  </si>
  <si>
    <t>1-60, Borrampalem, Gandepalli Mandal, Talluru Post</t>
  </si>
  <si>
    <t>BOARD OF SECONDARY EDUCATION, JAGGAMPETA / ANDHRA PRADESH</t>
  </si>
  <si>
    <t>ANDHRA POLYTECHNIC KAKINADA, ANDHRA PRADESH</t>
  </si>
  <si>
    <t>ADITYA ENGINEERING COLLEGE, SURAMPALEM/ANDHRA PRADESH</t>
  </si>
  <si>
    <t>AutoCAD,MS Office,MS Project,Primavera,revit architecture,softskills,Critical thinking,Quantity Estimation &amp; Costing,Quality Control &amp; Material Testing,Project Planning &amp; Execution,Teamwork &amp; Collaboration,Creativity &amp; Innovation,BIM</t>
  </si>
  <si>
    <t>ADITYA ENINEERING COLLEGE | PLANNING , WATER RESOURSES | SURAMPALEM, ANDHRA PRADESH | Dec 2023 | Apr 2024 | 19 Weeks
BSCPL | GRADUATE ENGINEER TRAINEE | CHILAKALURUPETA | Jul 2024 | Oct 2024 | 12 Weeks
Ultratech Cement Ltd | Officer | Nellore | Oct 2024 | Jul 2025 | 36.857142857143 Weeks</t>
  </si>
  <si>
    <t>Basics of Green Buildings seminar by Ultratech
Autocad, Revit, Sketchup
Best Outgoing Student by Aditya Engineering College
SHRUJANA'23 National Talent Fest by L&amp;T Edu Tech
1st Prize in Tech Champ by Ultratech Cement ltd
1st prize in Eco-innovate by Aditya Engineering College
BUILDING INFORMATION MODELING by L&amp;T Edu Tech
Intern in RMC Plant as Quality Control</t>
  </si>
  <si>
    <t>H2570125</t>
  </si>
  <si>
    <t>SHAIK</t>
  </si>
  <si>
    <t>ABDUL</t>
  </si>
  <si>
    <t>BASITH</t>
  </si>
  <si>
    <t>Shaik Abdul Basith</t>
  </si>
  <si>
    <t>basithshaik225@gmail.com</t>
  </si>
  <si>
    <t>h2570125@student.nicmar.ac.in</t>
  </si>
  <si>
    <t>17-Nov-2001</t>
  </si>
  <si>
    <t>ENGLISH, HINDI, TELUGU</t>
  </si>
  <si>
    <t>WATCHING CRICKET,LISTENING MUSIC,PLAYING BADMINTON</t>
  </si>
  <si>
    <t>7387 8334 6060</t>
  </si>
  <si>
    <t>SHAIK BAJIBABA</t>
  </si>
  <si>
    <t>TAILOR</t>
  </si>
  <si>
    <t>SHAIK GOUSIA</t>
  </si>
  <si>
    <t>6-324, ISLAMPET, MV RAJUPALEM, KARLAPALEM, BAPATLA DISTRICT</t>
  </si>
  <si>
    <t>LITTLE ANGELS HIGH SCHOOL</t>
  </si>
  <si>
    <t>AutoCAD,MS Office,MS Project,Primavera,ETABS,Revit</t>
  </si>
  <si>
    <t>BAPATLA ENGINEERING COLLEGE | BEHAVIOURAL STUDY OF STEEL COLUMNS UNDER DIFFERENT BRACINGS IN MULTI STOREY STEEL BUILDING USING ETABS | BAPATLA | Dec 2023 | Apr 2024 | 21.571428571429 Weeks
PANCHAYAT RAJ ENGINEERING DEPARTMENT | INDUSTRIAL TRAINING | PRI SUB DIVISION-BAPATLA | Jul 2020 | Jan 2021 | 26.142857142857 Weeks
CONSTRUCTION INDUSTRY DEVELOPMENT COUNCIL | BUILDING HEALTH ASSESSMENT AND RETROFITTING | BAPATLA | Feb 2024 | Mar 2024 | 6 Weeks</t>
  </si>
  <si>
    <t>H2570126</t>
  </si>
  <si>
    <t>SHIVAM</t>
  </si>
  <si>
    <t>Shivam Kumar</t>
  </si>
  <si>
    <t>shivamg9155@gmail.com</t>
  </si>
  <si>
    <t>h2570126@student.nicmar.ac.in</t>
  </si>
  <si>
    <t>08-Mar-1999</t>
  </si>
  <si>
    <t>English, Hindi</t>
  </si>
  <si>
    <t>Doodling,sketching,playing suduko,playing chess,reading</t>
  </si>
  <si>
    <t>9350 9256 2011</t>
  </si>
  <si>
    <t>GANESH KUMAR</t>
  </si>
  <si>
    <t>BUSINESSMAN</t>
  </si>
  <si>
    <t>ANITA GUPTA</t>
  </si>
  <si>
    <t>Sah Traders, Chandralok Chowk, Naya Tola, S. N. Road</t>
  </si>
  <si>
    <t>Muzaffarpur</t>
  </si>
  <si>
    <t>Bihar</t>
  </si>
  <si>
    <t>PAREJA HOSPITAL, BEHIND FORD HOSPITAL, SHIV NAGAR, ROAD NO. 1</t>
  </si>
  <si>
    <t>Patna</t>
  </si>
  <si>
    <t>S.K. MOTHER INTERNATIONAL SCHOOL</t>
  </si>
  <si>
    <t>CBSE MUZAFFARPUR, BIHAR</t>
  </si>
  <si>
    <t>2012-Apr</t>
  </si>
  <si>
    <t>2015-May</t>
  </si>
  <si>
    <t>SAVITRIBAI PHULE PUNE UNIVERSITY</t>
  </si>
  <si>
    <t>DR. D.Y.PATIL INSTITUTE OF ENGINEERING AND TECHNOLOGY</t>
  </si>
  <si>
    <t>2022-Aug</t>
  </si>
  <si>
    <t>AutoCAD,MS Office,MS Project,Primavera,3DS Max,AutoCAD,Vastu Shastra</t>
  </si>
  <si>
    <t>DR. D. Y. PATIL INSTITUTE OF ENGINEERING AND TECHNOLOGY, AMBI, PUNE | Sewage Disposal | Pune | Aug 2021 | Apr 2022 | 38.571428571429 Weeks</t>
  </si>
  <si>
    <t>Additional Certificates</t>
  </si>
  <si>
    <t>H2570128</t>
  </si>
  <si>
    <t>SINGIREDDY</t>
  </si>
  <si>
    <t>TEJASWINI REDDY</t>
  </si>
  <si>
    <t>Singireddy Tejaswini Reddy</t>
  </si>
  <si>
    <t>singireddytejaswini0104@gmail.com</t>
  </si>
  <si>
    <t>h2570128@student.nicmar.ac.in</t>
  </si>
  <si>
    <t>01-Apr-2002</t>
  </si>
  <si>
    <t>Gardening,Dancing</t>
  </si>
  <si>
    <t>7979 1013 1657</t>
  </si>
  <si>
    <t>SINGIREDDY PAVAN KUMAR</t>
  </si>
  <si>
    <t>SINGIREDDY HYMAVATHI</t>
  </si>
  <si>
    <t>H.No: 4-30, Koheda, Siddipet</t>
  </si>
  <si>
    <t>VINDHYAVALLEY HIGH SCHOOL</t>
  </si>
  <si>
    <t>BOARD OF SECONDARY EDUCATION, TELANGANA</t>
  </si>
  <si>
    <t>TRINITY JUNIOR COLLEGE</t>
  </si>
  <si>
    <t>MATRUSRI ENGINEERING COLLEGE/HYDERABAD,TELANGANA</t>
  </si>
  <si>
    <t>2024-Jul</t>
  </si>
  <si>
    <t>AutoCAD,MS Office,MS Project,Staad Pro,Agisoft</t>
  </si>
  <si>
    <t>Matrusri Engineering College | Student | Hyderabad | Nov 2023 | Apr 2024 | 23.714285714286 Weeks
IRRIGATION AND CAD DEPARTMENT | INTERN | KARIMNAGAR | May 2023 | Jun 2023 | 4.4285714285714 Weeks
RAJAPUSHPA PROPERTIES PVT LTD | GET | HYDERABAD | Jul 2024 | Dec 2024 | 25.142857142857 Weeks</t>
  </si>
  <si>
    <t>H2570129</t>
  </si>
  <si>
    <t>SIRAMDASU</t>
  </si>
  <si>
    <t>BHANU PRIYA</t>
  </si>
  <si>
    <t>Siramdasu Bhanu Priya</t>
  </si>
  <si>
    <t>bhanupriya7253@gmail.com</t>
  </si>
  <si>
    <t>h2570129@student.nicmar.ac.in</t>
  </si>
  <si>
    <t>12-Jan-2002</t>
  </si>
  <si>
    <t>Telugu , English ,Hindi , Tamil</t>
  </si>
  <si>
    <t>Writing,Photography,Travelling,Cooking,Badminton,Documentation</t>
  </si>
  <si>
    <t>AB+ve</t>
  </si>
  <si>
    <t>5252 8853 7669</t>
  </si>
  <si>
    <t>SIRAMDASU SRINIVASA RAO</t>
  </si>
  <si>
    <t>PRIVATE ACCOUNTANT</t>
  </si>
  <si>
    <t>SIRAMDASU BHARATHI</t>
  </si>
  <si>
    <t>Dno : 5-60-1/152 , DEVAPURAM ,4th Lane , Near Gandhi Statue</t>
  </si>
  <si>
    <t>Guntur</t>
  </si>
  <si>
    <t>OXFORD ENGLISH MEDIUM HIGH SCHOOL</t>
  </si>
  <si>
    <t>BOARD OF SECONDARY EDUCATION , ANDHRA PRADESH , INDIA</t>
  </si>
  <si>
    <t>2016-Jul</t>
  </si>
  <si>
    <t>CHETTINAD ACADEMY OF RESEARCH AND EDUCATION</t>
  </si>
  <si>
    <t>CHETTINAD SCHOOL OF ARCHITECTURE , CHENNAI , TAMILNADU</t>
  </si>
  <si>
    <t>2019-Sep</t>
  </si>
  <si>
    <t>AutoCAD,MS Office,MS Project,Primavera,Sketch up,Adobe photoshop,Enscape,LUMION,RHINO,Revit</t>
  </si>
  <si>
    <t>Nannapaneni Associates | Intern  | Guntur | Feb 2022 | Mar 2022 | 3.8571428571429 Weeks
SPAARCS Architects and interior designers | Intern | Hyderabad  | Mar 2023 | Jun 2023 | 16.285714285714 Weeks
RRBUN SHAPES Pvt.Ltd | Junior Architect | Hyderabad | Nov 2024 | Jul 2025 | 35.571428571429 Weeks</t>
  </si>
  <si>
    <t>SITE SELECTION AS EFFECTIVE PROJECT MANAGEMENT TOOL
EMERGING TRENDS AND OPPORTUNITIES IN BUILT ECOSYSTEM
Architecture as profession : De bunking myths</t>
  </si>
  <si>
    <t>H2570130</t>
  </si>
  <si>
    <t>SRI RAJA DANTULURI</t>
  </si>
  <si>
    <t>S S S</t>
  </si>
  <si>
    <t>VARMA</t>
  </si>
  <si>
    <t>Sri Raja Dantuluri S S S Varma</t>
  </si>
  <si>
    <t>srdsssv@gmail.com</t>
  </si>
  <si>
    <t>h2570130@student.nicmar.ac.in</t>
  </si>
  <si>
    <t>08-Aug-2001</t>
  </si>
  <si>
    <t>2303 8047 8222</t>
  </si>
  <si>
    <t>SRD SRINIVASA RAJU</t>
  </si>
  <si>
    <t>SRD SRIMAHALAKSHMI</t>
  </si>
  <si>
    <t>1-3-18/2, Satyakrishna Homes, Suryanaryanapuram,Bhimavaram</t>
  </si>
  <si>
    <t>West Godavari</t>
  </si>
  <si>
    <t>53-41-50, SSNR ROYAL, KRM COLONY, SEETHAMADHARA</t>
  </si>
  <si>
    <t>ABHYAS THE GLOBAL SCHOOL, ANDHRA PRADESH</t>
  </si>
  <si>
    <t>CENTRAL BOARD OF SECONDARY EDUCATION, ANDHRA PRADESH</t>
  </si>
  <si>
    <t>2011-Jun</t>
  </si>
  <si>
    <t>FIITJEE JUNIOR COLLEGE, ANDHRA PRADESH</t>
  </si>
  <si>
    <t>JAWAHARLAL NEHURU TECHNOLOGICAL UNIVERSITY KAKINADA</t>
  </si>
  <si>
    <t>GAYATRI VIDYA PARSHID COLLEGE OF ENGINEERING, ANDHRA PRADESH</t>
  </si>
  <si>
    <t>2022-Jun</t>
  </si>
  <si>
    <t>AutoCAD,MS Office,MS Project,Html,CSS,JavaScript</t>
  </si>
  <si>
    <t>SRI SIVA DATTA DEVELOPERS | Junior Engineer | Viskhapatnam | Sep 2022 | Jun 2025 | 2Y 9M | 1.8</t>
  </si>
  <si>
    <t>2 Years 10 Months</t>
  </si>
  <si>
    <t>Gayatri Vidya Parshid | Retrofitting of exterior Beam Column joint by using Headed bar as Supplementary Anchorage | Viskhapatnam | Feb 2022 | Jun 2022 | 18.285714285714 Weeks</t>
  </si>
  <si>
    <t>BUILD YOUR OWN RESPONSIVE WEBSITE
BUILD YOUR OWN STATIC WEBSITE</t>
  </si>
  <si>
    <t>H2570131</t>
  </si>
  <si>
    <t>SRI SAI SATYA ASHISH</t>
  </si>
  <si>
    <t>MALLELA</t>
  </si>
  <si>
    <t>Sri Sai Satya Ashish Mallela</t>
  </si>
  <si>
    <t>ashishmallela1234@gmail.com</t>
  </si>
  <si>
    <t>h2570131@student.nicmar.ac.in</t>
  </si>
  <si>
    <t>12-Nov-2000</t>
  </si>
  <si>
    <t>ENGLISH,TELUGU, HINDI</t>
  </si>
  <si>
    <t>3387 7995 9002</t>
  </si>
  <si>
    <t>RAVINDRA PRASAD MALLELA</t>
  </si>
  <si>
    <t>STATE GOVERNMENT EMPLOYEE</t>
  </si>
  <si>
    <t>PADMAVATHI MALLELA</t>
  </si>
  <si>
    <t>H.NO 15-7-624, OPP SIRI TOWERS,_x000D_
KHAMMAM PUBLIC SCHOOL ROAD, _x000D_
ROTARY NAGAR, KHAMMAM, _x000D_</t>
  </si>
  <si>
    <t>Khammam</t>
  </si>
  <si>
    <t>HARVEST PUBLIC SCHOOL</t>
  </si>
  <si>
    <t>CENTAL BOARD OF SECONDARY EDUCATION,TELANGANA</t>
  </si>
  <si>
    <t>GYANAVAPI JUNIOR COLLEGE</t>
  </si>
  <si>
    <t>TELANGANA STATE BOARD OF INTERMEDIATE EDUCATION, HYDERABAD</t>
  </si>
  <si>
    <t>VASAVI COLLEGE OF ENGINEERING, HYDERABAD</t>
  </si>
  <si>
    <t>AutoCAD,MS Office,MS Project,REVIT,TEKLA STRUCTURAL DESIGNER,STAAD PRO,NAVIS WORKS,TEKLA TEDDS,ARCGIS,QGIS</t>
  </si>
  <si>
    <t>MRKR CONSTRUCTIONS &amp; INDUSTRIES PVT. LTD. | TRAINEE | HYDERABAD | Mar 2022 | Jun 2022 | 11.285714285714 Weeks</t>
  </si>
  <si>
    <t>DIGITAL LAND SURVEYING AND MAPPING(DLS&amp;M)
AUTOCAD BY VERZEO</t>
  </si>
  <si>
    <t>H2570132</t>
  </si>
  <si>
    <t>MANIKANTA</t>
  </si>
  <si>
    <t>SRIRAM</t>
  </si>
  <si>
    <t>Manikanta Sriram</t>
  </si>
  <si>
    <t>srirammanikanta136@gmail.com</t>
  </si>
  <si>
    <t>h2570132@student.nicmar.ac.in</t>
  </si>
  <si>
    <t>11-Jul-2004</t>
  </si>
  <si>
    <t>2898 9490 3979</t>
  </si>
  <si>
    <t>SRIRAM NAGARAJU GOUD</t>
  </si>
  <si>
    <t>SRIRAM LAVANYA</t>
  </si>
  <si>
    <t>H NO 1-2-282/G, Rakasipet, Bodhan, PO: Raithunagar, DIST: NIZAMABAD, _x000D_
Telangana - 503185</t>
  </si>
  <si>
    <t>SRI VIJAYA SAI HIGH SCHOOL BODHAN</t>
  </si>
  <si>
    <t>BOARD OF SECONDARY EDUCATION TELANGANA</t>
  </si>
  <si>
    <t>GOVERNMENT POLYTECHNIC KORUTLA, TELANGANA</t>
  </si>
  <si>
    <t>2022-May</t>
  </si>
  <si>
    <t>GURUNANAK INSTITUTIONS TECHNICAL CAMPUS, IBRAHIMPATNAM, R.R.DISTRICT, TELANGANA</t>
  </si>
  <si>
    <t>PANCHAYATH RAJ DEPARTMENT | INDUSTRIAL TRAINING | NOOKAPALLY, JAGTIAL, TELANGANA | Sep 2021 | Jan 2022 | 18.285714285714 Weeks
FLASH INFRATECH | INTERNSHIP TRAINEE | IBRAHIMPATNAM,HYDERABAD | May 2024 | May 2024 | 1.7142857142857 Weeks
GURUNANAK INSTITUTIONS TECHNICAL CAMPUS, IBRAHIMPATNAM,TELANGANA | INFLUENCE OF NANO SILICA AND FLYASH ON HIGH VOLUME BLENDED CONCRETE | IBRAHIMPATNAM,HYDERABAD-501506 | Feb 2025 | Jun 2025 | 18.142857142857 Weeks</t>
  </si>
  <si>
    <t>JOURNAL PUBLICATION ON IJMRSET
JOURNAL PUBLICATION ON IJIRSET
JUNIOR SOFTWARE DEVELOPER</t>
  </si>
  <si>
    <t>H2570133</t>
  </si>
  <si>
    <t>UMA</t>
  </si>
  <si>
    <t>SHANKAR</t>
  </si>
  <si>
    <t>Sriram Uma Shankar</t>
  </si>
  <si>
    <t>sriramumashankar679@gmail.com</t>
  </si>
  <si>
    <t>h2570133@student.nicmar.ac.in</t>
  </si>
  <si>
    <t>09-Dec-2003</t>
  </si>
  <si>
    <t>Cricket,Badminton</t>
  </si>
  <si>
    <t>6275 1946 6651</t>
  </si>
  <si>
    <t>SRIRAM BHAGAVANDAS</t>
  </si>
  <si>
    <t>BUSINESSMEN</t>
  </si>
  <si>
    <t>SRIRAM PARAMESHWARI</t>
  </si>
  <si>
    <t>H.No:12-1-72,Mohinpura,Near Gayathri High School, Siddipet,502103</t>
  </si>
  <si>
    <t>FLAT.NO 201,SAI VIDYA , SAI PRAKRUTHI APARTMENTS, KOMPALLY,500067</t>
  </si>
  <si>
    <t>GAYATHRI HIGH SCHOOL</t>
  </si>
  <si>
    <t>BOARD OF SECOUNDARY EDUCATION TELAGANA</t>
  </si>
  <si>
    <t>SR JUNIOR COLLEGE</t>
  </si>
  <si>
    <t>2020-Dec</t>
  </si>
  <si>
    <t>NCC URBAN INFRASTRUCTURE LIMITED | Quantity Surveyor | CHENNAI | Sep 2024 | May 2025 | 38.857142857143 Weeks
VNR VIGNANA JYOTHI INSTITUTE OF ENGINEERING AND TECHNOLOGY | Intern | HYDERABAD | Nov 2023 | Apr 2024 | 22.714285714286 Weeks</t>
  </si>
  <si>
    <t>Development and Applications of Special Concretes
3D CAD Fundamental
Dhanush Engg Services India Pvt. Ltd</t>
  </si>
  <si>
    <t>H2570134</t>
  </si>
  <si>
    <t>SUBASH</t>
  </si>
  <si>
    <t>C</t>
  </si>
  <si>
    <t>Subash C</t>
  </si>
  <si>
    <t>svdreloaded@gmail.com</t>
  </si>
  <si>
    <t>h2570134@student.nicmar.ac.in</t>
  </si>
  <si>
    <t>17-Sep-2002</t>
  </si>
  <si>
    <t>English, Tamil, Malayalam, Telugu</t>
  </si>
  <si>
    <t>2487 2806 7732</t>
  </si>
  <si>
    <t>CHENTHILKUMAR V</t>
  </si>
  <si>
    <t>HOD - VISCOM</t>
  </si>
  <si>
    <t>LAKSHMI V</t>
  </si>
  <si>
    <t>2/187 Sathya Bhavanam, Kothanar Street,_x000D_
Kadachanendal, Madurai-625107</t>
  </si>
  <si>
    <t>MAHATMA MONTESSORI CBSE SCHOOL</t>
  </si>
  <si>
    <t>CBSE, MADURAI, TAMILNADU</t>
  </si>
  <si>
    <t>CEOA MATRIC.HR.SEC.SCHOOL</t>
  </si>
  <si>
    <t>STATEBOARD, MADURAI, TAMILNADU</t>
  </si>
  <si>
    <t>MOHAMED SATHAK AJ ACADEMY OF ARCHITECTURE, CHENNAI, TAMILNADU</t>
  </si>
  <si>
    <t>AutoCAD,Sketchup,Photoshop,ms powerpoint</t>
  </si>
  <si>
    <t>Mohamed Sathak AJ Academy of Architecture | School of Architecture | Chennai | Nov 2020 | Jul 2025 | 241.28571428571 Weeks
AAGARAM ARCHITECTS | ARCHITECTURAL FIRM | HOSUR, TAMILNADU | Jul 2024 | Nov 2024 | 20.571428571429 Weeks</t>
  </si>
  <si>
    <t>H2570135</t>
  </si>
  <si>
    <t>SUHAS</t>
  </si>
  <si>
    <t>Suhas S</t>
  </si>
  <si>
    <t>suhasmallu30@gmail.com</t>
  </si>
  <si>
    <t>h2570135@student.nicmar.ac.in</t>
  </si>
  <si>
    <t>30-Mar-2003</t>
  </si>
  <si>
    <t>English, kannada, hindi</t>
  </si>
  <si>
    <t>9250 7698 7663</t>
  </si>
  <si>
    <t>SURESH S</t>
  </si>
  <si>
    <t>A SARVAMANGALA</t>
  </si>
  <si>
    <t>SOMASHETTIHALLI, Lingadahalli [P] , Channagiri [T], Davangere [D] , Karnataka - 577221</t>
  </si>
  <si>
    <t>Davanagere</t>
  </si>
  <si>
    <t>SRI TARALABALU CENTRAL SCHOOL, AJJIHALLI CHANNAGIRI .</t>
  </si>
  <si>
    <t>KARNATAKA SECONDARY  EDUCATION EXAMINATION BOARD</t>
  </si>
  <si>
    <t>2009-Oct</t>
  </si>
  <si>
    <t>SMT PUSHPA SHAMANUR MAHALINGAPPA CBSE, ICSE RESIDENTIAL SCHOOL AND PU SCIENCE COLLEGE</t>
  </si>
  <si>
    <t>KARNATAKA BOARD OF THE PRE-UNIVERSITY EDUCATION</t>
  </si>
  <si>
    <t>VISVESVARAYA TECHNOLOGICAL UNIVERSITY, BELGAUM</t>
  </si>
  <si>
    <t>BAPUJI INSTITUTE OF ENGINEERING AND TECHNOLOGY , DAVANGERE.</t>
  </si>
  <si>
    <t>AutoCAD,MS Office,MS Project,Primavera,sketchup,Advanced Excel,power bi</t>
  </si>
  <si>
    <t>Forum of Practicing Architects and Consulting Civil Engineers (R), Davanagere (In association with Bapuji Institute of Engineering and Technology, Davanagere) | Civil Engineering Intern | DAVANAGERE | Feb 2025 | Apr 2025 | 10.571428571429 Weeks
BAPUJI INSTITUTE OF ENGINEERING AND TECHNOLOGY, DAVANAGERE | CIVIL ENGINEERING INTERN | DAVANAGERE | Oct 2022 | Nov 2022 | 3.2857142857143 Weeks
BAPUJI INSTITUTE OF ENGINEERING AND TECHNOLOGY, DAVANAGERE |  EXPERIMENTAL STUDY ON SCC USING SLAG AND M-SAND | DAVANAGERE | Nov 2024 | Feb 2025 | 10.428571428571 Weeks</t>
  </si>
  <si>
    <t>H2570136</t>
  </si>
  <si>
    <t>SUJAY</t>
  </si>
  <si>
    <t>THIRUKKOVALUR</t>
  </si>
  <si>
    <t>Sujay Kumar Thirukkovalur</t>
  </si>
  <si>
    <t>sujaykumart06@gmail.com</t>
  </si>
  <si>
    <t>h2570136@student.nicmar.ac.in</t>
  </si>
  <si>
    <t>27-Oct-2003</t>
  </si>
  <si>
    <t>Sports,Trekking,Travelling</t>
  </si>
  <si>
    <t>3502 9488 0097</t>
  </si>
  <si>
    <t>KIRAN KUMAR</t>
  </si>
  <si>
    <t>SELF EMPLOYEED</t>
  </si>
  <si>
    <t>PRASANNA</t>
  </si>
  <si>
    <t>4-42-1057/2 Flat No: 403, Anand Heights, Kukatpally, Hyderabad</t>
  </si>
  <si>
    <t>GITANJALI DEVAKUL</t>
  </si>
  <si>
    <t>2025-Sep</t>
  </si>
  <si>
    <t>AutoCAD,MS Office,MS Project,Primavera,REVIT,STAAD PRO,QGIS</t>
  </si>
  <si>
    <t>VNRVJIET | TEAM LEADER- PROJECT | VNRVJIET | May 2024 | May 2025 | 52.142857142857 Weeks
Govt of Telangana Roads and Building Dept | INTERN | TIMS Sanathnagar | May 2024 | Jun 2024 | 3.7142857142857 Weeks</t>
  </si>
  <si>
    <t>Plastic Waste management
Plumbing Design and Firefighting</t>
  </si>
  <si>
    <t>H2570137</t>
  </si>
  <si>
    <t>SHIVA</t>
  </si>
  <si>
    <t>SAI</t>
  </si>
  <si>
    <t>SUNKARI</t>
  </si>
  <si>
    <t>Shiva Sai Sunkari</t>
  </si>
  <si>
    <t>sunkarishivasai149@gmail.com</t>
  </si>
  <si>
    <t>h2570137@student.nicmar.ac.in</t>
  </si>
  <si>
    <t>03-Dec-2002</t>
  </si>
  <si>
    <t>ENGLISH, TELUGU, HINDI</t>
  </si>
  <si>
    <t>Leasing to Music,Watching Movies</t>
  </si>
  <si>
    <t>2530 5313 4971</t>
  </si>
  <si>
    <t>SUNKARI BAPU</t>
  </si>
  <si>
    <t>SUNKARI RAJITHA</t>
  </si>
  <si>
    <t>1-104/1, Mallaram, PO: Arenda, SUB DIST: Manthani, DIST: Peddapalli,_x000D_
Telangana - 505184</t>
  </si>
  <si>
    <t>Peddapalli</t>
  </si>
  <si>
    <t>TRINITY MODEL SECONDARY SCHOOL</t>
  </si>
  <si>
    <t>GOVT.POLYTECHNIC,KORUTLA</t>
  </si>
  <si>
    <t>JAWAHARLAL NEHRU TECHNOLOGICAL UNIVERSITY, HYDERABAD</t>
  </si>
  <si>
    <t>GURU NANK INSTITUTIONS TECHNICAL CAMPUS, IBRAHIMPATNAM, R.R.DISTRICT, TELANGANA, INDIA-501506</t>
  </si>
  <si>
    <t>AutoCAD,MS Office,MS Project,Primavera,Sketch up,Enscape,Revit,Staad.Pro,3ds Max</t>
  </si>
  <si>
    <t>PANCHAYAT RAJ DEPARTMENT | INDUSTRIAL TRAINING | NOOKAPALLY, JAGITYALA, TELANGANA | Sep 2021 | Jan 2022 | 18.285714285714 Weeks
FLASH INFRATECH | INTERSHIP TRAINEE | IBRAHIMPATNAM, HYDERABAD | May 2024 | May 2024 | 1.7142857142857 Weeks
GURUNANK INSTITUTIONS TECHNICAL CAMPUS, IBRAHIMPATNAM, TELANGANA | Influence of Nano Silica &amp; Fly Ash on Blended Concrete | IBRAHIMPATNAM, HYDERABAD-501506 | Feb 2025 | Jun 2025 | 18.142857142857 Weeks</t>
  </si>
  <si>
    <t>IJMRSET
Civil CADD</t>
  </si>
  <si>
    <t>H2570138</t>
  </si>
  <si>
    <t>SUSRUTHA</t>
  </si>
  <si>
    <t>CHALASANI</t>
  </si>
  <si>
    <t>Susrutha Chalasani</t>
  </si>
  <si>
    <t>susruthachalasani03@gmail.com</t>
  </si>
  <si>
    <t>h2570138@student.nicmar.ac.in</t>
  </si>
  <si>
    <t>03-Jun-2002</t>
  </si>
  <si>
    <t>English,Telugu</t>
  </si>
  <si>
    <t>Reading Novels and Sketching</t>
  </si>
  <si>
    <t>5190 6181 9306</t>
  </si>
  <si>
    <t>CH.MALLIKHARJUNA RAO</t>
  </si>
  <si>
    <t>KRISHNA PRASANNA</t>
  </si>
  <si>
    <t>40-25-27,Maseed Street, Patamata Lanka</t>
  </si>
  <si>
    <t>N T Rama Rao</t>
  </si>
  <si>
    <t>40-25-27,MASEED STREET, PATAMATA LANKA</t>
  </si>
  <si>
    <t>VEERAMACHANENI PADDAYA SIDDHARTA PUBLIC SCHOOL</t>
  </si>
  <si>
    <t>CENTRAL BOARD OF SECONDARY EDUCATION , VIJAYAWADA , ANDHRA PRADESH</t>
  </si>
  <si>
    <t>2006-Jun</t>
  </si>
  <si>
    <t>BOARD OF INTERMEDIATE EDUCATION, VIJAYAWADA, ANDHRA PRADESH</t>
  </si>
  <si>
    <t>VAISHNAVI SCHOOL OF ARCHITECTURE AND PLANNING , VIJAYAWADA, ANDHRA PRADESH</t>
  </si>
  <si>
    <t>AutoCAD,MS Office,Familiar with Rivet,Sketch Up,Ms Excel,Power point,Word,Lumion</t>
  </si>
  <si>
    <t>Vaishnavi School of Architecture And Planning | Student | Vijayawada | Jul 2024 | Nov 2024 | 17.571428571429 Weeks
CHAYA ARCHITECTS | ARCHITECTURE INTERN â€“ WORKED ON INTERIOR DESIGN, DRAFTING, 3D RENDERING, AND CLIENT PRESENTATIONS. | VIJAYAWADA | Nov 2024 | Mar 2025 | 18.714285714286 Weeks</t>
  </si>
  <si>
    <t>NPTEL/ Strategies for Sustainable Design</t>
  </si>
  <si>
    <t>H2570139</t>
  </si>
  <si>
    <t>SYED</t>
  </si>
  <si>
    <t>FAZUL E</t>
  </si>
  <si>
    <t>MOINUDDIN</t>
  </si>
  <si>
    <t>Syed Fazul E Moinuddin</t>
  </si>
  <si>
    <t>fazulemoinuddin@gmail.com</t>
  </si>
  <si>
    <t>h2570139@student.nicmar.ac.in</t>
  </si>
  <si>
    <t>25-Jun-2004</t>
  </si>
  <si>
    <t>Urdu, Telugu, Hindi, and English</t>
  </si>
  <si>
    <t>7643 7033 9201</t>
  </si>
  <si>
    <t>SYED KHAJA BASHA</t>
  </si>
  <si>
    <t>AUTO DRIVER</t>
  </si>
  <si>
    <t>SYEDA REHANA BEGUM</t>
  </si>
  <si>
    <t>H/No. 86/252-2, Shyamala Nagar, B-Camp, Near N.C.C. Canteen, Kurnool.</t>
  </si>
  <si>
    <t>ST. LOURDES E.M. SCHOOL</t>
  </si>
  <si>
    <t>BOARD OF SECONDARY EDUCATION, ANDHRA PRADESH.</t>
  </si>
  <si>
    <t>SRI GAYATRI JR COLLEGE</t>
  </si>
  <si>
    <t>BOARD OF INTERMEDIATE EDUCATION ANDHRA PRDESH</t>
  </si>
  <si>
    <t>G. PULLA REDDY ENGINEERING COLLEGE, KURNOOL.</t>
  </si>
  <si>
    <t>AutoCAD,MS Office,MS Project,Primavera,Staad Pro,ETABS,Revit,Python,Advanced Excel,C &amp; Data Structures</t>
  </si>
  <si>
    <t>TRIFECTA PROJECTS PVT LTD. | TRAINEE CIVIL ENGINEER | BANGALORE | Dec 2024 | Apr 2025 | 15.285714285714 Weeks
G. PULLA REDDY ENGINEERING COLLEGE | REDESIGN AND STRUCTURAL ASSEMENT OF CANAL REGULATOR FOR DISCHARGE ENHANCEMENT | KURNOOL | Sep 2024 | Apr 2025 | 31.714285714286 Weeks</t>
  </si>
  <si>
    <t>Game Tester Internship
Introduction to Programming using Python
MePro English Proficiency Level 10
Excel Basics for Data Analytics
Modeling Structures with Analytical Model using Staad PRO
Training on Construction Management</t>
  </si>
  <si>
    <t>H2570140</t>
  </si>
  <si>
    <t>VIKAS</t>
  </si>
  <si>
    <t>VENKATA SOMU SURYA</t>
  </si>
  <si>
    <t>TASUBILLI</t>
  </si>
  <si>
    <t>Vikas Venkata Somu Surya Tasubilli</t>
  </si>
  <si>
    <t>tasubillivikas9966@gmail.com</t>
  </si>
  <si>
    <t>h2570140@student.nicmar.ac.in</t>
  </si>
  <si>
    <t>21-Nov-2002</t>
  </si>
  <si>
    <t>ENGLISH,HINDI,TELUGU,TAMIL</t>
  </si>
  <si>
    <t>Cricket,GYM,Portrait drawing,Badminton</t>
  </si>
  <si>
    <t>5779 8522 7951</t>
  </si>
  <si>
    <t>TASUBILLI VENKATA SOMESWARA RAO</t>
  </si>
  <si>
    <t>TRANSPORT AGENCY</t>
  </si>
  <si>
    <t>TASUBILLI VENKATA PADMAVATHI</t>
  </si>
  <si>
    <t>27-8-189/41FLAT NO 101, KALYAN CASTEL, SRIRAM NAGAR, SRINAGAR, VTC: GAJUWAKA, PO: GAJUWAKA, SUB DISTRICT: GAJUWAKA, DISTRTICT: VISAKHAPATNAM, STATE: ANDHRA PRADESH, PIN CODE: 530026</t>
  </si>
  <si>
    <t>SRI CHAITANYA EM SCHOOL OLD GAJUWAKA, VISAKHAPATNAMÂ DISTRICT</t>
  </si>
  <si>
    <t>BOARD OF SECONDARY EDUCATION ANDHRA PRADESH, INDIA</t>
  </si>
  <si>
    <t>GOVT. POLYTECHNIC-VISHAKHAPATNAM</t>
  </si>
  <si>
    <t>GITAM DEEMED TO BE UNIVERSITY</t>
  </si>
  <si>
    <t>GANDHI INSTITUTE OF TECHNOLOGY AND MANAGEMENT, VISAKHAPATNAM,Â ANDHRAÂ PRADESH</t>
  </si>
  <si>
    <t>AutoCAD,MS Project,Primavera,MS EXCEL</t>
  </si>
  <si>
    <t>CHENNAI METRO RAIL LIMITED (CMRL) | SUMMER INTERN | CHENNAI | May 2023 | Jun 2023 | 4.1428571428571 Weeks</t>
  </si>
  <si>
    <t>H2570141</t>
  </si>
  <si>
    <t>TAUSEEF</t>
  </si>
  <si>
    <t>BASHA</t>
  </si>
  <si>
    <t>Tauseef Basha</t>
  </si>
  <si>
    <t>tauseefbasha2003@gmail.com</t>
  </si>
  <si>
    <t>h2570141@student.nicmar.ac.in</t>
  </si>
  <si>
    <t>01-Aug-2003</t>
  </si>
  <si>
    <t>2718 7523 9199</t>
  </si>
  <si>
    <t>MUTHAR BASHA</t>
  </si>
  <si>
    <t>P. ARSHIYA JABEEN</t>
  </si>
  <si>
    <t>HNO 4-9-5-5-6 Balaji Nagar, Kurnool_x000D_
Andhra Pradesh</t>
  </si>
  <si>
    <t>ST. JOSEPH'S ENGLISH SCHOOL</t>
  </si>
  <si>
    <t>CBSE - ANDHRA PRADESH</t>
  </si>
  <si>
    <t>BOARD OF INTERMEDIATE EDUCATION - ANDHRA PRADESH</t>
  </si>
  <si>
    <t>JAWAHARLAL NEHRU TECHNOLOGY UNIVERSITY ANANTAPURAM</t>
  </si>
  <si>
    <t>G. PULLA REDDY ENGINEERING COLLEGE - ANDHRA PRADESH</t>
  </si>
  <si>
    <t>AutoCAD</t>
  </si>
  <si>
    <t>SKANDHANSHI INFRA PROJECTS INDIA PVT. LTD. | SITE INSPECTION, SITE MANAGMENT | KURNOOL | Dec 2024 | Mar 2025 | 12.857142857143 Weeks
G.PULLA REDDY ENGINEERING COLLEGE | STUDENT | KURNOOL | Dec 2024 | Apr 2025 | 17.857142857143 Weeks</t>
  </si>
  <si>
    <t>H2570142</t>
  </si>
  <si>
    <t>TEJA</t>
  </si>
  <si>
    <t>POLISETTY</t>
  </si>
  <si>
    <t>Teja Sri Sai Polisetty</t>
  </si>
  <si>
    <t>tejasrisaipolisetty@gmail.com</t>
  </si>
  <si>
    <t>h2570142@student.nicmar.ac.in</t>
  </si>
  <si>
    <t>15-Aug-2002</t>
  </si>
  <si>
    <t>4916 7275 9058</t>
  </si>
  <si>
    <t>RAVI KUMAR POLISETTY</t>
  </si>
  <si>
    <t>BUILDER</t>
  </si>
  <si>
    <t>RAMYA POLISETTY</t>
  </si>
  <si>
    <t>B-123,1st Avenue Road, Sainikpuri, Secunderabad</t>
  </si>
  <si>
    <t>DRS INTERNATIONAL SCHOOL</t>
  </si>
  <si>
    <t>HYDERABAD/TELANGANA</t>
  </si>
  <si>
    <t>2014-Apr</t>
  </si>
  <si>
    <t>FIITJEE JUNIOR COLLEGE SAIFABAD</t>
  </si>
  <si>
    <t>MAHINDRA UNIVERSITY, HYDERABAD/TELANGANA</t>
  </si>
  <si>
    <t>2024-Jun</t>
  </si>
  <si>
    <t>Mahindra university | Natural Pozzolans for high performance  | Hyderabad | Jan 2023 | Jun 2024 | 73.714285714286 Weeks</t>
  </si>
  <si>
    <t>H2570144</t>
  </si>
  <si>
    <t>THOTAKURA</t>
  </si>
  <si>
    <t>VENKAT</t>
  </si>
  <si>
    <t>RAGHAVENDER RAO</t>
  </si>
  <si>
    <t>Thotakura Venkat Raghavender Rao</t>
  </si>
  <si>
    <t>thotakuravenkat2202@gmail.com</t>
  </si>
  <si>
    <t>h2570144@student.nicmar.ac.in</t>
  </si>
  <si>
    <t>22-Feb-2002</t>
  </si>
  <si>
    <t>Telugu, Hindi, English</t>
  </si>
  <si>
    <t>Swimming,Table Tennis,Badminton,Carroms</t>
  </si>
  <si>
    <t>6107 2712 0497</t>
  </si>
  <si>
    <t>THOTAKURA VENKARTA SRINIVAS</t>
  </si>
  <si>
    <t>THOTAKURA SREEVIDYA</t>
  </si>
  <si>
    <t>SOFTWARE ENGINEER</t>
  </si>
  <si>
    <t>PLOT NO-365 TO 367 FLAT NO-404 SHIVANI SADAN KPHB 6TH PHASE, NEAR VIGNANA PRABHA HIGH SCHOOL, HYDERABAD, TELANGANA - 500085</t>
  </si>
  <si>
    <t>SILVER OAKS HIGH SCHOOL</t>
  </si>
  <si>
    <t>NARAYANA JR COLLEGE</t>
  </si>
  <si>
    <t>TELANGANA STATE BOARD OF INTERMEDIATE (HYDERABAD/TELANGANA)</t>
  </si>
  <si>
    <t>VNR VIGNANA JYOTHI INSTITUTE OF ENGINEERING &amp; TECHNOLOGY (HYDERABAD/TELANGANA)</t>
  </si>
  <si>
    <t>NCC URBAN INFRASTRUCTURE LIMITED | QUANTITY SURVEYOR | BENGALURU | Sep 2024 | May 2025 | 38.714285714286 Weeks
VNR VIGNANA JYOTHI INSTITUTE OF ENGINEERING &amp;TECHNOLOGY | Project Team Lead | HYDERABAD | Nov 2023 | Apr 2024 | 21.714285714286 Weeks</t>
  </si>
  <si>
    <t>Sketch Up with Vrey and Revit
Drone Surveying
Safety in Construction
Plastic Waste Management</t>
  </si>
  <si>
    <t>H2570145</t>
  </si>
  <si>
    <t>SARIKA</t>
  </si>
  <si>
    <t>THUDI</t>
  </si>
  <si>
    <t>Sarika Thudi</t>
  </si>
  <si>
    <t>sarikathudi4@gmail.com</t>
  </si>
  <si>
    <t>h2570145@student.nicmar.ac.in</t>
  </si>
  <si>
    <t>30-Jun-1995</t>
  </si>
  <si>
    <t>Married</t>
  </si>
  <si>
    <t>Travelling and Exploring Natural Landscapes,Attending Workshops and Webinars on Civil Engineering,Playing Badminton</t>
  </si>
  <si>
    <t>9723 9207 9079</t>
  </si>
  <si>
    <t>THUDI RAM REDDY</t>
  </si>
  <si>
    <t>THUDI ARUNA</t>
  </si>
  <si>
    <t>Flat 503, Vijaya Residency, Vishal Mart Lane, Housing Board Colony, Miryalaguda.</t>
  </si>
  <si>
    <t>Nalgonda</t>
  </si>
  <si>
    <t>SUDHA HIGH SCHOOL</t>
  </si>
  <si>
    <t>2009-Apr</t>
  </si>
  <si>
    <t>2010-Mar</t>
  </si>
  <si>
    <t>SRI CHAITANYA JUNIOR KALASALA</t>
  </si>
  <si>
    <t>BOARD OF INTERMEDIATE EDUCATION, HYDERABAD, ANDHRA PRADESH</t>
  </si>
  <si>
    <t>2010-Jun</t>
  </si>
  <si>
    <t>2012-May</t>
  </si>
  <si>
    <t>JAWAHARLAL NEHRU TECHNOLOGICAL UNIVERSITY, HYDERABAD, TELANGANA</t>
  </si>
  <si>
    <t>MALLA REDDY ENGINEERING COLLEGE, HYDERABAD, TELANGANA</t>
  </si>
  <si>
    <t>Infosys | Test Analyst | Hyderabad | Jun 2022 | Feb 2023 | 0Y 7M | 10
Satya Associates | Planning Engineer | Nalgonda District | Nov 2016 | Sep 2020 | 3Y 10M | 3.6</t>
  </si>
  <si>
    <t>4 Years 6 Months</t>
  </si>
  <si>
    <t>SRIRAM SAGAR PROJECT | STUDY ON SRIRAM SAGAR PROJECT | NIZAMABAD | Oct 2014 | Oct 2014 | 2.5714285714286 Weeks
L&amp;T METRO RAIL HYDERABAD | UTILISATION OF RECYCLED CONCRETE AGGREGATE | HYDERABAD | Dec 2015 | Mar 2016 | 15.285714285714 Weeks
L&amp;T METRO RAIL HYDERABAD | METRO CONSTRUCTION | HYDERABAD | May 2015 | May 2015 | 2 Weeks</t>
  </si>
  <si>
    <t>H2570146</t>
  </si>
  <si>
    <t>PREETHI</t>
  </si>
  <si>
    <t>TOKACHICHU</t>
  </si>
  <si>
    <t>Preethi Tokachichu</t>
  </si>
  <si>
    <t>preethitokachichu05@gmail.com</t>
  </si>
  <si>
    <t>h2570146@student.nicmar.ac.in</t>
  </si>
  <si>
    <t>29-Mar-2004</t>
  </si>
  <si>
    <t>Arts &amp; Crafts,Painting,Piano,Swimming,Dancing</t>
  </si>
  <si>
    <t>6194 2718 1642</t>
  </si>
  <si>
    <t>CHIMPALA RAJU</t>
  </si>
  <si>
    <t>GOVERNMENT EMPLYOEE</t>
  </si>
  <si>
    <t>NAGAMANI</t>
  </si>
  <si>
    <t>8-1-213/7,PRASHANTHI NAGAR,KHAMMAM URBAN,khanapuram Haveli,Khammam,Telangana-507002</t>
  </si>
  <si>
    <t>KENDRIYA VIDYALAYA KHAMMAM</t>
  </si>
  <si>
    <t>NEW VISION JUNIOR COLLEGE KHAMMAM</t>
  </si>
  <si>
    <t>VNRVIGNANA JYOTHI INSTITUTE OF ENGINEERING AND TECHNOLOGY</t>
  </si>
  <si>
    <t>AutoCAD,MS Office,MS Project,BIM,MEP,GIS,microsoft excel</t>
  </si>
  <si>
    <t>VNRVJIET | Team leader - project | Hyderabad | Oct 2024 | May 2025 | 30.857142857143 Weeks
PANCHAYAT RAJ ENGINEERING DEPARTMENT , KHAMMAM | INTERN | KHAMMAM | Jun 2023 | Jul 2023 | 3.8571428571429 Weeks
MY HOME APAS | Intern | Hyderabad | May 2024 | Jun 2024 | 4 Weeks</t>
  </si>
  <si>
    <t>ETABS
CSIR - CRRI
MEP
BIM</t>
  </si>
  <si>
    <t>H2570147</t>
  </si>
  <si>
    <t>PHANI</t>
  </si>
  <si>
    <t>POOJITHA</t>
  </si>
  <si>
    <t>TUMULURI</t>
  </si>
  <si>
    <t>Phani Poojitha Tumuluri</t>
  </si>
  <si>
    <t>216poojitha@gmail.com</t>
  </si>
  <si>
    <t>h2570147@student.nicmar.ac.in</t>
  </si>
  <si>
    <t>02-Nov-2000</t>
  </si>
  <si>
    <t>8806 7023 5468</t>
  </si>
  <si>
    <t>TUMULURI VENKATA RAO</t>
  </si>
  <si>
    <t>TUMULURI UMA DEVI</t>
  </si>
  <si>
    <t>SRT 225 Sanathnagar</t>
  </si>
  <si>
    <t>SLATE THE SCHOOL</t>
  </si>
  <si>
    <t>EXCELLENCIA JUNIOR COLLEGE</t>
  </si>
  <si>
    <t>VASAVI COLLEGE OF ENGINEERING</t>
  </si>
  <si>
    <t>AutoCAD,MS Project,Revit,Tekla structural design,Navisworks,Robot structural analysis,Stadd pro,Arch GIS,QGIS</t>
  </si>
  <si>
    <t>TVR Infrastructures | Civil Structural Engineer | Maharashtra | Aug 2022 | May 2025 | 2Y 9M | 3.6</t>
  </si>
  <si>
    <t>2 Years 9 Months</t>
  </si>
  <si>
    <t>MRKR Constructions and Industries Pvt.Ltd | Civil Engineer Inter | Hyderabad | Feb 2022 | May 2022 | 14.714285714286 Weeks</t>
  </si>
  <si>
    <t>Analysis and Design of Structures using Tekla Structural Designer
Drafting and Design Using Revit</t>
  </si>
  <si>
    <t>H2570148</t>
  </si>
  <si>
    <t>UPPADA</t>
  </si>
  <si>
    <t>KARTHIKEYA</t>
  </si>
  <si>
    <t>Uppada Karthikeya</t>
  </si>
  <si>
    <t>uppadakarthikeya24@gmail.com</t>
  </si>
  <si>
    <t>h2570148@student.nicmar.ac.in</t>
  </si>
  <si>
    <t>24-Feb-2003</t>
  </si>
  <si>
    <t>English,Telugu,Hindi,Kannada,Tamil,Malayalam</t>
  </si>
  <si>
    <t>Fitness &amp; Outdoor Activities,Exploring Global Cinema &amp; Storytelling,Strategic Gaming &amp; Problem-Solving,Reading Non-Fiction &amp; Contemporary Literature</t>
  </si>
  <si>
    <t>3507 3296 2788</t>
  </si>
  <si>
    <t>UPPADA SATISH (LATE)</t>
  </si>
  <si>
    <t>EX- ASSISTANT QUAY FOREMAN (VISAKHAPATNAM PORT TRUST)</t>
  </si>
  <si>
    <t>UPPADA SYAMALA DEVI</t>
  </si>
  <si>
    <t>53-24-3/1, Near Fish Market, Chaitanya Nagar, Maddilapalem, Visakhapatnam, Andhra Pradesh, 530013.</t>
  </si>
  <si>
    <t>SRI PRAKASH VIDYANIKETAN</t>
  </si>
  <si>
    <t>CBSE (VISAKHAPATNAM/ANDHRA PRADESH)</t>
  </si>
  <si>
    <t>BOARD OF INTERMEDIATE EDUCATION ANDHRA PRADESH (VISAKHAPATNAM, ANDHRA PRADESH)</t>
  </si>
  <si>
    <t>ANIL NEERUKONDA INSTITUTE OF TECHNOLOGY AND SCIENCES (VISAKHAPATNAM/ANDHRA PRADESH)</t>
  </si>
  <si>
    <t>AutoCAD,MS Office,REVIT,STAAD Pro,Arc GIS</t>
  </si>
  <si>
    <t>SOBHA LIMITED | COST AUDIT  | BANGALORE | Jul 2024 | Jul 2025 | 1Y 0M | 4.24</t>
  </si>
  <si>
    <t>ANIL NEERUKONDA INSTITUTE OF TECHNOLOGY AND SCIENCES | PREPAREDNESS OF BUILT ENVIRONMENT TO RESIST CYCLONES | SANGHIVALASA,VISAKHAPATNAM | Aug 2023 | Apr 2024 | 34.714285714286 Weeks</t>
  </si>
  <si>
    <t>Certification of Participation-"Unnat Bharat Abhiyan"
Auto CAD Certification by Firstman Academy</t>
  </si>
  <si>
    <t>H2570149</t>
  </si>
  <si>
    <t>VAKULABHARANAM</t>
  </si>
  <si>
    <t>PRAHALLAD</t>
  </si>
  <si>
    <t>MOHAN RAO</t>
  </si>
  <si>
    <t>Vakulabharanam Prahallad Mohan Rao</t>
  </si>
  <si>
    <t>prahalladmohanrao.v@gmail.com</t>
  </si>
  <si>
    <t>h2570149@student.nicmar.ac.in</t>
  </si>
  <si>
    <t>08-Jan-2002</t>
  </si>
  <si>
    <t>5105 7564 4787</t>
  </si>
  <si>
    <t>V KRISHNA MOHAN RAO</t>
  </si>
  <si>
    <t>EX-BC COMMISSION CHAIRMAN</t>
  </si>
  <si>
    <t>V SUDHA SREE</t>
  </si>
  <si>
    <t>2-1-311 TO 326 FLAT NO 505 VASHNAVIS LAXMI VENKAT VILLA NALLAKUNTA ABOVE AXIS BANK</t>
  </si>
  <si>
    <t>DELHI PUBLIC SCHOOL NACHARAM</t>
  </si>
  <si>
    <t>THE ICFAI FOUNDATION FOR HIGHER EDUCATION HYDERABAD</t>
  </si>
  <si>
    <t>ICFAI SCHOOL OF ARCHITECTURE, SHANKARPALLY.</t>
  </si>
  <si>
    <t>AutoCAD,MS Office,MS Project,Sketch UP,Revit,Rhino,Photoshop,V Ray,Indesign,D5 Renders,Enscape</t>
  </si>
  <si>
    <t>STUDIO ONE ARCHITECTS | INTERN | SECUNDERABAD | Jan 2024 | May 2024 | 19.571428571429 Weeks
ICFAI FOUNDATION FOR HIGHER EDUCATION | STUDENT | HYDERABAD | Jul 2024 | Jun 2025 | 51.571428571429 Weeks</t>
  </si>
  <si>
    <t>Swayam</t>
  </si>
  <si>
    <t>H2570150</t>
  </si>
  <si>
    <t>VANAM</t>
  </si>
  <si>
    <t>HARINI</t>
  </si>
  <si>
    <t>Vanam Harini</t>
  </si>
  <si>
    <t>harinivanam02@gmail.com</t>
  </si>
  <si>
    <t>h2570150@student.nicmar.ac.in</t>
  </si>
  <si>
    <t>06-Jul-2003</t>
  </si>
  <si>
    <t>5442 8476 8866</t>
  </si>
  <si>
    <t>VANAM VENKATESH</t>
  </si>
  <si>
    <t>VANAM VIJAYA LAKSHMI</t>
  </si>
  <si>
    <t>Hno 452, Uma Maheshwari Colony, Quthubullapur, Kompally.</t>
  </si>
  <si>
    <t>AKSHARA HIGH SCHOOL</t>
  </si>
  <si>
    <t>BOARD OF SECONDARY EDUCATION TELAGANA STATE</t>
  </si>
  <si>
    <t>SIVA SIVANI JUNIOR COLLEGE</t>
  </si>
  <si>
    <t>TELAGANA STATE BOARD OF INTERMEDIATE EDUCATION</t>
  </si>
  <si>
    <t>ST. MARTIN'S ENGINEERING COLLEGE TELAGANA</t>
  </si>
  <si>
    <t>AutoCAD,MS Office,MS Project,REVIT-ARCHITECTURAL</t>
  </si>
  <si>
    <t>SUTHERLAND GLOBAL SERVICES PVT LTD | ASSOCIATE | HYDERABAD | May 2024 | Jul 2025 | 1Y 2M | 2.3</t>
  </si>
  <si>
    <t>ST. MARTIN'S ENGINEERING COLLEGE | CONCRETE TECHNOLOGY | HYDERABAD | Dec 2023 | Apr 2026 | 120 Weeks</t>
  </si>
  <si>
    <t>H2570151</t>
  </si>
  <si>
    <t>ADARSH</t>
  </si>
  <si>
    <t>VANGALA</t>
  </si>
  <si>
    <t>Adarsh Reddy Vangala</t>
  </si>
  <si>
    <t>vangalaadarshreddy@gmail.com</t>
  </si>
  <si>
    <t>h2570151@student.nicmar.ac.in</t>
  </si>
  <si>
    <t>01-Jun-2004</t>
  </si>
  <si>
    <t>English, telugu, Hindi</t>
  </si>
  <si>
    <t>8941 8786 2420</t>
  </si>
  <si>
    <t>CHANDRA PRAKASH REDDY</t>
  </si>
  <si>
    <t>SUNITHA REDDY</t>
  </si>
  <si>
    <t>1-2-307/501 Venkateshwara Heights Gagan Mahal Lane 9, Aravindra Nagar, Domalguda, Himayatnagar, Hyderabad, Telangana 500029, India</t>
  </si>
  <si>
    <t>ALL SAINTS HIGH SCHOOL</t>
  </si>
  <si>
    <t>SSC/TELANGANA</t>
  </si>
  <si>
    <t>2007-Jun</t>
  </si>
  <si>
    <t>SRI CHAITANYA</t>
  </si>
  <si>
    <t>MAHINDRA UNIVERSITY/TELANGANA</t>
  </si>
  <si>
    <t>Mahindra University | Student | Bahadurpally, Hyderabad | Aug 2024 | Dec 2024 | 16.714285714286 Weeks
Mahindra University | Student | Bahadurpally, Hyderabad | Feb 2024 | May 2026 | 117 Weeks
Vertex Homes | Site Engineer intern | Nallagandla, Hyderabad | Jun 2024 | Aug 2024 | 8.7142857142857 Weeks</t>
  </si>
  <si>
    <t>H2570152</t>
  </si>
  <si>
    <t>VARSHA</t>
  </si>
  <si>
    <t>Varsha N</t>
  </si>
  <si>
    <t>varsha.6787gowda@gmail.com</t>
  </si>
  <si>
    <t>h2570152@student.nicmar.ac.in</t>
  </si>
  <si>
    <t>27-Jun-2003</t>
  </si>
  <si>
    <t>kannada, hindi and english</t>
  </si>
  <si>
    <t>9803 4434 7502</t>
  </si>
  <si>
    <t>NAGANNA A</t>
  </si>
  <si>
    <t>VANITHA N</t>
  </si>
  <si>
    <t>9, 1st G Main, J S Nagar, Nandini Layout, Bengaluru-96</t>
  </si>
  <si>
    <t>SHIKSHA NIKETAN SCHOOL</t>
  </si>
  <si>
    <t>KARANATAKA STATE SECONDARY EDUCATION BOARD</t>
  </si>
  <si>
    <t>SESHADHRIPURAM COMPOSITE PU COLLEGE</t>
  </si>
  <si>
    <t>DEPARTMENT OF PRE-UNIVERSITY, GOVT OF KARNATAKA</t>
  </si>
  <si>
    <t>REVA UNIVERSITY</t>
  </si>
  <si>
    <t>2019-Dec</t>
  </si>
  <si>
    <t>AutoCAD,MS Office,MS Project,Primavera,ETABS,REVIT - ARCHITECTURE,STADDPRO</t>
  </si>
  <si>
    <t>Sunshine Infrastructure Builders | intern | Bengaluru | Jul 2024 | Aug 2024 | 4.4285714285714 Weeks
REVA UNIVERSITY | Student - Team Leader | Bengaluru | Aug 2024 | May 2025 | 37.714285714286 Weeks</t>
  </si>
  <si>
    <t>H2570153</t>
  </si>
  <si>
    <t>VATTIPALLI</t>
  </si>
  <si>
    <t>Vattipalli Sai Nikhil</t>
  </si>
  <si>
    <t>sainikhil.vattipalli@gmail.com</t>
  </si>
  <si>
    <t>h2570153@student.nicmar.ac.in</t>
  </si>
  <si>
    <t>06-Feb-2002</t>
  </si>
  <si>
    <t>TELUGU, HINDI, ENGLISH</t>
  </si>
  <si>
    <t>Playing carroms and Badminton,Listening music</t>
  </si>
  <si>
    <t>7142 0875 1214</t>
  </si>
  <si>
    <t>LAKSHMI VENKATA RAMANA</t>
  </si>
  <si>
    <t>KAVYA</t>
  </si>
  <si>
    <t>0-0, MAIN ROAD, SANGISETTY CHINA MUSALAIAH, CHANDHRASEKHARAPURAM</t>
  </si>
  <si>
    <t>3-102, SRI NAGAR COLONY, UDAYAGIRI</t>
  </si>
  <si>
    <t>Nellore</t>
  </si>
  <si>
    <t>BOARD OF SECONDARY EDUCATION-ANDHRA PRADESH</t>
  </si>
  <si>
    <t>BAPATLA ENGINEERING COLLEGE-BAPATLA</t>
  </si>
  <si>
    <t>KALPATARU PROJECTS INTERNATIONAL LIMITED | GET | VIZAG | Jul 2024 | Jul 2025 | 1Y 0M | 4.5</t>
  </si>
  <si>
    <t>ROADS &amp; BUILDINGS DEPARTMENT | CONSTRUCTION OF PRIMARY HEALTH CENTRES | KANIGIRI | Jul 2020 | Jan 2021 | 26.142857142857 Weeks
BAPATLA ENGINEERING COLLEGE | ESTIMATION, PLANNING AND SCHEDULING OF G+4 HOSTEL BUILDING BY USING PRIMAVERA P6 | BAPATLA | Dec 2023 | Apr 2024 | 21.428571428571 Weeks</t>
  </si>
  <si>
    <t>H2570154</t>
  </si>
  <si>
    <t>VIKASH</t>
  </si>
  <si>
    <t>Vikash S</t>
  </si>
  <si>
    <t>vikash.sudhakaran7@gmail.com</t>
  </si>
  <si>
    <t>h2570154@student.nicmar.ac.in</t>
  </si>
  <si>
    <t>26-Mar-2004</t>
  </si>
  <si>
    <t>English Tamil Hindi Telugu</t>
  </si>
  <si>
    <t>8295 6295 0515</t>
  </si>
  <si>
    <t>SUDHAKARAN</t>
  </si>
  <si>
    <t>SUBBULAKSHMI</t>
  </si>
  <si>
    <t>BF04 VANAJ VASUDHARA AGRINI APARTMENTS ANDALPURAM</t>
  </si>
  <si>
    <t>SRI AUROBINDO MIRA</t>
  </si>
  <si>
    <t>TAMILNADU MADURAI</t>
  </si>
  <si>
    <t>VELLORE INSTITUTE OF TECHNOLOGY VELLORE TAMILNADU</t>
  </si>
  <si>
    <t>AutoCAD,MS Office,MS Project,Primavera,REVIT,LUMION,FUSION 360,Standpro,Arc gis,Advanced excel</t>
  </si>
  <si>
    <t>Chennai Metro Rail Limited (CMRL) |  Site Administrator | CHENNAI KODAMPAKKAM | Aug 2023 | Sep 2023 | 4.4285714285714 Weeks
VELLORE INSTITUTE OF TECHNOLOGY | PROJECT LEAD  | VELLORE  | Jul 2024 | Nov 2024 | 17 Weeks
VELLORE INSTITUTE OF TECHNOLOGY | PROJECT LEAD  | VELLORE  | Jan 2025 | Apr 2025 | 13.285714285714 Weeks</t>
  </si>
  <si>
    <t>LUMION
REVIT
AUTO CAD</t>
  </si>
  <si>
    <t>H2570155</t>
  </si>
  <si>
    <t>VIMMINTHALA CHANDRA</t>
  </si>
  <si>
    <t>Vimminthala Chandra Manikanta</t>
  </si>
  <si>
    <t>chanduabhi868@gmail.com</t>
  </si>
  <si>
    <t>h2570155@student.nicmar.ac.in</t>
  </si>
  <si>
    <t>22-Nov-1999</t>
  </si>
  <si>
    <t>6732 8854 6845</t>
  </si>
  <si>
    <t>VIMMINTHALA VENKAT RAJU</t>
  </si>
  <si>
    <t>RMP DOCTOR</t>
  </si>
  <si>
    <t>VIMMINTHALA SWARNALATHA</t>
  </si>
  <si>
    <t>9-118/1,Thimmapur Railwaystation(Vill),Kothur(Mdl),Rangareddy(Dist)</t>
  </si>
  <si>
    <t>TELANGANA STATE BOARD OF INTERMEDIATE EDUCATION TELANGANA</t>
  </si>
  <si>
    <t>MATURI VENKATA SUBBA RAO ENGINEERING COLLEGE TELANGANA</t>
  </si>
  <si>
    <t>AutoCAD,MS Office,MS Project,Revit,python,MySQL</t>
  </si>
  <si>
    <t>APAHA TRAINERS &amp; CONSULTANTS PVT. LTD | Online Internship â€“ Quantity Surveying and Estimation of RCC using MS Excel | Pune | Aug 2020 | Sep 2020 | 2 Weeks
Krishwave Engineering Solutions India Pvt. Ltd. | Revit Intern - Online Internship |  Delhi | May 2021 | Jun 2021 | 5.2857142857143 Weeks
Maturi Venkata Subba Rao Engineering College (MVSREC) (Affiliated to Osmania University) | Undergraduate Researcher / Final Year Project Student | Hyderabad | Aug 2021 | Apr 2022 | 35.571428571429 Weeks</t>
  </si>
  <si>
    <t>H2570156</t>
  </si>
  <si>
    <t>VISHWA</t>
  </si>
  <si>
    <t>S K</t>
  </si>
  <si>
    <t>Vishwa S K</t>
  </si>
  <si>
    <t>vishwask1224@gmail.com</t>
  </si>
  <si>
    <t>h2570156@student.nicmar.ac.in</t>
  </si>
  <si>
    <t>12-Oct-2003</t>
  </si>
  <si>
    <t>English &amp; Tamil</t>
  </si>
  <si>
    <t>6641 1845 3461</t>
  </si>
  <si>
    <t>SARAVANAN M</t>
  </si>
  <si>
    <t>CIVIL ENGINEER</t>
  </si>
  <si>
    <t>KARTHIGAI JEYAM S</t>
  </si>
  <si>
    <t>1/43, SANTHANA GANAPATHY STREET, AMMASATHIRAM, KUMBAKONAM - 612103</t>
  </si>
  <si>
    <t>Thanjavur</t>
  </si>
  <si>
    <t>DR G S KALYANASUNDARAM MEM SCHOOL</t>
  </si>
  <si>
    <t>CBSE(KUMBAKONAM/TAMILNADU)</t>
  </si>
  <si>
    <t>S K V VIDHYAASHRAM</t>
  </si>
  <si>
    <t>CBSE(TIRUCHENGODE/TAMILNADU)</t>
  </si>
  <si>
    <t>RAJALAKSHMI ENGINEERING COLLEGE(CHENNAI/TAMILNADU)</t>
  </si>
  <si>
    <t>AutoCAD,MS Office,MS Project,STAAD PRO</t>
  </si>
  <si>
    <t>RAJALAKSHMI ENGINEERING COLLEGE | EXPERIMENTAL INVESTIGATION ON THE USE OF PLASTIC WASTE AS A REPLACEMENT FOR FINE AGGREGATE IN BITUMINOUS ROADS | CHENNAI  | Jan 2025 | Apr 2025 | 12.857142857143 Weeks
RAJALAKSHMI ENGINEERING COLLEGE | ANALYSIS AND DESIGN OF A HOSPITAL BUILDING | CHENNAI  | Aug 2024 | Nov 2024 | 12.714285714286 Weeks</t>
  </si>
  <si>
    <t>H2570158</t>
  </si>
  <si>
    <t>YANALA</t>
  </si>
  <si>
    <t>RITHISH</t>
  </si>
  <si>
    <t>Yanala Rithish Reddy</t>
  </si>
  <si>
    <t>rithish5994@gmail.com</t>
  </si>
  <si>
    <t>h2570158@student.nicmar.ac.in</t>
  </si>
  <si>
    <t>16-May-2000</t>
  </si>
  <si>
    <t>English, hindi,telugu</t>
  </si>
  <si>
    <t>9222 3570 9841</t>
  </si>
  <si>
    <t>Y VENKAT REDDY</t>
  </si>
  <si>
    <t>-</t>
  </si>
  <si>
    <t>YANALA KALPANA REDDY</t>
  </si>
  <si>
    <t>FAMILY BUSINESS</t>
  </si>
  <si>
    <t>HNo:49-445/1 Bapu Nagar, Road No 1,chintal, Hyderabad</t>
  </si>
  <si>
    <t>ST'S MARTIN'S HIGH SCHOOL</t>
  </si>
  <si>
    <t>SSC BOARD OF SECONDARY EDUCATION ,TELANGANA STATE, HYDERABAD</t>
  </si>
  <si>
    <t>TELANGANA STATE BOARD OF INTERMEDIATE EDUCATION , TELANGANA, HYDERABAD</t>
  </si>
  <si>
    <t>GOKARAJU RANGARAJU INSTITUTE OF ENGINEERING AND TECHNOLOGY, TELANGANA, HYDERABAD</t>
  </si>
  <si>
    <t>Honer Homes | Junior Engineer Client | Hyderabad | Nov 2023 | Jul 2025 | 1Y 8M | 3.22
Xtord Design PVT LTD | Junior Engineer Contractor  | Hyderabad | Aug 2022 | Nov 2023 | 1Y 3M | 3</t>
  </si>
  <si>
    <t>2 Years 12 Months</t>
  </si>
  <si>
    <t>JMC PROJECTS (INDIA) LTD. | INTERN TRAINE ENGINEER | HYDERABAD | Sep 2021 | Sep 2021 | 4.1428571428571 Weeks
LANCO HILLS | INTERN TRAINE ENGINEER | HYDERABAD | Nov 2021 | Dec 2021 | 5.2857142857143 Weeks</t>
  </si>
  <si>
    <t>NPTEL PLASTIC WASTE MANAGEMENT
NPTEL PROJECT PLANNING &amp; CONTROL</t>
  </si>
  <si>
    <t>H2570159</t>
  </si>
  <si>
    <t>YELISHETTY</t>
  </si>
  <si>
    <t>SAKETH</t>
  </si>
  <si>
    <t>Yelishetty Saketh</t>
  </si>
  <si>
    <t>sakethyelishetty@gmail.com</t>
  </si>
  <si>
    <t>h2570159@student.nicmar.ac.in</t>
  </si>
  <si>
    <t>02-Aug-2002</t>
  </si>
  <si>
    <t>PLAYING CHESS,MUSIC</t>
  </si>
  <si>
    <t>4979 8533 1303</t>
  </si>
  <si>
    <t>YELISHETTY SRINIVASULU</t>
  </si>
  <si>
    <t>YELISHETTY BHAVANI</t>
  </si>
  <si>
    <t>16-12,SHANKAR GANJ,WARD-16,WANAPARTHY</t>
  </si>
  <si>
    <t>Wanaparthy</t>
  </si>
  <si>
    <t>HN0-306,PARIMALA NIVAS,RD NO 2,HARIPURI COLONY, KOTHAPET</t>
  </si>
  <si>
    <t>RAVINDRA BHARATHI SCHOOL</t>
  </si>
  <si>
    <t>STATE BOARD OF SECONDARY EDUCATION, TELANGANA</t>
  </si>
  <si>
    <t>SRI CHAITANYA JR COLLEGE</t>
  </si>
  <si>
    <t>SREENIDHI INSTITUTE OF SCIENCE AND TECHNOLOGY</t>
  </si>
  <si>
    <t>AutoCAD,MS Office,AutoCAD 3D</t>
  </si>
  <si>
    <t>INTERNSHALA | AUTOCAD 3D | HYDERABAD | Sep 2022 | Nov 2022 | 6 Weeks
SREENIDHI INSTITUTE OF SCIENCE AND TECHNOLOGY | COCONUT FIBER REINFORCED CONCRETE WITH FLYASH REPLACEMENT | HYDERABAD | Oct 2023 | Jan 2024 | 12 Weeks
SREENIDHI INSTITUTE OF SCIENCE AND TECHNOLOGY | STRUCTURAL HEALTH MONITORING USING MACHINE LEARNING | HYDERABAD | Jan 2024 | May 2024 | 16.571428571429 Weeks</t>
  </si>
  <si>
    <t>H2570160</t>
  </si>
  <si>
    <t>YEMUL</t>
  </si>
  <si>
    <t>RAHUL</t>
  </si>
  <si>
    <t>RAMKRISHNA</t>
  </si>
  <si>
    <t>Yemul Rahul Ramkrishna</t>
  </si>
  <si>
    <t>rahulryemul2003@gmail.com</t>
  </si>
  <si>
    <t>h2570160@student.nicmar.ac.in</t>
  </si>
  <si>
    <t>23-May-2003</t>
  </si>
  <si>
    <t>English,Telugu,Hindi,Marathi</t>
  </si>
  <si>
    <t>2535 8108 1425</t>
  </si>
  <si>
    <t>RAMKRISHNA BHUMAYYA YEMUL</t>
  </si>
  <si>
    <t>SAPNA RAMKRISHNA YEMUL</t>
  </si>
  <si>
    <t>32/366 New Pachha Peth,H.N College Road,Solapur-413006</t>
  </si>
  <si>
    <t>Solapur</t>
  </si>
  <si>
    <t>LITTLE FLOWER CONVENT HIGH SCHOOL</t>
  </si>
  <si>
    <t>SECONDARY AND HIGHER SECONDARY EDUCATION PUNE MAHARASHTRA</t>
  </si>
  <si>
    <t>SOLAPUR EDUCATION SOCIETY'S POLYTECHNIC COLLEGE , MAHARASHTRA</t>
  </si>
  <si>
    <t>SAVITRIBAI PHULE PUNE UNIVERSITY,MAHARASHTRA</t>
  </si>
  <si>
    <t>SINHGAD COLLEGE OF ENGINEERING, MAHARASHTRA</t>
  </si>
  <si>
    <t>SINHGAD COLLEGE OF ENGINEERING, PUNE MAHARASHTRA | CONGESTION ANALYSIS AT NAVALE JUNCTION AND SIMULATION USING PTV VISSIM" | NAVALE JUNCTION PUNE MAHARASHTRA | Jan 2025 | Jan 2025 | 2 Weeks
SAI CONSTRUCTION | CONSTRUCTION OF BUILDING G+5 | SOLAPUR | Dec 2023 | Jan 2024 | 4.4285714285714 Weeks</t>
  </si>
  <si>
    <t>H2570161</t>
  </si>
  <si>
    <t>YANAMALA</t>
  </si>
  <si>
    <t>THANUJ</t>
  </si>
  <si>
    <t>Yanamala Thanuj Reddy</t>
  </si>
  <si>
    <t>thanuj4844@gmail.com</t>
  </si>
  <si>
    <t>h2570161@student.nicmar.ac.in</t>
  </si>
  <si>
    <t>22-Mar-2002</t>
  </si>
  <si>
    <t>TELUGU,ENGLISH,HINDI</t>
  </si>
  <si>
    <t>2531 8090 8622</t>
  </si>
  <si>
    <t>YANAMALA VEERA MAHESWARA REDDY</t>
  </si>
  <si>
    <t>FARMER,BUSINESS</t>
  </si>
  <si>
    <t>YANAMALA RADHA</t>
  </si>
  <si>
    <t>Tadipatri,_x000D_
18/585</t>
  </si>
  <si>
    <t>BOMMARASIPET VILLAGE</t>
  </si>
  <si>
    <t>ST THOMAS PUBLIC EM HIGH SCHOOL</t>
  </si>
  <si>
    <t>BOARD OF SECONDARY EDUCATION ANANDHRA PRADESH,INDIA</t>
  </si>
  <si>
    <t>SRI VISWASANTHI MAHILA JUNIOR COLLEGE</t>
  </si>
  <si>
    <t>BOARD OF INTERMEDIATE EDUCATION ANANDRA PRADESH,INDIA</t>
  </si>
  <si>
    <t>GLOCAL UNIVERSITY</t>
  </si>
  <si>
    <t>GLOCAL UNIVERSITY . UTTAR PRADESH</t>
  </si>
  <si>
    <t>AutoCAD,MS Office,MS Project,Primavera,REVIT,SKETCHUP,POWER BI</t>
  </si>
  <si>
    <t>Sai Rutwick Constructions | Site engine | Hyderabad | Aug 2023 | Jul 2025 | 1Y 10M | 2.64</t>
  </si>
  <si>
    <t>1 Year 11 Months</t>
  </si>
  <si>
    <t>FLASH INFRATECH | TOTAL STATION | NOIDA | Sep 2022 | Sep 2022 | 0.71428571428571 Weeks
GLOCAL UNIVERSITY | DESIGN OF G+17 BUILDING WITH SEISMIC ANALYSIS USING E-TABS | MIRZAPUR | Oct 2023 | Jan 2024 | 12 Weeks
GLOCAL UNIVERSITY | INTERIOR MODELLING OF VILLA 3D DESIGN USING SKETCHUP 3D DESIGN WITH V-RAY | MIRZAPUR | Jan 2024 | May 2024 | 16.571428571429 Weeks</t>
  </si>
  <si>
    <t>H2570162</t>
  </si>
  <si>
    <t>MANSUR</t>
  </si>
  <si>
    <t>Mansur Shaik</t>
  </si>
  <si>
    <t>mansur07123@gmail.com</t>
  </si>
  <si>
    <t>h2570162@student.nicmar.ac.in</t>
  </si>
  <si>
    <t>10-Jul-2003</t>
  </si>
  <si>
    <t>3732 7319 4229</t>
  </si>
  <si>
    <t>SHAIK KARIMULLA</t>
  </si>
  <si>
    <t>SHAIK HAZARA BEGUM</t>
  </si>
  <si>
    <t>21-8-331_x000D_
Chaganti Sambireddy Road _x000D_
Koritepadu,guntu</t>
  </si>
  <si>
    <t>GOVT.BOYS HIGH SCHOOL (U&amp;T)</t>
  </si>
  <si>
    <t>M.B.T.S.GOVT.POLYTECHNIC COLLEGE</t>
  </si>
  <si>
    <t>NARASARAOPETA ENGINEERING COLLEGE, NARASARAOPET</t>
  </si>
  <si>
    <t>GUNTUR MUNICIPAL CORPORATION | INTERN | GUNTUR | Jun 2021 | Oct 2021 | 17.428571428571 Weeks
SKLLDZIRE | VIRTUAL-INTERN | NARSARAOPET | Jan 2025 | Mar 2025 | 10.285714285714 Weeks
NARASARAOPETA ENGINEERING COLLEGE | STUDENT | NARASARAOPET | Nov 2024 | Apr 2025 | 21.571428571429 Weeks</t>
  </si>
  <si>
    <t>COMMUNICATION AND TEAMWORK (edX)
INTRODUCTION TO CICIL ENGINEERING PROFESSION (NPTEL)
BASIC CONSTRUCTION MATERIALS (NPTEL)</t>
  </si>
  <si>
    <t>H2570163</t>
  </si>
  <si>
    <t>ASHFAQ</t>
  </si>
  <si>
    <t>Ashfaq Mohammed</t>
  </si>
  <si>
    <t>ashfashanu786@gmail.com</t>
  </si>
  <si>
    <t>h2570163@student.nicmar.ac.in</t>
  </si>
  <si>
    <t>07-Mar-2003</t>
  </si>
  <si>
    <t>ENGLISH,KANNADA,HINDI,URDU</t>
  </si>
  <si>
    <t>6793 4880 9458</t>
  </si>
  <si>
    <t>ZAMEER HUSSAIN</t>
  </si>
  <si>
    <t>HAFEEZA BEGUM</t>
  </si>
  <si>
    <t>#1-3-290/175 VIJAYA NAGAR COLONY, ASHAPUR ROAD,RAICHUR</t>
  </si>
  <si>
    <t>Raichur</t>
  </si>
  <si>
    <t>KARNATAKA SECONDARY EDUCATION EXAMINATION BOARD</t>
  </si>
  <si>
    <t>VIDYA BHARTI PU COLLEGE</t>
  </si>
  <si>
    <t>DEPARTMENT OF PRE UNIVERSITY EDUCATION KARNATAKA</t>
  </si>
  <si>
    <t>VISVESVARAYA TECHNOLOGICAL UNIVERSITY,BELAGAVI</t>
  </si>
  <si>
    <t>GOVERNMENT ENGINEERING COLLEGE RAICHUR</t>
  </si>
  <si>
    <t>AutoCAD,MS Project,Primavera,BIM Revit,Advance Excel</t>
  </si>
  <si>
    <t>PUBLIC WORK DEPARTMENT | INTERN | RAICHUR,KARNATAKA | Feb 2025 | May 2025 | 10.857142857143 Weeks
SWATHI CIVIL CONSULTANCY | INTERN  | BENGALURU | Oct 2023 | Nov 2023 | 4.1428571428571 Weeks
GOVERNMENT ENGINEERING COLLEGE,RAICHUR. | STUDENT  | RAICHUR,KARNATAKA | Feb 2025 | May 2025 | 12.714285714286 Weeks</t>
  </si>
  <si>
    <t>H2570165</t>
  </si>
  <si>
    <t>YENUGUKONDA</t>
  </si>
  <si>
    <t>YOGENDRA</t>
  </si>
  <si>
    <t>Yenugukonda Yogendra Kumar</t>
  </si>
  <si>
    <t>yanugukonda@gmail.com</t>
  </si>
  <si>
    <t>h2570165@student.nicmar.ac.in</t>
  </si>
  <si>
    <t>18-Aug-2002</t>
  </si>
  <si>
    <t>ENGLISH,HINDHI,TELUGU</t>
  </si>
  <si>
    <t>8146 9575 6957</t>
  </si>
  <si>
    <t>SRINIVASA RAO</t>
  </si>
  <si>
    <t>SIVALEELA</t>
  </si>
  <si>
    <t>Phirangipuram,near Rama Krishna Rice Mill (522529)_x000D_
RAJA PEAT Near Rama Krishna Rice Mill Phirangipuram</t>
  </si>
  <si>
    <t>ST. JOSEPH'S EM SCHOOL</t>
  </si>
  <si>
    <t>BOARD OF SECONDARY SCHOOL CERTIFICATE</t>
  </si>
  <si>
    <t>BOARD OF INTERMEDIATE EDUCATION</t>
  </si>
  <si>
    <t>NARASARAOPETA ENGINEERING COLLEGE/GUNTUR/ANDHRA PRADESH</t>
  </si>
  <si>
    <t>AutoCAD,MS Office,MS Project,Primavera,MS excel,REVIT</t>
  </si>
  <si>
    <t>ROYAL TECH STRUCTURES PVT.LTD | under graduate traine | FLAT NO:301, Above Varun bajaj ,100 FEET ROAD, AYYAPPA SOCIETY, MADHAPUR,  HYDERABAD-500081, TELANGANA | Jun 2024 | Oct 2024 | 21.571428571429 Weeks
SRIKARA BUILDERS | UNDER GRADUATE TRAINE | IPPATAM ,THADEPALLI MANDAL,GUNTUR DIST,AP | Jul 2022 | Aug 2022 | 4.4285714285714 Weeks</t>
  </si>
  <si>
    <t>revit</t>
  </si>
  <si>
    <t>H2570166</t>
  </si>
  <si>
    <t>RAJANEEDI</t>
  </si>
  <si>
    <t>VIJAY</t>
  </si>
  <si>
    <t>CHAKRADHAR</t>
  </si>
  <si>
    <t>Rajaneedi Vijay Chakradhar</t>
  </si>
  <si>
    <t>vijayrajaneedi@gmail.com</t>
  </si>
  <si>
    <t>h2570166@student.nicmar.ac.in</t>
  </si>
  <si>
    <t>27-Jul-1999</t>
  </si>
  <si>
    <t>English and Telugu</t>
  </si>
  <si>
    <t>8946 1527 5660</t>
  </si>
  <si>
    <t>RAJANEEDI JAGANNADHAM</t>
  </si>
  <si>
    <t>MASON</t>
  </si>
  <si>
    <t>RAJANEEDI VENKATA LAXMI</t>
  </si>
  <si>
    <t>25-39,Nagarampalem,Madhurawada</t>
  </si>
  <si>
    <t>SRI VENKATESWARA VIDHYA PEETH</t>
  </si>
  <si>
    <t>BOARD OF SECONDARY EDUCATION</t>
  </si>
  <si>
    <t>2015-Jul</t>
  </si>
  <si>
    <t>ASCENT JUNIOR COLLEGE</t>
  </si>
  <si>
    <t>RAGHU ENGINEERING COLLEGE</t>
  </si>
  <si>
    <t>AutoCAD,MS Office,MS Project,Primavera,Sketchup,Enscape,REVIT</t>
  </si>
  <si>
    <t>SUN INFRA PROJECTS | JUNIOR INTERIOR DESIGNER | VISAKHAPATNAM | Nov 2022 | Dec 2024 | 2Y 1M | 1.8</t>
  </si>
  <si>
    <t>2 Years 1 Month</t>
  </si>
  <si>
    <t>Raghu Engineering College | METAKAOLIN - The Best Material For Partial Replacement Of Cement In Concrete | Visakhapatnam | Feb 2022 | Jun 2022 | 17.714285714286 Weeks</t>
  </si>
  <si>
    <t>AUTOCAD</t>
  </si>
  <si>
    <t>H2570167</t>
  </si>
  <si>
    <t>VANI</t>
  </si>
  <si>
    <t>JESWANI</t>
  </si>
  <si>
    <t>Vani Jeswani</t>
  </si>
  <si>
    <t>jeswanivani@gmailcom</t>
  </si>
  <si>
    <t>h2570167@student.nicmar.ac.in</t>
  </si>
  <si>
    <t>27-Feb-2004</t>
  </si>
  <si>
    <t>Englis,Hindi,Telugu,Sindhi</t>
  </si>
  <si>
    <t>7136 2485 7717</t>
  </si>
  <si>
    <t>HARSHITA</t>
  </si>
  <si>
    <t>FLno.5708, Vasavi Brindavanam, Ashok Marg_x000D_
Erragada, Motinagar</t>
  </si>
  <si>
    <t>DURGABAI DESHMUKH MAHILA SABHA P. OBUL REDDY PUBLIC SCHOOL, HYDERABAD</t>
  </si>
  <si>
    <t>CENTRAL BOARD OF SENIOR SECONDARY EDUCATION</t>
  </si>
  <si>
    <t>SRI CHAITANYA CO-OP JUNIOR KALASALA</t>
  </si>
  <si>
    <t>VIT UNIVERSITY</t>
  </si>
  <si>
    <t>VELLORE INSTITUTE OF TECHNOLOGY,VELLORE</t>
  </si>
  <si>
    <t>Rajapushpa properties Limited | QS Intern | Hyderabad | Aug 2023 | Aug 2023 | 3.8571428571429 Weeks
Vellore Institute of Technology | Student Reseacher | Vellore | Dec 2024 | Apr 2025 | 16.714285714286 Weeks
VELLORE INSTITUTE OF TECHNOLOGY | STUDENT RESEACHER | VELLORE | Aug 2024 | Nov 2024 | 13.857142857143 Weeks</t>
  </si>
  <si>
    <t>H2570168</t>
  </si>
  <si>
    <t>ABHIJEET</t>
  </si>
  <si>
    <t>SHRIVASTAVA</t>
  </si>
  <si>
    <t>Abhijeet Shrivastava</t>
  </si>
  <si>
    <t>abhijeetshrivastava38@gmail.com</t>
  </si>
  <si>
    <t>h2570168@student.nicmar.ac.in</t>
  </si>
  <si>
    <t>29-Nov-1999</t>
  </si>
  <si>
    <t>6206 5766 0692</t>
  </si>
  <si>
    <t>ARVIND SHRIVASTAVA</t>
  </si>
  <si>
    <t>ANJULA SHRIVASTAVA</t>
  </si>
  <si>
    <t>37 Shree Krishna Dham Colony Harsola Mhow Indore</t>
  </si>
  <si>
    <t>KENDRIYA VIDYALAYA MHOW M.P</t>
  </si>
  <si>
    <t>CENTRAL BOARD OF SECONDARY  EDUCATION</t>
  </si>
  <si>
    <t>RAJESHWAR HR SEC SCHOOL MHOW INDORE MP</t>
  </si>
  <si>
    <t>MEDI-CAPS UNIVERSITY INDORE</t>
  </si>
  <si>
    <t>MEDI-CAPS UNIVERSITY INDORE M.P</t>
  </si>
  <si>
    <t>AutoCAD,MS Office,MS Project,Primavera,Advanced Excel,Power BI,Revit</t>
  </si>
  <si>
    <t>Hindustan Petroleum Corporation Limited | GAT | Indore, Madhya Pradesh, IND | Apr 2023 | Apr 2024 | 52.285714285714 Weeks</t>
  </si>
  <si>
    <t>H2570170</t>
  </si>
  <si>
    <t>ARFATHULLA</t>
  </si>
  <si>
    <t>KHAN</t>
  </si>
  <si>
    <t>PHATAN</t>
  </si>
  <si>
    <t>Arfathulla Khan Phatan</t>
  </si>
  <si>
    <t>phatanarfathulla@gmail.com</t>
  </si>
  <si>
    <t>h2570170@student.nicmar.ac.in</t>
  </si>
  <si>
    <t>17-Mar-2000</t>
  </si>
  <si>
    <t>6490 2215 2565</t>
  </si>
  <si>
    <t>PHATAN ARIFULLA KHAN</t>
  </si>
  <si>
    <t>ELECTRICIAN</t>
  </si>
  <si>
    <t>PHATAN NASEERUN KHANAM</t>
  </si>
  <si>
    <t>9/185-22-4-1</t>
  </si>
  <si>
    <t>MAHARISHI VIDYANIKETHAN ENGLISH MEDIUM HIGH SCHOOL</t>
  </si>
  <si>
    <t>SRI CHAITANYA CHILDREN'S ACADEMY JUNIOR COLLEGE</t>
  </si>
  <si>
    <t>KANDULA SRINIVASA REDDY MEMORIAL COLLEGE OF ENGINEERING, KADAPA</t>
  </si>
  <si>
    <t>AutoCAD,MS Office,MS Project,Primavera,BIM</t>
  </si>
  <si>
    <t>NAZEER &amp; ENGINEERS | INTERN | KADAPA | Mar 2022 | May 2022 | 13 Weeks
KANDULA SRINIVASA REDDY MEMORIAL COLLEGE OF ENGINEERING | STUDENT  | KADAPA | Nov 2022 | Mar 2023 | 17.142857142857 Weeks</t>
  </si>
  <si>
    <t>H2570172</t>
  </si>
  <si>
    <t>GORIGE</t>
  </si>
  <si>
    <t>DAKSHA</t>
  </si>
  <si>
    <t>Gorige Daksha</t>
  </si>
  <si>
    <t>dakshagorige@gmail.com</t>
  </si>
  <si>
    <t>h2570172@student.nicmar.ac.in</t>
  </si>
  <si>
    <t>12-Oct-2001</t>
  </si>
  <si>
    <t>2194 6704 5823</t>
  </si>
  <si>
    <t>GORIGE SUDHAKAR</t>
  </si>
  <si>
    <t>UPVC MANUFACTURE</t>
  </si>
  <si>
    <t>GORIGE PADMA</t>
  </si>
  <si>
    <t>Sri Ganesh Mulayam, Attapur</t>
  </si>
  <si>
    <t>PRAGATHI VIDYA NIKETHAN HIGH SCHOOL</t>
  </si>
  <si>
    <t>TELANGANA</t>
  </si>
  <si>
    <t>2008-Apr</t>
  </si>
  <si>
    <t>JNFAU</t>
  </si>
  <si>
    <t>AURORA DESIGN ACADEMY</t>
  </si>
  <si>
    <t>AutoCAD,MS Office,MS Project,Rhino,Sketchup,Revit,lumion,sketchup,canva,autocad,enscape</t>
  </si>
  <si>
    <t>SCALE DESIGN | GORIGE DAKSHA | HYDERBAD | Oct 2024 | Aug 2025 | 46.857142857143 Weeks</t>
  </si>
  <si>
    <t>H2570173</t>
  </si>
  <si>
    <t>RAJA</t>
  </si>
  <si>
    <t>SEKHAR</t>
  </si>
  <si>
    <t>RONGALI</t>
  </si>
  <si>
    <t>Raja Sekhar Rongali</t>
  </si>
  <si>
    <t>sekharxdstone@gmail.com</t>
  </si>
  <si>
    <t>h2570173@student.nicmar.ac.in</t>
  </si>
  <si>
    <t>09-Jan-2003</t>
  </si>
  <si>
    <t>5160 9542 2336</t>
  </si>
  <si>
    <t>RAMA KRISHNA</t>
  </si>
  <si>
    <t>SURAMMA</t>
  </si>
  <si>
    <t>55-40-52 Simmhadripuram H:b Colony Seethamadhara</t>
  </si>
  <si>
    <t>SRI SARADA VIDYA NILAYAM</t>
  </si>
  <si>
    <t>STATE BOARD VISAKHAPATNAM</t>
  </si>
  <si>
    <t>SAI GANAPATHI POLYTECHNIC, VISAKHAPATNAM</t>
  </si>
  <si>
    <t>AutoCAD,MS Office,Primavera,REVIT ARCHITECTURE,REVIT STRUCTURE,REVIT MEP</t>
  </si>
  <si>
    <t>SKILLDZIRE | AUTO CAD | ONLINE | Mar 2024 | May 2024 | 8.8571428571429 Weeks
MK BUILDERS AND DEVELOPERS | MIVAN,HIGH RISE BUILDING | YENDADA,VISAKHAPATNAM | Jun 2024 | Jul 2024 | 6 Weeks</t>
  </si>
  <si>
    <t>H2570097</t>
  </si>
  <si>
    <t>NATARAJAN</t>
  </si>
  <si>
    <t>Natarajan S</t>
  </si>
  <si>
    <t>nucsnatarajan@gmail.com</t>
  </si>
  <si>
    <t>h2570097@student.nicmar.ac.in</t>
  </si>
  <si>
    <t>05-Sep-1999</t>
  </si>
  <si>
    <t>English, Tamil</t>
  </si>
  <si>
    <t>3856 8356 7295</t>
  </si>
  <si>
    <t>SRIDHAR</t>
  </si>
  <si>
    <t>RAJESWARI</t>
  </si>
  <si>
    <t>1/50, TNB Nagar South 1st Street</t>
  </si>
  <si>
    <t>Pudukkottai</t>
  </si>
  <si>
    <t>CHINMAYA VIDYALAYA MATRICULATION SCHOOL</t>
  </si>
  <si>
    <t>STATE BOARD</t>
  </si>
  <si>
    <t>SREE VENKATESVARA VIDYALAYA HIGHER SECONDARY SCHOOL</t>
  </si>
  <si>
    <t>K.S. RANGASAMY COLLEGE OF ENGINEERING</t>
  </si>
  <si>
    <t>AutoCAD,MS Office,MS Project,Primavera,Sketch up,BIM,Revit,Ms Excel,Power Bi</t>
  </si>
  <si>
    <t>Blastect Consulting | Site Support Engineer | Madurai | Jan 2021 | May 2025 | 4Y 4M | 4.2</t>
  </si>
  <si>
    <t>4 Years 4 Months</t>
  </si>
  <si>
    <t>TRACTEBEL | FIELD ENGINEER (URBAN INFRASTRUCTURE) | CHENNAI | May 2025 | Jul 2025 | 10.428571428571 Weeks</t>
  </si>
  <si>
    <t>H2570127</t>
  </si>
  <si>
    <t>SHREYA</t>
  </si>
  <si>
    <t>R M</t>
  </si>
  <si>
    <t>Shreya R M</t>
  </si>
  <si>
    <t>shreyamanju17@gmail.com</t>
  </si>
  <si>
    <t>h2570127@student.nicmar.ac.in</t>
  </si>
  <si>
    <t>17-Aug-2002</t>
  </si>
  <si>
    <t>ENGLISH, KANNADA, TELUGU, HINDI</t>
  </si>
  <si>
    <t>7814 6405 0045</t>
  </si>
  <si>
    <t>MANJUNATHA</t>
  </si>
  <si>
    <t>ADVOCATE</t>
  </si>
  <si>
    <t>K SARADA DEVI</t>
  </si>
  <si>
    <t>#53, 2nd Floor, 2nd A Cross, Kallappa Layout, Amruthahalli</t>
  </si>
  <si>
    <t>POORNA PRAJNA HIGH SCHOOL</t>
  </si>
  <si>
    <t>PRESIDENCY PU COLLEGE</t>
  </si>
  <si>
    <t>DEPARTMENT OF PRE-UNIVERSITY EDUCATION OF KARNATAKA</t>
  </si>
  <si>
    <t>BMS SCHOOL OF ARCHITECTURE BENGALURU</t>
  </si>
  <si>
    <t>AutoCAD,MS Office,MS Project,Primavera,BIM(REVIT),SKETCHUP,ENSCAPE,TWINMOTION,ADOBE PHOTOSHOP</t>
  </si>
  <si>
    <t>NETAJI SUBHAS UNIVERSITY OF TECHNOLOGY | SUMMNER INTERN | DELHI | Jan 2024 | Feb 2025 | 58.428571428571 Weeks
BEHL DESIGN STUDIO | INTERN | BENGALURU | May 2025 | Jul 2025 | 10.142857142857 Weeks
STUDIO ANAGAMI | INTERN | BENGALURU | Jan 2025 | Apr 2025 | 15.714285714286 Weeks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</si>
</sst>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D9D9D9"/>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xfId="0" fontId="0" numFmtId="0" fillId="0" borderId="0" applyFont="0" applyNumberFormat="0" applyFill="0" applyBorder="0" applyAlignment="0"/>
    <xf xfId="0" fontId="0" numFmtId="0" fillId="0" borderId="1" applyFont="0" applyNumberFormat="0" applyFill="0" applyBorder="1" applyAlignment="1">
      <alignment vertical="top"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1" applyFont="0" applyNumberFormat="0"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nconnect.nicmar.ac.in/storage/profile/ProfilePhoto_H2570066_398617.jpg" TargetMode="External"/><Relationship Id="rId_hyperlink_2" Type="http://schemas.openxmlformats.org/officeDocument/2006/relationships/hyperlink" Target="https://nconnect.nicmar.ac.in/storage/profile/ProfilePhoto_H2570067_238761.jpg" TargetMode="External"/><Relationship Id="rId_hyperlink_3" Type="http://schemas.openxmlformats.org/officeDocument/2006/relationships/hyperlink" Target="https://nconnect.nicmar.ac.in/storage/profile/ProfilePhoto_H2570068_718624.jpg" TargetMode="External"/><Relationship Id="rId_hyperlink_4" Type="http://schemas.openxmlformats.org/officeDocument/2006/relationships/hyperlink" Target="https://nconnect.nicmar.ac.in/storage/profile/ProfilePhoto_H2570069_832694.jpg" TargetMode="External"/><Relationship Id="rId_hyperlink_5" Type="http://schemas.openxmlformats.org/officeDocument/2006/relationships/hyperlink" Target="https://nconnect.nicmar.ac.in/storage/profile/ProfilePhoto_H2570070_857239.jpg" TargetMode="External"/><Relationship Id="rId_hyperlink_6" Type="http://schemas.openxmlformats.org/officeDocument/2006/relationships/hyperlink" Target="https://nconnect.nicmar.ac.in/storage/profile/ProfilePhoto_H2570071_786459.jpg" TargetMode="External"/><Relationship Id="rId_hyperlink_7" Type="http://schemas.openxmlformats.org/officeDocument/2006/relationships/hyperlink" Target="https://nconnect.nicmar.ac.in/storage/profile/ProfilePhoto_H2570072_192483.jpg" TargetMode="External"/><Relationship Id="rId_hyperlink_8" Type="http://schemas.openxmlformats.org/officeDocument/2006/relationships/hyperlink" Target="https://nconnect.nicmar.ac.in/storage/profile/ProfilePhoto_H2570073_385674.jpg" TargetMode="External"/><Relationship Id="rId_hyperlink_9" Type="http://schemas.openxmlformats.org/officeDocument/2006/relationships/hyperlink" Target="https://nconnect.nicmar.ac.in/storage/profile/ProfilePhoto_H2570074_432978.jpg" TargetMode="External"/><Relationship Id="rId_hyperlink_10" Type="http://schemas.openxmlformats.org/officeDocument/2006/relationships/hyperlink" Target="https://nconnect.nicmar.ac.in/storage/profile/ProfilePhoto_H2570075_352976.jpg" TargetMode="External"/><Relationship Id="rId_hyperlink_11" Type="http://schemas.openxmlformats.org/officeDocument/2006/relationships/hyperlink" Target="https://nconnect.nicmar.ac.in/storage/profile/ProfilePhoto_H2570076_286147.jpg" TargetMode="External"/><Relationship Id="rId_hyperlink_12" Type="http://schemas.openxmlformats.org/officeDocument/2006/relationships/hyperlink" Target="https://nconnect.nicmar.ac.in/storage/profile/ProfilePhoto_H2570077_354271.jpg" TargetMode="External"/><Relationship Id="rId_hyperlink_13" Type="http://schemas.openxmlformats.org/officeDocument/2006/relationships/hyperlink" Target="https://nconnect.nicmar.ac.in/storage/profile/ProfilePhoto_H2570078_265834.jpg" TargetMode="External"/><Relationship Id="rId_hyperlink_14" Type="http://schemas.openxmlformats.org/officeDocument/2006/relationships/hyperlink" Target="https://nconnect.nicmar.ac.in/storage/profile/ProfilePhoto_H2570079_531926.jpg" TargetMode="External"/><Relationship Id="rId_hyperlink_15" Type="http://schemas.openxmlformats.org/officeDocument/2006/relationships/hyperlink" Target="https://nconnect.nicmar.ac.in/storage/profile/ProfilePhoto_H2570080_534721.jpg" TargetMode="External"/><Relationship Id="rId_hyperlink_16" Type="http://schemas.openxmlformats.org/officeDocument/2006/relationships/hyperlink" Target="https://nconnect.nicmar.ac.in/storage/profile/ProfilePhoto_H2570081_582196.jpg" TargetMode="External"/><Relationship Id="rId_hyperlink_17" Type="http://schemas.openxmlformats.org/officeDocument/2006/relationships/hyperlink" Target="https://nconnect.nicmar.ac.in/storage/profile/ProfilePhoto_H2570082_918732.jpg" TargetMode="External"/><Relationship Id="rId_hyperlink_18" Type="http://schemas.openxmlformats.org/officeDocument/2006/relationships/hyperlink" Target="https://nconnect.nicmar.ac.in/storage/profile/ProfilePhoto_H2570083_478592.jpg" TargetMode="External"/><Relationship Id="rId_hyperlink_19" Type="http://schemas.openxmlformats.org/officeDocument/2006/relationships/hyperlink" Target="https://nconnect.nicmar.ac.in/storage/profile/ProfilePhoto_H2570084_891564.jpg" TargetMode="External"/><Relationship Id="rId_hyperlink_20" Type="http://schemas.openxmlformats.org/officeDocument/2006/relationships/hyperlink" Target="https://nconnect.nicmar.ac.in/storage/profile/ProfilePhoto_H2570085_793821.jpg" TargetMode="External"/><Relationship Id="rId_hyperlink_21" Type="http://schemas.openxmlformats.org/officeDocument/2006/relationships/hyperlink" Target="https://nconnect.nicmar.ac.in/storage/profile/ProfilePhoto_H2570086_392846.jpg" TargetMode="External"/><Relationship Id="rId_hyperlink_22" Type="http://schemas.openxmlformats.org/officeDocument/2006/relationships/hyperlink" Target="https://nconnect.nicmar.ac.in/storage/profile/ProfilePhoto_H2570087_857421.jpg" TargetMode="External"/><Relationship Id="rId_hyperlink_23" Type="http://schemas.openxmlformats.org/officeDocument/2006/relationships/hyperlink" Target="https://nconnect.nicmar.ac.in/storage/profile/ProfilePhoto_H2570088_521963.jpg" TargetMode="External"/><Relationship Id="rId_hyperlink_24" Type="http://schemas.openxmlformats.org/officeDocument/2006/relationships/hyperlink" Target="https://nconnect.nicmar.ac.in/storage/profile/ProfilePhoto_H2570089_591673.jpg" TargetMode="External"/><Relationship Id="rId_hyperlink_25" Type="http://schemas.openxmlformats.org/officeDocument/2006/relationships/hyperlink" Target="https://nconnect.nicmar.ac.in/storage/profile/ProfilePhoto_H2570090_283794.jpg" TargetMode="External"/><Relationship Id="rId_hyperlink_26" Type="http://schemas.openxmlformats.org/officeDocument/2006/relationships/hyperlink" Target="https://nconnect.nicmar.ac.in/storage/profile/ProfilePhoto_H2570091_854319.jpg" TargetMode="External"/><Relationship Id="rId_hyperlink_27" Type="http://schemas.openxmlformats.org/officeDocument/2006/relationships/hyperlink" Target="https://nconnect.nicmar.ac.in/storage/profile/ProfilePhoto_H2570092_824956.jpg" TargetMode="External"/><Relationship Id="rId_hyperlink_28" Type="http://schemas.openxmlformats.org/officeDocument/2006/relationships/hyperlink" Target="https://nconnect.nicmar.ac.in/storage/profile/ProfilePhoto_H2570094_935276.jpg" TargetMode="External"/><Relationship Id="rId_hyperlink_29" Type="http://schemas.openxmlformats.org/officeDocument/2006/relationships/hyperlink" Target="https://nconnect.nicmar.ac.in/storage/profile/ProfilePhoto_H2570095_589731.jpg" TargetMode="External"/><Relationship Id="rId_hyperlink_30" Type="http://schemas.openxmlformats.org/officeDocument/2006/relationships/hyperlink" Target="https://nconnect.nicmar.ac.in/storage/profile/ProfilePhoto_H2570096_192865.jpg" TargetMode="External"/><Relationship Id="rId_hyperlink_31" Type="http://schemas.openxmlformats.org/officeDocument/2006/relationships/hyperlink" Target="https://nconnect.nicmar.ac.in/storage/profile/ProfilePhoto_H2570099_816274.jpg" TargetMode="External"/><Relationship Id="rId_hyperlink_32" Type="http://schemas.openxmlformats.org/officeDocument/2006/relationships/hyperlink" Target="https://nconnect.nicmar.ac.in/storage/profile/ProfilePhoto_H2570100_896542.jpg" TargetMode="External"/><Relationship Id="rId_hyperlink_33" Type="http://schemas.openxmlformats.org/officeDocument/2006/relationships/hyperlink" Target="https://nconnect.nicmar.ac.in/storage/profile/ProfilePhoto_H2570101_527614.jpg" TargetMode="External"/><Relationship Id="rId_hyperlink_34" Type="http://schemas.openxmlformats.org/officeDocument/2006/relationships/hyperlink" Target="https://nconnect.nicmar.ac.in/storage/profile/ProfilePhoto_H2570102_965473.jpg" TargetMode="External"/><Relationship Id="rId_hyperlink_35" Type="http://schemas.openxmlformats.org/officeDocument/2006/relationships/hyperlink" Target="https://nconnect.nicmar.ac.in/storage/profile/ProfilePhoto_H2570103_214396.jpg" TargetMode="External"/><Relationship Id="rId_hyperlink_36" Type="http://schemas.openxmlformats.org/officeDocument/2006/relationships/hyperlink" Target="https://nconnect.nicmar.ac.in/storage/profile/ProfilePhoto_H2570104_249653.jpg" TargetMode="External"/><Relationship Id="rId_hyperlink_37" Type="http://schemas.openxmlformats.org/officeDocument/2006/relationships/hyperlink" Target="https://nconnect.nicmar.ac.in/storage/profile/ProfilePhoto_H2570105_963458.jpg" TargetMode="External"/><Relationship Id="rId_hyperlink_38" Type="http://schemas.openxmlformats.org/officeDocument/2006/relationships/hyperlink" Target="https://nconnect.nicmar.ac.in/storage/profile/ProfilePhoto_H2570106_281479.jpg" TargetMode="External"/><Relationship Id="rId_hyperlink_39" Type="http://schemas.openxmlformats.org/officeDocument/2006/relationships/hyperlink" Target="https://nconnect.nicmar.ac.in/storage/profile/ProfilePhoto_H2570107_815429.jpg" TargetMode="External"/><Relationship Id="rId_hyperlink_40" Type="http://schemas.openxmlformats.org/officeDocument/2006/relationships/hyperlink" Target="https://nconnect.nicmar.ac.in/storage/profile/ProfilePhoto_H2570108_186594.jpg" TargetMode="External"/><Relationship Id="rId_hyperlink_41" Type="http://schemas.openxmlformats.org/officeDocument/2006/relationships/hyperlink" Target="https://nconnect.nicmar.ac.in/storage/profile/ProfilePhoto_H2570109_829175.jpg" TargetMode="External"/><Relationship Id="rId_hyperlink_42" Type="http://schemas.openxmlformats.org/officeDocument/2006/relationships/hyperlink" Target="https://nconnect.nicmar.ac.in/storage/profile/ProfilePhoto_H2570110_461837.jpg" TargetMode="External"/><Relationship Id="rId_hyperlink_43" Type="http://schemas.openxmlformats.org/officeDocument/2006/relationships/hyperlink" Target="https://nconnect.nicmar.ac.in/storage/profile/ProfilePhoto_H2570111_231986.jpg" TargetMode="External"/><Relationship Id="rId_hyperlink_44" Type="http://schemas.openxmlformats.org/officeDocument/2006/relationships/hyperlink" Target="https://nconnect.nicmar.ac.in/storage/profile/ProfilePhoto_H2570112_847169.jpg" TargetMode="External"/><Relationship Id="rId_hyperlink_45" Type="http://schemas.openxmlformats.org/officeDocument/2006/relationships/hyperlink" Target="https://nconnect.nicmar.ac.in/storage/profile/ProfilePhoto_H2570113_152483.jpg" TargetMode="External"/><Relationship Id="rId_hyperlink_46" Type="http://schemas.openxmlformats.org/officeDocument/2006/relationships/hyperlink" Target="https://nconnect.nicmar.ac.in/storage/profile/ProfilePhoto_H2570114_631294.jpg" TargetMode="External"/><Relationship Id="rId_hyperlink_47" Type="http://schemas.openxmlformats.org/officeDocument/2006/relationships/hyperlink" Target="https://nconnect.nicmar.ac.in/storage/profile/ProfilePhoto_H2570116_358496.jpg" TargetMode="External"/><Relationship Id="rId_hyperlink_48" Type="http://schemas.openxmlformats.org/officeDocument/2006/relationships/hyperlink" Target="https://nconnect.nicmar.ac.in/storage/profile/ProfilePhoto_H2570117_941723.jpg" TargetMode="External"/><Relationship Id="rId_hyperlink_49" Type="http://schemas.openxmlformats.org/officeDocument/2006/relationships/hyperlink" Target="https://nconnect.nicmar.ac.in/storage/profile/ProfilePhoto_H2570118_924658.jpg" TargetMode="External"/><Relationship Id="rId_hyperlink_50" Type="http://schemas.openxmlformats.org/officeDocument/2006/relationships/hyperlink" Target="https://nconnect.nicmar.ac.in/storage/profile/ProfilePhoto_H2570119_349612.jpg" TargetMode="External"/><Relationship Id="rId_hyperlink_51" Type="http://schemas.openxmlformats.org/officeDocument/2006/relationships/hyperlink" Target="https://nconnect.nicmar.ac.in/storage/profile/ProfilePhoto_H2570120_451792.jpg" TargetMode="External"/><Relationship Id="rId_hyperlink_52" Type="http://schemas.openxmlformats.org/officeDocument/2006/relationships/hyperlink" Target="https://nconnect.nicmar.ac.in/storage/profile/ProfilePhoto_H2570121_251367.jpg" TargetMode="External"/><Relationship Id="rId_hyperlink_53" Type="http://schemas.openxmlformats.org/officeDocument/2006/relationships/hyperlink" Target="https://nconnect.nicmar.ac.in/storage/profile/ProfilePhoto_H2570122_693284.jpg" TargetMode="External"/><Relationship Id="rId_hyperlink_54" Type="http://schemas.openxmlformats.org/officeDocument/2006/relationships/hyperlink" Target="https://nconnect.nicmar.ac.in/storage/profile/ProfilePhoto_H2570123_521374.jpg" TargetMode="External"/><Relationship Id="rId_hyperlink_55" Type="http://schemas.openxmlformats.org/officeDocument/2006/relationships/hyperlink" Target="https://nconnect.nicmar.ac.in/storage/profile/ProfilePhoto_H2570124_649582.jpg" TargetMode="External"/><Relationship Id="rId_hyperlink_56" Type="http://schemas.openxmlformats.org/officeDocument/2006/relationships/hyperlink" Target="https://nconnect.nicmar.ac.in/storage/profile/ProfilePhoto_H2570125_681437.jpg" TargetMode="External"/><Relationship Id="rId_hyperlink_57" Type="http://schemas.openxmlformats.org/officeDocument/2006/relationships/hyperlink" Target="https://nconnect.nicmar.ac.in/storage/profile/ProfilePhoto_H2570126_958761.jpg" TargetMode="External"/><Relationship Id="rId_hyperlink_58" Type="http://schemas.openxmlformats.org/officeDocument/2006/relationships/hyperlink" Target="https://nconnect.nicmar.ac.in/storage/profile/ProfilePhoto_H2570128_193748.jpg" TargetMode="External"/><Relationship Id="rId_hyperlink_59" Type="http://schemas.openxmlformats.org/officeDocument/2006/relationships/hyperlink" Target="https://nconnect.nicmar.ac.in/storage/profile/ProfilePhoto_H2570129_124936.jpg" TargetMode="External"/><Relationship Id="rId_hyperlink_60" Type="http://schemas.openxmlformats.org/officeDocument/2006/relationships/hyperlink" Target="https://nconnect.nicmar.ac.in/storage/profile/ProfilePhoto_H2570130_963451.jpg" TargetMode="External"/><Relationship Id="rId_hyperlink_61" Type="http://schemas.openxmlformats.org/officeDocument/2006/relationships/hyperlink" Target="https://nconnect.nicmar.ac.in/storage/profile/ProfilePhoto_H2570131_852193.jpg" TargetMode="External"/><Relationship Id="rId_hyperlink_62" Type="http://schemas.openxmlformats.org/officeDocument/2006/relationships/hyperlink" Target="https://nconnect.nicmar.ac.in/storage/profile/ProfilePhoto_H2570132_436195.jpg" TargetMode="External"/><Relationship Id="rId_hyperlink_63" Type="http://schemas.openxmlformats.org/officeDocument/2006/relationships/hyperlink" Target="https://nconnect.nicmar.ac.in/storage/profile/ProfilePhoto_H2570133_614795.jpg" TargetMode="External"/><Relationship Id="rId_hyperlink_64" Type="http://schemas.openxmlformats.org/officeDocument/2006/relationships/hyperlink" Target="https://nconnect.nicmar.ac.in/storage/profile/ProfilePhoto_H2570134_963182.jpg" TargetMode="External"/><Relationship Id="rId_hyperlink_65" Type="http://schemas.openxmlformats.org/officeDocument/2006/relationships/hyperlink" Target="https://nconnect.nicmar.ac.in/storage/profile/ProfilePhoto_H2570135_517923.jpg" TargetMode="External"/><Relationship Id="rId_hyperlink_66" Type="http://schemas.openxmlformats.org/officeDocument/2006/relationships/hyperlink" Target="https://nconnect.nicmar.ac.in/storage/profile/ProfilePhoto_H2570136_593142.jpg" TargetMode="External"/><Relationship Id="rId_hyperlink_67" Type="http://schemas.openxmlformats.org/officeDocument/2006/relationships/hyperlink" Target="https://nconnect.nicmar.ac.in/storage/profile/ProfilePhoto_H2570137_826195.jpg" TargetMode="External"/><Relationship Id="rId_hyperlink_68" Type="http://schemas.openxmlformats.org/officeDocument/2006/relationships/hyperlink" Target="https://nconnect.nicmar.ac.in/storage/profile/ProfilePhoto_H2570138_857432.jpg" TargetMode="External"/><Relationship Id="rId_hyperlink_69" Type="http://schemas.openxmlformats.org/officeDocument/2006/relationships/hyperlink" Target="https://nconnect.nicmar.ac.in/storage/profile/ProfilePhoto_H2570139_948326.jpg" TargetMode="External"/><Relationship Id="rId_hyperlink_70" Type="http://schemas.openxmlformats.org/officeDocument/2006/relationships/hyperlink" Target="https://nconnect.nicmar.ac.in/storage/profile/ProfilePhoto_H2570140_975316.jpg" TargetMode="External"/><Relationship Id="rId_hyperlink_71" Type="http://schemas.openxmlformats.org/officeDocument/2006/relationships/hyperlink" Target="https://nconnect.nicmar.ac.in/storage/profile/ProfilePhoto_H2570141_895123.jpg" TargetMode="External"/><Relationship Id="rId_hyperlink_72" Type="http://schemas.openxmlformats.org/officeDocument/2006/relationships/hyperlink" Target="https://nconnect.nicmar.ac.in/storage/profile/ProfilePhoto_H2570142_845926.jpg" TargetMode="External"/><Relationship Id="rId_hyperlink_73" Type="http://schemas.openxmlformats.org/officeDocument/2006/relationships/hyperlink" Target="https://nconnect.nicmar.ac.in/storage/profile/ProfilePhoto_H2570144_961843.jpg" TargetMode="External"/><Relationship Id="rId_hyperlink_74" Type="http://schemas.openxmlformats.org/officeDocument/2006/relationships/hyperlink" Target="https://nconnect.nicmar.ac.in/storage/profile/ProfilePhoto_H2570145_498375.jpg" TargetMode="External"/><Relationship Id="rId_hyperlink_75" Type="http://schemas.openxmlformats.org/officeDocument/2006/relationships/hyperlink" Target="https://nconnect.nicmar.ac.in/storage/profile/ProfilePhoto_H2570146_192364.jpg" TargetMode="External"/><Relationship Id="rId_hyperlink_76" Type="http://schemas.openxmlformats.org/officeDocument/2006/relationships/hyperlink" Target="https://nconnect.nicmar.ac.in/storage/profile/ProfilePhoto_H2570147_384519.jpg" TargetMode="External"/><Relationship Id="rId_hyperlink_77" Type="http://schemas.openxmlformats.org/officeDocument/2006/relationships/hyperlink" Target="https://nconnect.nicmar.ac.in/storage/profile/ProfilePhoto_H2570148_165842.jpg" TargetMode="External"/><Relationship Id="rId_hyperlink_78" Type="http://schemas.openxmlformats.org/officeDocument/2006/relationships/hyperlink" Target="https://nconnect.nicmar.ac.in/storage/profile/ProfilePhoto_H2570149_298654.jpg" TargetMode="External"/><Relationship Id="rId_hyperlink_79" Type="http://schemas.openxmlformats.org/officeDocument/2006/relationships/hyperlink" Target="https://nconnect.nicmar.ac.in/storage/profile/ProfilePhoto_H2570150_249763.jpg" TargetMode="External"/><Relationship Id="rId_hyperlink_80" Type="http://schemas.openxmlformats.org/officeDocument/2006/relationships/hyperlink" Target="https://nconnect.nicmar.ac.in/storage/profile/ProfilePhoto_H2570151_439781.jpg" TargetMode="External"/><Relationship Id="rId_hyperlink_81" Type="http://schemas.openxmlformats.org/officeDocument/2006/relationships/hyperlink" Target="https://nconnect.nicmar.ac.in/storage/profile/ProfilePhoto_H2570152_184296.jpg" TargetMode="External"/><Relationship Id="rId_hyperlink_82" Type="http://schemas.openxmlformats.org/officeDocument/2006/relationships/hyperlink" Target="https://nconnect.nicmar.ac.in/storage/profile/ProfilePhoto_H2570153_365149.jpg" TargetMode="External"/><Relationship Id="rId_hyperlink_83" Type="http://schemas.openxmlformats.org/officeDocument/2006/relationships/hyperlink" Target="https://nconnect.nicmar.ac.in/storage/profile/ProfilePhoto_H2570154_283496.jpg" TargetMode="External"/><Relationship Id="rId_hyperlink_84" Type="http://schemas.openxmlformats.org/officeDocument/2006/relationships/hyperlink" Target="https://nconnect.nicmar.ac.in/storage/profile/ProfilePhoto_H2570155_785124.jpg" TargetMode="External"/><Relationship Id="rId_hyperlink_85" Type="http://schemas.openxmlformats.org/officeDocument/2006/relationships/hyperlink" Target="https://nconnect.nicmar.ac.in/storage/profile/ProfilePhoto_H2570156_518427.jpg" TargetMode="External"/><Relationship Id="rId_hyperlink_86" Type="http://schemas.openxmlformats.org/officeDocument/2006/relationships/hyperlink" Target="https://nconnect.nicmar.ac.in/storage/profile/ProfilePhoto_H2570158_835479.jpg" TargetMode="External"/><Relationship Id="rId_hyperlink_87" Type="http://schemas.openxmlformats.org/officeDocument/2006/relationships/hyperlink" Target="https://nconnect.nicmar.ac.in/storage/profile/ProfilePhoto_H2570159_675218.jpg" TargetMode="External"/><Relationship Id="rId_hyperlink_88" Type="http://schemas.openxmlformats.org/officeDocument/2006/relationships/hyperlink" Target="https://nconnect.nicmar.ac.in/storage/profile/ProfilePhoto_H2570160_941857.jpg" TargetMode="External"/><Relationship Id="rId_hyperlink_89" Type="http://schemas.openxmlformats.org/officeDocument/2006/relationships/hyperlink" Target="https://nconnect.nicmar.ac.in/storage/profile/ProfilePhoto_H2570161_364798.jpg" TargetMode="External"/><Relationship Id="rId_hyperlink_90" Type="http://schemas.openxmlformats.org/officeDocument/2006/relationships/hyperlink" Target="https://nconnect.nicmar.ac.in/storage/profile/ProfilePhoto_H2570162_463759.jpg" TargetMode="External"/><Relationship Id="rId_hyperlink_91" Type="http://schemas.openxmlformats.org/officeDocument/2006/relationships/hyperlink" Target="https://nconnect.nicmar.ac.in/storage/profile/ProfilePhoto_H2570163_164873.jpg" TargetMode="External"/><Relationship Id="rId_hyperlink_92" Type="http://schemas.openxmlformats.org/officeDocument/2006/relationships/hyperlink" Target="https://nconnect.nicmar.ac.in/storage/profile/ProfilePhoto_H2570165_765123.jpg" TargetMode="External"/><Relationship Id="rId_hyperlink_93" Type="http://schemas.openxmlformats.org/officeDocument/2006/relationships/hyperlink" Target="https://nconnect.nicmar.ac.in/storage/profile/ProfilePhoto_H2570166_389274.jpg" TargetMode="External"/><Relationship Id="rId_hyperlink_94" Type="http://schemas.openxmlformats.org/officeDocument/2006/relationships/hyperlink" Target="https://nconnect.nicmar.ac.in/storage/profile/ProfilePhoto_H2570167_173265.jpg" TargetMode="External"/><Relationship Id="rId_hyperlink_95" Type="http://schemas.openxmlformats.org/officeDocument/2006/relationships/hyperlink" Target="https://nconnect.nicmar.ac.in/storage/profile/ProfilePhoto_H2570168_971325.jpg" TargetMode="External"/><Relationship Id="rId_hyperlink_96" Type="http://schemas.openxmlformats.org/officeDocument/2006/relationships/hyperlink" Target="https://nconnect.nicmar.ac.in/storage/profile/ProfilePhoto_H2570170_214795.jpg" TargetMode="External"/><Relationship Id="rId_hyperlink_97" Type="http://schemas.openxmlformats.org/officeDocument/2006/relationships/hyperlink" Target="https://nconnect.nicmar.ac.in/storage/profile/ProfilePhoto_H2570172_963278.jpg" TargetMode="External"/><Relationship Id="rId_hyperlink_98" Type="http://schemas.openxmlformats.org/officeDocument/2006/relationships/hyperlink" Target="https://nconnect.nicmar.ac.in/storage/profile/ProfilePhoto_H2570173_129578.jpg" TargetMode="External"/><Relationship Id="rId_hyperlink_99" Type="http://schemas.openxmlformats.org/officeDocument/2006/relationships/hyperlink" Target="https://nconnect.nicmar.ac.in/storage/profile/ProfilePhoto_H2570097_639148.jpg" TargetMode="External"/><Relationship Id="rId_hyperlink_100" Type="http://schemas.openxmlformats.org/officeDocument/2006/relationships/hyperlink" Target="https://nconnect.nicmar.ac.in/storage/profile/ProfilePhoto_H2570127_812734.jp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R101"/>
  <sheetViews>
    <sheetView tabSelected="1" workbookViewId="0" showGridLines="true" showRowColHeaders="1">
      <pane ySplit="1" topLeftCell="A2" activePane="bottomLeft" state="frozen"/>
      <selection pane="bottomLeft" activeCell="BR2" sqref="BR2:BR101"/>
    </sheetView>
  </sheetViews>
  <sheetFormatPr defaultRowHeight="14.4" outlineLevelRow="0" outlineLevelCol="0"/>
  <cols>
    <col min="1" max="1" width="12.568" bestFit="true" customWidth="true" style="0"/>
    <col min="2" max="2" width="11.711" bestFit="true" customWidth="true" style="0"/>
    <col min="3" max="3" width="17.71" bestFit="true" customWidth="true" style="0"/>
    <col min="4" max="4" width="30.564" bestFit="true" customWidth="true" style="0"/>
    <col min="5" max="5" width="22.28" bestFit="true" customWidth="true" style="0"/>
    <col min="6" max="6" width="19.995" bestFit="true" customWidth="true" style="0"/>
    <col min="7" max="7" width="50.559" bestFit="true" customWidth="true" style="0"/>
    <col min="8" max="8" width="39.99" bestFit="true" customWidth="true" style="0"/>
    <col min="9" max="9" width="35.277" bestFit="true" customWidth="true" style="0"/>
    <col min="10" max="10" width="12.854" bestFit="true" customWidth="true" style="0"/>
    <col min="11" max="11" width="11.283" bestFit="true" customWidth="true" style="0"/>
    <col min="12" max="12" width="13.997" bestFit="true" customWidth="true" style="0"/>
    <col min="13" max="13" width="21.566" bestFit="true" customWidth="true" style="0"/>
    <col min="14" max="14" width="62.413" bestFit="true" customWidth="true" style="0"/>
    <col min="15" max="15" width="193.381" bestFit="true" customWidth="true" style="0"/>
    <col min="16" max="16" width="17.71" bestFit="true" customWidth="true" style="0"/>
    <col min="17" max="17" width="20.281" bestFit="true" customWidth="true" style="0"/>
    <col min="18" max="18" width="43.561" bestFit="true" customWidth="true" style="0"/>
    <col min="19" max="19" width="20.281" bestFit="true" customWidth="true" style="0"/>
    <col min="20" max="20" width="63.556" bestFit="true" customWidth="true" style="0"/>
    <col min="21" max="21" width="34.135" bestFit="true" customWidth="true" style="0"/>
    <col min="22" max="22" width="20.281" bestFit="true" customWidth="true" style="0"/>
    <col min="23" max="23" width="43.561" bestFit="true" customWidth="true" style="0"/>
    <col min="24" max="24" width="214.662" bestFit="true" customWidth="true" style="0"/>
    <col min="25" max="25" width="22.28" bestFit="true" customWidth="true" style="0"/>
    <col min="26" max="26" width="17.567" bestFit="true" customWidth="true" style="0"/>
    <col min="27" max="27" width="214.662" bestFit="true" customWidth="true" style="0"/>
    <col min="28" max="28" width="27.993" bestFit="true" customWidth="true" style="0"/>
    <col min="29" max="29" width="29.421" bestFit="true" customWidth="true" style="0"/>
    <col min="30" max="30" width="19.138" bestFit="true" customWidth="true" style="0"/>
    <col min="31" max="31" width="12.568" bestFit="true" customWidth="true" style="0"/>
    <col min="32" max="32" width="96.691" bestFit="true" customWidth="true" style="0"/>
    <col min="33" max="33" width="93.12" bestFit="true" customWidth="true" style="0"/>
    <col min="34" max="34" width="24.28" bestFit="true" customWidth="true" style="0"/>
    <col min="35" max="35" width="24.28" bestFit="true" customWidth="true" style="0"/>
    <col min="36" max="36" width="15.139" bestFit="true" customWidth="true" style="0"/>
    <col min="37" max="37" width="13.997" bestFit="true" customWidth="true" style="0"/>
    <col min="38" max="38" width="101.404" bestFit="true" customWidth="true" style="0"/>
    <col min="39" max="39" width="93.12" bestFit="true" customWidth="true" style="0"/>
    <col min="40" max="40" width="24.28" bestFit="true" customWidth="true" style="0"/>
    <col min="41" max="41" width="24.28" bestFit="true" customWidth="true" style="0"/>
    <col min="42" max="42" width="15.139" bestFit="true" customWidth="true" style="0"/>
    <col min="43" max="43" width="13.997" bestFit="true" customWidth="true" style="0"/>
    <col min="44" max="44" width="34.135" bestFit="true" customWidth="true" style="0"/>
    <col min="45" max="45" width="76.553" bestFit="true" customWidth="true" style="0"/>
    <col min="46" max="46" width="29.421" bestFit="true" customWidth="true" style="0"/>
    <col min="47" max="47" width="29.421" bestFit="true" customWidth="true" style="0"/>
    <col min="48" max="48" width="20.281" bestFit="true" customWidth="true" style="0"/>
    <col min="49" max="49" width="19.138" bestFit="true" customWidth="true" style="0"/>
    <col min="50" max="50" width="84.836" bestFit="true" customWidth="true" style="0"/>
    <col min="51" max="51" width="121.399" bestFit="true" customWidth="true" style="0"/>
    <col min="52" max="52" width="33.135" bestFit="true" customWidth="true" style="0"/>
    <col min="53" max="53" width="33.135" bestFit="true" customWidth="true" style="0"/>
    <col min="54" max="54" width="24.28" bestFit="true" customWidth="true" style="0"/>
    <col min="55" max="55" width="22.852" bestFit="true" customWidth="true" style="0"/>
    <col min="56" max="56" width="52.987" bestFit="true" customWidth="true" style="0"/>
    <col min="57" max="57" width="33.135" bestFit="true" customWidth="true" style="0"/>
    <col min="58" max="58" width="39.705" bestFit="true" customWidth="true" style="0"/>
    <col min="59" max="59" width="39.705" bestFit="true" customWidth="true" style="0"/>
    <col min="60" max="60" width="30.564" bestFit="true" customWidth="true" style="0"/>
    <col min="61" max="61" width="29.421" bestFit="true" customWidth="true" style="0"/>
    <col min="62" max="62" width="275.933" bestFit="true" customWidth="true" style="0"/>
    <col min="63" max="63" width="129.683" bestFit="true" customWidth="true" style="0"/>
    <col min="64" max="64" width="24.28" bestFit="true" customWidth="true" style="0"/>
    <col min="65" max="65" width="313.638" bestFit="true" customWidth="true" style="0"/>
    <col min="66" max="66" width="19.138" bestFit="true" customWidth="true" style="0"/>
    <col min="67" max="67" width="120.256" bestFit="true" customWidth="true" style="0"/>
    <col min="68" max="68" width="22.852" bestFit="true" customWidth="true" style="0"/>
    <col min="69" max="69" width="21.566" bestFit="true" customWidth="true" style="0"/>
    <col min="70" max="70" width="17.71" bestFit="true" customWidth="true" style="0"/>
  </cols>
  <sheetData>
    <row r="1" spans="1:70" customHeight="1" ht="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row>
    <row r="2" spans="1:70">
      <c r="A2" s="1" t="s">
        <v>70</v>
      </c>
      <c r="B2" s="1" t="s">
        <v>71</v>
      </c>
      <c r="C2" s="1" t="s">
        <v>72</v>
      </c>
      <c r="D2" s="1" t="s">
        <v>73</v>
      </c>
      <c r="E2" s="1"/>
      <c r="F2" s="1" t="s">
        <v>74</v>
      </c>
      <c r="G2" s="1" t="s">
        <v>75</v>
      </c>
      <c r="H2" s="1" t="s">
        <v>76</v>
      </c>
      <c r="I2" s="1" t="s">
        <v>77</v>
      </c>
      <c r="J2" s="1">
        <v>6305741108</v>
      </c>
      <c r="K2" s="1" t="s">
        <v>78</v>
      </c>
      <c r="L2" s="1" t="s">
        <v>79</v>
      </c>
      <c r="M2" s="1" t="s">
        <v>80</v>
      </c>
      <c r="N2" s="1" t="s">
        <v>81</v>
      </c>
      <c r="O2" s="1"/>
      <c r="P2" s="1" t="s">
        <v>82</v>
      </c>
      <c r="Q2" s="1" t="s">
        <v>83</v>
      </c>
      <c r="R2" s="1" t="s">
        <v>84</v>
      </c>
      <c r="S2" s="1">
        <v>7989798749</v>
      </c>
      <c r="T2" s="1" t="s">
        <v>85</v>
      </c>
      <c r="U2" s="1" t="s">
        <v>86</v>
      </c>
      <c r="V2" s="1">
        <v>8520853609</v>
      </c>
      <c r="W2" s="1" t="s">
        <v>87</v>
      </c>
      <c r="X2" s="1" t="s">
        <v>88</v>
      </c>
      <c r="Y2" s="1" t="s">
        <v>89</v>
      </c>
      <c r="Z2" s="1" t="s">
        <v>90</v>
      </c>
      <c r="AA2" s="1" t="s">
        <v>88</v>
      </c>
      <c r="AB2" s="1" t="s">
        <v>89</v>
      </c>
      <c r="AC2" s="1" t="s">
        <v>90</v>
      </c>
      <c r="AD2" s="1" t="s">
        <v>91</v>
      </c>
      <c r="AE2" s="1" t="s">
        <v>91</v>
      </c>
      <c r="AF2" s="1" t="s">
        <v>92</v>
      </c>
      <c r="AG2" s="1" t="s">
        <v>93</v>
      </c>
      <c r="AH2" s="1" t="s">
        <v>94</v>
      </c>
      <c r="AI2" s="1" t="s">
        <v>95</v>
      </c>
      <c r="AJ2" s="1">
        <v>98</v>
      </c>
      <c r="AK2" s="1">
        <v>9.8</v>
      </c>
      <c r="AL2" s="1" t="s">
        <v>96</v>
      </c>
      <c r="AM2" s="1" t="s">
        <v>97</v>
      </c>
      <c r="AN2" s="1" t="s">
        <v>98</v>
      </c>
      <c r="AO2" s="1" t="s">
        <v>99</v>
      </c>
      <c r="AP2" s="1">
        <v>84.2</v>
      </c>
      <c r="AQ2" s="1">
        <v>0</v>
      </c>
      <c r="AR2" s="1"/>
      <c r="AS2" s="1"/>
      <c r="AT2" s="1"/>
      <c r="AU2" s="1"/>
      <c r="AV2" s="1"/>
      <c r="AW2" s="1"/>
      <c r="AX2" s="1" t="s">
        <v>100</v>
      </c>
      <c r="AY2" s="1" t="s">
        <v>101</v>
      </c>
      <c r="AZ2" s="1" t="s">
        <v>102</v>
      </c>
      <c r="BA2" s="1" t="s">
        <v>103</v>
      </c>
      <c r="BB2" s="1">
        <v>74.2</v>
      </c>
      <c r="BC2" s="1">
        <v>7.81</v>
      </c>
      <c r="BD2" s="1"/>
      <c r="BE2" s="1"/>
      <c r="BF2" s="1"/>
      <c r="BG2" s="1"/>
      <c r="BH2" s="1"/>
      <c r="BI2" s="1"/>
      <c r="BJ2" s="1" t="s">
        <v>104</v>
      </c>
      <c r="BK2" s="1"/>
      <c r="BL2" s="1"/>
      <c r="BM2" s="1" t="s">
        <v>105</v>
      </c>
      <c r="BN2" s="1">
        <v>46</v>
      </c>
      <c r="BO2" s="1"/>
      <c r="BP2" s="1" t="str">
        <f>HYPERLINK("https://nconnect.nicmar.ac.in/storage/profile/ProfilePhoto_H2570066_398617.jpg","Download")</f>
        <v>0</v>
      </c>
      <c r="BQ2" s="3"/>
      <c r="BR2" s="3"/>
    </row>
    <row r="3" spans="1:70">
      <c r="A3" s="1" t="s">
        <v>70</v>
      </c>
      <c r="B3" s="1" t="s">
        <v>71</v>
      </c>
      <c r="C3" s="1" t="s">
        <v>106</v>
      </c>
      <c r="D3" s="1" t="s">
        <v>107</v>
      </c>
      <c r="E3" s="1"/>
      <c r="F3" s="1" t="s">
        <v>108</v>
      </c>
      <c r="G3" s="1" t="s">
        <v>109</v>
      </c>
      <c r="H3" s="1" t="s">
        <v>110</v>
      </c>
      <c r="I3" s="1" t="s">
        <v>111</v>
      </c>
      <c r="J3" s="1">
        <v>9390745617</v>
      </c>
      <c r="K3" s="1" t="s">
        <v>78</v>
      </c>
      <c r="L3" s="1" t="s">
        <v>112</v>
      </c>
      <c r="M3" s="1" t="s">
        <v>80</v>
      </c>
      <c r="N3" s="1" t="s">
        <v>113</v>
      </c>
      <c r="O3" s="1" t="s">
        <v>114</v>
      </c>
      <c r="P3" s="1" t="s">
        <v>115</v>
      </c>
      <c r="Q3" s="1" t="s">
        <v>116</v>
      </c>
      <c r="R3" s="1" t="s">
        <v>117</v>
      </c>
      <c r="S3" s="1">
        <v>9848903721</v>
      </c>
      <c r="T3" s="1" t="s">
        <v>118</v>
      </c>
      <c r="U3" s="1" t="s">
        <v>119</v>
      </c>
      <c r="V3" s="1">
        <v>9182350501</v>
      </c>
      <c r="W3" s="1" t="s">
        <v>120</v>
      </c>
      <c r="X3" s="1" t="s">
        <v>121</v>
      </c>
      <c r="Y3" s="1" t="s">
        <v>122</v>
      </c>
      <c r="Z3" s="1" t="s">
        <v>90</v>
      </c>
      <c r="AA3" s="1" t="s">
        <v>121</v>
      </c>
      <c r="AB3" s="1" t="s">
        <v>122</v>
      </c>
      <c r="AC3" s="1" t="s">
        <v>90</v>
      </c>
      <c r="AD3" s="1" t="s">
        <v>91</v>
      </c>
      <c r="AE3" s="1" t="s">
        <v>91</v>
      </c>
      <c r="AF3" s="1" t="s">
        <v>123</v>
      </c>
      <c r="AG3" s="1" t="s">
        <v>124</v>
      </c>
      <c r="AH3" s="1" t="s">
        <v>125</v>
      </c>
      <c r="AI3" s="1" t="s">
        <v>126</v>
      </c>
      <c r="AJ3" s="1">
        <v>88.35</v>
      </c>
      <c r="AK3" s="1">
        <v>9.3</v>
      </c>
      <c r="AL3" s="1" t="s">
        <v>127</v>
      </c>
      <c r="AM3" s="1" t="s">
        <v>128</v>
      </c>
      <c r="AN3" s="1" t="s">
        <v>94</v>
      </c>
      <c r="AO3" s="1" t="s">
        <v>99</v>
      </c>
      <c r="AP3" s="1">
        <v>79.8</v>
      </c>
      <c r="AQ3" s="1">
        <v>8.4</v>
      </c>
      <c r="AR3" s="1"/>
      <c r="AS3" s="1"/>
      <c r="AT3" s="1"/>
      <c r="AU3" s="1"/>
      <c r="AV3" s="1"/>
      <c r="AW3" s="1"/>
      <c r="AX3" s="1" t="s">
        <v>129</v>
      </c>
      <c r="AY3" s="1" t="s">
        <v>130</v>
      </c>
      <c r="AZ3" s="1" t="s">
        <v>102</v>
      </c>
      <c r="BA3" s="1" t="s">
        <v>131</v>
      </c>
      <c r="BB3" s="1">
        <v>73.3</v>
      </c>
      <c r="BC3" s="1">
        <v>7.83</v>
      </c>
      <c r="BD3" s="1"/>
      <c r="BE3" s="1"/>
      <c r="BF3" s="1"/>
      <c r="BG3" s="1"/>
      <c r="BH3" s="1"/>
      <c r="BI3" s="1"/>
      <c r="BJ3" s="1" t="s">
        <v>132</v>
      </c>
      <c r="BK3" s="1"/>
      <c r="BL3" s="1"/>
      <c r="BM3" s="1" t="s">
        <v>133</v>
      </c>
      <c r="BN3" s="1">
        <v>20</v>
      </c>
      <c r="BO3" s="1"/>
      <c r="BP3" s="1" t="str">
        <f>HYPERLINK("https://nconnect.nicmar.ac.in/storage/profile/ProfilePhoto_H2570067_238761.jpg","Download")</f>
        <v>0</v>
      </c>
      <c r="BQ3" s="3"/>
      <c r="BR3" s="3"/>
    </row>
    <row r="4" spans="1:70">
      <c r="A4" s="1" t="s">
        <v>70</v>
      </c>
      <c r="B4" s="1" t="s">
        <v>71</v>
      </c>
      <c r="C4" s="1" t="s">
        <v>134</v>
      </c>
      <c r="D4" s="1" t="s">
        <v>135</v>
      </c>
      <c r="E4" s="1"/>
      <c r="F4" s="1" t="s">
        <v>136</v>
      </c>
      <c r="G4" s="1" t="s">
        <v>137</v>
      </c>
      <c r="H4" s="1" t="s">
        <v>138</v>
      </c>
      <c r="I4" s="1" t="s">
        <v>139</v>
      </c>
      <c r="J4" s="1">
        <v>9515719977</v>
      </c>
      <c r="K4" s="1" t="s">
        <v>140</v>
      </c>
      <c r="L4" s="1" t="s">
        <v>141</v>
      </c>
      <c r="M4" s="1" t="s">
        <v>80</v>
      </c>
      <c r="N4" s="1" t="s">
        <v>142</v>
      </c>
      <c r="O4" s="1" t="s">
        <v>143</v>
      </c>
      <c r="P4" s="1" t="s">
        <v>115</v>
      </c>
      <c r="Q4" s="1" t="s">
        <v>144</v>
      </c>
      <c r="R4" s="1" t="s">
        <v>145</v>
      </c>
      <c r="S4" s="1">
        <v>9440129145</v>
      </c>
      <c r="T4" s="1" t="s">
        <v>146</v>
      </c>
      <c r="U4" s="1" t="s">
        <v>147</v>
      </c>
      <c r="V4" s="1">
        <v>9515719977</v>
      </c>
      <c r="W4" s="1" t="s">
        <v>148</v>
      </c>
      <c r="X4" s="1" t="s">
        <v>149</v>
      </c>
      <c r="Y4" s="1" t="s">
        <v>150</v>
      </c>
      <c r="Z4" s="1" t="s">
        <v>151</v>
      </c>
      <c r="AA4" s="1" t="s">
        <v>149</v>
      </c>
      <c r="AB4" s="1" t="s">
        <v>150</v>
      </c>
      <c r="AC4" s="1" t="s">
        <v>151</v>
      </c>
      <c r="AD4" s="1" t="s">
        <v>91</v>
      </c>
      <c r="AE4" s="1" t="s">
        <v>91</v>
      </c>
      <c r="AF4" s="1" t="s">
        <v>152</v>
      </c>
      <c r="AG4" s="1" t="s">
        <v>153</v>
      </c>
      <c r="AH4" s="1" t="s">
        <v>154</v>
      </c>
      <c r="AI4" s="1" t="s">
        <v>155</v>
      </c>
      <c r="AJ4" s="1">
        <v>85</v>
      </c>
      <c r="AK4" s="1">
        <v>8.5</v>
      </c>
      <c r="AL4" s="1"/>
      <c r="AM4" s="1"/>
      <c r="AN4" s="1"/>
      <c r="AO4" s="1"/>
      <c r="AP4" s="1"/>
      <c r="AQ4" s="1"/>
      <c r="AR4" s="1" t="s">
        <v>156</v>
      </c>
      <c r="AS4" s="1" t="s">
        <v>157</v>
      </c>
      <c r="AT4" s="1" t="s">
        <v>158</v>
      </c>
      <c r="AU4" s="1" t="s">
        <v>159</v>
      </c>
      <c r="AV4" s="1">
        <v>68.89</v>
      </c>
      <c r="AW4" s="1"/>
      <c r="AX4" s="1" t="s">
        <v>160</v>
      </c>
      <c r="AY4" s="1" t="s">
        <v>161</v>
      </c>
      <c r="AZ4" s="1" t="s">
        <v>162</v>
      </c>
      <c r="BA4" s="1" t="s">
        <v>163</v>
      </c>
      <c r="BB4" s="1">
        <v>67.4</v>
      </c>
      <c r="BC4" s="1"/>
      <c r="BD4" s="1"/>
      <c r="BE4" s="1"/>
      <c r="BF4" s="1"/>
      <c r="BG4" s="1"/>
      <c r="BH4" s="1"/>
      <c r="BI4" s="1"/>
      <c r="BJ4" s="1" t="s">
        <v>164</v>
      </c>
      <c r="BK4" s="1"/>
      <c r="BL4" s="1"/>
      <c r="BM4" s="1" t="s">
        <v>165</v>
      </c>
      <c r="BN4" s="1">
        <v>84</v>
      </c>
      <c r="BO4" s="1" t="s">
        <v>166</v>
      </c>
      <c r="BP4" s="1" t="str">
        <f>HYPERLINK("https://nconnect.nicmar.ac.in/storage/profile/ProfilePhoto_H2570068_718624.jpg","Download")</f>
        <v>0</v>
      </c>
      <c r="BQ4" s="3"/>
      <c r="BR4" s="3"/>
    </row>
    <row r="5" spans="1:70">
      <c r="A5" s="1" t="s">
        <v>70</v>
      </c>
      <c r="B5" s="1" t="s">
        <v>71</v>
      </c>
      <c r="C5" s="1" t="s">
        <v>167</v>
      </c>
      <c r="D5" s="1" t="s">
        <v>168</v>
      </c>
      <c r="E5" s="1" t="s">
        <v>169</v>
      </c>
      <c r="F5" s="1" t="s">
        <v>170</v>
      </c>
      <c r="G5" s="1" t="s">
        <v>171</v>
      </c>
      <c r="H5" s="1" t="s">
        <v>172</v>
      </c>
      <c r="I5" s="1" t="s">
        <v>173</v>
      </c>
      <c r="J5" s="1">
        <v>9000449899</v>
      </c>
      <c r="K5" s="1" t="s">
        <v>140</v>
      </c>
      <c r="L5" s="1" t="s">
        <v>174</v>
      </c>
      <c r="M5" s="1" t="s">
        <v>80</v>
      </c>
      <c r="N5" s="1" t="s">
        <v>175</v>
      </c>
      <c r="O5" s="1" t="s">
        <v>176</v>
      </c>
      <c r="P5" s="1"/>
      <c r="Q5" s="1" t="s">
        <v>177</v>
      </c>
      <c r="R5" s="1" t="s">
        <v>178</v>
      </c>
      <c r="S5" s="1">
        <v>9505253919</v>
      </c>
      <c r="T5" s="1" t="s">
        <v>179</v>
      </c>
      <c r="U5" s="1" t="s">
        <v>180</v>
      </c>
      <c r="V5" s="1">
        <v>9505253919</v>
      </c>
      <c r="W5" s="1" t="s">
        <v>87</v>
      </c>
      <c r="X5" s="1" t="s">
        <v>181</v>
      </c>
      <c r="Y5" s="1" t="s">
        <v>150</v>
      </c>
      <c r="Z5" s="1" t="s">
        <v>151</v>
      </c>
      <c r="AA5" s="1" t="s">
        <v>181</v>
      </c>
      <c r="AB5" s="1" t="s">
        <v>150</v>
      </c>
      <c r="AC5" s="1" t="s">
        <v>151</v>
      </c>
      <c r="AD5" s="1" t="s">
        <v>91</v>
      </c>
      <c r="AE5" s="1" t="s">
        <v>91</v>
      </c>
      <c r="AF5" s="1" t="s">
        <v>182</v>
      </c>
      <c r="AG5" s="1" t="s">
        <v>183</v>
      </c>
      <c r="AH5" s="1" t="s">
        <v>154</v>
      </c>
      <c r="AI5" s="1" t="s">
        <v>155</v>
      </c>
      <c r="AJ5" s="1">
        <v>97</v>
      </c>
      <c r="AK5" s="1">
        <v>9.7</v>
      </c>
      <c r="AL5" s="1" t="s">
        <v>184</v>
      </c>
      <c r="AM5" s="1" t="s">
        <v>185</v>
      </c>
      <c r="AN5" s="1" t="s">
        <v>125</v>
      </c>
      <c r="AO5" s="1" t="s">
        <v>186</v>
      </c>
      <c r="AP5" s="1">
        <v>78.8</v>
      </c>
      <c r="AQ5" s="1">
        <v>8.36</v>
      </c>
      <c r="AR5" s="1"/>
      <c r="AS5" s="1"/>
      <c r="AT5" s="1"/>
      <c r="AU5" s="1"/>
      <c r="AV5" s="1"/>
      <c r="AW5" s="1"/>
      <c r="AX5" s="1" t="s">
        <v>187</v>
      </c>
      <c r="AY5" s="1" t="s">
        <v>188</v>
      </c>
      <c r="AZ5" s="1" t="s">
        <v>189</v>
      </c>
      <c r="BA5" s="1" t="s">
        <v>163</v>
      </c>
      <c r="BB5" s="1">
        <v>67.1</v>
      </c>
      <c r="BC5" s="1">
        <v>7.21</v>
      </c>
      <c r="BD5" s="1"/>
      <c r="BE5" s="1"/>
      <c r="BF5" s="1"/>
      <c r="BG5" s="1"/>
      <c r="BH5" s="1"/>
      <c r="BI5" s="1"/>
      <c r="BJ5" s="1" t="s">
        <v>190</v>
      </c>
      <c r="BK5" s="1"/>
      <c r="BL5" s="1"/>
      <c r="BM5" s="1" t="s">
        <v>191</v>
      </c>
      <c r="BN5" s="1">
        <v>27</v>
      </c>
      <c r="BO5" s="1"/>
      <c r="BP5" s="1" t="str">
        <f>HYPERLINK("https://nconnect.nicmar.ac.in/storage/profile/ProfilePhoto_H2570069_832694.jpg","Download")</f>
        <v>0</v>
      </c>
      <c r="BQ5" s="3"/>
      <c r="BR5" s="3"/>
    </row>
    <row r="6" spans="1:70">
      <c r="A6" s="1" t="s">
        <v>70</v>
      </c>
      <c r="B6" s="1" t="s">
        <v>71</v>
      </c>
      <c r="C6" s="1" t="s">
        <v>192</v>
      </c>
      <c r="D6" s="1" t="s">
        <v>193</v>
      </c>
      <c r="E6" s="1" t="s">
        <v>194</v>
      </c>
      <c r="F6" s="1" t="s">
        <v>195</v>
      </c>
      <c r="G6" s="1" t="s">
        <v>196</v>
      </c>
      <c r="H6" s="1" t="s">
        <v>197</v>
      </c>
      <c r="I6" s="1" t="s">
        <v>198</v>
      </c>
      <c r="J6" s="1">
        <v>9441881593</v>
      </c>
      <c r="K6" s="1" t="s">
        <v>140</v>
      </c>
      <c r="L6" s="1" t="s">
        <v>199</v>
      </c>
      <c r="M6" s="1" t="s">
        <v>80</v>
      </c>
      <c r="N6" s="1" t="s">
        <v>200</v>
      </c>
      <c r="O6" s="1"/>
      <c r="P6" s="1" t="s">
        <v>115</v>
      </c>
      <c r="Q6" s="1" t="s">
        <v>201</v>
      </c>
      <c r="R6" s="1" t="s">
        <v>202</v>
      </c>
      <c r="S6" s="1">
        <v>9849395326</v>
      </c>
      <c r="T6" s="1" t="s">
        <v>203</v>
      </c>
      <c r="U6" s="1" t="s">
        <v>204</v>
      </c>
      <c r="V6" s="1">
        <v>9247333077</v>
      </c>
      <c r="W6" s="1" t="s">
        <v>148</v>
      </c>
      <c r="X6" s="1" t="s">
        <v>205</v>
      </c>
      <c r="Y6" s="1" t="s">
        <v>206</v>
      </c>
      <c r="Z6" s="1" t="s">
        <v>151</v>
      </c>
      <c r="AA6" s="1" t="s">
        <v>205</v>
      </c>
      <c r="AB6" s="1" t="s">
        <v>206</v>
      </c>
      <c r="AC6" s="1" t="s">
        <v>151</v>
      </c>
      <c r="AD6" s="1" t="s">
        <v>91</v>
      </c>
      <c r="AE6" s="1" t="s">
        <v>91</v>
      </c>
      <c r="AF6" s="1" t="s">
        <v>207</v>
      </c>
      <c r="AG6" s="1" t="s">
        <v>208</v>
      </c>
      <c r="AH6" s="1" t="s">
        <v>125</v>
      </c>
      <c r="AI6" s="1" t="s">
        <v>126</v>
      </c>
      <c r="AJ6" s="1">
        <v>87.4</v>
      </c>
      <c r="AK6" s="1">
        <v>9.2</v>
      </c>
      <c r="AL6" s="1" t="s">
        <v>209</v>
      </c>
      <c r="AM6" s="1" t="s">
        <v>208</v>
      </c>
      <c r="AN6" s="1" t="s">
        <v>94</v>
      </c>
      <c r="AO6" s="1" t="s">
        <v>99</v>
      </c>
      <c r="AP6" s="1">
        <v>73.7</v>
      </c>
      <c r="AQ6" s="1"/>
      <c r="AR6" s="1"/>
      <c r="AS6" s="1"/>
      <c r="AT6" s="1"/>
      <c r="AU6" s="1"/>
      <c r="AV6" s="1"/>
      <c r="AW6" s="1"/>
      <c r="AX6" s="1" t="s">
        <v>210</v>
      </c>
      <c r="AY6" s="1" t="s">
        <v>211</v>
      </c>
      <c r="AZ6" s="1" t="s">
        <v>102</v>
      </c>
      <c r="BA6" s="1" t="s">
        <v>131</v>
      </c>
      <c r="BB6" s="1">
        <v>78.1</v>
      </c>
      <c r="BC6" s="1">
        <v>8.31</v>
      </c>
      <c r="BD6" s="1"/>
      <c r="BE6" s="1"/>
      <c r="BF6" s="1"/>
      <c r="BG6" s="1"/>
      <c r="BH6" s="1"/>
      <c r="BI6" s="1"/>
      <c r="BJ6" s="1" t="s">
        <v>212</v>
      </c>
      <c r="BK6" s="1"/>
      <c r="BL6" s="1"/>
      <c r="BM6" s="1" t="s">
        <v>213</v>
      </c>
      <c r="BN6" s="1">
        <v>49</v>
      </c>
      <c r="BO6" s="1" t="s">
        <v>214</v>
      </c>
      <c r="BP6" s="1" t="str">
        <f>HYPERLINK("https://nconnect.nicmar.ac.in/storage/profile/ProfilePhoto_H2570070_857239.jpg","Download")</f>
        <v>0</v>
      </c>
      <c r="BQ6" s="3"/>
      <c r="BR6" s="3"/>
    </row>
    <row r="7" spans="1:70">
      <c r="A7" s="1" t="s">
        <v>70</v>
      </c>
      <c r="B7" s="1" t="s">
        <v>71</v>
      </c>
      <c r="C7" s="1" t="s">
        <v>215</v>
      </c>
      <c r="D7" s="1" t="s">
        <v>216</v>
      </c>
      <c r="E7" s="1"/>
      <c r="F7" s="1" t="s">
        <v>217</v>
      </c>
      <c r="G7" s="1" t="s">
        <v>218</v>
      </c>
      <c r="H7" s="1" t="s">
        <v>219</v>
      </c>
      <c r="I7" s="1" t="s">
        <v>220</v>
      </c>
      <c r="J7" s="1">
        <v>9951293906</v>
      </c>
      <c r="K7" s="1" t="s">
        <v>140</v>
      </c>
      <c r="L7" s="1" t="s">
        <v>221</v>
      </c>
      <c r="M7" s="1" t="s">
        <v>80</v>
      </c>
      <c r="N7" s="1" t="s">
        <v>222</v>
      </c>
      <c r="O7" s="1"/>
      <c r="P7" s="1" t="s">
        <v>115</v>
      </c>
      <c r="Q7" s="1" t="s">
        <v>223</v>
      </c>
      <c r="R7" s="1" t="s">
        <v>224</v>
      </c>
      <c r="S7" s="1">
        <v>9440472939</v>
      </c>
      <c r="T7" s="1" t="s">
        <v>225</v>
      </c>
      <c r="U7" s="1" t="s">
        <v>226</v>
      </c>
      <c r="V7" s="1">
        <v>9490680363</v>
      </c>
      <c r="W7" s="1" t="s">
        <v>148</v>
      </c>
      <c r="X7" s="1" t="s">
        <v>227</v>
      </c>
      <c r="Y7" s="1" t="s">
        <v>89</v>
      </c>
      <c r="Z7" s="1" t="s">
        <v>90</v>
      </c>
      <c r="AA7" s="1" t="s">
        <v>227</v>
      </c>
      <c r="AB7" s="1" t="s">
        <v>89</v>
      </c>
      <c r="AC7" s="1" t="s">
        <v>90</v>
      </c>
      <c r="AD7" s="1" t="s">
        <v>91</v>
      </c>
      <c r="AE7" s="1" t="s">
        <v>91</v>
      </c>
      <c r="AF7" s="1" t="s">
        <v>228</v>
      </c>
      <c r="AG7" s="1" t="s">
        <v>229</v>
      </c>
      <c r="AH7" s="1" t="s">
        <v>230</v>
      </c>
      <c r="AI7" s="1" t="s">
        <v>231</v>
      </c>
      <c r="AJ7" s="1">
        <v>93.1</v>
      </c>
      <c r="AK7" s="1"/>
      <c r="AL7" s="1" t="s">
        <v>232</v>
      </c>
      <c r="AM7" s="1" t="s">
        <v>128</v>
      </c>
      <c r="AN7" s="1" t="s">
        <v>158</v>
      </c>
      <c r="AO7" s="1" t="s">
        <v>233</v>
      </c>
      <c r="AP7" s="1">
        <v>96.6</v>
      </c>
      <c r="AQ7" s="1">
        <v>0</v>
      </c>
      <c r="AR7" s="1"/>
      <c r="AS7" s="1"/>
      <c r="AT7" s="1"/>
      <c r="AU7" s="1"/>
      <c r="AV7" s="1"/>
      <c r="AW7" s="1"/>
      <c r="AX7" s="1" t="s">
        <v>234</v>
      </c>
      <c r="AY7" s="1" t="s">
        <v>235</v>
      </c>
      <c r="AZ7" s="1" t="s">
        <v>236</v>
      </c>
      <c r="BA7" s="1" t="s">
        <v>163</v>
      </c>
      <c r="BB7" s="1">
        <v>81.98</v>
      </c>
      <c r="BC7" s="1">
        <v>8.63</v>
      </c>
      <c r="BD7" s="1"/>
      <c r="BE7" s="1"/>
      <c r="BF7" s="1"/>
      <c r="BG7" s="1"/>
      <c r="BH7" s="1"/>
      <c r="BI7" s="1"/>
      <c r="BJ7" s="1" t="s">
        <v>237</v>
      </c>
      <c r="BK7" s="1"/>
      <c r="BL7" s="1"/>
      <c r="BM7" s="1" t="s">
        <v>238</v>
      </c>
      <c r="BN7" s="1">
        <v>117</v>
      </c>
      <c r="BO7" s="1" t="s">
        <v>239</v>
      </c>
      <c r="BP7" s="1" t="str">
        <f>HYPERLINK("https://nconnect.nicmar.ac.in/storage/profile/ProfilePhoto_H2570071_786459.jpg","Download")</f>
        <v>0</v>
      </c>
      <c r="BQ7" s="3"/>
      <c r="BR7" s="3"/>
    </row>
    <row r="8" spans="1:70">
      <c r="A8" s="1" t="s">
        <v>70</v>
      </c>
      <c r="B8" s="1" t="s">
        <v>71</v>
      </c>
      <c r="C8" s="1" t="s">
        <v>240</v>
      </c>
      <c r="D8" s="1" t="s">
        <v>241</v>
      </c>
      <c r="E8" s="1" t="s">
        <v>242</v>
      </c>
      <c r="F8" s="1" t="s">
        <v>243</v>
      </c>
      <c r="G8" s="1" t="s">
        <v>244</v>
      </c>
      <c r="H8" s="1" t="s">
        <v>245</v>
      </c>
      <c r="I8" s="1" t="s">
        <v>246</v>
      </c>
      <c r="J8" s="1">
        <v>6305088237</v>
      </c>
      <c r="K8" s="1" t="s">
        <v>78</v>
      </c>
      <c r="L8" s="1" t="s">
        <v>247</v>
      </c>
      <c r="M8" s="1" t="s">
        <v>80</v>
      </c>
      <c r="N8" s="1" t="s">
        <v>142</v>
      </c>
      <c r="O8" s="1" t="s">
        <v>248</v>
      </c>
      <c r="P8" s="1" t="s">
        <v>115</v>
      </c>
      <c r="Q8" s="1" t="s">
        <v>249</v>
      </c>
      <c r="R8" s="1" t="s">
        <v>250</v>
      </c>
      <c r="S8" s="1">
        <v>8008532186</v>
      </c>
      <c r="T8" s="1" t="s">
        <v>251</v>
      </c>
      <c r="U8" s="1" t="s">
        <v>252</v>
      </c>
      <c r="V8" s="1">
        <v>8297107979</v>
      </c>
      <c r="W8" s="1" t="s">
        <v>148</v>
      </c>
      <c r="X8" s="1" t="s">
        <v>253</v>
      </c>
      <c r="Y8" s="1" t="s">
        <v>254</v>
      </c>
      <c r="Z8" s="1" t="s">
        <v>151</v>
      </c>
      <c r="AA8" s="1" t="s">
        <v>253</v>
      </c>
      <c r="AB8" s="1" t="s">
        <v>254</v>
      </c>
      <c r="AC8" s="1" t="s">
        <v>151</v>
      </c>
      <c r="AD8" s="1" t="s">
        <v>91</v>
      </c>
      <c r="AE8" s="1" t="s">
        <v>91</v>
      </c>
      <c r="AF8" s="1" t="s">
        <v>255</v>
      </c>
      <c r="AG8" s="1" t="s">
        <v>256</v>
      </c>
      <c r="AH8" s="1" t="s">
        <v>125</v>
      </c>
      <c r="AI8" s="1" t="s">
        <v>126</v>
      </c>
      <c r="AJ8" s="1">
        <v>84.6</v>
      </c>
      <c r="AK8" s="1"/>
      <c r="AL8" s="1" t="s">
        <v>255</v>
      </c>
      <c r="AM8" s="1" t="s">
        <v>256</v>
      </c>
      <c r="AN8" s="1" t="s">
        <v>257</v>
      </c>
      <c r="AO8" s="1" t="s">
        <v>258</v>
      </c>
      <c r="AP8" s="1">
        <v>80.3</v>
      </c>
      <c r="AQ8" s="1"/>
      <c r="AR8" s="1"/>
      <c r="AS8" s="1"/>
      <c r="AT8" s="1"/>
      <c r="AU8" s="1"/>
      <c r="AV8" s="1"/>
      <c r="AW8" s="1"/>
      <c r="AX8" s="1" t="s">
        <v>160</v>
      </c>
      <c r="AY8" s="1" t="s">
        <v>259</v>
      </c>
      <c r="AZ8" s="1" t="s">
        <v>260</v>
      </c>
      <c r="BA8" s="1" t="s">
        <v>261</v>
      </c>
      <c r="BB8" s="1">
        <v>67.8</v>
      </c>
      <c r="BC8" s="1">
        <v>7.53</v>
      </c>
      <c r="BD8" s="1"/>
      <c r="BE8" s="1"/>
      <c r="BF8" s="1"/>
      <c r="BG8" s="1"/>
      <c r="BH8" s="1"/>
      <c r="BI8" s="1"/>
      <c r="BJ8" s="1" t="s">
        <v>262</v>
      </c>
      <c r="BK8" s="1"/>
      <c r="BL8" s="1"/>
      <c r="BM8" s="1" t="s">
        <v>263</v>
      </c>
      <c r="BN8" s="1">
        <v>28</v>
      </c>
      <c r="BO8" s="1" t="s">
        <v>264</v>
      </c>
      <c r="BP8" s="1" t="str">
        <f>HYPERLINK("https://nconnect.nicmar.ac.in/storage/profile/ProfilePhoto_H2570072_192483.jpg","Download")</f>
        <v>0</v>
      </c>
      <c r="BQ8" s="3"/>
      <c r="BR8" s="3"/>
    </row>
    <row r="9" spans="1:70">
      <c r="A9" s="1" t="s">
        <v>70</v>
      </c>
      <c r="B9" s="1" t="s">
        <v>71</v>
      </c>
      <c r="C9" s="1" t="s">
        <v>265</v>
      </c>
      <c r="D9" s="1" t="s">
        <v>266</v>
      </c>
      <c r="E9" s="1" t="s">
        <v>267</v>
      </c>
      <c r="F9" s="1" t="s">
        <v>268</v>
      </c>
      <c r="G9" s="1" t="s">
        <v>269</v>
      </c>
      <c r="H9" s="1" t="s">
        <v>270</v>
      </c>
      <c r="I9" s="1" t="s">
        <v>271</v>
      </c>
      <c r="J9" s="1">
        <v>8897525219</v>
      </c>
      <c r="K9" s="1" t="s">
        <v>140</v>
      </c>
      <c r="L9" s="1" t="s">
        <v>272</v>
      </c>
      <c r="M9" s="1" t="s">
        <v>80</v>
      </c>
      <c r="N9" s="1" t="s">
        <v>200</v>
      </c>
      <c r="O9" s="1"/>
      <c r="P9" s="1" t="s">
        <v>82</v>
      </c>
      <c r="Q9" s="1" t="s">
        <v>273</v>
      </c>
      <c r="R9" s="1" t="s">
        <v>274</v>
      </c>
      <c r="S9" s="1">
        <v>7702527410</v>
      </c>
      <c r="T9" s="1" t="s">
        <v>275</v>
      </c>
      <c r="U9" s="1" t="s">
        <v>276</v>
      </c>
      <c r="V9" s="1">
        <v>7330871072</v>
      </c>
      <c r="W9" s="1" t="s">
        <v>148</v>
      </c>
      <c r="X9" s="1" t="s">
        <v>277</v>
      </c>
      <c r="Y9" s="1" t="s">
        <v>122</v>
      </c>
      <c r="Z9" s="1" t="s">
        <v>90</v>
      </c>
      <c r="AA9" s="1" t="s">
        <v>277</v>
      </c>
      <c r="AB9" s="1" t="s">
        <v>122</v>
      </c>
      <c r="AC9" s="1" t="s">
        <v>90</v>
      </c>
      <c r="AD9" s="1" t="s">
        <v>91</v>
      </c>
      <c r="AE9" s="1" t="s">
        <v>91</v>
      </c>
      <c r="AF9" s="1" t="s">
        <v>278</v>
      </c>
      <c r="AG9" s="1" t="s">
        <v>279</v>
      </c>
      <c r="AH9" s="1" t="s">
        <v>231</v>
      </c>
      <c r="AI9" s="1" t="s">
        <v>126</v>
      </c>
      <c r="AJ9" s="1">
        <v>92.15</v>
      </c>
      <c r="AK9" s="1">
        <v>9.7</v>
      </c>
      <c r="AL9" s="1" t="s">
        <v>232</v>
      </c>
      <c r="AM9" s="1" t="s">
        <v>279</v>
      </c>
      <c r="AN9" s="1" t="s">
        <v>280</v>
      </c>
      <c r="AO9" s="1" t="s">
        <v>281</v>
      </c>
      <c r="AP9" s="1">
        <v>97</v>
      </c>
      <c r="AQ9" s="1">
        <v>0</v>
      </c>
      <c r="AR9" s="1"/>
      <c r="AS9" s="1"/>
      <c r="AT9" s="1"/>
      <c r="AU9" s="1"/>
      <c r="AV9" s="1"/>
      <c r="AW9" s="1"/>
      <c r="AX9" s="1" t="s">
        <v>282</v>
      </c>
      <c r="AY9" s="1" t="s">
        <v>283</v>
      </c>
      <c r="AZ9" s="1" t="s">
        <v>260</v>
      </c>
      <c r="BA9" s="1" t="s">
        <v>131</v>
      </c>
      <c r="BB9" s="1">
        <v>76.85</v>
      </c>
      <c r="BC9" s="1">
        <v>8.09</v>
      </c>
      <c r="BD9" s="1"/>
      <c r="BE9" s="1"/>
      <c r="BF9" s="1"/>
      <c r="BG9" s="1"/>
      <c r="BH9" s="1"/>
      <c r="BI9" s="1"/>
      <c r="BJ9" s="1" t="s">
        <v>284</v>
      </c>
      <c r="BK9" s="1"/>
      <c r="BL9" s="1"/>
      <c r="BM9" s="1" t="s">
        <v>285</v>
      </c>
      <c r="BN9" s="1">
        <v>36</v>
      </c>
      <c r="BO9" s="1" t="s">
        <v>286</v>
      </c>
      <c r="BP9" s="1" t="str">
        <f>HYPERLINK("https://nconnect.nicmar.ac.in/storage/profile/ProfilePhoto_H2570073_385674.jpg","Download")</f>
        <v>0</v>
      </c>
      <c r="BQ9" s="3"/>
      <c r="BR9" s="3"/>
    </row>
    <row r="10" spans="1:70">
      <c r="A10" s="1" t="s">
        <v>70</v>
      </c>
      <c r="B10" s="1" t="s">
        <v>71</v>
      </c>
      <c r="C10" s="1" t="s">
        <v>287</v>
      </c>
      <c r="D10" s="1" t="s">
        <v>288</v>
      </c>
      <c r="E10" s="1"/>
      <c r="F10" s="1" t="s">
        <v>289</v>
      </c>
      <c r="G10" s="1" t="s">
        <v>290</v>
      </c>
      <c r="H10" s="1" t="s">
        <v>291</v>
      </c>
      <c r="I10" s="1" t="s">
        <v>292</v>
      </c>
      <c r="J10" s="1">
        <v>7397056706</v>
      </c>
      <c r="K10" s="1" t="s">
        <v>78</v>
      </c>
      <c r="L10" s="1" t="s">
        <v>293</v>
      </c>
      <c r="M10" s="1" t="s">
        <v>80</v>
      </c>
      <c r="N10" s="1" t="s">
        <v>294</v>
      </c>
      <c r="O10" s="1"/>
      <c r="P10" s="1" t="s">
        <v>82</v>
      </c>
      <c r="Q10" s="1" t="s">
        <v>295</v>
      </c>
      <c r="R10" s="1" t="s">
        <v>296</v>
      </c>
      <c r="S10" s="1">
        <v>9952352405</v>
      </c>
      <c r="T10" s="1" t="s">
        <v>275</v>
      </c>
      <c r="U10" s="1" t="s">
        <v>297</v>
      </c>
      <c r="V10" s="1">
        <v>9952352405</v>
      </c>
      <c r="W10" s="1" t="s">
        <v>148</v>
      </c>
      <c r="X10" s="1" t="s">
        <v>298</v>
      </c>
      <c r="Y10" s="1" t="s">
        <v>299</v>
      </c>
      <c r="Z10" s="1" t="s">
        <v>300</v>
      </c>
      <c r="AA10" s="1" t="s">
        <v>301</v>
      </c>
      <c r="AB10" s="1" t="s">
        <v>299</v>
      </c>
      <c r="AC10" s="1" t="s">
        <v>300</v>
      </c>
      <c r="AD10" s="1" t="s">
        <v>91</v>
      </c>
      <c r="AE10" s="1" t="s">
        <v>91</v>
      </c>
      <c r="AF10" s="1" t="s">
        <v>302</v>
      </c>
      <c r="AG10" s="1" t="s">
        <v>303</v>
      </c>
      <c r="AH10" s="1" t="s">
        <v>125</v>
      </c>
      <c r="AI10" s="1" t="s">
        <v>126</v>
      </c>
      <c r="AJ10" s="1">
        <v>87.8</v>
      </c>
      <c r="AK10" s="1"/>
      <c r="AL10" s="1" t="s">
        <v>304</v>
      </c>
      <c r="AM10" s="1" t="s">
        <v>305</v>
      </c>
      <c r="AN10" s="1" t="s">
        <v>257</v>
      </c>
      <c r="AO10" s="1" t="s">
        <v>306</v>
      </c>
      <c r="AP10" s="1">
        <v>89.85</v>
      </c>
      <c r="AQ10" s="1"/>
      <c r="AR10" s="1"/>
      <c r="AS10" s="1"/>
      <c r="AT10" s="1"/>
      <c r="AU10" s="1"/>
      <c r="AV10" s="1"/>
      <c r="AW10" s="1"/>
      <c r="AX10" s="1" t="s">
        <v>307</v>
      </c>
      <c r="AY10" s="1" t="s">
        <v>308</v>
      </c>
      <c r="AZ10" s="1" t="s">
        <v>309</v>
      </c>
      <c r="BA10" s="1" t="s">
        <v>131</v>
      </c>
      <c r="BB10" s="1">
        <v>83.3</v>
      </c>
      <c r="BC10" s="1"/>
      <c r="BD10" s="1"/>
      <c r="BE10" s="1"/>
      <c r="BF10" s="1"/>
      <c r="BG10" s="1"/>
      <c r="BH10" s="1"/>
      <c r="BI10" s="1"/>
      <c r="BJ10" s="1" t="s">
        <v>310</v>
      </c>
      <c r="BK10" s="1"/>
      <c r="BL10" s="1"/>
      <c r="BM10" s="1" t="s">
        <v>311</v>
      </c>
      <c r="BN10" s="1">
        <v>39</v>
      </c>
      <c r="BO10" s="1" t="s">
        <v>312</v>
      </c>
      <c r="BP10" s="1" t="str">
        <f>HYPERLINK("https://nconnect.nicmar.ac.in/storage/profile/ProfilePhoto_H2570074_432978.jpg","Download")</f>
        <v>0</v>
      </c>
      <c r="BQ10" s="3"/>
      <c r="BR10" s="3"/>
    </row>
    <row r="11" spans="1:70">
      <c r="A11" s="1" t="s">
        <v>70</v>
      </c>
      <c r="B11" s="1" t="s">
        <v>71</v>
      </c>
      <c r="C11" s="1" t="s">
        <v>313</v>
      </c>
      <c r="D11" s="1" t="s">
        <v>314</v>
      </c>
      <c r="E11" s="1" t="s">
        <v>315</v>
      </c>
      <c r="F11" s="1" t="s">
        <v>316</v>
      </c>
      <c r="G11" s="1" t="s">
        <v>317</v>
      </c>
      <c r="H11" s="1" t="s">
        <v>318</v>
      </c>
      <c r="I11" s="1" t="s">
        <v>319</v>
      </c>
      <c r="J11" s="1">
        <v>7356170349</v>
      </c>
      <c r="K11" s="1" t="s">
        <v>78</v>
      </c>
      <c r="L11" s="1" t="s">
        <v>320</v>
      </c>
      <c r="M11" s="1" t="s">
        <v>80</v>
      </c>
      <c r="N11" s="1" t="s">
        <v>321</v>
      </c>
      <c r="O11" s="1"/>
      <c r="P11" s="1" t="s">
        <v>322</v>
      </c>
      <c r="Q11" s="1" t="s">
        <v>323</v>
      </c>
      <c r="R11" s="1" t="s">
        <v>324</v>
      </c>
      <c r="S11" s="1">
        <v>9895096313</v>
      </c>
      <c r="T11" s="1" t="s">
        <v>325</v>
      </c>
      <c r="U11" s="1" t="s">
        <v>326</v>
      </c>
      <c r="V11" s="1">
        <v>9207780365</v>
      </c>
      <c r="W11" s="1" t="s">
        <v>148</v>
      </c>
      <c r="X11" s="1" t="s">
        <v>327</v>
      </c>
      <c r="Y11" s="1" t="s">
        <v>328</v>
      </c>
      <c r="Z11" s="1" t="s">
        <v>329</v>
      </c>
      <c r="AA11" s="1" t="s">
        <v>327</v>
      </c>
      <c r="AB11" s="1" t="s">
        <v>328</v>
      </c>
      <c r="AC11" s="1" t="s">
        <v>329</v>
      </c>
      <c r="AD11" s="1" t="s">
        <v>91</v>
      </c>
      <c r="AE11" s="1" t="s">
        <v>91</v>
      </c>
      <c r="AF11" s="1" t="s">
        <v>330</v>
      </c>
      <c r="AG11" s="1" t="s">
        <v>331</v>
      </c>
      <c r="AH11" s="1" t="s">
        <v>154</v>
      </c>
      <c r="AI11" s="1" t="s">
        <v>332</v>
      </c>
      <c r="AJ11" s="1">
        <v>94</v>
      </c>
      <c r="AK11" s="1">
        <v>0</v>
      </c>
      <c r="AL11" s="1" t="s">
        <v>333</v>
      </c>
      <c r="AM11" s="1" t="s">
        <v>334</v>
      </c>
      <c r="AN11" s="1" t="s">
        <v>94</v>
      </c>
      <c r="AO11" s="1" t="s">
        <v>335</v>
      </c>
      <c r="AP11" s="1">
        <v>92.25</v>
      </c>
      <c r="AQ11" s="1">
        <v>0</v>
      </c>
      <c r="AR11" s="1"/>
      <c r="AS11" s="1"/>
      <c r="AT11" s="1"/>
      <c r="AU11" s="1"/>
      <c r="AV11" s="1"/>
      <c r="AW11" s="1"/>
      <c r="AX11" s="1" t="s">
        <v>336</v>
      </c>
      <c r="AY11" s="1" t="s">
        <v>337</v>
      </c>
      <c r="AZ11" s="1" t="s">
        <v>236</v>
      </c>
      <c r="BA11" s="1" t="s">
        <v>338</v>
      </c>
      <c r="BB11" s="1">
        <v>82.3</v>
      </c>
      <c r="BC11" s="1">
        <v>8.23</v>
      </c>
      <c r="BD11" s="1"/>
      <c r="BE11" s="1"/>
      <c r="BF11" s="1"/>
      <c r="BG11" s="1"/>
      <c r="BH11" s="1"/>
      <c r="BI11" s="1"/>
      <c r="BJ11" s="1" t="s">
        <v>339</v>
      </c>
      <c r="BK11" s="1"/>
      <c r="BL11" s="1"/>
      <c r="BM11" s="1" t="s">
        <v>340</v>
      </c>
      <c r="BN11" s="1">
        <v>87</v>
      </c>
      <c r="BO11" s="1" t="s">
        <v>341</v>
      </c>
      <c r="BP11" s="1" t="str">
        <f>HYPERLINK("https://nconnect.nicmar.ac.in/storage/profile/ProfilePhoto_H2570075_352976.jpg","Download")</f>
        <v>0</v>
      </c>
      <c r="BQ11" s="3"/>
      <c r="BR11" s="3"/>
    </row>
    <row r="12" spans="1:70">
      <c r="A12" s="1" t="s">
        <v>70</v>
      </c>
      <c r="B12" s="1" t="s">
        <v>71</v>
      </c>
      <c r="C12" s="1" t="s">
        <v>342</v>
      </c>
      <c r="D12" s="1" t="s">
        <v>343</v>
      </c>
      <c r="E12" s="1" t="s">
        <v>344</v>
      </c>
      <c r="F12" s="1" t="s">
        <v>345</v>
      </c>
      <c r="G12" s="1" t="s">
        <v>346</v>
      </c>
      <c r="H12" s="1" t="s">
        <v>347</v>
      </c>
      <c r="I12" s="1" t="s">
        <v>348</v>
      </c>
      <c r="J12" s="1">
        <v>9392534280</v>
      </c>
      <c r="K12" s="1" t="s">
        <v>140</v>
      </c>
      <c r="L12" s="1" t="s">
        <v>349</v>
      </c>
      <c r="M12" s="1" t="s">
        <v>80</v>
      </c>
      <c r="N12" s="1" t="s">
        <v>350</v>
      </c>
      <c r="O12" s="1"/>
      <c r="P12" s="1" t="s">
        <v>322</v>
      </c>
      <c r="Q12" s="1" t="s">
        <v>351</v>
      </c>
      <c r="R12" s="1" t="s">
        <v>352</v>
      </c>
      <c r="S12" s="1">
        <v>9440715738</v>
      </c>
      <c r="T12" s="1" t="s">
        <v>146</v>
      </c>
      <c r="U12" s="1" t="s">
        <v>353</v>
      </c>
      <c r="V12" s="1">
        <v>9110566239</v>
      </c>
      <c r="W12" s="1" t="s">
        <v>354</v>
      </c>
      <c r="X12" s="1" t="s">
        <v>355</v>
      </c>
      <c r="Y12" s="1" t="s">
        <v>356</v>
      </c>
      <c r="Z12" s="1" t="s">
        <v>90</v>
      </c>
      <c r="AA12" s="1" t="s">
        <v>357</v>
      </c>
      <c r="AB12" s="1" t="s">
        <v>356</v>
      </c>
      <c r="AC12" s="1" t="s">
        <v>90</v>
      </c>
      <c r="AD12" s="1" t="s">
        <v>91</v>
      </c>
      <c r="AE12" s="1" t="s">
        <v>91</v>
      </c>
      <c r="AF12" s="1" t="s">
        <v>358</v>
      </c>
      <c r="AG12" s="1" t="s">
        <v>359</v>
      </c>
      <c r="AH12" s="1" t="s">
        <v>125</v>
      </c>
      <c r="AI12" s="1" t="s">
        <v>126</v>
      </c>
      <c r="AJ12" s="1">
        <v>93</v>
      </c>
      <c r="AK12" s="1">
        <v>9.3</v>
      </c>
      <c r="AL12" s="1" t="s">
        <v>360</v>
      </c>
      <c r="AM12" s="1" t="s">
        <v>361</v>
      </c>
      <c r="AN12" s="1" t="s">
        <v>281</v>
      </c>
      <c r="AO12" s="1" t="s">
        <v>99</v>
      </c>
      <c r="AP12" s="1">
        <v>92.2</v>
      </c>
      <c r="AQ12" s="1">
        <v>9.2</v>
      </c>
      <c r="AR12" s="1"/>
      <c r="AS12" s="1"/>
      <c r="AT12" s="1"/>
      <c r="AU12" s="1"/>
      <c r="AV12" s="1"/>
      <c r="AW12" s="1"/>
      <c r="AX12" s="1" t="s">
        <v>362</v>
      </c>
      <c r="AY12" s="1" t="s">
        <v>363</v>
      </c>
      <c r="AZ12" s="1" t="s">
        <v>102</v>
      </c>
      <c r="BA12" s="1" t="s">
        <v>103</v>
      </c>
      <c r="BB12" s="1">
        <v>61</v>
      </c>
      <c r="BC12" s="1">
        <v>6.4</v>
      </c>
      <c r="BD12" s="1"/>
      <c r="BE12" s="1"/>
      <c r="BF12" s="1"/>
      <c r="BG12" s="1"/>
      <c r="BH12" s="1"/>
      <c r="BI12" s="1"/>
      <c r="BJ12" s="1" t="s">
        <v>364</v>
      </c>
      <c r="BK12" s="1"/>
      <c r="BL12" s="1"/>
      <c r="BM12" s="1" t="s">
        <v>365</v>
      </c>
      <c r="BN12" s="1">
        <v>45</v>
      </c>
      <c r="BO12" s="1" t="s">
        <v>366</v>
      </c>
      <c r="BP12" s="1" t="str">
        <f>HYPERLINK("https://nconnect.nicmar.ac.in/storage/profile/ProfilePhoto_H2570076_286147.jpg","Download")</f>
        <v>0</v>
      </c>
      <c r="BQ12" s="3"/>
      <c r="BR12" s="3"/>
    </row>
    <row r="13" spans="1:70">
      <c r="A13" s="1" t="s">
        <v>70</v>
      </c>
      <c r="B13" s="1" t="s">
        <v>71</v>
      </c>
      <c r="C13" s="1" t="s">
        <v>367</v>
      </c>
      <c r="D13" s="1" t="s">
        <v>368</v>
      </c>
      <c r="E13" s="1" t="s">
        <v>369</v>
      </c>
      <c r="F13" s="1" t="s">
        <v>370</v>
      </c>
      <c r="G13" s="1" t="s">
        <v>371</v>
      </c>
      <c r="H13" s="1" t="s">
        <v>372</v>
      </c>
      <c r="I13" s="1" t="s">
        <v>373</v>
      </c>
      <c r="J13" s="1">
        <v>7331192888</v>
      </c>
      <c r="K13" s="1" t="s">
        <v>140</v>
      </c>
      <c r="L13" s="1" t="s">
        <v>374</v>
      </c>
      <c r="M13" s="1" t="s">
        <v>80</v>
      </c>
      <c r="N13" s="1" t="s">
        <v>375</v>
      </c>
      <c r="O13" s="1"/>
      <c r="P13" s="1" t="s">
        <v>115</v>
      </c>
      <c r="Q13" s="1" t="s">
        <v>376</v>
      </c>
      <c r="R13" s="1" t="s">
        <v>377</v>
      </c>
      <c r="S13" s="1">
        <v>7386683888</v>
      </c>
      <c r="T13" s="1" t="s">
        <v>275</v>
      </c>
      <c r="U13" s="1" t="s">
        <v>378</v>
      </c>
      <c r="V13" s="1">
        <v>8374061117</v>
      </c>
      <c r="W13" s="1" t="s">
        <v>87</v>
      </c>
      <c r="X13" s="1" t="s">
        <v>379</v>
      </c>
      <c r="Y13" s="1" t="s">
        <v>122</v>
      </c>
      <c r="Z13" s="1" t="s">
        <v>90</v>
      </c>
      <c r="AA13" s="1" t="s">
        <v>379</v>
      </c>
      <c r="AB13" s="1" t="s">
        <v>122</v>
      </c>
      <c r="AC13" s="1" t="s">
        <v>90</v>
      </c>
      <c r="AD13" s="1" t="s">
        <v>91</v>
      </c>
      <c r="AE13" s="1" t="s">
        <v>91</v>
      </c>
      <c r="AF13" s="1" t="s">
        <v>380</v>
      </c>
      <c r="AG13" s="1" t="s">
        <v>381</v>
      </c>
      <c r="AH13" s="1" t="s">
        <v>382</v>
      </c>
      <c r="AI13" s="1" t="s">
        <v>280</v>
      </c>
      <c r="AJ13" s="1">
        <v>83.6</v>
      </c>
      <c r="AK13" s="1"/>
      <c r="AL13" s="1" t="s">
        <v>383</v>
      </c>
      <c r="AM13" s="1" t="s">
        <v>384</v>
      </c>
      <c r="AN13" s="1" t="s">
        <v>94</v>
      </c>
      <c r="AO13" s="1" t="s">
        <v>99</v>
      </c>
      <c r="AP13" s="1">
        <v>87.4</v>
      </c>
      <c r="AQ13" s="1"/>
      <c r="AR13" s="1"/>
      <c r="AS13" s="1"/>
      <c r="AT13" s="1"/>
      <c r="AU13" s="1"/>
      <c r="AV13" s="1"/>
      <c r="AW13" s="1"/>
      <c r="AX13" s="1" t="s">
        <v>385</v>
      </c>
      <c r="AY13" s="1" t="s">
        <v>386</v>
      </c>
      <c r="AZ13" s="1" t="s">
        <v>102</v>
      </c>
      <c r="BA13" s="1" t="s">
        <v>103</v>
      </c>
      <c r="BB13" s="1">
        <v>63.6</v>
      </c>
      <c r="BC13" s="1">
        <v>6.86</v>
      </c>
      <c r="BD13" s="1"/>
      <c r="BE13" s="1"/>
      <c r="BF13" s="1"/>
      <c r="BG13" s="1"/>
      <c r="BH13" s="1"/>
      <c r="BI13" s="1"/>
      <c r="BJ13" s="1" t="s">
        <v>387</v>
      </c>
      <c r="BK13" s="1"/>
      <c r="BL13" s="1"/>
      <c r="BM13" s="1" t="s">
        <v>388</v>
      </c>
      <c r="BN13" s="1">
        <v>42</v>
      </c>
      <c r="BO13" s="1"/>
      <c r="BP13" s="1" t="str">
        <f>HYPERLINK("https://nconnect.nicmar.ac.in/storage/profile/ProfilePhoto_H2570077_354271.jpg","Download")</f>
        <v>0</v>
      </c>
      <c r="BQ13" s="3"/>
      <c r="BR13" s="3"/>
    </row>
    <row r="14" spans="1:70">
      <c r="A14" s="1" t="s">
        <v>70</v>
      </c>
      <c r="B14" s="1" t="s">
        <v>71</v>
      </c>
      <c r="C14" s="1" t="s">
        <v>389</v>
      </c>
      <c r="D14" s="1" t="s">
        <v>390</v>
      </c>
      <c r="E14" s="1"/>
      <c r="F14" s="1" t="s">
        <v>391</v>
      </c>
      <c r="G14" s="1" t="s">
        <v>392</v>
      </c>
      <c r="H14" s="1" t="s">
        <v>393</v>
      </c>
      <c r="I14" s="1" t="s">
        <v>394</v>
      </c>
      <c r="J14" s="1">
        <v>7013638558</v>
      </c>
      <c r="K14" s="1" t="s">
        <v>140</v>
      </c>
      <c r="L14" s="1" t="s">
        <v>395</v>
      </c>
      <c r="M14" s="1" t="s">
        <v>80</v>
      </c>
      <c r="N14" s="1" t="s">
        <v>200</v>
      </c>
      <c r="O14" s="1"/>
      <c r="P14" s="1" t="s">
        <v>322</v>
      </c>
      <c r="Q14" s="1" t="s">
        <v>396</v>
      </c>
      <c r="R14" s="1" t="s">
        <v>397</v>
      </c>
      <c r="S14" s="1">
        <v>9490524770</v>
      </c>
      <c r="T14" s="1" t="s">
        <v>398</v>
      </c>
      <c r="U14" s="1" t="s">
        <v>399</v>
      </c>
      <c r="V14" s="1">
        <v>9494170081</v>
      </c>
      <c r="W14" s="1" t="s">
        <v>354</v>
      </c>
      <c r="X14" s="1" t="s">
        <v>400</v>
      </c>
      <c r="Y14" s="1" t="s">
        <v>401</v>
      </c>
      <c r="Z14" s="1" t="s">
        <v>90</v>
      </c>
      <c r="AA14" s="1" t="s">
        <v>400</v>
      </c>
      <c r="AB14" s="1" t="s">
        <v>402</v>
      </c>
      <c r="AC14" s="1" t="s">
        <v>90</v>
      </c>
      <c r="AD14" s="1" t="s">
        <v>91</v>
      </c>
      <c r="AE14" s="1" t="s">
        <v>91</v>
      </c>
      <c r="AF14" s="1" t="s">
        <v>278</v>
      </c>
      <c r="AG14" s="1" t="s">
        <v>403</v>
      </c>
      <c r="AH14" s="1" t="s">
        <v>404</v>
      </c>
      <c r="AI14" s="1" t="s">
        <v>405</v>
      </c>
      <c r="AJ14" s="1">
        <v>82</v>
      </c>
      <c r="AK14" s="1">
        <v>8.2</v>
      </c>
      <c r="AL14" s="1" t="s">
        <v>406</v>
      </c>
      <c r="AM14" s="1" t="s">
        <v>407</v>
      </c>
      <c r="AN14" s="1" t="s">
        <v>408</v>
      </c>
      <c r="AO14" s="1" t="s">
        <v>409</v>
      </c>
      <c r="AP14" s="1">
        <v>83.5</v>
      </c>
      <c r="AQ14" s="1">
        <v>0</v>
      </c>
      <c r="AR14" s="1"/>
      <c r="AS14" s="1"/>
      <c r="AT14" s="1"/>
      <c r="AU14" s="1"/>
      <c r="AV14" s="1"/>
      <c r="AW14" s="1"/>
      <c r="AX14" s="1" t="s">
        <v>234</v>
      </c>
      <c r="AY14" s="1" t="s">
        <v>410</v>
      </c>
      <c r="AZ14" s="1" t="s">
        <v>154</v>
      </c>
      <c r="BA14" s="1" t="s">
        <v>411</v>
      </c>
      <c r="BB14" s="1">
        <v>67.38</v>
      </c>
      <c r="BC14" s="1">
        <v>7.09</v>
      </c>
      <c r="BD14" s="1"/>
      <c r="BE14" s="1"/>
      <c r="BF14" s="1"/>
      <c r="BG14" s="1"/>
      <c r="BH14" s="1"/>
      <c r="BI14" s="1"/>
      <c r="BJ14" s="1" t="s">
        <v>412</v>
      </c>
      <c r="BK14" s="1" t="s">
        <v>413</v>
      </c>
      <c r="BL14" s="1" t="s">
        <v>414</v>
      </c>
      <c r="BM14" s="1" t="s">
        <v>415</v>
      </c>
      <c r="BN14" s="1">
        <v>21</v>
      </c>
      <c r="BO14" s="1"/>
      <c r="BP14" s="1" t="str">
        <f>HYPERLINK("https://nconnect.nicmar.ac.in/storage/profile/ProfilePhoto_H2570078_265834.jpg","Download")</f>
        <v>0</v>
      </c>
      <c r="BQ14" s="3"/>
      <c r="BR14" s="3"/>
    </row>
    <row r="15" spans="1:70">
      <c r="A15" s="1" t="s">
        <v>70</v>
      </c>
      <c r="B15" s="1" t="s">
        <v>71</v>
      </c>
      <c r="C15" s="1" t="s">
        <v>416</v>
      </c>
      <c r="D15" s="1" t="s">
        <v>417</v>
      </c>
      <c r="E15" s="1"/>
      <c r="F15" s="1" t="s">
        <v>418</v>
      </c>
      <c r="G15" s="1" t="s">
        <v>419</v>
      </c>
      <c r="H15" s="1" t="s">
        <v>420</v>
      </c>
      <c r="I15" s="1" t="s">
        <v>421</v>
      </c>
      <c r="J15" s="1">
        <v>8555808111</v>
      </c>
      <c r="K15" s="1" t="s">
        <v>140</v>
      </c>
      <c r="L15" s="1" t="s">
        <v>422</v>
      </c>
      <c r="M15" s="1" t="s">
        <v>80</v>
      </c>
      <c r="N15" s="1" t="s">
        <v>423</v>
      </c>
      <c r="O15" s="1" t="s">
        <v>424</v>
      </c>
      <c r="P15" s="1" t="s">
        <v>115</v>
      </c>
      <c r="Q15" s="1" t="s">
        <v>425</v>
      </c>
      <c r="R15" s="1" t="s">
        <v>426</v>
      </c>
      <c r="S15" s="1">
        <v>9866666750</v>
      </c>
      <c r="T15" s="1" t="s">
        <v>427</v>
      </c>
      <c r="U15" s="1" t="s">
        <v>428</v>
      </c>
      <c r="V15" s="1">
        <v>8099030302</v>
      </c>
      <c r="W15" s="1" t="s">
        <v>148</v>
      </c>
      <c r="X15" s="1" t="s">
        <v>429</v>
      </c>
      <c r="Y15" s="1" t="s">
        <v>430</v>
      </c>
      <c r="Z15" s="1" t="s">
        <v>151</v>
      </c>
      <c r="AA15" s="1" t="s">
        <v>429</v>
      </c>
      <c r="AB15" s="1" t="s">
        <v>430</v>
      </c>
      <c r="AC15" s="1" t="s">
        <v>151</v>
      </c>
      <c r="AD15" s="1" t="s">
        <v>91</v>
      </c>
      <c r="AE15" s="1" t="s">
        <v>91</v>
      </c>
      <c r="AF15" s="1" t="s">
        <v>431</v>
      </c>
      <c r="AG15" s="1" t="s">
        <v>432</v>
      </c>
      <c r="AH15" s="1" t="s">
        <v>433</v>
      </c>
      <c r="AI15" s="1" t="s">
        <v>434</v>
      </c>
      <c r="AJ15" s="1">
        <v>92</v>
      </c>
      <c r="AK15" s="1">
        <v>9.2</v>
      </c>
      <c r="AL15" s="1" t="s">
        <v>435</v>
      </c>
      <c r="AM15" s="1" t="s">
        <v>436</v>
      </c>
      <c r="AN15" s="1" t="s">
        <v>437</v>
      </c>
      <c r="AO15" s="1" t="s">
        <v>95</v>
      </c>
      <c r="AP15" s="1">
        <v>79</v>
      </c>
      <c r="AQ15" s="1">
        <v>8.44</v>
      </c>
      <c r="AR15" s="1"/>
      <c r="AS15" s="1"/>
      <c r="AT15" s="1"/>
      <c r="AU15" s="1"/>
      <c r="AV15" s="1"/>
      <c r="AW15" s="1"/>
      <c r="AX15" s="1" t="s">
        <v>438</v>
      </c>
      <c r="AY15" s="1" t="s">
        <v>438</v>
      </c>
      <c r="AZ15" s="1" t="s">
        <v>280</v>
      </c>
      <c r="BA15" s="1" t="s">
        <v>439</v>
      </c>
      <c r="BB15" s="1">
        <v>69.4</v>
      </c>
      <c r="BC15" s="1">
        <v>6.94</v>
      </c>
      <c r="BD15" s="1"/>
      <c r="BE15" s="1"/>
      <c r="BF15" s="1"/>
      <c r="BG15" s="1"/>
      <c r="BH15" s="1"/>
      <c r="BI15" s="1"/>
      <c r="BJ15" s="1" t="s">
        <v>440</v>
      </c>
      <c r="BK15" s="1" t="s">
        <v>441</v>
      </c>
      <c r="BL15" s="1" t="s">
        <v>442</v>
      </c>
      <c r="BM15" s="1" t="s">
        <v>443</v>
      </c>
      <c r="BN15" s="1">
        <v>25</v>
      </c>
      <c r="BO15" s="1" t="s">
        <v>444</v>
      </c>
      <c r="BP15" s="1" t="str">
        <f>HYPERLINK("https://nconnect.nicmar.ac.in/storage/profile/ProfilePhoto_H2570079_531926.jpg","Download")</f>
        <v>0</v>
      </c>
      <c r="BQ15" s="3"/>
      <c r="BR15" s="3"/>
    </row>
    <row r="16" spans="1:70">
      <c r="A16" s="1" t="s">
        <v>70</v>
      </c>
      <c r="B16" s="1" t="s">
        <v>71</v>
      </c>
      <c r="C16" s="1" t="s">
        <v>445</v>
      </c>
      <c r="D16" s="1" t="s">
        <v>446</v>
      </c>
      <c r="E16" s="1" t="s">
        <v>447</v>
      </c>
      <c r="F16" s="1" t="s">
        <v>448</v>
      </c>
      <c r="G16" s="1" t="s">
        <v>449</v>
      </c>
      <c r="H16" s="1" t="s">
        <v>450</v>
      </c>
      <c r="I16" s="1" t="s">
        <v>451</v>
      </c>
      <c r="J16" s="1">
        <v>8522916303</v>
      </c>
      <c r="K16" s="1" t="s">
        <v>140</v>
      </c>
      <c r="L16" s="1" t="s">
        <v>452</v>
      </c>
      <c r="M16" s="1" t="s">
        <v>80</v>
      </c>
      <c r="N16" s="1" t="s">
        <v>453</v>
      </c>
      <c r="O16" s="1"/>
      <c r="P16" s="1" t="s">
        <v>82</v>
      </c>
      <c r="Q16" s="1" t="s">
        <v>454</v>
      </c>
      <c r="R16" s="1" t="s">
        <v>455</v>
      </c>
      <c r="S16" s="1">
        <v>9346799728</v>
      </c>
      <c r="T16" s="1" t="s">
        <v>456</v>
      </c>
      <c r="U16" s="1" t="s">
        <v>457</v>
      </c>
      <c r="V16" s="1">
        <v>8522916303</v>
      </c>
      <c r="W16" s="1" t="s">
        <v>457</v>
      </c>
      <c r="X16" s="1" t="s">
        <v>458</v>
      </c>
      <c r="Y16" s="1" t="s">
        <v>459</v>
      </c>
      <c r="Z16" s="1" t="s">
        <v>151</v>
      </c>
      <c r="AA16" s="1" t="s">
        <v>458</v>
      </c>
      <c r="AB16" s="1" t="s">
        <v>459</v>
      </c>
      <c r="AC16" s="1" t="s">
        <v>151</v>
      </c>
      <c r="AD16" s="1" t="s">
        <v>91</v>
      </c>
      <c r="AE16" s="1" t="s">
        <v>91</v>
      </c>
      <c r="AF16" s="1" t="s">
        <v>460</v>
      </c>
      <c r="AG16" s="1" t="s">
        <v>461</v>
      </c>
      <c r="AH16" s="1" t="s">
        <v>158</v>
      </c>
      <c r="AI16" s="1" t="s">
        <v>280</v>
      </c>
      <c r="AJ16" s="1">
        <v>95</v>
      </c>
      <c r="AK16" s="1">
        <v>9.5</v>
      </c>
      <c r="AL16" s="1" t="s">
        <v>462</v>
      </c>
      <c r="AM16" s="1" t="s">
        <v>463</v>
      </c>
      <c r="AN16" s="1" t="s">
        <v>464</v>
      </c>
      <c r="AO16" s="1" t="s">
        <v>99</v>
      </c>
      <c r="AP16" s="1">
        <v>96.3</v>
      </c>
      <c r="AQ16" s="1">
        <v>9.6</v>
      </c>
      <c r="AR16" s="1"/>
      <c r="AS16" s="1"/>
      <c r="AT16" s="1"/>
      <c r="AU16" s="1"/>
      <c r="AV16" s="1"/>
      <c r="AW16" s="1"/>
      <c r="AX16" s="1" t="s">
        <v>465</v>
      </c>
      <c r="AY16" s="1" t="s">
        <v>466</v>
      </c>
      <c r="AZ16" s="1" t="s">
        <v>411</v>
      </c>
      <c r="BA16" s="1" t="s">
        <v>261</v>
      </c>
      <c r="BB16" s="1">
        <v>69.9</v>
      </c>
      <c r="BC16" s="1">
        <v>6.99</v>
      </c>
      <c r="BD16" s="1"/>
      <c r="BE16" s="1"/>
      <c r="BF16" s="1"/>
      <c r="BG16" s="1"/>
      <c r="BH16" s="1"/>
      <c r="BI16" s="1"/>
      <c r="BJ16" s="1" t="s">
        <v>467</v>
      </c>
      <c r="BK16" s="1"/>
      <c r="BL16" s="1"/>
      <c r="BM16" s="1" t="s">
        <v>468</v>
      </c>
      <c r="BN16" s="1">
        <v>8</v>
      </c>
      <c r="BO16" s="1"/>
      <c r="BP16" s="1" t="str">
        <f>HYPERLINK("https://nconnect.nicmar.ac.in/storage/profile/ProfilePhoto_H2570080_534721.jpg","Download")</f>
        <v>0</v>
      </c>
      <c r="BQ16" s="3"/>
      <c r="BR16" s="3"/>
    </row>
    <row r="17" spans="1:70">
      <c r="A17" s="1" t="s">
        <v>70</v>
      </c>
      <c r="B17" s="1" t="s">
        <v>71</v>
      </c>
      <c r="C17" s="1" t="s">
        <v>469</v>
      </c>
      <c r="D17" s="1" t="s">
        <v>470</v>
      </c>
      <c r="E17" s="1" t="s">
        <v>471</v>
      </c>
      <c r="F17" s="1" t="s">
        <v>268</v>
      </c>
      <c r="G17" s="1" t="s">
        <v>472</v>
      </c>
      <c r="H17" s="1" t="s">
        <v>473</v>
      </c>
      <c r="I17" s="1" t="s">
        <v>474</v>
      </c>
      <c r="J17" s="1">
        <v>7032227410</v>
      </c>
      <c r="K17" s="1" t="s">
        <v>140</v>
      </c>
      <c r="L17" s="1" t="s">
        <v>475</v>
      </c>
      <c r="M17" s="1" t="s">
        <v>80</v>
      </c>
      <c r="N17" s="1" t="s">
        <v>142</v>
      </c>
      <c r="O17" s="1"/>
      <c r="P17" s="1" t="s">
        <v>476</v>
      </c>
      <c r="Q17" s="1" t="s">
        <v>477</v>
      </c>
      <c r="R17" s="1" t="s">
        <v>478</v>
      </c>
      <c r="S17" s="1">
        <v>7780568449</v>
      </c>
      <c r="T17" s="1" t="s">
        <v>479</v>
      </c>
      <c r="U17" s="1" t="s">
        <v>480</v>
      </c>
      <c r="V17" s="1">
        <v>9989027410</v>
      </c>
      <c r="W17" s="1" t="s">
        <v>481</v>
      </c>
      <c r="X17" s="1" t="s">
        <v>482</v>
      </c>
      <c r="Y17" s="1" t="s">
        <v>122</v>
      </c>
      <c r="Z17" s="1" t="s">
        <v>90</v>
      </c>
      <c r="AA17" s="1" t="s">
        <v>482</v>
      </c>
      <c r="AB17" s="1" t="s">
        <v>122</v>
      </c>
      <c r="AC17" s="1" t="s">
        <v>90</v>
      </c>
      <c r="AD17" s="1" t="s">
        <v>91</v>
      </c>
      <c r="AE17" s="1" t="s">
        <v>91</v>
      </c>
      <c r="AF17" s="1" t="s">
        <v>483</v>
      </c>
      <c r="AG17" s="1" t="s">
        <v>484</v>
      </c>
      <c r="AH17" s="1" t="s">
        <v>485</v>
      </c>
      <c r="AI17" s="1" t="s">
        <v>280</v>
      </c>
      <c r="AJ17" s="1">
        <v>79.6</v>
      </c>
      <c r="AK17" s="1"/>
      <c r="AL17" s="1" t="s">
        <v>486</v>
      </c>
      <c r="AM17" s="1" t="s">
        <v>487</v>
      </c>
      <c r="AN17" s="1" t="s">
        <v>94</v>
      </c>
      <c r="AO17" s="1" t="s">
        <v>281</v>
      </c>
      <c r="AP17" s="1">
        <v>81.2</v>
      </c>
      <c r="AQ17" s="1"/>
      <c r="AR17" s="1"/>
      <c r="AS17" s="1"/>
      <c r="AT17" s="1"/>
      <c r="AU17" s="1"/>
      <c r="AV17" s="1"/>
      <c r="AW17" s="1"/>
      <c r="AX17" s="1" t="s">
        <v>488</v>
      </c>
      <c r="AY17" s="1" t="s">
        <v>489</v>
      </c>
      <c r="AZ17" s="1" t="s">
        <v>258</v>
      </c>
      <c r="BA17" s="1" t="s">
        <v>131</v>
      </c>
      <c r="BB17" s="1">
        <v>78.18</v>
      </c>
      <c r="BC17" s="1"/>
      <c r="BD17" s="1"/>
      <c r="BE17" s="1"/>
      <c r="BF17" s="1"/>
      <c r="BG17" s="1"/>
      <c r="BH17" s="1"/>
      <c r="BI17" s="1"/>
      <c r="BJ17" s="1" t="s">
        <v>490</v>
      </c>
      <c r="BK17" s="1"/>
      <c r="BL17" s="1"/>
      <c r="BM17" s="1" t="s">
        <v>491</v>
      </c>
      <c r="BN17" s="1">
        <v>35</v>
      </c>
      <c r="BO17" s="1"/>
      <c r="BP17" s="1" t="str">
        <f>HYPERLINK("https://nconnect.nicmar.ac.in/storage/profile/ProfilePhoto_H2570081_582196.jpg","Download")</f>
        <v>0</v>
      </c>
      <c r="BQ17" s="3"/>
      <c r="BR17" s="3"/>
    </row>
    <row r="18" spans="1:70">
      <c r="A18" s="1" t="s">
        <v>70</v>
      </c>
      <c r="B18" s="1" t="s">
        <v>71</v>
      </c>
      <c r="C18" s="1" t="s">
        <v>492</v>
      </c>
      <c r="D18" s="1" t="s">
        <v>493</v>
      </c>
      <c r="E18" s="1"/>
      <c r="F18" s="1" t="s">
        <v>494</v>
      </c>
      <c r="G18" s="1" t="s">
        <v>495</v>
      </c>
      <c r="H18" s="1" t="s">
        <v>496</v>
      </c>
      <c r="I18" s="1" t="s">
        <v>497</v>
      </c>
      <c r="J18" s="1">
        <v>9550794659</v>
      </c>
      <c r="K18" s="1" t="s">
        <v>78</v>
      </c>
      <c r="L18" s="1" t="s">
        <v>498</v>
      </c>
      <c r="M18" s="1" t="s">
        <v>80</v>
      </c>
      <c r="N18" s="1" t="s">
        <v>499</v>
      </c>
      <c r="O18" s="1" t="s">
        <v>500</v>
      </c>
      <c r="P18" s="1" t="s">
        <v>115</v>
      </c>
      <c r="Q18" s="1" t="s">
        <v>501</v>
      </c>
      <c r="R18" s="1" t="s">
        <v>502</v>
      </c>
      <c r="S18" s="1">
        <v>9550794659</v>
      </c>
      <c r="T18" s="1" t="s">
        <v>457</v>
      </c>
      <c r="U18" s="1" t="s">
        <v>503</v>
      </c>
      <c r="V18" s="1">
        <v>9550794659</v>
      </c>
      <c r="W18" s="1" t="s">
        <v>87</v>
      </c>
      <c r="X18" s="1" t="s">
        <v>504</v>
      </c>
      <c r="Y18" s="1" t="s">
        <v>505</v>
      </c>
      <c r="Z18" s="1" t="s">
        <v>151</v>
      </c>
      <c r="AA18" s="1" t="s">
        <v>504</v>
      </c>
      <c r="AB18" s="1" t="s">
        <v>505</v>
      </c>
      <c r="AC18" s="1" t="s">
        <v>151</v>
      </c>
      <c r="AD18" s="1" t="s">
        <v>91</v>
      </c>
      <c r="AE18" s="1" t="s">
        <v>91</v>
      </c>
      <c r="AF18" s="1" t="s">
        <v>506</v>
      </c>
      <c r="AG18" s="1" t="s">
        <v>507</v>
      </c>
      <c r="AH18" s="1" t="s">
        <v>508</v>
      </c>
      <c r="AI18" s="1" t="s">
        <v>437</v>
      </c>
      <c r="AJ18" s="1">
        <v>93.1</v>
      </c>
      <c r="AK18" s="1"/>
      <c r="AL18" s="1" t="s">
        <v>232</v>
      </c>
      <c r="AM18" s="1" t="s">
        <v>509</v>
      </c>
      <c r="AN18" s="1" t="s">
        <v>154</v>
      </c>
      <c r="AO18" s="1" t="s">
        <v>95</v>
      </c>
      <c r="AP18" s="1">
        <v>95.4</v>
      </c>
      <c r="AQ18" s="1"/>
      <c r="AR18" s="1"/>
      <c r="AS18" s="1"/>
      <c r="AT18" s="1"/>
      <c r="AU18" s="1"/>
      <c r="AV18" s="1"/>
      <c r="AW18" s="1"/>
      <c r="AX18" s="1" t="s">
        <v>187</v>
      </c>
      <c r="AY18" s="1" t="s">
        <v>510</v>
      </c>
      <c r="AZ18" s="1" t="s">
        <v>511</v>
      </c>
      <c r="BA18" s="1" t="s">
        <v>163</v>
      </c>
      <c r="BB18" s="1">
        <v>81.3</v>
      </c>
      <c r="BC18" s="1"/>
      <c r="BD18" s="1"/>
      <c r="BE18" s="1"/>
      <c r="BF18" s="1"/>
      <c r="BG18" s="1"/>
      <c r="BH18" s="1"/>
      <c r="BI18" s="1"/>
      <c r="BJ18" s="1" t="s">
        <v>512</v>
      </c>
      <c r="BK18" s="1" t="s">
        <v>513</v>
      </c>
      <c r="BL18" s="1" t="s">
        <v>514</v>
      </c>
      <c r="BM18" s="1" t="s">
        <v>515</v>
      </c>
      <c r="BN18" s="1">
        <v>51</v>
      </c>
      <c r="BO18" s="1"/>
      <c r="BP18" s="1" t="str">
        <f>HYPERLINK("https://nconnect.nicmar.ac.in/storage/profile/ProfilePhoto_H2570082_918732.jpg","Download")</f>
        <v>0</v>
      </c>
      <c r="BQ18" s="3"/>
      <c r="BR18" s="3"/>
    </row>
    <row r="19" spans="1:70">
      <c r="A19" s="1" t="s">
        <v>70</v>
      </c>
      <c r="B19" s="1" t="s">
        <v>71</v>
      </c>
      <c r="C19" s="1" t="s">
        <v>516</v>
      </c>
      <c r="D19" s="1" t="s">
        <v>517</v>
      </c>
      <c r="E19" s="1"/>
      <c r="F19" s="1" t="s">
        <v>518</v>
      </c>
      <c r="G19" s="1" t="s">
        <v>519</v>
      </c>
      <c r="H19" s="1" t="s">
        <v>520</v>
      </c>
      <c r="I19" s="1" t="s">
        <v>521</v>
      </c>
      <c r="J19" s="1">
        <v>6309321426</v>
      </c>
      <c r="K19" s="1" t="s">
        <v>140</v>
      </c>
      <c r="L19" s="1" t="s">
        <v>522</v>
      </c>
      <c r="M19" s="1" t="s">
        <v>80</v>
      </c>
      <c r="N19" s="1" t="s">
        <v>523</v>
      </c>
      <c r="O19" s="1" t="s">
        <v>524</v>
      </c>
      <c r="P19" s="1" t="s">
        <v>322</v>
      </c>
      <c r="Q19" s="1" t="s">
        <v>525</v>
      </c>
      <c r="R19" s="1" t="s">
        <v>526</v>
      </c>
      <c r="S19" s="1">
        <v>9849136449</v>
      </c>
      <c r="T19" s="1" t="s">
        <v>527</v>
      </c>
      <c r="U19" s="1" t="s">
        <v>528</v>
      </c>
      <c r="V19" s="1">
        <v>9000873469</v>
      </c>
      <c r="W19" s="1" t="s">
        <v>148</v>
      </c>
      <c r="X19" s="1" t="s">
        <v>529</v>
      </c>
      <c r="Y19" s="1" t="s">
        <v>530</v>
      </c>
      <c r="Z19" s="1" t="s">
        <v>151</v>
      </c>
      <c r="AA19" s="1" t="s">
        <v>529</v>
      </c>
      <c r="AB19" s="1" t="s">
        <v>530</v>
      </c>
      <c r="AC19" s="1" t="s">
        <v>151</v>
      </c>
      <c r="AD19" s="1" t="s">
        <v>91</v>
      </c>
      <c r="AE19" s="1" t="s">
        <v>91</v>
      </c>
      <c r="AF19" s="1" t="s">
        <v>531</v>
      </c>
      <c r="AG19" s="1" t="s">
        <v>208</v>
      </c>
      <c r="AH19" s="1" t="s">
        <v>154</v>
      </c>
      <c r="AI19" s="1" t="s">
        <v>155</v>
      </c>
      <c r="AJ19" s="1">
        <v>97</v>
      </c>
      <c r="AK19" s="1">
        <v>9.7</v>
      </c>
      <c r="AL19" s="1" t="s">
        <v>532</v>
      </c>
      <c r="AM19" s="1" t="s">
        <v>533</v>
      </c>
      <c r="AN19" s="1" t="s">
        <v>125</v>
      </c>
      <c r="AO19" s="1" t="s">
        <v>186</v>
      </c>
      <c r="AP19" s="1">
        <v>75.2</v>
      </c>
      <c r="AQ19" s="1">
        <v>7.59</v>
      </c>
      <c r="AR19" s="1"/>
      <c r="AS19" s="1"/>
      <c r="AT19" s="1"/>
      <c r="AU19" s="1"/>
      <c r="AV19" s="1"/>
      <c r="AW19" s="1"/>
      <c r="AX19" s="1" t="s">
        <v>187</v>
      </c>
      <c r="AY19" s="1" t="s">
        <v>534</v>
      </c>
      <c r="AZ19" s="1" t="s">
        <v>189</v>
      </c>
      <c r="BA19" s="1" t="s">
        <v>163</v>
      </c>
      <c r="BB19" s="1">
        <v>86.5</v>
      </c>
      <c r="BC19" s="1">
        <v>9.15</v>
      </c>
      <c r="BD19" s="1"/>
      <c r="BE19" s="1"/>
      <c r="BF19" s="1"/>
      <c r="BG19" s="1"/>
      <c r="BH19" s="1"/>
      <c r="BI19" s="1"/>
      <c r="BJ19" s="1" t="s">
        <v>535</v>
      </c>
      <c r="BK19" s="1" t="s">
        <v>536</v>
      </c>
      <c r="BL19" s="1" t="s">
        <v>537</v>
      </c>
      <c r="BM19" s="1" t="s">
        <v>538</v>
      </c>
      <c r="BN19" s="1">
        <v>27</v>
      </c>
      <c r="BO19" s="1" t="s">
        <v>539</v>
      </c>
      <c r="BP19" s="1" t="str">
        <f>HYPERLINK("https://nconnect.nicmar.ac.in/storage/profile/ProfilePhoto_H2570083_478592.jpg","Download")</f>
        <v>0</v>
      </c>
      <c r="BQ19" s="3"/>
      <c r="BR19" s="3"/>
    </row>
    <row r="20" spans="1:70">
      <c r="A20" s="1" t="s">
        <v>70</v>
      </c>
      <c r="B20" s="1" t="s">
        <v>71</v>
      </c>
      <c r="C20" s="1" t="s">
        <v>540</v>
      </c>
      <c r="D20" s="1" t="s">
        <v>541</v>
      </c>
      <c r="E20" s="1"/>
      <c r="F20" s="1" t="s">
        <v>542</v>
      </c>
      <c r="G20" s="1" t="s">
        <v>543</v>
      </c>
      <c r="H20" s="1" t="s">
        <v>544</v>
      </c>
      <c r="I20" s="1" t="s">
        <v>545</v>
      </c>
      <c r="J20" s="1">
        <v>9605099748</v>
      </c>
      <c r="K20" s="1" t="s">
        <v>78</v>
      </c>
      <c r="L20" s="1" t="s">
        <v>546</v>
      </c>
      <c r="M20" s="1" t="s">
        <v>80</v>
      </c>
      <c r="N20" s="1" t="s">
        <v>547</v>
      </c>
      <c r="O20" s="1"/>
      <c r="P20" s="1" t="s">
        <v>115</v>
      </c>
      <c r="Q20" s="1" t="s">
        <v>548</v>
      </c>
      <c r="R20" s="1" t="s">
        <v>549</v>
      </c>
      <c r="S20" s="1">
        <v>9447523113</v>
      </c>
      <c r="T20" s="1" t="s">
        <v>275</v>
      </c>
      <c r="U20" s="1" t="s">
        <v>550</v>
      </c>
      <c r="V20" s="1">
        <v>9947127298</v>
      </c>
      <c r="W20" s="1" t="s">
        <v>148</v>
      </c>
      <c r="X20" s="1" t="s">
        <v>551</v>
      </c>
      <c r="Y20" s="1" t="s">
        <v>552</v>
      </c>
      <c r="Z20" s="1" t="s">
        <v>329</v>
      </c>
      <c r="AA20" s="1" t="s">
        <v>551</v>
      </c>
      <c r="AB20" s="1" t="s">
        <v>552</v>
      </c>
      <c r="AC20" s="1" t="s">
        <v>329</v>
      </c>
      <c r="AD20" s="1" t="s">
        <v>91</v>
      </c>
      <c r="AE20" s="1" t="s">
        <v>91</v>
      </c>
      <c r="AF20" s="1" t="s">
        <v>553</v>
      </c>
      <c r="AG20" s="1" t="s">
        <v>554</v>
      </c>
      <c r="AH20" s="1" t="s">
        <v>408</v>
      </c>
      <c r="AI20" s="1" t="s">
        <v>555</v>
      </c>
      <c r="AJ20" s="1">
        <v>78</v>
      </c>
      <c r="AK20" s="1"/>
      <c r="AL20" s="1" t="s">
        <v>553</v>
      </c>
      <c r="AM20" s="1" t="s">
        <v>556</v>
      </c>
      <c r="AN20" s="1" t="s">
        <v>154</v>
      </c>
      <c r="AO20" s="1" t="s">
        <v>332</v>
      </c>
      <c r="AP20" s="1">
        <v>73.33</v>
      </c>
      <c r="AQ20" s="1"/>
      <c r="AR20" s="1"/>
      <c r="AS20" s="1"/>
      <c r="AT20" s="1"/>
      <c r="AU20" s="1"/>
      <c r="AV20" s="1"/>
      <c r="AW20" s="1"/>
      <c r="AX20" s="1" t="s">
        <v>557</v>
      </c>
      <c r="AY20" s="1" t="s">
        <v>558</v>
      </c>
      <c r="AZ20" s="1" t="s">
        <v>158</v>
      </c>
      <c r="BA20" s="1" t="s">
        <v>559</v>
      </c>
      <c r="BB20" s="1">
        <v>67.05</v>
      </c>
      <c r="BC20" s="1">
        <v>7.08</v>
      </c>
      <c r="BD20" s="1" t="s">
        <v>560</v>
      </c>
      <c r="BE20" s="1" t="s">
        <v>561</v>
      </c>
      <c r="BF20" s="1" t="s">
        <v>562</v>
      </c>
      <c r="BG20" s="1" t="s">
        <v>131</v>
      </c>
      <c r="BH20" s="1">
        <v>69.5</v>
      </c>
      <c r="BI20" s="1"/>
      <c r="BJ20" s="1" t="s">
        <v>563</v>
      </c>
      <c r="BK20" s="1"/>
      <c r="BL20" s="1"/>
      <c r="BM20" s="1" t="s">
        <v>564</v>
      </c>
      <c r="BN20" s="1">
        <v>2</v>
      </c>
      <c r="BO20" s="1" t="s">
        <v>565</v>
      </c>
      <c r="BP20" s="1" t="str">
        <f>HYPERLINK("https://nconnect.nicmar.ac.in/storage/profile/ProfilePhoto_H2570084_891564.jpg","Download")</f>
        <v>0</v>
      </c>
      <c r="BQ20" s="3"/>
      <c r="BR20" s="3"/>
    </row>
    <row r="21" spans="1:70">
      <c r="A21" s="1" t="s">
        <v>70</v>
      </c>
      <c r="B21" s="1" t="s">
        <v>71</v>
      </c>
      <c r="C21" s="1" t="s">
        <v>566</v>
      </c>
      <c r="D21" s="1" t="s">
        <v>567</v>
      </c>
      <c r="E21" s="1" t="s">
        <v>568</v>
      </c>
      <c r="F21" s="1" t="s">
        <v>569</v>
      </c>
      <c r="G21" s="1" t="s">
        <v>570</v>
      </c>
      <c r="H21" s="1" t="s">
        <v>571</v>
      </c>
      <c r="I21" s="1" t="s">
        <v>572</v>
      </c>
      <c r="J21" s="1">
        <v>9885985496</v>
      </c>
      <c r="K21" s="1" t="s">
        <v>78</v>
      </c>
      <c r="L21" s="1" t="s">
        <v>573</v>
      </c>
      <c r="M21" s="1" t="s">
        <v>80</v>
      </c>
      <c r="N21" s="1" t="s">
        <v>574</v>
      </c>
      <c r="O21" s="1" t="s">
        <v>575</v>
      </c>
      <c r="P21" s="1" t="s">
        <v>115</v>
      </c>
      <c r="Q21" s="1" t="s">
        <v>576</v>
      </c>
      <c r="R21" s="1" t="s">
        <v>577</v>
      </c>
      <c r="S21" s="1">
        <v>9032379776</v>
      </c>
      <c r="T21" s="1" t="s">
        <v>275</v>
      </c>
      <c r="U21" s="1" t="s">
        <v>578</v>
      </c>
      <c r="V21" s="1">
        <v>9618914699</v>
      </c>
      <c r="W21" s="1" t="s">
        <v>275</v>
      </c>
      <c r="X21" s="1" t="s">
        <v>579</v>
      </c>
      <c r="Y21" s="1"/>
      <c r="Z21" s="1" t="s">
        <v>151</v>
      </c>
      <c r="AA21" s="1" t="s">
        <v>579</v>
      </c>
      <c r="AB21" s="1"/>
      <c r="AC21" s="1" t="s">
        <v>151</v>
      </c>
      <c r="AD21" s="1" t="s">
        <v>91</v>
      </c>
      <c r="AE21" s="1" t="s">
        <v>91</v>
      </c>
      <c r="AF21" s="1" t="s">
        <v>255</v>
      </c>
      <c r="AG21" s="1" t="s">
        <v>580</v>
      </c>
      <c r="AH21" s="1" t="s">
        <v>231</v>
      </c>
      <c r="AI21" s="1" t="s">
        <v>126</v>
      </c>
      <c r="AJ21" s="1">
        <v>95</v>
      </c>
      <c r="AK21" s="1">
        <v>10</v>
      </c>
      <c r="AL21" s="1" t="s">
        <v>232</v>
      </c>
      <c r="AM21" s="1" t="s">
        <v>580</v>
      </c>
      <c r="AN21" s="1" t="s">
        <v>94</v>
      </c>
      <c r="AO21" s="1" t="s">
        <v>99</v>
      </c>
      <c r="AP21" s="1">
        <v>63.4</v>
      </c>
      <c r="AQ21" s="1">
        <v>0</v>
      </c>
      <c r="AR21" s="1"/>
      <c r="AS21" s="1"/>
      <c r="AT21" s="1"/>
      <c r="AU21" s="1"/>
      <c r="AV21" s="1"/>
      <c r="AW21" s="1"/>
      <c r="AX21" s="1" t="s">
        <v>581</v>
      </c>
      <c r="AY21" s="1" t="s">
        <v>580</v>
      </c>
      <c r="AZ21" s="1" t="s">
        <v>260</v>
      </c>
      <c r="BA21" s="1" t="s">
        <v>103</v>
      </c>
      <c r="BB21" s="1">
        <v>81</v>
      </c>
      <c r="BC21" s="1">
        <v>8.53</v>
      </c>
      <c r="BD21" s="1"/>
      <c r="BE21" s="1"/>
      <c r="BF21" s="1"/>
      <c r="BG21" s="1"/>
      <c r="BH21" s="1"/>
      <c r="BI21" s="1"/>
      <c r="BJ21" s="1" t="s">
        <v>582</v>
      </c>
      <c r="BK21" s="1"/>
      <c r="BL21" s="1"/>
      <c r="BM21" s="1" t="s">
        <v>583</v>
      </c>
      <c r="BN21" s="1">
        <v>38</v>
      </c>
      <c r="BO21" s="1" t="s">
        <v>584</v>
      </c>
      <c r="BP21" s="1" t="str">
        <f>HYPERLINK("https://nconnect.nicmar.ac.in/storage/profile/ProfilePhoto_H2570085_793821.jpg","Download")</f>
        <v>0</v>
      </c>
      <c r="BQ21" s="3"/>
      <c r="BR21" s="3"/>
    </row>
    <row r="22" spans="1:70">
      <c r="A22" s="1" t="s">
        <v>70</v>
      </c>
      <c r="B22" s="1" t="s">
        <v>71</v>
      </c>
      <c r="C22" s="1" t="s">
        <v>585</v>
      </c>
      <c r="D22" s="1" t="s">
        <v>586</v>
      </c>
      <c r="E22" s="1"/>
      <c r="F22" s="1" t="s">
        <v>587</v>
      </c>
      <c r="G22" s="1" t="s">
        <v>588</v>
      </c>
      <c r="H22" s="1" t="s">
        <v>589</v>
      </c>
      <c r="I22" s="1" t="s">
        <v>590</v>
      </c>
      <c r="J22" s="1">
        <v>9948806799</v>
      </c>
      <c r="K22" s="1" t="s">
        <v>140</v>
      </c>
      <c r="L22" s="1" t="s">
        <v>591</v>
      </c>
      <c r="M22" s="1" t="s">
        <v>80</v>
      </c>
      <c r="N22" s="1" t="s">
        <v>592</v>
      </c>
      <c r="O22" s="1" t="s">
        <v>593</v>
      </c>
      <c r="P22" s="1" t="s">
        <v>594</v>
      </c>
      <c r="Q22" s="1" t="s">
        <v>595</v>
      </c>
      <c r="R22" s="1" t="s">
        <v>596</v>
      </c>
      <c r="S22" s="1">
        <v>9866669699</v>
      </c>
      <c r="T22" s="1" t="s">
        <v>456</v>
      </c>
      <c r="U22" s="1" t="s">
        <v>597</v>
      </c>
      <c r="V22" s="1">
        <v>8074270937</v>
      </c>
      <c r="W22" s="1" t="s">
        <v>148</v>
      </c>
      <c r="X22" s="1" t="s">
        <v>598</v>
      </c>
      <c r="Y22" s="1" t="s">
        <v>599</v>
      </c>
      <c r="Z22" s="1" t="s">
        <v>90</v>
      </c>
      <c r="AA22" s="1" t="s">
        <v>598</v>
      </c>
      <c r="AB22" s="1" t="s">
        <v>599</v>
      </c>
      <c r="AC22" s="1" t="s">
        <v>90</v>
      </c>
      <c r="AD22" s="1" t="s">
        <v>91</v>
      </c>
      <c r="AE22" s="1" t="s">
        <v>91</v>
      </c>
      <c r="AF22" s="1" t="s">
        <v>600</v>
      </c>
      <c r="AG22" s="1" t="s">
        <v>601</v>
      </c>
      <c r="AH22" s="1" t="s">
        <v>154</v>
      </c>
      <c r="AI22" s="1" t="s">
        <v>280</v>
      </c>
      <c r="AJ22" s="1">
        <v>78.8</v>
      </c>
      <c r="AK22" s="1"/>
      <c r="AL22" s="1" t="s">
        <v>602</v>
      </c>
      <c r="AM22" s="1" t="s">
        <v>603</v>
      </c>
      <c r="AN22" s="1" t="s">
        <v>94</v>
      </c>
      <c r="AO22" s="1" t="s">
        <v>159</v>
      </c>
      <c r="AP22" s="1">
        <v>95</v>
      </c>
      <c r="AQ22" s="1"/>
      <c r="AR22" s="1"/>
      <c r="AS22" s="1"/>
      <c r="AT22" s="1"/>
      <c r="AU22" s="1"/>
      <c r="AV22" s="1"/>
      <c r="AW22" s="1"/>
      <c r="AX22" s="1" t="s">
        <v>604</v>
      </c>
      <c r="AY22" s="1" t="s">
        <v>363</v>
      </c>
      <c r="AZ22" s="1" t="s">
        <v>260</v>
      </c>
      <c r="BA22" s="1" t="s">
        <v>103</v>
      </c>
      <c r="BB22" s="1">
        <v>61.27</v>
      </c>
      <c r="BC22" s="1">
        <v>6.45</v>
      </c>
      <c r="BD22" s="1"/>
      <c r="BE22" s="1"/>
      <c r="BF22" s="1"/>
      <c r="BG22" s="1"/>
      <c r="BH22" s="1"/>
      <c r="BI22" s="1"/>
      <c r="BJ22" s="1" t="s">
        <v>605</v>
      </c>
      <c r="BK22" s="1"/>
      <c r="BL22" s="1"/>
      <c r="BM22" s="1" t="s">
        <v>606</v>
      </c>
      <c r="BN22" s="1">
        <v>38</v>
      </c>
      <c r="BO22" s="1"/>
      <c r="BP22" s="1" t="str">
        <f>HYPERLINK("https://nconnect.nicmar.ac.in/storage/profile/ProfilePhoto_H2570086_392846.jpg","Download")</f>
        <v>0</v>
      </c>
      <c r="BQ22" s="3"/>
      <c r="BR22" s="3"/>
    </row>
    <row r="23" spans="1:70">
      <c r="A23" s="1" t="s">
        <v>70</v>
      </c>
      <c r="B23" s="1" t="s">
        <v>71</v>
      </c>
      <c r="C23" s="1" t="s">
        <v>607</v>
      </c>
      <c r="D23" s="1" t="s">
        <v>608</v>
      </c>
      <c r="E23" s="1" t="s">
        <v>609</v>
      </c>
      <c r="F23" s="1" t="s">
        <v>391</v>
      </c>
      <c r="G23" s="1" t="s">
        <v>610</v>
      </c>
      <c r="H23" s="1" t="s">
        <v>611</v>
      </c>
      <c r="I23" s="1" t="s">
        <v>612</v>
      </c>
      <c r="J23" s="1">
        <v>9100434463</v>
      </c>
      <c r="K23" s="1" t="s">
        <v>140</v>
      </c>
      <c r="L23" s="1" t="s">
        <v>613</v>
      </c>
      <c r="M23" s="1" t="s">
        <v>80</v>
      </c>
      <c r="N23" s="1" t="s">
        <v>175</v>
      </c>
      <c r="O23" s="1" t="s">
        <v>614</v>
      </c>
      <c r="P23" s="1" t="s">
        <v>82</v>
      </c>
      <c r="Q23" s="1" t="s">
        <v>615</v>
      </c>
      <c r="R23" s="1" t="s">
        <v>616</v>
      </c>
      <c r="S23" s="1">
        <v>9989417738</v>
      </c>
      <c r="T23" s="1" t="s">
        <v>456</v>
      </c>
      <c r="U23" s="1" t="s">
        <v>617</v>
      </c>
      <c r="V23" s="1">
        <v>8374847871</v>
      </c>
      <c r="W23" s="1" t="s">
        <v>87</v>
      </c>
      <c r="X23" s="1" t="s">
        <v>618</v>
      </c>
      <c r="Y23" s="1" t="s">
        <v>619</v>
      </c>
      <c r="Z23" s="1" t="s">
        <v>151</v>
      </c>
      <c r="AA23" s="1" t="s">
        <v>620</v>
      </c>
      <c r="AB23" s="1" t="s">
        <v>122</v>
      </c>
      <c r="AC23" s="1" t="s">
        <v>90</v>
      </c>
      <c r="AD23" s="1" t="s">
        <v>91</v>
      </c>
      <c r="AE23" s="1" t="s">
        <v>91</v>
      </c>
      <c r="AF23" s="1" t="s">
        <v>621</v>
      </c>
      <c r="AG23" s="1" t="s">
        <v>432</v>
      </c>
      <c r="AH23" s="1" t="s">
        <v>508</v>
      </c>
      <c r="AI23" s="1" t="s">
        <v>434</v>
      </c>
      <c r="AJ23" s="1">
        <v>93.1</v>
      </c>
      <c r="AK23" s="1">
        <v>9.8</v>
      </c>
      <c r="AL23" s="1" t="s">
        <v>622</v>
      </c>
      <c r="AM23" s="1" t="s">
        <v>436</v>
      </c>
      <c r="AN23" s="1" t="s">
        <v>230</v>
      </c>
      <c r="AO23" s="1" t="s">
        <v>95</v>
      </c>
      <c r="AP23" s="1">
        <v>69.5</v>
      </c>
      <c r="AQ23" s="1">
        <v>6.95</v>
      </c>
      <c r="AR23" s="1"/>
      <c r="AS23" s="1"/>
      <c r="AT23" s="1"/>
      <c r="AU23" s="1"/>
      <c r="AV23" s="1"/>
      <c r="AW23" s="1"/>
      <c r="AX23" s="1" t="s">
        <v>623</v>
      </c>
      <c r="AY23" s="1" t="s">
        <v>623</v>
      </c>
      <c r="AZ23" s="1" t="s">
        <v>464</v>
      </c>
      <c r="BA23" s="1" t="s">
        <v>562</v>
      </c>
      <c r="BB23" s="1">
        <v>80.3</v>
      </c>
      <c r="BC23" s="1">
        <v>8.03</v>
      </c>
      <c r="BD23" s="1"/>
      <c r="BE23" s="1"/>
      <c r="BF23" s="1"/>
      <c r="BG23" s="1"/>
      <c r="BH23" s="1"/>
      <c r="BI23" s="1"/>
      <c r="BJ23" s="1" t="s">
        <v>624</v>
      </c>
      <c r="BK23" s="1" t="s">
        <v>625</v>
      </c>
      <c r="BL23" s="1" t="s">
        <v>626</v>
      </c>
      <c r="BM23" s="1" t="s">
        <v>627</v>
      </c>
      <c r="BN23" s="1">
        <v>59</v>
      </c>
      <c r="BO23" s="1"/>
      <c r="BP23" s="1" t="str">
        <f>HYPERLINK("https://nconnect.nicmar.ac.in/storage/profile/ProfilePhoto_H2570087_857421.jpg","Download")</f>
        <v>0</v>
      </c>
      <c r="BQ23" s="3"/>
      <c r="BR23" s="3"/>
    </row>
    <row r="24" spans="1:70">
      <c r="A24" s="1" t="s">
        <v>70</v>
      </c>
      <c r="B24" s="1" t="s">
        <v>71</v>
      </c>
      <c r="C24" s="1" t="s">
        <v>628</v>
      </c>
      <c r="D24" s="1" t="s">
        <v>629</v>
      </c>
      <c r="E24" s="1"/>
      <c r="F24" s="1" t="s">
        <v>630</v>
      </c>
      <c r="G24" s="1" t="s">
        <v>631</v>
      </c>
      <c r="H24" s="1" t="s">
        <v>632</v>
      </c>
      <c r="I24" s="1" t="s">
        <v>633</v>
      </c>
      <c r="J24" s="1">
        <v>6303185349</v>
      </c>
      <c r="K24" s="1" t="s">
        <v>140</v>
      </c>
      <c r="L24" s="1" t="s">
        <v>634</v>
      </c>
      <c r="M24" s="1" t="s">
        <v>80</v>
      </c>
      <c r="N24" s="1" t="s">
        <v>635</v>
      </c>
      <c r="O24" s="1"/>
      <c r="P24" s="1" t="s">
        <v>82</v>
      </c>
      <c r="Q24" s="1" t="s">
        <v>636</v>
      </c>
      <c r="R24" s="1" t="s">
        <v>637</v>
      </c>
      <c r="S24" s="1">
        <v>9866284929</v>
      </c>
      <c r="T24" s="1" t="s">
        <v>456</v>
      </c>
      <c r="U24" s="1" t="s">
        <v>638</v>
      </c>
      <c r="V24" s="1">
        <v>9866284929</v>
      </c>
      <c r="W24" s="1" t="s">
        <v>481</v>
      </c>
      <c r="X24" s="1" t="s">
        <v>639</v>
      </c>
      <c r="Y24" s="1" t="s">
        <v>640</v>
      </c>
      <c r="Z24" s="1" t="s">
        <v>151</v>
      </c>
      <c r="AA24" s="1" t="s">
        <v>639</v>
      </c>
      <c r="AB24" s="1" t="s">
        <v>640</v>
      </c>
      <c r="AC24" s="1" t="s">
        <v>151</v>
      </c>
      <c r="AD24" s="1" t="s">
        <v>91</v>
      </c>
      <c r="AE24" s="1" t="s">
        <v>91</v>
      </c>
      <c r="AF24" s="1" t="s">
        <v>641</v>
      </c>
      <c r="AG24" s="1" t="s">
        <v>432</v>
      </c>
      <c r="AH24" s="1" t="s">
        <v>154</v>
      </c>
      <c r="AI24" s="1" t="s">
        <v>231</v>
      </c>
      <c r="AJ24" s="1">
        <v>72</v>
      </c>
      <c r="AK24" s="1">
        <v>7.2</v>
      </c>
      <c r="AL24" s="1" t="s">
        <v>642</v>
      </c>
      <c r="AM24" s="1" t="s">
        <v>436</v>
      </c>
      <c r="AN24" s="1" t="s">
        <v>125</v>
      </c>
      <c r="AO24" s="1" t="s">
        <v>335</v>
      </c>
      <c r="AP24" s="1">
        <v>58.1</v>
      </c>
      <c r="AQ24" s="1">
        <v>6.21</v>
      </c>
      <c r="AR24" s="1"/>
      <c r="AS24" s="1"/>
      <c r="AT24" s="1"/>
      <c r="AU24" s="1"/>
      <c r="AV24" s="1"/>
      <c r="AW24" s="1"/>
      <c r="AX24" s="1" t="s">
        <v>643</v>
      </c>
      <c r="AY24" s="1" t="s">
        <v>644</v>
      </c>
      <c r="AZ24" s="1" t="s">
        <v>645</v>
      </c>
      <c r="BA24" s="1" t="s">
        <v>338</v>
      </c>
      <c r="BB24" s="1">
        <v>76.42</v>
      </c>
      <c r="BC24" s="1">
        <v>7.88</v>
      </c>
      <c r="BD24" s="1"/>
      <c r="BE24" s="1"/>
      <c r="BF24" s="1"/>
      <c r="BG24" s="1"/>
      <c r="BH24" s="1"/>
      <c r="BI24" s="1"/>
      <c r="BJ24" s="1" t="s">
        <v>646</v>
      </c>
      <c r="BK24" s="1"/>
      <c r="BL24" s="1"/>
      <c r="BM24" s="1" t="s">
        <v>647</v>
      </c>
      <c r="BN24" s="1">
        <v>39</v>
      </c>
      <c r="BO24" s="1" t="s">
        <v>648</v>
      </c>
      <c r="BP24" s="1" t="str">
        <f>HYPERLINK("https://nconnect.nicmar.ac.in/storage/profile/ProfilePhoto_H2570088_521963.jpg","Download")</f>
        <v>0</v>
      </c>
      <c r="BQ24" s="3"/>
      <c r="BR24" s="3"/>
    </row>
    <row r="25" spans="1:70">
      <c r="A25" s="1" t="s">
        <v>70</v>
      </c>
      <c r="B25" s="1" t="s">
        <v>71</v>
      </c>
      <c r="C25" s="1" t="s">
        <v>649</v>
      </c>
      <c r="D25" s="1" t="s">
        <v>650</v>
      </c>
      <c r="E25" s="1"/>
      <c r="F25" s="1" t="s">
        <v>651</v>
      </c>
      <c r="G25" s="1" t="s">
        <v>652</v>
      </c>
      <c r="H25" s="1" t="s">
        <v>653</v>
      </c>
      <c r="I25" s="1" t="s">
        <v>654</v>
      </c>
      <c r="J25" s="1">
        <v>7893765499</v>
      </c>
      <c r="K25" s="1" t="s">
        <v>140</v>
      </c>
      <c r="L25" s="1" t="s">
        <v>655</v>
      </c>
      <c r="M25" s="1" t="s">
        <v>80</v>
      </c>
      <c r="N25" s="1" t="s">
        <v>656</v>
      </c>
      <c r="O25" s="1"/>
      <c r="P25" s="1" t="s">
        <v>115</v>
      </c>
      <c r="Q25" s="1" t="s">
        <v>657</v>
      </c>
      <c r="R25" s="1" t="s">
        <v>658</v>
      </c>
      <c r="S25" s="1">
        <v>7396835675</v>
      </c>
      <c r="T25" s="1" t="s">
        <v>659</v>
      </c>
      <c r="U25" s="1" t="s">
        <v>660</v>
      </c>
      <c r="V25" s="1">
        <v>7995701024</v>
      </c>
      <c r="W25" s="1" t="s">
        <v>354</v>
      </c>
      <c r="X25" s="1" t="s">
        <v>661</v>
      </c>
      <c r="Y25" s="1" t="s">
        <v>122</v>
      </c>
      <c r="Z25" s="1" t="s">
        <v>90</v>
      </c>
      <c r="AA25" s="1" t="s">
        <v>661</v>
      </c>
      <c r="AB25" s="1" t="s">
        <v>122</v>
      </c>
      <c r="AC25" s="1" t="s">
        <v>90</v>
      </c>
      <c r="AD25" s="1" t="s">
        <v>91</v>
      </c>
      <c r="AE25" s="1" t="s">
        <v>91</v>
      </c>
      <c r="AF25" s="1" t="s">
        <v>662</v>
      </c>
      <c r="AG25" s="1" t="s">
        <v>663</v>
      </c>
      <c r="AH25" s="1" t="s">
        <v>508</v>
      </c>
      <c r="AI25" s="1" t="s">
        <v>409</v>
      </c>
      <c r="AJ25" s="1">
        <v>72</v>
      </c>
      <c r="AK25" s="1">
        <v>7.2</v>
      </c>
      <c r="AL25" s="1" t="s">
        <v>664</v>
      </c>
      <c r="AM25" s="1" t="s">
        <v>665</v>
      </c>
      <c r="AN25" s="1" t="s">
        <v>154</v>
      </c>
      <c r="AO25" s="1" t="s">
        <v>126</v>
      </c>
      <c r="AP25" s="1">
        <v>63.9</v>
      </c>
      <c r="AQ25" s="1"/>
      <c r="AR25" s="1"/>
      <c r="AS25" s="1"/>
      <c r="AT25" s="1"/>
      <c r="AU25" s="1"/>
      <c r="AV25" s="1"/>
      <c r="AW25" s="1"/>
      <c r="AX25" s="1" t="s">
        <v>666</v>
      </c>
      <c r="AY25" s="1" t="s">
        <v>667</v>
      </c>
      <c r="AZ25" s="1" t="s">
        <v>464</v>
      </c>
      <c r="BA25" s="1" t="s">
        <v>668</v>
      </c>
      <c r="BB25" s="1">
        <v>64.93</v>
      </c>
      <c r="BC25" s="1">
        <v>7.04</v>
      </c>
      <c r="BD25" s="1"/>
      <c r="BE25" s="1"/>
      <c r="BF25" s="1"/>
      <c r="BG25" s="1"/>
      <c r="BH25" s="1"/>
      <c r="BI25" s="1"/>
      <c r="BJ25" s="1" t="s">
        <v>669</v>
      </c>
      <c r="BK25" s="1" t="s">
        <v>670</v>
      </c>
      <c r="BL25" s="1" t="s">
        <v>414</v>
      </c>
      <c r="BM25" s="1" t="s">
        <v>671</v>
      </c>
      <c r="BN25" s="1">
        <v>16</v>
      </c>
      <c r="BO25" s="1"/>
      <c r="BP25" s="1" t="str">
        <f>HYPERLINK("https://nconnect.nicmar.ac.in/storage/profile/ProfilePhoto_H2570089_591673.jpg","Download")</f>
        <v>0</v>
      </c>
      <c r="BQ25" s="3"/>
      <c r="BR25" s="3"/>
    </row>
    <row r="26" spans="1:70">
      <c r="A26" s="1" t="s">
        <v>70</v>
      </c>
      <c r="B26" s="1" t="s">
        <v>71</v>
      </c>
      <c r="C26" s="1" t="s">
        <v>672</v>
      </c>
      <c r="D26" s="1" t="s">
        <v>673</v>
      </c>
      <c r="E26" s="1" t="s">
        <v>674</v>
      </c>
      <c r="F26" s="1" t="s">
        <v>675</v>
      </c>
      <c r="G26" s="1" t="s">
        <v>676</v>
      </c>
      <c r="H26" s="1" t="s">
        <v>677</v>
      </c>
      <c r="I26" s="1" t="s">
        <v>678</v>
      </c>
      <c r="J26" s="1">
        <v>9119111943</v>
      </c>
      <c r="K26" s="1" t="s">
        <v>140</v>
      </c>
      <c r="L26" s="1" t="s">
        <v>679</v>
      </c>
      <c r="M26" s="1" t="s">
        <v>80</v>
      </c>
      <c r="N26" s="1" t="s">
        <v>680</v>
      </c>
      <c r="O26" s="1" t="s">
        <v>681</v>
      </c>
      <c r="P26" s="1" t="s">
        <v>322</v>
      </c>
      <c r="Q26" s="1" t="s">
        <v>682</v>
      </c>
      <c r="R26" s="1" t="s">
        <v>683</v>
      </c>
      <c r="S26" s="1">
        <v>9849960103</v>
      </c>
      <c r="T26" s="1" t="s">
        <v>684</v>
      </c>
      <c r="U26" s="1" t="s">
        <v>685</v>
      </c>
      <c r="V26" s="1">
        <v>9704614785</v>
      </c>
      <c r="W26" s="1" t="s">
        <v>354</v>
      </c>
      <c r="X26" s="1" t="s">
        <v>686</v>
      </c>
      <c r="Y26" s="1" t="s">
        <v>401</v>
      </c>
      <c r="Z26" s="1" t="s">
        <v>90</v>
      </c>
      <c r="AA26" s="1" t="s">
        <v>686</v>
      </c>
      <c r="AB26" s="1" t="s">
        <v>401</v>
      </c>
      <c r="AC26" s="1" t="s">
        <v>90</v>
      </c>
      <c r="AD26" s="1" t="s">
        <v>91</v>
      </c>
      <c r="AE26" s="1" t="s">
        <v>91</v>
      </c>
      <c r="AF26" s="1" t="s">
        <v>687</v>
      </c>
      <c r="AG26" s="1" t="s">
        <v>688</v>
      </c>
      <c r="AH26" s="1" t="s">
        <v>689</v>
      </c>
      <c r="AI26" s="1" t="s">
        <v>690</v>
      </c>
      <c r="AJ26" s="1">
        <v>87.4</v>
      </c>
      <c r="AK26" s="1">
        <v>9.2</v>
      </c>
      <c r="AL26" s="1" t="s">
        <v>691</v>
      </c>
      <c r="AM26" s="1" t="s">
        <v>692</v>
      </c>
      <c r="AN26" s="1" t="s">
        <v>508</v>
      </c>
      <c r="AO26" s="1" t="s">
        <v>231</v>
      </c>
      <c r="AP26" s="1">
        <v>87.3</v>
      </c>
      <c r="AQ26" s="1">
        <v>8.7</v>
      </c>
      <c r="AR26" s="1"/>
      <c r="AS26" s="1"/>
      <c r="AT26" s="1"/>
      <c r="AU26" s="1"/>
      <c r="AV26" s="1"/>
      <c r="AW26" s="1"/>
      <c r="AX26" s="1" t="s">
        <v>234</v>
      </c>
      <c r="AY26" s="1" t="s">
        <v>693</v>
      </c>
      <c r="AZ26" s="1" t="s">
        <v>694</v>
      </c>
      <c r="BA26" s="1" t="s">
        <v>695</v>
      </c>
      <c r="BB26" s="1">
        <v>59.8</v>
      </c>
      <c r="BC26" s="1">
        <v>6.48</v>
      </c>
      <c r="BD26" s="1"/>
      <c r="BE26" s="1"/>
      <c r="BF26" s="1"/>
      <c r="BG26" s="1"/>
      <c r="BH26" s="1"/>
      <c r="BI26" s="1"/>
      <c r="BJ26" s="1" t="s">
        <v>696</v>
      </c>
      <c r="BK26" s="1" t="s">
        <v>697</v>
      </c>
      <c r="BL26" s="1" t="s">
        <v>698</v>
      </c>
      <c r="BM26" s="1" t="s">
        <v>699</v>
      </c>
      <c r="BN26" s="1">
        <v>75</v>
      </c>
      <c r="BO26" s="1"/>
      <c r="BP26" s="1" t="str">
        <f>HYPERLINK("https://nconnect.nicmar.ac.in/storage/profile/ProfilePhoto_H2570090_283794.jpg","Download")</f>
        <v>0</v>
      </c>
      <c r="BQ26" s="3"/>
      <c r="BR26" s="3"/>
    </row>
    <row r="27" spans="1:70">
      <c r="A27" s="1" t="s">
        <v>70</v>
      </c>
      <c r="B27" s="1" t="s">
        <v>71</v>
      </c>
      <c r="C27" s="1" t="s">
        <v>700</v>
      </c>
      <c r="D27" s="1" t="s">
        <v>701</v>
      </c>
      <c r="E27" s="1"/>
      <c r="F27" s="1" t="s">
        <v>702</v>
      </c>
      <c r="G27" s="1" t="s">
        <v>703</v>
      </c>
      <c r="H27" s="1" t="s">
        <v>704</v>
      </c>
      <c r="I27" s="1" t="s">
        <v>705</v>
      </c>
      <c r="J27" s="1">
        <v>9072778980</v>
      </c>
      <c r="K27" s="1" t="s">
        <v>140</v>
      </c>
      <c r="L27" s="1" t="s">
        <v>706</v>
      </c>
      <c r="M27" s="1" t="s">
        <v>80</v>
      </c>
      <c r="N27" s="1" t="s">
        <v>707</v>
      </c>
      <c r="O27" s="1"/>
      <c r="P27" s="1" t="s">
        <v>115</v>
      </c>
      <c r="Q27" s="1" t="s">
        <v>708</v>
      </c>
      <c r="R27" s="1" t="s">
        <v>709</v>
      </c>
      <c r="S27" s="1">
        <v>8547277898</v>
      </c>
      <c r="T27" s="1" t="s">
        <v>710</v>
      </c>
      <c r="U27" s="1" t="s">
        <v>711</v>
      </c>
      <c r="V27" s="1">
        <v>8921298388</v>
      </c>
      <c r="W27" s="1" t="s">
        <v>87</v>
      </c>
      <c r="X27" s="1" t="s">
        <v>712</v>
      </c>
      <c r="Y27" s="1" t="s">
        <v>713</v>
      </c>
      <c r="Z27" s="1" t="s">
        <v>329</v>
      </c>
      <c r="AA27" s="1" t="s">
        <v>712</v>
      </c>
      <c r="AB27" s="1" t="s">
        <v>713</v>
      </c>
      <c r="AC27" s="1" t="s">
        <v>329</v>
      </c>
      <c r="AD27" s="1" t="s">
        <v>91</v>
      </c>
      <c r="AE27" s="1" t="s">
        <v>91</v>
      </c>
      <c r="AF27" s="1" t="s">
        <v>714</v>
      </c>
      <c r="AG27" s="1" t="s">
        <v>715</v>
      </c>
      <c r="AH27" s="1" t="s">
        <v>125</v>
      </c>
      <c r="AI27" s="1" t="s">
        <v>280</v>
      </c>
      <c r="AJ27" s="1">
        <v>88</v>
      </c>
      <c r="AK27" s="1"/>
      <c r="AL27" s="1" t="s">
        <v>716</v>
      </c>
      <c r="AM27" s="1" t="s">
        <v>717</v>
      </c>
      <c r="AN27" s="1" t="s">
        <v>94</v>
      </c>
      <c r="AO27" s="1" t="s">
        <v>162</v>
      </c>
      <c r="AP27" s="1">
        <v>85.25</v>
      </c>
      <c r="AQ27" s="1"/>
      <c r="AR27" s="1"/>
      <c r="AS27" s="1"/>
      <c r="AT27" s="1"/>
      <c r="AU27" s="1"/>
      <c r="AV27" s="1"/>
      <c r="AW27" s="1"/>
      <c r="AX27" s="1" t="s">
        <v>718</v>
      </c>
      <c r="AY27" s="1" t="s">
        <v>719</v>
      </c>
      <c r="AZ27" s="1" t="s">
        <v>281</v>
      </c>
      <c r="BA27" s="1" t="s">
        <v>131</v>
      </c>
      <c r="BB27" s="1">
        <v>68.05</v>
      </c>
      <c r="BC27" s="1">
        <v>8.13</v>
      </c>
      <c r="BD27" s="1"/>
      <c r="BE27" s="1"/>
      <c r="BF27" s="1"/>
      <c r="BG27" s="1"/>
      <c r="BH27" s="1"/>
      <c r="BI27" s="1"/>
      <c r="BJ27" s="1" t="s">
        <v>720</v>
      </c>
      <c r="BK27" s="1"/>
      <c r="BL27" s="1"/>
      <c r="BM27" s="1" t="s">
        <v>721</v>
      </c>
      <c r="BN27" s="1">
        <v>19</v>
      </c>
      <c r="BO27" s="1" t="s">
        <v>722</v>
      </c>
      <c r="BP27" s="1" t="str">
        <f>HYPERLINK("https://nconnect.nicmar.ac.in/storage/profile/ProfilePhoto_H2570091_854319.jpg","Download")</f>
        <v>0</v>
      </c>
      <c r="BQ27" s="3"/>
      <c r="BR27" s="3"/>
    </row>
    <row r="28" spans="1:70">
      <c r="A28" s="1" t="s">
        <v>70</v>
      </c>
      <c r="B28" s="1" t="s">
        <v>71</v>
      </c>
      <c r="C28" s="1" t="s">
        <v>723</v>
      </c>
      <c r="D28" s="1" t="s">
        <v>724</v>
      </c>
      <c r="E28" s="1"/>
      <c r="F28" s="1" t="s">
        <v>725</v>
      </c>
      <c r="G28" s="1" t="s">
        <v>726</v>
      </c>
      <c r="H28" s="1" t="s">
        <v>727</v>
      </c>
      <c r="I28" s="1" t="s">
        <v>728</v>
      </c>
      <c r="J28" s="1">
        <v>9010352439</v>
      </c>
      <c r="K28" s="1" t="s">
        <v>140</v>
      </c>
      <c r="L28" s="1" t="s">
        <v>729</v>
      </c>
      <c r="M28" s="1" t="s">
        <v>80</v>
      </c>
      <c r="N28" s="1" t="s">
        <v>574</v>
      </c>
      <c r="O28" s="1"/>
      <c r="P28" s="1" t="s">
        <v>82</v>
      </c>
      <c r="Q28" s="1" t="s">
        <v>730</v>
      </c>
      <c r="R28" s="1" t="s">
        <v>731</v>
      </c>
      <c r="S28" s="1">
        <v>9985162988</v>
      </c>
      <c r="T28" s="1" t="s">
        <v>732</v>
      </c>
      <c r="U28" s="1" t="s">
        <v>733</v>
      </c>
      <c r="V28" s="1">
        <v>8367535792</v>
      </c>
      <c r="W28" s="1" t="s">
        <v>481</v>
      </c>
      <c r="X28" s="1" t="s">
        <v>734</v>
      </c>
      <c r="Y28" s="1" t="s">
        <v>735</v>
      </c>
      <c r="Z28" s="1" t="s">
        <v>151</v>
      </c>
      <c r="AA28" s="1" t="s">
        <v>734</v>
      </c>
      <c r="AB28" s="1" t="s">
        <v>735</v>
      </c>
      <c r="AC28" s="1" t="s">
        <v>151</v>
      </c>
      <c r="AD28" s="1" t="s">
        <v>91</v>
      </c>
      <c r="AE28" s="1" t="s">
        <v>91</v>
      </c>
      <c r="AF28" s="1" t="s">
        <v>736</v>
      </c>
      <c r="AG28" s="1" t="s">
        <v>737</v>
      </c>
      <c r="AH28" s="1" t="s">
        <v>154</v>
      </c>
      <c r="AI28" s="1" t="s">
        <v>155</v>
      </c>
      <c r="AJ28" s="1">
        <v>95</v>
      </c>
      <c r="AK28" s="1">
        <v>9.5</v>
      </c>
      <c r="AL28" s="1"/>
      <c r="AM28" s="1"/>
      <c r="AN28" s="1"/>
      <c r="AO28" s="1"/>
      <c r="AP28" s="1"/>
      <c r="AQ28" s="1"/>
      <c r="AR28" s="1" t="s">
        <v>738</v>
      </c>
      <c r="AS28" s="1" t="s">
        <v>739</v>
      </c>
      <c r="AT28" s="1" t="s">
        <v>125</v>
      </c>
      <c r="AU28" s="1" t="s">
        <v>159</v>
      </c>
      <c r="AV28" s="1">
        <v>75.08</v>
      </c>
      <c r="AW28" s="1"/>
      <c r="AX28" s="1" t="s">
        <v>740</v>
      </c>
      <c r="AY28" s="1" t="s">
        <v>741</v>
      </c>
      <c r="AZ28" s="1" t="s">
        <v>260</v>
      </c>
      <c r="BA28" s="1" t="s">
        <v>163</v>
      </c>
      <c r="BB28" s="1">
        <v>74.4</v>
      </c>
      <c r="BC28" s="1"/>
      <c r="BD28" s="1"/>
      <c r="BE28" s="1"/>
      <c r="BF28" s="1"/>
      <c r="BG28" s="1"/>
      <c r="BH28" s="1"/>
      <c r="BI28" s="1"/>
      <c r="BJ28" s="1" t="s">
        <v>563</v>
      </c>
      <c r="BK28" s="1"/>
      <c r="BL28" s="1"/>
      <c r="BM28" s="1" t="s">
        <v>742</v>
      </c>
      <c r="BN28" s="1">
        <v>51</v>
      </c>
      <c r="BO28" s="1"/>
      <c r="BP28" s="1" t="str">
        <f>HYPERLINK("https://nconnect.nicmar.ac.in/storage/profile/ProfilePhoto_H2570092_824956.jpg","Download")</f>
        <v>0</v>
      </c>
      <c r="BQ28" s="3"/>
      <c r="BR28" s="3"/>
    </row>
    <row r="29" spans="1:70">
      <c r="A29" s="1" t="s">
        <v>70</v>
      </c>
      <c r="B29" s="1" t="s">
        <v>71</v>
      </c>
      <c r="C29" s="1" t="s">
        <v>743</v>
      </c>
      <c r="D29" s="1" t="s">
        <v>744</v>
      </c>
      <c r="E29" s="1"/>
      <c r="F29" s="1" t="s">
        <v>745</v>
      </c>
      <c r="G29" s="1" t="s">
        <v>746</v>
      </c>
      <c r="H29" s="1" t="s">
        <v>747</v>
      </c>
      <c r="I29" s="1" t="s">
        <v>748</v>
      </c>
      <c r="J29" s="1">
        <v>8126041514</v>
      </c>
      <c r="K29" s="1" t="s">
        <v>78</v>
      </c>
      <c r="L29" s="1" t="s">
        <v>749</v>
      </c>
      <c r="M29" s="1" t="s">
        <v>80</v>
      </c>
      <c r="N29" s="1" t="s">
        <v>321</v>
      </c>
      <c r="O29" s="1"/>
      <c r="P29" s="1" t="s">
        <v>115</v>
      </c>
      <c r="Q29" s="1" t="s">
        <v>750</v>
      </c>
      <c r="R29" s="1" t="s">
        <v>751</v>
      </c>
      <c r="S29" s="1">
        <v>8979931343</v>
      </c>
      <c r="T29" s="1" t="s">
        <v>752</v>
      </c>
      <c r="U29" s="1" t="s">
        <v>753</v>
      </c>
      <c r="V29" s="1">
        <v>8426048249</v>
      </c>
      <c r="W29" s="1" t="s">
        <v>481</v>
      </c>
      <c r="X29" s="1" t="s">
        <v>754</v>
      </c>
      <c r="Y29" s="1" t="s">
        <v>755</v>
      </c>
      <c r="Z29" s="1" t="s">
        <v>329</v>
      </c>
      <c r="AA29" s="1" t="s">
        <v>756</v>
      </c>
      <c r="AB29" s="1" t="s">
        <v>757</v>
      </c>
      <c r="AC29" s="1" t="s">
        <v>758</v>
      </c>
      <c r="AD29" s="1" t="s">
        <v>91</v>
      </c>
      <c r="AE29" s="1" t="s">
        <v>91</v>
      </c>
      <c r="AF29" s="1" t="s">
        <v>759</v>
      </c>
      <c r="AG29" s="1" t="s">
        <v>760</v>
      </c>
      <c r="AH29" s="1" t="s">
        <v>437</v>
      </c>
      <c r="AI29" s="1" t="s">
        <v>332</v>
      </c>
      <c r="AJ29" s="1">
        <v>87.8</v>
      </c>
      <c r="AK29" s="1"/>
      <c r="AL29" s="1" t="s">
        <v>761</v>
      </c>
      <c r="AM29" s="1" t="s">
        <v>760</v>
      </c>
      <c r="AN29" s="1" t="s">
        <v>95</v>
      </c>
      <c r="AO29" s="1" t="s">
        <v>335</v>
      </c>
      <c r="AP29" s="1">
        <v>79.2</v>
      </c>
      <c r="AQ29" s="1"/>
      <c r="AR29" s="1"/>
      <c r="AS29" s="1"/>
      <c r="AT29" s="1"/>
      <c r="AU29" s="1"/>
      <c r="AV29" s="1"/>
      <c r="AW29" s="1"/>
      <c r="AX29" s="1" t="s">
        <v>762</v>
      </c>
      <c r="AY29" s="1" t="s">
        <v>763</v>
      </c>
      <c r="AZ29" s="1" t="s">
        <v>764</v>
      </c>
      <c r="BA29" s="1" t="s">
        <v>338</v>
      </c>
      <c r="BB29" s="1">
        <v>66.9</v>
      </c>
      <c r="BC29" s="1">
        <v>6.69</v>
      </c>
      <c r="BD29" s="1"/>
      <c r="BE29" s="1"/>
      <c r="BF29" s="1"/>
      <c r="BG29" s="1"/>
      <c r="BH29" s="1"/>
      <c r="BI29" s="1"/>
      <c r="BJ29" s="1" t="s">
        <v>765</v>
      </c>
      <c r="BK29" s="1"/>
      <c r="BL29" s="1"/>
      <c r="BM29" s="1" t="s">
        <v>766</v>
      </c>
      <c r="BN29" s="1">
        <v>81</v>
      </c>
      <c r="BO29" s="1"/>
      <c r="BP29" s="1" t="str">
        <f>HYPERLINK("https://nconnect.nicmar.ac.in/storage/profile/ProfilePhoto_H2570094_935276.jpg","Download")</f>
        <v>0</v>
      </c>
      <c r="BQ29" s="3"/>
      <c r="BR29" s="3"/>
    </row>
    <row r="30" spans="1:70">
      <c r="A30" s="1" t="s">
        <v>70</v>
      </c>
      <c r="B30" s="1" t="s">
        <v>71</v>
      </c>
      <c r="C30" s="1" t="s">
        <v>767</v>
      </c>
      <c r="D30" s="1" t="s">
        <v>744</v>
      </c>
      <c r="E30" s="1"/>
      <c r="F30" s="1" t="s">
        <v>768</v>
      </c>
      <c r="G30" s="1" t="s">
        <v>769</v>
      </c>
      <c r="H30" s="1" t="s">
        <v>770</v>
      </c>
      <c r="I30" s="1" t="s">
        <v>771</v>
      </c>
      <c r="J30" s="1">
        <v>9567131668</v>
      </c>
      <c r="K30" s="1" t="s">
        <v>78</v>
      </c>
      <c r="L30" s="1" t="s">
        <v>772</v>
      </c>
      <c r="M30" s="1" t="s">
        <v>80</v>
      </c>
      <c r="N30" s="1" t="s">
        <v>773</v>
      </c>
      <c r="O30" s="1"/>
      <c r="P30" s="1" t="s">
        <v>82</v>
      </c>
      <c r="Q30" s="1" t="s">
        <v>774</v>
      </c>
      <c r="R30" s="1" t="s">
        <v>775</v>
      </c>
      <c r="S30" s="1">
        <v>9497545584</v>
      </c>
      <c r="T30" s="1" t="s">
        <v>776</v>
      </c>
      <c r="U30" s="1" t="s">
        <v>777</v>
      </c>
      <c r="V30" s="1">
        <v>9539303669</v>
      </c>
      <c r="W30" s="1" t="s">
        <v>778</v>
      </c>
      <c r="X30" s="1" t="s">
        <v>779</v>
      </c>
      <c r="Y30" s="1" t="s">
        <v>780</v>
      </c>
      <c r="Z30" s="1" t="s">
        <v>329</v>
      </c>
      <c r="AA30" s="1" t="s">
        <v>779</v>
      </c>
      <c r="AB30" s="1" t="s">
        <v>780</v>
      </c>
      <c r="AC30" s="1" t="s">
        <v>329</v>
      </c>
      <c r="AD30" s="1" t="s">
        <v>91</v>
      </c>
      <c r="AE30" s="1" t="s">
        <v>91</v>
      </c>
      <c r="AF30" s="1" t="s">
        <v>781</v>
      </c>
      <c r="AG30" s="1" t="s">
        <v>782</v>
      </c>
      <c r="AH30" s="1" t="s">
        <v>155</v>
      </c>
      <c r="AI30" s="1" t="s">
        <v>280</v>
      </c>
      <c r="AJ30" s="1">
        <v>94.8</v>
      </c>
      <c r="AK30" s="1"/>
      <c r="AL30" s="1" t="s">
        <v>783</v>
      </c>
      <c r="AM30" s="1" t="s">
        <v>334</v>
      </c>
      <c r="AN30" s="1" t="s">
        <v>94</v>
      </c>
      <c r="AO30" s="1" t="s">
        <v>162</v>
      </c>
      <c r="AP30" s="1">
        <v>99</v>
      </c>
      <c r="AQ30" s="1"/>
      <c r="AR30" s="1"/>
      <c r="AS30" s="1"/>
      <c r="AT30" s="1"/>
      <c r="AU30" s="1"/>
      <c r="AV30" s="1"/>
      <c r="AW30" s="1"/>
      <c r="AX30" s="1" t="s">
        <v>336</v>
      </c>
      <c r="AY30" s="1" t="s">
        <v>784</v>
      </c>
      <c r="AZ30" s="1" t="s">
        <v>260</v>
      </c>
      <c r="BA30" s="1" t="s">
        <v>131</v>
      </c>
      <c r="BB30" s="1">
        <v>73.3</v>
      </c>
      <c r="BC30" s="1">
        <v>7.33</v>
      </c>
      <c r="BD30" s="1"/>
      <c r="BE30" s="1"/>
      <c r="BF30" s="1"/>
      <c r="BG30" s="1"/>
      <c r="BH30" s="1"/>
      <c r="BI30" s="1"/>
      <c r="BJ30" s="1" t="s">
        <v>785</v>
      </c>
      <c r="BK30" s="1"/>
      <c r="BL30" s="1"/>
      <c r="BM30" s="1" t="s">
        <v>786</v>
      </c>
      <c r="BN30" s="1">
        <v>46</v>
      </c>
      <c r="BO30" s="1"/>
      <c r="BP30" s="1" t="str">
        <f>HYPERLINK("https://nconnect.nicmar.ac.in/storage/profile/ProfilePhoto_H2570095_589731.jpg","Download")</f>
        <v>0</v>
      </c>
      <c r="BQ30" s="3"/>
      <c r="BR30" s="3"/>
    </row>
    <row r="31" spans="1:70">
      <c r="A31" s="1" t="s">
        <v>70</v>
      </c>
      <c r="B31" s="1" t="s">
        <v>71</v>
      </c>
      <c r="C31" s="1" t="s">
        <v>787</v>
      </c>
      <c r="D31" s="1" t="s">
        <v>788</v>
      </c>
      <c r="E31" s="1" t="s">
        <v>789</v>
      </c>
      <c r="F31" s="1" t="s">
        <v>790</v>
      </c>
      <c r="G31" s="1" t="s">
        <v>791</v>
      </c>
      <c r="H31" s="1" t="s">
        <v>792</v>
      </c>
      <c r="I31" s="1" t="s">
        <v>793</v>
      </c>
      <c r="J31" s="1">
        <v>9032249904</v>
      </c>
      <c r="K31" s="1" t="s">
        <v>140</v>
      </c>
      <c r="L31" s="1" t="s">
        <v>794</v>
      </c>
      <c r="M31" s="1" t="s">
        <v>80</v>
      </c>
      <c r="N31" s="1" t="s">
        <v>795</v>
      </c>
      <c r="O31" s="1" t="s">
        <v>796</v>
      </c>
      <c r="P31" s="1" t="s">
        <v>115</v>
      </c>
      <c r="Q31" s="1" t="s">
        <v>797</v>
      </c>
      <c r="R31" s="1" t="s">
        <v>798</v>
      </c>
      <c r="S31" s="1">
        <v>8008010143</v>
      </c>
      <c r="T31" s="1" t="s">
        <v>275</v>
      </c>
      <c r="U31" s="1" t="s">
        <v>799</v>
      </c>
      <c r="V31" s="1">
        <v>9292151592</v>
      </c>
      <c r="W31" s="1" t="s">
        <v>148</v>
      </c>
      <c r="X31" s="1" t="s">
        <v>800</v>
      </c>
      <c r="Y31" s="1" t="s">
        <v>122</v>
      </c>
      <c r="Z31" s="1" t="s">
        <v>90</v>
      </c>
      <c r="AA31" s="1" t="s">
        <v>800</v>
      </c>
      <c r="AB31" s="1" t="s">
        <v>122</v>
      </c>
      <c r="AC31" s="1" t="s">
        <v>90</v>
      </c>
      <c r="AD31" s="1" t="s">
        <v>91</v>
      </c>
      <c r="AE31" s="1" t="s">
        <v>91</v>
      </c>
      <c r="AF31" s="1" t="s">
        <v>801</v>
      </c>
      <c r="AG31" s="1" t="s">
        <v>484</v>
      </c>
      <c r="AH31" s="1" t="s">
        <v>154</v>
      </c>
      <c r="AI31" s="1" t="s">
        <v>94</v>
      </c>
      <c r="AJ31" s="1">
        <v>65.2</v>
      </c>
      <c r="AK31" s="1"/>
      <c r="AL31" s="1" t="s">
        <v>802</v>
      </c>
      <c r="AM31" s="1" t="s">
        <v>128</v>
      </c>
      <c r="AN31" s="1" t="s">
        <v>94</v>
      </c>
      <c r="AO31" s="1" t="s">
        <v>281</v>
      </c>
      <c r="AP31" s="1">
        <v>94</v>
      </c>
      <c r="AQ31" s="1"/>
      <c r="AR31" s="1"/>
      <c r="AS31" s="1"/>
      <c r="AT31" s="1"/>
      <c r="AU31" s="1"/>
      <c r="AV31" s="1"/>
      <c r="AW31" s="1"/>
      <c r="AX31" s="1" t="s">
        <v>666</v>
      </c>
      <c r="AY31" s="1" t="s">
        <v>803</v>
      </c>
      <c r="AZ31" s="1" t="s">
        <v>260</v>
      </c>
      <c r="BA31" s="1" t="s">
        <v>103</v>
      </c>
      <c r="BB31" s="1">
        <v>60.61</v>
      </c>
      <c r="BC31" s="1">
        <v>6.38</v>
      </c>
      <c r="BD31" s="1"/>
      <c r="BE31" s="1"/>
      <c r="BF31" s="1"/>
      <c r="BG31" s="1"/>
      <c r="BH31" s="1"/>
      <c r="BI31" s="1"/>
      <c r="BJ31" s="1" t="s">
        <v>804</v>
      </c>
      <c r="BK31" s="1"/>
      <c r="BL31" s="1"/>
      <c r="BM31" s="1" t="s">
        <v>805</v>
      </c>
      <c r="BN31" s="1">
        <v>40</v>
      </c>
      <c r="BO31" s="1" t="s">
        <v>806</v>
      </c>
      <c r="BP31" s="1" t="str">
        <f>HYPERLINK("https://nconnect.nicmar.ac.in/storage/profile/ProfilePhoto_H2570096_192865.jpg","Download")</f>
        <v>0</v>
      </c>
      <c r="BQ31" s="3"/>
      <c r="BR31" s="3"/>
    </row>
    <row r="32" spans="1:70">
      <c r="A32" s="1" t="s">
        <v>70</v>
      </c>
      <c r="B32" s="1" t="s">
        <v>71</v>
      </c>
      <c r="C32" s="1" t="s">
        <v>807</v>
      </c>
      <c r="D32" s="1" t="s">
        <v>808</v>
      </c>
      <c r="E32" s="1"/>
      <c r="F32" s="1" t="s">
        <v>809</v>
      </c>
      <c r="G32" s="1" t="s">
        <v>810</v>
      </c>
      <c r="H32" s="1" t="s">
        <v>811</v>
      </c>
      <c r="I32" s="1" t="s">
        <v>812</v>
      </c>
      <c r="J32" s="1">
        <v>7907470300</v>
      </c>
      <c r="K32" s="1" t="s">
        <v>78</v>
      </c>
      <c r="L32" s="1" t="s">
        <v>813</v>
      </c>
      <c r="M32" s="1" t="s">
        <v>80</v>
      </c>
      <c r="N32" s="1" t="s">
        <v>814</v>
      </c>
      <c r="O32" s="1" t="s">
        <v>815</v>
      </c>
      <c r="P32" s="1" t="s">
        <v>322</v>
      </c>
      <c r="Q32" s="1" t="s">
        <v>816</v>
      </c>
      <c r="R32" s="1" t="s">
        <v>817</v>
      </c>
      <c r="S32" s="1">
        <v>9447343532</v>
      </c>
      <c r="T32" s="1" t="s">
        <v>818</v>
      </c>
      <c r="U32" s="1" t="s">
        <v>819</v>
      </c>
      <c r="V32" s="1">
        <v>9495405336</v>
      </c>
      <c r="W32" s="1" t="s">
        <v>481</v>
      </c>
      <c r="X32" s="1" t="s">
        <v>820</v>
      </c>
      <c r="Y32" s="1" t="s">
        <v>328</v>
      </c>
      <c r="Z32" s="1" t="s">
        <v>329</v>
      </c>
      <c r="AA32" s="1" t="s">
        <v>820</v>
      </c>
      <c r="AB32" s="1" t="s">
        <v>328</v>
      </c>
      <c r="AC32" s="1" t="s">
        <v>329</v>
      </c>
      <c r="AD32" s="1" t="s">
        <v>91</v>
      </c>
      <c r="AE32" s="1" t="s">
        <v>91</v>
      </c>
      <c r="AF32" s="1" t="s">
        <v>821</v>
      </c>
      <c r="AG32" s="1" t="s">
        <v>822</v>
      </c>
      <c r="AH32" s="1" t="s">
        <v>332</v>
      </c>
      <c r="AI32" s="1" t="s">
        <v>126</v>
      </c>
      <c r="AJ32" s="1">
        <v>95.2</v>
      </c>
      <c r="AK32" s="1"/>
      <c r="AL32" s="1" t="s">
        <v>823</v>
      </c>
      <c r="AM32" s="1" t="s">
        <v>822</v>
      </c>
      <c r="AN32" s="1" t="s">
        <v>186</v>
      </c>
      <c r="AO32" s="1" t="s">
        <v>99</v>
      </c>
      <c r="AP32" s="1">
        <v>83</v>
      </c>
      <c r="AQ32" s="1"/>
      <c r="AR32" s="1"/>
      <c r="AS32" s="1"/>
      <c r="AT32" s="1"/>
      <c r="AU32" s="1"/>
      <c r="AV32" s="1"/>
      <c r="AW32" s="1"/>
      <c r="AX32" s="1" t="s">
        <v>336</v>
      </c>
      <c r="AY32" s="1" t="s">
        <v>824</v>
      </c>
      <c r="AZ32" s="1" t="s">
        <v>258</v>
      </c>
      <c r="BA32" s="1" t="s">
        <v>261</v>
      </c>
      <c r="BB32" s="1">
        <v>77</v>
      </c>
      <c r="BC32" s="1">
        <v>7.7</v>
      </c>
      <c r="BD32" s="1"/>
      <c r="BE32" s="1"/>
      <c r="BF32" s="1"/>
      <c r="BG32" s="1"/>
      <c r="BH32" s="1"/>
      <c r="BI32" s="1"/>
      <c r="BJ32" s="1" t="s">
        <v>825</v>
      </c>
      <c r="BK32" s="1"/>
      <c r="BL32" s="1"/>
      <c r="BM32" s="1" t="s">
        <v>826</v>
      </c>
      <c r="BN32" s="1">
        <v>41</v>
      </c>
      <c r="BO32" s="1"/>
      <c r="BP32" s="1" t="str">
        <f>HYPERLINK("https://nconnect.nicmar.ac.in/storage/profile/ProfilePhoto_H2570099_816274.jpg","Download")</f>
        <v>0</v>
      </c>
      <c r="BQ32" s="3"/>
      <c r="BR32" s="3"/>
    </row>
    <row r="33" spans="1:70">
      <c r="A33" s="1" t="s">
        <v>70</v>
      </c>
      <c r="B33" s="1" t="s">
        <v>71</v>
      </c>
      <c r="C33" s="1" t="s">
        <v>827</v>
      </c>
      <c r="D33" s="1" t="s">
        <v>828</v>
      </c>
      <c r="E33" s="1"/>
      <c r="F33" s="1" t="s">
        <v>829</v>
      </c>
      <c r="G33" s="1" t="s">
        <v>830</v>
      </c>
      <c r="H33" s="1" t="s">
        <v>831</v>
      </c>
      <c r="I33" s="1" t="s">
        <v>832</v>
      </c>
      <c r="J33" s="1">
        <v>8590611321</v>
      </c>
      <c r="K33" s="1" t="s">
        <v>140</v>
      </c>
      <c r="L33" s="1" t="s">
        <v>833</v>
      </c>
      <c r="M33" s="1" t="s">
        <v>80</v>
      </c>
      <c r="N33" s="1" t="s">
        <v>834</v>
      </c>
      <c r="O33" s="1"/>
      <c r="P33" s="1" t="s">
        <v>322</v>
      </c>
      <c r="Q33" s="1" t="s">
        <v>835</v>
      </c>
      <c r="R33" s="1" t="s">
        <v>836</v>
      </c>
      <c r="S33" s="1">
        <v>9447323647</v>
      </c>
      <c r="T33" s="1" t="s">
        <v>275</v>
      </c>
      <c r="U33" s="1" t="s">
        <v>837</v>
      </c>
      <c r="V33" s="1">
        <v>9446533647</v>
      </c>
      <c r="W33" s="1" t="s">
        <v>148</v>
      </c>
      <c r="X33" s="1" t="s">
        <v>838</v>
      </c>
      <c r="Y33" s="1" t="s">
        <v>839</v>
      </c>
      <c r="Z33" s="1" t="s">
        <v>329</v>
      </c>
      <c r="AA33" s="1" t="s">
        <v>838</v>
      </c>
      <c r="AB33" s="1" t="s">
        <v>839</v>
      </c>
      <c r="AC33" s="1" t="s">
        <v>329</v>
      </c>
      <c r="AD33" s="1" t="s">
        <v>91</v>
      </c>
      <c r="AE33" s="1" t="s">
        <v>91</v>
      </c>
      <c r="AF33" s="1" t="s">
        <v>840</v>
      </c>
      <c r="AG33" s="1" t="s">
        <v>841</v>
      </c>
      <c r="AH33" s="1" t="s">
        <v>154</v>
      </c>
      <c r="AI33" s="1" t="s">
        <v>332</v>
      </c>
      <c r="AJ33" s="1">
        <v>73.8</v>
      </c>
      <c r="AK33" s="1"/>
      <c r="AL33" s="1" t="s">
        <v>842</v>
      </c>
      <c r="AM33" s="1" t="s">
        <v>843</v>
      </c>
      <c r="AN33" s="1" t="s">
        <v>125</v>
      </c>
      <c r="AO33" s="1" t="s">
        <v>335</v>
      </c>
      <c r="AP33" s="1">
        <v>78.25</v>
      </c>
      <c r="AQ33" s="1"/>
      <c r="AR33" s="1"/>
      <c r="AS33" s="1"/>
      <c r="AT33" s="1"/>
      <c r="AU33" s="1"/>
      <c r="AV33" s="1"/>
      <c r="AW33" s="1"/>
      <c r="AX33" s="1" t="s">
        <v>844</v>
      </c>
      <c r="AY33" s="1" t="s">
        <v>845</v>
      </c>
      <c r="AZ33" s="1" t="s">
        <v>764</v>
      </c>
      <c r="BA33" s="1" t="s">
        <v>846</v>
      </c>
      <c r="BB33" s="1">
        <v>66.3</v>
      </c>
      <c r="BC33" s="1">
        <v>6.63</v>
      </c>
      <c r="BD33" s="1"/>
      <c r="BE33" s="1"/>
      <c r="BF33" s="1"/>
      <c r="BG33" s="1"/>
      <c r="BH33" s="1"/>
      <c r="BI33" s="1"/>
      <c r="BJ33" s="1" t="s">
        <v>847</v>
      </c>
      <c r="BK33" s="1"/>
      <c r="BL33" s="1"/>
      <c r="BM33" s="1" t="s">
        <v>848</v>
      </c>
      <c r="BN33" s="1">
        <v>104</v>
      </c>
      <c r="BO33" s="1"/>
      <c r="BP33" s="1" t="str">
        <f>HYPERLINK("https://nconnect.nicmar.ac.in/storage/profile/ProfilePhoto_H2570100_896542.jpg","Download")</f>
        <v>0</v>
      </c>
      <c r="BQ33" s="3"/>
      <c r="BR33" s="3"/>
    </row>
    <row r="34" spans="1:70">
      <c r="A34" s="1" t="s">
        <v>70</v>
      </c>
      <c r="B34" s="1" t="s">
        <v>71</v>
      </c>
      <c r="C34" s="1" t="s">
        <v>849</v>
      </c>
      <c r="D34" s="1" t="s">
        <v>850</v>
      </c>
      <c r="E34" s="1"/>
      <c r="F34" s="1" t="s">
        <v>851</v>
      </c>
      <c r="G34" s="1" t="s">
        <v>852</v>
      </c>
      <c r="H34" s="1" t="s">
        <v>853</v>
      </c>
      <c r="I34" s="1" t="s">
        <v>854</v>
      </c>
      <c r="J34" s="1">
        <v>9591351289</v>
      </c>
      <c r="K34" s="1" t="s">
        <v>140</v>
      </c>
      <c r="L34" s="1" t="s">
        <v>855</v>
      </c>
      <c r="M34" s="1" t="s">
        <v>80</v>
      </c>
      <c r="N34" s="1" t="s">
        <v>856</v>
      </c>
      <c r="O34" s="1"/>
      <c r="P34" s="1" t="s">
        <v>322</v>
      </c>
      <c r="Q34" s="1" t="s">
        <v>857</v>
      </c>
      <c r="R34" s="1" t="s">
        <v>858</v>
      </c>
      <c r="S34" s="1">
        <v>9880176903</v>
      </c>
      <c r="T34" s="1" t="s">
        <v>859</v>
      </c>
      <c r="U34" s="1" t="s">
        <v>860</v>
      </c>
      <c r="V34" s="1">
        <v>9880576442</v>
      </c>
      <c r="W34" s="1" t="s">
        <v>861</v>
      </c>
      <c r="X34" s="1" t="s">
        <v>862</v>
      </c>
      <c r="Y34" s="1" t="s">
        <v>863</v>
      </c>
      <c r="Z34" s="1" t="s">
        <v>864</v>
      </c>
      <c r="AA34" s="1" t="s">
        <v>862</v>
      </c>
      <c r="AB34" s="1" t="s">
        <v>863</v>
      </c>
      <c r="AC34" s="1" t="s">
        <v>864</v>
      </c>
      <c r="AD34" s="1" t="s">
        <v>91</v>
      </c>
      <c r="AE34" s="1" t="s">
        <v>91</v>
      </c>
      <c r="AF34" s="1" t="s">
        <v>865</v>
      </c>
      <c r="AG34" s="1" t="s">
        <v>866</v>
      </c>
      <c r="AH34" s="1" t="s">
        <v>867</v>
      </c>
      <c r="AI34" s="1" t="s">
        <v>433</v>
      </c>
      <c r="AJ34" s="1">
        <v>77.9</v>
      </c>
      <c r="AK34" s="1">
        <v>8.2</v>
      </c>
      <c r="AL34" s="1" t="s">
        <v>868</v>
      </c>
      <c r="AM34" s="1" t="s">
        <v>869</v>
      </c>
      <c r="AN34" s="1" t="s">
        <v>508</v>
      </c>
      <c r="AO34" s="1" t="s">
        <v>332</v>
      </c>
      <c r="AP34" s="1">
        <v>77</v>
      </c>
      <c r="AQ34" s="1"/>
      <c r="AR34" s="1"/>
      <c r="AS34" s="1"/>
      <c r="AT34" s="1"/>
      <c r="AU34" s="1"/>
      <c r="AV34" s="1"/>
      <c r="AW34" s="1"/>
      <c r="AX34" s="1" t="s">
        <v>870</v>
      </c>
      <c r="AY34" s="1" t="s">
        <v>871</v>
      </c>
      <c r="AZ34" s="1" t="s">
        <v>694</v>
      </c>
      <c r="BA34" s="1" t="s">
        <v>668</v>
      </c>
      <c r="BB34" s="1">
        <v>64.3</v>
      </c>
      <c r="BC34" s="1">
        <v>7.18</v>
      </c>
      <c r="BD34" s="1"/>
      <c r="BE34" s="1"/>
      <c r="BF34" s="1"/>
      <c r="BG34" s="1"/>
      <c r="BH34" s="1"/>
      <c r="BI34" s="1"/>
      <c r="BJ34" s="1" t="s">
        <v>872</v>
      </c>
      <c r="BK34" s="1" t="s">
        <v>873</v>
      </c>
      <c r="BL34" s="1" t="s">
        <v>874</v>
      </c>
      <c r="BM34" s="1" t="s">
        <v>875</v>
      </c>
      <c r="BN34" s="1">
        <v>36</v>
      </c>
      <c r="BO34" s="1"/>
      <c r="BP34" s="1" t="str">
        <f>HYPERLINK("https://nconnect.nicmar.ac.in/storage/profile/ProfilePhoto_H2570101_527614.jpg","Download")</f>
        <v>0</v>
      </c>
      <c r="BQ34" s="3"/>
      <c r="BR34" s="3"/>
    </row>
    <row r="35" spans="1:70">
      <c r="A35" s="1" t="s">
        <v>70</v>
      </c>
      <c r="B35" s="1" t="s">
        <v>71</v>
      </c>
      <c r="C35" s="1" t="s">
        <v>876</v>
      </c>
      <c r="D35" s="1" t="s">
        <v>877</v>
      </c>
      <c r="E35" s="1" t="s">
        <v>878</v>
      </c>
      <c r="F35" s="1" t="s">
        <v>879</v>
      </c>
      <c r="G35" s="1" t="s">
        <v>880</v>
      </c>
      <c r="H35" s="1" t="s">
        <v>881</v>
      </c>
      <c r="I35" s="1" t="s">
        <v>882</v>
      </c>
      <c r="J35" s="1">
        <v>9998275399</v>
      </c>
      <c r="K35" s="1" t="s">
        <v>78</v>
      </c>
      <c r="L35" s="1" t="s">
        <v>883</v>
      </c>
      <c r="M35" s="1" t="s">
        <v>80</v>
      </c>
      <c r="N35" s="1" t="s">
        <v>884</v>
      </c>
      <c r="O35" s="1" t="s">
        <v>885</v>
      </c>
      <c r="P35" s="1" t="s">
        <v>115</v>
      </c>
      <c r="Q35" s="1" t="s">
        <v>886</v>
      </c>
      <c r="R35" s="1" t="s">
        <v>887</v>
      </c>
      <c r="S35" s="1">
        <v>9824412308</v>
      </c>
      <c r="T35" s="1" t="s">
        <v>427</v>
      </c>
      <c r="U35" s="1" t="s">
        <v>888</v>
      </c>
      <c r="V35" s="1">
        <v>9714330367</v>
      </c>
      <c r="W35" s="1" t="s">
        <v>481</v>
      </c>
      <c r="X35" s="1" t="s">
        <v>889</v>
      </c>
      <c r="Y35" s="1" t="s">
        <v>890</v>
      </c>
      <c r="Z35" s="1" t="s">
        <v>891</v>
      </c>
      <c r="AA35" s="1" t="s">
        <v>889</v>
      </c>
      <c r="AB35" s="1" t="s">
        <v>890</v>
      </c>
      <c r="AC35" s="1" t="s">
        <v>891</v>
      </c>
      <c r="AD35" s="1" t="s">
        <v>91</v>
      </c>
      <c r="AE35" s="1" t="s">
        <v>91</v>
      </c>
      <c r="AF35" s="1" t="s">
        <v>892</v>
      </c>
      <c r="AG35" s="1" t="s">
        <v>893</v>
      </c>
      <c r="AH35" s="1" t="s">
        <v>508</v>
      </c>
      <c r="AI35" s="1" t="s">
        <v>230</v>
      </c>
      <c r="AJ35" s="1">
        <v>74.33</v>
      </c>
      <c r="AK35" s="1">
        <v>0</v>
      </c>
      <c r="AL35" s="1" t="s">
        <v>894</v>
      </c>
      <c r="AM35" s="1" t="s">
        <v>893</v>
      </c>
      <c r="AN35" s="1" t="s">
        <v>125</v>
      </c>
      <c r="AO35" s="1" t="s">
        <v>280</v>
      </c>
      <c r="AP35" s="1">
        <v>68.15</v>
      </c>
      <c r="AQ35" s="1">
        <v>0</v>
      </c>
      <c r="AR35" s="1"/>
      <c r="AS35" s="1"/>
      <c r="AT35" s="1"/>
      <c r="AU35" s="1"/>
      <c r="AV35" s="1"/>
      <c r="AW35" s="1"/>
      <c r="AX35" s="1" t="s">
        <v>895</v>
      </c>
      <c r="AY35" s="1" t="s">
        <v>896</v>
      </c>
      <c r="AZ35" s="1" t="s">
        <v>236</v>
      </c>
      <c r="BA35" s="1" t="s">
        <v>897</v>
      </c>
      <c r="BB35" s="1">
        <v>68</v>
      </c>
      <c r="BC35" s="1">
        <v>7.3</v>
      </c>
      <c r="BD35" s="1"/>
      <c r="BE35" s="1"/>
      <c r="BF35" s="1"/>
      <c r="BG35" s="1"/>
      <c r="BH35" s="1"/>
      <c r="BI35" s="1"/>
      <c r="BJ35" s="1" t="s">
        <v>898</v>
      </c>
      <c r="BK35" s="1"/>
      <c r="BL35" s="1"/>
      <c r="BM35" s="1" t="s">
        <v>899</v>
      </c>
      <c r="BN35" s="1">
        <v>66</v>
      </c>
      <c r="BO35" s="1"/>
      <c r="BP35" s="1" t="str">
        <f>HYPERLINK("https://nconnect.nicmar.ac.in/storage/profile/ProfilePhoto_H2570102_965473.jpg","Download")</f>
        <v>0</v>
      </c>
      <c r="BQ35" s="3"/>
      <c r="BR35" s="3"/>
    </row>
    <row r="36" spans="1:70">
      <c r="A36" s="1" t="s">
        <v>70</v>
      </c>
      <c r="B36" s="1" t="s">
        <v>71</v>
      </c>
      <c r="C36" s="1" t="s">
        <v>900</v>
      </c>
      <c r="D36" s="1" t="s">
        <v>901</v>
      </c>
      <c r="E36" s="1"/>
      <c r="F36" s="1" t="s">
        <v>902</v>
      </c>
      <c r="G36" s="1" t="s">
        <v>903</v>
      </c>
      <c r="H36" s="1" t="s">
        <v>904</v>
      </c>
      <c r="I36" s="1" t="s">
        <v>905</v>
      </c>
      <c r="J36" s="1">
        <v>8186043208</v>
      </c>
      <c r="K36" s="1" t="s">
        <v>78</v>
      </c>
      <c r="L36" s="1" t="s">
        <v>906</v>
      </c>
      <c r="M36" s="1" t="s">
        <v>80</v>
      </c>
      <c r="N36" s="1" t="s">
        <v>795</v>
      </c>
      <c r="O36" s="1" t="s">
        <v>907</v>
      </c>
      <c r="P36" s="1" t="s">
        <v>115</v>
      </c>
      <c r="Q36" s="1" t="s">
        <v>908</v>
      </c>
      <c r="R36" s="1" t="s">
        <v>909</v>
      </c>
      <c r="S36" s="1">
        <v>9441114527</v>
      </c>
      <c r="T36" s="1" t="s">
        <v>910</v>
      </c>
      <c r="U36" s="1" t="s">
        <v>911</v>
      </c>
      <c r="V36" s="1">
        <v>9951090516</v>
      </c>
      <c r="W36" s="1" t="s">
        <v>354</v>
      </c>
      <c r="X36" s="1" t="s">
        <v>912</v>
      </c>
      <c r="Y36" s="1" t="s">
        <v>913</v>
      </c>
      <c r="Z36" s="1" t="s">
        <v>90</v>
      </c>
      <c r="AA36" s="1" t="s">
        <v>912</v>
      </c>
      <c r="AB36" s="1" t="s">
        <v>913</v>
      </c>
      <c r="AC36" s="1" t="s">
        <v>90</v>
      </c>
      <c r="AD36" s="1" t="s">
        <v>91</v>
      </c>
      <c r="AE36" s="1" t="s">
        <v>91</v>
      </c>
      <c r="AF36" s="1" t="s">
        <v>914</v>
      </c>
      <c r="AG36" s="1" t="s">
        <v>915</v>
      </c>
      <c r="AH36" s="1" t="s">
        <v>508</v>
      </c>
      <c r="AI36" s="1" t="s">
        <v>434</v>
      </c>
      <c r="AJ36" s="1">
        <v>92.15</v>
      </c>
      <c r="AK36" s="1">
        <v>9.7</v>
      </c>
      <c r="AL36" s="1" t="s">
        <v>916</v>
      </c>
      <c r="AM36" s="1" t="s">
        <v>915</v>
      </c>
      <c r="AN36" s="1" t="s">
        <v>154</v>
      </c>
      <c r="AO36" s="1" t="s">
        <v>95</v>
      </c>
      <c r="AP36" s="1">
        <v>97.8</v>
      </c>
      <c r="AQ36" s="1">
        <v>10</v>
      </c>
      <c r="AR36" s="1"/>
      <c r="AS36" s="1"/>
      <c r="AT36" s="1"/>
      <c r="AU36" s="1"/>
      <c r="AV36" s="1"/>
      <c r="AW36" s="1"/>
      <c r="AX36" s="1" t="s">
        <v>666</v>
      </c>
      <c r="AY36" s="1" t="s">
        <v>917</v>
      </c>
      <c r="AZ36" s="1" t="s">
        <v>464</v>
      </c>
      <c r="BA36" s="1" t="s">
        <v>668</v>
      </c>
      <c r="BB36" s="1">
        <v>81.81</v>
      </c>
      <c r="BC36" s="1">
        <v>8.19</v>
      </c>
      <c r="BD36" s="1"/>
      <c r="BE36" s="1"/>
      <c r="BF36" s="1"/>
      <c r="BG36" s="1"/>
      <c r="BH36" s="1"/>
      <c r="BI36" s="1"/>
      <c r="BJ36" s="1" t="s">
        <v>918</v>
      </c>
      <c r="BK36" s="1"/>
      <c r="BL36" s="1"/>
      <c r="BM36" s="1" t="s">
        <v>919</v>
      </c>
      <c r="BN36" s="1">
        <v>40</v>
      </c>
      <c r="BO36" s="1" t="s">
        <v>920</v>
      </c>
      <c r="BP36" s="1" t="str">
        <f>HYPERLINK("https://nconnect.nicmar.ac.in/storage/profile/ProfilePhoto_H2570103_214396.jpg","Download")</f>
        <v>0</v>
      </c>
      <c r="BQ36" s="3"/>
      <c r="BR36" s="3"/>
    </row>
    <row r="37" spans="1:70">
      <c r="A37" s="1" t="s">
        <v>70</v>
      </c>
      <c r="B37" s="1" t="s">
        <v>71</v>
      </c>
      <c r="C37" s="1" t="s">
        <v>921</v>
      </c>
      <c r="D37" s="1" t="s">
        <v>922</v>
      </c>
      <c r="E37" s="1"/>
      <c r="F37" s="1" t="s">
        <v>923</v>
      </c>
      <c r="G37" s="1" t="s">
        <v>924</v>
      </c>
      <c r="H37" s="1" t="s">
        <v>925</v>
      </c>
      <c r="I37" s="1" t="s">
        <v>926</v>
      </c>
      <c r="J37" s="1">
        <v>8885969666</v>
      </c>
      <c r="K37" s="1" t="s">
        <v>140</v>
      </c>
      <c r="L37" s="1" t="s">
        <v>927</v>
      </c>
      <c r="M37" s="1" t="s">
        <v>80</v>
      </c>
      <c r="N37" s="1" t="s">
        <v>928</v>
      </c>
      <c r="O37" s="1"/>
      <c r="P37" s="1" t="s">
        <v>115</v>
      </c>
      <c r="Q37" s="1" t="s">
        <v>929</v>
      </c>
      <c r="R37" s="1" t="s">
        <v>930</v>
      </c>
      <c r="S37" s="1">
        <v>9848466602</v>
      </c>
      <c r="T37" s="1" t="s">
        <v>275</v>
      </c>
      <c r="U37" s="1" t="s">
        <v>931</v>
      </c>
      <c r="V37" s="1">
        <v>9951107772</v>
      </c>
      <c r="W37" s="1" t="s">
        <v>148</v>
      </c>
      <c r="X37" s="1" t="s">
        <v>932</v>
      </c>
      <c r="Y37" s="1" t="s">
        <v>122</v>
      </c>
      <c r="Z37" s="1" t="s">
        <v>90</v>
      </c>
      <c r="AA37" s="1" t="s">
        <v>933</v>
      </c>
      <c r="AB37" s="1" t="s">
        <v>934</v>
      </c>
      <c r="AC37" s="1" t="s">
        <v>90</v>
      </c>
      <c r="AD37" s="1" t="s">
        <v>91</v>
      </c>
      <c r="AE37" s="1" t="s">
        <v>91</v>
      </c>
      <c r="AF37" s="1" t="s">
        <v>935</v>
      </c>
      <c r="AG37" s="1" t="s">
        <v>936</v>
      </c>
      <c r="AH37" s="1" t="s">
        <v>230</v>
      </c>
      <c r="AI37" s="1" t="s">
        <v>158</v>
      </c>
      <c r="AJ37" s="1">
        <v>86.45</v>
      </c>
      <c r="AK37" s="1">
        <v>9.1</v>
      </c>
      <c r="AL37" s="1" t="s">
        <v>937</v>
      </c>
      <c r="AM37" s="1" t="s">
        <v>938</v>
      </c>
      <c r="AN37" s="1" t="s">
        <v>158</v>
      </c>
      <c r="AO37" s="1" t="s">
        <v>335</v>
      </c>
      <c r="AP37" s="1">
        <v>76.9</v>
      </c>
      <c r="AQ37" s="1">
        <v>7.69</v>
      </c>
      <c r="AR37" s="1"/>
      <c r="AS37" s="1"/>
      <c r="AT37" s="1"/>
      <c r="AU37" s="1"/>
      <c r="AV37" s="1"/>
      <c r="AW37" s="1"/>
      <c r="AX37" s="1" t="s">
        <v>939</v>
      </c>
      <c r="AY37" s="1" t="s">
        <v>940</v>
      </c>
      <c r="AZ37" s="1" t="s">
        <v>764</v>
      </c>
      <c r="BA37" s="1" t="s">
        <v>941</v>
      </c>
      <c r="BB37" s="1">
        <v>61.8</v>
      </c>
      <c r="BC37" s="1">
        <v>6.18</v>
      </c>
      <c r="BD37" s="1"/>
      <c r="BE37" s="1"/>
      <c r="BF37" s="1"/>
      <c r="BG37" s="1"/>
      <c r="BH37" s="1"/>
      <c r="BI37" s="1"/>
      <c r="BJ37" s="1" t="s">
        <v>942</v>
      </c>
      <c r="BK37" s="1"/>
      <c r="BL37" s="1"/>
      <c r="BM37" s="1" t="s">
        <v>943</v>
      </c>
      <c r="BN37" s="1">
        <v>87</v>
      </c>
      <c r="BO37" s="1"/>
      <c r="BP37" s="1" t="str">
        <f>HYPERLINK("https://nconnect.nicmar.ac.in/storage/profile/ProfilePhoto_H2570104_249653.jpg","Download")</f>
        <v>0</v>
      </c>
      <c r="BQ37" s="3"/>
      <c r="BR37" s="3"/>
    </row>
    <row r="38" spans="1:70">
      <c r="A38" s="1" t="s">
        <v>70</v>
      </c>
      <c r="B38" s="1" t="s">
        <v>71</v>
      </c>
      <c r="C38" s="1" t="s">
        <v>944</v>
      </c>
      <c r="D38" s="1" t="s">
        <v>945</v>
      </c>
      <c r="E38" s="1"/>
      <c r="F38" s="1" t="s">
        <v>946</v>
      </c>
      <c r="G38" s="1" t="s">
        <v>947</v>
      </c>
      <c r="H38" s="1" t="s">
        <v>948</v>
      </c>
      <c r="I38" s="1" t="s">
        <v>949</v>
      </c>
      <c r="J38" s="1">
        <v>9502291516</v>
      </c>
      <c r="K38" s="1" t="s">
        <v>140</v>
      </c>
      <c r="L38" s="1" t="s">
        <v>950</v>
      </c>
      <c r="M38" s="1" t="s">
        <v>80</v>
      </c>
      <c r="N38" s="1" t="s">
        <v>574</v>
      </c>
      <c r="O38" s="1" t="s">
        <v>951</v>
      </c>
      <c r="P38" s="1" t="s">
        <v>115</v>
      </c>
      <c r="Q38" s="1" t="s">
        <v>952</v>
      </c>
      <c r="R38" s="1" t="s">
        <v>953</v>
      </c>
      <c r="S38" s="1">
        <v>9640371206</v>
      </c>
      <c r="T38" s="1" t="s">
        <v>456</v>
      </c>
      <c r="U38" s="1" t="s">
        <v>954</v>
      </c>
      <c r="V38" s="1">
        <v>9652298837</v>
      </c>
      <c r="W38" s="1" t="s">
        <v>87</v>
      </c>
      <c r="X38" s="1" t="s">
        <v>955</v>
      </c>
      <c r="Y38" s="1" t="s">
        <v>530</v>
      </c>
      <c r="Z38" s="1" t="s">
        <v>151</v>
      </c>
      <c r="AA38" s="1" t="s">
        <v>955</v>
      </c>
      <c r="AB38" s="1" t="s">
        <v>530</v>
      </c>
      <c r="AC38" s="1" t="s">
        <v>151</v>
      </c>
      <c r="AD38" s="1" t="s">
        <v>91</v>
      </c>
      <c r="AE38" s="1" t="s">
        <v>91</v>
      </c>
      <c r="AF38" s="1" t="s">
        <v>956</v>
      </c>
      <c r="AG38" s="1" t="s">
        <v>957</v>
      </c>
      <c r="AH38" s="1" t="s">
        <v>154</v>
      </c>
      <c r="AI38" s="1" t="s">
        <v>231</v>
      </c>
      <c r="AJ38" s="1">
        <v>87.4</v>
      </c>
      <c r="AK38" s="1">
        <v>9.2</v>
      </c>
      <c r="AL38" s="1"/>
      <c r="AM38" s="1"/>
      <c r="AN38" s="1"/>
      <c r="AO38" s="1"/>
      <c r="AP38" s="1"/>
      <c r="AQ38" s="1"/>
      <c r="AR38" s="1" t="s">
        <v>738</v>
      </c>
      <c r="AS38" s="1" t="s">
        <v>958</v>
      </c>
      <c r="AT38" s="1" t="s">
        <v>464</v>
      </c>
      <c r="AU38" s="1" t="s">
        <v>959</v>
      </c>
      <c r="AV38" s="1">
        <v>79.72</v>
      </c>
      <c r="AW38" s="1"/>
      <c r="AX38" s="1" t="s">
        <v>960</v>
      </c>
      <c r="AY38" s="1" t="s">
        <v>961</v>
      </c>
      <c r="AZ38" s="1" t="s">
        <v>962</v>
      </c>
      <c r="BA38" s="1" t="s">
        <v>131</v>
      </c>
      <c r="BB38" s="1">
        <v>73.1</v>
      </c>
      <c r="BC38" s="1">
        <v>7.81</v>
      </c>
      <c r="BD38" s="1"/>
      <c r="BE38" s="1"/>
      <c r="BF38" s="1"/>
      <c r="BG38" s="1"/>
      <c r="BH38" s="1"/>
      <c r="BI38" s="1"/>
      <c r="BJ38" s="1" t="s">
        <v>963</v>
      </c>
      <c r="BK38" s="1"/>
      <c r="BL38" s="1"/>
      <c r="BM38" s="1" t="s">
        <v>964</v>
      </c>
      <c r="BN38" s="1">
        <v>34</v>
      </c>
      <c r="BO38" s="1"/>
      <c r="BP38" s="1" t="str">
        <f>HYPERLINK("https://nconnect.nicmar.ac.in/storage/profile/ProfilePhoto_H2570105_963458.jpg","Download")</f>
        <v>0</v>
      </c>
      <c r="BQ38" s="3"/>
      <c r="BR38" s="3"/>
    </row>
    <row r="39" spans="1:70">
      <c r="A39" s="1" t="s">
        <v>70</v>
      </c>
      <c r="B39" s="1" t="s">
        <v>71</v>
      </c>
      <c r="C39" s="1" t="s">
        <v>965</v>
      </c>
      <c r="D39" s="1" t="s">
        <v>966</v>
      </c>
      <c r="E39" s="1" t="s">
        <v>967</v>
      </c>
      <c r="F39" s="1" t="s">
        <v>790</v>
      </c>
      <c r="G39" s="1" t="s">
        <v>968</v>
      </c>
      <c r="H39" s="1" t="s">
        <v>969</v>
      </c>
      <c r="I39" s="1" t="s">
        <v>970</v>
      </c>
      <c r="J39" s="1">
        <v>8184947194</v>
      </c>
      <c r="K39" s="1" t="s">
        <v>140</v>
      </c>
      <c r="L39" s="1" t="s">
        <v>971</v>
      </c>
      <c r="M39" s="1" t="s">
        <v>80</v>
      </c>
      <c r="N39" s="1" t="s">
        <v>795</v>
      </c>
      <c r="O39" s="1" t="s">
        <v>972</v>
      </c>
      <c r="P39" s="1" t="s">
        <v>322</v>
      </c>
      <c r="Q39" s="1" t="s">
        <v>973</v>
      </c>
      <c r="R39" s="1" t="s">
        <v>974</v>
      </c>
      <c r="S39" s="1">
        <v>9848950061</v>
      </c>
      <c r="T39" s="1" t="s">
        <v>975</v>
      </c>
      <c r="U39" s="1" t="s">
        <v>976</v>
      </c>
      <c r="V39" s="1">
        <v>9912322911</v>
      </c>
      <c r="W39" s="1" t="s">
        <v>148</v>
      </c>
      <c r="X39" s="1" t="s">
        <v>977</v>
      </c>
      <c r="Y39" s="1" t="s">
        <v>934</v>
      </c>
      <c r="Z39" s="1" t="s">
        <v>90</v>
      </c>
      <c r="AA39" s="1" t="s">
        <v>977</v>
      </c>
      <c r="AB39" s="1" t="s">
        <v>934</v>
      </c>
      <c r="AC39" s="1" t="s">
        <v>90</v>
      </c>
      <c r="AD39" s="1" t="s">
        <v>91</v>
      </c>
      <c r="AE39" s="1" t="s">
        <v>91</v>
      </c>
      <c r="AF39" s="1" t="s">
        <v>978</v>
      </c>
      <c r="AG39" s="1" t="s">
        <v>979</v>
      </c>
      <c r="AH39" s="1" t="s">
        <v>980</v>
      </c>
      <c r="AI39" s="1" t="s">
        <v>332</v>
      </c>
      <c r="AJ39" s="1">
        <v>73.8</v>
      </c>
      <c r="AK39" s="1">
        <v>0</v>
      </c>
      <c r="AL39" s="1" t="s">
        <v>978</v>
      </c>
      <c r="AM39" s="1" t="s">
        <v>979</v>
      </c>
      <c r="AN39" s="1" t="s">
        <v>980</v>
      </c>
      <c r="AO39" s="1" t="s">
        <v>335</v>
      </c>
      <c r="AP39" s="1">
        <v>74</v>
      </c>
      <c r="AQ39" s="1">
        <v>0</v>
      </c>
      <c r="AR39" s="1"/>
      <c r="AS39" s="1"/>
      <c r="AT39" s="1"/>
      <c r="AU39" s="1"/>
      <c r="AV39" s="1"/>
      <c r="AW39" s="1"/>
      <c r="AX39" s="1" t="s">
        <v>981</v>
      </c>
      <c r="AY39" s="1" t="s">
        <v>982</v>
      </c>
      <c r="AZ39" s="1" t="s">
        <v>236</v>
      </c>
      <c r="BA39" s="1" t="s">
        <v>983</v>
      </c>
      <c r="BB39" s="1">
        <v>71.3</v>
      </c>
      <c r="BC39" s="1">
        <v>7.63</v>
      </c>
      <c r="BD39" s="1"/>
      <c r="BE39" s="1"/>
      <c r="BF39" s="1"/>
      <c r="BG39" s="1"/>
      <c r="BH39" s="1"/>
      <c r="BI39" s="1"/>
      <c r="BJ39" s="1" t="s">
        <v>984</v>
      </c>
      <c r="BK39" s="1"/>
      <c r="BL39" s="1"/>
      <c r="BM39" s="1" t="s">
        <v>985</v>
      </c>
      <c r="BN39" s="1">
        <v>44</v>
      </c>
      <c r="BO39" s="1" t="s">
        <v>986</v>
      </c>
      <c r="BP39" s="1" t="str">
        <f>HYPERLINK("https://nconnect.nicmar.ac.in/storage/profile/ProfilePhoto_H2570106_281479.jpg","Download")</f>
        <v>0</v>
      </c>
      <c r="BQ39" s="3"/>
      <c r="BR39" s="3"/>
    </row>
    <row r="40" spans="1:70">
      <c r="A40" s="1" t="s">
        <v>70</v>
      </c>
      <c r="B40" s="1" t="s">
        <v>71</v>
      </c>
      <c r="C40" s="1" t="s">
        <v>987</v>
      </c>
      <c r="D40" s="1" t="s">
        <v>988</v>
      </c>
      <c r="E40" s="1" t="s">
        <v>989</v>
      </c>
      <c r="F40" s="1" t="s">
        <v>990</v>
      </c>
      <c r="G40" s="1" t="s">
        <v>991</v>
      </c>
      <c r="H40" s="1" t="s">
        <v>992</v>
      </c>
      <c r="I40" s="1" t="s">
        <v>993</v>
      </c>
      <c r="J40" s="1">
        <v>9703444147</v>
      </c>
      <c r="K40" s="1" t="s">
        <v>78</v>
      </c>
      <c r="L40" s="1" t="s">
        <v>994</v>
      </c>
      <c r="M40" s="1" t="s">
        <v>80</v>
      </c>
      <c r="N40" s="1" t="s">
        <v>995</v>
      </c>
      <c r="O40" s="1"/>
      <c r="P40" s="1" t="s">
        <v>82</v>
      </c>
      <c r="Q40" s="1" t="s">
        <v>996</v>
      </c>
      <c r="R40" s="1" t="s">
        <v>997</v>
      </c>
      <c r="S40" s="1">
        <v>9440014423</v>
      </c>
      <c r="T40" s="1" t="s">
        <v>91</v>
      </c>
      <c r="U40" s="1" t="s">
        <v>998</v>
      </c>
      <c r="V40" s="1">
        <v>9440014423</v>
      </c>
      <c r="W40" s="1" t="s">
        <v>999</v>
      </c>
      <c r="X40" s="1" t="s">
        <v>1000</v>
      </c>
      <c r="Y40" s="1" t="s">
        <v>640</v>
      </c>
      <c r="Z40" s="1" t="s">
        <v>151</v>
      </c>
      <c r="AA40" s="1" t="s">
        <v>1000</v>
      </c>
      <c r="AB40" s="1" t="s">
        <v>640</v>
      </c>
      <c r="AC40" s="1" t="s">
        <v>151</v>
      </c>
      <c r="AD40" s="1" t="s">
        <v>91</v>
      </c>
      <c r="AE40" s="1" t="s">
        <v>91</v>
      </c>
      <c r="AF40" s="1" t="s">
        <v>1001</v>
      </c>
      <c r="AG40" s="1" t="s">
        <v>1002</v>
      </c>
      <c r="AH40" s="1" t="s">
        <v>1003</v>
      </c>
      <c r="AI40" s="1" t="s">
        <v>231</v>
      </c>
      <c r="AJ40" s="1">
        <v>98</v>
      </c>
      <c r="AK40" s="1">
        <v>9.8</v>
      </c>
      <c r="AL40" s="1" t="s">
        <v>383</v>
      </c>
      <c r="AM40" s="1" t="s">
        <v>1004</v>
      </c>
      <c r="AN40" s="1" t="s">
        <v>125</v>
      </c>
      <c r="AO40" s="1" t="s">
        <v>186</v>
      </c>
      <c r="AP40" s="1">
        <v>85.4</v>
      </c>
      <c r="AQ40" s="1">
        <v>8.54</v>
      </c>
      <c r="AR40" s="1"/>
      <c r="AS40" s="1"/>
      <c r="AT40" s="1"/>
      <c r="AU40" s="1"/>
      <c r="AV40" s="1"/>
      <c r="AW40" s="1"/>
      <c r="AX40" s="1" t="s">
        <v>1005</v>
      </c>
      <c r="AY40" s="1" t="s">
        <v>1006</v>
      </c>
      <c r="AZ40" s="1" t="s">
        <v>257</v>
      </c>
      <c r="BA40" s="1" t="s">
        <v>1007</v>
      </c>
      <c r="BB40" s="1">
        <v>78.7</v>
      </c>
      <c r="BC40" s="1">
        <v>7.87</v>
      </c>
      <c r="BD40" s="1"/>
      <c r="BE40" s="1"/>
      <c r="BF40" s="1"/>
      <c r="BG40" s="1"/>
      <c r="BH40" s="1"/>
      <c r="BI40" s="1"/>
      <c r="BJ40" s="1" t="s">
        <v>1008</v>
      </c>
      <c r="BK40" s="1"/>
      <c r="BL40" s="1"/>
      <c r="BM40" s="1" t="s">
        <v>1009</v>
      </c>
      <c r="BN40" s="1">
        <v>47</v>
      </c>
      <c r="BO40" s="1"/>
      <c r="BP40" s="1" t="str">
        <f>HYPERLINK("https://nconnect.nicmar.ac.in/storage/profile/ProfilePhoto_H2570107_815429.jpg","Download")</f>
        <v>0</v>
      </c>
      <c r="BQ40" s="3"/>
      <c r="BR40" s="3"/>
    </row>
    <row r="41" spans="1:70">
      <c r="A41" s="1" t="s">
        <v>70</v>
      </c>
      <c r="B41" s="1" t="s">
        <v>71</v>
      </c>
      <c r="C41" s="1" t="s">
        <v>1010</v>
      </c>
      <c r="D41" s="1" t="s">
        <v>1011</v>
      </c>
      <c r="E41" s="1"/>
      <c r="F41" s="1" t="s">
        <v>1012</v>
      </c>
      <c r="G41" s="1" t="s">
        <v>1013</v>
      </c>
      <c r="H41" s="1" t="s">
        <v>1014</v>
      </c>
      <c r="I41" s="1" t="s">
        <v>1015</v>
      </c>
      <c r="J41" s="1">
        <v>9449480955</v>
      </c>
      <c r="K41" s="1" t="s">
        <v>140</v>
      </c>
      <c r="L41" s="1" t="s">
        <v>1016</v>
      </c>
      <c r="M41" s="1" t="s">
        <v>80</v>
      </c>
      <c r="N41" s="1" t="s">
        <v>1017</v>
      </c>
      <c r="O41" s="1"/>
      <c r="P41" s="1" t="s">
        <v>115</v>
      </c>
      <c r="Q41" s="1" t="s">
        <v>1018</v>
      </c>
      <c r="R41" s="1" t="s">
        <v>1019</v>
      </c>
      <c r="S41" s="1">
        <v>9343061255</v>
      </c>
      <c r="T41" s="1" t="s">
        <v>275</v>
      </c>
      <c r="U41" s="1" t="s">
        <v>1020</v>
      </c>
      <c r="V41" s="1">
        <v>9964155559</v>
      </c>
      <c r="W41" s="1" t="s">
        <v>87</v>
      </c>
      <c r="X41" s="1" t="s">
        <v>1021</v>
      </c>
      <c r="Y41" s="1" t="s">
        <v>1022</v>
      </c>
      <c r="Z41" s="1" t="s">
        <v>864</v>
      </c>
      <c r="AA41" s="1" t="s">
        <v>1021</v>
      </c>
      <c r="AB41" s="1" t="s">
        <v>1022</v>
      </c>
      <c r="AC41" s="1" t="s">
        <v>864</v>
      </c>
      <c r="AD41" s="1" t="s">
        <v>91</v>
      </c>
      <c r="AE41" s="1" t="s">
        <v>91</v>
      </c>
      <c r="AF41" s="1" t="s">
        <v>1023</v>
      </c>
      <c r="AG41" s="1" t="s">
        <v>1024</v>
      </c>
      <c r="AH41" s="1" t="s">
        <v>332</v>
      </c>
      <c r="AI41" s="1" t="s">
        <v>95</v>
      </c>
      <c r="AJ41" s="1">
        <v>80.32</v>
      </c>
      <c r="AK41" s="1"/>
      <c r="AL41" s="1" t="s">
        <v>1025</v>
      </c>
      <c r="AM41" s="1" t="s">
        <v>1026</v>
      </c>
      <c r="AN41" s="1" t="s">
        <v>280</v>
      </c>
      <c r="AO41" s="1" t="s">
        <v>162</v>
      </c>
      <c r="AP41" s="1">
        <v>79.83</v>
      </c>
      <c r="AQ41" s="1"/>
      <c r="AR41" s="1"/>
      <c r="AS41" s="1"/>
      <c r="AT41" s="1"/>
      <c r="AU41" s="1"/>
      <c r="AV41" s="1"/>
      <c r="AW41" s="1"/>
      <c r="AX41" s="1" t="s">
        <v>1027</v>
      </c>
      <c r="AY41" s="1" t="s">
        <v>1028</v>
      </c>
      <c r="AZ41" s="1" t="s">
        <v>102</v>
      </c>
      <c r="BA41" s="1" t="s">
        <v>103</v>
      </c>
      <c r="BB41" s="1">
        <v>69.6</v>
      </c>
      <c r="BC41" s="1">
        <v>6.96</v>
      </c>
      <c r="BD41" s="1"/>
      <c r="BE41" s="1"/>
      <c r="BF41" s="1"/>
      <c r="BG41" s="1"/>
      <c r="BH41" s="1"/>
      <c r="BI41" s="1"/>
      <c r="BJ41" s="1" t="s">
        <v>1029</v>
      </c>
      <c r="BK41" s="1"/>
      <c r="BL41" s="1"/>
      <c r="BM41" s="1" t="s">
        <v>1030</v>
      </c>
      <c r="BN41" s="1">
        <v>14</v>
      </c>
      <c r="BO41" s="1"/>
      <c r="BP41" s="1" t="str">
        <f>HYPERLINK("https://nconnect.nicmar.ac.in/storage/profile/ProfilePhoto_H2570108_186594.jpg","Download")</f>
        <v>0</v>
      </c>
      <c r="BQ41" s="3"/>
      <c r="BR41" s="3"/>
    </row>
    <row r="42" spans="1:70">
      <c r="A42" s="1" t="s">
        <v>70</v>
      </c>
      <c r="B42" s="1" t="s">
        <v>71</v>
      </c>
      <c r="C42" s="1" t="s">
        <v>1031</v>
      </c>
      <c r="D42" s="1" t="s">
        <v>1032</v>
      </c>
      <c r="E42" s="1" t="s">
        <v>1033</v>
      </c>
      <c r="F42" s="1" t="s">
        <v>1034</v>
      </c>
      <c r="G42" s="1" t="s">
        <v>1035</v>
      </c>
      <c r="H42" s="1" t="s">
        <v>1036</v>
      </c>
      <c r="I42" s="1" t="s">
        <v>1037</v>
      </c>
      <c r="J42" s="1">
        <v>9359062077</v>
      </c>
      <c r="K42" s="1" t="s">
        <v>140</v>
      </c>
      <c r="L42" s="1" t="s">
        <v>1038</v>
      </c>
      <c r="M42" s="1" t="s">
        <v>80</v>
      </c>
      <c r="N42" s="1" t="s">
        <v>1039</v>
      </c>
      <c r="O42" s="1" t="s">
        <v>1040</v>
      </c>
      <c r="P42" s="1" t="s">
        <v>82</v>
      </c>
      <c r="Q42" s="1" t="s">
        <v>1041</v>
      </c>
      <c r="R42" s="1" t="s">
        <v>1042</v>
      </c>
      <c r="S42" s="1">
        <v>9764237059</v>
      </c>
      <c r="T42" s="1" t="s">
        <v>456</v>
      </c>
      <c r="U42" s="1" t="s">
        <v>1043</v>
      </c>
      <c r="V42" s="1">
        <v>7499624031</v>
      </c>
      <c r="W42" s="1" t="s">
        <v>481</v>
      </c>
      <c r="X42" s="1" t="s">
        <v>1044</v>
      </c>
      <c r="Y42" s="1" t="s">
        <v>1045</v>
      </c>
      <c r="Z42" s="1" t="s">
        <v>1046</v>
      </c>
      <c r="AA42" s="1" t="s">
        <v>1044</v>
      </c>
      <c r="AB42" s="1" t="s">
        <v>1045</v>
      </c>
      <c r="AC42" s="1" t="s">
        <v>1046</v>
      </c>
      <c r="AD42" s="1" t="s">
        <v>91</v>
      </c>
      <c r="AE42" s="1" t="s">
        <v>91</v>
      </c>
      <c r="AF42" s="1" t="s">
        <v>1047</v>
      </c>
      <c r="AG42" s="1" t="s">
        <v>1048</v>
      </c>
      <c r="AH42" s="1" t="s">
        <v>980</v>
      </c>
      <c r="AI42" s="1" t="s">
        <v>125</v>
      </c>
      <c r="AJ42" s="1">
        <v>83</v>
      </c>
      <c r="AK42" s="1">
        <v>8.73</v>
      </c>
      <c r="AL42" s="1"/>
      <c r="AM42" s="1"/>
      <c r="AN42" s="1"/>
      <c r="AO42" s="1"/>
      <c r="AP42" s="1"/>
      <c r="AQ42" s="1"/>
      <c r="AR42" s="1" t="s">
        <v>156</v>
      </c>
      <c r="AS42" s="1" t="s">
        <v>1049</v>
      </c>
      <c r="AT42" s="1" t="s">
        <v>694</v>
      </c>
      <c r="AU42" s="1" t="s">
        <v>1050</v>
      </c>
      <c r="AV42" s="1">
        <v>72.63</v>
      </c>
      <c r="AW42" s="1">
        <v>7.65</v>
      </c>
      <c r="AX42" s="1" t="s">
        <v>1051</v>
      </c>
      <c r="AY42" s="1" t="s">
        <v>1052</v>
      </c>
      <c r="AZ42" s="1" t="s">
        <v>1053</v>
      </c>
      <c r="BA42" s="1" t="s">
        <v>1007</v>
      </c>
      <c r="BB42" s="1">
        <v>58.9</v>
      </c>
      <c r="BC42" s="1">
        <v>6.64</v>
      </c>
      <c r="BD42" s="1"/>
      <c r="BE42" s="1"/>
      <c r="BF42" s="1"/>
      <c r="BG42" s="1"/>
      <c r="BH42" s="1"/>
      <c r="BI42" s="1"/>
      <c r="BJ42" s="1" t="s">
        <v>1054</v>
      </c>
      <c r="BK42" s="1"/>
      <c r="BL42" s="1"/>
      <c r="BM42" s="1" t="s">
        <v>1055</v>
      </c>
      <c r="BN42" s="1">
        <v>30</v>
      </c>
      <c r="BO42" s="1"/>
      <c r="BP42" s="1" t="str">
        <f>HYPERLINK("https://nconnect.nicmar.ac.in/storage/profile/ProfilePhoto_H2570109_829175.jpg","Download")</f>
        <v>0</v>
      </c>
      <c r="BQ42" s="3"/>
      <c r="BR42" s="3"/>
    </row>
    <row r="43" spans="1:70">
      <c r="A43" s="1" t="s">
        <v>70</v>
      </c>
      <c r="B43" s="1" t="s">
        <v>71</v>
      </c>
      <c r="C43" s="1" t="s">
        <v>1056</v>
      </c>
      <c r="D43" s="1" t="s">
        <v>1057</v>
      </c>
      <c r="E43" s="1"/>
      <c r="F43" s="1" t="s">
        <v>1058</v>
      </c>
      <c r="G43" s="1" t="s">
        <v>1059</v>
      </c>
      <c r="H43" s="1" t="s">
        <v>1060</v>
      </c>
      <c r="I43" s="1" t="s">
        <v>1061</v>
      </c>
      <c r="J43" s="1">
        <v>9589069039</v>
      </c>
      <c r="K43" s="1" t="s">
        <v>140</v>
      </c>
      <c r="L43" s="1" t="s">
        <v>1062</v>
      </c>
      <c r="M43" s="1" t="s">
        <v>80</v>
      </c>
      <c r="N43" s="1" t="s">
        <v>1063</v>
      </c>
      <c r="O43" s="1"/>
      <c r="P43" s="1" t="s">
        <v>322</v>
      </c>
      <c r="Q43" s="1" t="s">
        <v>1064</v>
      </c>
      <c r="R43" s="1" t="s">
        <v>1065</v>
      </c>
      <c r="S43" s="1">
        <v>9827631359</v>
      </c>
      <c r="T43" s="1" t="s">
        <v>1066</v>
      </c>
      <c r="U43" s="1" t="s">
        <v>1067</v>
      </c>
      <c r="V43" s="1">
        <v>9630031359</v>
      </c>
      <c r="W43" s="1" t="s">
        <v>148</v>
      </c>
      <c r="X43" s="1" t="s">
        <v>1068</v>
      </c>
      <c r="Y43" s="1" t="s">
        <v>1069</v>
      </c>
      <c r="Z43" s="1" t="s">
        <v>1070</v>
      </c>
      <c r="AA43" s="1" t="s">
        <v>1068</v>
      </c>
      <c r="AB43" s="1" t="s">
        <v>1069</v>
      </c>
      <c r="AC43" s="1" t="s">
        <v>1070</v>
      </c>
      <c r="AD43" s="1" t="s">
        <v>91</v>
      </c>
      <c r="AE43" s="1" t="s">
        <v>91</v>
      </c>
      <c r="AF43" s="1" t="s">
        <v>1071</v>
      </c>
      <c r="AG43" s="1" t="s">
        <v>1072</v>
      </c>
      <c r="AH43" s="1" t="s">
        <v>155</v>
      </c>
      <c r="AI43" s="1" t="s">
        <v>280</v>
      </c>
      <c r="AJ43" s="1">
        <v>86.8</v>
      </c>
      <c r="AK43" s="1">
        <v>0</v>
      </c>
      <c r="AL43" s="1" t="s">
        <v>1071</v>
      </c>
      <c r="AM43" s="1" t="s">
        <v>1072</v>
      </c>
      <c r="AN43" s="1" t="s">
        <v>163</v>
      </c>
      <c r="AO43" s="1" t="s">
        <v>162</v>
      </c>
      <c r="AP43" s="1">
        <v>82.2</v>
      </c>
      <c r="AQ43" s="1">
        <v>0</v>
      </c>
      <c r="AR43" s="1"/>
      <c r="AS43" s="1"/>
      <c r="AT43" s="1"/>
      <c r="AU43" s="1"/>
      <c r="AV43" s="1"/>
      <c r="AW43" s="1"/>
      <c r="AX43" s="1" t="s">
        <v>1073</v>
      </c>
      <c r="AY43" s="1" t="s">
        <v>1073</v>
      </c>
      <c r="AZ43" s="1" t="s">
        <v>258</v>
      </c>
      <c r="BA43" s="1" t="s">
        <v>1007</v>
      </c>
      <c r="BB43" s="1">
        <v>90</v>
      </c>
      <c r="BC43" s="1">
        <v>9</v>
      </c>
      <c r="BD43" s="1"/>
      <c r="BE43" s="1"/>
      <c r="BF43" s="1"/>
      <c r="BG43" s="1"/>
      <c r="BH43" s="1"/>
      <c r="BI43" s="1"/>
      <c r="BJ43" s="1" t="s">
        <v>1074</v>
      </c>
      <c r="BK43" s="1"/>
      <c r="BL43" s="1"/>
      <c r="BM43" s="1" t="s">
        <v>1075</v>
      </c>
      <c r="BN43" s="1">
        <v>31</v>
      </c>
      <c r="BO43" s="1"/>
      <c r="BP43" s="1" t="str">
        <f>HYPERLINK("https://nconnect.nicmar.ac.in/storage/profile/ProfilePhoto_H2570110_461837.jpg","Download")</f>
        <v>0</v>
      </c>
      <c r="BQ43" s="3"/>
      <c r="BR43" s="3"/>
    </row>
    <row r="44" spans="1:70">
      <c r="A44" s="1" t="s">
        <v>70</v>
      </c>
      <c r="B44" s="1" t="s">
        <v>71</v>
      </c>
      <c r="C44" s="1" t="s">
        <v>1076</v>
      </c>
      <c r="D44" s="1" t="s">
        <v>1077</v>
      </c>
      <c r="E44" s="1"/>
      <c r="F44" s="1" t="s">
        <v>1078</v>
      </c>
      <c r="G44" s="1" t="s">
        <v>1079</v>
      </c>
      <c r="H44" s="1" t="s">
        <v>1080</v>
      </c>
      <c r="I44" s="1" t="s">
        <v>1081</v>
      </c>
      <c r="J44" s="1">
        <v>8919409850</v>
      </c>
      <c r="K44" s="1" t="s">
        <v>140</v>
      </c>
      <c r="L44" s="1" t="s">
        <v>1082</v>
      </c>
      <c r="M44" s="1" t="s">
        <v>80</v>
      </c>
      <c r="N44" s="1" t="s">
        <v>1083</v>
      </c>
      <c r="O44" s="1"/>
      <c r="P44" s="1" t="s">
        <v>82</v>
      </c>
      <c r="Q44" s="1" t="s">
        <v>1084</v>
      </c>
      <c r="R44" s="1" t="s">
        <v>1085</v>
      </c>
      <c r="S44" s="1">
        <v>7893400448</v>
      </c>
      <c r="T44" s="1" t="s">
        <v>275</v>
      </c>
      <c r="U44" s="1" t="s">
        <v>1086</v>
      </c>
      <c r="V44" s="1">
        <v>7893400448</v>
      </c>
      <c r="W44" s="1" t="s">
        <v>1087</v>
      </c>
      <c r="X44" s="1" t="s">
        <v>1088</v>
      </c>
      <c r="Y44" s="1" t="s">
        <v>735</v>
      </c>
      <c r="Z44" s="1" t="s">
        <v>151</v>
      </c>
      <c r="AA44" s="1" t="s">
        <v>1088</v>
      </c>
      <c r="AB44" s="1" t="s">
        <v>735</v>
      </c>
      <c r="AC44" s="1" t="s">
        <v>151</v>
      </c>
      <c r="AD44" s="1" t="s">
        <v>91</v>
      </c>
      <c r="AE44" s="1" t="s">
        <v>91</v>
      </c>
      <c r="AF44" s="1" t="s">
        <v>1089</v>
      </c>
      <c r="AG44" s="1" t="s">
        <v>1090</v>
      </c>
      <c r="AH44" s="1" t="s">
        <v>409</v>
      </c>
      <c r="AI44" s="1" t="s">
        <v>231</v>
      </c>
      <c r="AJ44" s="1">
        <v>85</v>
      </c>
      <c r="AK44" s="1">
        <v>8.3</v>
      </c>
      <c r="AL44" s="1" t="s">
        <v>1091</v>
      </c>
      <c r="AM44" s="1" t="s">
        <v>1090</v>
      </c>
      <c r="AN44" s="1" t="s">
        <v>155</v>
      </c>
      <c r="AO44" s="1" t="s">
        <v>186</v>
      </c>
      <c r="AP44" s="1">
        <v>83</v>
      </c>
      <c r="AQ44" s="1">
        <v>8.3</v>
      </c>
      <c r="AR44" s="1"/>
      <c r="AS44" s="1"/>
      <c r="AT44" s="1"/>
      <c r="AU44" s="1"/>
      <c r="AV44" s="1"/>
      <c r="AW44" s="1"/>
      <c r="AX44" s="1" t="s">
        <v>187</v>
      </c>
      <c r="AY44" s="1" t="s">
        <v>1092</v>
      </c>
      <c r="AZ44" s="1" t="s">
        <v>233</v>
      </c>
      <c r="BA44" s="1" t="s">
        <v>163</v>
      </c>
      <c r="BB44" s="1">
        <v>62.9</v>
      </c>
      <c r="BC44" s="1">
        <v>6.79</v>
      </c>
      <c r="BD44" s="1"/>
      <c r="BE44" s="1"/>
      <c r="BF44" s="1"/>
      <c r="BG44" s="1"/>
      <c r="BH44" s="1"/>
      <c r="BI44" s="1"/>
      <c r="BJ44" s="1" t="s">
        <v>1093</v>
      </c>
      <c r="BK44" s="1"/>
      <c r="BL44" s="1"/>
      <c r="BM44" s="1" t="s">
        <v>1094</v>
      </c>
      <c r="BN44" s="1">
        <v>25</v>
      </c>
      <c r="BO44" s="1"/>
      <c r="BP44" s="1" t="str">
        <f>HYPERLINK("https://nconnect.nicmar.ac.in/storage/profile/ProfilePhoto_H2570111_231986.jpg","Download")</f>
        <v>0</v>
      </c>
      <c r="BQ44" s="3"/>
      <c r="BR44" s="3"/>
    </row>
    <row r="45" spans="1:70">
      <c r="A45" s="1" t="s">
        <v>70</v>
      </c>
      <c r="B45" s="1" t="s">
        <v>71</v>
      </c>
      <c r="C45" s="1" t="s">
        <v>1095</v>
      </c>
      <c r="D45" s="1" t="s">
        <v>316</v>
      </c>
      <c r="E45" s="1"/>
      <c r="F45" s="1" t="s">
        <v>1096</v>
      </c>
      <c r="G45" s="1" t="s">
        <v>1097</v>
      </c>
      <c r="H45" s="1" t="s">
        <v>1098</v>
      </c>
      <c r="I45" s="1" t="s">
        <v>1099</v>
      </c>
      <c r="J45" s="1">
        <v>9373408319</v>
      </c>
      <c r="K45" s="1" t="s">
        <v>140</v>
      </c>
      <c r="L45" s="1" t="s">
        <v>1100</v>
      </c>
      <c r="M45" s="1" t="s">
        <v>80</v>
      </c>
      <c r="N45" s="1" t="s">
        <v>1101</v>
      </c>
      <c r="O45" s="1"/>
      <c r="P45" s="1" t="s">
        <v>322</v>
      </c>
      <c r="Q45" s="1" t="s">
        <v>1102</v>
      </c>
      <c r="R45" s="1" t="s">
        <v>1103</v>
      </c>
      <c r="S45" s="1">
        <v>7033092554</v>
      </c>
      <c r="T45" s="1" t="s">
        <v>752</v>
      </c>
      <c r="U45" s="1" t="s">
        <v>1104</v>
      </c>
      <c r="V45" s="1">
        <v>8777824161</v>
      </c>
      <c r="W45" s="1" t="s">
        <v>481</v>
      </c>
      <c r="X45" s="1" t="s">
        <v>1105</v>
      </c>
      <c r="Y45" s="1" t="s">
        <v>1106</v>
      </c>
      <c r="Z45" s="1" t="s">
        <v>1046</v>
      </c>
      <c r="AA45" s="1" t="s">
        <v>1105</v>
      </c>
      <c r="AB45" s="1" t="s">
        <v>1106</v>
      </c>
      <c r="AC45" s="1" t="s">
        <v>1046</v>
      </c>
      <c r="AD45" s="1" t="s">
        <v>91</v>
      </c>
      <c r="AE45" s="1" t="s">
        <v>91</v>
      </c>
      <c r="AF45" s="1" t="s">
        <v>1107</v>
      </c>
      <c r="AG45" s="1" t="s">
        <v>1108</v>
      </c>
      <c r="AH45" s="1" t="s">
        <v>155</v>
      </c>
      <c r="AI45" s="1" t="s">
        <v>280</v>
      </c>
      <c r="AJ45" s="1">
        <v>83.8</v>
      </c>
      <c r="AK45" s="1">
        <v>0</v>
      </c>
      <c r="AL45" s="1" t="s">
        <v>1107</v>
      </c>
      <c r="AM45" s="1" t="s">
        <v>1108</v>
      </c>
      <c r="AN45" s="1" t="s">
        <v>1109</v>
      </c>
      <c r="AO45" s="1" t="s">
        <v>162</v>
      </c>
      <c r="AP45" s="1">
        <v>77</v>
      </c>
      <c r="AQ45" s="1"/>
      <c r="AR45" s="1"/>
      <c r="AS45" s="1"/>
      <c r="AT45" s="1"/>
      <c r="AU45" s="1"/>
      <c r="AV45" s="1"/>
      <c r="AW45" s="1"/>
      <c r="AX45" s="1" t="s">
        <v>1110</v>
      </c>
      <c r="AY45" s="1" t="s">
        <v>1111</v>
      </c>
      <c r="AZ45" s="1" t="s">
        <v>102</v>
      </c>
      <c r="BA45" s="1" t="s">
        <v>897</v>
      </c>
      <c r="BB45" s="1">
        <v>85.2</v>
      </c>
      <c r="BC45" s="1">
        <v>9.27</v>
      </c>
      <c r="BD45" s="1"/>
      <c r="BE45" s="1"/>
      <c r="BF45" s="1"/>
      <c r="BG45" s="1"/>
      <c r="BH45" s="1"/>
      <c r="BI45" s="1"/>
      <c r="BJ45" s="1" t="s">
        <v>1112</v>
      </c>
      <c r="BK45" s="1"/>
      <c r="BL45" s="1"/>
      <c r="BM45" s="1" t="s">
        <v>1113</v>
      </c>
      <c r="BN45" s="1">
        <v>83</v>
      </c>
      <c r="BO45" s="1" t="s">
        <v>1114</v>
      </c>
      <c r="BP45" s="1" t="str">
        <f>HYPERLINK("https://nconnect.nicmar.ac.in/storage/profile/ProfilePhoto_H2570112_847169.jpg","Download")</f>
        <v>0</v>
      </c>
      <c r="BQ45" s="3"/>
      <c r="BR45" s="3"/>
    </row>
    <row r="46" spans="1:70">
      <c r="A46" s="1" t="s">
        <v>70</v>
      </c>
      <c r="B46" s="1" t="s">
        <v>71</v>
      </c>
      <c r="C46" s="1" t="s">
        <v>1115</v>
      </c>
      <c r="D46" s="1" t="s">
        <v>1116</v>
      </c>
      <c r="E46" s="1" t="s">
        <v>1117</v>
      </c>
      <c r="F46" s="1" t="s">
        <v>1118</v>
      </c>
      <c r="G46" s="1" t="s">
        <v>1119</v>
      </c>
      <c r="H46" s="1" t="s">
        <v>1120</v>
      </c>
      <c r="I46" s="1" t="s">
        <v>1121</v>
      </c>
      <c r="J46" s="1">
        <v>8374070579</v>
      </c>
      <c r="K46" s="1" t="s">
        <v>140</v>
      </c>
      <c r="L46" s="1" t="s">
        <v>1122</v>
      </c>
      <c r="M46" s="1" t="s">
        <v>80</v>
      </c>
      <c r="N46" s="1" t="s">
        <v>142</v>
      </c>
      <c r="O46" s="1" t="s">
        <v>1123</v>
      </c>
      <c r="P46" s="1" t="s">
        <v>115</v>
      </c>
      <c r="Q46" s="1" t="s">
        <v>1124</v>
      </c>
      <c r="R46" s="1" t="s">
        <v>1125</v>
      </c>
      <c r="S46" s="1">
        <v>9866677985</v>
      </c>
      <c r="T46" s="1" t="s">
        <v>1126</v>
      </c>
      <c r="U46" s="1" t="s">
        <v>1127</v>
      </c>
      <c r="V46" s="1">
        <v>9959055999</v>
      </c>
      <c r="W46" s="1" t="s">
        <v>148</v>
      </c>
      <c r="X46" s="1" t="s">
        <v>1128</v>
      </c>
      <c r="Y46" s="1" t="s">
        <v>122</v>
      </c>
      <c r="Z46" s="1" t="s">
        <v>90</v>
      </c>
      <c r="AA46" s="1" t="s">
        <v>1128</v>
      </c>
      <c r="AB46" s="1" t="s">
        <v>122</v>
      </c>
      <c r="AC46" s="1" t="s">
        <v>90</v>
      </c>
      <c r="AD46" s="1" t="s">
        <v>91</v>
      </c>
      <c r="AE46" s="1" t="s">
        <v>91</v>
      </c>
      <c r="AF46" s="1" t="s">
        <v>1129</v>
      </c>
      <c r="AG46" s="1" t="s">
        <v>1130</v>
      </c>
      <c r="AH46" s="1" t="s">
        <v>155</v>
      </c>
      <c r="AI46" s="1" t="s">
        <v>280</v>
      </c>
      <c r="AJ46" s="1">
        <v>83.6</v>
      </c>
      <c r="AK46" s="1">
        <v>8.8</v>
      </c>
      <c r="AL46" s="1" t="s">
        <v>1131</v>
      </c>
      <c r="AM46" s="1" t="s">
        <v>128</v>
      </c>
      <c r="AN46" s="1" t="s">
        <v>94</v>
      </c>
      <c r="AO46" s="1" t="s">
        <v>281</v>
      </c>
      <c r="AP46" s="1">
        <v>75.8</v>
      </c>
      <c r="AQ46" s="1"/>
      <c r="AR46" s="1"/>
      <c r="AS46" s="1"/>
      <c r="AT46" s="1"/>
      <c r="AU46" s="1"/>
      <c r="AV46" s="1"/>
      <c r="AW46" s="1"/>
      <c r="AX46" s="1" t="s">
        <v>234</v>
      </c>
      <c r="AY46" s="1" t="s">
        <v>1132</v>
      </c>
      <c r="AZ46" s="1" t="s">
        <v>102</v>
      </c>
      <c r="BA46" s="1" t="s">
        <v>897</v>
      </c>
      <c r="BB46" s="1">
        <v>76.38</v>
      </c>
      <c r="BC46" s="1">
        <v>8.04</v>
      </c>
      <c r="BD46" s="1"/>
      <c r="BE46" s="1"/>
      <c r="BF46" s="1"/>
      <c r="BG46" s="1"/>
      <c r="BH46" s="1"/>
      <c r="BI46" s="1"/>
      <c r="BJ46" s="1" t="s">
        <v>804</v>
      </c>
      <c r="BK46" s="1"/>
      <c r="BL46" s="1"/>
      <c r="BM46" s="1" t="s">
        <v>1133</v>
      </c>
      <c r="BN46" s="1">
        <v>49</v>
      </c>
      <c r="BO46" s="1" t="s">
        <v>1134</v>
      </c>
      <c r="BP46" s="1" t="str">
        <f>HYPERLINK("https://nconnect.nicmar.ac.in/storage/profile/ProfilePhoto_H2570113_152483.jpg","Download")</f>
        <v>0</v>
      </c>
      <c r="BQ46" s="3"/>
      <c r="BR46" s="3"/>
    </row>
    <row r="47" spans="1:70">
      <c r="A47" s="1" t="s">
        <v>70</v>
      </c>
      <c r="B47" s="1" t="s">
        <v>71</v>
      </c>
      <c r="C47" s="1" t="s">
        <v>1135</v>
      </c>
      <c r="D47" s="1" t="s">
        <v>1136</v>
      </c>
      <c r="E47" s="1"/>
      <c r="F47" s="1" t="s">
        <v>1137</v>
      </c>
      <c r="G47" s="1" t="s">
        <v>1138</v>
      </c>
      <c r="H47" s="1" t="s">
        <v>1139</v>
      </c>
      <c r="I47" s="1" t="s">
        <v>1140</v>
      </c>
      <c r="J47" s="1">
        <v>7702094592</v>
      </c>
      <c r="K47" s="1" t="s">
        <v>140</v>
      </c>
      <c r="L47" s="1" t="s">
        <v>1141</v>
      </c>
      <c r="M47" s="1" t="s">
        <v>80</v>
      </c>
      <c r="N47" s="1" t="s">
        <v>1142</v>
      </c>
      <c r="O47" s="1" t="s">
        <v>1143</v>
      </c>
      <c r="P47" s="1" t="s">
        <v>115</v>
      </c>
      <c r="Q47" s="1" t="s">
        <v>1144</v>
      </c>
      <c r="R47" s="1" t="s">
        <v>1145</v>
      </c>
      <c r="S47" s="1">
        <v>7702401633</v>
      </c>
      <c r="T47" s="1" t="s">
        <v>1146</v>
      </c>
      <c r="U47" s="1" t="s">
        <v>1147</v>
      </c>
      <c r="V47" s="1">
        <v>9705022614</v>
      </c>
      <c r="W47" s="1" t="s">
        <v>1146</v>
      </c>
      <c r="X47" s="1" t="s">
        <v>1148</v>
      </c>
      <c r="Y47" s="1" t="s">
        <v>1149</v>
      </c>
      <c r="Z47" s="1" t="s">
        <v>151</v>
      </c>
      <c r="AA47" s="1" t="s">
        <v>1148</v>
      </c>
      <c r="AB47" s="1" t="s">
        <v>1149</v>
      </c>
      <c r="AC47" s="1" t="s">
        <v>151</v>
      </c>
      <c r="AD47" s="1" t="s">
        <v>91</v>
      </c>
      <c r="AE47" s="1" t="s">
        <v>91</v>
      </c>
      <c r="AF47" s="1" t="s">
        <v>1150</v>
      </c>
      <c r="AG47" s="1" t="s">
        <v>1151</v>
      </c>
      <c r="AH47" s="1" t="s">
        <v>154</v>
      </c>
      <c r="AI47" s="1" t="s">
        <v>231</v>
      </c>
      <c r="AJ47" s="1">
        <v>92</v>
      </c>
      <c r="AK47" s="1">
        <v>9.2</v>
      </c>
      <c r="AL47" s="1"/>
      <c r="AM47" s="1"/>
      <c r="AN47" s="1"/>
      <c r="AO47" s="1"/>
      <c r="AP47" s="1"/>
      <c r="AQ47" s="1"/>
      <c r="AR47" s="1" t="s">
        <v>738</v>
      </c>
      <c r="AS47" s="1" t="s">
        <v>1152</v>
      </c>
      <c r="AT47" s="1" t="s">
        <v>125</v>
      </c>
      <c r="AU47" s="1" t="s">
        <v>159</v>
      </c>
      <c r="AV47" s="1">
        <v>70.62</v>
      </c>
      <c r="AW47" s="1"/>
      <c r="AX47" s="1" t="s">
        <v>1153</v>
      </c>
      <c r="AY47" s="1" t="s">
        <v>1154</v>
      </c>
      <c r="AZ47" s="1" t="s">
        <v>102</v>
      </c>
      <c r="BA47" s="1" t="s">
        <v>338</v>
      </c>
      <c r="BB47" s="1">
        <v>84.4</v>
      </c>
      <c r="BC47" s="1">
        <v>8.94</v>
      </c>
      <c r="BD47" s="1"/>
      <c r="BE47" s="1"/>
      <c r="BF47" s="1"/>
      <c r="BG47" s="1"/>
      <c r="BH47" s="1"/>
      <c r="BI47" s="1"/>
      <c r="BJ47" s="1" t="s">
        <v>1155</v>
      </c>
      <c r="BK47" s="1"/>
      <c r="BL47" s="1"/>
      <c r="BM47" s="1" t="s">
        <v>1156</v>
      </c>
      <c r="BN47" s="1">
        <v>45</v>
      </c>
      <c r="BO47" s="1"/>
      <c r="BP47" s="1" t="str">
        <f>HYPERLINK("https://nconnect.nicmar.ac.in/storage/profile/ProfilePhoto_H2570114_631294.jpg","Download")</f>
        <v>0</v>
      </c>
      <c r="BQ47" s="3"/>
      <c r="BR47" s="3"/>
    </row>
    <row r="48" spans="1:70">
      <c r="A48" s="1" t="s">
        <v>70</v>
      </c>
      <c r="B48" s="1" t="s">
        <v>71</v>
      </c>
      <c r="C48" s="1" t="s">
        <v>1157</v>
      </c>
      <c r="D48" s="1" t="s">
        <v>790</v>
      </c>
      <c r="E48" s="1" t="s">
        <v>1158</v>
      </c>
      <c r="F48" s="1" t="s">
        <v>1159</v>
      </c>
      <c r="G48" s="1" t="s">
        <v>1160</v>
      </c>
      <c r="H48" s="1" t="s">
        <v>1161</v>
      </c>
      <c r="I48" s="1" t="s">
        <v>1162</v>
      </c>
      <c r="J48" s="1">
        <v>8919521820</v>
      </c>
      <c r="K48" s="1" t="s">
        <v>140</v>
      </c>
      <c r="L48" s="1" t="s">
        <v>1163</v>
      </c>
      <c r="M48" s="1" t="s">
        <v>80</v>
      </c>
      <c r="N48" s="1" t="s">
        <v>574</v>
      </c>
      <c r="O48" s="1"/>
      <c r="P48" s="1" t="s">
        <v>115</v>
      </c>
      <c r="Q48" s="1" t="s">
        <v>1164</v>
      </c>
      <c r="R48" s="1" t="s">
        <v>1165</v>
      </c>
      <c r="S48" s="1">
        <v>9989879029</v>
      </c>
      <c r="T48" s="1" t="s">
        <v>1166</v>
      </c>
      <c r="U48" s="1" t="s">
        <v>1167</v>
      </c>
      <c r="V48" s="1">
        <v>9989879029</v>
      </c>
      <c r="W48" s="1" t="s">
        <v>87</v>
      </c>
      <c r="X48" s="1" t="s">
        <v>1168</v>
      </c>
      <c r="Y48" s="1" t="s">
        <v>1169</v>
      </c>
      <c r="Z48" s="1" t="s">
        <v>151</v>
      </c>
      <c r="AA48" s="1" t="s">
        <v>1170</v>
      </c>
      <c r="AB48" s="1" t="s">
        <v>735</v>
      </c>
      <c r="AC48" s="1" t="s">
        <v>151</v>
      </c>
      <c r="AD48" s="1" t="s">
        <v>91</v>
      </c>
      <c r="AE48" s="1" t="s">
        <v>91</v>
      </c>
      <c r="AF48" s="1" t="s">
        <v>1171</v>
      </c>
      <c r="AG48" s="1" t="s">
        <v>1172</v>
      </c>
      <c r="AH48" s="1" t="s">
        <v>125</v>
      </c>
      <c r="AI48" s="1" t="s">
        <v>95</v>
      </c>
      <c r="AJ48" s="1">
        <v>97</v>
      </c>
      <c r="AK48" s="1">
        <v>9.7</v>
      </c>
      <c r="AL48" s="1" t="s">
        <v>383</v>
      </c>
      <c r="AM48" s="1" t="s">
        <v>1173</v>
      </c>
      <c r="AN48" s="1" t="s">
        <v>94</v>
      </c>
      <c r="AO48" s="1" t="s">
        <v>99</v>
      </c>
      <c r="AP48" s="1">
        <v>90.5</v>
      </c>
      <c r="AQ48" s="1"/>
      <c r="AR48" s="1"/>
      <c r="AS48" s="1"/>
      <c r="AT48" s="1"/>
      <c r="AU48" s="1"/>
      <c r="AV48" s="1"/>
      <c r="AW48" s="1"/>
      <c r="AX48" s="1" t="s">
        <v>1174</v>
      </c>
      <c r="AY48" s="1" t="s">
        <v>1175</v>
      </c>
      <c r="AZ48" s="1" t="s">
        <v>281</v>
      </c>
      <c r="BA48" s="1" t="s">
        <v>131</v>
      </c>
      <c r="BB48" s="1">
        <v>64.3</v>
      </c>
      <c r="BC48" s="1">
        <v>7.18</v>
      </c>
      <c r="BD48" s="1"/>
      <c r="BE48" s="1"/>
      <c r="BF48" s="1"/>
      <c r="BG48" s="1"/>
      <c r="BH48" s="1"/>
      <c r="BI48" s="1"/>
      <c r="BJ48" s="1" t="s">
        <v>1176</v>
      </c>
      <c r="BK48" s="1"/>
      <c r="BL48" s="1"/>
      <c r="BM48" s="1" t="s">
        <v>1177</v>
      </c>
      <c r="BN48" s="1">
        <v>41</v>
      </c>
      <c r="BO48" s="1" t="s">
        <v>1178</v>
      </c>
      <c r="BP48" s="1" t="str">
        <f>HYPERLINK("https://nconnect.nicmar.ac.in/storage/profile/ProfilePhoto_H2570116_358496.jpg","Download")</f>
        <v>0</v>
      </c>
      <c r="BQ48" s="3"/>
      <c r="BR48" s="3"/>
    </row>
    <row r="49" spans="1:70">
      <c r="A49" s="1" t="s">
        <v>70</v>
      </c>
      <c r="B49" s="1" t="s">
        <v>71</v>
      </c>
      <c r="C49" s="1" t="s">
        <v>1179</v>
      </c>
      <c r="D49" s="1" t="s">
        <v>1180</v>
      </c>
      <c r="E49" s="1"/>
      <c r="F49" s="1" t="s">
        <v>1181</v>
      </c>
      <c r="G49" s="1" t="s">
        <v>1182</v>
      </c>
      <c r="H49" s="1" t="s">
        <v>1183</v>
      </c>
      <c r="I49" s="1" t="s">
        <v>1184</v>
      </c>
      <c r="J49" s="1">
        <v>7034226326</v>
      </c>
      <c r="K49" s="1" t="s">
        <v>78</v>
      </c>
      <c r="L49" s="1" t="s">
        <v>1185</v>
      </c>
      <c r="M49" s="1" t="s">
        <v>80</v>
      </c>
      <c r="N49" s="1" t="s">
        <v>773</v>
      </c>
      <c r="O49" s="1" t="s">
        <v>1186</v>
      </c>
      <c r="P49" s="1" t="s">
        <v>115</v>
      </c>
      <c r="Q49" s="1" t="s">
        <v>1187</v>
      </c>
      <c r="R49" s="1" t="s">
        <v>1188</v>
      </c>
      <c r="S49" s="1">
        <v>9995859625</v>
      </c>
      <c r="T49" s="1" t="s">
        <v>1189</v>
      </c>
      <c r="U49" s="1" t="s">
        <v>1190</v>
      </c>
      <c r="V49" s="1">
        <v>9447101440</v>
      </c>
      <c r="W49" s="1" t="s">
        <v>481</v>
      </c>
      <c r="X49" s="1" t="s">
        <v>1191</v>
      </c>
      <c r="Y49" s="1" t="s">
        <v>328</v>
      </c>
      <c r="Z49" s="1" t="s">
        <v>329</v>
      </c>
      <c r="AA49" s="1" t="s">
        <v>1191</v>
      </c>
      <c r="AB49" s="1" t="s">
        <v>328</v>
      </c>
      <c r="AC49" s="1" t="s">
        <v>329</v>
      </c>
      <c r="AD49" s="1" t="s">
        <v>91</v>
      </c>
      <c r="AE49" s="1" t="s">
        <v>91</v>
      </c>
      <c r="AF49" s="1" t="s">
        <v>1192</v>
      </c>
      <c r="AG49" s="1" t="s">
        <v>1193</v>
      </c>
      <c r="AH49" s="1" t="s">
        <v>125</v>
      </c>
      <c r="AI49" s="1" t="s">
        <v>280</v>
      </c>
      <c r="AJ49" s="1">
        <v>75</v>
      </c>
      <c r="AK49" s="1"/>
      <c r="AL49" s="1" t="s">
        <v>1192</v>
      </c>
      <c r="AM49" s="1" t="s">
        <v>1193</v>
      </c>
      <c r="AN49" s="1" t="s">
        <v>257</v>
      </c>
      <c r="AO49" s="1" t="s">
        <v>162</v>
      </c>
      <c r="AP49" s="1">
        <v>80</v>
      </c>
      <c r="AQ49" s="1"/>
      <c r="AR49" s="1"/>
      <c r="AS49" s="1"/>
      <c r="AT49" s="1"/>
      <c r="AU49" s="1"/>
      <c r="AV49" s="1"/>
      <c r="AW49" s="1"/>
      <c r="AX49" s="1" t="s">
        <v>336</v>
      </c>
      <c r="AY49" s="1" t="s">
        <v>1194</v>
      </c>
      <c r="AZ49" s="1" t="s">
        <v>260</v>
      </c>
      <c r="BA49" s="1" t="s">
        <v>131</v>
      </c>
      <c r="BB49" s="1">
        <v>74</v>
      </c>
      <c r="BC49" s="1">
        <v>7.4</v>
      </c>
      <c r="BD49" s="1"/>
      <c r="BE49" s="1"/>
      <c r="BF49" s="1"/>
      <c r="BG49" s="1"/>
      <c r="BH49" s="1"/>
      <c r="BI49" s="1"/>
      <c r="BJ49" s="1" t="s">
        <v>1195</v>
      </c>
      <c r="BK49" s="1"/>
      <c r="BL49" s="1"/>
      <c r="BM49" s="1" t="s">
        <v>1196</v>
      </c>
      <c r="BN49" s="1">
        <v>103</v>
      </c>
      <c r="BO49" s="1" t="s">
        <v>1197</v>
      </c>
      <c r="BP49" s="1" t="str">
        <f>HYPERLINK("https://nconnect.nicmar.ac.in/storage/profile/ProfilePhoto_H2570117_941723.jpg","Download")</f>
        <v>0</v>
      </c>
      <c r="BQ49" s="3"/>
      <c r="BR49" s="3"/>
    </row>
    <row r="50" spans="1:70">
      <c r="A50" s="1" t="s">
        <v>70</v>
      </c>
      <c r="B50" s="1" t="s">
        <v>71</v>
      </c>
      <c r="C50" s="1" t="s">
        <v>1198</v>
      </c>
      <c r="D50" s="1" t="s">
        <v>289</v>
      </c>
      <c r="E50" s="1"/>
      <c r="F50" s="1" t="s">
        <v>1199</v>
      </c>
      <c r="G50" s="1" t="s">
        <v>1200</v>
      </c>
      <c r="H50" s="1" t="s">
        <v>1201</v>
      </c>
      <c r="I50" s="1" t="s">
        <v>1202</v>
      </c>
      <c r="J50" s="1">
        <v>6302858133</v>
      </c>
      <c r="K50" s="1" t="s">
        <v>140</v>
      </c>
      <c r="L50" s="1" t="s">
        <v>1203</v>
      </c>
      <c r="M50" s="1" t="s">
        <v>80</v>
      </c>
      <c r="N50" s="1" t="s">
        <v>423</v>
      </c>
      <c r="O50" s="1"/>
      <c r="P50" s="1" t="s">
        <v>115</v>
      </c>
      <c r="Q50" s="1" t="s">
        <v>1204</v>
      </c>
      <c r="R50" s="1" t="s">
        <v>1205</v>
      </c>
      <c r="S50" s="1">
        <v>7093498777</v>
      </c>
      <c r="T50" s="1" t="s">
        <v>275</v>
      </c>
      <c r="U50" s="1" t="s">
        <v>1206</v>
      </c>
      <c r="V50" s="1">
        <v>9908487588</v>
      </c>
      <c r="W50" s="1" t="s">
        <v>87</v>
      </c>
      <c r="X50" s="1" t="s">
        <v>1207</v>
      </c>
      <c r="Y50" s="1" t="s">
        <v>122</v>
      </c>
      <c r="Z50" s="1" t="s">
        <v>90</v>
      </c>
      <c r="AA50" s="1" t="s">
        <v>1207</v>
      </c>
      <c r="AB50" s="1" t="s">
        <v>122</v>
      </c>
      <c r="AC50" s="1" t="s">
        <v>90</v>
      </c>
      <c r="AD50" s="1" t="s">
        <v>91</v>
      </c>
      <c r="AE50" s="1" t="s">
        <v>91</v>
      </c>
      <c r="AF50" s="1" t="s">
        <v>380</v>
      </c>
      <c r="AG50" s="1" t="s">
        <v>601</v>
      </c>
      <c r="AH50" s="1" t="s">
        <v>158</v>
      </c>
      <c r="AI50" s="1" t="s">
        <v>280</v>
      </c>
      <c r="AJ50" s="1">
        <v>82.8</v>
      </c>
      <c r="AK50" s="1"/>
      <c r="AL50" s="1" t="s">
        <v>232</v>
      </c>
      <c r="AM50" s="1" t="s">
        <v>601</v>
      </c>
      <c r="AN50" s="1" t="s">
        <v>464</v>
      </c>
      <c r="AO50" s="1" t="s">
        <v>411</v>
      </c>
      <c r="AP50" s="1">
        <v>93</v>
      </c>
      <c r="AQ50" s="1"/>
      <c r="AR50" s="1"/>
      <c r="AS50" s="1"/>
      <c r="AT50" s="1"/>
      <c r="AU50" s="1"/>
      <c r="AV50" s="1"/>
      <c r="AW50" s="1"/>
      <c r="AX50" s="1" t="s">
        <v>234</v>
      </c>
      <c r="AY50" s="1" t="s">
        <v>1208</v>
      </c>
      <c r="AZ50" s="1" t="s">
        <v>102</v>
      </c>
      <c r="BA50" s="1" t="s">
        <v>103</v>
      </c>
      <c r="BB50" s="1">
        <v>57.3</v>
      </c>
      <c r="BC50" s="1">
        <v>6.23</v>
      </c>
      <c r="BD50" s="1"/>
      <c r="BE50" s="1"/>
      <c r="BF50" s="1"/>
      <c r="BG50" s="1"/>
      <c r="BH50" s="1"/>
      <c r="BI50" s="1"/>
      <c r="BJ50" s="1" t="s">
        <v>132</v>
      </c>
      <c r="BK50" s="1"/>
      <c r="BL50" s="1"/>
      <c r="BM50" s="1" t="s">
        <v>1209</v>
      </c>
      <c r="BN50" s="1">
        <v>43</v>
      </c>
      <c r="BO50" s="1"/>
      <c r="BP50" s="1" t="str">
        <f>HYPERLINK("https://nconnect.nicmar.ac.in/storage/profile/ProfilePhoto_H2570118_924658.jpg","Download")</f>
        <v>0</v>
      </c>
      <c r="BQ50" s="3"/>
      <c r="BR50" s="3"/>
    </row>
    <row r="51" spans="1:70">
      <c r="A51" s="1" t="s">
        <v>70</v>
      </c>
      <c r="B51" s="1" t="s">
        <v>71</v>
      </c>
      <c r="C51" s="1" t="s">
        <v>1210</v>
      </c>
      <c r="D51" s="1" t="s">
        <v>1211</v>
      </c>
      <c r="E51" s="1"/>
      <c r="F51" s="1" t="s">
        <v>1212</v>
      </c>
      <c r="G51" s="1" t="s">
        <v>1213</v>
      </c>
      <c r="H51" s="1" t="s">
        <v>1214</v>
      </c>
      <c r="I51" s="1" t="s">
        <v>1215</v>
      </c>
      <c r="J51" s="1">
        <v>8465856811</v>
      </c>
      <c r="K51" s="1" t="s">
        <v>140</v>
      </c>
      <c r="L51" s="1" t="s">
        <v>1216</v>
      </c>
      <c r="M51" s="1" t="s">
        <v>80</v>
      </c>
      <c r="N51" s="1" t="s">
        <v>1217</v>
      </c>
      <c r="O51" s="1"/>
      <c r="P51" s="1" t="s">
        <v>322</v>
      </c>
      <c r="Q51" s="1" t="s">
        <v>1218</v>
      </c>
      <c r="R51" s="1" t="s">
        <v>1219</v>
      </c>
      <c r="S51" s="1">
        <v>9603944011</v>
      </c>
      <c r="T51" s="1" t="s">
        <v>456</v>
      </c>
      <c r="U51" s="1" t="s">
        <v>1220</v>
      </c>
      <c r="V51" s="1">
        <v>8096134727</v>
      </c>
      <c r="W51" s="1" t="s">
        <v>148</v>
      </c>
      <c r="X51" s="1" t="s">
        <v>1221</v>
      </c>
      <c r="Y51" s="1" t="s">
        <v>1222</v>
      </c>
      <c r="Z51" s="1" t="s">
        <v>151</v>
      </c>
      <c r="AA51" s="1" t="s">
        <v>1221</v>
      </c>
      <c r="AB51" s="1" t="s">
        <v>1222</v>
      </c>
      <c r="AC51" s="1" t="s">
        <v>151</v>
      </c>
      <c r="AD51" s="1" t="s">
        <v>91</v>
      </c>
      <c r="AE51" s="1" t="s">
        <v>91</v>
      </c>
      <c r="AF51" s="1" t="s">
        <v>1223</v>
      </c>
      <c r="AG51" s="1" t="s">
        <v>1224</v>
      </c>
      <c r="AH51" s="1" t="s">
        <v>154</v>
      </c>
      <c r="AI51" s="1" t="s">
        <v>155</v>
      </c>
      <c r="AJ51" s="1">
        <v>98</v>
      </c>
      <c r="AK51" s="1">
        <v>10</v>
      </c>
      <c r="AL51" s="1" t="s">
        <v>1225</v>
      </c>
      <c r="AM51" s="1" t="s">
        <v>1226</v>
      </c>
      <c r="AN51" s="1" t="s">
        <v>125</v>
      </c>
      <c r="AO51" s="1" t="s">
        <v>1109</v>
      </c>
      <c r="AP51" s="1">
        <v>96.7</v>
      </c>
      <c r="AQ51" s="1"/>
      <c r="AR51" s="1"/>
      <c r="AS51" s="1"/>
      <c r="AT51" s="1"/>
      <c r="AU51" s="1"/>
      <c r="AV51" s="1"/>
      <c r="AW51" s="1"/>
      <c r="AX51" s="1" t="s">
        <v>1227</v>
      </c>
      <c r="AY51" s="1" t="s">
        <v>1228</v>
      </c>
      <c r="AZ51" s="1" t="s">
        <v>1229</v>
      </c>
      <c r="BA51" s="1" t="s">
        <v>338</v>
      </c>
      <c r="BB51" s="1">
        <v>73</v>
      </c>
      <c r="BC51" s="1">
        <v>7.8</v>
      </c>
      <c r="BD51" s="1"/>
      <c r="BE51" s="1"/>
      <c r="BF51" s="1"/>
      <c r="BG51" s="1"/>
      <c r="BH51" s="1"/>
      <c r="BI51" s="1"/>
      <c r="BJ51" s="1" t="s">
        <v>1230</v>
      </c>
      <c r="BK51" s="1"/>
      <c r="BL51" s="1"/>
      <c r="BM51" s="1" t="s">
        <v>1231</v>
      </c>
      <c r="BN51" s="1">
        <v>45</v>
      </c>
      <c r="BO51" s="1" t="s">
        <v>1232</v>
      </c>
      <c r="BP51" s="1" t="str">
        <f>HYPERLINK("https://nconnect.nicmar.ac.in/storage/profile/ProfilePhoto_H2570119_349612.jpg","Download")</f>
        <v>0</v>
      </c>
      <c r="BQ51" s="3"/>
      <c r="BR51" s="3"/>
    </row>
    <row r="52" spans="1:70">
      <c r="A52" s="1" t="s">
        <v>70</v>
      </c>
      <c r="B52" s="1" t="s">
        <v>71</v>
      </c>
      <c r="C52" s="1" t="s">
        <v>1233</v>
      </c>
      <c r="D52" s="1" t="s">
        <v>1234</v>
      </c>
      <c r="E52" s="1"/>
      <c r="F52" s="1" t="s">
        <v>289</v>
      </c>
      <c r="G52" s="1" t="s">
        <v>1235</v>
      </c>
      <c r="H52" s="1" t="s">
        <v>1236</v>
      </c>
      <c r="I52" s="1" t="s">
        <v>1237</v>
      </c>
      <c r="J52" s="1">
        <v>9600026262</v>
      </c>
      <c r="K52" s="1" t="s">
        <v>140</v>
      </c>
      <c r="L52" s="1" t="s">
        <v>1238</v>
      </c>
      <c r="M52" s="1" t="s">
        <v>80</v>
      </c>
      <c r="N52" s="1" t="s">
        <v>1239</v>
      </c>
      <c r="O52" s="1"/>
      <c r="P52" s="1" t="s">
        <v>82</v>
      </c>
      <c r="Q52" s="1" t="s">
        <v>1240</v>
      </c>
      <c r="R52" s="1" t="s">
        <v>1241</v>
      </c>
      <c r="S52" s="1">
        <v>9884076262</v>
      </c>
      <c r="T52" s="1" t="s">
        <v>275</v>
      </c>
      <c r="U52" s="1" t="s">
        <v>1242</v>
      </c>
      <c r="V52" s="1">
        <v>9176836166</v>
      </c>
      <c r="W52" s="1" t="s">
        <v>354</v>
      </c>
      <c r="X52" s="1" t="s">
        <v>1243</v>
      </c>
      <c r="Y52" s="1" t="s">
        <v>1244</v>
      </c>
      <c r="Z52" s="1" t="s">
        <v>300</v>
      </c>
      <c r="AA52" s="1" t="s">
        <v>1243</v>
      </c>
      <c r="AB52" s="1" t="s">
        <v>1244</v>
      </c>
      <c r="AC52" s="1" t="s">
        <v>300</v>
      </c>
      <c r="AD52" s="1" t="s">
        <v>91</v>
      </c>
      <c r="AE52" s="1" t="s">
        <v>91</v>
      </c>
      <c r="AF52" s="1" t="s">
        <v>1245</v>
      </c>
      <c r="AG52" s="1" t="s">
        <v>1246</v>
      </c>
      <c r="AH52" s="1" t="s">
        <v>332</v>
      </c>
      <c r="AI52" s="1" t="s">
        <v>94</v>
      </c>
      <c r="AJ52" s="1">
        <v>80.2</v>
      </c>
      <c r="AK52" s="1"/>
      <c r="AL52" s="1" t="s">
        <v>1245</v>
      </c>
      <c r="AM52" s="1" t="s">
        <v>1246</v>
      </c>
      <c r="AN52" s="1" t="s">
        <v>1247</v>
      </c>
      <c r="AO52" s="1" t="s">
        <v>306</v>
      </c>
      <c r="AP52" s="1">
        <v>85.89</v>
      </c>
      <c r="AQ52" s="1"/>
      <c r="AR52" s="1"/>
      <c r="AS52" s="1"/>
      <c r="AT52" s="1"/>
      <c r="AU52" s="1"/>
      <c r="AV52" s="1"/>
      <c r="AW52" s="1"/>
      <c r="AX52" s="1" t="s">
        <v>307</v>
      </c>
      <c r="AY52" s="1" t="s">
        <v>1248</v>
      </c>
      <c r="AZ52" s="1" t="s">
        <v>309</v>
      </c>
      <c r="BA52" s="1" t="s">
        <v>131</v>
      </c>
      <c r="BB52" s="1">
        <v>73.7</v>
      </c>
      <c r="BC52" s="1">
        <v>7.37</v>
      </c>
      <c r="BD52" s="1"/>
      <c r="BE52" s="1"/>
      <c r="BF52" s="1"/>
      <c r="BG52" s="1"/>
      <c r="BH52" s="1"/>
      <c r="BI52" s="1"/>
      <c r="BJ52" s="1" t="s">
        <v>1249</v>
      </c>
      <c r="BK52" s="1"/>
      <c r="BL52" s="1"/>
      <c r="BM52" s="1" t="s">
        <v>1250</v>
      </c>
      <c r="BN52" s="1">
        <v>19</v>
      </c>
      <c r="BO52" s="1"/>
      <c r="BP52" s="1" t="str">
        <f>HYPERLINK("https://nconnect.nicmar.ac.in/storage/profile/ProfilePhoto_H2570120_451792.jpg","Download")</f>
        <v>0</v>
      </c>
      <c r="BQ52" s="3"/>
      <c r="BR52" s="3"/>
    </row>
    <row r="53" spans="1:70">
      <c r="A53" s="1" t="s">
        <v>70</v>
      </c>
      <c r="B53" s="1" t="s">
        <v>71</v>
      </c>
      <c r="C53" s="1" t="s">
        <v>1251</v>
      </c>
      <c r="D53" s="1" t="s">
        <v>1252</v>
      </c>
      <c r="E53" s="1"/>
      <c r="F53" s="1" t="s">
        <v>1253</v>
      </c>
      <c r="G53" s="1" t="s">
        <v>1254</v>
      </c>
      <c r="H53" s="1" t="s">
        <v>1255</v>
      </c>
      <c r="I53" s="1" t="s">
        <v>1256</v>
      </c>
      <c r="J53" s="1">
        <v>6369899969</v>
      </c>
      <c r="K53" s="1" t="s">
        <v>78</v>
      </c>
      <c r="L53" s="1" t="s">
        <v>1257</v>
      </c>
      <c r="M53" s="1" t="s">
        <v>80</v>
      </c>
      <c r="N53" s="1" t="s">
        <v>1258</v>
      </c>
      <c r="O53" s="1"/>
      <c r="P53" s="1" t="s">
        <v>82</v>
      </c>
      <c r="Q53" s="1" t="s">
        <v>1259</v>
      </c>
      <c r="R53" s="1" t="s">
        <v>1260</v>
      </c>
      <c r="S53" s="1">
        <v>9443446594</v>
      </c>
      <c r="T53" s="1" t="s">
        <v>275</v>
      </c>
      <c r="U53" s="1" t="s">
        <v>1261</v>
      </c>
      <c r="V53" s="1">
        <v>9344596352</v>
      </c>
      <c r="W53" s="1" t="s">
        <v>1262</v>
      </c>
      <c r="X53" s="1" t="s">
        <v>1263</v>
      </c>
      <c r="Y53" s="1" t="s">
        <v>1264</v>
      </c>
      <c r="Z53" s="1" t="s">
        <v>300</v>
      </c>
      <c r="AA53" s="1" t="s">
        <v>1263</v>
      </c>
      <c r="AB53" s="1" t="s">
        <v>1264</v>
      </c>
      <c r="AC53" s="1" t="s">
        <v>300</v>
      </c>
      <c r="AD53" s="1" t="s">
        <v>91</v>
      </c>
      <c r="AE53" s="1" t="s">
        <v>91</v>
      </c>
      <c r="AF53" s="1" t="s">
        <v>1265</v>
      </c>
      <c r="AG53" s="1" t="s">
        <v>1266</v>
      </c>
      <c r="AH53" s="1" t="s">
        <v>154</v>
      </c>
      <c r="AI53" s="1" t="s">
        <v>231</v>
      </c>
      <c r="AJ53" s="1">
        <v>91.4</v>
      </c>
      <c r="AK53" s="1"/>
      <c r="AL53" s="1" t="s">
        <v>1265</v>
      </c>
      <c r="AM53" s="1" t="s">
        <v>1266</v>
      </c>
      <c r="AN53" s="1" t="s">
        <v>94</v>
      </c>
      <c r="AO53" s="1" t="s">
        <v>186</v>
      </c>
      <c r="AP53" s="1">
        <v>71.8</v>
      </c>
      <c r="AQ53" s="1"/>
      <c r="AR53" s="1"/>
      <c r="AS53" s="1"/>
      <c r="AT53" s="1"/>
      <c r="AU53" s="1"/>
      <c r="AV53" s="1"/>
      <c r="AW53" s="1"/>
      <c r="AX53" s="1" t="s">
        <v>307</v>
      </c>
      <c r="AY53" s="1" t="s">
        <v>1267</v>
      </c>
      <c r="AZ53" s="1" t="s">
        <v>411</v>
      </c>
      <c r="BA53" s="1" t="s">
        <v>131</v>
      </c>
      <c r="BB53" s="1">
        <v>86.26</v>
      </c>
      <c r="BC53" s="1">
        <v>9.08</v>
      </c>
      <c r="BD53" s="1"/>
      <c r="BE53" s="1"/>
      <c r="BF53" s="1"/>
      <c r="BG53" s="1"/>
      <c r="BH53" s="1"/>
      <c r="BI53" s="1"/>
      <c r="BJ53" s="1" t="s">
        <v>1268</v>
      </c>
      <c r="BK53" s="1"/>
      <c r="BL53" s="1"/>
      <c r="BM53" s="1" t="s">
        <v>1269</v>
      </c>
      <c r="BN53" s="1">
        <v>17</v>
      </c>
      <c r="BO53" s="1" t="s">
        <v>1270</v>
      </c>
      <c r="BP53" s="1" t="str">
        <f>HYPERLINK("https://nconnect.nicmar.ac.in/storage/profile/ProfilePhoto_H2570121_251367.jpg","Download")</f>
        <v>0</v>
      </c>
      <c r="BQ53" s="3"/>
      <c r="BR53" s="3"/>
    </row>
    <row r="54" spans="1:70">
      <c r="A54" s="1" t="s">
        <v>70</v>
      </c>
      <c r="B54" s="1" t="s">
        <v>71</v>
      </c>
      <c r="C54" s="1" t="s">
        <v>1271</v>
      </c>
      <c r="D54" s="1" t="s">
        <v>1272</v>
      </c>
      <c r="E54" s="1" t="s">
        <v>1273</v>
      </c>
      <c r="F54" s="1" t="s">
        <v>391</v>
      </c>
      <c r="G54" s="1" t="s">
        <v>1274</v>
      </c>
      <c r="H54" s="1" t="s">
        <v>1275</v>
      </c>
      <c r="I54" s="1" t="s">
        <v>1276</v>
      </c>
      <c r="J54" s="1">
        <v>8897118690</v>
      </c>
      <c r="K54" s="1" t="s">
        <v>140</v>
      </c>
      <c r="L54" s="1" t="s">
        <v>1277</v>
      </c>
      <c r="M54" s="1" t="s">
        <v>80</v>
      </c>
      <c r="N54" s="1" t="s">
        <v>142</v>
      </c>
      <c r="O54" s="1"/>
      <c r="P54" s="1" t="s">
        <v>115</v>
      </c>
      <c r="Q54" s="1" t="s">
        <v>1278</v>
      </c>
      <c r="R54" s="1" t="s">
        <v>1279</v>
      </c>
      <c r="S54" s="1">
        <v>9959440438</v>
      </c>
      <c r="T54" s="1" t="s">
        <v>275</v>
      </c>
      <c r="U54" s="1" t="s">
        <v>1280</v>
      </c>
      <c r="V54" s="1">
        <v>8332976398</v>
      </c>
      <c r="W54" s="1" t="s">
        <v>148</v>
      </c>
      <c r="X54" s="1" t="s">
        <v>1281</v>
      </c>
      <c r="Y54" s="1" t="s">
        <v>640</v>
      </c>
      <c r="Z54" s="1" t="s">
        <v>151</v>
      </c>
      <c r="AA54" s="1" t="s">
        <v>1281</v>
      </c>
      <c r="AB54" s="1" t="s">
        <v>640</v>
      </c>
      <c r="AC54" s="1" t="s">
        <v>151</v>
      </c>
      <c r="AD54" s="1" t="s">
        <v>91</v>
      </c>
      <c r="AE54" s="1" t="s">
        <v>91</v>
      </c>
      <c r="AF54" s="1" t="s">
        <v>1282</v>
      </c>
      <c r="AG54" s="1" t="s">
        <v>208</v>
      </c>
      <c r="AH54" s="1" t="s">
        <v>125</v>
      </c>
      <c r="AI54" s="1" t="s">
        <v>126</v>
      </c>
      <c r="AJ54" s="1">
        <v>90.25</v>
      </c>
      <c r="AK54" s="1">
        <v>9.5</v>
      </c>
      <c r="AL54" s="1" t="s">
        <v>1283</v>
      </c>
      <c r="AM54" s="1" t="s">
        <v>533</v>
      </c>
      <c r="AN54" s="1" t="s">
        <v>94</v>
      </c>
      <c r="AO54" s="1" t="s">
        <v>99</v>
      </c>
      <c r="AP54" s="1">
        <v>85.8</v>
      </c>
      <c r="AQ54" s="1"/>
      <c r="AR54" s="1"/>
      <c r="AS54" s="1"/>
      <c r="AT54" s="1"/>
      <c r="AU54" s="1"/>
      <c r="AV54" s="1"/>
      <c r="AW54" s="1"/>
      <c r="AX54" s="1" t="s">
        <v>643</v>
      </c>
      <c r="AY54" s="1" t="s">
        <v>1284</v>
      </c>
      <c r="AZ54" s="1" t="s">
        <v>102</v>
      </c>
      <c r="BA54" s="1" t="s">
        <v>103</v>
      </c>
      <c r="BB54" s="1">
        <v>71.82</v>
      </c>
      <c r="BC54" s="1">
        <v>7.56</v>
      </c>
      <c r="BD54" s="1"/>
      <c r="BE54" s="1"/>
      <c r="BF54" s="1"/>
      <c r="BG54" s="1"/>
      <c r="BH54" s="1"/>
      <c r="BI54" s="1"/>
      <c r="BJ54" s="1" t="s">
        <v>132</v>
      </c>
      <c r="BK54" s="1"/>
      <c r="BL54" s="1"/>
      <c r="BM54" s="1" t="s">
        <v>1285</v>
      </c>
      <c r="BN54" s="1">
        <v>46</v>
      </c>
      <c r="BO54" s="1" t="s">
        <v>1286</v>
      </c>
      <c r="BP54" s="1" t="str">
        <f>HYPERLINK("https://nconnect.nicmar.ac.in/storage/profile/ProfilePhoto_H2570122_693284.jpg","Download")</f>
        <v>0</v>
      </c>
      <c r="BQ54" s="3"/>
      <c r="BR54" s="3"/>
    </row>
    <row r="55" spans="1:70">
      <c r="A55" s="1" t="s">
        <v>70</v>
      </c>
      <c r="B55" s="1" t="s">
        <v>71</v>
      </c>
      <c r="C55" s="1" t="s">
        <v>1287</v>
      </c>
      <c r="D55" s="1" t="s">
        <v>1288</v>
      </c>
      <c r="E55" s="1" t="s">
        <v>242</v>
      </c>
      <c r="F55" s="1" t="s">
        <v>1289</v>
      </c>
      <c r="G55" s="1" t="s">
        <v>1290</v>
      </c>
      <c r="H55" s="1" t="s">
        <v>1291</v>
      </c>
      <c r="I55" s="1" t="s">
        <v>1292</v>
      </c>
      <c r="J55" s="1">
        <v>7901484395</v>
      </c>
      <c r="K55" s="1" t="s">
        <v>140</v>
      </c>
      <c r="L55" s="1" t="s">
        <v>1293</v>
      </c>
      <c r="M55" s="1" t="s">
        <v>80</v>
      </c>
      <c r="N55" s="1" t="s">
        <v>200</v>
      </c>
      <c r="O55" s="1"/>
      <c r="P55" s="1" t="s">
        <v>322</v>
      </c>
      <c r="Q55" s="1" t="s">
        <v>1294</v>
      </c>
      <c r="R55" s="1" t="s">
        <v>1295</v>
      </c>
      <c r="S55" s="1">
        <v>9491669108</v>
      </c>
      <c r="T55" s="1" t="s">
        <v>456</v>
      </c>
      <c r="U55" s="1" t="s">
        <v>1296</v>
      </c>
      <c r="V55" s="1">
        <v>9494153870</v>
      </c>
      <c r="W55" s="1" t="s">
        <v>398</v>
      </c>
      <c r="X55" s="1" t="s">
        <v>1297</v>
      </c>
      <c r="Y55" s="1" t="s">
        <v>150</v>
      </c>
      <c r="Z55" s="1" t="s">
        <v>151</v>
      </c>
      <c r="AA55" s="1" t="s">
        <v>1297</v>
      </c>
      <c r="AB55" s="1" t="s">
        <v>150</v>
      </c>
      <c r="AC55" s="1" t="s">
        <v>151</v>
      </c>
      <c r="AD55" s="1" t="s">
        <v>91</v>
      </c>
      <c r="AE55" s="1" t="s">
        <v>91</v>
      </c>
      <c r="AF55" s="1" t="s">
        <v>1298</v>
      </c>
      <c r="AG55" s="1" t="s">
        <v>1299</v>
      </c>
      <c r="AH55" s="1" t="s">
        <v>409</v>
      </c>
      <c r="AI55" s="1" t="s">
        <v>155</v>
      </c>
      <c r="AJ55" s="1">
        <v>100</v>
      </c>
      <c r="AK55" s="1">
        <v>10</v>
      </c>
      <c r="AL55" s="1" t="s">
        <v>1300</v>
      </c>
      <c r="AM55" s="1" t="s">
        <v>1299</v>
      </c>
      <c r="AN55" s="1" t="s">
        <v>125</v>
      </c>
      <c r="AO55" s="1" t="s">
        <v>257</v>
      </c>
      <c r="AP55" s="1">
        <v>90.1</v>
      </c>
      <c r="AQ55" s="1">
        <v>9.42</v>
      </c>
      <c r="AR55" s="1"/>
      <c r="AS55" s="1"/>
      <c r="AT55" s="1"/>
      <c r="AU55" s="1"/>
      <c r="AV55" s="1"/>
      <c r="AW55" s="1"/>
      <c r="AX55" s="1" t="s">
        <v>187</v>
      </c>
      <c r="AY55" s="1" t="s">
        <v>1301</v>
      </c>
      <c r="AZ55" s="1" t="s">
        <v>189</v>
      </c>
      <c r="BA55" s="1" t="s">
        <v>1302</v>
      </c>
      <c r="BB55" s="1">
        <v>79.3</v>
      </c>
      <c r="BC55" s="1">
        <v>8.43</v>
      </c>
      <c r="BD55" s="1"/>
      <c r="BE55" s="1"/>
      <c r="BF55" s="1"/>
      <c r="BG55" s="1"/>
      <c r="BH55" s="1"/>
      <c r="BI55" s="1"/>
      <c r="BJ55" s="1" t="s">
        <v>1303</v>
      </c>
      <c r="BK55" s="1"/>
      <c r="BL55" s="1"/>
      <c r="BM55" s="1" t="s">
        <v>1304</v>
      </c>
      <c r="BN55" s="1">
        <v>37</v>
      </c>
      <c r="BO55" s="1"/>
      <c r="BP55" s="1" t="str">
        <f>HYPERLINK("https://nconnect.nicmar.ac.in/storage/profile/ProfilePhoto_H2570123_521374.jpg","Download")</f>
        <v>0</v>
      </c>
      <c r="BQ55" s="3"/>
      <c r="BR55" s="3"/>
    </row>
    <row r="56" spans="1:70">
      <c r="A56" s="1" t="s">
        <v>70</v>
      </c>
      <c r="B56" s="1" t="s">
        <v>71</v>
      </c>
      <c r="C56" s="1" t="s">
        <v>1305</v>
      </c>
      <c r="D56" s="1" t="s">
        <v>1306</v>
      </c>
      <c r="E56" s="1" t="s">
        <v>1307</v>
      </c>
      <c r="F56" s="1" t="s">
        <v>1308</v>
      </c>
      <c r="G56" s="1" t="s">
        <v>1309</v>
      </c>
      <c r="H56" s="1" t="s">
        <v>1310</v>
      </c>
      <c r="I56" s="1" t="s">
        <v>1311</v>
      </c>
      <c r="J56" s="1">
        <v>9160784552</v>
      </c>
      <c r="K56" s="1" t="s">
        <v>140</v>
      </c>
      <c r="L56" s="1" t="s">
        <v>1312</v>
      </c>
      <c r="M56" s="1" t="s">
        <v>80</v>
      </c>
      <c r="N56" s="1" t="s">
        <v>795</v>
      </c>
      <c r="O56" s="1" t="s">
        <v>1313</v>
      </c>
      <c r="P56" s="1" t="s">
        <v>322</v>
      </c>
      <c r="Q56" s="1" t="s">
        <v>1314</v>
      </c>
      <c r="R56" s="1" t="s">
        <v>1315</v>
      </c>
      <c r="S56" s="1">
        <v>9908403238</v>
      </c>
      <c r="T56" s="1" t="s">
        <v>456</v>
      </c>
      <c r="U56" s="1" t="s">
        <v>1316</v>
      </c>
      <c r="V56" s="1">
        <v>9963295573</v>
      </c>
      <c r="W56" s="1" t="s">
        <v>481</v>
      </c>
      <c r="X56" s="1" t="s">
        <v>1317</v>
      </c>
      <c r="Y56" s="1" t="s">
        <v>459</v>
      </c>
      <c r="Z56" s="1" t="s">
        <v>151</v>
      </c>
      <c r="AA56" s="1" t="s">
        <v>1317</v>
      </c>
      <c r="AB56" s="1" t="s">
        <v>459</v>
      </c>
      <c r="AC56" s="1" t="s">
        <v>151</v>
      </c>
      <c r="AD56" s="1" t="s">
        <v>91</v>
      </c>
      <c r="AE56" s="1" t="s">
        <v>91</v>
      </c>
      <c r="AF56" s="1" t="s">
        <v>1171</v>
      </c>
      <c r="AG56" s="1" t="s">
        <v>1318</v>
      </c>
      <c r="AH56" s="1" t="s">
        <v>154</v>
      </c>
      <c r="AI56" s="1" t="s">
        <v>231</v>
      </c>
      <c r="AJ56" s="1">
        <v>100</v>
      </c>
      <c r="AK56" s="1">
        <v>10</v>
      </c>
      <c r="AL56" s="1"/>
      <c r="AM56" s="1"/>
      <c r="AN56" s="1"/>
      <c r="AO56" s="1"/>
      <c r="AP56" s="1"/>
      <c r="AQ56" s="1"/>
      <c r="AR56" s="1" t="s">
        <v>156</v>
      </c>
      <c r="AS56" s="1" t="s">
        <v>1319</v>
      </c>
      <c r="AT56" s="1" t="s">
        <v>158</v>
      </c>
      <c r="AU56" s="1" t="s">
        <v>159</v>
      </c>
      <c r="AV56" s="1">
        <v>86.15</v>
      </c>
      <c r="AW56" s="1"/>
      <c r="AX56" s="1" t="s">
        <v>160</v>
      </c>
      <c r="AY56" s="1" t="s">
        <v>1320</v>
      </c>
      <c r="AZ56" s="1" t="s">
        <v>102</v>
      </c>
      <c r="BA56" s="1" t="s">
        <v>163</v>
      </c>
      <c r="BB56" s="1">
        <v>71.5</v>
      </c>
      <c r="BC56" s="1">
        <v>7.9</v>
      </c>
      <c r="BD56" s="1"/>
      <c r="BE56" s="1"/>
      <c r="BF56" s="1"/>
      <c r="BG56" s="1"/>
      <c r="BH56" s="1"/>
      <c r="BI56" s="1"/>
      <c r="BJ56" s="1" t="s">
        <v>1321</v>
      </c>
      <c r="BK56" s="1"/>
      <c r="BL56" s="1"/>
      <c r="BM56" s="1" t="s">
        <v>1322</v>
      </c>
      <c r="BN56" s="1">
        <v>67</v>
      </c>
      <c r="BO56" s="1" t="s">
        <v>1323</v>
      </c>
      <c r="BP56" s="1" t="str">
        <f>HYPERLINK("https://nconnect.nicmar.ac.in/storage/profile/ProfilePhoto_H2570124_649582.jpg","Download")</f>
        <v>0</v>
      </c>
      <c r="BQ56" s="3"/>
      <c r="BR56" s="3"/>
    </row>
    <row r="57" spans="1:70">
      <c r="A57" s="1" t="s">
        <v>70</v>
      </c>
      <c r="B57" s="1" t="s">
        <v>71</v>
      </c>
      <c r="C57" s="1" t="s">
        <v>1324</v>
      </c>
      <c r="D57" s="1" t="s">
        <v>1325</v>
      </c>
      <c r="E57" s="1" t="s">
        <v>1326</v>
      </c>
      <c r="F57" s="1" t="s">
        <v>1327</v>
      </c>
      <c r="G57" s="1" t="s">
        <v>1328</v>
      </c>
      <c r="H57" s="1" t="s">
        <v>1329</v>
      </c>
      <c r="I57" s="1" t="s">
        <v>1330</v>
      </c>
      <c r="J57" s="1">
        <v>6302468991</v>
      </c>
      <c r="K57" s="1" t="s">
        <v>140</v>
      </c>
      <c r="L57" s="1" t="s">
        <v>1331</v>
      </c>
      <c r="M57" s="1" t="s">
        <v>80</v>
      </c>
      <c r="N57" s="1" t="s">
        <v>1332</v>
      </c>
      <c r="O57" s="1" t="s">
        <v>1333</v>
      </c>
      <c r="P57" s="1" t="s">
        <v>322</v>
      </c>
      <c r="Q57" s="1" t="s">
        <v>1334</v>
      </c>
      <c r="R57" s="1" t="s">
        <v>1335</v>
      </c>
      <c r="S57" s="1">
        <v>9393763733</v>
      </c>
      <c r="T57" s="1" t="s">
        <v>1336</v>
      </c>
      <c r="U57" s="1" t="s">
        <v>1337</v>
      </c>
      <c r="V57" s="1">
        <v>9393763733</v>
      </c>
      <c r="W57" s="1" t="s">
        <v>148</v>
      </c>
      <c r="X57" s="1" t="s">
        <v>1338</v>
      </c>
      <c r="Y57" s="1" t="s">
        <v>150</v>
      </c>
      <c r="Z57" s="1" t="s">
        <v>151</v>
      </c>
      <c r="AA57" s="1" t="s">
        <v>1338</v>
      </c>
      <c r="AB57" s="1" t="s">
        <v>150</v>
      </c>
      <c r="AC57" s="1" t="s">
        <v>151</v>
      </c>
      <c r="AD57" s="1" t="s">
        <v>91</v>
      </c>
      <c r="AE57" s="1" t="s">
        <v>91</v>
      </c>
      <c r="AF57" s="1" t="s">
        <v>1339</v>
      </c>
      <c r="AG57" s="1" t="s">
        <v>208</v>
      </c>
      <c r="AH57" s="1" t="s">
        <v>154</v>
      </c>
      <c r="AI57" s="1" t="s">
        <v>155</v>
      </c>
      <c r="AJ57" s="1">
        <v>95</v>
      </c>
      <c r="AK57" s="1">
        <v>9.5</v>
      </c>
      <c r="AL57" s="1"/>
      <c r="AM57" s="1"/>
      <c r="AN57" s="1"/>
      <c r="AO57" s="1"/>
      <c r="AP57" s="1"/>
      <c r="AQ57" s="1"/>
      <c r="AR57" s="1" t="s">
        <v>738</v>
      </c>
      <c r="AS57" s="1" t="s">
        <v>534</v>
      </c>
      <c r="AT57" s="1" t="s">
        <v>125</v>
      </c>
      <c r="AU57" s="1" t="s">
        <v>159</v>
      </c>
      <c r="AV57" s="1">
        <v>79.17</v>
      </c>
      <c r="AW57" s="1"/>
      <c r="AX57" s="1" t="s">
        <v>187</v>
      </c>
      <c r="AY57" s="1" t="s">
        <v>534</v>
      </c>
      <c r="AZ57" s="1" t="s">
        <v>102</v>
      </c>
      <c r="BA57" s="1" t="s">
        <v>163</v>
      </c>
      <c r="BB57" s="1">
        <v>85.7</v>
      </c>
      <c r="BC57" s="1">
        <v>9.07</v>
      </c>
      <c r="BD57" s="1"/>
      <c r="BE57" s="1"/>
      <c r="BF57" s="1"/>
      <c r="BG57" s="1"/>
      <c r="BH57" s="1"/>
      <c r="BI57" s="1"/>
      <c r="BJ57" s="1" t="s">
        <v>1340</v>
      </c>
      <c r="BK57" s="1"/>
      <c r="BL57" s="1"/>
      <c r="BM57" s="1" t="s">
        <v>1341</v>
      </c>
      <c r="BN57" s="1">
        <v>53</v>
      </c>
      <c r="BO57" s="1"/>
      <c r="BP57" s="1" t="str">
        <f>HYPERLINK("https://nconnect.nicmar.ac.in/storage/profile/ProfilePhoto_H2570125_681437.jpg","Download")</f>
        <v>0</v>
      </c>
      <c r="BQ57" s="3"/>
      <c r="BR57" s="3"/>
    </row>
    <row r="58" spans="1:70">
      <c r="A58" s="1" t="s">
        <v>70</v>
      </c>
      <c r="B58" s="1" t="s">
        <v>71</v>
      </c>
      <c r="C58" s="1" t="s">
        <v>1342</v>
      </c>
      <c r="D58" s="1" t="s">
        <v>1343</v>
      </c>
      <c r="E58" s="1"/>
      <c r="F58" s="1" t="s">
        <v>268</v>
      </c>
      <c r="G58" s="1" t="s">
        <v>1344</v>
      </c>
      <c r="H58" s="1" t="s">
        <v>1345</v>
      </c>
      <c r="I58" s="1" t="s">
        <v>1346</v>
      </c>
      <c r="J58" s="1">
        <v>9155818469</v>
      </c>
      <c r="K58" s="1" t="s">
        <v>140</v>
      </c>
      <c r="L58" s="1" t="s">
        <v>1347</v>
      </c>
      <c r="M58" s="1" t="s">
        <v>80</v>
      </c>
      <c r="N58" s="1" t="s">
        <v>1348</v>
      </c>
      <c r="O58" s="1" t="s">
        <v>1349</v>
      </c>
      <c r="P58" s="1" t="s">
        <v>82</v>
      </c>
      <c r="Q58" s="1" t="s">
        <v>1350</v>
      </c>
      <c r="R58" s="1" t="s">
        <v>1351</v>
      </c>
      <c r="S58" s="1">
        <v>8210538907</v>
      </c>
      <c r="T58" s="1" t="s">
        <v>1352</v>
      </c>
      <c r="U58" s="1" t="s">
        <v>1353</v>
      </c>
      <c r="V58" s="1">
        <v>8210538907</v>
      </c>
      <c r="W58" s="1" t="s">
        <v>354</v>
      </c>
      <c r="X58" s="1" t="s">
        <v>1354</v>
      </c>
      <c r="Y58" s="1" t="s">
        <v>1355</v>
      </c>
      <c r="Z58" s="1" t="s">
        <v>1356</v>
      </c>
      <c r="AA58" s="1" t="s">
        <v>1357</v>
      </c>
      <c r="AB58" s="1" t="s">
        <v>1358</v>
      </c>
      <c r="AC58" s="1" t="s">
        <v>1356</v>
      </c>
      <c r="AD58" s="1" t="s">
        <v>91</v>
      </c>
      <c r="AE58" s="1" t="s">
        <v>91</v>
      </c>
      <c r="AF58" s="1" t="s">
        <v>1359</v>
      </c>
      <c r="AG58" s="1" t="s">
        <v>1360</v>
      </c>
      <c r="AH58" s="1" t="s">
        <v>1361</v>
      </c>
      <c r="AI58" s="1" t="s">
        <v>1362</v>
      </c>
      <c r="AJ58" s="1">
        <v>89.3</v>
      </c>
      <c r="AK58" s="1">
        <v>9.4</v>
      </c>
      <c r="AL58" s="1" t="s">
        <v>1359</v>
      </c>
      <c r="AM58" s="1" t="s">
        <v>1360</v>
      </c>
      <c r="AN58" s="1" t="s">
        <v>408</v>
      </c>
      <c r="AO58" s="1" t="s">
        <v>332</v>
      </c>
      <c r="AP58" s="1">
        <v>78.6</v>
      </c>
      <c r="AQ58" s="1">
        <v>0</v>
      </c>
      <c r="AR58" s="1"/>
      <c r="AS58" s="1"/>
      <c r="AT58" s="1"/>
      <c r="AU58" s="1"/>
      <c r="AV58" s="1"/>
      <c r="AW58" s="1"/>
      <c r="AX58" s="1" t="s">
        <v>1363</v>
      </c>
      <c r="AY58" s="1" t="s">
        <v>1364</v>
      </c>
      <c r="AZ58" s="1" t="s">
        <v>694</v>
      </c>
      <c r="BA58" s="1" t="s">
        <v>1365</v>
      </c>
      <c r="BB58" s="1">
        <v>84.07</v>
      </c>
      <c r="BC58" s="1">
        <v>8.85</v>
      </c>
      <c r="BD58" s="1"/>
      <c r="BE58" s="1"/>
      <c r="BF58" s="1"/>
      <c r="BG58" s="1"/>
      <c r="BH58" s="1"/>
      <c r="BI58" s="1"/>
      <c r="BJ58" s="1" t="s">
        <v>1366</v>
      </c>
      <c r="BK58" s="1"/>
      <c r="BL58" s="1"/>
      <c r="BM58" s="1" t="s">
        <v>1367</v>
      </c>
      <c r="BN58" s="1">
        <v>38</v>
      </c>
      <c r="BO58" s="1" t="s">
        <v>1368</v>
      </c>
      <c r="BP58" s="1" t="str">
        <f>HYPERLINK("https://nconnect.nicmar.ac.in/storage/profile/ProfilePhoto_H2570126_958761.jpg","Download")</f>
        <v>0</v>
      </c>
      <c r="BQ58" s="3"/>
      <c r="BR58" s="3"/>
    </row>
    <row r="59" spans="1:70">
      <c r="A59" s="1" t="s">
        <v>70</v>
      </c>
      <c r="B59" s="1" t="s">
        <v>71</v>
      </c>
      <c r="C59" s="1" t="s">
        <v>1369</v>
      </c>
      <c r="D59" s="1" t="s">
        <v>1370</v>
      </c>
      <c r="E59" s="1"/>
      <c r="F59" s="1" t="s">
        <v>1371</v>
      </c>
      <c r="G59" s="1" t="s">
        <v>1372</v>
      </c>
      <c r="H59" s="1" t="s">
        <v>1373</v>
      </c>
      <c r="I59" s="1" t="s">
        <v>1374</v>
      </c>
      <c r="J59" s="1">
        <v>9490980032</v>
      </c>
      <c r="K59" s="1" t="s">
        <v>78</v>
      </c>
      <c r="L59" s="1" t="s">
        <v>1375</v>
      </c>
      <c r="M59" s="1" t="s">
        <v>80</v>
      </c>
      <c r="N59" s="1" t="s">
        <v>795</v>
      </c>
      <c r="O59" s="1" t="s">
        <v>1376</v>
      </c>
      <c r="P59" s="1" t="s">
        <v>115</v>
      </c>
      <c r="Q59" s="1" t="s">
        <v>1377</v>
      </c>
      <c r="R59" s="1" t="s">
        <v>1378</v>
      </c>
      <c r="S59" s="1">
        <v>9701291271</v>
      </c>
      <c r="T59" s="1" t="s">
        <v>456</v>
      </c>
      <c r="U59" s="1" t="s">
        <v>1379</v>
      </c>
      <c r="V59" s="1">
        <v>9441847444</v>
      </c>
      <c r="W59" s="1" t="s">
        <v>456</v>
      </c>
      <c r="X59" s="1" t="s">
        <v>1380</v>
      </c>
      <c r="Y59" s="1" t="s">
        <v>401</v>
      </c>
      <c r="Z59" s="1" t="s">
        <v>90</v>
      </c>
      <c r="AA59" s="1" t="s">
        <v>1380</v>
      </c>
      <c r="AB59" s="1" t="s">
        <v>401</v>
      </c>
      <c r="AC59" s="1" t="s">
        <v>90</v>
      </c>
      <c r="AD59" s="1" t="s">
        <v>91</v>
      </c>
      <c r="AE59" s="1" t="s">
        <v>91</v>
      </c>
      <c r="AF59" s="1" t="s">
        <v>1381</v>
      </c>
      <c r="AG59" s="1" t="s">
        <v>1382</v>
      </c>
      <c r="AH59" s="1" t="s">
        <v>408</v>
      </c>
      <c r="AI59" s="1" t="s">
        <v>155</v>
      </c>
      <c r="AJ59" s="1">
        <v>92.15</v>
      </c>
      <c r="AK59" s="1">
        <v>9.7</v>
      </c>
      <c r="AL59" s="1" t="s">
        <v>1383</v>
      </c>
      <c r="AM59" s="1" t="s">
        <v>128</v>
      </c>
      <c r="AN59" s="1" t="s">
        <v>125</v>
      </c>
      <c r="AO59" s="1" t="s">
        <v>257</v>
      </c>
      <c r="AP59" s="1">
        <v>95.7</v>
      </c>
      <c r="AQ59" s="1"/>
      <c r="AR59" s="1"/>
      <c r="AS59" s="1"/>
      <c r="AT59" s="1"/>
      <c r="AU59" s="1"/>
      <c r="AV59" s="1"/>
      <c r="AW59" s="1"/>
      <c r="AX59" s="1" t="s">
        <v>666</v>
      </c>
      <c r="AY59" s="1" t="s">
        <v>1384</v>
      </c>
      <c r="AZ59" s="1" t="s">
        <v>764</v>
      </c>
      <c r="BA59" s="1" t="s">
        <v>1385</v>
      </c>
      <c r="BB59" s="1">
        <v>77.72</v>
      </c>
      <c r="BC59" s="1">
        <v>8.34</v>
      </c>
      <c r="BD59" s="1"/>
      <c r="BE59" s="1"/>
      <c r="BF59" s="1"/>
      <c r="BG59" s="1"/>
      <c r="BH59" s="1"/>
      <c r="BI59" s="1"/>
      <c r="BJ59" s="1" t="s">
        <v>1386</v>
      </c>
      <c r="BK59" s="1"/>
      <c r="BL59" s="1"/>
      <c r="BM59" s="1" t="s">
        <v>1387</v>
      </c>
      <c r="BN59" s="1">
        <v>53</v>
      </c>
      <c r="BO59" s="1"/>
      <c r="BP59" s="1" t="str">
        <f>HYPERLINK("https://nconnect.nicmar.ac.in/storage/profile/ProfilePhoto_H2570128_193748.jpg","Download")</f>
        <v>0</v>
      </c>
      <c r="BQ59" s="3"/>
      <c r="BR59" s="3"/>
    </row>
    <row r="60" spans="1:70">
      <c r="A60" s="1" t="s">
        <v>70</v>
      </c>
      <c r="B60" s="1" t="s">
        <v>71</v>
      </c>
      <c r="C60" s="1" t="s">
        <v>1388</v>
      </c>
      <c r="D60" s="1" t="s">
        <v>1389</v>
      </c>
      <c r="E60" s="1"/>
      <c r="F60" s="1" t="s">
        <v>1390</v>
      </c>
      <c r="G60" s="1" t="s">
        <v>1391</v>
      </c>
      <c r="H60" s="1" t="s">
        <v>1392</v>
      </c>
      <c r="I60" s="1" t="s">
        <v>1393</v>
      </c>
      <c r="J60" s="1">
        <v>7674893657</v>
      </c>
      <c r="K60" s="1" t="s">
        <v>78</v>
      </c>
      <c r="L60" s="1" t="s">
        <v>1394</v>
      </c>
      <c r="M60" s="1" t="s">
        <v>80</v>
      </c>
      <c r="N60" s="1" t="s">
        <v>1395</v>
      </c>
      <c r="O60" s="1" t="s">
        <v>1396</v>
      </c>
      <c r="P60" s="1" t="s">
        <v>1397</v>
      </c>
      <c r="Q60" s="1" t="s">
        <v>1398</v>
      </c>
      <c r="R60" s="1" t="s">
        <v>1399</v>
      </c>
      <c r="S60" s="1">
        <v>8885591819</v>
      </c>
      <c r="T60" s="1" t="s">
        <v>1400</v>
      </c>
      <c r="U60" s="1" t="s">
        <v>1401</v>
      </c>
      <c r="V60" s="1">
        <v>9395186252</v>
      </c>
      <c r="W60" s="1" t="s">
        <v>91</v>
      </c>
      <c r="X60" s="1" t="s">
        <v>1402</v>
      </c>
      <c r="Y60" s="1" t="s">
        <v>1403</v>
      </c>
      <c r="Z60" s="1" t="s">
        <v>151</v>
      </c>
      <c r="AA60" s="1" t="s">
        <v>1402</v>
      </c>
      <c r="AB60" s="1" t="s">
        <v>1403</v>
      </c>
      <c r="AC60" s="1" t="s">
        <v>151</v>
      </c>
      <c r="AD60" s="1" t="s">
        <v>91</v>
      </c>
      <c r="AE60" s="1" t="s">
        <v>91</v>
      </c>
      <c r="AF60" s="1" t="s">
        <v>1404</v>
      </c>
      <c r="AG60" s="1" t="s">
        <v>1405</v>
      </c>
      <c r="AH60" s="1" t="s">
        <v>1406</v>
      </c>
      <c r="AI60" s="1" t="s">
        <v>409</v>
      </c>
      <c r="AJ60" s="1">
        <v>95</v>
      </c>
      <c r="AK60" s="1">
        <v>9.5</v>
      </c>
      <c r="AL60" s="1" t="s">
        <v>232</v>
      </c>
      <c r="AM60" s="1" t="s">
        <v>1405</v>
      </c>
      <c r="AN60" s="1" t="s">
        <v>230</v>
      </c>
      <c r="AO60" s="1" t="s">
        <v>280</v>
      </c>
      <c r="AP60" s="1">
        <v>74.6</v>
      </c>
      <c r="AQ60" s="1">
        <v>7.79</v>
      </c>
      <c r="AR60" s="1"/>
      <c r="AS60" s="1"/>
      <c r="AT60" s="1"/>
      <c r="AU60" s="1"/>
      <c r="AV60" s="1"/>
      <c r="AW60" s="1"/>
      <c r="AX60" s="1" t="s">
        <v>1407</v>
      </c>
      <c r="AY60" s="1" t="s">
        <v>1408</v>
      </c>
      <c r="AZ60" s="1" t="s">
        <v>1409</v>
      </c>
      <c r="BA60" s="1" t="s">
        <v>1385</v>
      </c>
      <c r="BB60" s="1">
        <v>73</v>
      </c>
      <c r="BC60" s="1">
        <v>7.3</v>
      </c>
      <c r="BD60" s="1"/>
      <c r="BE60" s="1"/>
      <c r="BF60" s="1"/>
      <c r="BG60" s="1"/>
      <c r="BH60" s="1"/>
      <c r="BI60" s="1"/>
      <c r="BJ60" s="1" t="s">
        <v>1410</v>
      </c>
      <c r="BK60" s="1"/>
      <c r="BL60" s="1"/>
      <c r="BM60" s="1" t="s">
        <v>1411</v>
      </c>
      <c r="BN60" s="1">
        <v>55</v>
      </c>
      <c r="BO60" s="1" t="s">
        <v>1412</v>
      </c>
      <c r="BP60" s="1" t="str">
        <f>HYPERLINK("https://nconnect.nicmar.ac.in/storage/profile/ProfilePhoto_H2570129_124936.jpg","Download")</f>
        <v>0</v>
      </c>
      <c r="BQ60" s="3"/>
      <c r="BR60" s="3"/>
    </row>
    <row r="61" spans="1:70">
      <c r="A61" s="1" t="s">
        <v>70</v>
      </c>
      <c r="B61" s="1" t="s">
        <v>71</v>
      </c>
      <c r="C61" s="1" t="s">
        <v>1413</v>
      </c>
      <c r="D61" s="1" t="s">
        <v>1414</v>
      </c>
      <c r="E61" s="1" t="s">
        <v>1415</v>
      </c>
      <c r="F61" s="1" t="s">
        <v>1416</v>
      </c>
      <c r="G61" s="1" t="s">
        <v>1417</v>
      </c>
      <c r="H61" s="1" t="s">
        <v>1418</v>
      </c>
      <c r="I61" s="1" t="s">
        <v>1419</v>
      </c>
      <c r="J61" s="1">
        <v>8121616788</v>
      </c>
      <c r="K61" s="1" t="s">
        <v>140</v>
      </c>
      <c r="L61" s="1" t="s">
        <v>1420</v>
      </c>
      <c r="M61" s="1" t="s">
        <v>80</v>
      </c>
      <c r="N61" s="1" t="s">
        <v>200</v>
      </c>
      <c r="O61" s="1"/>
      <c r="P61" s="1" t="s">
        <v>115</v>
      </c>
      <c r="Q61" s="1" t="s">
        <v>1421</v>
      </c>
      <c r="R61" s="1" t="s">
        <v>1422</v>
      </c>
      <c r="S61" s="1">
        <v>6262923456</v>
      </c>
      <c r="T61" s="1" t="s">
        <v>427</v>
      </c>
      <c r="U61" s="1" t="s">
        <v>1423</v>
      </c>
      <c r="V61" s="1">
        <v>9533077788</v>
      </c>
      <c r="W61" s="1" t="s">
        <v>354</v>
      </c>
      <c r="X61" s="1" t="s">
        <v>1424</v>
      </c>
      <c r="Y61" s="1" t="s">
        <v>1425</v>
      </c>
      <c r="Z61" s="1" t="s">
        <v>151</v>
      </c>
      <c r="AA61" s="1" t="s">
        <v>1426</v>
      </c>
      <c r="AB61" s="1" t="s">
        <v>735</v>
      </c>
      <c r="AC61" s="1" t="s">
        <v>151</v>
      </c>
      <c r="AD61" s="1" t="s">
        <v>91</v>
      </c>
      <c r="AE61" s="1" t="s">
        <v>91</v>
      </c>
      <c r="AF61" s="1" t="s">
        <v>1427</v>
      </c>
      <c r="AG61" s="1" t="s">
        <v>1428</v>
      </c>
      <c r="AH61" s="1" t="s">
        <v>1429</v>
      </c>
      <c r="AI61" s="1" t="s">
        <v>690</v>
      </c>
      <c r="AJ61" s="1">
        <v>93.1</v>
      </c>
      <c r="AK61" s="1">
        <v>9.8</v>
      </c>
      <c r="AL61" s="1" t="s">
        <v>1430</v>
      </c>
      <c r="AM61" s="1" t="s">
        <v>436</v>
      </c>
      <c r="AN61" s="1" t="s">
        <v>433</v>
      </c>
      <c r="AO61" s="1" t="s">
        <v>155</v>
      </c>
      <c r="AP61" s="1">
        <v>93.7</v>
      </c>
      <c r="AQ61" s="1"/>
      <c r="AR61" s="1"/>
      <c r="AS61" s="1"/>
      <c r="AT61" s="1"/>
      <c r="AU61" s="1"/>
      <c r="AV61" s="1"/>
      <c r="AW61" s="1"/>
      <c r="AX61" s="1" t="s">
        <v>1431</v>
      </c>
      <c r="AY61" s="1" t="s">
        <v>1432</v>
      </c>
      <c r="AZ61" s="1" t="s">
        <v>125</v>
      </c>
      <c r="BA61" s="1" t="s">
        <v>1433</v>
      </c>
      <c r="BB61" s="1">
        <v>72.9</v>
      </c>
      <c r="BC61" s="1">
        <v>8.04</v>
      </c>
      <c r="BD61" s="1"/>
      <c r="BE61" s="1"/>
      <c r="BF61" s="1"/>
      <c r="BG61" s="1"/>
      <c r="BH61" s="1"/>
      <c r="BI61" s="1"/>
      <c r="BJ61" s="1" t="s">
        <v>1434</v>
      </c>
      <c r="BK61" s="1" t="s">
        <v>1435</v>
      </c>
      <c r="BL61" s="1" t="s">
        <v>1436</v>
      </c>
      <c r="BM61" s="1" t="s">
        <v>1437</v>
      </c>
      <c r="BN61" s="1">
        <v>18</v>
      </c>
      <c r="BO61" s="1" t="s">
        <v>1438</v>
      </c>
      <c r="BP61" s="1" t="str">
        <f>HYPERLINK("https://nconnect.nicmar.ac.in/storage/profile/ProfilePhoto_H2570130_963451.jpg","Download")</f>
        <v>0</v>
      </c>
      <c r="BQ61" s="3"/>
      <c r="BR61" s="3"/>
    </row>
    <row r="62" spans="1:70">
      <c r="A62" s="1" t="s">
        <v>70</v>
      </c>
      <c r="B62" s="1" t="s">
        <v>71</v>
      </c>
      <c r="C62" s="1" t="s">
        <v>1439</v>
      </c>
      <c r="D62" s="1" t="s">
        <v>1440</v>
      </c>
      <c r="E62" s="1"/>
      <c r="F62" s="1" t="s">
        <v>1441</v>
      </c>
      <c r="G62" s="1" t="s">
        <v>1442</v>
      </c>
      <c r="H62" s="1" t="s">
        <v>1443</v>
      </c>
      <c r="I62" s="1" t="s">
        <v>1444</v>
      </c>
      <c r="J62" s="1">
        <v>9381444259</v>
      </c>
      <c r="K62" s="1" t="s">
        <v>140</v>
      </c>
      <c r="L62" s="1" t="s">
        <v>1445</v>
      </c>
      <c r="M62" s="1" t="s">
        <v>80</v>
      </c>
      <c r="N62" s="1" t="s">
        <v>1446</v>
      </c>
      <c r="O62" s="1"/>
      <c r="P62" s="1" t="s">
        <v>82</v>
      </c>
      <c r="Q62" s="1" t="s">
        <v>1447</v>
      </c>
      <c r="R62" s="1" t="s">
        <v>1448</v>
      </c>
      <c r="S62" s="1">
        <v>9866133893</v>
      </c>
      <c r="T62" s="1" t="s">
        <v>1449</v>
      </c>
      <c r="U62" s="1" t="s">
        <v>1450</v>
      </c>
      <c r="V62" s="1">
        <v>9346151090</v>
      </c>
      <c r="W62" s="1" t="s">
        <v>1449</v>
      </c>
      <c r="X62" s="1" t="s">
        <v>1451</v>
      </c>
      <c r="Y62" s="1" t="s">
        <v>1452</v>
      </c>
      <c r="Z62" s="1" t="s">
        <v>90</v>
      </c>
      <c r="AA62" s="1" t="s">
        <v>1451</v>
      </c>
      <c r="AB62" s="1" t="s">
        <v>1452</v>
      </c>
      <c r="AC62" s="1" t="s">
        <v>90</v>
      </c>
      <c r="AD62" s="1" t="s">
        <v>91</v>
      </c>
      <c r="AE62" s="1" t="s">
        <v>91</v>
      </c>
      <c r="AF62" s="1" t="s">
        <v>1453</v>
      </c>
      <c r="AG62" s="1" t="s">
        <v>1454</v>
      </c>
      <c r="AH62" s="1" t="s">
        <v>1362</v>
      </c>
      <c r="AI62" s="1" t="s">
        <v>433</v>
      </c>
      <c r="AJ62" s="1">
        <v>95</v>
      </c>
      <c r="AK62" s="1"/>
      <c r="AL62" s="1" t="s">
        <v>1455</v>
      </c>
      <c r="AM62" s="1" t="s">
        <v>1456</v>
      </c>
      <c r="AN62" s="1" t="s">
        <v>555</v>
      </c>
      <c r="AO62" s="1" t="s">
        <v>155</v>
      </c>
      <c r="AP62" s="1">
        <v>94</v>
      </c>
      <c r="AQ62" s="1"/>
      <c r="AR62" s="1"/>
      <c r="AS62" s="1"/>
      <c r="AT62" s="1"/>
      <c r="AU62" s="1"/>
      <c r="AV62" s="1"/>
      <c r="AW62" s="1"/>
      <c r="AX62" s="1" t="s">
        <v>666</v>
      </c>
      <c r="AY62" s="1" t="s">
        <v>1457</v>
      </c>
      <c r="AZ62" s="1" t="s">
        <v>158</v>
      </c>
      <c r="BA62" s="1" t="s">
        <v>1050</v>
      </c>
      <c r="BB62" s="1">
        <v>73.8</v>
      </c>
      <c r="BC62" s="1"/>
      <c r="BD62" s="1"/>
      <c r="BE62" s="1"/>
      <c r="BF62" s="1"/>
      <c r="BG62" s="1"/>
      <c r="BH62" s="1"/>
      <c r="BI62" s="1"/>
      <c r="BJ62" s="1" t="s">
        <v>1458</v>
      </c>
      <c r="BK62" s="1"/>
      <c r="BL62" s="1"/>
      <c r="BM62" s="1" t="s">
        <v>1459</v>
      </c>
      <c r="BN62" s="1">
        <v>11</v>
      </c>
      <c r="BO62" s="1" t="s">
        <v>1460</v>
      </c>
      <c r="BP62" s="1" t="str">
        <f>HYPERLINK("https://nconnect.nicmar.ac.in/storage/profile/ProfilePhoto_H2570131_852193.jpg","Download")</f>
        <v>0</v>
      </c>
      <c r="BQ62" s="3"/>
      <c r="BR62" s="3"/>
    </row>
    <row r="63" spans="1:70">
      <c r="A63" s="1" t="s">
        <v>70</v>
      </c>
      <c r="B63" s="1" t="s">
        <v>71</v>
      </c>
      <c r="C63" s="1" t="s">
        <v>1461</v>
      </c>
      <c r="D63" s="1" t="s">
        <v>1462</v>
      </c>
      <c r="E63" s="1"/>
      <c r="F63" s="1" t="s">
        <v>1463</v>
      </c>
      <c r="G63" s="1" t="s">
        <v>1464</v>
      </c>
      <c r="H63" s="1" t="s">
        <v>1465</v>
      </c>
      <c r="I63" s="1" t="s">
        <v>1466</v>
      </c>
      <c r="J63" s="1">
        <v>9391401336</v>
      </c>
      <c r="K63" s="1" t="s">
        <v>140</v>
      </c>
      <c r="L63" s="1" t="s">
        <v>1467</v>
      </c>
      <c r="M63" s="1" t="s">
        <v>80</v>
      </c>
      <c r="N63" s="1" t="s">
        <v>499</v>
      </c>
      <c r="O63" s="1"/>
      <c r="P63" s="1" t="s">
        <v>82</v>
      </c>
      <c r="Q63" s="1" t="s">
        <v>1468</v>
      </c>
      <c r="R63" s="1" t="s">
        <v>1469</v>
      </c>
      <c r="S63" s="1">
        <v>9848419252</v>
      </c>
      <c r="T63" s="1" t="s">
        <v>275</v>
      </c>
      <c r="U63" s="1" t="s">
        <v>1470</v>
      </c>
      <c r="V63" s="1">
        <v>6302546541</v>
      </c>
      <c r="W63" s="1" t="s">
        <v>148</v>
      </c>
      <c r="X63" s="1" t="s">
        <v>1471</v>
      </c>
      <c r="Y63" s="1" t="s">
        <v>89</v>
      </c>
      <c r="Z63" s="1" t="s">
        <v>90</v>
      </c>
      <c r="AA63" s="1" t="s">
        <v>1471</v>
      </c>
      <c r="AB63" s="1" t="s">
        <v>89</v>
      </c>
      <c r="AC63" s="1" t="s">
        <v>90</v>
      </c>
      <c r="AD63" s="1" t="s">
        <v>91</v>
      </c>
      <c r="AE63" s="1" t="s">
        <v>91</v>
      </c>
      <c r="AF63" s="1" t="s">
        <v>1472</v>
      </c>
      <c r="AG63" s="1" t="s">
        <v>1473</v>
      </c>
      <c r="AH63" s="1" t="s">
        <v>125</v>
      </c>
      <c r="AI63" s="1" t="s">
        <v>126</v>
      </c>
      <c r="AJ63" s="1">
        <v>78.85</v>
      </c>
      <c r="AK63" s="1">
        <v>8.3</v>
      </c>
      <c r="AL63" s="1"/>
      <c r="AM63" s="1"/>
      <c r="AN63" s="1"/>
      <c r="AO63" s="1"/>
      <c r="AP63" s="1"/>
      <c r="AQ63" s="1"/>
      <c r="AR63" s="1" t="s">
        <v>156</v>
      </c>
      <c r="AS63" s="1" t="s">
        <v>1474</v>
      </c>
      <c r="AT63" s="1" t="s">
        <v>98</v>
      </c>
      <c r="AU63" s="1" t="s">
        <v>1475</v>
      </c>
      <c r="AV63" s="1">
        <v>79.6</v>
      </c>
      <c r="AW63" s="1">
        <v>8.46</v>
      </c>
      <c r="AX63" s="1" t="s">
        <v>234</v>
      </c>
      <c r="AY63" s="1" t="s">
        <v>1476</v>
      </c>
      <c r="AZ63" s="1" t="s">
        <v>695</v>
      </c>
      <c r="BA63" s="1" t="s">
        <v>983</v>
      </c>
      <c r="BB63" s="1">
        <v>79.23</v>
      </c>
      <c r="BC63" s="1">
        <v>8.34</v>
      </c>
      <c r="BD63" s="1"/>
      <c r="BE63" s="1"/>
      <c r="BF63" s="1"/>
      <c r="BG63" s="1"/>
      <c r="BH63" s="1"/>
      <c r="BI63" s="1"/>
      <c r="BJ63" s="1" t="s">
        <v>535</v>
      </c>
      <c r="BK63" s="1"/>
      <c r="BL63" s="1"/>
      <c r="BM63" s="1" t="s">
        <v>1477</v>
      </c>
      <c r="BN63" s="1">
        <v>38</v>
      </c>
      <c r="BO63" s="1" t="s">
        <v>1478</v>
      </c>
      <c r="BP63" s="1" t="str">
        <f>HYPERLINK("https://nconnect.nicmar.ac.in/storage/profile/ProfilePhoto_H2570132_436195.jpg","Download")</f>
        <v>0</v>
      </c>
      <c r="BQ63" s="3"/>
      <c r="BR63" s="3"/>
    </row>
    <row r="64" spans="1:70">
      <c r="A64" s="1" t="s">
        <v>70</v>
      </c>
      <c r="B64" s="1" t="s">
        <v>71</v>
      </c>
      <c r="C64" s="1" t="s">
        <v>1479</v>
      </c>
      <c r="D64" s="1" t="s">
        <v>1463</v>
      </c>
      <c r="E64" s="1" t="s">
        <v>1480</v>
      </c>
      <c r="F64" s="1" t="s">
        <v>1481</v>
      </c>
      <c r="G64" s="1" t="s">
        <v>1482</v>
      </c>
      <c r="H64" s="1" t="s">
        <v>1483</v>
      </c>
      <c r="I64" s="1" t="s">
        <v>1484</v>
      </c>
      <c r="J64" s="1">
        <v>8247440998</v>
      </c>
      <c r="K64" s="1" t="s">
        <v>140</v>
      </c>
      <c r="L64" s="1" t="s">
        <v>1485</v>
      </c>
      <c r="M64" s="1" t="s">
        <v>80</v>
      </c>
      <c r="N64" s="1" t="s">
        <v>928</v>
      </c>
      <c r="O64" s="1" t="s">
        <v>1486</v>
      </c>
      <c r="P64" s="1" t="s">
        <v>115</v>
      </c>
      <c r="Q64" s="1" t="s">
        <v>1487</v>
      </c>
      <c r="R64" s="1" t="s">
        <v>1488</v>
      </c>
      <c r="S64" s="1">
        <v>9030859521</v>
      </c>
      <c r="T64" s="1" t="s">
        <v>1489</v>
      </c>
      <c r="U64" s="1" t="s">
        <v>1490</v>
      </c>
      <c r="V64" s="1">
        <v>9652496249</v>
      </c>
      <c r="W64" s="1" t="s">
        <v>398</v>
      </c>
      <c r="X64" s="1" t="s">
        <v>1491</v>
      </c>
      <c r="Y64" s="1" t="s">
        <v>401</v>
      </c>
      <c r="Z64" s="1" t="s">
        <v>90</v>
      </c>
      <c r="AA64" s="1" t="s">
        <v>1492</v>
      </c>
      <c r="AB64" s="1" t="s">
        <v>122</v>
      </c>
      <c r="AC64" s="1" t="s">
        <v>90</v>
      </c>
      <c r="AD64" s="1" t="s">
        <v>91</v>
      </c>
      <c r="AE64" s="1" t="s">
        <v>91</v>
      </c>
      <c r="AF64" s="1" t="s">
        <v>1493</v>
      </c>
      <c r="AG64" s="1" t="s">
        <v>1494</v>
      </c>
      <c r="AH64" s="1" t="s">
        <v>154</v>
      </c>
      <c r="AI64" s="1" t="s">
        <v>231</v>
      </c>
      <c r="AJ64" s="1">
        <v>92</v>
      </c>
      <c r="AK64" s="1">
        <v>9.2</v>
      </c>
      <c r="AL64" s="1" t="s">
        <v>1495</v>
      </c>
      <c r="AM64" s="1" t="s">
        <v>128</v>
      </c>
      <c r="AN64" s="1" t="s">
        <v>694</v>
      </c>
      <c r="AO64" s="1" t="s">
        <v>186</v>
      </c>
      <c r="AP64" s="1">
        <v>90.8</v>
      </c>
      <c r="AQ64" s="1"/>
      <c r="AR64" s="1"/>
      <c r="AS64" s="1"/>
      <c r="AT64" s="1"/>
      <c r="AU64" s="1"/>
      <c r="AV64" s="1"/>
      <c r="AW64" s="1"/>
      <c r="AX64" s="1" t="s">
        <v>234</v>
      </c>
      <c r="AY64" s="1" t="s">
        <v>363</v>
      </c>
      <c r="AZ64" s="1" t="s">
        <v>1496</v>
      </c>
      <c r="BA64" s="1" t="s">
        <v>163</v>
      </c>
      <c r="BB64" s="1">
        <v>71.1</v>
      </c>
      <c r="BC64" s="1">
        <v>7.61</v>
      </c>
      <c r="BD64" s="1"/>
      <c r="BE64" s="1"/>
      <c r="BF64" s="1"/>
      <c r="BG64" s="1"/>
      <c r="BH64" s="1"/>
      <c r="BI64" s="1"/>
      <c r="BJ64" s="1" t="s">
        <v>624</v>
      </c>
      <c r="BK64" s="1"/>
      <c r="BL64" s="1"/>
      <c r="BM64" s="1" t="s">
        <v>1497</v>
      </c>
      <c r="BN64" s="1">
        <v>61</v>
      </c>
      <c r="BO64" s="1" t="s">
        <v>1498</v>
      </c>
      <c r="BP64" s="1" t="str">
        <f>HYPERLINK("https://nconnect.nicmar.ac.in/storage/profile/ProfilePhoto_H2570133_614795.jpg","Download")</f>
        <v>0</v>
      </c>
      <c r="BQ64" s="3"/>
      <c r="BR64" s="3"/>
    </row>
    <row r="65" spans="1:70">
      <c r="A65" s="1" t="s">
        <v>70</v>
      </c>
      <c r="B65" s="1" t="s">
        <v>71</v>
      </c>
      <c r="C65" s="1" t="s">
        <v>1499</v>
      </c>
      <c r="D65" s="1" t="s">
        <v>1500</v>
      </c>
      <c r="E65" s="1"/>
      <c r="F65" s="1" t="s">
        <v>1501</v>
      </c>
      <c r="G65" s="1" t="s">
        <v>1502</v>
      </c>
      <c r="H65" s="1" t="s">
        <v>1503</v>
      </c>
      <c r="I65" s="1" t="s">
        <v>1504</v>
      </c>
      <c r="J65" s="1">
        <v>9345476284</v>
      </c>
      <c r="K65" s="1" t="s">
        <v>140</v>
      </c>
      <c r="L65" s="1" t="s">
        <v>1505</v>
      </c>
      <c r="M65" s="1" t="s">
        <v>80</v>
      </c>
      <c r="N65" s="1" t="s">
        <v>1506</v>
      </c>
      <c r="O65" s="1"/>
      <c r="P65" s="1" t="s">
        <v>594</v>
      </c>
      <c r="Q65" s="1" t="s">
        <v>1507</v>
      </c>
      <c r="R65" s="1" t="s">
        <v>1508</v>
      </c>
      <c r="S65" s="1">
        <v>8939695330</v>
      </c>
      <c r="T65" s="1" t="s">
        <v>1509</v>
      </c>
      <c r="U65" s="1" t="s">
        <v>1510</v>
      </c>
      <c r="V65" s="1">
        <v>9842415675</v>
      </c>
      <c r="W65" s="1" t="s">
        <v>251</v>
      </c>
      <c r="X65" s="1" t="s">
        <v>1511</v>
      </c>
      <c r="Y65" s="1" t="s">
        <v>299</v>
      </c>
      <c r="Z65" s="1" t="s">
        <v>300</v>
      </c>
      <c r="AA65" s="1" t="s">
        <v>1511</v>
      </c>
      <c r="AB65" s="1" t="s">
        <v>299</v>
      </c>
      <c r="AC65" s="1" t="s">
        <v>300</v>
      </c>
      <c r="AD65" s="1" t="s">
        <v>91</v>
      </c>
      <c r="AE65" s="1" t="s">
        <v>91</v>
      </c>
      <c r="AF65" s="1" t="s">
        <v>1512</v>
      </c>
      <c r="AG65" s="1" t="s">
        <v>1513</v>
      </c>
      <c r="AH65" s="1" t="s">
        <v>230</v>
      </c>
      <c r="AI65" s="1" t="s">
        <v>332</v>
      </c>
      <c r="AJ65" s="1">
        <v>76.6</v>
      </c>
      <c r="AK65" s="1"/>
      <c r="AL65" s="1" t="s">
        <v>1514</v>
      </c>
      <c r="AM65" s="1" t="s">
        <v>1515</v>
      </c>
      <c r="AN65" s="1" t="s">
        <v>94</v>
      </c>
      <c r="AO65" s="1" t="s">
        <v>335</v>
      </c>
      <c r="AP65" s="1">
        <v>70.5</v>
      </c>
      <c r="AQ65" s="1"/>
      <c r="AR65" s="1"/>
      <c r="AS65" s="1"/>
      <c r="AT65" s="1"/>
      <c r="AU65" s="1"/>
      <c r="AV65" s="1"/>
      <c r="AW65" s="1"/>
      <c r="AX65" s="1" t="s">
        <v>307</v>
      </c>
      <c r="AY65" s="1" t="s">
        <v>1516</v>
      </c>
      <c r="AZ65" s="1" t="s">
        <v>236</v>
      </c>
      <c r="BA65" s="1" t="s">
        <v>983</v>
      </c>
      <c r="BB65" s="1">
        <v>73.3</v>
      </c>
      <c r="BC65" s="1">
        <v>7.33</v>
      </c>
      <c r="BD65" s="1"/>
      <c r="BE65" s="1"/>
      <c r="BF65" s="1"/>
      <c r="BG65" s="1"/>
      <c r="BH65" s="1"/>
      <c r="BI65" s="1"/>
      <c r="BJ65" s="1" t="s">
        <v>1517</v>
      </c>
      <c r="BK65" s="1"/>
      <c r="BL65" s="1"/>
      <c r="BM65" s="1" t="s">
        <v>1518</v>
      </c>
      <c r="BN65" s="1">
        <v>261</v>
      </c>
      <c r="BO65" s="1"/>
      <c r="BP65" s="1" t="str">
        <f>HYPERLINK("https://nconnect.nicmar.ac.in/storage/profile/ProfilePhoto_H2570134_963182.jpg","Download")</f>
        <v>0</v>
      </c>
      <c r="BQ65" s="3"/>
      <c r="BR65" s="3"/>
    </row>
    <row r="66" spans="1:70">
      <c r="A66" s="1" t="s">
        <v>70</v>
      </c>
      <c r="B66" s="1" t="s">
        <v>71</v>
      </c>
      <c r="C66" s="1" t="s">
        <v>1519</v>
      </c>
      <c r="D66" s="1" t="s">
        <v>1520</v>
      </c>
      <c r="E66" s="1"/>
      <c r="F66" s="1" t="s">
        <v>289</v>
      </c>
      <c r="G66" s="1" t="s">
        <v>1521</v>
      </c>
      <c r="H66" s="1" t="s">
        <v>1522</v>
      </c>
      <c r="I66" s="1" t="s">
        <v>1523</v>
      </c>
      <c r="J66" s="1">
        <v>6366033443</v>
      </c>
      <c r="K66" s="1" t="s">
        <v>140</v>
      </c>
      <c r="L66" s="1" t="s">
        <v>1524</v>
      </c>
      <c r="M66" s="1" t="s">
        <v>80</v>
      </c>
      <c r="N66" s="1" t="s">
        <v>1525</v>
      </c>
      <c r="O66" s="1"/>
      <c r="P66" s="1" t="s">
        <v>115</v>
      </c>
      <c r="Q66" s="1" t="s">
        <v>1526</v>
      </c>
      <c r="R66" s="1" t="s">
        <v>1527</v>
      </c>
      <c r="S66" s="1">
        <v>9844343265</v>
      </c>
      <c r="T66" s="1" t="s">
        <v>456</v>
      </c>
      <c r="U66" s="1" t="s">
        <v>1528</v>
      </c>
      <c r="V66" s="1">
        <v>9980542883</v>
      </c>
      <c r="W66" s="1" t="s">
        <v>148</v>
      </c>
      <c r="X66" s="1" t="s">
        <v>1529</v>
      </c>
      <c r="Y66" s="1" t="s">
        <v>1530</v>
      </c>
      <c r="Z66" s="1" t="s">
        <v>864</v>
      </c>
      <c r="AA66" s="1" t="s">
        <v>1529</v>
      </c>
      <c r="AB66" s="1" t="s">
        <v>1530</v>
      </c>
      <c r="AC66" s="1" t="s">
        <v>864</v>
      </c>
      <c r="AD66" s="1" t="s">
        <v>91</v>
      </c>
      <c r="AE66" s="1" t="s">
        <v>91</v>
      </c>
      <c r="AF66" s="1" t="s">
        <v>1531</v>
      </c>
      <c r="AG66" s="1" t="s">
        <v>1532</v>
      </c>
      <c r="AH66" s="1" t="s">
        <v>1533</v>
      </c>
      <c r="AI66" s="1" t="s">
        <v>95</v>
      </c>
      <c r="AJ66" s="1">
        <v>76.8</v>
      </c>
      <c r="AK66" s="1"/>
      <c r="AL66" s="1" t="s">
        <v>1534</v>
      </c>
      <c r="AM66" s="1" t="s">
        <v>1535</v>
      </c>
      <c r="AN66" s="1" t="s">
        <v>464</v>
      </c>
      <c r="AO66" s="1" t="s">
        <v>162</v>
      </c>
      <c r="AP66" s="1">
        <v>80.83</v>
      </c>
      <c r="AQ66" s="1"/>
      <c r="AR66" s="1"/>
      <c r="AS66" s="1"/>
      <c r="AT66" s="1"/>
      <c r="AU66" s="1"/>
      <c r="AV66" s="1"/>
      <c r="AW66" s="1"/>
      <c r="AX66" s="1" t="s">
        <v>1536</v>
      </c>
      <c r="AY66" s="1" t="s">
        <v>1537</v>
      </c>
      <c r="AZ66" s="1" t="s">
        <v>102</v>
      </c>
      <c r="BA66" s="1" t="s">
        <v>897</v>
      </c>
      <c r="BB66" s="1">
        <v>62.4</v>
      </c>
      <c r="BC66" s="1">
        <v>6.24</v>
      </c>
      <c r="BD66" s="1"/>
      <c r="BE66" s="1"/>
      <c r="BF66" s="1"/>
      <c r="BG66" s="1"/>
      <c r="BH66" s="1"/>
      <c r="BI66" s="1"/>
      <c r="BJ66" s="1" t="s">
        <v>1538</v>
      </c>
      <c r="BK66" s="1"/>
      <c r="BL66" s="1"/>
      <c r="BM66" s="1" t="s">
        <v>1539</v>
      </c>
      <c r="BN66" s="1">
        <v>24</v>
      </c>
      <c r="BO66" s="1"/>
      <c r="BP66" s="1" t="str">
        <f>HYPERLINK("https://nconnect.nicmar.ac.in/storage/profile/ProfilePhoto_H2570135_517923.jpg","Download")</f>
        <v>0</v>
      </c>
      <c r="BQ66" s="3"/>
      <c r="BR66" s="3"/>
    </row>
    <row r="67" spans="1:70">
      <c r="A67" s="1" t="s">
        <v>70</v>
      </c>
      <c r="B67" s="1" t="s">
        <v>71</v>
      </c>
      <c r="C67" s="1" t="s">
        <v>1540</v>
      </c>
      <c r="D67" s="1" t="s">
        <v>1541</v>
      </c>
      <c r="E67" s="1" t="s">
        <v>268</v>
      </c>
      <c r="F67" s="1" t="s">
        <v>1542</v>
      </c>
      <c r="G67" s="1" t="s">
        <v>1543</v>
      </c>
      <c r="H67" s="1" t="s">
        <v>1544</v>
      </c>
      <c r="I67" s="1" t="s">
        <v>1545</v>
      </c>
      <c r="J67" s="1">
        <v>9010102504</v>
      </c>
      <c r="K67" s="1" t="s">
        <v>140</v>
      </c>
      <c r="L67" s="1" t="s">
        <v>1546</v>
      </c>
      <c r="M67" s="1" t="s">
        <v>80</v>
      </c>
      <c r="N67" s="1" t="s">
        <v>795</v>
      </c>
      <c r="O67" s="1" t="s">
        <v>1547</v>
      </c>
      <c r="P67" s="1" t="s">
        <v>82</v>
      </c>
      <c r="Q67" s="1" t="s">
        <v>1548</v>
      </c>
      <c r="R67" s="1" t="s">
        <v>1549</v>
      </c>
      <c r="S67" s="1">
        <v>9848419031</v>
      </c>
      <c r="T67" s="1" t="s">
        <v>1550</v>
      </c>
      <c r="U67" s="1" t="s">
        <v>1551</v>
      </c>
      <c r="V67" s="1">
        <v>8019268673</v>
      </c>
      <c r="W67" s="1" t="s">
        <v>87</v>
      </c>
      <c r="X67" s="1" t="s">
        <v>1552</v>
      </c>
      <c r="Y67" s="1" t="s">
        <v>122</v>
      </c>
      <c r="Z67" s="1" t="s">
        <v>90</v>
      </c>
      <c r="AA67" s="1" t="s">
        <v>1552</v>
      </c>
      <c r="AB67" s="1" t="s">
        <v>122</v>
      </c>
      <c r="AC67" s="1" t="s">
        <v>90</v>
      </c>
      <c r="AD67" s="1" t="s">
        <v>91</v>
      </c>
      <c r="AE67" s="1" t="s">
        <v>91</v>
      </c>
      <c r="AF67" s="1" t="s">
        <v>1553</v>
      </c>
      <c r="AG67" s="1" t="s">
        <v>782</v>
      </c>
      <c r="AH67" s="1" t="s">
        <v>332</v>
      </c>
      <c r="AI67" s="1" t="s">
        <v>280</v>
      </c>
      <c r="AJ67" s="1">
        <v>81.4</v>
      </c>
      <c r="AK67" s="1"/>
      <c r="AL67" s="1" t="s">
        <v>383</v>
      </c>
      <c r="AM67" s="1" t="s">
        <v>128</v>
      </c>
      <c r="AN67" s="1" t="s">
        <v>257</v>
      </c>
      <c r="AO67" s="1" t="s">
        <v>281</v>
      </c>
      <c r="AP67" s="1">
        <v>95.8</v>
      </c>
      <c r="AQ67" s="1"/>
      <c r="AR67" s="1"/>
      <c r="AS67" s="1"/>
      <c r="AT67" s="1"/>
      <c r="AU67" s="1"/>
      <c r="AV67" s="1"/>
      <c r="AW67" s="1"/>
      <c r="AX67" s="1" t="s">
        <v>234</v>
      </c>
      <c r="AY67" s="1" t="s">
        <v>363</v>
      </c>
      <c r="AZ67" s="1" t="s">
        <v>258</v>
      </c>
      <c r="BA67" s="1" t="s">
        <v>1554</v>
      </c>
      <c r="BB67" s="1">
        <v>76.7</v>
      </c>
      <c r="BC67" s="1">
        <v>8.17</v>
      </c>
      <c r="BD67" s="1"/>
      <c r="BE67" s="1"/>
      <c r="BF67" s="1"/>
      <c r="BG67" s="1"/>
      <c r="BH67" s="1"/>
      <c r="BI67" s="1"/>
      <c r="BJ67" s="1" t="s">
        <v>1555</v>
      </c>
      <c r="BK67" s="1"/>
      <c r="BL67" s="1"/>
      <c r="BM67" s="1" t="s">
        <v>1556</v>
      </c>
      <c r="BN67" s="1">
        <v>55</v>
      </c>
      <c r="BO67" s="1" t="s">
        <v>1557</v>
      </c>
      <c r="BP67" s="1" t="str">
        <f>HYPERLINK("https://nconnect.nicmar.ac.in/storage/profile/ProfilePhoto_H2570136_593142.jpg","Download")</f>
        <v>0</v>
      </c>
      <c r="BQ67" s="3"/>
      <c r="BR67" s="3"/>
    </row>
    <row r="68" spans="1:70">
      <c r="A68" s="1" t="s">
        <v>70</v>
      </c>
      <c r="B68" s="1" t="s">
        <v>71</v>
      </c>
      <c r="C68" s="1" t="s">
        <v>1558</v>
      </c>
      <c r="D68" s="1" t="s">
        <v>1559</v>
      </c>
      <c r="E68" s="1" t="s">
        <v>1560</v>
      </c>
      <c r="F68" s="1" t="s">
        <v>1561</v>
      </c>
      <c r="G68" s="1" t="s">
        <v>1562</v>
      </c>
      <c r="H68" s="1" t="s">
        <v>1563</v>
      </c>
      <c r="I68" s="1" t="s">
        <v>1564</v>
      </c>
      <c r="J68" s="1">
        <v>8790096758</v>
      </c>
      <c r="K68" s="1" t="s">
        <v>140</v>
      </c>
      <c r="L68" s="1" t="s">
        <v>1565</v>
      </c>
      <c r="M68" s="1" t="s">
        <v>80</v>
      </c>
      <c r="N68" s="1" t="s">
        <v>1566</v>
      </c>
      <c r="O68" s="1" t="s">
        <v>1567</v>
      </c>
      <c r="P68" s="1" t="s">
        <v>322</v>
      </c>
      <c r="Q68" s="1" t="s">
        <v>1568</v>
      </c>
      <c r="R68" s="1" t="s">
        <v>1569</v>
      </c>
      <c r="S68" s="1">
        <v>9502069675</v>
      </c>
      <c r="T68" s="1" t="s">
        <v>456</v>
      </c>
      <c r="U68" s="1" t="s">
        <v>1570</v>
      </c>
      <c r="V68" s="1">
        <v>9490688150</v>
      </c>
      <c r="W68" s="1" t="s">
        <v>148</v>
      </c>
      <c r="X68" s="1" t="s">
        <v>1571</v>
      </c>
      <c r="Y68" s="1" t="s">
        <v>1572</v>
      </c>
      <c r="Z68" s="1" t="s">
        <v>90</v>
      </c>
      <c r="AA68" s="1" t="s">
        <v>1571</v>
      </c>
      <c r="AB68" s="1" t="s">
        <v>1572</v>
      </c>
      <c r="AC68" s="1" t="s">
        <v>90</v>
      </c>
      <c r="AD68" s="1" t="s">
        <v>91</v>
      </c>
      <c r="AE68" s="1" t="s">
        <v>91</v>
      </c>
      <c r="AF68" s="1" t="s">
        <v>1573</v>
      </c>
      <c r="AG68" s="1" t="s">
        <v>1473</v>
      </c>
      <c r="AH68" s="1" t="s">
        <v>125</v>
      </c>
      <c r="AI68" s="1" t="s">
        <v>126</v>
      </c>
      <c r="AJ68" s="1">
        <v>82.65</v>
      </c>
      <c r="AK68" s="1">
        <v>8.7</v>
      </c>
      <c r="AL68" s="1"/>
      <c r="AM68" s="1"/>
      <c r="AN68" s="1"/>
      <c r="AO68" s="1"/>
      <c r="AP68" s="1"/>
      <c r="AQ68" s="1"/>
      <c r="AR68" s="1" t="s">
        <v>156</v>
      </c>
      <c r="AS68" s="1" t="s">
        <v>1574</v>
      </c>
      <c r="AT68" s="1" t="s">
        <v>94</v>
      </c>
      <c r="AU68" s="1" t="s">
        <v>1475</v>
      </c>
      <c r="AV68" s="1">
        <v>72.5</v>
      </c>
      <c r="AW68" s="1">
        <v>7.75</v>
      </c>
      <c r="AX68" s="1" t="s">
        <v>1575</v>
      </c>
      <c r="AY68" s="1" t="s">
        <v>1576</v>
      </c>
      <c r="AZ68" s="1" t="s">
        <v>962</v>
      </c>
      <c r="BA68" s="1" t="s">
        <v>983</v>
      </c>
      <c r="BB68" s="1">
        <v>65.55</v>
      </c>
      <c r="BC68" s="1">
        <v>6.9</v>
      </c>
      <c r="BD68" s="1"/>
      <c r="BE68" s="1"/>
      <c r="BF68" s="1"/>
      <c r="BG68" s="1"/>
      <c r="BH68" s="1"/>
      <c r="BI68" s="1"/>
      <c r="BJ68" s="1" t="s">
        <v>1577</v>
      </c>
      <c r="BK68" s="1"/>
      <c r="BL68" s="1"/>
      <c r="BM68" s="1" t="s">
        <v>1578</v>
      </c>
      <c r="BN68" s="1">
        <v>38</v>
      </c>
      <c r="BO68" s="1" t="s">
        <v>1579</v>
      </c>
      <c r="BP68" s="1" t="str">
        <f>HYPERLINK("https://nconnect.nicmar.ac.in/storage/profile/ProfilePhoto_H2570137_826195.jpg","Download")</f>
        <v>0</v>
      </c>
      <c r="BQ68" s="3"/>
      <c r="BR68" s="3"/>
    </row>
    <row r="69" spans="1:70">
      <c r="A69" s="1" t="s">
        <v>70</v>
      </c>
      <c r="B69" s="1" t="s">
        <v>71</v>
      </c>
      <c r="C69" s="1" t="s">
        <v>1580</v>
      </c>
      <c r="D69" s="1" t="s">
        <v>1581</v>
      </c>
      <c r="E69" s="1"/>
      <c r="F69" s="1" t="s">
        <v>1582</v>
      </c>
      <c r="G69" s="1" t="s">
        <v>1583</v>
      </c>
      <c r="H69" s="1" t="s">
        <v>1584</v>
      </c>
      <c r="I69" s="1" t="s">
        <v>1585</v>
      </c>
      <c r="J69" s="1">
        <v>9949093353</v>
      </c>
      <c r="K69" s="1" t="s">
        <v>78</v>
      </c>
      <c r="L69" s="1" t="s">
        <v>1586</v>
      </c>
      <c r="M69" s="1" t="s">
        <v>80</v>
      </c>
      <c r="N69" s="1" t="s">
        <v>1587</v>
      </c>
      <c r="O69" s="1" t="s">
        <v>1588</v>
      </c>
      <c r="P69" s="1" t="s">
        <v>322</v>
      </c>
      <c r="Q69" s="1" t="s">
        <v>1589</v>
      </c>
      <c r="R69" s="1" t="s">
        <v>1590</v>
      </c>
      <c r="S69" s="1">
        <v>9949074488</v>
      </c>
      <c r="T69" s="1" t="s">
        <v>275</v>
      </c>
      <c r="U69" s="1" t="s">
        <v>1591</v>
      </c>
      <c r="V69" s="1">
        <v>9440174488</v>
      </c>
      <c r="W69" s="1" t="s">
        <v>999</v>
      </c>
      <c r="X69" s="1" t="s">
        <v>1592</v>
      </c>
      <c r="Y69" s="1" t="s">
        <v>1593</v>
      </c>
      <c r="Z69" s="1" t="s">
        <v>151</v>
      </c>
      <c r="AA69" s="1" t="s">
        <v>1594</v>
      </c>
      <c r="AB69" s="1" t="s">
        <v>1593</v>
      </c>
      <c r="AC69" s="1" t="s">
        <v>151</v>
      </c>
      <c r="AD69" s="1" t="s">
        <v>91</v>
      </c>
      <c r="AE69" s="1" t="s">
        <v>91</v>
      </c>
      <c r="AF69" s="1" t="s">
        <v>1595</v>
      </c>
      <c r="AG69" s="1" t="s">
        <v>1596</v>
      </c>
      <c r="AH69" s="1" t="s">
        <v>1597</v>
      </c>
      <c r="AI69" s="1" t="s">
        <v>332</v>
      </c>
      <c r="AJ69" s="1">
        <v>67.6</v>
      </c>
      <c r="AK69" s="1"/>
      <c r="AL69" s="1" t="s">
        <v>383</v>
      </c>
      <c r="AM69" s="1" t="s">
        <v>1598</v>
      </c>
      <c r="AN69" s="1" t="s">
        <v>125</v>
      </c>
      <c r="AO69" s="1" t="s">
        <v>257</v>
      </c>
      <c r="AP69" s="1">
        <v>79.3</v>
      </c>
      <c r="AQ69" s="1">
        <v>8.36</v>
      </c>
      <c r="AR69" s="1"/>
      <c r="AS69" s="1"/>
      <c r="AT69" s="1"/>
      <c r="AU69" s="1"/>
      <c r="AV69" s="1"/>
      <c r="AW69" s="1"/>
      <c r="AX69" s="1" t="s">
        <v>160</v>
      </c>
      <c r="AY69" s="1" t="s">
        <v>1599</v>
      </c>
      <c r="AZ69" s="1" t="s">
        <v>1496</v>
      </c>
      <c r="BA69" s="1" t="s">
        <v>897</v>
      </c>
      <c r="BB69" s="1">
        <v>73.53</v>
      </c>
      <c r="BC69" s="1">
        <v>7.74</v>
      </c>
      <c r="BD69" s="1"/>
      <c r="BE69" s="1"/>
      <c r="BF69" s="1"/>
      <c r="BG69" s="1"/>
      <c r="BH69" s="1"/>
      <c r="BI69" s="1"/>
      <c r="BJ69" s="1" t="s">
        <v>1600</v>
      </c>
      <c r="BK69" s="1"/>
      <c r="BL69" s="1"/>
      <c r="BM69" s="1" t="s">
        <v>1601</v>
      </c>
      <c r="BN69" s="1">
        <v>36</v>
      </c>
      <c r="BO69" s="1" t="s">
        <v>1602</v>
      </c>
      <c r="BP69" s="1" t="str">
        <f>HYPERLINK("https://nconnect.nicmar.ac.in/storage/profile/ProfilePhoto_H2570138_857432.jpg","Download")</f>
        <v>0</v>
      </c>
      <c r="BQ69" s="3"/>
      <c r="BR69" s="3"/>
    </row>
    <row r="70" spans="1:70">
      <c r="A70" s="1" t="s">
        <v>70</v>
      </c>
      <c r="B70" s="1" t="s">
        <v>71</v>
      </c>
      <c r="C70" s="1" t="s">
        <v>1603</v>
      </c>
      <c r="D70" s="1" t="s">
        <v>1604</v>
      </c>
      <c r="E70" s="1" t="s">
        <v>1605</v>
      </c>
      <c r="F70" s="1" t="s">
        <v>1606</v>
      </c>
      <c r="G70" s="1" t="s">
        <v>1607</v>
      </c>
      <c r="H70" s="1" t="s">
        <v>1608</v>
      </c>
      <c r="I70" s="1" t="s">
        <v>1609</v>
      </c>
      <c r="J70" s="1">
        <v>9666701736</v>
      </c>
      <c r="K70" s="1" t="s">
        <v>140</v>
      </c>
      <c r="L70" s="1" t="s">
        <v>1610</v>
      </c>
      <c r="M70" s="1" t="s">
        <v>80</v>
      </c>
      <c r="N70" s="1" t="s">
        <v>1611</v>
      </c>
      <c r="O70" s="1"/>
      <c r="P70" s="1" t="s">
        <v>82</v>
      </c>
      <c r="Q70" s="1" t="s">
        <v>1612</v>
      </c>
      <c r="R70" s="1" t="s">
        <v>1613</v>
      </c>
      <c r="S70" s="1">
        <v>9640658900</v>
      </c>
      <c r="T70" s="1" t="s">
        <v>1614</v>
      </c>
      <c r="U70" s="1" t="s">
        <v>1615</v>
      </c>
      <c r="V70" s="1">
        <v>8688727474</v>
      </c>
      <c r="W70" s="1" t="s">
        <v>148</v>
      </c>
      <c r="X70" s="1" t="s">
        <v>1616</v>
      </c>
      <c r="Y70" s="1" t="s">
        <v>640</v>
      </c>
      <c r="Z70" s="1" t="s">
        <v>151</v>
      </c>
      <c r="AA70" s="1" t="s">
        <v>1616</v>
      </c>
      <c r="AB70" s="1" t="s">
        <v>640</v>
      </c>
      <c r="AC70" s="1" t="s">
        <v>151</v>
      </c>
      <c r="AD70" s="1" t="s">
        <v>91</v>
      </c>
      <c r="AE70" s="1" t="s">
        <v>91</v>
      </c>
      <c r="AF70" s="1" t="s">
        <v>1617</v>
      </c>
      <c r="AG70" s="1" t="s">
        <v>1618</v>
      </c>
      <c r="AH70" s="1" t="s">
        <v>125</v>
      </c>
      <c r="AI70" s="1" t="s">
        <v>280</v>
      </c>
      <c r="AJ70" s="1">
        <v>93.1</v>
      </c>
      <c r="AK70" s="1">
        <v>9.8</v>
      </c>
      <c r="AL70" s="1" t="s">
        <v>1619</v>
      </c>
      <c r="AM70" s="1" t="s">
        <v>1620</v>
      </c>
      <c r="AN70" s="1" t="s">
        <v>94</v>
      </c>
      <c r="AO70" s="1" t="s">
        <v>162</v>
      </c>
      <c r="AP70" s="1">
        <v>97.1</v>
      </c>
      <c r="AQ70" s="1"/>
      <c r="AR70" s="1"/>
      <c r="AS70" s="1"/>
      <c r="AT70" s="1"/>
      <c r="AU70" s="1"/>
      <c r="AV70" s="1"/>
      <c r="AW70" s="1"/>
      <c r="AX70" s="1" t="s">
        <v>643</v>
      </c>
      <c r="AY70" s="1" t="s">
        <v>1621</v>
      </c>
      <c r="AZ70" s="1" t="s">
        <v>102</v>
      </c>
      <c r="BA70" s="1" t="s">
        <v>897</v>
      </c>
      <c r="BB70" s="1">
        <v>80.2</v>
      </c>
      <c r="BC70" s="1">
        <v>8.44</v>
      </c>
      <c r="BD70" s="1"/>
      <c r="BE70" s="1"/>
      <c r="BF70" s="1"/>
      <c r="BG70" s="1"/>
      <c r="BH70" s="1"/>
      <c r="BI70" s="1"/>
      <c r="BJ70" s="1" t="s">
        <v>1622</v>
      </c>
      <c r="BK70" s="1"/>
      <c r="BL70" s="1"/>
      <c r="BM70" s="1" t="s">
        <v>1623</v>
      </c>
      <c r="BN70" s="1">
        <v>47</v>
      </c>
      <c r="BO70" s="1" t="s">
        <v>1624</v>
      </c>
      <c r="BP70" s="1" t="str">
        <f>HYPERLINK("https://nconnect.nicmar.ac.in/storage/profile/ProfilePhoto_H2570139_948326.jpg","Download")</f>
        <v>0</v>
      </c>
      <c r="BQ70" s="3"/>
      <c r="BR70" s="3"/>
    </row>
    <row r="71" spans="1:70">
      <c r="A71" s="1" t="s">
        <v>70</v>
      </c>
      <c r="B71" s="1" t="s">
        <v>71</v>
      </c>
      <c r="C71" s="1" t="s">
        <v>1625</v>
      </c>
      <c r="D71" s="1" t="s">
        <v>1626</v>
      </c>
      <c r="E71" s="1" t="s">
        <v>1627</v>
      </c>
      <c r="F71" s="1" t="s">
        <v>1628</v>
      </c>
      <c r="G71" s="1" t="s">
        <v>1629</v>
      </c>
      <c r="H71" s="1" t="s">
        <v>1630</v>
      </c>
      <c r="I71" s="1" t="s">
        <v>1631</v>
      </c>
      <c r="J71" s="1">
        <v>9966167766</v>
      </c>
      <c r="K71" s="1" t="s">
        <v>140</v>
      </c>
      <c r="L71" s="1" t="s">
        <v>1632</v>
      </c>
      <c r="M71" s="1" t="s">
        <v>80</v>
      </c>
      <c r="N71" s="1" t="s">
        <v>1633</v>
      </c>
      <c r="O71" s="1" t="s">
        <v>1634</v>
      </c>
      <c r="P71" s="1" t="s">
        <v>115</v>
      </c>
      <c r="Q71" s="1" t="s">
        <v>1635</v>
      </c>
      <c r="R71" s="1" t="s">
        <v>1636</v>
      </c>
      <c r="S71" s="1">
        <v>9848652266</v>
      </c>
      <c r="T71" s="1" t="s">
        <v>1637</v>
      </c>
      <c r="U71" s="1" t="s">
        <v>1638</v>
      </c>
      <c r="V71" s="1">
        <v>7036226613</v>
      </c>
      <c r="W71" s="1" t="s">
        <v>1087</v>
      </c>
      <c r="X71" s="1" t="s">
        <v>1639</v>
      </c>
      <c r="Y71" s="1" t="s">
        <v>735</v>
      </c>
      <c r="Z71" s="1" t="s">
        <v>151</v>
      </c>
      <c r="AA71" s="1" t="s">
        <v>1639</v>
      </c>
      <c r="AB71" s="1" t="s">
        <v>735</v>
      </c>
      <c r="AC71" s="1" t="s">
        <v>151</v>
      </c>
      <c r="AD71" s="1" t="s">
        <v>91</v>
      </c>
      <c r="AE71" s="1" t="s">
        <v>91</v>
      </c>
      <c r="AF71" s="1" t="s">
        <v>1640</v>
      </c>
      <c r="AG71" s="1" t="s">
        <v>1641</v>
      </c>
      <c r="AH71" s="1" t="s">
        <v>437</v>
      </c>
      <c r="AI71" s="1" t="s">
        <v>155</v>
      </c>
      <c r="AJ71" s="1">
        <v>90.25</v>
      </c>
      <c r="AK71" s="1"/>
      <c r="AL71" s="1"/>
      <c r="AM71" s="1"/>
      <c r="AN71" s="1"/>
      <c r="AO71" s="1"/>
      <c r="AP71" s="1"/>
      <c r="AQ71" s="1"/>
      <c r="AR71" s="1" t="s">
        <v>156</v>
      </c>
      <c r="AS71" s="1" t="s">
        <v>1642</v>
      </c>
      <c r="AT71" s="1" t="s">
        <v>158</v>
      </c>
      <c r="AU71" s="1" t="s">
        <v>159</v>
      </c>
      <c r="AV71" s="1">
        <v>72.58</v>
      </c>
      <c r="AW71" s="1"/>
      <c r="AX71" s="1" t="s">
        <v>1643</v>
      </c>
      <c r="AY71" s="1" t="s">
        <v>1644</v>
      </c>
      <c r="AZ71" s="1" t="s">
        <v>260</v>
      </c>
      <c r="BA71" s="1" t="s">
        <v>163</v>
      </c>
      <c r="BB71" s="1">
        <v>81.32</v>
      </c>
      <c r="BC71" s="1"/>
      <c r="BD71" s="1"/>
      <c r="BE71" s="1"/>
      <c r="BF71" s="1"/>
      <c r="BG71" s="1"/>
      <c r="BH71" s="1"/>
      <c r="BI71" s="1"/>
      <c r="BJ71" s="1" t="s">
        <v>1645</v>
      </c>
      <c r="BK71" s="1"/>
      <c r="BL71" s="1"/>
      <c r="BM71" s="1" t="s">
        <v>1646</v>
      </c>
      <c r="BN71" s="1">
        <v>4</v>
      </c>
      <c r="BO71" s="1"/>
      <c r="BP71" s="1" t="str">
        <f>HYPERLINK("https://nconnect.nicmar.ac.in/storage/profile/ProfilePhoto_H2570140_975316.jpg","Download")</f>
        <v>0</v>
      </c>
      <c r="BQ71" s="3"/>
      <c r="BR71" s="3"/>
    </row>
    <row r="72" spans="1:70">
      <c r="A72" s="1" t="s">
        <v>70</v>
      </c>
      <c r="B72" s="1" t="s">
        <v>71</v>
      </c>
      <c r="C72" s="1" t="s">
        <v>1647</v>
      </c>
      <c r="D72" s="1" t="s">
        <v>1648</v>
      </c>
      <c r="E72" s="1"/>
      <c r="F72" s="1" t="s">
        <v>1649</v>
      </c>
      <c r="G72" s="1" t="s">
        <v>1650</v>
      </c>
      <c r="H72" s="1" t="s">
        <v>1651</v>
      </c>
      <c r="I72" s="1" t="s">
        <v>1652</v>
      </c>
      <c r="J72" s="1">
        <v>8500151819</v>
      </c>
      <c r="K72" s="1" t="s">
        <v>140</v>
      </c>
      <c r="L72" s="1" t="s">
        <v>1653</v>
      </c>
      <c r="M72" s="1" t="s">
        <v>80</v>
      </c>
      <c r="N72" s="1" t="s">
        <v>142</v>
      </c>
      <c r="O72" s="1"/>
      <c r="P72" s="1" t="s">
        <v>82</v>
      </c>
      <c r="Q72" s="1" t="s">
        <v>1654</v>
      </c>
      <c r="R72" s="1" t="s">
        <v>1655</v>
      </c>
      <c r="S72" s="1">
        <v>9885120799</v>
      </c>
      <c r="T72" s="1" t="s">
        <v>251</v>
      </c>
      <c r="U72" s="1" t="s">
        <v>1656</v>
      </c>
      <c r="V72" s="1">
        <v>9293216200</v>
      </c>
      <c r="W72" s="1" t="s">
        <v>481</v>
      </c>
      <c r="X72" s="1" t="s">
        <v>1657</v>
      </c>
      <c r="Y72" s="1" t="s">
        <v>640</v>
      </c>
      <c r="Z72" s="1" t="s">
        <v>151</v>
      </c>
      <c r="AA72" s="1" t="s">
        <v>1657</v>
      </c>
      <c r="AB72" s="1" t="s">
        <v>640</v>
      </c>
      <c r="AC72" s="1" t="s">
        <v>151</v>
      </c>
      <c r="AD72" s="1" t="s">
        <v>91</v>
      </c>
      <c r="AE72" s="1" t="s">
        <v>91</v>
      </c>
      <c r="AF72" s="1" t="s">
        <v>1658</v>
      </c>
      <c r="AG72" s="1" t="s">
        <v>1659</v>
      </c>
      <c r="AH72" s="1" t="s">
        <v>125</v>
      </c>
      <c r="AI72" s="1" t="s">
        <v>280</v>
      </c>
      <c r="AJ72" s="1">
        <v>80.2</v>
      </c>
      <c r="AK72" s="1"/>
      <c r="AL72" s="1" t="s">
        <v>383</v>
      </c>
      <c r="AM72" s="1" t="s">
        <v>1660</v>
      </c>
      <c r="AN72" s="1" t="s">
        <v>464</v>
      </c>
      <c r="AO72" s="1" t="s">
        <v>99</v>
      </c>
      <c r="AP72" s="1">
        <v>81.4</v>
      </c>
      <c r="AQ72" s="1"/>
      <c r="AR72" s="1"/>
      <c r="AS72" s="1"/>
      <c r="AT72" s="1"/>
      <c r="AU72" s="1"/>
      <c r="AV72" s="1"/>
      <c r="AW72" s="1"/>
      <c r="AX72" s="1" t="s">
        <v>1661</v>
      </c>
      <c r="AY72" s="1" t="s">
        <v>1662</v>
      </c>
      <c r="AZ72" s="1" t="s">
        <v>411</v>
      </c>
      <c r="BA72" s="1" t="s">
        <v>103</v>
      </c>
      <c r="BB72" s="1">
        <v>71.53</v>
      </c>
      <c r="BC72" s="1">
        <v>7.53</v>
      </c>
      <c r="BD72" s="1"/>
      <c r="BE72" s="1"/>
      <c r="BF72" s="1"/>
      <c r="BG72" s="1"/>
      <c r="BH72" s="1"/>
      <c r="BI72" s="1"/>
      <c r="BJ72" s="1" t="s">
        <v>1663</v>
      </c>
      <c r="BK72" s="1"/>
      <c r="BL72" s="1"/>
      <c r="BM72" s="1" t="s">
        <v>1664</v>
      </c>
      <c r="BN72" s="1">
        <v>30</v>
      </c>
      <c r="BO72" s="1"/>
      <c r="BP72" s="1" t="str">
        <f>HYPERLINK("https://nconnect.nicmar.ac.in/storage/profile/ProfilePhoto_H2570141_895123.jpg","Download")</f>
        <v>0</v>
      </c>
      <c r="BQ72" s="3"/>
      <c r="BR72" s="3"/>
    </row>
    <row r="73" spans="1:70">
      <c r="A73" s="1" t="s">
        <v>70</v>
      </c>
      <c r="B73" s="1" t="s">
        <v>71</v>
      </c>
      <c r="C73" s="1" t="s">
        <v>1665</v>
      </c>
      <c r="D73" s="1" t="s">
        <v>1666</v>
      </c>
      <c r="E73" s="1" t="s">
        <v>568</v>
      </c>
      <c r="F73" s="1" t="s">
        <v>1667</v>
      </c>
      <c r="G73" s="1" t="s">
        <v>1668</v>
      </c>
      <c r="H73" s="1" t="s">
        <v>1669</v>
      </c>
      <c r="I73" s="1" t="s">
        <v>1670</v>
      </c>
      <c r="J73" s="1">
        <v>9573784477</v>
      </c>
      <c r="K73" s="1" t="s">
        <v>140</v>
      </c>
      <c r="L73" s="1" t="s">
        <v>1671</v>
      </c>
      <c r="M73" s="1" t="s">
        <v>80</v>
      </c>
      <c r="N73" s="1" t="s">
        <v>142</v>
      </c>
      <c r="O73" s="1"/>
      <c r="P73" s="1" t="s">
        <v>115</v>
      </c>
      <c r="Q73" s="1" t="s">
        <v>1672</v>
      </c>
      <c r="R73" s="1" t="s">
        <v>1673</v>
      </c>
      <c r="S73" s="1">
        <v>9866447744</v>
      </c>
      <c r="T73" s="1" t="s">
        <v>1674</v>
      </c>
      <c r="U73" s="1" t="s">
        <v>1675</v>
      </c>
      <c r="V73" s="1">
        <v>8897444868</v>
      </c>
      <c r="W73" s="1" t="s">
        <v>481</v>
      </c>
      <c r="X73" s="1" t="s">
        <v>1676</v>
      </c>
      <c r="Y73" s="1" t="s">
        <v>122</v>
      </c>
      <c r="Z73" s="1" t="s">
        <v>90</v>
      </c>
      <c r="AA73" s="1" t="s">
        <v>1676</v>
      </c>
      <c r="AB73" s="1" t="s">
        <v>122</v>
      </c>
      <c r="AC73" s="1" t="s">
        <v>90</v>
      </c>
      <c r="AD73" s="1" t="s">
        <v>91</v>
      </c>
      <c r="AE73" s="1" t="s">
        <v>91</v>
      </c>
      <c r="AF73" s="1" t="s">
        <v>1677</v>
      </c>
      <c r="AG73" s="1" t="s">
        <v>1678</v>
      </c>
      <c r="AH73" s="1" t="s">
        <v>1679</v>
      </c>
      <c r="AI73" s="1" t="s">
        <v>332</v>
      </c>
      <c r="AJ73" s="1">
        <v>78</v>
      </c>
      <c r="AK73" s="1"/>
      <c r="AL73" s="1" t="s">
        <v>1680</v>
      </c>
      <c r="AM73" s="1" t="s">
        <v>1678</v>
      </c>
      <c r="AN73" s="1" t="s">
        <v>155</v>
      </c>
      <c r="AO73" s="1" t="s">
        <v>186</v>
      </c>
      <c r="AP73" s="1">
        <v>66.9</v>
      </c>
      <c r="AQ73" s="1"/>
      <c r="AR73" s="1"/>
      <c r="AS73" s="1"/>
      <c r="AT73" s="1"/>
      <c r="AU73" s="1"/>
      <c r="AV73" s="1"/>
      <c r="AW73" s="1"/>
      <c r="AX73" s="1" t="s">
        <v>939</v>
      </c>
      <c r="AY73" s="1" t="s">
        <v>1681</v>
      </c>
      <c r="AZ73" s="1" t="s">
        <v>189</v>
      </c>
      <c r="BA73" s="1" t="s">
        <v>1682</v>
      </c>
      <c r="BB73" s="1">
        <v>59</v>
      </c>
      <c r="BC73" s="1">
        <v>5.9</v>
      </c>
      <c r="BD73" s="1"/>
      <c r="BE73" s="1"/>
      <c r="BF73" s="1"/>
      <c r="BG73" s="1"/>
      <c r="BH73" s="1"/>
      <c r="BI73" s="1"/>
      <c r="BJ73" s="1" t="s">
        <v>563</v>
      </c>
      <c r="BK73" s="1"/>
      <c r="BL73" s="1"/>
      <c r="BM73" s="1" t="s">
        <v>1683</v>
      </c>
      <c r="BN73" s="1">
        <v>73</v>
      </c>
      <c r="BO73" s="1"/>
      <c r="BP73" s="1" t="str">
        <f>HYPERLINK("https://nconnect.nicmar.ac.in/storage/profile/ProfilePhoto_H2570142_845926.jpg","Download")</f>
        <v>0</v>
      </c>
      <c r="BQ73" s="3"/>
      <c r="BR73" s="3"/>
    </row>
    <row r="74" spans="1:70">
      <c r="A74" s="1" t="s">
        <v>70</v>
      </c>
      <c r="B74" s="1" t="s">
        <v>71</v>
      </c>
      <c r="C74" s="1" t="s">
        <v>1684</v>
      </c>
      <c r="D74" s="1" t="s">
        <v>1685</v>
      </c>
      <c r="E74" s="1" t="s">
        <v>1686</v>
      </c>
      <c r="F74" s="1" t="s">
        <v>1687</v>
      </c>
      <c r="G74" s="1" t="s">
        <v>1688</v>
      </c>
      <c r="H74" s="1" t="s">
        <v>1689</v>
      </c>
      <c r="I74" s="1" t="s">
        <v>1690</v>
      </c>
      <c r="J74" s="1">
        <v>9849853511</v>
      </c>
      <c r="K74" s="1" t="s">
        <v>140</v>
      </c>
      <c r="L74" s="1" t="s">
        <v>1691</v>
      </c>
      <c r="M74" s="1" t="s">
        <v>80</v>
      </c>
      <c r="N74" s="1" t="s">
        <v>1692</v>
      </c>
      <c r="O74" s="1" t="s">
        <v>1693</v>
      </c>
      <c r="P74" s="1" t="s">
        <v>82</v>
      </c>
      <c r="Q74" s="1" t="s">
        <v>1694</v>
      </c>
      <c r="R74" s="1" t="s">
        <v>1695</v>
      </c>
      <c r="S74" s="1">
        <v>9494469999</v>
      </c>
      <c r="T74" s="1" t="s">
        <v>275</v>
      </c>
      <c r="U74" s="1" t="s">
        <v>1696</v>
      </c>
      <c r="V74" s="1">
        <v>9963548899</v>
      </c>
      <c r="W74" s="1" t="s">
        <v>1697</v>
      </c>
      <c r="X74" s="1" t="s">
        <v>1698</v>
      </c>
      <c r="Y74" s="1" t="s">
        <v>599</v>
      </c>
      <c r="Z74" s="1" t="s">
        <v>90</v>
      </c>
      <c r="AA74" s="1" t="s">
        <v>1698</v>
      </c>
      <c r="AB74" s="1" t="s">
        <v>599</v>
      </c>
      <c r="AC74" s="1" t="s">
        <v>90</v>
      </c>
      <c r="AD74" s="1" t="s">
        <v>91</v>
      </c>
      <c r="AE74" s="1" t="s">
        <v>91</v>
      </c>
      <c r="AF74" s="1" t="s">
        <v>1699</v>
      </c>
      <c r="AG74" s="1" t="s">
        <v>484</v>
      </c>
      <c r="AH74" s="1" t="s">
        <v>1597</v>
      </c>
      <c r="AI74" s="1" t="s">
        <v>332</v>
      </c>
      <c r="AJ74" s="1">
        <v>67.4</v>
      </c>
      <c r="AK74" s="1"/>
      <c r="AL74" s="1" t="s">
        <v>1700</v>
      </c>
      <c r="AM74" s="1" t="s">
        <v>1701</v>
      </c>
      <c r="AN74" s="1" t="s">
        <v>125</v>
      </c>
      <c r="AO74" s="1" t="s">
        <v>186</v>
      </c>
      <c r="AP74" s="1">
        <v>90.1</v>
      </c>
      <c r="AQ74" s="1"/>
      <c r="AR74" s="1"/>
      <c r="AS74" s="1"/>
      <c r="AT74" s="1"/>
      <c r="AU74" s="1"/>
      <c r="AV74" s="1"/>
      <c r="AW74" s="1"/>
      <c r="AX74" s="1" t="s">
        <v>604</v>
      </c>
      <c r="AY74" s="1" t="s">
        <v>1702</v>
      </c>
      <c r="AZ74" s="1" t="s">
        <v>257</v>
      </c>
      <c r="BA74" s="1" t="s">
        <v>163</v>
      </c>
      <c r="BB74" s="1">
        <v>64.1</v>
      </c>
      <c r="BC74" s="1">
        <v>6.91</v>
      </c>
      <c r="BD74" s="1"/>
      <c r="BE74" s="1"/>
      <c r="BF74" s="1"/>
      <c r="BG74" s="1"/>
      <c r="BH74" s="1"/>
      <c r="BI74" s="1"/>
      <c r="BJ74" s="1" t="s">
        <v>563</v>
      </c>
      <c r="BK74" s="1"/>
      <c r="BL74" s="1"/>
      <c r="BM74" s="1" t="s">
        <v>1703</v>
      </c>
      <c r="BN74" s="1">
        <v>60</v>
      </c>
      <c r="BO74" s="1" t="s">
        <v>1704</v>
      </c>
      <c r="BP74" s="1" t="str">
        <f>HYPERLINK("https://nconnect.nicmar.ac.in/storage/profile/ProfilePhoto_H2570144_961843.jpg","Download")</f>
        <v>0</v>
      </c>
      <c r="BQ74" s="3"/>
      <c r="BR74" s="3"/>
    </row>
    <row r="75" spans="1:70">
      <c r="A75" s="1" t="s">
        <v>70</v>
      </c>
      <c r="B75" s="1" t="s">
        <v>71</v>
      </c>
      <c r="C75" s="1" t="s">
        <v>1705</v>
      </c>
      <c r="D75" s="1" t="s">
        <v>1706</v>
      </c>
      <c r="E75" s="1"/>
      <c r="F75" s="1" t="s">
        <v>1707</v>
      </c>
      <c r="G75" s="1" t="s">
        <v>1708</v>
      </c>
      <c r="H75" s="1" t="s">
        <v>1709</v>
      </c>
      <c r="I75" s="1" t="s">
        <v>1710</v>
      </c>
      <c r="J75" s="1">
        <v>8106705382</v>
      </c>
      <c r="K75" s="1" t="s">
        <v>78</v>
      </c>
      <c r="L75" s="1" t="s">
        <v>1711</v>
      </c>
      <c r="M75" s="1" t="s">
        <v>1712</v>
      </c>
      <c r="N75" s="1" t="s">
        <v>635</v>
      </c>
      <c r="O75" s="1" t="s">
        <v>1713</v>
      </c>
      <c r="P75" s="1" t="s">
        <v>115</v>
      </c>
      <c r="Q75" s="1" t="s">
        <v>1714</v>
      </c>
      <c r="R75" s="1" t="s">
        <v>1715</v>
      </c>
      <c r="S75" s="1">
        <v>8884499394</v>
      </c>
      <c r="T75" s="1" t="s">
        <v>275</v>
      </c>
      <c r="U75" s="1" t="s">
        <v>1716</v>
      </c>
      <c r="V75" s="1">
        <v>9849707719</v>
      </c>
      <c r="W75" s="1" t="s">
        <v>398</v>
      </c>
      <c r="X75" s="1" t="s">
        <v>1717</v>
      </c>
      <c r="Y75" s="1" t="s">
        <v>1718</v>
      </c>
      <c r="Z75" s="1" t="s">
        <v>90</v>
      </c>
      <c r="AA75" s="1" t="s">
        <v>1717</v>
      </c>
      <c r="AB75" s="1" t="s">
        <v>1718</v>
      </c>
      <c r="AC75" s="1" t="s">
        <v>90</v>
      </c>
      <c r="AD75" s="1" t="s">
        <v>91</v>
      </c>
      <c r="AE75" s="1" t="s">
        <v>91</v>
      </c>
      <c r="AF75" s="1" t="s">
        <v>1719</v>
      </c>
      <c r="AG75" s="1" t="s">
        <v>432</v>
      </c>
      <c r="AH75" s="1" t="s">
        <v>1720</v>
      </c>
      <c r="AI75" s="1" t="s">
        <v>1721</v>
      </c>
      <c r="AJ75" s="1">
        <v>83.83</v>
      </c>
      <c r="AK75" s="1"/>
      <c r="AL75" s="1" t="s">
        <v>1722</v>
      </c>
      <c r="AM75" s="1" t="s">
        <v>1723</v>
      </c>
      <c r="AN75" s="1" t="s">
        <v>1724</v>
      </c>
      <c r="AO75" s="1" t="s">
        <v>1725</v>
      </c>
      <c r="AP75" s="1">
        <v>90.6</v>
      </c>
      <c r="AQ75" s="1"/>
      <c r="AR75" s="1"/>
      <c r="AS75" s="1"/>
      <c r="AT75" s="1"/>
      <c r="AU75" s="1"/>
      <c r="AV75" s="1"/>
      <c r="AW75" s="1"/>
      <c r="AX75" s="1" t="s">
        <v>1726</v>
      </c>
      <c r="AY75" s="1" t="s">
        <v>1727</v>
      </c>
      <c r="AZ75" s="1" t="s">
        <v>404</v>
      </c>
      <c r="BA75" s="1" t="s">
        <v>555</v>
      </c>
      <c r="BB75" s="1">
        <v>80.53</v>
      </c>
      <c r="BC75" s="1"/>
      <c r="BD75" s="1"/>
      <c r="BE75" s="1"/>
      <c r="BF75" s="1"/>
      <c r="BG75" s="1"/>
      <c r="BH75" s="1"/>
      <c r="BI75" s="1"/>
      <c r="BJ75" s="1" t="s">
        <v>563</v>
      </c>
      <c r="BK75" s="1" t="s">
        <v>1728</v>
      </c>
      <c r="BL75" s="1" t="s">
        <v>1729</v>
      </c>
      <c r="BM75" s="1" t="s">
        <v>1730</v>
      </c>
      <c r="BN75" s="1">
        <v>19</v>
      </c>
      <c r="BO75" s="1"/>
      <c r="BP75" s="1" t="str">
        <f>HYPERLINK("https://nconnect.nicmar.ac.in/storage/profile/ProfilePhoto_H2570145_498375.jpg","Download")</f>
        <v>0</v>
      </c>
      <c r="BQ75" s="3"/>
      <c r="BR75" s="3"/>
    </row>
    <row r="76" spans="1:70">
      <c r="A76" s="1" t="s">
        <v>70</v>
      </c>
      <c r="B76" s="1" t="s">
        <v>71</v>
      </c>
      <c r="C76" s="1" t="s">
        <v>1731</v>
      </c>
      <c r="D76" s="1" t="s">
        <v>1732</v>
      </c>
      <c r="E76" s="1"/>
      <c r="F76" s="1" t="s">
        <v>1733</v>
      </c>
      <c r="G76" s="1" t="s">
        <v>1734</v>
      </c>
      <c r="H76" s="1" t="s">
        <v>1735</v>
      </c>
      <c r="I76" s="1" t="s">
        <v>1736</v>
      </c>
      <c r="J76" s="1">
        <v>8985934911</v>
      </c>
      <c r="K76" s="1" t="s">
        <v>78</v>
      </c>
      <c r="L76" s="1" t="s">
        <v>1737</v>
      </c>
      <c r="M76" s="1" t="s">
        <v>80</v>
      </c>
      <c r="N76" s="1" t="s">
        <v>423</v>
      </c>
      <c r="O76" s="1" t="s">
        <v>1738</v>
      </c>
      <c r="P76" s="1" t="s">
        <v>82</v>
      </c>
      <c r="Q76" s="1" t="s">
        <v>1739</v>
      </c>
      <c r="R76" s="1" t="s">
        <v>1740</v>
      </c>
      <c r="S76" s="1">
        <v>8247423492</v>
      </c>
      <c r="T76" s="1" t="s">
        <v>1741</v>
      </c>
      <c r="U76" s="1" t="s">
        <v>1742</v>
      </c>
      <c r="V76" s="1">
        <v>8247466109</v>
      </c>
      <c r="W76" s="1" t="s">
        <v>481</v>
      </c>
      <c r="X76" s="1" t="s">
        <v>1743</v>
      </c>
      <c r="Y76" s="1" t="s">
        <v>1452</v>
      </c>
      <c r="Z76" s="1" t="s">
        <v>90</v>
      </c>
      <c r="AA76" s="1" t="s">
        <v>1743</v>
      </c>
      <c r="AB76" s="1" t="s">
        <v>1452</v>
      </c>
      <c r="AC76" s="1" t="s">
        <v>90</v>
      </c>
      <c r="AD76" s="1" t="s">
        <v>91</v>
      </c>
      <c r="AE76" s="1" t="s">
        <v>91</v>
      </c>
      <c r="AF76" s="1" t="s">
        <v>1744</v>
      </c>
      <c r="AG76" s="1" t="s">
        <v>782</v>
      </c>
      <c r="AH76" s="1" t="s">
        <v>125</v>
      </c>
      <c r="AI76" s="1" t="s">
        <v>280</v>
      </c>
      <c r="AJ76" s="1">
        <v>69.8</v>
      </c>
      <c r="AK76" s="1"/>
      <c r="AL76" s="1" t="s">
        <v>1745</v>
      </c>
      <c r="AM76" s="1" t="s">
        <v>128</v>
      </c>
      <c r="AN76" s="1" t="s">
        <v>125</v>
      </c>
      <c r="AO76" s="1" t="s">
        <v>281</v>
      </c>
      <c r="AP76" s="1">
        <v>96.8</v>
      </c>
      <c r="AQ76" s="1"/>
      <c r="AR76" s="1"/>
      <c r="AS76" s="1"/>
      <c r="AT76" s="1"/>
      <c r="AU76" s="1"/>
      <c r="AV76" s="1"/>
      <c r="AW76" s="1"/>
      <c r="AX76" s="1" t="s">
        <v>100</v>
      </c>
      <c r="AY76" s="1" t="s">
        <v>1746</v>
      </c>
      <c r="AZ76" s="1" t="s">
        <v>411</v>
      </c>
      <c r="BA76" s="1" t="s">
        <v>1007</v>
      </c>
      <c r="BB76" s="1">
        <v>70.8</v>
      </c>
      <c r="BC76" s="1">
        <v>7.58</v>
      </c>
      <c r="BD76" s="1"/>
      <c r="BE76" s="1"/>
      <c r="BF76" s="1"/>
      <c r="BG76" s="1"/>
      <c r="BH76" s="1"/>
      <c r="BI76" s="1"/>
      <c r="BJ76" s="1" t="s">
        <v>1747</v>
      </c>
      <c r="BK76" s="1"/>
      <c r="BL76" s="1"/>
      <c r="BM76" s="1" t="s">
        <v>1748</v>
      </c>
      <c r="BN76" s="1">
        <v>38</v>
      </c>
      <c r="BO76" s="1" t="s">
        <v>1749</v>
      </c>
      <c r="BP76" s="1" t="str">
        <f>HYPERLINK("https://nconnect.nicmar.ac.in/storage/profile/ProfilePhoto_H2570146_192364.jpg","Download")</f>
        <v>0</v>
      </c>
      <c r="BQ76" s="3"/>
      <c r="BR76" s="3"/>
    </row>
    <row r="77" spans="1:70">
      <c r="A77" s="1" t="s">
        <v>70</v>
      </c>
      <c r="B77" s="1" t="s">
        <v>71</v>
      </c>
      <c r="C77" s="1" t="s">
        <v>1750</v>
      </c>
      <c r="D77" s="1" t="s">
        <v>1751</v>
      </c>
      <c r="E77" s="1" t="s">
        <v>1752</v>
      </c>
      <c r="F77" s="1" t="s">
        <v>1753</v>
      </c>
      <c r="G77" s="1" t="s">
        <v>1754</v>
      </c>
      <c r="H77" s="1" t="s">
        <v>1755</v>
      </c>
      <c r="I77" s="1" t="s">
        <v>1756</v>
      </c>
      <c r="J77" s="1">
        <v>9701932303</v>
      </c>
      <c r="K77" s="1" t="s">
        <v>78</v>
      </c>
      <c r="L77" s="1" t="s">
        <v>1757</v>
      </c>
      <c r="M77" s="1" t="s">
        <v>80</v>
      </c>
      <c r="N77" s="1" t="s">
        <v>795</v>
      </c>
      <c r="O77" s="1"/>
      <c r="P77" s="1" t="s">
        <v>82</v>
      </c>
      <c r="Q77" s="1" t="s">
        <v>1758</v>
      </c>
      <c r="R77" s="1" t="s">
        <v>1759</v>
      </c>
      <c r="S77" s="1">
        <v>9000555656</v>
      </c>
      <c r="T77" s="1" t="s">
        <v>275</v>
      </c>
      <c r="U77" s="1" t="s">
        <v>1760</v>
      </c>
      <c r="V77" s="1">
        <v>9059583388</v>
      </c>
      <c r="W77" s="1" t="s">
        <v>148</v>
      </c>
      <c r="X77" s="1" t="s">
        <v>1761</v>
      </c>
      <c r="Y77" s="1" t="s">
        <v>122</v>
      </c>
      <c r="Z77" s="1" t="s">
        <v>90</v>
      </c>
      <c r="AA77" s="1" t="s">
        <v>1761</v>
      </c>
      <c r="AB77" s="1" t="s">
        <v>122</v>
      </c>
      <c r="AC77" s="1" t="s">
        <v>90</v>
      </c>
      <c r="AD77" s="1" t="s">
        <v>91</v>
      </c>
      <c r="AE77" s="1" t="s">
        <v>91</v>
      </c>
      <c r="AF77" s="1" t="s">
        <v>1762</v>
      </c>
      <c r="AG77" s="1" t="s">
        <v>1473</v>
      </c>
      <c r="AH77" s="1" t="s">
        <v>408</v>
      </c>
      <c r="AI77" s="1" t="s">
        <v>433</v>
      </c>
      <c r="AJ77" s="1">
        <v>85.5</v>
      </c>
      <c r="AK77" s="1">
        <v>9</v>
      </c>
      <c r="AL77" s="1" t="s">
        <v>1763</v>
      </c>
      <c r="AM77" s="1" t="s">
        <v>1473</v>
      </c>
      <c r="AN77" s="1" t="s">
        <v>508</v>
      </c>
      <c r="AO77" s="1" t="s">
        <v>155</v>
      </c>
      <c r="AP77" s="1">
        <v>86.4</v>
      </c>
      <c r="AQ77" s="1">
        <v>9.1</v>
      </c>
      <c r="AR77" s="1"/>
      <c r="AS77" s="1"/>
      <c r="AT77" s="1"/>
      <c r="AU77" s="1"/>
      <c r="AV77" s="1"/>
      <c r="AW77" s="1"/>
      <c r="AX77" s="1" t="s">
        <v>1764</v>
      </c>
      <c r="AY77" s="1" t="s">
        <v>1764</v>
      </c>
      <c r="AZ77" s="1" t="s">
        <v>158</v>
      </c>
      <c r="BA77" s="1" t="s">
        <v>1050</v>
      </c>
      <c r="BB77" s="1">
        <v>75.2</v>
      </c>
      <c r="BC77" s="1">
        <v>8.02</v>
      </c>
      <c r="BD77" s="1"/>
      <c r="BE77" s="1"/>
      <c r="BF77" s="1"/>
      <c r="BG77" s="1"/>
      <c r="BH77" s="1"/>
      <c r="BI77" s="1"/>
      <c r="BJ77" s="1" t="s">
        <v>1765</v>
      </c>
      <c r="BK77" s="1" t="s">
        <v>1766</v>
      </c>
      <c r="BL77" s="1" t="s">
        <v>1767</v>
      </c>
      <c r="BM77" s="1" t="s">
        <v>1768</v>
      </c>
      <c r="BN77" s="1">
        <v>14</v>
      </c>
      <c r="BO77" s="1" t="s">
        <v>1769</v>
      </c>
      <c r="BP77" s="1" t="str">
        <f>HYPERLINK("https://nconnect.nicmar.ac.in/storage/profile/ProfilePhoto_H2570147_384519.jpg","Download")</f>
        <v>0</v>
      </c>
      <c r="BQ77" s="3"/>
      <c r="BR77" s="3"/>
    </row>
    <row r="78" spans="1:70">
      <c r="A78" s="1" t="s">
        <v>70</v>
      </c>
      <c r="B78" s="1" t="s">
        <v>71</v>
      </c>
      <c r="C78" s="1" t="s">
        <v>1770</v>
      </c>
      <c r="D78" s="1" t="s">
        <v>1771</v>
      </c>
      <c r="E78" s="1"/>
      <c r="F78" s="1" t="s">
        <v>1772</v>
      </c>
      <c r="G78" s="1" t="s">
        <v>1773</v>
      </c>
      <c r="H78" s="1" t="s">
        <v>1774</v>
      </c>
      <c r="I78" s="1" t="s">
        <v>1775</v>
      </c>
      <c r="J78" s="1">
        <v>6305811749</v>
      </c>
      <c r="K78" s="1" t="s">
        <v>140</v>
      </c>
      <c r="L78" s="1" t="s">
        <v>1776</v>
      </c>
      <c r="M78" s="1" t="s">
        <v>80</v>
      </c>
      <c r="N78" s="1" t="s">
        <v>1777</v>
      </c>
      <c r="O78" s="1" t="s">
        <v>1778</v>
      </c>
      <c r="P78" s="1" t="s">
        <v>82</v>
      </c>
      <c r="Q78" s="1" t="s">
        <v>1779</v>
      </c>
      <c r="R78" s="1" t="s">
        <v>1780</v>
      </c>
      <c r="S78" s="1">
        <v>9121945756</v>
      </c>
      <c r="T78" s="1" t="s">
        <v>1781</v>
      </c>
      <c r="U78" s="1" t="s">
        <v>1782</v>
      </c>
      <c r="V78" s="1">
        <v>9121945756</v>
      </c>
      <c r="W78" s="1" t="s">
        <v>87</v>
      </c>
      <c r="X78" s="1" t="s">
        <v>1783</v>
      </c>
      <c r="Y78" s="1" t="s">
        <v>735</v>
      </c>
      <c r="Z78" s="1" t="s">
        <v>151</v>
      </c>
      <c r="AA78" s="1" t="s">
        <v>1783</v>
      </c>
      <c r="AB78" s="1" t="s">
        <v>735</v>
      </c>
      <c r="AC78" s="1" t="s">
        <v>151</v>
      </c>
      <c r="AD78" s="1" t="s">
        <v>91</v>
      </c>
      <c r="AE78" s="1" t="s">
        <v>91</v>
      </c>
      <c r="AF78" s="1" t="s">
        <v>1784</v>
      </c>
      <c r="AG78" s="1" t="s">
        <v>1785</v>
      </c>
      <c r="AH78" s="1" t="s">
        <v>437</v>
      </c>
      <c r="AI78" s="1" t="s">
        <v>332</v>
      </c>
      <c r="AJ78" s="1">
        <v>90.8</v>
      </c>
      <c r="AK78" s="1"/>
      <c r="AL78" s="1" t="s">
        <v>383</v>
      </c>
      <c r="AM78" s="1" t="s">
        <v>1786</v>
      </c>
      <c r="AN78" s="1" t="s">
        <v>158</v>
      </c>
      <c r="AO78" s="1" t="s">
        <v>257</v>
      </c>
      <c r="AP78" s="1">
        <v>93.2</v>
      </c>
      <c r="AQ78" s="1"/>
      <c r="AR78" s="1"/>
      <c r="AS78" s="1"/>
      <c r="AT78" s="1"/>
      <c r="AU78" s="1"/>
      <c r="AV78" s="1"/>
      <c r="AW78" s="1"/>
      <c r="AX78" s="1" t="s">
        <v>740</v>
      </c>
      <c r="AY78" s="1" t="s">
        <v>1787</v>
      </c>
      <c r="AZ78" s="1" t="s">
        <v>1496</v>
      </c>
      <c r="BA78" s="1" t="s">
        <v>163</v>
      </c>
      <c r="BB78" s="1">
        <v>87</v>
      </c>
      <c r="BC78" s="1">
        <v>8.7</v>
      </c>
      <c r="BD78" s="1"/>
      <c r="BE78" s="1"/>
      <c r="BF78" s="1"/>
      <c r="BG78" s="1"/>
      <c r="BH78" s="1"/>
      <c r="BI78" s="1"/>
      <c r="BJ78" s="1" t="s">
        <v>1788</v>
      </c>
      <c r="BK78" s="1" t="s">
        <v>1789</v>
      </c>
      <c r="BL78" s="1" t="s">
        <v>537</v>
      </c>
      <c r="BM78" s="1" t="s">
        <v>1790</v>
      </c>
      <c r="BN78" s="1">
        <v>34</v>
      </c>
      <c r="BO78" s="1" t="s">
        <v>1791</v>
      </c>
      <c r="BP78" s="1" t="str">
        <f>HYPERLINK("https://nconnect.nicmar.ac.in/storage/profile/ProfilePhoto_H2570148_165842.jpg","Download")</f>
        <v>0</v>
      </c>
      <c r="BQ78" s="3"/>
      <c r="BR78" s="3"/>
    </row>
    <row r="79" spans="1:70">
      <c r="A79" s="1" t="s">
        <v>70</v>
      </c>
      <c r="B79" s="1" t="s">
        <v>71</v>
      </c>
      <c r="C79" s="1" t="s">
        <v>1792</v>
      </c>
      <c r="D79" s="1" t="s">
        <v>1793</v>
      </c>
      <c r="E79" s="1" t="s">
        <v>1794</v>
      </c>
      <c r="F79" s="1" t="s">
        <v>1795</v>
      </c>
      <c r="G79" s="1" t="s">
        <v>1796</v>
      </c>
      <c r="H79" s="1" t="s">
        <v>1797</v>
      </c>
      <c r="I79" s="1" t="s">
        <v>1798</v>
      </c>
      <c r="J79" s="1">
        <v>9701332354</v>
      </c>
      <c r="K79" s="1" t="s">
        <v>140</v>
      </c>
      <c r="L79" s="1" t="s">
        <v>1799</v>
      </c>
      <c r="M79" s="1" t="s">
        <v>80</v>
      </c>
      <c r="N79" s="1" t="s">
        <v>1142</v>
      </c>
      <c r="O79" s="1"/>
      <c r="P79" s="1" t="s">
        <v>322</v>
      </c>
      <c r="Q79" s="1" t="s">
        <v>1800</v>
      </c>
      <c r="R79" s="1" t="s">
        <v>1801</v>
      </c>
      <c r="S79" s="1">
        <v>9849912948</v>
      </c>
      <c r="T79" s="1" t="s">
        <v>1802</v>
      </c>
      <c r="U79" s="1" t="s">
        <v>1803</v>
      </c>
      <c r="V79" s="1">
        <v>9000166033</v>
      </c>
      <c r="W79" s="1" t="s">
        <v>148</v>
      </c>
      <c r="X79" s="1" t="s">
        <v>1804</v>
      </c>
      <c r="Y79" s="1" t="s">
        <v>122</v>
      </c>
      <c r="Z79" s="1" t="s">
        <v>90</v>
      </c>
      <c r="AA79" s="1" t="s">
        <v>1804</v>
      </c>
      <c r="AB79" s="1" t="s">
        <v>122</v>
      </c>
      <c r="AC79" s="1" t="s">
        <v>90</v>
      </c>
      <c r="AD79" s="1" t="s">
        <v>91</v>
      </c>
      <c r="AE79" s="1" t="s">
        <v>91</v>
      </c>
      <c r="AF79" s="1" t="s">
        <v>1805</v>
      </c>
      <c r="AG79" s="1" t="s">
        <v>782</v>
      </c>
      <c r="AH79" s="1" t="s">
        <v>154</v>
      </c>
      <c r="AI79" s="1" t="s">
        <v>332</v>
      </c>
      <c r="AJ79" s="1">
        <v>77</v>
      </c>
      <c r="AK79" s="1"/>
      <c r="AL79" s="1" t="s">
        <v>1805</v>
      </c>
      <c r="AM79" s="1" t="s">
        <v>782</v>
      </c>
      <c r="AN79" s="1" t="s">
        <v>94</v>
      </c>
      <c r="AO79" s="1" t="s">
        <v>335</v>
      </c>
      <c r="AP79" s="1">
        <v>76.6</v>
      </c>
      <c r="AQ79" s="1"/>
      <c r="AR79" s="1"/>
      <c r="AS79" s="1"/>
      <c r="AT79" s="1"/>
      <c r="AU79" s="1"/>
      <c r="AV79" s="1"/>
      <c r="AW79" s="1"/>
      <c r="AX79" s="1" t="s">
        <v>1806</v>
      </c>
      <c r="AY79" s="1" t="s">
        <v>1807</v>
      </c>
      <c r="AZ79" s="1" t="s">
        <v>189</v>
      </c>
      <c r="BA79" s="1" t="s">
        <v>897</v>
      </c>
      <c r="BB79" s="1">
        <v>72.21</v>
      </c>
      <c r="BC79" s="1">
        <v>7.97</v>
      </c>
      <c r="BD79" s="1"/>
      <c r="BE79" s="1"/>
      <c r="BF79" s="1"/>
      <c r="BG79" s="1"/>
      <c r="BH79" s="1"/>
      <c r="BI79" s="1"/>
      <c r="BJ79" s="1" t="s">
        <v>1808</v>
      </c>
      <c r="BK79" s="1"/>
      <c r="BL79" s="1"/>
      <c r="BM79" s="1" t="s">
        <v>1809</v>
      </c>
      <c r="BN79" s="1">
        <v>71</v>
      </c>
      <c r="BO79" s="1" t="s">
        <v>1810</v>
      </c>
      <c r="BP79" s="1" t="str">
        <f>HYPERLINK("https://nconnect.nicmar.ac.in/storage/profile/ProfilePhoto_H2570149_298654.jpg","Download")</f>
        <v>0</v>
      </c>
      <c r="BQ79" s="3"/>
      <c r="BR79" s="3"/>
    </row>
    <row r="80" spans="1:70">
      <c r="A80" s="1" t="s">
        <v>70</v>
      </c>
      <c r="B80" s="1" t="s">
        <v>71</v>
      </c>
      <c r="C80" s="1" t="s">
        <v>1811</v>
      </c>
      <c r="D80" s="1" t="s">
        <v>1812</v>
      </c>
      <c r="E80" s="1"/>
      <c r="F80" s="1" t="s">
        <v>1813</v>
      </c>
      <c r="G80" s="1" t="s">
        <v>1814</v>
      </c>
      <c r="H80" s="1" t="s">
        <v>1815</v>
      </c>
      <c r="I80" s="1" t="s">
        <v>1816</v>
      </c>
      <c r="J80" s="1">
        <v>9491489001</v>
      </c>
      <c r="K80" s="1" t="s">
        <v>78</v>
      </c>
      <c r="L80" s="1" t="s">
        <v>1817</v>
      </c>
      <c r="M80" s="1" t="s">
        <v>80</v>
      </c>
      <c r="N80" s="1" t="s">
        <v>574</v>
      </c>
      <c r="O80" s="1"/>
      <c r="P80" s="1" t="s">
        <v>115</v>
      </c>
      <c r="Q80" s="1" t="s">
        <v>1818</v>
      </c>
      <c r="R80" s="1" t="s">
        <v>1819</v>
      </c>
      <c r="S80" s="1">
        <v>8019553616</v>
      </c>
      <c r="T80" s="1" t="s">
        <v>275</v>
      </c>
      <c r="U80" s="1" t="s">
        <v>1820</v>
      </c>
      <c r="V80" s="1">
        <v>9014943257</v>
      </c>
      <c r="W80" s="1" t="s">
        <v>87</v>
      </c>
      <c r="X80" s="1" t="s">
        <v>1821</v>
      </c>
      <c r="Y80" s="1" t="s">
        <v>122</v>
      </c>
      <c r="Z80" s="1" t="s">
        <v>90</v>
      </c>
      <c r="AA80" s="1" t="s">
        <v>1821</v>
      </c>
      <c r="AB80" s="1" t="s">
        <v>122</v>
      </c>
      <c r="AC80" s="1" t="s">
        <v>90</v>
      </c>
      <c r="AD80" s="1" t="s">
        <v>91</v>
      </c>
      <c r="AE80" s="1" t="s">
        <v>91</v>
      </c>
      <c r="AF80" s="1" t="s">
        <v>1822</v>
      </c>
      <c r="AG80" s="1" t="s">
        <v>1823</v>
      </c>
      <c r="AH80" s="1" t="s">
        <v>437</v>
      </c>
      <c r="AI80" s="1" t="s">
        <v>231</v>
      </c>
      <c r="AJ80" s="1">
        <v>88.35</v>
      </c>
      <c r="AK80" s="1">
        <v>9.3</v>
      </c>
      <c r="AL80" s="1" t="s">
        <v>1824</v>
      </c>
      <c r="AM80" s="1" t="s">
        <v>1825</v>
      </c>
      <c r="AN80" s="1" t="s">
        <v>332</v>
      </c>
      <c r="AO80" s="1" t="s">
        <v>186</v>
      </c>
      <c r="AP80" s="1">
        <v>91.9</v>
      </c>
      <c r="AQ80" s="1"/>
      <c r="AR80" s="1"/>
      <c r="AS80" s="1"/>
      <c r="AT80" s="1"/>
      <c r="AU80" s="1"/>
      <c r="AV80" s="1"/>
      <c r="AW80" s="1"/>
      <c r="AX80" s="1" t="s">
        <v>234</v>
      </c>
      <c r="AY80" s="1" t="s">
        <v>1826</v>
      </c>
      <c r="AZ80" s="1" t="s">
        <v>1496</v>
      </c>
      <c r="BA80" s="1" t="s">
        <v>163</v>
      </c>
      <c r="BB80" s="1">
        <v>74.4</v>
      </c>
      <c r="BC80" s="1">
        <v>7.94</v>
      </c>
      <c r="BD80" s="1"/>
      <c r="BE80" s="1"/>
      <c r="BF80" s="1"/>
      <c r="BG80" s="1"/>
      <c r="BH80" s="1"/>
      <c r="BI80" s="1"/>
      <c r="BJ80" s="1" t="s">
        <v>1827</v>
      </c>
      <c r="BK80" s="1" t="s">
        <v>1828</v>
      </c>
      <c r="BL80" s="1" t="s">
        <v>442</v>
      </c>
      <c r="BM80" s="1" t="s">
        <v>1829</v>
      </c>
      <c r="BN80" s="1">
        <v>120</v>
      </c>
      <c r="BO80" s="1"/>
      <c r="BP80" s="1" t="str">
        <f>HYPERLINK("https://nconnect.nicmar.ac.in/storage/profile/ProfilePhoto_H2570150_249763.jpg","Download")</f>
        <v>0</v>
      </c>
      <c r="BQ80" s="3"/>
      <c r="BR80" s="3"/>
    </row>
    <row r="81" spans="1:70">
      <c r="A81" s="1" t="s">
        <v>70</v>
      </c>
      <c r="B81" s="1" t="s">
        <v>71</v>
      </c>
      <c r="C81" s="1" t="s">
        <v>1830</v>
      </c>
      <c r="D81" s="1" t="s">
        <v>1831</v>
      </c>
      <c r="E81" s="1" t="s">
        <v>790</v>
      </c>
      <c r="F81" s="1" t="s">
        <v>1832</v>
      </c>
      <c r="G81" s="1" t="s">
        <v>1833</v>
      </c>
      <c r="H81" s="1" t="s">
        <v>1834</v>
      </c>
      <c r="I81" s="1" t="s">
        <v>1835</v>
      </c>
      <c r="J81" s="1">
        <v>9391169690</v>
      </c>
      <c r="K81" s="1" t="s">
        <v>140</v>
      </c>
      <c r="L81" s="1" t="s">
        <v>1836</v>
      </c>
      <c r="M81" s="1" t="s">
        <v>80</v>
      </c>
      <c r="N81" s="1" t="s">
        <v>1837</v>
      </c>
      <c r="O81" s="1"/>
      <c r="P81" s="1" t="s">
        <v>322</v>
      </c>
      <c r="Q81" s="1" t="s">
        <v>1838</v>
      </c>
      <c r="R81" s="1" t="s">
        <v>1839</v>
      </c>
      <c r="S81" s="1">
        <v>9848045789</v>
      </c>
      <c r="T81" s="1" t="s">
        <v>1674</v>
      </c>
      <c r="U81" s="1" t="s">
        <v>1840</v>
      </c>
      <c r="V81" s="1">
        <v>9030045780</v>
      </c>
      <c r="W81" s="1" t="s">
        <v>148</v>
      </c>
      <c r="X81" s="1" t="s">
        <v>1841</v>
      </c>
      <c r="Y81" s="1" t="s">
        <v>122</v>
      </c>
      <c r="Z81" s="1" t="s">
        <v>90</v>
      </c>
      <c r="AA81" s="1" t="s">
        <v>1841</v>
      </c>
      <c r="AB81" s="1" t="s">
        <v>122</v>
      </c>
      <c r="AC81" s="1" t="s">
        <v>90</v>
      </c>
      <c r="AD81" s="1" t="s">
        <v>91</v>
      </c>
      <c r="AE81" s="1" t="s">
        <v>91</v>
      </c>
      <c r="AF81" s="1" t="s">
        <v>1842</v>
      </c>
      <c r="AG81" s="1" t="s">
        <v>1843</v>
      </c>
      <c r="AH81" s="1" t="s">
        <v>1844</v>
      </c>
      <c r="AI81" s="1" t="s">
        <v>280</v>
      </c>
      <c r="AJ81" s="1">
        <v>80</v>
      </c>
      <c r="AK81" s="1">
        <v>8</v>
      </c>
      <c r="AL81" s="1" t="s">
        <v>1845</v>
      </c>
      <c r="AM81" s="1" t="s">
        <v>1843</v>
      </c>
      <c r="AN81" s="1" t="s">
        <v>94</v>
      </c>
      <c r="AO81" s="1" t="s">
        <v>306</v>
      </c>
      <c r="AP81" s="1">
        <v>85</v>
      </c>
      <c r="AQ81" s="1">
        <v>8.95</v>
      </c>
      <c r="AR81" s="1"/>
      <c r="AS81" s="1"/>
      <c r="AT81" s="1"/>
      <c r="AU81" s="1"/>
      <c r="AV81" s="1"/>
      <c r="AW81" s="1"/>
      <c r="AX81" s="1" t="s">
        <v>939</v>
      </c>
      <c r="AY81" s="1" t="s">
        <v>1846</v>
      </c>
      <c r="AZ81" s="1" t="s">
        <v>411</v>
      </c>
      <c r="BA81" s="1" t="s">
        <v>983</v>
      </c>
      <c r="BB81" s="1">
        <v>0</v>
      </c>
      <c r="BC81" s="1">
        <v>6.52</v>
      </c>
      <c r="BD81" s="1"/>
      <c r="BE81" s="1"/>
      <c r="BF81" s="1"/>
      <c r="BG81" s="1"/>
      <c r="BH81" s="1"/>
      <c r="BI81" s="1"/>
      <c r="BJ81" s="1" t="s">
        <v>1249</v>
      </c>
      <c r="BK81" s="1"/>
      <c r="BL81" s="1"/>
      <c r="BM81" s="1" t="s">
        <v>1847</v>
      </c>
      <c r="BN81" s="1">
        <v>142</v>
      </c>
      <c r="BO81" s="1"/>
      <c r="BP81" s="1" t="str">
        <f>HYPERLINK("https://nconnect.nicmar.ac.in/storage/profile/ProfilePhoto_H2570151_439781.jpg","Download")</f>
        <v>0</v>
      </c>
      <c r="BQ81" s="3"/>
      <c r="BR81" s="3"/>
    </row>
    <row r="82" spans="1:70">
      <c r="A82" s="1" t="s">
        <v>70</v>
      </c>
      <c r="B82" s="1" t="s">
        <v>71</v>
      </c>
      <c r="C82" s="1" t="s">
        <v>1848</v>
      </c>
      <c r="D82" s="1" t="s">
        <v>1849</v>
      </c>
      <c r="E82" s="1"/>
      <c r="F82" s="1" t="s">
        <v>829</v>
      </c>
      <c r="G82" s="1" t="s">
        <v>1850</v>
      </c>
      <c r="H82" s="1" t="s">
        <v>1851</v>
      </c>
      <c r="I82" s="1" t="s">
        <v>1852</v>
      </c>
      <c r="J82" s="1">
        <v>8217211520</v>
      </c>
      <c r="K82" s="1" t="s">
        <v>78</v>
      </c>
      <c r="L82" s="1" t="s">
        <v>1853</v>
      </c>
      <c r="M82" s="1" t="s">
        <v>80</v>
      </c>
      <c r="N82" s="1" t="s">
        <v>1854</v>
      </c>
      <c r="O82" s="1"/>
      <c r="P82" s="1" t="s">
        <v>115</v>
      </c>
      <c r="Q82" s="1" t="s">
        <v>1855</v>
      </c>
      <c r="R82" s="1" t="s">
        <v>1856</v>
      </c>
      <c r="S82" s="1">
        <v>9739114401</v>
      </c>
      <c r="T82" s="1" t="s">
        <v>120</v>
      </c>
      <c r="U82" s="1" t="s">
        <v>1857</v>
      </c>
      <c r="V82" s="1">
        <v>9986831767</v>
      </c>
      <c r="W82" s="1" t="s">
        <v>120</v>
      </c>
      <c r="X82" s="1" t="s">
        <v>1858</v>
      </c>
      <c r="Y82" s="1" t="s">
        <v>863</v>
      </c>
      <c r="Z82" s="1" t="s">
        <v>864</v>
      </c>
      <c r="AA82" s="1" t="s">
        <v>1858</v>
      </c>
      <c r="AB82" s="1" t="s">
        <v>863</v>
      </c>
      <c r="AC82" s="1" t="s">
        <v>864</v>
      </c>
      <c r="AD82" s="1" t="s">
        <v>91</v>
      </c>
      <c r="AE82" s="1" t="s">
        <v>91</v>
      </c>
      <c r="AF82" s="1" t="s">
        <v>1859</v>
      </c>
      <c r="AG82" s="1" t="s">
        <v>1860</v>
      </c>
      <c r="AH82" s="1" t="s">
        <v>332</v>
      </c>
      <c r="AI82" s="1" t="s">
        <v>95</v>
      </c>
      <c r="AJ82" s="1">
        <v>82.88</v>
      </c>
      <c r="AK82" s="1"/>
      <c r="AL82" s="1" t="s">
        <v>1861</v>
      </c>
      <c r="AM82" s="1" t="s">
        <v>1862</v>
      </c>
      <c r="AN82" s="1" t="s">
        <v>280</v>
      </c>
      <c r="AO82" s="1" t="s">
        <v>162</v>
      </c>
      <c r="AP82" s="1">
        <v>80.5</v>
      </c>
      <c r="AQ82" s="1"/>
      <c r="AR82" s="1"/>
      <c r="AS82" s="1"/>
      <c r="AT82" s="1"/>
      <c r="AU82" s="1"/>
      <c r="AV82" s="1"/>
      <c r="AW82" s="1"/>
      <c r="AX82" s="1" t="s">
        <v>1863</v>
      </c>
      <c r="AY82" s="1" t="s">
        <v>1863</v>
      </c>
      <c r="AZ82" s="1" t="s">
        <v>1864</v>
      </c>
      <c r="BA82" s="1" t="s">
        <v>103</v>
      </c>
      <c r="BB82" s="1">
        <v>77</v>
      </c>
      <c r="BC82" s="1">
        <v>8.06</v>
      </c>
      <c r="BD82" s="1"/>
      <c r="BE82" s="1"/>
      <c r="BF82" s="1"/>
      <c r="BG82" s="1"/>
      <c r="BH82" s="1"/>
      <c r="BI82" s="1"/>
      <c r="BJ82" s="1" t="s">
        <v>1865</v>
      </c>
      <c r="BK82" s="1"/>
      <c r="BL82" s="1"/>
      <c r="BM82" s="1" t="s">
        <v>1866</v>
      </c>
      <c r="BN82" s="1">
        <v>42</v>
      </c>
      <c r="BO82" s="1"/>
      <c r="BP82" s="1" t="str">
        <f>HYPERLINK("https://nconnect.nicmar.ac.in/storage/profile/ProfilePhoto_H2570152_184296.jpg","Download")</f>
        <v>0</v>
      </c>
      <c r="BQ82" s="3"/>
      <c r="BR82" s="3"/>
    </row>
    <row r="83" spans="1:70">
      <c r="A83" s="1" t="s">
        <v>70</v>
      </c>
      <c r="B83" s="1" t="s">
        <v>71</v>
      </c>
      <c r="C83" s="1" t="s">
        <v>1867</v>
      </c>
      <c r="D83" s="1" t="s">
        <v>1868</v>
      </c>
      <c r="E83" s="1" t="s">
        <v>1560</v>
      </c>
      <c r="F83" s="1" t="s">
        <v>850</v>
      </c>
      <c r="G83" s="1" t="s">
        <v>1869</v>
      </c>
      <c r="H83" s="1" t="s">
        <v>1870</v>
      </c>
      <c r="I83" s="1" t="s">
        <v>1871</v>
      </c>
      <c r="J83" s="1">
        <v>7995388757</v>
      </c>
      <c r="K83" s="1" t="s">
        <v>140</v>
      </c>
      <c r="L83" s="1" t="s">
        <v>1872</v>
      </c>
      <c r="M83" s="1" t="s">
        <v>80</v>
      </c>
      <c r="N83" s="1" t="s">
        <v>1873</v>
      </c>
      <c r="O83" s="1" t="s">
        <v>1874</v>
      </c>
      <c r="P83" s="1" t="s">
        <v>115</v>
      </c>
      <c r="Q83" s="1" t="s">
        <v>1875</v>
      </c>
      <c r="R83" s="1" t="s">
        <v>1876</v>
      </c>
      <c r="S83" s="1">
        <v>8074408651</v>
      </c>
      <c r="T83" s="1" t="s">
        <v>179</v>
      </c>
      <c r="U83" s="1" t="s">
        <v>1877</v>
      </c>
      <c r="V83" s="1">
        <v>8074408651</v>
      </c>
      <c r="W83" s="1" t="s">
        <v>148</v>
      </c>
      <c r="X83" s="1" t="s">
        <v>1878</v>
      </c>
      <c r="Y83" s="1" t="s">
        <v>1149</v>
      </c>
      <c r="Z83" s="1" t="s">
        <v>151</v>
      </c>
      <c r="AA83" s="1" t="s">
        <v>1879</v>
      </c>
      <c r="AB83" s="1" t="s">
        <v>1880</v>
      </c>
      <c r="AC83" s="1" t="s">
        <v>151</v>
      </c>
      <c r="AD83" s="1" t="s">
        <v>91</v>
      </c>
      <c r="AE83" s="1" t="s">
        <v>91</v>
      </c>
      <c r="AF83" s="1" t="s">
        <v>1150</v>
      </c>
      <c r="AG83" s="1" t="s">
        <v>1881</v>
      </c>
      <c r="AH83" s="1" t="s">
        <v>154</v>
      </c>
      <c r="AI83" s="1" t="s">
        <v>231</v>
      </c>
      <c r="AJ83" s="1">
        <v>97</v>
      </c>
      <c r="AK83" s="1">
        <v>9.7</v>
      </c>
      <c r="AL83" s="1"/>
      <c r="AM83" s="1"/>
      <c r="AN83" s="1"/>
      <c r="AO83" s="1"/>
      <c r="AP83" s="1"/>
      <c r="AQ83" s="1"/>
      <c r="AR83" s="1" t="s">
        <v>738</v>
      </c>
      <c r="AS83" s="1" t="s">
        <v>1882</v>
      </c>
      <c r="AT83" s="1" t="s">
        <v>125</v>
      </c>
      <c r="AU83" s="1" t="s">
        <v>159</v>
      </c>
      <c r="AV83" s="1">
        <v>79.78</v>
      </c>
      <c r="AW83" s="1"/>
      <c r="AX83" s="1" t="s">
        <v>187</v>
      </c>
      <c r="AY83" s="1" t="s">
        <v>1882</v>
      </c>
      <c r="AZ83" s="1" t="s">
        <v>102</v>
      </c>
      <c r="BA83" s="1" t="s">
        <v>163</v>
      </c>
      <c r="BB83" s="1">
        <v>83.1</v>
      </c>
      <c r="BC83" s="1">
        <v>8.81</v>
      </c>
      <c r="BD83" s="1"/>
      <c r="BE83" s="1"/>
      <c r="BF83" s="1"/>
      <c r="BG83" s="1"/>
      <c r="BH83" s="1"/>
      <c r="BI83" s="1"/>
      <c r="BJ83" s="1" t="s">
        <v>132</v>
      </c>
      <c r="BK83" s="1" t="s">
        <v>1883</v>
      </c>
      <c r="BL83" s="1" t="s">
        <v>537</v>
      </c>
      <c r="BM83" s="1" t="s">
        <v>1884</v>
      </c>
      <c r="BN83" s="1">
        <v>47</v>
      </c>
      <c r="BO83" s="1"/>
      <c r="BP83" s="1" t="str">
        <f>HYPERLINK("https://nconnect.nicmar.ac.in/storage/profile/ProfilePhoto_H2570153_365149.jpg","Download")</f>
        <v>0</v>
      </c>
      <c r="BQ83" s="3"/>
      <c r="BR83" s="3"/>
    </row>
    <row r="84" spans="1:70">
      <c r="A84" s="1" t="s">
        <v>70</v>
      </c>
      <c r="B84" s="1" t="s">
        <v>71</v>
      </c>
      <c r="C84" s="1" t="s">
        <v>1885</v>
      </c>
      <c r="D84" s="1" t="s">
        <v>1886</v>
      </c>
      <c r="E84" s="1"/>
      <c r="F84" s="1" t="s">
        <v>289</v>
      </c>
      <c r="G84" s="1" t="s">
        <v>1887</v>
      </c>
      <c r="H84" s="1" t="s">
        <v>1888</v>
      </c>
      <c r="I84" s="1" t="s">
        <v>1889</v>
      </c>
      <c r="J84" s="1">
        <v>8072085568</v>
      </c>
      <c r="K84" s="1" t="s">
        <v>140</v>
      </c>
      <c r="L84" s="1" t="s">
        <v>1890</v>
      </c>
      <c r="M84" s="1" t="s">
        <v>80</v>
      </c>
      <c r="N84" s="1" t="s">
        <v>1891</v>
      </c>
      <c r="O84" s="1"/>
      <c r="P84" s="1" t="s">
        <v>322</v>
      </c>
      <c r="Q84" s="1" t="s">
        <v>1892</v>
      </c>
      <c r="R84" s="1" t="s">
        <v>1893</v>
      </c>
      <c r="S84" s="1">
        <v>6380675731</v>
      </c>
      <c r="T84" s="1" t="s">
        <v>275</v>
      </c>
      <c r="U84" s="1" t="s">
        <v>1894</v>
      </c>
      <c r="V84" s="1">
        <v>8668004694</v>
      </c>
      <c r="W84" s="1" t="s">
        <v>354</v>
      </c>
      <c r="X84" s="1" t="s">
        <v>1895</v>
      </c>
      <c r="Y84" s="1" t="s">
        <v>299</v>
      </c>
      <c r="Z84" s="1" t="s">
        <v>300</v>
      </c>
      <c r="AA84" s="1" t="s">
        <v>1895</v>
      </c>
      <c r="AB84" s="1" t="s">
        <v>299</v>
      </c>
      <c r="AC84" s="1" t="s">
        <v>300</v>
      </c>
      <c r="AD84" s="1" t="s">
        <v>91</v>
      </c>
      <c r="AE84" s="1" t="s">
        <v>91</v>
      </c>
      <c r="AF84" s="1" t="s">
        <v>1896</v>
      </c>
      <c r="AG84" s="1" t="s">
        <v>1897</v>
      </c>
      <c r="AH84" s="1" t="s">
        <v>155</v>
      </c>
      <c r="AI84" s="1" t="s">
        <v>126</v>
      </c>
      <c r="AJ84" s="1">
        <v>77.8</v>
      </c>
      <c r="AK84" s="1"/>
      <c r="AL84" s="1" t="s">
        <v>1896</v>
      </c>
      <c r="AM84" s="1" t="s">
        <v>1897</v>
      </c>
      <c r="AN84" s="1" t="s">
        <v>257</v>
      </c>
      <c r="AO84" s="1" t="s">
        <v>306</v>
      </c>
      <c r="AP84" s="1">
        <v>82.77</v>
      </c>
      <c r="AQ84" s="1"/>
      <c r="AR84" s="1"/>
      <c r="AS84" s="1"/>
      <c r="AT84" s="1"/>
      <c r="AU84" s="1"/>
      <c r="AV84" s="1"/>
      <c r="AW84" s="1"/>
      <c r="AX84" s="1" t="s">
        <v>488</v>
      </c>
      <c r="AY84" s="1" t="s">
        <v>1898</v>
      </c>
      <c r="AZ84" s="1" t="s">
        <v>411</v>
      </c>
      <c r="BA84" s="1" t="s">
        <v>1007</v>
      </c>
      <c r="BB84" s="1">
        <v>76.9</v>
      </c>
      <c r="BC84" s="1">
        <v>7.69</v>
      </c>
      <c r="BD84" s="1"/>
      <c r="BE84" s="1"/>
      <c r="BF84" s="1"/>
      <c r="BG84" s="1"/>
      <c r="BH84" s="1"/>
      <c r="BI84" s="1"/>
      <c r="BJ84" s="1" t="s">
        <v>1899</v>
      </c>
      <c r="BK84" s="1"/>
      <c r="BL84" s="1"/>
      <c r="BM84" s="1" t="s">
        <v>1900</v>
      </c>
      <c r="BN84" s="1">
        <v>34</v>
      </c>
      <c r="BO84" s="1" t="s">
        <v>1901</v>
      </c>
      <c r="BP84" s="1" t="str">
        <f>HYPERLINK("https://nconnect.nicmar.ac.in/storage/profile/ProfilePhoto_H2570154_283496.jpg","Download")</f>
        <v>0</v>
      </c>
      <c r="BQ84" s="3"/>
      <c r="BR84" s="3"/>
    </row>
    <row r="85" spans="1:70">
      <c r="A85" s="1" t="s">
        <v>70</v>
      </c>
      <c r="B85" s="1" t="s">
        <v>71</v>
      </c>
      <c r="C85" s="1" t="s">
        <v>1902</v>
      </c>
      <c r="D85" s="1" t="s">
        <v>1903</v>
      </c>
      <c r="E85" s="1"/>
      <c r="F85" s="1" t="s">
        <v>1462</v>
      </c>
      <c r="G85" s="1" t="s">
        <v>1904</v>
      </c>
      <c r="H85" s="1" t="s">
        <v>1905</v>
      </c>
      <c r="I85" s="1" t="s">
        <v>1906</v>
      </c>
      <c r="J85" s="1">
        <v>8688663917</v>
      </c>
      <c r="K85" s="1" t="s">
        <v>140</v>
      </c>
      <c r="L85" s="1" t="s">
        <v>1907</v>
      </c>
      <c r="M85" s="1" t="s">
        <v>80</v>
      </c>
      <c r="N85" s="1" t="s">
        <v>423</v>
      </c>
      <c r="O85" s="1"/>
      <c r="P85" s="1" t="s">
        <v>115</v>
      </c>
      <c r="Q85" s="1" t="s">
        <v>1908</v>
      </c>
      <c r="R85" s="1" t="s">
        <v>1909</v>
      </c>
      <c r="S85" s="1">
        <v>9394723668</v>
      </c>
      <c r="T85" s="1" t="s">
        <v>1910</v>
      </c>
      <c r="U85" s="1" t="s">
        <v>1911</v>
      </c>
      <c r="V85" s="1">
        <v>8712318558</v>
      </c>
      <c r="W85" s="1" t="s">
        <v>481</v>
      </c>
      <c r="X85" s="1" t="s">
        <v>1912</v>
      </c>
      <c r="Y85" s="1" t="s">
        <v>122</v>
      </c>
      <c r="Z85" s="1" t="s">
        <v>90</v>
      </c>
      <c r="AA85" s="1" t="s">
        <v>1912</v>
      </c>
      <c r="AB85" s="1" t="s">
        <v>122</v>
      </c>
      <c r="AC85" s="1" t="s">
        <v>90</v>
      </c>
      <c r="AD85" s="1" t="s">
        <v>91</v>
      </c>
      <c r="AE85" s="1" t="s">
        <v>91</v>
      </c>
      <c r="AF85" s="1" t="s">
        <v>278</v>
      </c>
      <c r="AG85" s="1" t="s">
        <v>229</v>
      </c>
      <c r="AH85" s="1" t="s">
        <v>408</v>
      </c>
      <c r="AI85" s="1" t="s">
        <v>690</v>
      </c>
      <c r="AJ85" s="1">
        <v>61.75</v>
      </c>
      <c r="AK85" s="1">
        <v>6.5</v>
      </c>
      <c r="AL85" s="1" t="s">
        <v>232</v>
      </c>
      <c r="AM85" s="1" t="s">
        <v>1913</v>
      </c>
      <c r="AN85" s="1" t="s">
        <v>508</v>
      </c>
      <c r="AO85" s="1" t="s">
        <v>231</v>
      </c>
      <c r="AP85" s="1">
        <v>85.3</v>
      </c>
      <c r="AQ85" s="1"/>
      <c r="AR85" s="1"/>
      <c r="AS85" s="1"/>
      <c r="AT85" s="1"/>
      <c r="AU85" s="1"/>
      <c r="AV85" s="1"/>
      <c r="AW85" s="1"/>
      <c r="AX85" s="1" t="s">
        <v>666</v>
      </c>
      <c r="AY85" s="1" t="s">
        <v>1914</v>
      </c>
      <c r="AZ85" s="1" t="s">
        <v>125</v>
      </c>
      <c r="BA85" s="1" t="s">
        <v>695</v>
      </c>
      <c r="BB85" s="1">
        <v>59.79</v>
      </c>
      <c r="BC85" s="1">
        <v>6.35</v>
      </c>
      <c r="BD85" s="1"/>
      <c r="BE85" s="1"/>
      <c r="BF85" s="1"/>
      <c r="BG85" s="1"/>
      <c r="BH85" s="1"/>
      <c r="BI85" s="1"/>
      <c r="BJ85" s="1" t="s">
        <v>1915</v>
      </c>
      <c r="BK85" s="1"/>
      <c r="BL85" s="1"/>
      <c r="BM85" s="1" t="s">
        <v>1916</v>
      </c>
      <c r="BN85" s="1">
        <v>42</v>
      </c>
      <c r="BO85" s="1"/>
      <c r="BP85" s="1" t="str">
        <f>HYPERLINK("https://nconnect.nicmar.ac.in/storage/profile/ProfilePhoto_H2570155_785124.jpg","Download")</f>
        <v>0</v>
      </c>
      <c r="BQ85" s="3"/>
      <c r="BR85" s="3"/>
    </row>
    <row r="86" spans="1:70">
      <c r="A86" s="1" t="s">
        <v>70</v>
      </c>
      <c r="B86" s="1" t="s">
        <v>71</v>
      </c>
      <c r="C86" s="1" t="s">
        <v>1917</v>
      </c>
      <c r="D86" s="1" t="s">
        <v>1918</v>
      </c>
      <c r="E86" s="1"/>
      <c r="F86" s="1" t="s">
        <v>1919</v>
      </c>
      <c r="G86" s="1" t="s">
        <v>1920</v>
      </c>
      <c r="H86" s="1" t="s">
        <v>1921</v>
      </c>
      <c r="I86" s="1" t="s">
        <v>1922</v>
      </c>
      <c r="J86" s="1">
        <v>6383996279</v>
      </c>
      <c r="K86" s="1" t="s">
        <v>140</v>
      </c>
      <c r="L86" s="1" t="s">
        <v>1923</v>
      </c>
      <c r="M86" s="1" t="s">
        <v>80</v>
      </c>
      <c r="N86" s="1" t="s">
        <v>1924</v>
      </c>
      <c r="O86" s="1"/>
      <c r="P86" s="1" t="s">
        <v>322</v>
      </c>
      <c r="Q86" s="1" t="s">
        <v>1925</v>
      </c>
      <c r="R86" s="1" t="s">
        <v>1926</v>
      </c>
      <c r="S86" s="1">
        <v>9443128721</v>
      </c>
      <c r="T86" s="1" t="s">
        <v>1927</v>
      </c>
      <c r="U86" s="1" t="s">
        <v>1928</v>
      </c>
      <c r="V86" s="1">
        <v>9487528721</v>
      </c>
      <c r="W86" s="1" t="s">
        <v>354</v>
      </c>
      <c r="X86" s="1" t="s">
        <v>1929</v>
      </c>
      <c r="Y86" s="1" t="s">
        <v>1930</v>
      </c>
      <c r="Z86" s="1" t="s">
        <v>300</v>
      </c>
      <c r="AA86" s="1" t="s">
        <v>1929</v>
      </c>
      <c r="AB86" s="1" t="s">
        <v>1930</v>
      </c>
      <c r="AC86" s="1" t="s">
        <v>300</v>
      </c>
      <c r="AD86" s="1" t="s">
        <v>91</v>
      </c>
      <c r="AE86" s="1" t="s">
        <v>91</v>
      </c>
      <c r="AF86" s="1" t="s">
        <v>1931</v>
      </c>
      <c r="AG86" s="1" t="s">
        <v>1932</v>
      </c>
      <c r="AH86" s="1" t="s">
        <v>125</v>
      </c>
      <c r="AI86" s="1" t="s">
        <v>280</v>
      </c>
      <c r="AJ86" s="1">
        <v>74.6</v>
      </c>
      <c r="AK86" s="1"/>
      <c r="AL86" s="1" t="s">
        <v>1933</v>
      </c>
      <c r="AM86" s="1" t="s">
        <v>1934</v>
      </c>
      <c r="AN86" s="1" t="s">
        <v>257</v>
      </c>
      <c r="AO86" s="1" t="s">
        <v>162</v>
      </c>
      <c r="AP86" s="1">
        <v>80</v>
      </c>
      <c r="AQ86" s="1"/>
      <c r="AR86" s="1"/>
      <c r="AS86" s="1"/>
      <c r="AT86" s="1"/>
      <c r="AU86" s="1"/>
      <c r="AV86" s="1"/>
      <c r="AW86" s="1"/>
      <c r="AX86" s="1" t="s">
        <v>307</v>
      </c>
      <c r="AY86" s="1" t="s">
        <v>1935</v>
      </c>
      <c r="AZ86" s="1" t="s">
        <v>309</v>
      </c>
      <c r="BA86" s="1" t="s">
        <v>897</v>
      </c>
      <c r="BB86" s="1">
        <v>80.4</v>
      </c>
      <c r="BC86" s="1"/>
      <c r="BD86" s="1"/>
      <c r="BE86" s="1"/>
      <c r="BF86" s="1"/>
      <c r="BG86" s="1"/>
      <c r="BH86" s="1"/>
      <c r="BI86" s="1"/>
      <c r="BJ86" s="1" t="s">
        <v>1936</v>
      </c>
      <c r="BK86" s="1"/>
      <c r="BL86" s="1"/>
      <c r="BM86" s="1" t="s">
        <v>1937</v>
      </c>
      <c r="BN86" s="1">
        <v>25</v>
      </c>
      <c r="BO86" s="1"/>
      <c r="BP86" s="1" t="str">
        <f>HYPERLINK("https://nconnect.nicmar.ac.in/storage/profile/ProfilePhoto_H2570156_518427.jpg","Download")</f>
        <v>0</v>
      </c>
      <c r="BQ86" s="3"/>
      <c r="BR86" s="3"/>
    </row>
    <row r="87" spans="1:70">
      <c r="A87" s="1" t="s">
        <v>70</v>
      </c>
      <c r="B87" s="1" t="s">
        <v>71</v>
      </c>
      <c r="C87" s="1" t="s">
        <v>1938</v>
      </c>
      <c r="D87" s="1" t="s">
        <v>1939</v>
      </c>
      <c r="E87" s="1" t="s">
        <v>1940</v>
      </c>
      <c r="F87" s="1" t="s">
        <v>790</v>
      </c>
      <c r="G87" s="1" t="s">
        <v>1941</v>
      </c>
      <c r="H87" s="1" t="s">
        <v>1942</v>
      </c>
      <c r="I87" s="1" t="s">
        <v>1943</v>
      </c>
      <c r="J87" s="1">
        <v>9398879947</v>
      </c>
      <c r="K87" s="1" t="s">
        <v>140</v>
      </c>
      <c r="L87" s="1" t="s">
        <v>1944</v>
      </c>
      <c r="M87" s="1" t="s">
        <v>80</v>
      </c>
      <c r="N87" s="1" t="s">
        <v>1945</v>
      </c>
      <c r="O87" s="1"/>
      <c r="P87" s="1" t="s">
        <v>115</v>
      </c>
      <c r="Q87" s="1" t="s">
        <v>1946</v>
      </c>
      <c r="R87" s="1" t="s">
        <v>1947</v>
      </c>
      <c r="S87" s="1">
        <v>9440410435</v>
      </c>
      <c r="T87" s="1" t="s">
        <v>1948</v>
      </c>
      <c r="U87" s="1" t="s">
        <v>1949</v>
      </c>
      <c r="V87" s="1">
        <v>9440410435</v>
      </c>
      <c r="W87" s="1" t="s">
        <v>1950</v>
      </c>
      <c r="X87" s="1" t="s">
        <v>1951</v>
      </c>
      <c r="Y87" s="1" t="s">
        <v>599</v>
      </c>
      <c r="Z87" s="1" t="s">
        <v>90</v>
      </c>
      <c r="AA87" s="1" t="s">
        <v>1951</v>
      </c>
      <c r="AB87" s="1" t="s">
        <v>599</v>
      </c>
      <c r="AC87" s="1" t="s">
        <v>90</v>
      </c>
      <c r="AD87" s="1" t="s">
        <v>91</v>
      </c>
      <c r="AE87" s="1" t="s">
        <v>91</v>
      </c>
      <c r="AF87" s="1" t="s">
        <v>1952</v>
      </c>
      <c r="AG87" s="1" t="s">
        <v>1953</v>
      </c>
      <c r="AH87" s="1" t="s">
        <v>1721</v>
      </c>
      <c r="AI87" s="1" t="s">
        <v>690</v>
      </c>
      <c r="AJ87" s="1">
        <v>76</v>
      </c>
      <c r="AK87" s="1">
        <v>8</v>
      </c>
      <c r="AL87" s="1" t="s">
        <v>232</v>
      </c>
      <c r="AM87" s="1" t="s">
        <v>1954</v>
      </c>
      <c r="AN87" s="1" t="s">
        <v>508</v>
      </c>
      <c r="AO87" s="1" t="s">
        <v>155</v>
      </c>
      <c r="AP87" s="1">
        <v>87</v>
      </c>
      <c r="AQ87" s="1">
        <v>0</v>
      </c>
      <c r="AR87" s="1"/>
      <c r="AS87" s="1"/>
      <c r="AT87" s="1"/>
      <c r="AU87" s="1"/>
      <c r="AV87" s="1"/>
      <c r="AW87" s="1"/>
      <c r="AX87" s="1" t="s">
        <v>234</v>
      </c>
      <c r="AY87" s="1" t="s">
        <v>1955</v>
      </c>
      <c r="AZ87" s="1" t="s">
        <v>125</v>
      </c>
      <c r="BA87" s="1" t="s">
        <v>1475</v>
      </c>
      <c r="BB87" s="1">
        <v>70.87</v>
      </c>
      <c r="BC87" s="1">
        <v>7.46</v>
      </c>
      <c r="BD87" s="1"/>
      <c r="BE87" s="1"/>
      <c r="BF87" s="1"/>
      <c r="BG87" s="1"/>
      <c r="BH87" s="1"/>
      <c r="BI87" s="1"/>
      <c r="BJ87" s="1" t="s">
        <v>563</v>
      </c>
      <c r="BK87" s="1" t="s">
        <v>1956</v>
      </c>
      <c r="BL87" s="1" t="s">
        <v>1957</v>
      </c>
      <c r="BM87" s="1" t="s">
        <v>1958</v>
      </c>
      <c r="BN87" s="1">
        <v>9</v>
      </c>
      <c r="BO87" s="1" t="s">
        <v>1959</v>
      </c>
      <c r="BP87" s="1" t="str">
        <f>HYPERLINK("https://nconnect.nicmar.ac.in/storage/profile/ProfilePhoto_H2570158_835479.jpg","Download")</f>
        <v>0</v>
      </c>
      <c r="BQ87" s="3"/>
      <c r="BR87" s="3"/>
    </row>
    <row r="88" spans="1:70">
      <c r="A88" s="1" t="s">
        <v>70</v>
      </c>
      <c r="B88" s="1" t="s">
        <v>71</v>
      </c>
      <c r="C88" s="1" t="s">
        <v>1960</v>
      </c>
      <c r="D88" s="1" t="s">
        <v>1961</v>
      </c>
      <c r="E88" s="1"/>
      <c r="F88" s="1" t="s">
        <v>1962</v>
      </c>
      <c r="G88" s="1" t="s">
        <v>1963</v>
      </c>
      <c r="H88" s="1" t="s">
        <v>1964</v>
      </c>
      <c r="I88" s="1" t="s">
        <v>1965</v>
      </c>
      <c r="J88" s="1">
        <v>7981634252</v>
      </c>
      <c r="K88" s="1" t="s">
        <v>140</v>
      </c>
      <c r="L88" s="1" t="s">
        <v>1966</v>
      </c>
      <c r="M88" s="1" t="s">
        <v>80</v>
      </c>
      <c r="N88" s="1" t="s">
        <v>1142</v>
      </c>
      <c r="O88" s="1" t="s">
        <v>1967</v>
      </c>
      <c r="P88" s="1" t="s">
        <v>115</v>
      </c>
      <c r="Q88" s="1" t="s">
        <v>1968</v>
      </c>
      <c r="R88" s="1" t="s">
        <v>1969</v>
      </c>
      <c r="S88" s="1">
        <v>9848821500</v>
      </c>
      <c r="T88" s="1" t="s">
        <v>275</v>
      </c>
      <c r="U88" s="1" t="s">
        <v>1970</v>
      </c>
      <c r="V88" s="1">
        <v>6302540138</v>
      </c>
      <c r="W88" s="1" t="s">
        <v>481</v>
      </c>
      <c r="X88" s="1" t="s">
        <v>1971</v>
      </c>
      <c r="Y88" s="1" t="s">
        <v>1972</v>
      </c>
      <c r="Z88" s="1" t="s">
        <v>90</v>
      </c>
      <c r="AA88" s="1" t="s">
        <v>1973</v>
      </c>
      <c r="AB88" s="1" t="s">
        <v>122</v>
      </c>
      <c r="AC88" s="1" t="s">
        <v>90</v>
      </c>
      <c r="AD88" s="1" t="s">
        <v>91</v>
      </c>
      <c r="AE88" s="1" t="s">
        <v>91</v>
      </c>
      <c r="AF88" s="1" t="s">
        <v>1974</v>
      </c>
      <c r="AG88" s="1" t="s">
        <v>1975</v>
      </c>
      <c r="AH88" s="1" t="s">
        <v>508</v>
      </c>
      <c r="AI88" s="1" t="s">
        <v>434</v>
      </c>
      <c r="AJ88" s="1">
        <v>90.25</v>
      </c>
      <c r="AK88" s="1">
        <v>9.5</v>
      </c>
      <c r="AL88" s="1" t="s">
        <v>1976</v>
      </c>
      <c r="AM88" s="1" t="s">
        <v>128</v>
      </c>
      <c r="AN88" s="1" t="s">
        <v>154</v>
      </c>
      <c r="AO88" s="1" t="s">
        <v>95</v>
      </c>
      <c r="AP88" s="1">
        <v>94.6</v>
      </c>
      <c r="AQ88" s="1"/>
      <c r="AR88" s="1"/>
      <c r="AS88" s="1"/>
      <c r="AT88" s="1"/>
      <c r="AU88" s="1"/>
      <c r="AV88" s="1"/>
      <c r="AW88" s="1"/>
      <c r="AX88" s="1" t="s">
        <v>234</v>
      </c>
      <c r="AY88" s="1" t="s">
        <v>1977</v>
      </c>
      <c r="AZ88" s="1" t="s">
        <v>1496</v>
      </c>
      <c r="BA88" s="1" t="s">
        <v>1682</v>
      </c>
      <c r="BB88" s="1">
        <v>70.7</v>
      </c>
      <c r="BC88" s="1">
        <v>7.57</v>
      </c>
      <c r="BD88" s="1"/>
      <c r="BE88" s="1"/>
      <c r="BF88" s="1"/>
      <c r="BG88" s="1"/>
      <c r="BH88" s="1"/>
      <c r="BI88" s="1"/>
      <c r="BJ88" s="1" t="s">
        <v>1978</v>
      </c>
      <c r="BK88" s="1"/>
      <c r="BL88" s="1"/>
      <c r="BM88" s="1" t="s">
        <v>1979</v>
      </c>
      <c r="BN88" s="1">
        <v>34</v>
      </c>
      <c r="BO88" s="1"/>
      <c r="BP88" s="1" t="str">
        <f>HYPERLINK("https://nconnect.nicmar.ac.in/storage/profile/ProfilePhoto_H2570159_675218.jpg","Download")</f>
        <v>0</v>
      </c>
      <c r="BQ88" s="3"/>
      <c r="BR88" s="3"/>
    </row>
    <row r="89" spans="1:70">
      <c r="A89" s="1" t="s">
        <v>70</v>
      </c>
      <c r="B89" s="1" t="s">
        <v>71</v>
      </c>
      <c r="C89" s="1" t="s">
        <v>1980</v>
      </c>
      <c r="D89" s="1" t="s">
        <v>1981</v>
      </c>
      <c r="E89" s="1" t="s">
        <v>1982</v>
      </c>
      <c r="F89" s="1" t="s">
        <v>1983</v>
      </c>
      <c r="G89" s="1" t="s">
        <v>1984</v>
      </c>
      <c r="H89" s="1" t="s">
        <v>1985</v>
      </c>
      <c r="I89" s="1" t="s">
        <v>1986</v>
      </c>
      <c r="J89" s="1">
        <v>9028211226</v>
      </c>
      <c r="K89" s="1" t="s">
        <v>140</v>
      </c>
      <c r="L89" s="1" t="s">
        <v>1987</v>
      </c>
      <c r="M89" s="1" t="s">
        <v>80</v>
      </c>
      <c r="N89" s="1" t="s">
        <v>1988</v>
      </c>
      <c r="O89" s="1"/>
      <c r="P89" s="1" t="s">
        <v>322</v>
      </c>
      <c r="Q89" s="1" t="s">
        <v>1989</v>
      </c>
      <c r="R89" s="1" t="s">
        <v>1990</v>
      </c>
      <c r="S89" s="1">
        <v>9822011226</v>
      </c>
      <c r="T89" s="1" t="s">
        <v>1927</v>
      </c>
      <c r="U89" s="1" t="s">
        <v>1991</v>
      </c>
      <c r="V89" s="1">
        <v>9822011226</v>
      </c>
      <c r="W89" s="1" t="s">
        <v>481</v>
      </c>
      <c r="X89" s="1" t="s">
        <v>1992</v>
      </c>
      <c r="Y89" s="1" t="s">
        <v>1993</v>
      </c>
      <c r="Z89" s="1" t="s">
        <v>1046</v>
      </c>
      <c r="AA89" s="1" t="s">
        <v>1992</v>
      </c>
      <c r="AB89" s="1" t="s">
        <v>1993</v>
      </c>
      <c r="AC89" s="1" t="s">
        <v>1046</v>
      </c>
      <c r="AD89" s="1" t="s">
        <v>91</v>
      </c>
      <c r="AE89" s="1" t="s">
        <v>91</v>
      </c>
      <c r="AF89" s="1" t="s">
        <v>1994</v>
      </c>
      <c r="AG89" s="1" t="s">
        <v>1995</v>
      </c>
      <c r="AH89" s="1" t="s">
        <v>231</v>
      </c>
      <c r="AI89" s="1" t="s">
        <v>126</v>
      </c>
      <c r="AJ89" s="1">
        <v>60.8</v>
      </c>
      <c r="AK89" s="1"/>
      <c r="AL89" s="1"/>
      <c r="AM89" s="1"/>
      <c r="AN89" s="1" t="s">
        <v>94</v>
      </c>
      <c r="AO89" s="1" t="s">
        <v>99</v>
      </c>
      <c r="AP89" s="1"/>
      <c r="AQ89" s="1"/>
      <c r="AR89" s="1" t="s">
        <v>156</v>
      </c>
      <c r="AS89" s="1" t="s">
        <v>1996</v>
      </c>
      <c r="AT89" s="1" t="s">
        <v>464</v>
      </c>
      <c r="AU89" s="1" t="s">
        <v>1050</v>
      </c>
      <c r="AV89" s="1">
        <v>80.11</v>
      </c>
      <c r="AW89" s="1"/>
      <c r="AX89" s="1" t="s">
        <v>1997</v>
      </c>
      <c r="AY89" s="1" t="s">
        <v>1998</v>
      </c>
      <c r="AZ89" s="1" t="s">
        <v>1053</v>
      </c>
      <c r="BA89" s="1" t="s">
        <v>897</v>
      </c>
      <c r="BB89" s="1">
        <v>75.24</v>
      </c>
      <c r="BC89" s="1"/>
      <c r="BD89" s="1"/>
      <c r="BE89" s="1"/>
      <c r="BF89" s="1"/>
      <c r="BG89" s="1"/>
      <c r="BH89" s="1"/>
      <c r="BI89" s="1"/>
      <c r="BJ89" s="1" t="s">
        <v>563</v>
      </c>
      <c r="BK89" s="1"/>
      <c r="BL89" s="1"/>
      <c r="BM89" s="1" t="s">
        <v>1999</v>
      </c>
      <c r="BN89" s="1">
        <v>6</v>
      </c>
      <c r="BO89" s="1"/>
      <c r="BP89" s="1" t="str">
        <f>HYPERLINK("https://nconnect.nicmar.ac.in/storage/profile/ProfilePhoto_H2570160_941857.jpg","Download")</f>
        <v>0</v>
      </c>
      <c r="BQ89" s="3"/>
      <c r="BR89" s="3"/>
    </row>
    <row r="90" spans="1:70">
      <c r="A90" s="1" t="s">
        <v>70</v>
      </c>
      <c r="B90" s="1" t="s">
        <v>71</v>
      </c>
      <c r="C90" s="1" t="s">
        <v>2000</v>
      </c>
      <c r="D90" s="1" t="s">
        <v>2001</v>
      </c>
      <c r="E90" s="1" t="s">
        <v>2002</v>
      </c>
      <c r="F90" s="1" t="s">
        <v>790</v>
      </c>
      <c r="G90" s="1" t="s">
        <v>2003</v>
      </c>
      <c r="H90" s="1" t="s">
        <v>2004</v>
      </c>
      <c r="I90" s="1" t="s">
        <v>2005</v>
      </c>
      <c r="J90" s="1">
        <v>7075061429</v>
      </c>
      <c r="K90" s="1" t="s">
        <v>140</v>
      </c>
      <c r="L90" s="1" t="s">
        <v>2006</v>
      </c>
      <c r="M90" s="1" t="s">
        <v>80</v>
      </c>
      <c r="N90" s="1" t="s">
        <v>2007</v>
      </c>
      <c r="O90" s="1"/>
      <c r="P90" s="1" t="s">
        <v>322</v>
      </c>
      <c r="Q90" s="1" t="s">
        <v>2008</v>
      </c>
      <c r="R90" s="1" t="s">
        <v>2009</v>
      </c>
      <c r="S90" s="1">
        <v>7075061429</v>
      </c>
      <c r="T90" s="1" t="s">
        <v>2010</v>
      </c>
      <c r="U90" s="1" t="s">
        <v>2011</v>
      </c>
      <c r="V90" s="1">
        <v>7075061429</v>
      </c>
      <c r="W90" s="1" t="s">
        <v>481</v>
      </c>
      <c r="X90" s="1" t="s">
        <v>2012</v>
      </c>
      <c r="Y90" s="1" t="s">
        <v>206</v>
      </c>
      <c r="Z90" s="1" t="s">
        <v>151</v>
      </c>
      <c r="AA90" s="1" t="s">
        <v>2013</v>
      </c>
      <c r="AB90" s="1" t="s">
        <v>402</v>
      </c>
      <c r="AC90" s="1" t="s">
        <v>90</v>
      </c>
      <c r="AD90" s="1" t="s">
        <v>91</v>
      </c>
      <c r="AE90" s="1" t="s">
        <v>91</v>
      </c>
      <c r="AF90" s="1" t="s">
        <v>2014</v>
      </c>
      <c r="AG90" s="1" t="s">
        <v>2015</v>
      </c>
      <c r="AH90" s="1" t="s">
        <v>1406</v>
      </c>
      <c r="AI90" s="1" t="s">
        <v>437</v>
      </c>
      <c r="AJ90" s="1">
        <v>73.15</v>
      </c>
      <c r="AK90" s="1">
        <v>7.7</v>
      </c>
      <c r="AL90" s="1" t="s">
        <v>2016</v>
      </c>
      <c r="AM90" s="1" t="s">
        <v>2017</v>
      </c>
      <c r="AN90" s="1" t="s">
        <v>154</v>
      </c>
      <c r="AO90" s="1" t="s">
        <v>95</v>
      </c>
      <c r="AP90" s="1">
        <v>61.1</v>
      </c>
      <c r="AQ90" s="1">
        <v>6.11</v>
      </c>
      <c r="AR90" s="1"/>
      <c r="AS90" s="1"/>
      <c r="AT90" s="1"/>
      <c r="AU90" s="1"/>
      <c r="AV90" s="1"/>
      <c r="AW90" s="1"/>
      <c r="AX90" s="1" t="s">
        <v>2018</v>
      </c>
      <c r="AY90" s="1" t="s">
        <v>2019</v>
      </c>
      <c r="AZ90" s="1" t="s">
        <v>1409</v>
      </c>
      <c r="BA90" s="1" t="s">
        <v>668</v>
      </c>
      <c r="BB90" s="1">
        <v>67.1</v>
      </c>
      <c r="BC90" s="1">
        <v>6.71</v>
      </c>
      <c r="BD90" s="1"/>
      <c r="BE90" s="1"/>
      <c r="BF90" s="1"/>
      <c r="BG90" s="1"/>
      <c r="BH90" s="1"/>
      <c r="BI90" s="1"/>
      <c r="BJ90" s="1" t="s">
        <v>2020</v>
      </c>
      <c r="BK90" s="1" t="s">
        <v>2021</v>
      </c>
      <c r="BL90" s="1" t="s">
        <v>2022</v>
      </c>
      <c r="BM90" s="1" t="s">
        <v>2023</v>
      </c>
      <c r="BN90" s="1">
        <v>29</v>
      </c>
      <c r="BO90" s="1"/>
      <c r="BP90" s="1" t="str">
        <f>HYPERLINK("https://nconnect.nicmar.ac.in/storage/profile/ProfilePhoto_H2570161_364798.jpg","Download")</f>
        <v>0</v>
      </c>
      <c r="BQ90" s="3"/>
      <c r="BR90" s="3"/>
    </row>
    <row r="91" spans="1:70">
      <c r="A91" s="1" t="s">
        <v>70</v>
      </c>
      <c r="B91" s="1" t="s">
        <v>71</v>
      </c>
      <c r="C91" s="1" t="s">
        <v>2024</v>
      </c>
      <c r="D91" s="1" t="s">
        <v>2025</v>
      </c>
      <c r="E91" s="1"/>
      <c r="F91" s="1" t="s">
        <v>1325</v>
      </c>
      <c r="G91" s="1" t="s">
        <v>2026</v>
      </c>
      <c r="H91" s="1" t="s">
        <v>2027</v>
      </c>
      <c r="I91" s="1" t="s">
        <v>2028</v>
      </c>
      <c r="J91" s="1">
        <v>8185014950</v>
      </c>
      <c r="K91" s="1" t="s">
        <v>140</v>
      </c>
      <c r="L91" s="1" t="s">
        <v>2029</v>
      </c>
      <c r="M91" s="1" t="s">
        <v>80</v>
      </c>
      <c r="N91" s="1" t="s">
        <v>1142</v>
      </c>
      <c r="O91" s="1"/>
      <c r="P91" s="1" t="s">
        <v>82</v>
      </c>
      <c r="Q91" s="1" t="s">
        <v>2030</v>
      </c>
      <c r="R91" s="1" t="s">
        <v>2031</v>
      </c>
      <c r="S91" s="1">
        <v>9248793726</v>
      </c>
      <c r="T91" s="1" t="s">
        <v>1336</v>
      </c>
      <c r="U91" s="1" t="s">
        <v>2032</v>
      </c>
      <c r="V91" s="1">
        <v>7075028099</v>
      </c>
      <c r="W91" s="1" t="s">
        <v>148</v>
      </c>
      <c r="X91" s="1" t="s">
        <v>2033</v>
      </c>
      <c r="Y91" s="1" t="s">
        <v>1403</v>
      </c>
      <c r="Z91" s="1" t="s">
        <v>151</v>
      </c>
      <c r="AA91" s="1" t="s">
        <v>2033</v>
      </c>
      <c r="AB91" s="1" t="s">
        <v>1403</v>
      </c>
      <c r="AC91" s="1" t="s">
        <v>151</v>
      </c>
      <c r="AD91" s="1" t="s">
        <v>91</v>
      </c>
      <c r="AE91" s="1" t="s">
        <v>91</v>
      </c>
      <c r="AF91" s="1" t="s">
        <v>2034</v>
      </c>
      <c r="AG91" s="1" t="s">
        <v>208</v>
      </c>
      <c r="AH91" s="1" t="s">
        <v>125</v>
      </c>
      <c r="AI91" s="1" t="s">
        <v>280</v>
      </c>
      <c r="AJ91" s="1">
        <v>78.85</v>
      </c>
      <c r="AK91" s="1">
        <v>8.3</v>
      </c>
      <c r="AL91" s="1"/>
      <c r="AM91" s="1"/>
      <c r="AN91" s="1"/>
      <c r="AO91" s="1"/>
      <c r="AP91" s="1"/>
      <c r="AQ91" s="1"/>
      <c r="AR91" s="1" t="s">
        <v>738</v>
      </c>
      <c r="AS91" s="1" t="s">
        <v>2035</v>
      </c>
      <c r="AT91" s="1" t="s">
        <v>464</v>
      </c>
      <c r="AU91" s="1" t="s">
        <v>1433</v>
      </c>
      <c r="AV91" s="1">
        <v>73.51</v>
      </c>
      <c r="AW91" s="1"/>
      <c r="AX91" s="1" t="s">
        <v>160</v>
      </c>
      <c r="AY91" s="1" t="s">
        <v>2036</v>
      </c>
      <c r="AZ91" s="1" t="s">
        <v>1365</v>
      </c>
      <c r="BA91" s="1" t="s">
        <v>131</v>
      </c>
      <c r="BB91" s="1">
        <v>69.9</v>
      </c>
      <c r="BC91" s="1">
        <v>7.74</v>
      </c>
      <c r="BD91" s="1"/>
      <c r="BE91" s="1"/>
      <c r="BF91" s="1"/>
      <c r="BG91" s="1"/>
      <c r="BH91" s="1"/>
      <c r="BI91" s="1"/>
      <c r="BJ91" s="1" t="s">
        <v>1249</v>
      </c>
      <c r="BK91" s="1"/>
      <c r="BL91" s="1"/>
      <c r="BM91" s="1" t="s">
        <v>2037</v>
      </c>
      <c r="BN91" s="1">
        <v>49</v>
      </c>
      <c r="BO91" s="1" t="s">
        <v>2038</v>
      </c>
      <c r="BP91" s="1" t="str">
        <f>HYPERLINK("https://nconnect.nicmar.ac.in/storage/profile/ProfilePhoto_H2570162_463759.jpg","Download")</f>
        <v>0</v>
      </c>
      <c r="BQ91" s="3"/>
      <c r="BR91" s="3"/>
    </row>
    <row r="92" spans="1:70">
      <c r="A92" s="1" t="s">
        <v>70</v>
      </c>
      <c r="B92" s="1" t="s">
        <v>71</v>
      </c>
      <c r="C92" s="1" t="s">
        <v>2039</v>
      </c>
      <c r="D92" s="1" t="s">
        <v>2040</v>
      </c>
      <c r="E92" s="1"/>
      <c r="F92" s="1" t="s">
        <v>650</v>
      </c>
      <c r="G92" s="1" t="s">
        <v>2041</v>
      </c>
      <c r="H92" s="1" t="s">
        <v>2042</v>
      </c>
      <c r="I92" s="1" t="s">
        <v>2043</v>
      </c>
      <c r="J92" s="1">
        <v>7676206915</v>
      </c>
      <c r="K92" s="1" t="s">
        <v>140</v>
      </c>
      <c r="L92" s="1" t="s">
        <v>2044</v>
      </c>
      <c r="M92" s="1" t="s">
        <v>80</v>
      </c>
      <c r="N92" s="1" t="s">
        <v>2045</v>
      </c>
      <c r="O92" s="1"/>
      <c r="P92" s="1" t="s">
        <v>322</v>
      </c>
      <c r="Q92" s="1" t="s">
        <v>2046</v>
      </c>
      <c r="R92" s="1" t="s">
        <v>2047</v>
      </c>
      <c r="S92" s="1">
        <v>9632575670</v>
      </c>
      <c r="T92" s="1" t="s">
        <v>275</v>
      </c>
      <c r="U92" s="1" t="s">
        <v>2048</v>
      </c>
      <c r="V92" s="1">
        <v>9632432953</v>
      </c>
      <c r="W92" s="1" t="s">
        <v>148</v>
      </c>
      <c r="X92" s="1" t="s">
        <v>2049</v>
      </c>
      <c r="Y92" s="1" t="s">
        <v>2050</v>
      </c>
      <c r="Z92" s="1" t="s">
        <v>864</v>
      </c>
      <c r="AA92" s="1" t="s">
        <v>2049</v>
      </c>
      <c r="AB92" s="1" t="s">
        <v>2050</v>
      </c>
      <c r="AC92" s="1" t="s">
        <v>864</v>
      </c>
      <c r="AD92" s="1" t="s">
        <v>91</v>
      </c>
      <c r="AE92" s="1" t="s">
        <v>91</v>
      </c>
      <c r="AF92" s="1" t="s">
        <v>1339</v>
      </c>
      <c r="AG92" s="1" t="s">
        <v>2051</v>
      </c>
      <c r="AH92" s="1" t="s">
        <v>332</v>
      </c>
      <c r="AI92" s="1" t="s">
        <v>95</v>
      </c>
      <c r="AJ92" s="1">
        <v>67.84</v>
      </c>
      <c r="AK92" s="1"/>
      <c r="AL92" s="1" t="s">
        <v>2052</v>
      </c>
      <c r="AM92" s="1" t="s">
        <v>2053</v>
      </c>
      <c r="AN92" s="1" t="s">
        <v>280</v>
      </c>
      <c r="AO92" s="1" t="s">
        <v>162</v>
      </c>
      <c r="AP92" s="1">
        <v>67.1</v>
      </c>
      <c r="AQ92" s="1"/>
      <c r="AR92" s="1"/>
      <c r="AS92" s="1"/>
      <c r="AT92" s="1"/>
      <c r="AU92" s="1"/>
      <c r="AV92" s="1"/>
      <c r="AW92" s="1"/>
      <c r="AX92" s="1" t="s">
        <v>2054</v>
      </c>
      <c r="AY92" s="1" t="s">
        <v>2055</v>
      </c>
      <c r="AZ92" s="1" t="s">
        <v>260</v>
      </c>
      <c r="BA92" s="1" t="s">
        <v>1007</v>
      </c>
      <c r="BB92" s="1">
        <v>65.1</v>
      </c>
      <c r="BC92" s="1"/>
      <c r="BD92" s="1"/>
      <c r="BE92" s="1"/>
      <c r="BF92" s="1"/>
      <c r="BG92" s="1"/>
      <c r="BH92" s="1"/>
      <c r="BI92" s="1"/>
      <c r="BJ92" s="1" t="s">
        <v>2056</v>
      </c>
      <c r="BK92" s="1"/>
      <c r="BL92" s="1"/>
      <c r="BM92" s="1" t="s">
        <v>2057</v>
      </c>
      <c r="BN92" s="1">
        <v>27</v>
      </c>
      <c r="BO92" s="1"/>
      <c r="BP92" s="1" t="str">
        <f>HYPERLINK("https://nconnect.nicmar.ac.in/storage/profile/ProfilePhoto_H2570163_164873.jpg","Download")</f>
        <v>0</v>
      </c>
      <c r="BQ92" s="3"/>
      <c r="BR92" s="3"/>
    </row>
    <row r="93" spans="1:70">
      <c r="A93" s="1" t="s">
        <v>70</v>
      </c>
      <c r="B93" s="1" t="s">
        <v>71</v>
      </c>
      <c r="C93" s="1" t="s">
        <v>2058</v>
      </c>
      <c r="D93" s="1" t="s">
        <v>2059</v>
      </c>
      <c r="E93" s="1" t="s">
        <v>2060</v>
      </c>
      <c r="F93" s="1" t="s">
        <v>268</v>
      </c>
      <c r="G93" s="1" t="s">
        <v>2061</v>
      </c>
      <c r="H93" s="1" t="s">
        <v>2062</v>
      </c>
      <c r="I93" s="1" t="s">
        <v>2063</v>
      </c>
      <c r="J93" s="1">
        <v>7702512425</v>
      </c>
      <c r="K93" s="1" t="s">
        <v>140</v>
      </c>
      <c r="L93" s="1" t="s">
        <v>2064</v>
      </c>
      <c r="M93" s="1" t="s">
        <v>80</v>
      </c>
      <c r="N93" s="1" t="s">
        <v>2065</v>
      </c>
      <c r="O93" s="1"/>
      <c r="P93" s="1" t="s">
        <v>115</v>
      </c>
      <c r="Q93" s="1" t="s">
        <v>2066</v>
      </c>
      <c r="R93" s="1" t="s">
        <v>2067</v>
      </c>
      <c r="S93" s="1">
        <v>9912725925</v>
      </c>
      <c r="T93" s="1" t="s">
        <v>118</v>
      </c>
      <c r="U93" s="1" t="s">
        <v>2068</v>
      </c>
      <c r="V93" s="1">
        <v>9392662905</v>
      </c>
      <c r="W93" s="1" t="s">
        <v>87</v>
      </c>
      <c r="X93" s="1" t="s">
        <v>2069</v>
      </c>
      <c r="Y93" s="1" t="s">
        <v>1403</v>
      </c>
      <c r="Z93" s="1" t="s">
        <v>151</v>
      </c>
      <c r="AA93" s="1" t="s">
        <v>2069</v>
      </c>
      <c r="AB93" s="1" t="s">
        <v>1403</v>
      </c>
      <c r="AC93" s="1" t="s">
        <v>151</v>
      </c>
      <c r="AD93" s="1" t="s">
        <v>91</v>
      </c>
      <c r="AE93" s="1" t="s">
        <v>91</v>
      </c>
      <c r="AF93" s="1" t="s">
        <v>2070</v>
      </c>
      <c r="AG93" s="1" t="s">
        <v>2071</v>
      </c>
      <c r="AH93" s="1" t="s">
        <v>230</v>
      </c>
      <c r="AI93" s="1" t="s">
        <v>155</v>
      </c>
      <c r="AJ93" s="1">
        <v>80</v>
      </c>
      <c r="AK93" s="1">
        <v>8.5</v>
      </c>
      <c r="AL93" s="1" t="s">
        <v>1700</v>
      </c>
      <c r="AM93" s="1" t="s">
        <v>2072</v>
      </c>
      <c r="AN93" s="1" t="s">
        <v>231</v>
      </c>
      <c r="AO93" s="1" t="s">
        <v>257</v>
      </c>
      <c r="AP93" s="1">
        <v>70</v>
      </c>
      <c r="AQ93" s="1">
        <v>7.5</v>
      </c>
      <c r="AR93" s="1"/>
      <c r="AS93" s="1"/>
      <c r="AT93" s="1"/>
      <c r="AU93" s="1"/>
      <c r="AV93" s="1"/>
      <c r="AW93" s="1"/>
      <c r="AX93" s="1" t="s">
        <v>1227</v>
      </c>
      <c r="AY93" s="1" t="s">
        <v>2073</v>
      </c>
      <c r="AZ93" s="1" t="s">
        <v>233</v>
      </c>
      <c r="BA93" s="1" t="s">
        <v>1302</v>
      </c>
      <c r="BB93" s="1">
        <v>62</v>
      </c>
      <c r="BC93" s="1">
        <v>6.95</v>
      </c>
      <c r="BD93" s="1"/>
      <c r="BE93" s="1"/>
      <c r="BF93" s="1"/>
      <c r="BG93" s="1"/>
      <c r="BH93" s="1"/>
      <c r="BI93" s="1"/>
      <c r="BJ93" s="1" t="s">
        <v>2074</v>
      </c>
      <c r="BK93" s="1"/>
      <c r="BL93" s="1"/>
      <c r="BM93" s="1" t="s">
        <v>2075</v>
      </c>
      <c r="BN93" s="1">
        <v>26</v>
      </c>
      <c r="BO93" s="1" t="s">
        <v>2076</v>
      </c>
      <c r="BP93" s="1" t="str">
        <f>HYPERLINK("https://nconnect.nicmar.ac.in/storage/profile/ProfilePhoto_H2570165_765123.jpg","Download")</f>
        <v>0</v>
      </c>
      <c r="BQ93" s="3"/>
      <c r="BR93" s="3"/>
    </row>
    <row r="94" spans="1:70">
      <c r="A94" s="1" t="s">
        <v>70</v>
      </c>
      <c r="B94" s="1" t="s">
        <v>71</v>
      </c>
      <c r="C94" s="1" t="s">
        <v>2077</v>
      </c>
      <c r="D94" s="1" t="s">
        <v>2078</v>
      </c>
      <c r="E94" s="1" t="s">
        <v>2079</v>
      </c>
      <c r="F94" s="1" t="s">
        <v>2080</v>
      </c>
      <c r="G94" s="1" t="s">
        <v>2081</v>
      </c>
      <c r="H94" s="1" t="s">
        <v>2082</v>
      </c>
      <c r="I94" s="1" t="s">
        <v>2083</v>
      </c>
      <c r="J94" s="1">
        <v>9052191106</v>
      </c>
      <c r="K94" s="1" t="s">
        <v>140</v>
      </c>
      <c r="L94" s="1" t="s">
        <v>2084</v>
      </c>
      <c r="M94" s="1" t="s">
        <v>80</v>
      </c>
      <c r="N94" s="1" t="s">
        <v>2085</v>
      </c>
      <c r="O94" s="1"/>
      <c r="P94" s="1" t="s">
        <v>82</v>
      </c>
      <c r="Q94" s="1" t="s">
        <v>2086</v>
      </c>
      <c r="R94" s="1" t="s">
        <v>2087</v>
      </c>
      <c r="S94" s="1">
        <v>9490494159</v>
      </c>
      <c r="T94" s="1" t="s">
        <v>2088</v>
      </c>
      <c r="U94" s="1" t="s">
        <v>2089</v>
      </c>
      <c r="V94" s="1">
        <v>6303007736</v>
      </c>
      <c r="W94" s="1" t="s">
        <v>87</v>
      </c>
      <c r="X94" s="1" t="s">
        <v>2090</v>
      </c>
      <c r="Y94" s="1" t="s">
        <v>735</v>
      </c>
      <c r="Z94" s="1" t="s">
        <v>151</v>
      </c>
      <c r="AA94" s="1" t="s">
        <v>2090</v>
      </c>
      <c r="AB94" s="1" t="s">
        <v>735</v>
      </c>
      <c r="AC94" s="1" t="s">
        <v>151</v>
      </c>
      <c r="AD94" s="1" t="s">
        <v>91</v>
      </c>
      <c r="AE94" s="1" t="s">
        <v>91</v>
      </c>
      <c r="AF94" s="1" t="s">
        <v>2091</v>
      </c>
      <c r="AG94" s="1" t="s">
        <v>2092</v>
      </c>
      <c r="AH94" s="1" t="s">
        <v>2093</v>
      </c>
      <c r="AI94" s="1" t="s">
        <v>508</v>
      </c>
      <c r="AJ94" s="1">
        <v>85</v>
      </c>
      <c r="AK94" s="1"/>
      <c r="AL94" s="1" t="s">
        <v>2094</v>
      </c>
      <c r="AM94" s="1" t="s">
        <v>2072</v>
      </c>
      <c r="AN94" s="1" t="s">
        <v>433</v>
      </c>
      <c r="AO94" s="1" t="s">
        <v>155</v>
      </c>
      <c r="AP94" s="1">
        <v>75.1</v>
      </c>
      <c r="AQ94" s="1"/>
      <c r="AR94" s="1"/>
      <c r="AS94" s="1"/>
      <c r="AT94" s="1"/>
      <c r="AU94" s="1"/>
      <c r="AV94" s="1"/>
      <c r="AW94" s="1"/>
      <c r="AX94" s="1" t="s">
        <v>160</v>
      </c>
      <c r="AY94" s="1" t="s">
        <v>2095</v>
      </c>
      <c r="AZ94" s="1" t="s">
        <v>694</v>
      </c>
      <c r="BA94" s="1" t="s">
        <v>1050</v>
      </c>
      <c r="BB94" s="1">
        <v>73.5</v>
      </c>
      <c r="BC94" s="1">
        <v>7.74</v>
      </c>
      <c r="BD94" s="1"/>
      <c r="BE94" s="1"/>
      <c r="BF94" s="1"/>
      <c r="BG94" s="1"/>
      <c r="BH94" s="1"/>
      <c r="BI94" s="1"/>
      <c r="BJ94" s="1" t="s">
        <v>2096</v>
      </c>
      <c r="BK94" s="1" t="s">
        <v>2097</v>
      </c>
      <c r="BL94" s="1" t="s">
        <v>2098</v>
      </c>
      <c r="BM94" s="1" t="s">
        <v>2099</v>
      </c>
      <c r="BN94" s="1">
        <v>17</v>
      </c>
      <c r="BO94" s="1" t="s">
        <v>2100</v>
      </c>
      <c r="BP94" s="1" t="str">
        <f>HYPERLINK("https://nconnect.nicmar.ac.in/storage/profile/ProfilePhoto_H2570166_389274.jpg","Download")</f>
        <v>0</v>
      </c>
      <c r="BQ94" s="3"/>
      <c r="BR94" s="3"/>
    </row>
    <row r="95" spans="1:70">
      <c r="A95" s="1" t="s">
        <v>70</v>
      </c>
      <c r="B95" s="1" t="s">
        <v>71</v>
      </c>
      <c r="C95" s="1" t="s">
        <v>2101</v>
      </c>
      <c r="D95" s="1" t="s">
        <v>2102</v>
      </c>
      <c r="E95" s="1"/>
      <c r="F95" s="1" t="s">
        <v>2103</v>
      </c>
      <c r="G95" s="1" t="s">
        <v>2104</v>
      </c>
      <c r="H95" s="1" t="s">
        <v>2105</v>
      </c>
      <c r="I95" s="1" t="s">
        <v>2106</v>
      </c>
      <c r="J95" s="1">
        <v>9949471967</v>
      </c>
      <c r="K95" s="1" t="s">
        <v>78</v>
      </c>
      <c r="L95" s="1" t="s">
        <v>2107</v>
      </c>
      <c r="M95" s="1" t="s">
        <v>80</v>
      </c>
      <c r="N95" s="1" t="s">
        <v>2108</v>
      </c>
      <c r="O95" s="1"/>
      <c r="P95" s="1" t="s">
        <v>115</v>
      </c>
      <c r="Q95" s="1" t="s">
        <v>2109</v>
      </c>
      <c r="R95" s="1" t="s">
        <v>945</v>
      </c>
      <c r="S95" s="1">
        <v>9949473660</v>
      </c>
      <c r="T95" s="1" t="s">
        <v>1697</v>
      </c>
      <c r="U95" s="1" t="s">
        <v>2110</v>
      </c>
      <c r="V95" s="1">
        <v>9949470121</v>
      </c>
      <c r="W95" s="1" t="s">
        <v>481</v>
      </c>
      <c r="X95" s="1" t="s">
        <v>2111</v>
      </c>
      <c r="Y95" s="1" t="s">
        <v>122</v>
      </c>
      <c r="Z95" s="1" t="s">
        <v>90</v>
      </c>
      <c r="AA95" s="1" t="s">
        <v>2111</v>
      </c>
      <c r="AB95" s="1" t="s">
        <v>122</v>
      </c>
      <c r="AC95" s="1" t="s">
        <v>90</v>
      </c>
      <c r="AD95" s="1" t="s">
        <v>91</v>
      </c>
      <c r="AE95" s="1" t="s">
        <v>91</v>
      </c>
      <c r="AF95" s="1" t="s">
        <v>2112</v>
      </c>
      <c r="AG95" s="1" t="s">
        <v>2113</v>
      </c>
      <c r="AH95" s="1" t="s">
        <v>155</v>
      </c>
      <c r="AI95" s="1" t="s">
        <v>280</v>
      </c>
      <c r="AJ95" s="1">
        <v>78.4</v>
      </c>
      <c r="AK95" s="1">
        <v>7.84</v>
      </c>
      <c r="AL95" s="1" t="s">
        <v>2114</v>
      </c>
      <c r="AM95" s="1" t="s">
        <v>128</v>
      </c>
      <c r="AN95" s="1" t="s">
        <v>1247</v>
      </c>
      <c r="AO95" s="1" t="s">
        <v>281</v>
      </c>
      <c r="AP95" s="1">
        <v>79.6</v>
      </c>
      <c r="AQ95" s="1">
        <v>7.96</v>
      </c>
      <c r="AR95" s="1"/>
      <c r="AS95" s="1"/>
      <c r="AT95" s="1"/>
      <c r="AU95" s="1"/>
      <c r="AV95" s="1"/>
      <c r="AW95" s="1"/>
      <c r="AX95" s="1" t="s">
        <v>2115</v>
      </c>
      <c r="AY95" s="1" t="s">
        <v>2116</v>
      </c>
      <c r="AZ95" s="1" t="s">
        <v>258</v>
      </c>
      <c r="BA95" s="1" t="s">
        <v>1007</v>
      </c>
      <c r="BB95" s="1">
        <v>74.29</v>
      </c>
      <c r="BC95" s="1">
        <v>7.82</v>
      </c>
      <c r="BD95" s="1"/>
      <c r="BE95" s="1"/>
      <c r="BF95" s="1"/>
      <c r="BG95" s="1"/>
      <c r="BH95" s="1"/>
      <c r="BI95" s="1"/>
      <c r="BJ95" s="1" t="s">
        <v>624</v>
      </c>
      <c r="BK95" s="1"/>
      <c r="BL95" s="1"/>
      <c r="BM95" s="1" t="s">
        <v>2117</v>
      </c>
      <c r="BN95" s="1">
        <v>34</v>
      </c>
      <c r="BO95" s="1"/>
      <c r="BP95" s="1" t="str">
        <f>HYPERLINK("https://nconnect.nicmar.ac.in/storage/profile/ProfilePhoto_H2570167_173265.jpg","Download")</f>
        <v>0</v>
      </c>
      <c r="BQ95" s="3"/>
      <c r="BR95" s="3"/>
    </row>
    <row r="96" spans="1:70">
      <c r="A96" s="1" t="s">
        <v>70</v>
      </c>
      <c r="B96" s="1" t="s">
        <v>71</v>
      </c>
      <c r="C96" s="1" t="s">
        <v>2118</v>
      </c>
      <c r="D96" s="1" t="s">
        <v>2119</v>
      </c>
      <c r="E96" s="1"/>
      <c r="F96" s="1" t="s">
        <v>2120</v>
      </c>
      <c r="G96" s="1" t="s">
        <v>2121</v>
      </c>
      <c r="H96" s="1" t="s">
        <v>2122</v>
      </c>
      <c r="I96" s="1" t="s">
        <v>2123</v>
      </c>
      <c r="J96" s="1">
        <v>7879650064</v>
      </c>
      <c r="K96" s="1" t="s">
        <v>140</v>
      </c>
      <c r="L96" s="1" t="s">
        <v>2124</v>
      </c>
      <c r="M96" s="1" t="s">
        <v>80</v>
      </c>
      <c r="N96" s="1" t="s">
        <v>1348</v>
      </c>
      <c r="O96" s="1"/>
      <c r="P96" s="1" t="s">
        <v>1397</v>
      </c>
      <c r="Q96" s="1" t="s">
        <v>2125</v>
      </c>
      <c r="R96" s="1" t="s">
        <v>2126</v>
      </c>
      <c r="S96" s="1">
        <v>7489618561</v>
      </c>
      <c r="T96" s="1" t="s">
        <v>859</v>
      </c>
      <c r="U96" s="1" t="s">
        <v>2127</v>
      </c>
      <c r="V96" s="1">
        <v>8964979083</v>
      </c>
      <c r="W96" s="1" t="s">
        <v>481</v>
      </c>
      <c r="X96" s="1" t="s">
        <v>2128</v>
      </c>
      <c r="Y96" s="1" t="s">
        <v>1069</v>
      </c>
      <c r="Z96" s="1" t="s">
        <v>1070</v>
      </c>
      <c r="AA96" s="1" t="s">
        <v>2128</v>
      </c>
      <c r="AB96" s="1" t="s">
        <v>1069</v>
      </c>
      <c r="AC96" s="1" t="s">
        <v>1070</v>
      </c>
      <c r="AD96" s="1" t="s">
        <v>91</v>
      </c>
      <c r="AE96" s="1" t="s">
        <v>91</v>
      </c>
      <c r="AF96" s="1" t="s">
        <v>2129</v>
      </c>
      <c r="AG96" s="1" t="s">
        <v>2130</v>
      </c>
      <c r="AH96" s="1" t="s">
        <v>867</v>
      </c>
      <c r="AI96" s="1" t="s">
        <v>433</v>
      </c>
      <c r="AJ96" s="1">
        <v>73.99</v>
      </c>
      <c r="AK96" s="1">
        <v>7.8</v>
      </c>
      <c r="AL96" s="1" t="s">
        <v>2131</v>
      </c>
      <c r="AM96" s="1" t="s">
        <v>782</v>
      </c>
      <c r="AN96" s="1" t="s">
        <v>437</v>
      </c>
      <c r="AO96" s="1" t="s">
        <v>694</v>
      </c>
      <c r="AP96" s="1">
        <v>61.8</v>
      </c>
      <c r="AQ96" s="1"/>
      <c r="AR96" s="1"/>
      <c r="AS96" s="1"/>
      <c r="AT96" s="1"/>
      <c r="AU96" s="1"/>
      <c r="AV96" s="1"/>
      <c r="AW96" s="1"/>
      <c r="AX96" s="1" t="s">
        <v>2132</v>
      </c>
      <c r="AY96" s="1" t="s">
        <v>2133</v>
      </c>
      <c r="AZ96" s="1" t="s">
        <v>694</v>
      </c>
      <c r="BA96" s="1" t="s">
        <v>1050</v>
      </c>
      <c r="BB96" s="1">
        <v>76.98</v>
      </c>
      <c r="BC96" s="1">
        <v>7.71</v>
      </c>
      <c r="BD96" s="1"/>
      <c r="BE96" s="1"/>
      <c r="BF96" s="1"/>
      <c r="BG96" s="1"/>
      <c r="BH96" s="1"/>
      <c r="BI96" s="1"/>
      <c r="BJ96" s="1" t="s">
        <v>2134</v>
      </c>
      <c r="BK96" s="1"/>
      <c r="BL96" s="1"/>
      <c r="BM96" s="1" t="s">
        <v>2135</v>
      </c>
      <c r="BN96" s="1">
        <v>52</v>
      </c>
      <c r="BO96" s="1"/>
      <c r="BP96" s="1" t="str">
        <f>HYPERLINK("https://nconnect.nicmar.ac.in/storage/profile/ProfilePhoto_H2570168_971325.jpg","Download")</f>
        <v>0</v>
      </c>
      <c r="BQ96" s="3"/>
      <c r="BR96" s="3"/>
    </row>
    <row r="97" spans="1:70">
      <c r="A97" s="1" t="s">
        <v>70</v>
      </c>
      <c r="B97" s="1" t="s">
        <v>71</v>
      </c>
      <c r="C97" s="1" t="s">
        <v>2136</v>
      </c>
      <c r="D97" s="1" t="s">
        <v>2137</v>
      </c>
      <c r="E97" s="1" t="s">
        <v>2138</v>
      </c>
      <c r="F97" s="1" t="s">
        <v>2139</v>
      </c>
      <c r="G97" s="1" t="s">
        <v>2140</v>
      </c>
      <c r="H97" s="1" t="s">
        <v>2141</v>
      </c>
      <c r="I97" s="1" t="s">
        <v>2142</v>
      </c>
      <c r="J97" s="1">
        <v>9618566075</v>
      </c>
      <c r="K97" s="1" t="s">
        <v>140</v>
      </c>
      <c r="L97" s="1" t="s">
        <v>2143</v>
      </c>
      <c r="M97" s="1" t="s">
        <v>80</v>
      </c>
      <c r="N97" s="1" t="s">
        <v>142</v>
      </c>
      <c r="O97" s="1"/>
      <c r="P97" s="1" t="s">
        <v>82</v>
      </c>
      <c r="Q97" s="1" t="s">
        <v>2144</v>
      </c>
      <c r="R97" s="1" t="s">
        <v>2145</v>
      </c>
      <c r="S97" s="1">
        <v>8074725793</v>
      </c>
      <c r="T97" s="1" t="s">
        <v>2146</v>
      </c>
      <c r="U97" s="1" t="s">
        <v>2147</v>
      </c>
      <c r="V97" s="1">
        <v>6303145102</v>
      </c>
      <c r="W97" s="1" t="s">
        <v>148</v>
      </c>
      <c r="X97" s="1" t="s">
        <v>2148</v>
      </c>
      <c r="Y97" s="1" t="s">
        <v>430</v>
      </c>
      <c r="Z97" s="1" t="s">
        <v>151</v>
      </c>
      <c r="AA97" s="1" t="s">
        <v>2148</v>
      </c>
      <c r="AB97" s="1" t="s">
        <v>430</v>
      </c>
      <c r="AC97" s="1" t="s">
        <v>151</v>
      </c>
      <c r="AD97" s="1" t="s">
        <v>91</v>
      </c>
      <c r="AE97" s="1" t="s">
        <v>91</v>
      </c>
      <c r="AF97" s="1" t="s">
        <v>2149</v>
      </c>
      <c r="AG97" s="1" t="s">
        <v>208</v>
      </c>
      <c r="AH97" s="1" t="s">
        <v>508</v>
      </c>
      <c r="AI97" s="1" t="s">
        <v>434</v>
      </c>
      <c r="AJ97" s="1">
        <v>88.35</v>
      </c>
      <c r="AK97" s="1">
        <v>9.3</v>
      </c>
      <c r="AL97" s="1" t="s">
        <v>2150</v>
      </c>
      <c r="AM97" s="1" t="s">
        <v>533</v>
      </c>
      <c r="AN97" s="1" t="s">
        <v>154</v>
      </c>
      <c r="AO97" s="1" t="s">
        <v>95</v>
      </c>
      <c r="AP97" s="1">
        <v>91.48</v>
      </c>
      <c r="AQ97" s="1">
        <v>9.63</v>
      </c>
      <c r="AR97" s="1"/>
      <c r="AS97" s="1"/>
      <c r="AT97" s="1"/>
      <c r="AU97" s="1"/>
      <c r="AV97" s="1"/>
      <c r="AW97" s="1"/>
      <c r="AX97" s="1" t="s">
        <v>643</v>
      </c>
      <c r="AY97" s="1" t="s">
        <v>2151</v>
      </c>
      <c r="AZ97" s="1" t="s">
        <v>1409</v>
      </c>
      <c r="BA97" s="1" t="s">
        <v>439</v>
      </c>
      <c r="BB97" s="1">
        <v>72.1</v>
      </c>
      <c r="BC97" s="1">
        <v>7.71</v>
      </c>
      <c r="BD97" s="1"/>
      <c r="BE97" s="1"/>
      <c r="BF97" s="1"/>
      <c r="BG97" s="1"/>
      <c r="BH97" s="1"/>
      <c r="BI97" s="1"/>
      <c r="BJ97" s="1" t="s">
        <v>2152</v>
      </c>
      <c r="BK97" s="1"/>
      <c r="BL97" s="1"/>
      <c r="BM97" s="1" t="s">
        <v>2153</v>
      </c>
      <c r="BN97" s="1">
        <v>30</v>
      </c>
      <c r="BO97" s="1"/>
      <c r="BP97" s="1" t="str">
        <f>HYPERLINK("https://nconnect.nicmar.ac.in/storage/profile/ProfilePhoto_H2570170_214795.jpg","Download")</f>
        <v>0</v>
      </c>
      <c r="BQ97" s="3"/>
      <c r="BR97" s="3"/>
    </row>
    <row r="98" spans="1:70">
      <c r="A98" s="1" t="s">
        <v>70</v>
      </c>
      <c r="B98" s="1" t="s">
        <v>71</v>
      </c>
      <c r="C98" s="1" t="s">
        <v>2154</v>
      </c>
      <c r="D98" s="1" t="s">
        <v>2155</v>
      </c>
      <c r="E98" s="1"/>
      <c r="F98" s="1" t="s">
        <v>2156</v>
      </c>
      <c r="G98" s="1" t="s">
        <v>2157</v>
      </c>
      <c r="H98" s="1" t="s">
        <v>2158</v>
      </c>
      <c r="I98" s="1" t="s">
        <v>2159</v>
      </c>
      <c r="J98" s="1">
        <v>9392695870</v>
      </c>
      <c r="K98" s="1" t="s">
        <v>78</v>
      </c>
      <c r="L98" s="1" t="s">
        <v>2160</v>
      </c>
      <c r="M98" s="1" t="s">
        <v>80</v>
      </c>
      <c r="N98" s="1" t="s">
        <v>175</v>
      </c>
      <c r="O98" s="1"/>
      <c r="P98" s="1" t="s">
        <v>82</v>
      </c>
      <c r="Q98" s="1" t="s">
        <v>2161</v>
      </c>
      <c r="R98" s="1" t="s">
        <v>2162</v>
      </c>
      <c r="S98" s="1">
        <v>9390026288</v>
      </c>
      <c r="T98" s="1" t="s">
        <v>2163</v>
      </c>
      <c r="U98" s="1" t="s">
        <v>2164</v>
      </c>
      <c r="V98" s="1">
        <v>9160003963</v>
      </c>
      <c r="W98" s="1" t="s">
        <v>275</v>
      </c>
      <c r="X98" s="1" t="s">
        <v>2165</v>
      </c>
      <c r="Y98" s="1" t="s">
        <v>122</v>
      </c>
      <c r="Z98" s="1" t="s">
        <v>90</v>
      </c>
      <c r="AA98" s="1" t="s">
        <v>2165</v>
      </c>
      <c r="AB98" s="1" t="s">
        <v>122</v>
      </c>
      <c r="AC98" s="1" t="s">
        <v>90</v>
      </c>
      <c r="AD98" s="1" t="s">
        <v>91</v>
      </c>
      <c r="AE98" s="1" t="s">
        <v>91</v>
      </c>
      <c r="AF98" s="1" t="s">
        <v>2166</v>
      </c>
      <c r="AG98" s="1" t="s">
        <v>2167</v>
      </c>
      <c r="AH98" s="1" t="s">
        <v>2168</v>
      </c>
      <c r="AI98" s="1" t="s">
        <v>434</v>
      </c>
      <c r="AJ98" s="1">
        <v>82</v>
      </c>
      <c r="AK98" s="1">
        <v>8.2</v>
      </c>
      <c r="AL98" s="1" t="s">
        <v>1845</v>
      </c>
      <c r="AM98" s="1" t="s">
        <v>2167</v>
      </c>
      <c r="AN98" s="1" t="s">
        <v>125</v>
      </c>
      <c r="AO98" s="1" t="s">
        <v>332</v>
      </c>
      <c r="AP98" s="1">
        <v>73</v>
      </c>
      <c r="AQ98" s="1">
        <v>7.3</v>
      </c>
      <c r="AR98" s="1"/>
      <c r="AS98" s="1"/>
      <c r="AT98" s="1"/>
      <c r="AU98" s="1"/>
      <c r="AV98" s="1"/>
      <c r="AW98" s="1"/>
      <c r="AX98" s="1" t="s">
        <v>2169</v>
      </c>
      <c r="AY98" s="1" t="s">
        <v>2170</v>
      </c>
      <c r="AZ98" s="1" t="s">
        <v>98</v>
      </c>
      <c r="BA98" s="1" t="s">
        <v>1302</v>
      </c>
      <c r="BB98" s="1">
        <v>73</v>
      </c>
      <c r="BC98" s="1">
        <v>7.3</v>
      </c>
      <c r="BD98" s="1"/>
      <c r="BE98" s="1"/>
      <c r="BF98" s="1"/>
      <c r="BG98" s="1"/>
      <c r="BH98" s="1"/>
      <c r="BI98" s="1"/>
      <c r="BJ98" s="1" t="s">
        <v>2171</v>
      </c>
      <c r="BK98" s="1"/>
      <c r="BL98" s="1"/>
      <c r="BM98" s="1" t="s">
        <v>2172</v>
      </c>
      <c r="BN98" s="1">
        <v>46</v>
      </c>
      <c r="BO98" s="1"/>
      <c r="BP98" s="1" t="str">
        <f>HYPERLINK("https://nconnect.nicmar.ac.in/storage/profile/ProfilePhoto_H2570172_963278.jpg","Download")</f>
        <v>0</v>
      </c>
      <c r="BQ98" s="3"/>
      <c r="BR98" s="3"/>
    </row>
    <row r="99" spans="1:70">
      <c r="A99" s="1" t="s">
        <v>70</v>
      </c>
      <c r="B99" s="1" t="s">
        <v>71</v>
      </c>
      <c r="C99" s="1" t="s">
        <v>2173</v>
      </c>
      <c r="D99" s="1" t="s">
        <v>2174</v>
      </c>
      <c r="E99" s="1" t="s">
        <v>2175</v>
      </c>
      <c r="F99" s="1" t="s">
        <v>2176</v>
      </c>
      <c r="G99" s="1" t="s">
        <v>2177</v>
      </c>
      <c r="H99" s="1" t="s">
        <v>2178</v>
      </c>
      <c r="I99" s="1" t="s">
        <v>2179</v>
      </c>
      <c r="J99" s="1">
        <v>6300029272</v>
      </c>
      <c r="K99" s="1" t="s">
        <v>140</v>
      </c>
      <c r="L99" s="1" t="s">
        <v>2180</v>
      </c>
      <c r="M99" s="1" t="s">
        <v>80</v>
      </c>
      <c r="N99" s="1" t="s">
        <v>574</v>
      </c>
      <c r="O99" s="1"/>
      <c r="P99" s="1" t="s">
        <v>82</v>
      </c>
      <c r="Q99" s="1" t="s">
        <v>2181</v>
      </c>
      <c r="R99" s="1" t="s">
        <v>2182</v>
      </c>
      <c r="S99" s="1">
        <v>7989359828</v>
      </c>
      <c r="T99" s="1" t="s">
        <v>1166</v>
      </c>
      <c r="U99" s="1" t="s">
        <v>2183</v>
      </c>
      <c r="V99" s="1">
        <v>7989359828</v>
      </c>
      <c r="W99" s="1" t="s">
        <v>87</v>
      </c>
      <c r="X99" s="1" t="s">
        <v>2184</v>
      </c>
      <c r="Y99" s="1" t="s">
        <v>735</v>
      </c>
      <c r="Z99" s="1" t="s">
        <v>151</v>
      </c>
      <c r="AA99" s="1" t="s">
        <v>2184</v>
      </c>
      <c r="AB99" s="1" t="s">
        <v>735</v>
      </c>
      <c r="AC99" s="1" t="s">
        <v>151</v>
      </c>
      <c r="AD99" s="1" t="s">
        <v>91</v>
      </c>
      <c r="AE99" s="1" t="s">
        <v>91</v>
      </c>
      <c r="AF99" s="1" t="s">
        <v>2185</v>
      </c>
      <c r="AG99" s="1" t="s">
        <v>2186</v>
      </c>
      <c r="AH99" s="1" t="s">
        <v>154</v>
      </c>
      <c r="AI99" s="1" t="s">
        <v>155</v>
      </c>
      <c r="AJ99" s="1">
        <v>90</v>
      </c>
      <c r="AK99" s="1">
        <v>9.3</v>
      </c>
      <c r="AL99" s="1"/>
      <c r="AM99" s="1"/>
      <c r="AN99" s="1"/>
      <c r="AO99" s="1"/>
      <c r="AP99" s="1"/>
      <c r="AQ99" s="1"/>
      <c r="AR99" s="1" t="s">
        <v>738</v>
      </c>
      <c r="AS99" s="1" t="s">
        <v>2187</v>
      </c>
      <c r="AT99" s="1" t="s">
        <v>694</v>
      </c>
      <c r="AU99" s="1" t="s">
        <v>1475</v>
      </c>
      <c r="AV99" s="1">
        <v>64</v>
      </c>
      <c r="AW99" s="1">
        <v>7</v>
      </c>
      <c r="AX99" s="1" t="s">
        <v>465</v>
      </c>
      <c r="AY99" s="1" t="s">
        <v>2095</v>
      </c>
      <c r="AZ99" s="1" t="s">
        <v>695</v>
      </c>
      <c r="BA99" s="1" t="s">
        <v>983</v>
      </c>
      <c r="BB99" s="1">
        <v>64</v>
      </c>
      <c r="BC99" s="1"/>
      <c r="BD99" s="1"/>
      <c r="BE99" s="1"/>
      <c r="BF99" s="1"/>
      <c r="BG99" s="1"/>
      <c r="BH99" s="1"/>
      <c r="BI99" s="1"/>
      <c r="BJ99" s="1" t="s">
        <v>2188</v>
      </c>
      <c r="BK99" s="1"/>
      <c r="BL99" s="1"/>
      <c r="BM99" s="1" t="s">
        <v>2189</v>
      </c>
      <c r="BN99" s="1">
        <v>14</v>
      </c>
      <c r="BO99" s="1"/>
      <c r="BP99" s="1" t="str">
        <f>HYPERLINK("https://nconnect.nicmar.ac.in/storage/profile/ProfilePhoto_H2570173_129578.jpg","Download")</f>
        <v>0</v>
      </c>
      <c r="BQ99" s="3"/>
      <c r="BR99" s="3"/>
    </row>
    <row r="100" spans="1:70">
      <c r="A100" s="1" t="s">
        <v>70</v>
      </c>
      <c r="B100" s="1" t="s">
        <v>71</v>
      </c>
      <c r="C100" s="1" t="s">
        <v>2190</v>
      </c>
      <c r="D100" s="1" t="s">
        <v>2191</v>
      </c>
      <c r="E100" s="1"/>
      <c r="F100" s="1" t="s">
        <v>289</v>
      </c>
      <c r="G100" s="1" t="s">
        <v>2192</v>
      </c>
      <c r="H100" s="1" t="s">
        <v>2193</v>
      </c>
      <c r="I100" s="1" t="s">
        <v>2194</v>
      </c>
      <c r="J100" s="1">
        <v>9597383805</v>
      </c>
      <c r="K100" s="1" t="s">
        <v>140</v>
      </c>
      <c r="L100" s="1" t="s">
        <v>2195</v>
      </c>
      <c r="M100" s="1" t="s">
        <v>80</v>
      </c>
      <c r="N100" s="1" t="s">
        <v>2196</v>
      </c>
      <c r="O100" s="1"/>
      <c r="P100" s="1" t="s">
        <v>322</v>
      </c>
      <c r="Q100" s="1" t="s">
        <v>2197</v>
      </c>
      <c r="R100" s="1" t="s">
        <v>2198</v>
      </c>
      <c r="S100" s="1">
        <v>9865675393</v>
      </c>
      <c r="T100" s="1" t="s">
        <v>710</v>
      </c>
      <c r="U100" s="1" t="s">
        <v>2199</v>
      </c>
      <c r="V100" s="1">
        <v>9894914436</v>
      </c>
      <c r="W100" s="1" t="s">
        <v>87</v>
      </c>
      <c r="X100" s="1" t="s">
        <v>2200</v>
      </c>
      <c r="Y100" s="1" t="s">
        <v>2201</v>
      </c>
      <c r="Z100" s="1" t="s">
        <v>300</v>
      </c>
      <c r="AA100" s="1" t="s">
        <v>2200</v>
      </c>
      <c r="AB100" s="1" t="s">
        <v>2201</v>
      </c>
      <c r="AC100" s="1" t="s">
        <v>300</v>
      </c>
      <c r="AD100" s="1" t="s">
        <v>91</v>
      </c>
      <c r="AE100" s="1" t="s">
        <v>91</v>
      </c>
      <c r="AF100" s="1" t="s">
        <v>2202</v>
      </c>
      <c r="AG100" s="1" t="s">
        <v>2203</v>
      </c>
      <c r="AH100" s="1" t="s">
        <v>980</v>
      </c>
      <c r="AI100" s="1" t="s">
        <v>405</v>
      </c>
      <c r="AJ100" s="1">
        <v>67.2</v>
      </c>
      <c r="AK100" s="1">
        <v>0</v>
      </c>
      <c r="AL100" s="1" t="s">
        <v>2204</v>
      </c>
      <c r="AM100" s="1" t="s">
        <v>2203</v>
      </c>
      <c r="AN100" s="1" t="s">
        <v>408</v>
      </c>
      <c r="AO100" s="1" t="s">
        <v>409</v>
      </c>
      <c r="AP100" s="1">
        <v>48</v>
      </c>
      <c r="AQ100" s="1"/>
      <c r="AR100" s="1"/>
      <c r="AS100" s="1"/>
      <c r="AT100" s="1"/>
      <c r="AU100" s="1"/>
      <c r="AV100" s="1"/>
      <c r="AW100" s="1"/>
      <c r="AX100" s="1" t="s">
        <v>307</v>
      </c>
      <c r="AY100" s="1" t="s">
        <v>2205</v>
      </c>
      <c r="AZ100" s="1" t="s">
        <v>230</v>
      </c>
      <c r="BA100" s="1" t="s">
        <v>281</v>
      </c>
      <c r="BB100" s="1">
        <v>73.9</v>
      </c>
      <c r="BC100" s="1">
        <v>7.39</v>
      </c>
      <c r="BD100" s="1"/>
      <c r="BE100" s="1"/>
      <c r="BF100" s="1"/>
      <c r="BG100" s="1"/>
      <c r="BH100" s="1"/>
      <c r="BI100" s="1"/>
      <c r="BJ100" s="1" t="s">
        <v>2206</v>
      </c>
      <c r="BK100" s="1" t="s">
        <v>2207</v>
      </c>
      <c r="BL100" s="1" t="s">
        <v>2208</v>
      </c>
      <c r="BM100" s="1" t="s">
        <v>2209</v>
      </c>
      <c r="BN100" s="1">
        <v>10</v>
      </c>
      <c r="BO100" s="1"/>
      <c r="BP100" s="1" t="str">
        <f>HYPERLINK("https://nconnect.nicmar.ac.in/storage/profile/ProfilePhoto_H2570097_639148.jpg","Download")</f>
        <v>0</v>
      </c>
      <c r="BQ100" s="3"/>
      <c r="BR100" s="3"/>
    </row>
    <row r="101" spans="1:70">
      <c r="A101" s="1" t="s">
        <v>70</v>
      </c>
      <c r="B101" s="1" t="s">
        <v>71</v>
      </c>
      <c r="C101" s="1" t="s">
        <v>2210</v>
      </c>
      <c r="D101" s="1" t="s">
        <v>2211</v>
      </c>
      <c r="E101" s="1"/>
      <c r="F101" s="1" t="s">
        <v>2212</v>
      </c>
      <c r="G101" s="1" t="s">
        <v>2213</v>
      </c>
      <c r="H101" s="1" t="s">
        <v>2214</v>
      </c>
      <c r="I101" s="1" t="s">
        <v>2215</v>
      </c>
      <c r="J101" s="1">
        <v>9606147561</v>
      </c>
      <c r="K101" s="1" t="s">
        <v>78</v>
      </c>
      <c r="L101" s="1" t="s">
        <v>2216</v>
      </c>
      <c r="M101" s="1" t="s">
        <v>80</v>
      </c>
      <c r="N101" s="1" t="s">
        <v>2217</v>
      </c>
      <c r="O101" s="1"/>
      <c r="P101" s="1" t="s">
        <v>82</v>
      </c>
      <c r="Q101" s="1" t="s">
        <v>2218</v>
      </c>
      <c r="R101" s="1" t="s">
        <v>2219</v>
      </c>
      <c r="S101" s="1">
        <v>9845425570</v>
      </c>
      <c r="T101" s="1" t="s">
        <v>2220</v>
      </c>
      <c r="U101" s="1" t="s">
        <v>2221</v>
      </c>
      <c r="V101" s="1">
        <v>9483472591</v>
      </c>
      <c r="W101" s="1" t="s">
        <v>481</v>
      </c>
      <c r="X101" s="1" t="s">
        <v>2222</v>
      </c>
      <c r="Y101" s="1" t="s">
        <v>863</v>
      </c>
      <c r="Z101" s="1" t="s">
        <v>864</v>
      </c>
      <c r="AA101" s="1" t="s">
        <v>2222</v>
      </c>
      <c r="AB101" s="1" t="s">
        <v>863</v>
      </c>
      <c r="AC101" s="1" t="s">
        <v>864</v>
      </c>
      <c r="AD101" s="1" t="s">
        <v>91</v>
      </c>
      <c r="AE101" s="1" t="s">
        <v>91</v>
      </c>
      <c r="AF101" s="1" t="s">
        <v>2223</v>
      </c>
      <c r="AG101" s="1" t="s">
        <v>2051</v>
      </c>
      <c r="AH101" s="1" t="s">
        <v>154</v>
      </c>
      <c r="AI101" s="1" t="s">
        <v>155</v>
      </c>
      <c r="AJ101" s="1">
        <v>86.4</v>
      </c>
      <c r="AK101" s="1"/>
      <c r="AL101" s="1" t="s">
        <v>2224</v>
      </c>
      <c r="AM101" s="1" t="s">
        <v>2225</v>
      </c>
      <c r="AN101" s="1" t="s">
        <v>94</v>
      </c>
      <c r="AO101" s="1" t="s">
        <v>186</v>
      </c>
      <c r="AP101" s="1">
        <v>76.1</v>
      </c>
      <c r="AQ101" s="1"/>
      <c r="AR101" s="1"/>
      <c r="AS101" s="1"/>
      <c r="AT101" s="1"/>
      <c r="AU101" s="1"/>
      <c r="AV101" s="1"/>
      <c r="AW101" s="1"/>
      <c r="AX101" s="1" t="s">
        <v>1027</v>
      </c>
      <c r="AY101" s="1" t="s">
        <v>2226</v>
      </c>
      <c r="AZ101" s="1" t="s">
        <v>764</v>
      </c>
      <c r="BA101" s="1" t="s">
        <v>1007</v>
      </c>
      <c r="BB101" s="1">
        <v>66</v>
      </c>
      <c r="BC101" s="1"/>
      <c r="BD101" s="1"/>
      <c r="BE101" s="1"/>
      <c r="BF101" s="1"/>
      <c r="BG101" s="1"/>
      <c r="BH101" s="1"/>
      <c r="BI101" s="1"/>
      <c r="BJ101" s="1" t="s">
        <v>2227</v>
      </c>
      <c r="BK101" s="1"/>
      <c r="BL101" s="1"/>
      <c r="BM101" s="1" t="s">
        <v>2228</v>
      </c>
      <c r="BN101" s="1">
        <v>84</v>
      </c>
      <c r="BO101" s="1"/>
      <c r="BP101" s="1" t="str">
        <f>HYPERLINK("https://nconnect.nicmar.ac.in/storage/profile/ProfilePhoto_H2570127_812734.jpg","Download")</f>
        <v>0</v>
      </c>
      <c r="BQ101" s="3"/>
      <c r="BR101" s="3"/>
    </row>
  </sheetData>
  <hyperlinks>
    <hyperlink ref="BP2" r:id="rId_hyperlink_1" tooltip="Download" display="Download"/>
    <hyperlink ref="BP3" r:id="rId_hyperlink_2" tooltip="Download" display="Download"/>
    <hyperlink ref="BP4" r:id="rId_hyperlink_3" tooltip="Download" display="Download"/>
    <hyperlink ref="BP5" r:id="rId_hyperlink_4" tooltip="Download" display="Download"/>
    <hyperlink ref="BP6" r:id="rId_hyperlink_5" tooltip="Download" display="Download"/>
    <hyperlink ref="BP7" r:id="rId_hyperlink_6" tooltip="Download" display="Download"/>
    <hyperlink ref="BP8" r:id="rId_hyperlink_7" tooltip="Download" display="Download"/>
    <hyperlink ref="BP9" r:id="rId_hyperlink_8" tooltip="Download" display="Download"/>
    <hyperlink ref="BP10" r:id="rId_hyperlink_9" tooltip="Download" display="Download"/>
    <hyperlink ref="BP11" r:id="rId_hyperlink_10" tooltip="Download" display="Download"/>
    <hyperlink ref="BP12" r:id="rId_hyperlink_11" tooltip="Download" display="Download"/>
    <hyperlink ref="BP13" r:id="rId_hyperlink_12" tooltip="Download" display="Download"/>
    <hyperlink ref="BP14" r:id="rId_hyperlink_13" tooltip="Download" display="Download"/>
    <hyperlink ref="BP15" r:id="rId_hyperlink_14" tooltip="Download" display="Download"/>
    <hyperlink ref="BP16" r:id="rId_hyperlink_15" tooltip="Download" display="Download"/>
    <hyperlink ref="BP17" r:id="rId_hyperlink_16" tooltip="Download" display="Download"/>
    <hyperlink ref="BP18" r:id="rId_hyperlink_17" tooltip="Download" display="Download"/>
    <hyperlink ref="BP19" r:id="rId_hyperlink_18" tooltip="Download" display="Download"/>
    <hyperlink ref="BP20" r:id="rId_hyperlink_19" tooltip="Download" display="Download"/>
    <hyperlink ref="BP21" r:id="rId_hyperlink_20" tooltip="Download" display="Download"/>
    <hyperlink ref="BP22" r:id="rId_hyperlink_21" tooltip="Download" display="Download"/>
    <hyperlink ref="BP23" r:id="rId_hyperlink_22" tooltip="Download" display="Download"/>
    <hyperlink ref="BP24" r:id="rId_hyperlink_23" tooltip="Download" display="Download"/>
    <hyperlink ref="BP25" r:id="rId_hyperlink_24" tooltip="Download" display="Download"/>
    <hyperlink ref="BP26" r:id="rId_hyperlink_25" tooltip="Download" display="Download"/>
    <hyperlink ref="BP27" r:id="rId_hyperlink_26" tooltip="Download" display="Download"/>
    <hyperlink ref="BP28" r:id="rId_hyperlink_27" tooltip="Download" display="Download"/>
    <hyperlink ref="BP29" r:id="rId_hyperlink_28" tooltip="Download" display="Download"/>
    <hyperlink ref="BP30" r:id="rId_hyperlink_29" tooltip="Download" display="Download"/>
    <hyperlink ref="BP31" r:id="rId_hyperlink_30" tooltip="Download" display="Download"/>
    <hyperlink ref="BP32" r:id="rId_hyperlink_31" tooltip="Download" display="Download"/>
    <hyperlink ref="BP33" r:id="rId_hyperlink_32" tooltip="Download" display="Download"/>
    <hyperlink ref="BP34" r:id="rId_hyperlink_33" tooltip="Download" display="Download"/>
    <hyperlink ref="BP35" r:id="rId_hyperlink_34" tooltip="Download" display="Download"/>
    <hyperlink ref="BP36" r:id="rId_hyperlink_35" tooltip="Download" display="Download"/>
    <hyperlink ref="BP37" r:id="rId_hyperlink_36" tooltip="Download" display="Download"/>
    <hyperlink ref="BP38" r:id="rId_hyperlink_37" tooltip="Download" display="Download"/>
    <hyperlink ref="BP39" r:id="rId_hyperlink_38" tooltip="Download" display="Download"/>
    <hyperlink ref="BP40" r:id="rId_hyperlink_39" tooltip="Download" display="Download"/>
    <hyperlink ref="BP41" r:id="rId_hyperlink_40" tooltip="Download" display="Download"/>
    <hyperlink ref="BP42" r:id="rId_hyperlink_41" tooltip="Download" display="Download"/>
    <hyperlink ref="BP43" r:id="rId_hyperlink_42" tooltip="Download" display="Download"/>
    <hyperlink ref="BP44" r:id="rId_hyperlink_43" tooltip="Download" display="Download"/>
    <hyperlink ref="BP45" r:id="rId_hyperlink_44" tooltip="Download" display="Download"/>
    <hyperlink ref="BP46" r:id="rId_hyperlink_45" tooltip="Download" display="Download"/>
    <hyperlink ref="BP47" r:id="rId_hyperlink_46" tooltip="Download" display="Download"/>
    <hyperlink ref="BP48" r:id="rId_hyperlink_47" tooltip="Download" display="Download"/>
    <hyperlink ref="BP49" r:id="rId_hyperlink_48" tooltip="Download" display="Download"/>
    <hyperlink ref="BP50" r:id="rId_hyperlink_49" tooltip="Download" display="Download"/>
    <hyperlink ref="BP51" r:id="rId_hyperlink_50" tooltip="Download" display="Download"/>
    <hyperlink ref="BP52" r:id="rId_hyperlink_51" tooltip="Download" display="Download"/>
    <hyperlink ref="BP53" r:id="rId_hyperlink_52" tooltip="Download" display="Download"/>
    <hyperlink ref="BP54" r:id="rId_hyperlink_53" tooltip="Download" display="Download"/>
    <hyperlink ref="BP55" r:id="rId_hyperlink_54" tooltip="Download" display="Download"/>
    <hyperlink ref="BP56" r:id="rId_hyperlink_55" tooltip="Download" display="Download"/>
    <hyperlink ref="BP57" r:id="rId_hyperlink_56" tooltip="Download" display="Download"/>
    <hyperlink ref="BP58" r:id="rId_hyperlink_57" tooltip="Download" display="Download"/>
    <hyperlink ref="BP59" r:id="rId_hyperlink_58" tooltip="Download" display="Download"/>
    <hyperlink ref="BP60" r:id="rId_hyperlink_59" tooltip="Download" display="Download"/>
    <hyperlink ref="BP61" r:id="rId_hyperlink_60" tooltip="Download" display="Download"/>
    <hyperlink ref="BP62" r:id="rId_hyperlink_61" tooltip="Download" display="Download"/>
    <hyperlink ref="BP63" r:id="rId_hyperlink_62" tooltip="Download" display="Download"/>
    <hyperlink ref="BP64" r:id="rId_hyperlink_63" tooltip="Download" display="Download"/>
    <hyperlink ref="BP65" r:id="rId_hyperlink_64" tooltip="Download" display="Download"/>
    <hyperlink ref="BP66" r:id="rId_hyperlink_65" tooltip="Download" display="Download"/>
    <hyperlink ref="BP67" r:id="rId_hyperlink_66" tooltip="Download" display="Download"/>
    <hyperlink ref="BP68" r:id="rId_hyperlink_67" tooltip="Download" display="Download"/>
    <hyperlink ref="BP69" r:id="rId_hyperlink_68" tooltip="Download" display="Download"/>
    <hyperlink ref="BP70" r:id="rId_hyperlink_69" tooltip="Download" display="Download"/>
    <hyperlink ref="BP71" r:id="rId_hyperlink_70" tooltip="Download" display="Download"/>
    <hyperlink ref="BP72" r:id="rId_hyperlink_71" tooltip="Download" display="Download"/>
    <hyperlink ref="BP73" r:id="rId_hyperlink_72" tooltip="Download" display="Download"/>
    <hyperlink ref="BP74" r:id="rId_hyperlink_73" tooltip="Download" display="Download"/>
    <hyperlink ref="BP75" r:id="rId_hyperlink_74" tooltip="Download" display="Download"/>
    <hyperlink ref="BP76" r:id="rId_hyperlink_75" tooltip="Download" display="Download"/>
    <hyperlink ref="BP77" r:id="rId_hyperlink_76" tooltip="Download" display="Download"/>
    <hyperlink ref="BP78" r:id="rId_hyperlink_77" tooltip="Download" display="Download"/>
    <hyperlink ref="BP79" r:id="rId_hyperlink_78" tooltip="Download" display="Download"/>
    <hyperlink ref="BP80" r:id="rId_hyperlink_79" tooltip="Download" display="Download"/>
    <hyperlink ref="BP81" r:id="rId_hyperlink_80" tooltip="Download" display="Download"/>
    <hyperlink ref="BP82" r:id="rId_hyperlink_81" tooltip="Download" display="Download"/>
    <hyperlink ref="BP83" r:id="rId_hyperlink_82" tooltip="Download" display="Download"/>
    <hyperlink ref="BP84" r:id="rId_hyperlink_83" tooltip="Download" display="Download"/>
    <hyperlink ref="BP85" r:id="rId_hyperlink_84" tooltip="Download" display="Download"/>
    <hyperlink ref="BP86" r:id="rId_hyperlink_85" tooltip="Download" display="Download"/>
    <hyperlink ref="BP87" r:id="rId_hyperlink_86" tooltip="Download" display="Download"/>
    <hyperlink ref="BP88" r:id="rId_hyperlink_87" tooltip="Download" display="Download"/>
    <hyperlink ref="BP89" r:id="rId_hyperlink_88" tooltip="Download" display="Download"/>
    <hyperlink ref="BP90" r:id="rId_hyperlink_89" tooltip="Download" display="Download"/>
    <hyperlink ref="BP91" r:id="rId_hyperlink_90" tooltip="Download" display="Download"/>
    <hyperlink ref="BP92" r:id="rId_hyperlink_91" tooltip="Download" display="Download"/>
    <hyperlink ref="BP93" r:id="rId_hyperlink_92" tooltip="Download" display="Download"/>
    <hyperlink ref="BP94" r:id="rId_hyperlink_93" tooltip="Download" display="Download"/>
    <hyperlink ref="BP95" r:id="rId_hyperlink_94" tooltip="Download" display="Download"/>
    <hyperlink ref="BP96" r:id="rId_hyperlink_95" tooltip="Download" display="Download"/>
    <hyperlink ref="BP97" r:id="rId_hyperlink_96" tooltip="Download" display="Download"/>
    <hyperlink ref="BP98" r:id="rId_hyperlink_97" tooltip="Download" display="Download"/>
    <hyperlink ref="BP99" r:id="rId_hyperlink_98" tooltip="Download" display="Download"/>
    <hyperlink ref="BP100" r:id="rId_hyperlink_99" tooltip="Download" display="Download"/>
    <hyperlink ref="BP101" r:id="rId_hyperlink_100" tooltip="Download" display="Download"/>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2026-08-06T15:19:55+05:30</dcterms:created>
  <dcterms:modified xsi:type="dcterms:W3CDTF">2026-08-06T15:19:55+05:30</dcterms:modified>
  <dc:title>Untitled Spreadsheet</dc:title>
  <dc:description/>
  <dc:subject/>
  <cp:keywords/>
  <cp:category/>
</cp:coreProperties>
</file>