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<sst xmlns="http://schemas.openxmlformats.org/spreadsheetml/2006/main" uniqueCount="3480">
  <si>
    <t>Program</t>
  </si>
  <si>
    <t>Batch</t>
  </si>
  <si>
    <t>Roll Number</t>
  </si>
  <si>
    <t>First Name</t>
  </si>
  <si>
    <t>Middle Name</t>
  </si>
  <si>
    <t>Last Name</t>
  </si>
  <si>
    <t>Name</t>
  </si>
  <si>
    <t>E-mail Address</t>
  </si>
  <si>
    <t>Campus E-mail Address</t>
  </si>
  <si>
    <t>Mobile</t>
  </si>
  <si>
    <t>Gender</t>
  </si>
  <si>
    <t>DOB</t>
  </si>
  <si>
    <t>Marital Status</t>
  </si>
  <si>
    <t>Language</t>
  </si>
  <si>
    <t>Hobby</t>
  </si>
  <si>
    <t>Blood Group</t>
  </si>
  <si>
    <t>Aadhar Nubmer</t>
  </si>
  <si>
    <t>Father</t>
  </si>
  <si>
    <t>Father Mobile</t>
  </si>
  <si>
    <t>Father Occupation</t>
  </si>
  <si>
    <t>Mother</t>
  </si>
  <si>
    <t>Mother Mobile</t>
  </si>
  <si>
    <t>Mother Occupation</t>
  </si>
  <si>
    <t>Address</t>
  </si>
  <si>
    <t>City</t>
  </si>
  <si>
    <t>State</t>
  </si>
  <si>
    <t>Correspondence Address</t>
  </si>
  <si>
    <t>Correspondence City</t>
  </si>
  <si>
    <t>Correspondence State</t>
  </si>
  <si>
    <t>Current CGPA</t>
  </si>
  <si>
    <t>Backlog</t>
  </si>
  <si>
    <t>SSC School</t>
  </si>
  <si>
    <t>SSC Board</t>
  </si>
  <si>
    <t>SSC Joining Date</t>
  </si>
  <si>
    <t>SSC Passing Date</t>
  </si>
  <si>
    <t>SSC Marks</t>
  </si>
  <si>
    <t>SSC CGPA</t>
  </si>
  <si>
    <t>HSC School</t>
  </si>
  <si>
    <t>HSC Board</t>
  </si>
  <si>
    <t>HSC Joining Date</t>
  </si>
  <si>
    <t>HSC Passing Date</t>
  </si>
  <si>
    <t>HSC Marks</t>
  </si>
  <si>
    <t>HSC CGPA</t>
  </si>
  <si>
    <t>Diploma</t>
  </si>
  <si>
    <t>Diploma College</t>
  </si>
  <si>
    <t>Diploma Joining Date</t>
  </si>
  <si>
    <t>Diploma Passing Date</t>
  </si>
  <si>
    <t>Diploma Marks</t>
  </si>
  <si>
    <t>Diploma CGPA</t>
  </si>
  <si>
    <t>Graduation University</t>
  </si>
  <si>
    <t>Graduation College</t>
  </si>
  <si>
    <t>Graduation Joining Date</t>
  </si>
  <si>
    <t>Graduation Passing Date</t>
  </si>
  <si>
    <t>Graduation Marks</t>
  </si>
  <si>
    <t>Graduation CGPA</t>
  </si>
  <si>
    <t>Post Graduation University</t>
  </si>
  <si>
    <t>Post Graduation College</t>
  </si>
  <si>
    <t>Post Graduation Joining Date</t>
  </si>
  <si>
    <t>Post Graduation Passing Date</t>
  </si>
  <si>
    <t>Post Graduation Marks</t>
  </si>
  <si>
    <t>Post Graduation CGPA</t>
  </si>
  <si>
    <t>Technical Skills</t>
  </si>
  <si>
    <t>Work Experience</t>
  </si>
  <si>
    <t>Total Experience</t>
  </si>
  <si>
    <t>Project / Internship Detail</t>
  </si>
  <si>
    <t>Total(weeks)</t>
  </si>
  <si>
    <t>Certifications Details(if any)</t>
  </si>
  <si>
    <t>Profile Picture</t>
  </si>
  <si>
    <t>Intern Counter</t>
  </si>
  <si>
    <t>Job Counter</t>
  </si>
  <si>
    <t>MBA-ACM</t>
  </si>
  <si>
    <t>2025-2027</t>
  </si>
  <si>
    <t>H2570001</t>
  </si>
  <si>
    <t>ABDUL RAFEH</t>
  </si>
  <si>
    <t>CHOUHAN</t>
  </si>
  <si>
    <t>Abdul Rafeh Chouhan</t>
  </si>
  <si>
    <t>rafeh2003abdul@gmail.com</t>
  </si>
  <si>
    <t>h2570001@student.nicmar.ac.in</t>
  </si>
  <si>
    <t>Male</t>
  </si>
  <si>
    <t>17-May-2003</t>
  </si>
  <si>
    <t>Single</t>
  </si>
  <si>
    <t>ENGLISH, HINDI, URDU, MARVADI</t>
  </si>
  <si>
    <t>O+ve</t>
  </si>
  <si>
    <t>9165 5911 9542</t>
  </si>
  <si>
    <t>ABDUL HAMEED CHOUHAN</t>
  </si>
  <si>
    <t>BUSINESS</t>
  </si>
  <si>
    <t>REHANA CHOUHAN</t>
  </si>
  <si>
    <t>HOUSEWIFE</t>
  </si>
  <si>
    <t>Flat No201, GM Galaxy, Fatima Nagar Colony, Tolichowki,Hyderabad</t>
  </si>
  <si>
    <t>Hyderabad</t>
  </si>
  <si>
    <t>Telangana</t>
  </si>
  <si>
    <t>NA</t>
  </si>
  <si>
    <t>MARICA HIGH SCHOOL</t>
  </si>
  <si>
    <t>CBSE(HYDERABAD/TELANGANA)</t>
  </si>
  <si>
    <t>2014-Jul</t>
  </si>
  <si>
    <t>2019-May</t>
  </si>
  <si>
    <t>SRI CHAITANYA JUNIOR COLLEGE</t>
  </si>
  <si>
    <t>TSBIE</t>
  </si>
  <si>
    <t>2020-Jun</t>
  </si>
  <si>
    <t>2021-Jun</t>
  </si>
  <si>
    <t>OSMANIA UNIVERSITY</t>
  </si>
  <si>
    <t>CHAITANYA BHARATHI INSTITUTE OF TECHNOLOGY</t>
  </si>
  <si>
    <t>2021-Dec</t>
  </si>
  <si>
    <t>2025-May</t>
  </si>
  <si>
    <t>AutoCAD,MS Office,MS Project,ETABS,STAAD.PRO,ANSYS Fluent,EPANET,HEC-RAS,QGIS,Geo5,Adobe Photoshop</t>
  </si>
  <si>
    <t>DOYEN CONSTRUCTIONS PRIVATE LIMITED | SITE MANAGEMENT, SCHEDULING | HYDERABAD | May 2025 | Aug 2025 | 13.142857142857 Weeks
Chaitanya Bharathi Institute of Technology | ANSYS Fluent, High Rise Structures Modelling | Hyderabad | Aug 2024 | May 2025 | 38 Weeks
New Asia Group | Structural Analysis, Site Management | Chennai, Tamil Nadu | Jun 2024 | Jul 2024 | 4.4285714285714 Weeks</t>
  </si>
  <si>
    <t>Data Science Foundation Certification
The Joy of Computing Using Python</t>
  </si>
  <si>
    <t>H2570002</t>
  </si>
  <si>
    <t>ABHINAV</t>
  </si>
  <si>
    <t>BARIK</t>
  </si>
  <si>
    <t>Abhinav Barik</t>
  </si>
  <si>
    <t>abhinavbarik678@gmail.com</t>
  </si>
  <si>
    <t>h2570002@student.nicmar.ac.in</t>
  </si>
  <si>
    <t>14-Feb-2003</t>
  </si>
  <si>
    <t>English ,Hindi &amp; Odia</t>
  </si>
  <si>
    <t>9235 8886 8947</t>
  </si>
  <si>
    <t>DADHI BAMAN BARIK</t>
  </si>
  <si>
    <t>ADMINISTRATIVE OFFICER</t>
  </si>
  <si>
    <t>AKANKSHYA PRADHAN</t>
  </si>
  <si>
    <t>ML/01 MAHABIRPADA, DHANUPALI, SAMBALPUR</t>
  </si>
  <si>
    <t>Sambalpur</t>
  </si>
  <si>
    <t>Odisha</t>
  </si>
  <si>
    <t>KENDRIYA VIDYALAYA NO:1 SAMBALPUR</t>
  </si>
  <si>
    <t>CBSE, SAMBALPUR</t>
  </si>
  <si>
    <t>2017-Apr</t>
  </si>
  <si>
    <t>2018-May</t>
  </si>
  <si>
    <t>VIKASH THE CONCEPT SCHOOL</t>
  </si>
  <si>
    <t>2020-Apr</t>
  </si>
  <si>
    <t>2021-Aug</t>
  </si>
  <si>
    <t>SIKSHA 'O' ANUSANDHAN</t>
  </si>
  <si>
    <t>INSTITUTE OF TECHNICAL EDUCATION AND RESEARCH, BHUBANESWAR</t>
  </si>
  <si>
    <t>2021-Sep</t>
  </si>
  <si>
    <t>2025-Jun</t>
  </si>
  <si>
    <t>AutoCAD,STAAD PRO</t>
  </si>
  <si>
    <t>INSTITUTE OF TECHNICAL EDUCATION AND RESEARCH,SOA | STUDENT | BHUBANESWAR | Jan 2025 | Jun 2025 | 21.428571428571 Weeks</t>
  </si>
  <si>
    <t>H2570003</t>
  </si>
  <si>
    <t>ADETI</t>
  </si>
  <si>
    <t>AVINASH</t>
  </si>
  <si>
    <t>Adeti Avinash</t>
  </si>
  <si>
    <t>adetiavinash8@gmail.com</t>
  </si>
  <si>
    <t>h2570003@student.nicmar.ac.in</t>
  </si>
  <si>
    <t>24-Sep-2003</t>
  </si>
  <si>
    <t>TELUGU,HINDI,ENGLISH</t>
  </si>
  <si>
    <t>6514 1461 3497</t>
  </si>
  <si>
    <t>ADETI DURGAIAH</t>
  </si>
  <si>
    <t>ADETI NEELA</t>
  </si>
  <si>
    <t>HOUSE WIFE</t>
  </si>
  <si>
    <t>18-32 KOTABOGUDA,NEAR SHIVALAYAM TEMPLE,CHENNUR</t>
  </si>
  <si>
    <t>Mancherial</t>
  </si>
  <si>
    <t>TRINITY MODEL SECONDARY SCHOOL</t>
  </si>
  <si>
    <t>SSC/TELANGANA</t>
  </si>
  <si>
    <t>2018-Jun</t>
  </si>
  <si>
    <t>DIPLOMA IN CIVIL ENGINEERING</t>
  </si>
  <si>
    <t>JAWAHARLAL NEHRU GOVT POLYTECHNIC/TELANGANA</t>
  </si>
  <si>
    <t>2019-Jun</t>
  </si>
  <si>
    <t>2022-May</t>
  </si>
  <si>
    <t>JAWAHARLAL NEHRU TECHNOLOGICAL UNIVERSITY HYDERABAD</t>
  </si>
  <si>
    <t>VALLURUPALLI NAGESHWAR RAO VIGNANA JYOTHI INSTITUTE OF ENGINEERING AND TECHNOLOGY</t>
  </si>
  <si>
    <t>2022-Nov</t>
  </si>
  <si>
    <t>2025-Jul</t>
  </si>
  <si>
    <t>AutoCAD,MS Office,MS Project,Revit,ETABS,STAADPRO</t>
  </si>
  <si>
    <t>VNR VJIET | TURNING WASTE WATER INTO WEALTH | HYDERABAD | Oct 2024 | Apr 2025 | 30.142857142857 Weeks</t>
  </si>
  <si>
    <t>ETABS
Applications of Geo Syntheisis in Road Infrastructure</t>
  </si>
  <si>
    <t>H2570004</t>
  </si>
  <si>
    <t>ADHIP</t>
  </si>
  <si>
    <t>KUMAR</t>
  </si>
  <si>
    <t>Adhip Kumar</t>
  </si>
  <si>
    <t>kumaradhip31@gmail.com</t>
  </si>
  <si>
    <t>h2570004@student.nicmar.ac.in</t>
  </si>
  <si>
    <t>31-Jul-2002</t>
  </si>
  <si>
    <t>English, Hindi, Bengali</t>
  </si>
  <si>
    <t>A+ve</t>
  </si>
  <si>
    <t>2568 6033 1679</t>
  </si>
  <si>
    <t>DHANANJAY KUMAR</t>
  </si>
  <si>
    <t>RAILWAY SERVICE</t>
  </si>
  <si>
    <t>RITA KUMARI</t>
  </si>
  <si>
    <t>J.C.Bose Lane, South Dhadka, Asansol</t>
  </si>
  <si>
    <t>Paschim Bardhaman</t>
  </si>
  <si>
    <t>West Bengal</t>
  </si>
  <si>
    <t>DAV PUBLIC SCHOOL, ASANSOL</t>
  </si>
  <si>
    <t>CENTRAL BOARD OF SECONDARY EDUCATION</t>
  </si>
  <si>
    <t>2017-Jun</t>
  </si>
  <si>
    <t>INDIA INTERNATIONAL SCHOOL,ASANSOL</t>
  </si>
  <si>
    <t>2020-Jul</t>
  </si>
  <si>
    <t>MAULANA ABUL KALAM AZAD UNIVERSITY OF TECHNOLOGY, WEST BENGAL</t>
  </si>
  <si>
    <t>ASANSOL ENGINEERING COLLEGE,ASANSOL</t>
  </si>
  <si>
    <t>2020-Sep</t>
  </si>
  <si>
    <t>2024-Jul</t>
  </si>
  <si>
    <t>AutoCAD,MS Office,MS Project,Primavera</t>
  </si>
  <si>
    <t>ASANSOL ENGINEERING COLLEGE,ASANSOL | B-Tech Project | ASANSOL, West Bengal | Jan 2024 | Jun 2024 | 21.428571428571 Weeks
M/S S.D.-S. D &amp; P. Pvt Ltd., Patna, Bihar | Site Supervisor | Patna, Bihar | Jul 2024 | Dec 2024 | 26.142857142857 Weeks
EKAIVA Consulting LLP, Kolkata, West Bengal | Project Manager | Kolkata, West Bengal | Jan 2025 | Mar 2025 | 12.714285714286 Weeks</t>
  </si>
  <si>
    <t>H2570005</t>
  </si>
  <si>
    <t>ADITI</t>
  </si>
  <si>
    <t>SHARMA</t>
  </si>
  <si>
    <t>Aditi Sharma</t>
  </si>
  <si>
    <t>kiranaditi30@gmail.com</t>
  </si>
  <si>
    <t>h2570005@student.nicmar.ac.in</t>
  </si>
  <si>
    <t>Female</t>
  </si>
  <si>
    <t>30-Jan-2003</t>
  </si>
  <si>
    <t>English, Hindi, dogri</t>
  </si>
  <si>
    <t>6255 7050 2842</t>
  </si>
  <si>
    <t>DEEPAK SHARMA</t>
  </si>
  <si>
    <t>GOVERNMENT EMPLOYEE</t>
  </si>
  <si>
    <t>KIRAN SHARMA</t>
  </si>
  <si>
    <t>HOME MAKER</t>
  </si>
  <si>
    <t>60/A Last Morh Gandhi Nagar</t>
  </si>
  <si>
    <t>Jammu</t>
  </si>
  <si>
    <t>Jammu Kashmir</t>
  </si>
  <si>
    <t>JODAMAL PUBLIC SCHOOL</t>
  </si>
  <si>
    <t>CBSE, JAMMU</t>
  </si>
  <si>
    <t>CIVIL ENGINEERING</t>
  </si>
  <si>
    <t>GRAPHIC ERA HILL UNIVERSITY, UTTARAKHAND</t>
  </si>
  <si>
    <t>2018-Aug</t>
  </si>
  <si>
    <t>2021-Oct</t>
  </si>
  <si>
    <t>GURU NANAK DEV UNIVERSITY</t>
  </si>
  <si>
    <t>GURU NANAK DEV UNIVERSITY, PUNJAB</t>
  </si>
  <si>
    <t>2024-Jun</t>
  </si>
  <si>
    <t>CPWD | Intern | Chandigarh | Jan 2024 | May 2024 | 17.142857142857 Weeks
Public Works Department, Roads and Building | intern | udhampur, Jammu | Dec 2020 | Jan 2021 | 4.7142857142857 Weeks</t>
  </si>
  <si>
    <t>NPTEL Ethics in engineering</t>
  </si>
  <si>
    <t>H2570006</t>
  </si>
  <si>
    <t>ADITYA</t>
  </si>
  <si>
    <t>SAMANTARAY</t>
  </si>
  <si>
    <t>Aditya Samantaray</t>
  </si>
  <si>
    <t>samantarayaditya14@gmail.com</t>
  </si>
  <si>
    <t>h2570006@student.nicmar.ac.in</t>
  </si>
  <si>
    <t>25-Jun-2003</t>
  </si>
  <si>
    <t>English, Hindi, Odia</t>
  </si>
  <si>
    <t>6075 5638 4561</t>
  </si>
  <si>
    <t>SUBASH CHANDRA SAMANTARAY</t>
  </si>
  <si>
    <t>BUILDER</t>
  </si>
  <si>
    <t>SUMAN SAMANTARAY</t>
  </si>
  <si>
    <t>HIG C-55 HB Colony , Baramunda , Bhubaneswar</t>
  </si>
  <si>
    <t>Khordha</t>
  </si>
  <si>
    <t>DAV PUBLIC SCHOOL, KALINGANAGAR</t>
  </si>
  <si>
    <t>CBSE , BHUBANESWAR</t>
  </si>
  <si>
    <t>2018-Apr</t>
  </si>
  <si>
    <t>2021-Jul</t>
  </si>
  <si>
    <t>SIKSHA 'O' ANUSANDHAN UNIVERSITY</t>
  </si>
  <si>
    <t>INSTITUTE OF TECHNICAL EDUCATION AND RESEARCH</t>
  </si>
  <si>
    <t>AutoCAD,STAAD Pro</t>
  </si>
  <si>
    <t>Institute of Technical Education and Research , SOA | Student | Bhubaneswar | Feb 2025 | Jun 2025 | 16.857142857143 Weeks</t>
  </si>
  <si>
    <t>H2570007</t>
  </si>
  <si>
    <t>AISHA</t>
  </si>
  <si>
    <t>NUHA</t>
  </si>
  <si>
    <t>Aisha Nuha</t>
  </si>
  <si>
    <t>aishanuhacm@gmail.com</t>
  </si>
  <si>
    <t>h2570007@student.nicmar.ac.in</t>
  </si>
  <si>
    <t>31-Jan-2003</t>
  </si>
  <si>
    <t>English, Hindi, Malayalam</t>
  </si>
  <si>
    <t>Reading Books,Music</t>
  </si>
  <si>
    <t>AB+ve</t>
  </si>
  <si>
    <t>6767 0497 2273</t>
  </si>
  <si>
    <t>MUHAMMAD SIHAS V C</t>
  </si>
  <si>
    <t>HAIRUNIZHA C M</t>
  </si>
  <si>
    <t>ASSISTANT PROFESSOR</t>
  </si>
  <si>
    <t>10D PVS Fortune Apartment, Kannothumchal</t>
  </si>
  <si>
    <t>Kannur</t>
  </si>
  <si>
    <t>Kerala</t>
  </si>
  <si>
    <t>MOUNT GUIDE INTERNATIONAL SCHOOL</t>
  </si>
  <si>
    <t>CBSE, KERALA</t>
  </si>
  <si>
    <t>URSULINE SENIOR SECONDARY SCHOOL</t>
  </si>
  <si>
    <t>2019-Jul</t>
  </si>
  <si>
    <t>2020-May</t>
  </si>
  <si>
    <t>APJ ABDUL KALAM TECHNOLOGICAL UNIVERSITY</t>
  </si>
  <si>
    <t>VIMAL JYOTHI ENGINEERING COLLEGE</t>
  </si>
  <si>
    <t>2020-Aug</t>
  </si>
  <si>
    <t>AutoCAD,MS Office,MS Project,Primavera,Staad Pro</t>
  </si>
  <si>
    <t>Mesco Builders | Site Engineer | Kozhikode | Jul 2024 | Jun 2025 | 0Y 11M | 1.8</t>
  </si>
  <si>
    <t>0 Years 12 Months</t>
  </si>
  <si>
    <t>Arif Associates | AutoCAD Intern | Kozhikode | May 2023 | May 2023 | 0.85714285714286 Weeks
VIMAL JYOTHI ENGINEERING COLLEGE | ENVIRONMENTAL ENGINEERING - DEFLUORIDATION OF WATER | KANNUR | Aug 2023 | Jun 2024 | 43 Weeks</t>
  </si>
  <si>
    <t>AutoCAD Essential
Structural Analysis and BIM
Engineering Workshop</t>
  </si>
  <si>
    <t>H2570008</t>
  </si>
  <si>
    <t>AKASH</t>
  </si>
  <si>
    <t>MOHANTY</t>
  </si>
  <si>
    <t>Akash Kumar Mohanty</t>
  </si>
  <si>
    <t>akash90mohanty@gmail.com</t>
  </si>
  <si>
    <t>h2570008@student.nicmar.ac.in</t>
  </si>
  <si>
    <t>26-Jan-2003</t>
  </si>
  <si>
    <t>English,Hindi,Odia</t>
  </si>
  <si>
    <t>9409 1664 9563</t>
  </si>
  <si>
    <t>MANOJ KUMAR MOHANTY</t>
  </si>
  <si>
    <t>BUSINESSMAN</t>
  </si>
  <si>
    <t>PADMESWARI MOHANTY</t>
  </si>
  <si>
    <t>Baidaposi,Rairangpur,Mayurbhanj</t>
  </si>
  <si>
    <t>Mayurbhanj</t>
  </si>
  <si>
    <t>SARASWATI SISU VIDYA MANDIR, RAIRANGPUR</t>
  </si>
  <si>
    <t>BOARD OF SECONDARY EDUCATION, ODISHA</t>
  </si>
  <si>
    <t>2013-Apr</t>
  </si>
  <si>
    <t>MAYURBHANJ SCHOOL OF ENGINEERING, BARIPADA</t>
  </si>
  <si>
    <t>2022-Jul</t>
  </si>
  <si>
    <t>SIKSHA â€˜Oâ€™ ANUSANDHAN UNIVERSITY</t>
  </si>
  <si>
    <t>2022-Oct</t>
  </si>
  <si>
    <t>AutoCAD,MS Project,STAAD.Pro,Microsoft Project,Primevera P6,Revit,Navisworks</t>
  </si>
  <si>
    <t>Institute of Technical Education and Research | Student  | Bhubaneswar  | Feb 2025 | Jun 2025 | 16.857142857143 Weeks</t>
  </si>
  <si>
    <t>H2570009</t>
  </si>
  <si>
    <t>ALAPATI</t>
  </si>
  <si>
    <t>ABHIRAM</t>
  </si>
  <si>
    <t>SAI VENKATA SUBHASH</t>
  </si>
  <si>
    <t>Alapati Abhiram Sai Venkata Subhash</t>
  </si>
  <si>
    <t>abhiramchowdary571@gmail.com</t>
  </si>
  <si>
    <t>h2570009@student.nicmar.ac.in</t>
  </si>
  <si>
    <t>23-Dec-2002</t>
  </si>
  <si>
    <t>ENGLISH,HINDI,TELUGU</t>
  </si>
  <si>
    <t>Reading Books,Playing Cricket,Travelling,Cooking</t>
  </si>
  <si>
    <t>9529 9290 1149</t>
  </si>
  <si>
    <t>ALAPATI SIVARAMA KRISHNA</t>
  </si>
  <si>
    <t>ALAPATI SOWBHAGYA LAKSHMI</t>
  </si>
  <si>
    <t>2-14,Main Road, Pasivedala,Kovvuru Mandalam.</t>
  </si>
  <si>
    <t>East Godavari</t>
  </si>
  <si>
    <t>Andhra Pradesh</t>
  </si>
  <si>
    <t>BARADWAJ BUILDING_x000D_
OPPOSITE ASCENT CANCER HOSPITAL, SYAMALA NAGAR</t>
  </si>
  <si>
    <t>SRI GOWTHAMI (EM) H SCHOOL</t>
  </si>
  <si>
    <t>BOARD OF SECONDARY EDUCATION, ANDHRA PRADESH</t>
  </si>
  <si>
    <t>2018-Mar</t>
  </si>
  <si>
    <t>PRATHIBA JUNIOR COLLEGE</t>
  </si>
  <si>
    <t>BOARD OF INTERMEDIATE EDUCATION, ANDHRA PRADESH</t>
  </si>
  <si>
    <t>2020-Mar</t>
  </si>
  <si>
    <t>SRM UNIVERSITY AP</t>
  </si>
  <si>
    <t>AutoCAD,Primavera,Scheduling,Delay Analysis,FIDIC,SCL Protocol,MS Office,Power BI,MSP,BIM</t>
  </si>
  <si>
    <t>SRM University AP | Final year Project | Amaravati | Jan 2025 | Apr 2025 | 16.285714285714 Weeks
SRM University AP | Research Intern | Amaravati | Aug 2023 | Oct 2024 | 65.142857142857 Weeks
MEGHA ENGINEERING &amp; INFRASTRUCTURES LIMITED | INTERN | RAJAHMUNDRY | Jun 2023 | Aug 2023 | 7.2857142857143 Weeks</t>
  </si>
  <si>
    <t>Construction Project Management â€“ Columbia University (via Coursera)
Construction Scheduling â€“ Columbia University (via Coursera)
AUTOCAD</t>
  </si>
  <si>
    <t>H2570010</t>
  </si>
  <si>
    <t>ANJANA</t>
  </si>
  <si>
    <t>P B</t>
  </si>
  <si>
    <t>Anjana P B</t>
  </si>
  <si>
    <t>anjanaprasadvengeri24@gmail.com</t>
  </si>
  <si>
    <t>h2570010@student.nicmar.ac.in</t>
  </si>
  <si>
    <t>24-Oct-2001</t>
  </si>
  <si>
    <t>MALAYALAM, ENGLISH, HINDI</t>
  </si>
  <si>
    <t>Drawing,Crafting,Singing,Sewing</t>
  </si>
  <si>
    <t>B+ve</t>
  </si>
  <si>
    <t>4699 8780 3072</t>
  </si>
  <si>
    <t>PRASAD K</t>
  </si>
  <si>
    <t>RETIRED FROM KSEB</t>
  </si>
  <si>
    <t>BINSI BS</t>
  </si>
  <si>
    <t>TEACHER</t>
  </si>
  <si>
    <t>CHITHIRA (H)_x000D_
KORACHAN KUZHIYIL PARAMBA_x000D_
VENGERI PO, KOZHIKODE</t>
  </si>
  <si>
    <t>Kozhikode</t>
  </si>
  <si>
    <t>PROVIDENCE GIRLS HIGHER SECONDARY SCHOOL</t>
  </si>
  <si>
    <t>KERALA BOARD OF PUBLIC EXAMINATIONS</t>
  </si>
  <si>
    <t>2016-Jun</t>
  </si>
  <si>
    <t>2017-May</t>
  </si>
  <si>
    <t>KERALA BOARD OF HIGHER SECONDARY EXAMINATIONS</t>
  </si>
  <si>
    <t>COLLEGE OF ENGINEERING TRIVANDRUM</t>
  </si>
  <si>
    <t>2023-Jun</t>
  </si>
  <si>
    <t>AutoCAD,MS Office,MS Project,Primavera,STAAD Pro</t>
  </si>
  <si>
    <t>COLLEGE OF ENGINEERING TRIVANDRUM | STUDENT | TRIVANDRUM | Jun 2018 | Jun 2019 | 56 Weeks
Centre for Water Resources Development and Management (CWRDM) | GRADUATE TECHNICIAN APPRENTICE | KOZHIKODE, KERALA | Mar 2024 | Mar 2025 | 52 Weeks</t>
  </si>
  <si>
    <t>ENGINEERS LICENCE
COURSERA
2nd in CREATRIX conducted as a part of PANTHEON 7.0 organized by ICI CET Student's chapter
5 days Internship on Geo mapping
3 Day AUTOCAD Workshop
DESIGN HEAD for PANTHEON tech fest conducted by ICI
INDIAN CONCRETE INSTITUTE</t>
  </si>
  <si>
    <t>H2570011</t>
  </si>
  <si>
    <t>ARAVIND</t>
  </si>
  <si>
    <t>G</t>
  </si>
  <si>
    <t>Aravind G</t>
  </si>
  <si>
    <t>aravindg8608@gmail.com</t>
  </si>
  <si>
    <t>h2570011@student.nicmar.ac.in</t>
  </si>
  <si>
    <t>14-Aug-2001</t>
  </si>
  <si>
    <t>English, Malayalam, Tamil, Hindi</t>
  </si>
  <si>
    <t>9608 6848 5158</t>
  </si>
  <si>
    <t>K GOPALAKRISHNA PILLAI</t>
  </si>
  <si>
    <t>CONTRACTOR</t>
  </si>
  <si>
    <t>MINI R</t>
  </si>
  <si>
    <t>VRINDAVANAM, MUTHUPILAKADU P.O, SASTHAMKOTTA, KOLLAM</t>
  </si>
  <si>
    <t>Kollam</t>
  </si>
  <si>
    <t>BROOK INTERNATIONAL SCHOOL</t>
  </si>
  <si>
    <t>CBSE (KOLLAM/KERALA)</t>
  </si>
  <si>
    <t>2019-Apr</t>
  </si>
  <si>
    <t>VALIA KOONAMBAIKULATHAMMA COLLEGE OF ENGINEERING &amp; TECHNOLOGY (TRIVANDRUM/KERALA)</t>
  </si>
  <si>
    <t>2020-Nov</t>
  </si>
  <si>
    <t>2024-May</t>
  </si>
  <si>
    <t>AutoCAD,MS Office,MS Project,Primavera,Advanced Excel,Microsoft Power BI</t>
  </si>
  <si>
    <t>Craft Builders and developers | Site Engineer  | Kollam | Jul 2024 | Jul 2025 | 0Y 11M | 1.8</t>
  </si>
  <si>
    <t>Public Work Department | Civil Engineering Intern | Special Buildings Section No: VI, Thiruvananthapuram | Feb 2024 | Feb 2024 | 0.57142857142857 Weeks
Valia Koonambaikulathamma College of Engineering &amp; Technology | Geotechnical engineering | Parippally | Aug 2023 | Jun 2024 | 43.857142857143 Weeks</t>
  </si>
  <si>
    <t>H2570012</t>
  </si>
  <si>
    <t>aravind99doc@gmail.com</t>
  </si>
  <si>
    <t>h2570012@student.nicmar.ac.in</t>
  </si>
  <si>
    <t>03-Oct-1999</t>
  </si>
  <si>
    <t>English,Tamil</t>
  </si>
  <si>
    <t>9648 6762 2762</t>
  </si>
  <si>
    <t>GANESAN C</t>
  </si>
  <si>
    <t>FARMER</t>
  </si>
  <si>
    <t>DHANA LAKSHMI G</t>
  </si>
  <si>
    <t>4/104,Vadakala Thottam, Segudanthali, Karumathampatti</t>
  </si>
  <si>
    <t>Coimbatore</t>
  </si>
  <si>
    <t>Tamil Nadu</t>
  </si>
  <si>
    <t>NAVA BHARATH NATIONAL SCHOOL</t>
  </si>
  <si>
    <t>CBSE TAMILNADU</t>
  </si>
  <si>
    <t>2014-Jun</t>
  </si>
  <si>
    <t>2015-May</t>
  </si>
  <si>
    <t>NAVA BHARATH MATRICULATION HIGHER SECONDARY SCHOOL</t>
  </si>
  <si>
    <t>STATE BOARD OF SCHOOL EXAMINATIONS, TAMIL NADU</t>
  </si>
  <si>
    <t>2017-Mar</t>
  </si>
  <si>
    <t>ANNA UNIVERSITY</t>
  </si>
  <si>
    <t>KONGU ENGINEERING COLLEGE, TAMIL NADU</t>
  </si>
  <si>
    <t>2017-Aug</t>
  </si>
  <si>
    <t>M.E.</t>
  </si>
  <si>
    <t>B.E project | Civil Engineering | Erode | Jan 2021 | Apr 2021 | 16.142857142857 Weeks</t>
  </si>
  <si>
    <t>H2570013</t>
  </si>
  <si>
    <t>ARCHIT</t>
  </si>
  <si>
    <t>MISHRA</t>
  </si>
  <si>
    <t>Archit Mishra</t>
  </si>
  <si>
    <t>mishraarchit846@gmail.com</t>
  </si>
  <si>
    <t>h2570013@student.nicmar.ac.in</t>
  </si>
  <si>
    <t>27-Jul-1999</t>
  </si>
  <si>
    <t>Hindi, English, Punjabi</t>
  </si>
  <si>
    <t>Traveling, curiosity about the things I don&amp;#39;t know.</t>
  </si>
  <si>
    <t>3208 8351 1559</t>
  </si>
  <si>
    <t>MAHESH KUMAR MISHRA</t>
  </si>
  <si>
    <t>PRIVATE JOB</t>
  </si>
  <si>
    <t>SUNITA MISHRA</t>
  </si>
  <si>
    <t>106/166 A Gandhi Nagar_x000D_</t>
  </si>
  <si>
    <t>Kanpur Nagar</t>
  </si>
  <si>
    <t>Uttar Pradesh</t>
  </si>
  <si>
    <t>OMKARESHWAR S V N I C J. NAGAR KANPUR</t>
  </si>
  <si>
    <t>BOARD OF HIGH SCHOOL AND INTERMEDIATE EDUCATION U.P.</t>
  </si>
  <si>
    <t>2013-Jul</t>
  </si>
  <si>
    <t>2014-May</t>
  </si>
  <si>
    <t>2015-Jul</t>
  </si>
  <si>
    <t>2016-May</t>
  </si>
  <si>
    <t>DR. A.P.J. ABDUL KALAM TECHNICAL UNIVERSITY, UP</t>
  </si>
  <si>
    <t>SUNRISE INSTITUTE OF ENGINEERING TECHNOLOGY &amp; MANAGEMENT, UNNAO</t>
  </si>
  <si>
    <t>2016-Aug</t>
  </si>
  <si>
    <t>AutoCAD,MS Office,MS Project,Code Books</t>
  </si>
  <si>
    <t>Enviro Infra Engineers Ltd | Execution Engineer  | Jaipur Rajasthan  | Dec 2024 | Aug 2025 | 0Y 8M | 3.25
Merit Technologies India Ltd. | Site Engineer  | Surguja Chhattisgarh  | Jul 2022 | Nov 2024 | 2Y 4M | 3.12
M/s Sameer Enterprises | Site Engineer  | Kanpur Uttar Pradesh  | Sep 2020 | Sep 2021 | 1Y 0M | 1.2</t>
  </si>
  <si>
    <t>4 Years 0 Months</t>
  </si>
  <si>
    <t>Sunrise Institute of Engineering Technology &amp; Management | B.Tech Project | Unnao | Jan 2020 | May 2020 | 20 Weeks
M/s Sameer Enterprises | Site Engineer | Kanpur UP | Sep 2020 | Sep 2021 | 53.428571428571 Weeks
JALANDHAR SMART CITY LTD. | SITE ENGINEER INTERN  | JALANDHAR, PUNJAB | Sep 2021 | Jul 2022 | 41 Weeks</t>
  </si>
  <si>
    <t>Certificate Of Appreciation
Advanced Construction Technology</t>
  </si>
  <si>
    <t>H2570014</t>
  </si>
  <si>
    <t>ATHOTA</t>
  </si>
  <si>
    <t>SUBHUSHAN</t>
  </si>
  <si>
    <t>Athota Subhushan</t>
  </si>
  <si>
    <t>athotasubhushan@gmail.com</t>
  </si>
  <si>
    <t>h2570014@student.nicmar.ac.in</t>
  </si>
  <si>
    <t>15-Dec-2003</t>
  </si>
  <si>
    <t>English,Hindi,Telugu</t>
  </si>
  <si>
    <t>8747 1459 1152</t>
  </si>
  <si>
    <t>ATHOTA BHAGYA RAJU</t>
  </si>
  <si>
    <t>ATHOTA ROJA RANI</t>
  </si>
  <si>
    <t>303 Dblock Sai Mitra Towers_x000D_
Kushaiguda Ecil</t>
  </si>
  <si>
    <t>SRI CHAITANYA TECHNO SCHOOL</t>
  </si>
  <si>
    <t>BOARD OF SECONDARY EDUCATION TELANGANA STATE</t>
  </si>
  <si>
    <t>2019-Mar</t>
  </si>
  <si>
    <t>SRI CHAITANYA JR. KALASALA</t>
  </si>
  <si>
    <t>TELANGANA STATE BOARD OF INTERMEDIATE EDUCATION</t>
  </si>
  <si>
    <t>2021-Apr</t>
  </si>
  <si>
    <t>CHAITANYA BHARATHI INSTITUTE OF TECHNOLOGY HYDERABAD TELANGANA</t>
  </si>
  <si>
    <t>2025-Apr</t>
  </si>
  <si>
    <t>AutoCAD,MS Office,MS Project,STAAD PRO,ansys</t>
  </si>
  <si>
    <t>Rajapushpa properties pvt. Ltd. | intern - Quantity Surveying&amp;Planning Dept. | Narsingi | Feb 2025 | Apr 2025 | 8.4285714285714 Weeks
CHAITANYA BHARATHI INSTITUTE OF TECHNOLOGY | PROJECT LEAD / CIVIL ENGINEERING STUDENT RESEARCHER | GANDIPET | Aug 2024 | May 2025 | 40.285714285714 Weeks</t>
  </si>
  <si>
    <t>APPLICATIONS OF REMOTE SENSING &amp; GIS
SOFTWARE APPLICATIONS FOR SUSTAINABLE WATER RESOURCE MANAGEMENT</t>
  </si>
  <si>
    <t>H2570015</t>
  </si>
  <si>
    <t>BALANAGU</t>
  </si>
  <si>
    <t>NOMULA AMARNADH</t>
  </si>
  <si>
    <t>Balanagu Nomula Amarnadh</t>
  </si>
  <si>
    <t>nomulaamarnadh@gmail.com</t>
  </si>
  <si>
    <t>h2570015@student.nicmar.ac.in</t>
  </si>
  <si>
    <t>11-Jul-2003</t>
  </si>
  <si>
    <t>English,Telugu,Hindi</t>
  </si>
  <si>
    <t>7083 3210 5870</t>
  </si>
  <si>
    <t>BALANAGU JWALA SRINIVASA RAO</t>
  </si>
  <si>
    <t>PASSED AWAY</t>
  </si>
  <si>
    <t>BALANAGU PARVATHI DEVI</t>
  </si>
  <si>
    <t>12-93/1,Main Road, Near Amaralingeswara Swamy Temple, Amaravathi.</t>
  </si>
  <si>
    <t>Palnadu</t>
  </si>
  <si>
    <t>ST AUGUSTINE ENGLISH MEDIUM SCHOOL</t>
  </si>
  <si>
    <t>BOARD OF SECONDARY EDUCATION ANDHRA PRADESH</t>
  </si>
  <si>
    <t>CHALAPATHI INSTITUTE OF TECHNOLOGY, MOTHADAKA, ANDHRA PRADESH</t>
  </si>
  <si>
    <t>VIGNAN FOUNDATION FOR SCIENCE TECHNOLOGY AND RESEARCH</t>
  </si>
  <si>
    <t>VIGNAN FOUNDATION FOR SCIENCE TECHNOLOGY AND RESEARCH,VADLAMUDI,ANDHRA PRADESH</t>
  </si>
  <si>
    <t>AutoCAD,MS Office,MS Project,Primavera,SketchUp,Revit,Navisworks,BIM</t>
  </si>
  <si>
    <t>VISHWA SAMUDRA ENGINEERING PRIVATE LIMITED | GRADUATE TRAINEE ENGINEER | MULAPETA, SRIKAKULAM | Dec 2023 | Apr 2024 | 18.285714285714 Weeks
VIGNAN FOUNDATION FOR SCIENCE TECHNOLOGY AND RESEARCH | ESTIMATION &amp; QUALITY CONTROL | VADLAMUDI, GUNTUR | Jul 2023 | Nov 2023 | 20.142857142857 Weeks</t>
  </si>
  <si>
    <t>Basic Construction Materials
Introduction to Internet of Things
Joy of Computing using Python
Building Information Modeling (BIM)</t>
  </si>
  <si>
    <t>H2570016</t>
  </si>
  <si>
    <t>HASMITHA</t>
  </si>
  <si>
    <t>BALLA</t>
  </si>
  <si>
    <t>Hasmitha Balla</t>
  </si>
  <si>
    <t>ballahasmitha19@gmail.com</t>
  </si>
  <si>
    <t>h2570016@student.nicmar.ac.in</t>
  </si>
  <si>
    <t>21-Dec-2002</t>
  </si>
  <si>
    <t>ENGLISH, TELUGU, HINDI</t>
  </si>
  <si>
    <t>8870 5974 7041</t>
  </si>
  <si>
    <t>BALLA VEERRAJU</t>
  </si>
  <si>
    <t>PRIVATE EMPLOYEE</t>
  </si>
  <si>
    <t>BALLA VANISRI</t>
  </si>
  <si>
    <t>ROAD NO.6, BHAVANIPURAM COLONY_x000D_
H. NO 1-52/1/363</t>
  </si>
  <si>
    <t>VOXPOP HIGH SCHOOL</t>
  </si>
  <si>
    <t>BOARD OF SECONDARY EDUCATION TELANGANA</t>
  </si>
  <si>
    <t>SRI GAYATRI COLLEGE</t>
  </si>
  <si>
    <t>2018-Jul</t>
  </si>
  <si>
    <t>ICFAI UNIVERSITY</t>
  </si>
  <si>
    <t>ICFAI SCHOOL OF ARCHITECTURE</t>
  </si>
  <si>
    <t>2020-Oct</t>
  </si>
  <si>
    <t>AutoCAD,MS Office,MS Project,Primavera,Sketchup,Revit,Rhino,Photoshop,Enscape,Twinmotion</t>
  </si>
  <si>
    <t>B Design Studios | Internship | Hyderabad | Jan 2024 | May 2024 | 18.571428571429 Weeks
ICFAI School of Architecture | Final Project | Hyderabad  | Jan 2025 | Jun 2026 | 73.428571428571 Weeks</t>
  </si>
  <si>
    <t>Basics of Photography
Overview and Perspectives of Values
Apparel Designing
Socio Psychological Basis
Basics of Event Management</t>
  </si>
  <si>
    <t>H2570017</t>
  </si>
  <si>
    <t>BARATAM</t>
  </si>
  <si>
    <t>SIVA</t>
  </si>
  <si>
    <t>KISHORE</t>
  </si>
  <si>
    <t>Baratam Siva Kishore</t>
  </si>
  <si>
    <t>sivakishore662@gmail.com</t>
  </si>
  <si>
    <t>h2570017@student.nicmar.ac.in</t>
  </si>
  <si>
    <t>06-Jul-2002</t>
  </si>
  <si>
    <t>ENGLISH,TELUGU,HINDI</t>
  </si>
  <si>
    <t>cricket,kabaddi,cooking</t>
  </si>
  <si>
    <t>9777 7536 9670</t>
  </si>
  <si>
    <t>BARATAM SREERAMA MURTY</t>
  </si>
  <si>
    <t>SMALL SCALE BUSINESS</t>
  </si>
  <si>
    <t>BARATAM PARVATHI</t>
  </si>
  <si>
    <t>1-10B, Gunduvalasa, Jalumuru Mandal, Srikakulam Dist</t>
  </si>
  <si>
    <t>Srikakulam</t>
  </si>
  <si>
    <t>7-60/1, ANAND NAGAR, LALAGADI MALAKPET, SHAMEERPET</t>
  </si>
  <si>
    <t>KESHAVA REDDY HIGH SCHOOL</t>
  </si>
  <si>
    <t>BOARD OF SECONDARY EDUCATION (SRIKAKULAM / ANDHRA PRADESH)</t>
  </si>
  <si>
    <t>AMARAVATI INTERNATIONAL INSTITUTE OF MATHEMATICS AND SCIENCE (AIIMS) JUNIOR COLLEGE</t>
  </si>
  <si>
    <t>BOARD OF INTERMEDIATE EDUCATION (SRIKAKULAM / ANDHRA PRADESH)</t>
  </si>
  <si>
    <t>JAWAHARLAL NEHRU TECHNOLOGICAL UNIVERSITY KAKINADA</t>
  </si>
  <si>
    <t>SAGI RAMA KRISHNAM RAJU ENGINEERING COLLEGE (BHIMAVARAM / ANDHRA PRADESH)</t>
  </si>
  <si>
    <t>2019-Aug</t>
  </si>
  <si>
    <t>SAGI RAMA KRISHNAM RAJU ENGINEERING COLLEGE | WATER RESOURCE | BHIMAVARAM | Aug 2022 | Apr 2023 | 32.285714285714 Weeks</t>
  </si>
  <si>
    <t>H2570018</t>
  </si>
  <si>
    <t>BARUN</t>
  </si>
  <si>
    <t>MAHATO</t>
  </si>
  <si>
    <t>Barun Mahato</t>
  </si>
  <si>
    <t>mahatobarun2002@gmail.com</t>
  </si>
  <si>
    <t>h2570018@student.nicmar.ac.in</t>
  </si>
  <si>
    <t>01-Dec-2002</t>
  </si>
  <si>
    <t>English, Hindi, Bengali, Odia, Bhojpuri</t>
  </si>
  <si>
    <t>3350 9839 4509</t>
  </si>
  <si>
    <t>NALIN MAHATO</t>
  </si>
  <si>
    <t>CIVIL CONTRACTOR</t>
  </si>
  <si>
    <t>CHANCHALA MAHATO</t>
  </si>
  <si>
    <t>H.no-100,Near Hanuman Mandir, Ghorabandha, Telco, Jamshedpur</t>
  </si>
  <si>
    <t>East Singhbhum</t>
  </si>
  <si>
    <t>Jharkhand</t>
  </si>
  <si>
    <t>VIKASH VIDYALAYA JAMSHEDPUR</t>
  </si>
  <si>
    <t>CBSE-JAMSHEDPUR/JHARKHAND</t>
  </si>
  <si>
    <t>K.K POLYTECHNIC -DHANBAD/JHARKHAND</t>
  </si>
  <si>
    <t>SIKSHA â€˜Oâ€™ ANUSANDHAN DEEMED UNIVERSITY</t>
  </si>
  <si>
    <t>INSTITUTE OF TECHNICAL EDUCATION AND RESEARCH (ITER)-BHUBANESWAR/ODISHA</t>
  </si>
  <si>
    <t>2022-Aug</t>
  </si>
  <si>
    <t>AutoCAD,MS Office,MS Project,Davinci Resolve,Adobe Photoshop,Adobe Premire Pro,STAAD Pro,Primavera / Revit / Power BI / MS EXCEL</t>
  </si>
  <si>
    <t>IIT Bhubaneswar | Trainee Engineer | Bhubaneswar | Jun 2024 | Aug 2024 | 6.4285714285714 Weeks
TATA STEEL Ltd. | Site Surveyor- Intern | Noamundi Iron Mines | Jul 2023 | Aug 2023 | 4.2857142857143 Weeks
Geotechnical Investigation and Foundation Design for a Building | Student | Bhubaneswar | Jan 2025 | Jun 2025 | 21.428571428571 Weeks</t>
  </si>
  <si>
    <t>H2570019</t>
  </si>
  <si>
    <t>BETHIREDDY</t>
  </si>
  <si>
    <t>SAI</t>
  </si>
  <si>
    <t>VIGNESH</t>
  </si>
  <si>
    <t>Bethireddy Sai Vignesh</t>
  </si>
  <si>
    <t>vickyworkspace.07@gmail.com</t>
  </si>
  <si>
    <t>h2570019@student.nicmar.ac.in</t>
  </si>
  <si>
    <t>22-Aug-2001</t>
  </si>
  <si>
    <t>English, Hindi &amp; Telugu</t>
  </si>
  <si>
    <t>5840 3842 8057</t>
  </si>
  <si>
    <t>BETHIREDDY SATYANARAYANA</t>
  </si>
  <si>
    <t>BUSSINESS</t>
  </si>
  <si>
    <t>BETHIREDDY SUBHASHINI</t>
  </si>
  <si>
    <t>6-50, EAST STREET, GUDUR, NELLORE DIST., ANDHRAPRADESH.</t>
  </si>
  <si>
    <t>Nellore</t>
  </si>
  <si>
    <t>BETHIREDDY SAI VIGNESH</t>
  </si>
  <si>
    <t>BOARD OF SECONDARY EDUCATION, ANDHRA PRADESH, INDIA</t>
  </si>
  <si>
    <t>NARAYANA JUNIOUR COLLEGE</t>
  </si>
  <si>
    <t>BOARD OF INTERMEDIATE EDUCATION, ANDHRA PRADESH, INDIA</t>
  </si>
  <si>
    <t>ACHARYA NAGARJUNA UNIVERSITY</t>
  </si>
  <si>
    <t>ACHARYA NAGARJUNA UNIVERSITY COLLEGE OF ARCHITECTURE AND PLANNING, NAGARJUNA NAGAR, GUNTUR, ANDHRA PRADESH</t>
  </si>
  <si>
    <t>2019-Oct</t>
  </si>
  <si>
    <t>2024-Apr</t>
  </si>
  <si>
    <t>AutoCAD,MS Office,MS Project,SKETCHUP,D5,ENSCAPE</t>
  </si>
  <si>
    <t>JYO CONSULTANTS | Junior Architech | Shamshabad, satamarai | Jul 2024 | Jul 2025 | 1Y 0M | 3</t>
  </si>
  <si>
    <t>1 Year 0 Months</t>
  </si>
  <si>
    <t>parivartan design studio architecture &amp; interior design | Ar. Ashish Chouhan | Bengaluru | Jul 2023 | Dec 2023 | 24.714285714286 Weeks</t>
  </si>
  <si>
    <t>H2570020</t>
  </si>
  <si>
    <t>BHAVANI RANJITH</t>
  </si>
  <si>
    <t>KUMAR REDDY</t>
  </si>
  <si>
    <t>Bhavani Ranjith Kumar Reddy</t>
  </si>
  <si>
    <t>bhavaniranjithreddy@gmail.com</t>
  </si>
  <si>
    <t>h2570020@student.nicmar.ac.in</t>
  </si>
  <si>
    <t>02-Jul-2003</t>
  </si>
  <si>
    <t>English, Telugu, Hindi</t>
  </si>
  <si>
    <t>Riding,Gardening</t>
  </si>
  <si>
    <t>5610 7356 0978</t>
  </si>
  <si>
    <t>BHAVANI BUCHI REDDY</t>
  </si>
  <si>
    <t>PRIVATE MANAGER</t>
  </si>
  <si>
    <t>BHAVANI JYOTHI</t>
  </si>
  <si>
    <t>HOMEMAKER</t>
  </si>
  <si>
    <t>7-154, Bhavani Nagar Colony, Thukkuguda, Maheswaram Mandal</t>
  </si>
  <si>
    <t>Ranga Reddy</t>
  </si>
  <si>
    <t>SPARK HIGH SCHOOL</t>
  </si>
  <si>
    <t>TELANGANA STATE BOARD OF SECONDARY EDUCATION</t>
  </si>
  <si>
    <t>2006-Jul</t>
  </si>
  <si>
    <t>NARAYANA JUNIOR COLLEGE</t>
  </si>
  <si>
    <t>MVSR ENGINEERING COLLEGE (HYDERABAD/TELANGANA)</t>
  </si>
  <si>
    <t>AutoCAD,MS Office,MS Project,Primavera,Revit,STAAD.Pro</t>
  </si>
  <si>
    <t>MVSR ENGINEERING COLLEGE | CONSTRUCTION MANAGEMENT | HYDERABAD | Oct 2024 | Apr 2025 | 28.428571428571 Weeks
VELTECH CONSTRUCTIONS | Transportation Engineering  | Ranga Reddy | Apr 2024 | May 2024 | 4.2857142857143 Weeks
ARKALA REALTY &amp; INFRASTRUCTURE LTD. | Quantity Surveying and Planning | Ranga Reddy | May 2023 | Jun 2023 | 3.8571428571429 Weeks</t>
  </si>
  <si>
    <t>Infrastructure Entrepreneurship
Minor Degree in Innovation &amp; Entrepreneurship
Foundations of Project Management (GOOGLE)
Primavera P6</t>
  </si>
  <si>
    <t>H2570021</t>
  </si>
  <si>
    <t>BODDEPALLI</t>
  </si>
  <si>
    <t>MAHESH BABU</t>
  </si>
  <si>
    <t>Boddepalli Mahesh Babu</t>
  </si>
  <si>
    <t>maheshboddepalli68@gmail.com</t>
  </si>
  <si>
    <t>h2570021@student.nicmar.ac.in</t>
  </si>
  <si>
    <t>18-Apr-2004</t>
  </si>
  <si>
    <t>TELUGU,ENGLISH,HINDI</t>
  </si>
  <si>
    <t>7464 6779 5933</t>
  </si>
  <si>
    <t>BODDEPALLI SRI RAMA MURTHY</t>
  </si>
  <si>
    <t>BODDEPALLI HEMALATHA</t>
  </si>
  <si>
    <t>House No. - 137/220, Opposite To Apollo Pharmacy, Rythubazar Junction</t>
  </si>
  <si>
    <t>GAYATRI SCHOOL</t>
  </si>
  <si>
    <t>2021-Mar</t>
  </si>
  <si>
    <t>JNTU KAKINADA</t>
  </si>
  <si>
    <t>GAYATRI VIDYA PARISHAD, VISAKHAPATNAM</t>
  </si>
  <si>
    <t>2025-Mar</t>
  </si>
  <si>
    <t>AARVEE DESIGN STUDIO | INTERN | VISAKHAPATNAM | May 2023 | Jun 2023 | 2.7142857142857 Weeks
COLLIERS | INTERN | HYDERABAD | May 2024 | Jun 2024 | 3.7142857142857 Weeks
GAYATRI VIDYA PARISHAD COLL OF ENGINEERING | STRUCTURAL ENGINEERING  | VISAKHAPATNAM | Oct 2024 | Mar 2025 | 19.285714285714 Weeks</t>
  </si>
  <si>
    <t>Modeling Structures with Analytical Modeler
Revit Architecture Training</t>
  </si>
  <si>
    <t>H2570022</t>
  </si>
  <si>
    <t>BODDUPELLI</t>
  </si>
  <si>
    <t>RAJU</t>
  </si>
  <si>
    <t>Boddupelli Raju</t>
  </si>
  <si>
    <t>boddupelliraju18@gmail.com</t>
  </si>
  <si>
    <t>h2570022@student.nicmar.ac.in</t>
  </si>
  <si>
    <t>04-Aug-2003</t>
  </si>
  <si>
    <t>English, Hindi and Telugu</t>
  </si>
  <si>
    <t>Playing chess &amp; Batmention,Team Coordination &amp; Leadership Activities</t>
  </si>
  <si>
    <t>7151 8400 5496</t>
  </si>
  <si>
    <t>BODDUPELLI YAKAIAH</t>
  </si>
  <si>
    <t>BODDUPELLI NAGAMMA</t>
  </si>
  <si>
    <t>1-74 PEDDAKORPOLE, NEKKONDA, WARANAGAL RURAL</t>
  </si>
  <si>
    <t>Warangal</t>
  </si>
  <si>
    <t>MONTESSORI HIGH SCHOOL</t>
  </si>
  <si>
    <t>BOARD OF SECONDARY EDUCATION</t>
  </si>
  <si>
    <t>2006-Jun</t>
  </si>
  <si>
    <t>GOVT POLYTECHINIC,WARANGAL</t>
  </si>
  <si>
    <t>JAWAHARLAL NEHRU TECHNOLOGICAL UNIVERSITY HYDERBAD</t>
  </si>
  <si>
    <t>TEEGALA KRISHNA REDDY ENGINEERING COLLEGE</t>
  </si>
  <si>
    <t>2022-Sep</t>
  </si>
  <si>
    <t>AutoCAD,MS Office,MS Project,Primavera,Staadpro,Power Bi</t>
  </si>
  <si>
    <t>TEEGALA KRISHNA REDDY ENGINEERING COLLEGE | EXPERIMENTAL INVESTIGATION OF POLYPROPYLENE FIBRE REINFORCED RECYCLED AGGREGATE CONCRETE WITH PARTIAL REPLACEMENT OF COARSE AGGREGATEâ€ | HYDERBAD | Dec 2024 | May 2025 | 21.571428571429 Weeks</t>
  </si>
  <si>
    <t>H2570023</t>
  </si>
  <si>
    <t>MOHAN KRISHNA</t>
  </si>
  <si>
    <t>YADAV</t>
  </si>
  <si>
    <t>BOLLABOINA</t>
  </si>
  <si>
    <t>Mohan Krishna Yadav Bollaboina</t>
  </si>
  <si>
    <t>mohankrishnayadav1431@gmail.com</t>
  </si>
  <si>
    <t>h2570023@student.nicmar.ac.in</t>
  </si>
  <si>
    <t>03-May-2001</t>
  </si>
  <si>
    <t>ENGLISH , TELUGU , HINDI</t>
  </si>
  <si>
    <t>5927 0513 5642</t>
  </si>
  <si>
    <t>MALLIKARJUN</t>
  </si>
  <si>
    <t>CONSTRUCTION BUSSINESS</t>
  </si>
  <si>
    <t>KAVITHA</t>
  </si>
  <si>
    <t>Ragashaipet SRI SAI NAGAR COLONY 19-10-35/A/1</t>
  </si>
  <si>
    <t>LEAD INDIA SCHOOL</t>
  </si>
  <si>
    <t>HUNTER ROAD, HANAMKONDA</t>
  </si>
  <si>
    <t>SRI CHANITANYA JUNIOR KALASALA</t>
  </si>
  <si>
    <t>LIC COLONY , MEHIDIPATNAM, HYDERABAD</t>
  </si>
  <si>
    <t>MAHINDRA UNIVERSITY</t>
  </si>
  <si>
    <t>MAHINDRA UNIVERSITY HYDERABAD, TELANGANA</t>
  </si>
  <si>
    <t>2024-Aug</t>
  </si>
  <si>
    <t>Mahindra University (Ecole Centrale School of Engineering) | Natural Pozzolans for High Performance Concreteâ€. | Hyderabad  | Jan 2023 | Jun 2024 | 75 Weeks</t>
  </si>
  <si>
    <t>H2570024</t>
  </si>
  <si>
    <t>BRAVITH</t>
  </si>
  <si>
    <t>SS</t>
  </si>
  <si>
    <t>Bravith Ss</t>
  </si>
  <si>
    <t>bravithselvams@gmail.com</t>
  </si>
  <si>
    <t>h2570024@student.nicmar.ac.in</t>
  </si>
  <si>
    <t>01-Jul-2004</t>
  </si>
  <si>
    <t>ENGLISH, TAMIL,</t>
  </si>
  <si>
    <t>other</t>
  </si>
  <si>
    <t>5362 7387 5674</t>
  </si>
  <si>
    <t>SELVAM</t>
  </si>
  <si>
    <t>EMPLOYEE IN SOUTHERN RAILWAYS</t>
  </si>
  <si>
    <t>SARAVANA KUMARI S</t>
  </si>
  <si>
    <t>Plot No.11, Premier Garden, Thirumanjana Street, Koorainadu, Mayiladuthurai, 609001</t>
  </si>
  <si>
    <t>Mayiladuthurai</t>
  </si>
  <si>
    <t>MEKANA INTERNATIONAL MATRIC HIGH SCHOOL</t>
  </si>
  <si>
    <t>STATE BOARD OF SCHOOL EXAMINATIONS, TAMILNADU</t>
  </si>
  <si>
    <t>GOOD SAMARITAN MATRIC HR SCHOOL</t>
  </si>
  <si>
    <t>ST. JOSEPH'S COLLEGE OF ENGINEERING, CHENNAI</t>
  </si>
  <si>
    <t>AutoCAD,MS Office,MS Project,Primavera,TEKLA STRUCTURES,SKETCHUP,STAAD PRO,QGIS,REVIT,ADVANCE EXCEL,POWER BI,SPSS</t>
  </si>
  <si>
    <t>St. JOSEPH'S COLLEGE OF ENGINEERING | FINAL YEAR PROJECT  | CHENNAI | Dec 2024 | Apr 2025 | 19.142857142857 Weeks
J&amp;F | INTERN  | CHENNAI | Apr 2025 | Jul 2025 | 15.285714285714 Weeks</t>
  </si>
  <si>
    <t>Ethics in Engineering Practice (NPTEL)
Remote Sensing And GIS (NPTEL).
Construction methods and equipment management (NPTEL).
PLASTIC WASTE MANAGEMENT</t>
  </si>
  <si>
    <t>H2570025</t>
  </si>
  <si>
    <t>CHALLAPUDI</t>
  </si>
  <si>
    <t>AJITH</t>
  </si>
  <si>
    <t>RAJ</t>
  </si>
  <si>
    <t>Challapudi Ajith Raj</t>
  </si>
  <si>
    <t>chajithraj@gmail.com</t>
  </si>
  <si>
    <t>h2570025@student.nicmar.ac.in</t>
  </si>
  <si>
    <t>22-Oct-2001</t>
  </si>
  <si>
    <t>9884 5641 4469</t>
  </si>
  <si>
    <t>CHALLAPUDI ARUNAKUMAR</t>
  </si>
  <si>
    <t>CULTIVATION</t>
  </si>
  <si>
    <t>CHALLAPUDI NAGALAKSHMI</t>
  </si>
  <si>
    <t>Mallayyahpeta 3rd Street Near Katheru</t>
  </si>
  <si>
    <t>NARAYANA OLYMPIAD</t>
  </si>
  <si>
    <t>BOARD OF INTERMEDIATE EDUCATION ANDHRA PRADESH</t>
  </si>
  <si>
    <t>2017-Jul</t>
  </si>
  <si>
    <t>VELLORE INSTITUTE OF TECHNOLOGY</t>
  </si>
  <si>
    <t>VELLORE INSTITUTE OF TECHNOLOGY,TAMIL NADU</t>
  </si>
  <si>
    <t>2023-Apr</t>
  </si>
  <si>
    <t>VELLORE INSTITUTE OF TECHNOLOGY | FINAL YEAR PROJECT  | VELLORE | Apr 2023 | Jun 2023 | 8.5714285714286 Weeks
ROADS AND BUILDINGS,ANDHRA PRADESH | Project Trainee | Gokavaram Village | Jul 2021 | Jul 2021 | 3.4285714285714 Weeks</t>
  </si>
  <si>
    <t>H2570026</t>
  </si>
  <si>
    <t>CHARCHIL</t>
  </si>
  <si>
    <t>SETHY</t>
  </si>
  <si>
    <t>Charchil Kumar Sethy</t>
  </si>
  <si>
    <t>abcharchildgh@gmail.com</t>
  </si>
  <si>
    <t>h2570026@student.nicmar.ac.in</t>
  </si>
  <si>
    <t>17-Jun-2002</t>
  </si>
  <si>
    <t>Cricket,Reading books,Painting</t>
  </si>
  <si>
    <t>7109 2057 4093</t>
  </si>
  <si>
    <t>PARAMESWAR SETHY</t>
  </si>
  <si>
    <t>OPHTHALMIC OFFICER</t>
  </si>
  <si>
    <t>REBATI SETHI</t>
  </si>
  <si>
    <t>Hospital Colony, Deogarh</t>
  </si>
  <si>
    <t>Debagarh</t>
  </si>
  <si>
    <t>KENDRIYA VIDYALAYA, DEOGARH</t>
  </si>
  <si>
    <t>POST GRADUATE DIPLOMA IN COMPUTER APPLICATION</t>
  </si>
  <si>
    <t>NIAT COMPUTER EDUCATION</t>
  </si>
  <si>
    <t>BIJU PATNAIK UNIVERSITY OF TECHNOLOGY ROURKELA ODISHA</t>
  </si>
  <si>
    <t>PARALA MAHARAJA ENGINEERING COLLEGE BERHAMPUR</t>
  </si>
  <si>
    <t>2020-Dec</t>
  </si>
  <si>
    <t>Parala maharaja engineering college Berhampur | BTech final year major project  | Berhampur  | Nov 2024 | May 2024 | -27.714285714286 Weeks</t>
  </si>
  <si>
    <t>Complete AutoCAD
POST GRADUATE DIPLOMA IN COMPUTER APPLICATION</t>
  </si>
  <si>
    <t>H2570027</t>
  </si>
  <si>
    <t>CHETHAN</t>
  </si>
  <si>
    <t>N</t>
  </si>
  <si>
    <t>Chethan N</t>
  </si>
  <si>
    <t>cheths0530@gmail.com</t>
  </si>
  <si>
    <t>h2570027@student.nicmar.ac.in</t>
  </si>
  <si>
    <t>30-May-2000</t>
  </si>
  <si>
    <t>English, Kannada, Telugu, Hindi, Tamil</t>
  </si>
  <si>
    <t>5637 9451 9486</t>
  </si>
  <si>
    <t>NAGARAJ M</t>
  </si>
  <si>
    <t>REAL ESTATE DEVELOPER</t>
  </si>
  <si>
    <t>VEDAVATHI R</t>
  </si>
  <si>
    <t>#26, 9th Main, R K Layout, BSk 2nd Stage, Padmanabhanagar, Bengaluru</t>
  </si>
  <si>
    <t>Bangalore Urban</t>
  </si>
  <si>
    <t>Karnataka</t>
  </si>
  <si>
    <t>ST.DOMINIC'S SCHOOL</t>
  </si>
  <si>
    <t>INDIAN CERTIFICATE OF SECONDARY EDUCATION EXAMINATION - NEW DELHI</t>
  </si>
  <si>
    <t>RNS PU COL CHANNASANDRA</t>
  </si>
  <si>
    <t>DEPARTMENT OF PRE-UNIVERSITY EDUCATION - KARNATAKA</t>
  </si>
  <si>
    <t>VISVESVARAYA TECHNOLOGICAL UNIVERSITY, BELAGAVI, KARNATAKA, INDIA</t>
  </si>
  <si>
    <t>RNS SCHOOL OF ARCHITECTURE - KARNATAKA</t>
  </si>
  <si>
    <t>AutoCAD,MS Office,Sketch up,Revit,Lumion,v-ray,D5,Rhino,adobe photoshop,3ds max,Enscape</t>
  </si>
  <si>
    <t>Studio Vowel | Junior Architect | Bengaluru | Jun 2023 | Sep 2024 | 1Y 3M | 2.4</t>
  </si>
  <si>
    <t>1 Year 3 Months</t>
  </si>
  <si>
    <t>Architectural Thesis | Architectural Student | Bengaluru | Dec 2022 | May 2023 | 20.571428571429 Weeks
Suprem Design Association | Junior Architect | Bengaluru | Oct 2024 | Jul 2025 | 41.285714285714 Weeks</t>
  </si>
  <si>
    <t>Architectural License</t>
  </si>
  <si>
    <t>H2570028</t>
  </si>
  <si>
    <t>CHINNI</t>
  </si>
  <si>
    <t>TARUN</t>
  </si>
  <si>
    <t>Chinni Tarun Kumar</t>
  </si>
  <si>
    <t>chinnitarunkumar0@gmail.com</t>
  </si>
  <si>
    <t>h2570028@student.nicmar.ac.in</t>
  </si>
  <si>
    <t>28-Apr-2002</t>
  </si>
  <si>
    <t>playing badmintion,writing small stories,drawing,cooking</t>
  </si>
  <si>
    <t>AB-ve</t>
  </si>
  <si>
    <t>9686 5353 1387</t>
  </si>
  <si>
    <t>CHINNI RAMARAO</t>
  </si>
  <si>
    <t>CHINNI LALITHA KUMARI</t>
  </si>
  <si>
    <t>NAGARJUNA SAGAR, RIGHT BANK, BESIDE SAI RAM TEMPLE, OPPOSITE TO NEW POLICE STATION, MACHERLA MANDAL</t>
  </si>
  <si>
    <t>OXFORD ENGLISH MEDIUM HIGH SCHOOL GUNTUR</t>
  </si>
  <si>
    <t>BOARD OF SECONDARY EDUCATION/ANDHRA PRADESH</t>
  </si>
  <si>
    <t>2005-Jun</t>
  </si>
  <si>
    <t>BOARD OF INTERMEDIATE EDUCATION/ANDHRA PRADESH</t>
  </si>
  <si>
    <t>SATHYABAMA INSTITUTE OF SCIENCE AND TECHNOLOGY</t>
  </si>
  <si>
    <t>SATHYABAMA INSTITUTE OF SCIENCE AND TECHNOLOGY/CHENNAI</t>
  </si>
  <si>
    <t>2023-May</t>
  </si>
  <si>
    <t>AutoCAD,MS Office,MS Project,staad pro</t>
  </si>
  <si>
    <t>skilll vertex | construction planning program | Bangalore | Jul 2021 | Aug 2021 | 4.4285714285714 Weeks</t>
  </si>
  <si>
    <t>CADD course
international conference
project completion certificate
UG rank certificate</t>
  </si>
  <si>
    <t>H2570029</t>
  </si>
  <si>
    <t>CHINTHA</t>
  </si>
  <si>
    <t>VENKATA</t>
  </si>
  <si>
    <t>SAI VISHNU</t>
  </si>
  <si>
    <t>Chintha Venkata Sai Vishnu</t>
  </si>
  <si>
    <t>chinthavishnu302@gmail.com</t>
  </si>
  <si>
    <t>h2570029@student.nicmar.ac.in</t>
  </si>
  <si>
    <t>02-Dec-2001</t>
  </si>
  <si>
    <t>9254 1625 2496</t>
  </si>
  <si>
    <t>CHINTHA VENKATA SATYA PRAKASH</t>
  </si>
  <si>
    <t>CHINTHA VASAVI</t>
  </si>
  <si>
    <t>H.No.1-1-1210/1, Pochamma Street, Korutla, Dist.Jagtial, T.G.</t>
  </si>
  <si>
    <t>Jagtial</t>
  </si>
  <si>
    <t>BOARD OF SECONDARY EDUCATION, TELANGANA</t>
  </si>
  <si>
    <t>VALLURUPALLI NAGESWARA RAO VIGNANA JYOTHI INSTITUTE OF ENGINEERING &amp; TECHNOLOGY, HYDERABAD</t>
  </si>
  <si>
    <t>VALLURUPALLI NAGESWARA RAO VIGNANA JYOTHI INSTITUTE OF ENGINEERING &amp; TECHNOLOGY | PROJECT INTERN - GEOTECHNICAL ENGINEERING | HYDERABAD | Sep 2022 | Mar 2023 | 30.142857142857 Weeks</t>
  </si>
  <si>
    <t>PRIMAVERA
Digital Land Surveying and Mapping</t>
  </si>
  <si>
    <t>H2570030</t>
  </si>
  <si>
    <t>CHUNCHANAKOTA</t>
  </si>
  <si>
    <t>SHASHIVARDHAN</t>
  </si>
  <si>
    <t>GOUD</t>
  </si>
  <si>
    <t>Chunchanakota Shashivardhan Goud</t>
  </si>
  <si>
    <t>shashi10112003@gmail.com</t>
  </si>
  <si>
    <t>h2570030@student.nicmar.ac.in</t>
  </si>
  <si>
    <t>10-Nov-2003</t>
  </si>
  <si>
    <t>Telugu, Hindi &amp; English</t>
  </si>
  <si>
    <t>Watching movies,Listening Music,Playing Volleyball</t>
  </si>
  <si>
    <t>5604 5253 5297</t>
  </si>
  <si>
    <t>CHUNCHANAKOTA LAXMAN GOUD</t>
  </si>
  <si>
    <t>BUSINESS AND FARMER</t>
  </si>
  <si>
    <t>CHUNCHANAKOTA MEERA</t>
  </si>
  <si>
    <t>TAILOR</t>
  </si>
  <si>
    <t>Tirmalapur Village, Doulthabad Mandal, Siddipet District.</t>
  </si>
  <si>
    <t>Siddipet</t>
  </si>
  <si>
    <t>GEETHA HIGH SCHOOL</t>
  </si>
  <si>
    <t>TELANGANA STATE BOARD OF INTERMEDIATE EDUCATION ( HYDERABAD)</t>
  </si>
  <si>
    <t>MAHATMA GANDHI INSTITUTE OF TECHNOLOGY (AUTONOMOUS) HYDERABAD/TELANGANA</t>
  </si>
  <si>
    <t>AutoCAD,MS Office,MS Project,Primavera,Staad pro,Revit</t>
  </si>
  <si>
    <t>MAHATMA GANDHI INSTITUTE OF TECHNOLOGY | CONCRETE TECHNOLOGY  | KOKAPET | Aug 2024 | May 2025 | 42.714285714286 Weeks</t>
  </si>
  <si>
    <t>H2570031</t>
  </si>
  <si>
    <t>DALIBANI</t>
  </si>
  <si>
    <t>HEMANTH</t>
  </si>
  <si>
    <t>Dalibani Hemanth</t>
  </si>
  <si>
    <t>hemanthramleela418@gmail.com</t>
  </si>
  <si>
    <t>h2570031@student.nicmar.ac.in</t>
  </si>
  <si>
    <t>27-Aug-2000</t>
  </si>
  <si>
    <t>3180 8422 1148</t>
  </si>
  <si>
    <t>DALIBANI GOURI SANKAR</t>
  </si>
  <si>
    <t>RAILWAY EMPLOYEE</t>
  </si>
  <si>
    <t>DALIBANI LATHA</t>
  </si>
  <si>
    <t>Railway Quatres 612/3, Type -II, Dondaparthi, Jail Area, Visakhapatnam,</t>
  </si>
  <si>
    <t>Visakhapatnam</t>
  </si>
  <si>
    <t>KENDRIYA VIDYALAYA NO.1</t>
  </si>
  <si>
    <t>CENTRAL BOARD OF SECONDARY EDUCATION, VISAKHAPATNAM</t>
  </si>
  <si>
    <t>2015-Apr</t>
  </si>
  <si>
    <t>SRI GAYATRI JUNIOR COLLEGE</t>
  </si>
  <si>
    <t>BOARD OF INTERMEDIATE EDUCATION, VISAKHAPATNAM</t>
  </si>
  <si>
    <t>RAGHU ENGINEERING COLLEGE , VISAKHAPATNAM</t>
  </si>
  <si>
    <t>AutoCAD,MS Office</t>
  </si>
  <si>
    <t>FIVE S MANPOWER SERVICES PVT. LTD. | Jr. Site Engineer | Mumbai | Feb 2023 | Nov 2024 | 1Y 8M | 2.64</t>
  </si>
  <si>
    <t>1 Year 9 Months</t>
  </si>
  <si>
    <t>RAGHU ENGINEERING COLLEGE | THE STUDY OF STRENGTH BEHAVIOUR OF GEOPOLYMER CONCRETE WITH PARTIAL REPLACEMENT OF CRUSHER DUST IN FINE AGGREGATE AND RECYCLED AGGREGATE IN COARSE AGGREGATE | VISAKHAPATNAM | Feb 2022 | Jun 2022 | 19 Weeks</t>
  </si>
  <si>
    <t>H2570032</t>
  </si>
  <si>
    <t>DANDU</t>
  </si>
  <si>
    <t>SHASHANK</t>
  </si>
  <si>
    <t>Dandu Shashank</t>
  </si>
  <si>
    <t>shashankdandu21@gmail.com</t>
  </si>
  <si>
    <t>h2570032@student.nicmar.ac.in</t>
  </si>
  <si>
    <t>21-Jun-2003</t>
  </si>
  <si>
    <t>6407 8306 5408</t>
  </si>
  <si>
    <t>RAMBABU</t>
  </si>
  <si>
    <t>MADHAVI</t>
  </si>
  <si>
    <t>9-5-7/2,BHAGAVANTHARAO NAGAR,VEMULAWADA</t>
  </si>
  <si>
    <t>Rajanna Sircilla</t>
  </si>
  <si>
    <t>VANI VIDYALAYAM HIGH SCHOOL</t>
  </si>
  <si>
    <t>SRRS GOVT POLYTECHNIC COLLEGE</t>
  </si>
  <si>
    <t>MVSR ENGINEERING COLLEGE</t>
  </si>
  <si>
    <t>AutoCAD,MS Office,MS Project,Primavera,REVIT,STAAD PRO</t>
  </si>
  <si>
    <t>LUMINOUS ENGINEERING &amp; CONSTRUCTION | STRUCTURAL DESIGNING | LB NAGAR ,HYDERABAD | Mar 2025 | Apr 2025 | 4.4285714285714 Weeks
ROADS AND BULDINGS DEPARTMENT OF TELANGANA | TRANSPORTATION ENGINEERING | SIRICILLA | Jan 2022 | Jul 2022 | 25.857142857143 Weeks
MVSR ENGINEERING COLLEGE | STRUCTURAL DESIGN AND VISUALIZATION | HYDERABAD | Oct 2024 | Apr 2025 | 28.428571428571 Weeks</t>
  </si>
  <si>
    <t>H2570033</t>
  </si>
  <si>
    <t>YOGESH RATHAN</t>
  </si>
  <si>
    <t>DASARI</t>
  </si>
  <si>
    <t>Yogesh Rathan Dasari</t>
  </si>
  <si>
    <t>yogeshrathan@gmail.com</t>
  </si>
  <si>
    <t>h2570033@student.nicmar.ac.in</t>
  </si>
  <si>
    <t>01-Oct-1999</t>
  </si>
  <si>
    <t>English, Hindi, Telugu</t>
  </si>
  <si>
    <t>4927 8750 9507</t>
  </si>
  <si>
    <t>JOSEPH</t>
  </si>
  <si>
    <t>GOVERNMENT TEACHER</t>
  </si>
  <si>
    <t>GRACE VICTORIA RANI</t>
  </si>
  <si>
    <t>D/no: 5-15-25, Pallekonda Vari Street, Itha Nagar, Tenali</t>
  </si>
  <si>
    <t>Guntur</t>
  </si>
  <si>
    <t>MOTHER THERESA HIGH SCHOOL</t>
  </si>
  <si>
    <t>NRI JUNIOR COLLEGE</t>
  </si>
  <si>
    <t>RVR &amp; JC COLLEGE OF ENGINEERING, GUNTUR</t>
  </si>
  <si>
    <t>AutoCAD,MS Office,MS Project,Primavera,Revit,StadPro,Excel,Power BI</t>
  </si>
  <si>
    <t>RVR &amp; JC COLLEGE OF ENGINEERING | EXPERIMENTAL STUDY ON BEHAVIOUR OF HIGH  STRENGTH CONCRETE CONTAINING MARBLE DUST  AS PARTIAL REPLACEMENT OF CEMENT  | GUNTUR  | Nov 2020 | Apr 2021 | 23.142857142857 Weeks
RVR PROJECTS PRIVATE LIMITED | ASSISTANT SITE ENGINEER â€“ INFRASTRUCTURE EXECUTION &amp;Â MONITORING | AMARAVATHI  | May 2019 | Jul 2019 | 10.857142857143 Weeks</t>
  </si>
  <si>
    <t>Project Management Assessment</t>
  </si>
  <si>
    <t>H2570034</t>
  </si>
  <si>
    <t>DEVARABHOTLA</t>
  </si>
  <si>
    <t>SRI SATHYA CHARAN</t>
  </si>
  <si>
    <t>Devarabhotla Sri Sathya Charan</t>
  </si>
  <si>
    <t>dsscharan27@gmail.com</t>
  </si>
  <si>
    <t>h2570034@student.nicmar.ac.in</t>
  </si>
  <si>
    <t>27-Sep-2001</t>
  </si>
  <si>
    <t>ENGLISH TELUGU</t>
  </si>
  <si>
    <t>8056 9522 5255</t>
  </si>
  <si>
    <t>DEVARABHOTLA VENKATA SUBBA RAYUDU</t>
  </si>
  <si>
    <t>PUROHIT</t>
  </si>
  <si>
    <t>DEVARABHOTLA LALITHA</t>
  </si>
  <si>
    <t>Subbaraipuram, Bendapudi, Annavaram</t>
  </si>
  <si>
    <t>Kakinada</t>
  </si>
  <si>
    <t>S P V N HIGH SCHOOL (EM)</t>
  </si>
  <si>
    <t>ADITYA ENGINEERING COLLEGE SURAMPALEM</t>
  </si>
  <si>
    <t>JNTUK</t>
  </si>
  <si>
    <t>GAYATRI VIDYA PARISHAD COLLEGE OF ENGINEERING (AUTONOMOUS)</t>
  </si>
  <si>
    <t>AutoCAD,MS Office,MS Project,Primavera,STAAD PRO,revit,BIM</t>
  </si>
  <si>
    <t>SRISHAILA CONSTRUCTIONS | MARINE CONSTRUCTION &amp; PILE FOUNDATION | GREEN FIELD PORT, KAKINADA | Jun 2024 | Oct 2024 | 19.142857142857 Weeks
SKML INDUSTRIES | HIGHWAY | KAKINADA | Aug 2022 | Aug 2022 | 2 Weeks
GAYATRI VIDYA PARISHAD COLLEGE OF ENGINEERING (AUTONOMOUS) | CONSTRUCTION MATERIALS | VISAKHAPATNAM | Nov 2023 | Apr 2024 | 19.857142857143 Weeks</t>
  </si>
  <si>
    <t>GIS Basics - Esri
STAAD Pro Training - Certificate of Completion from INTERNSHALA</t>
  </si>
  <si>
    <t>H2570035</t>
  </si>
  <si>
    <t>DEVIKA</t>
  </si>
  <si>
    <t>D S</t>
  </si>
  <si>
    <t>Devika D S</t>
  </si>
  <si>
    <t>devikads157@gmail.com</t>
  </si>
  <si>
    <t>h2570035@student.nicmar.ac.in</t>
  </si>
  <si>
    <t>01-Jun-2002</t>
  </si>
  <si>
    <t>ENGLISH MALAYALAM</t>
  </si>
  <si>
    <t>4353 1278 2800</t>
  </si>
  <si>
    <t>SURALAL G</t>
  </si>
  <si>
    <t>DEEPA S</t>
  </si>
  <si>
    <t>VILAYILAZHIKATHU VEEDU PERUMON PO PANAYAM KOLLAM KERALA 691601</t>
  </si>
  <si>
    <t>NAVDEEP PUBLIC SCHOOL</t>
  </si>
  <si>
    <t>TKM CENTENARY PUBLIC SCHOOL</t>
  </si>
  <si>
    <t>BISHOP JEROME ENGINEERING COLLEGE</t>
  </si>
  <si>
    <t>2025-Oct</t>
  </si>
  <si>
    <t>2024-Sep</t>
  </si>
  <si>
    <t>PERFECT ENGINEERING AND CONSTRUCTION | CIVIL ENGINEER  | KOLLAM KERALA | Jun 2025 | Sep 2025 | 14 Weeks
BISHOP JEROME ENGINEERING COLLEGE | SELF CURING CONCRETE USING BIO ADMIXTURES AND SUPERABSORBENT POLYMERS | KOLLAM, KERALA | Dec 2024 | May 2024 | -30.428571428571 Weeks</t>
  </si>
  <si>
    <t>AUTOCAD</t>
  </si>
  <si>
    <t>H2570036</t>
  </si>
  <si>
    <t>DODDI</t>
  </si>
  <si>
    <t>TAVYA</t>
  </si>
  <si>
    <t>Doddi Tavya</t>
  </si>
  <si>
    <t>tavyadoddi@gmail.com</t>
  </si>
  <si>
    <t>h2570036@student.nicmar.ac.in</t>
  </si>
  <si>
    <t>17-Aug-2004</t>
  </si>
  <si>
    <t>English, Telugu</t>
  </si>
  <si>
    <t>Photography,cooking,video editing,singing</t>
  </si>
  <si>
    <t>9716 6830 9725</t>
  </si>
  <si>
    <t>DODDI NAGA BHOGESWARA RAO</t>
  </si>
  <si>
    <t>DODDI REVATHI NAGA LAKSHMI</t>
  </si>
  <si>
    <t>20-7-44, Dasari Gedda Road, Near Cambridge School, Gavarapallem</t>
  </si>
  <si>
    <t>Anakapalli</t>
  </si>
  <si>
    <t>IDEAL EM HIGH SCHOOL</t>
  </si>
  <si>
    <t>DR. HIMASEKHAR JUNIOR COLLEGE</t>
  </si>
  <si>
    <t>JNTU, KAKINADA</t>
  </si>
  <si>
    <t>GAYATRI VIDYA PARISHAD COLLEGE OF ENGINEERING VISAKHAPATNAM</t>
  </si>
  <si>
    <t>2021-Nov</t>
  </si>
  <si>
    <t>AutoCAD,MS Office,MS Project,Primavera,STAAD.Pro</t>
  </si>
  <si>
    <t>HONEYY CONSTRUCTIONS | INTERN | VISAKHAPATNAM, ANDHRA PRADESH, IND | Apr 2024 | Jun 2024 | 5.7142857142857 Weeks
Kyra &amp; Kalathmika Pvt. Ltd | Intern | Visakhapatnam, Andhra Pradesh, IND | May 2023 | Jun 2023 | 2.7142857142857 Weeks
GAYATRI VIDYA PARISHAD COLLEGE OF ENGINEERING | ENVIRONMENTAL ENGINEER | VISAKHAPATNAM, ANDHRA PRADESH, IND | Oct 2024 | Mar 2025 | 19.285714285714 Weeks</t>
  </si>
  <si>
    <t>BIM using Revit Architecture
NPTEL Online Certification on Subsurface Exploration : Importance and Techniques Involved
Structural analysis with STAAD.Pro
8-week online training on AutoCAD</t>
  </si>
  <si>
    <t>H2570037</t>
  </si>
  <si>
    <t>DUKANAM</t>
  </si>
  <si>
    <t>MANJUNATH</t>
  </si>
  <si>
    <t>Dukanam Manjunath</t>
  </si>
  <si>
    <t>dukanammanjunath8533@gmail.com</t>
  </si>
  <si>
    <t>h2570037@student.nicmar.ac.in</t>
  </si>
  <si>
    <t>29-Jan-2002</t>
  </si>
  <si>
    <t>Telugu,Hindi,English,kannada</t>
  </si>
  <si>
    <t>Traveling,Playing Cricket,Watching Movies,Playing indoor games</t>
  </si>
  <si>
    <t>9673 7312 5164</t>
  </si>
  <si>
    <t>DUKANAM MALLIKARJUN</t>
  </si>
  <si>
    <t>AGRICULTURE</t>
  </si>
  <si>
    <t>DUKANAM KRISHNAVENI</t>
  </si>
  <si>
    <t>H.NO 1-51_x000D_
IBRAHIMPUR VILLAGE _x000D_
NYALKAL MANDAL _x000D_
SANGAREDDY DISTRICT</t>
  </si>
  <si>
    <t>Sangareddy</t>
  </si>
  <si>
    <t>DR.R.L.R SCHOOL</t>
  </si>
  <si>
    <t>STATE BOARD OF SECONDARY EDUCATION, TELANGANA</t>
  </si>
  <si>
    <t>TEEGALA KRISHNA REDDY ENGG. COLLEGE, TELANGANA</t>
  </si>
  <si>
    <t>CHAITANYA BHARATI INSTITUTE OF TECHNILOGY, TELANGANA</t>
  </si>
  <si>
    <t>AutoCAD,MS Office,MS Project,Primavera,Basic Skills of STAAD PRO</t>
  </si>
  <si>
    <t>VAJRAM CONSTRUCTIONS PVT.LTD | junior site engineer | Gopanpally,Hyderabad | Jul 2024 | Jul 2025 | 1Y 0M | 2.5</t>
  </si>
  <si>
    <t>CHAITANYA BHARATHI INSTITUTE OF TECHNOLOGY | STUDENT | GANDIPET | Jul 2023 | May 2024 | 41.285714285714 Weeks
ROADS AND BUILDINGS DEPARTMENT | INTERN | JAGITYAL | Jun 2023 | Jul 2023 | 4.1428571428571 Weeks
Panchayat Raj department | INTERN | Zaheerabad   | Aug 2022 | Aug 2022 | 2 Weeks</t>
  </si>
  <si>
    <t>H2570038</t>
  </si>
  <si>
    <t>DULLA</t>
  </si>
  <si>
    <t>HARISH</t>
  </si>
  <si>
    <t>Dulla Harish</t>
  </si>
  <si>
    <t>harishdulla19@gmail.com</t>
  </si>
  <si>
    <t>h2570038@student.nicmar.ac.in</t>
  </si>
  <si>
    <t>19-Jul-2000</t>
  </si>
  <si>
    <t>READING BOOKS,WATCHING NEWS,SURFING INTERNET,PLAYING CRICKET,LISTENING MUSIC</t>
  </si>
  <si>
    <t>6319 0001 5777</t>
  </si>
  <si>
    <t>SRINIVASA RAO</t>
  </si>
  <si>
    <t>AGRICULTURIST</t>
  </si>
  <si>
    <t>RATNA KUMARI</t>
  </si>
  <si>
    <t>3-130 PERAKALAPUDI DUGGIRALA GUNTUR</t>
  </si>
  <si>
    <t>ZILLA PARISHAD HIGH SCHOOL VALLABHAPURAM</t>
  </si>
  <si>
    <t>SCHOOL OF SECONDARY EDUCATION, ANDHRA PRADESH</t>
  </si>
  <si>
    <t>2015-Jun</t>
  </si>
  <si>
    <t>GOVERNMENT POLYTECHNIC KROSURU, ANDHRA PRADESH</t>
  </si>
  <si>
    <t>2016-Jul</t>
  </si>
  <si>
    <t>ACHARYA NAGARJUNA UNIVERSITY, GUNTUR</t>
  </si>
  <si>
    <t>R.V.R &amp; J.C COLLEGE OF ENGINEERING</t>
  </si>
  <si>
    <t>AutoCAD,MS Office,MS Project,Primavera,STAAD PRO,REVIT,SQL,PYTHON</t>
  </si>
  <si>
    <t>R.V.R &amp; J. C COLLEGE OF ENGINEERING, GUNTUR | TEAM LEADER | GUNTUR | Nov 2021 | Apr 2022 | 23.571428571429 Weeks
VENKATA SAI INFRA | INTERN | GUNTUR | May 2018 | Nov 2018 | 27 Weeks
Cognizant Technology Solutions | Programmer Analyst Trainee | Hyderabad | Jun 2022 | Jan 2023 | 27.857142857143 Weeks</t>
  </si>
  <si>
    <t>Analysis, Design and Detailing of Structures using STAAD PRO
SQL for Beginners
Quantity Surveying and Billing</t>
  </si>
  <si>
    <t>H2570039</t>
  </si>
  <si>
    <t>GAJAWADA</t>
  </si>
  <si>
    <t>CHANDRA</t>
  </si>
  <si>
    <t>KIRAN</t>
  </si>
  <si>
    <t>Gajawada Chandra Kiran</t>
  </si>
  <si>
    <t>chandugajawada7@gmail.com</t>
  </si>
  <si>
    <t>h2570039@student.nicmar.ac.in</t>
  </si>
  <si>
    <t>25-May-2002</t>
  </si>
  <si>
    <t>Telugu, English, Hindi</t>
  </si>
  <si>
    <t>7191 6610 1381</t>
  </si>
  <si>
    <t>GAJAWADA NAGARAJU</t>
  </si>
  <si>
    <t>GAJAWADA MANASA</t>
  </si>
  <si>
    <t>12-11-66, Venkampet Near Margam Function Hall, Rajanna Sircilla, 505301, Telangana</t>
  </si>
  <si>
    <t>PARADISE HIGH SCHOOL</t>
  </si>
  <si>
    <t>SR JUNIOR COLLEGE</t>
  </si>
  <si>
    <t>ANURAG UNIVERSITY</t>
  </si>
  <si>
    <t>ANURAG UNIVERSITY, HYDERABAD</t>
  </si>
  <si>
    <t>AutoCAD,MS Office,MS Project</t>
  </si>
  <si>
    <t>Anurag University | Major Project | Hyderabad | Nov 2023 | Apr 2024 | 23.857142857143 Weeks
Space Designs | Internship | Hyderabad | Jun 2023 | Jun 2023 | 2 Weeks</t>
  </si>
  <si>
    <t>MATLAB Training Course Completion Certificate</t>
  </si>
  <si>
    <t>H2570040</t>
  </si>
  <si>
    <t>GAUTHAM</t>
  </si>
  <si>
    <t>Gautham Ajith</t>
  </si>
  <si>
    <t>gauthamajith464@gmail.com</t>
  </si>
  <si>
    <t>h2570040@student.nicmar.ac.in</t>
  </si>
  <si>
    <t>23-Mar-2002</t>
  </si>
  <si>
    <t>ENGLISH,HINDI,MALAYALAM,TAMIL</t>
  </si>
  <si>
    <t>TRAVELLING,LEADERSHIP ROLES,COOKING</t>
  </si>
  <si>
    <t>B-ve</t>
  </si>
  <si>
    <t>7406 8415 3014</t>
  </si>
  <si>
    <t>AJITHAKUMAR C N</t>
  </si>
  <si>
    <t>RETIRED GOVERNMENT EMPLOYEE</t>
  </si>
  <si>
    <t>SREEDEVI K J</t>
  </si>
  <si>
    <t>THANIYELIL (H)_x000D_
SOUTH MARADY_x000D_
MUVATTUPUZHA_x000D_
ERNAKULAM</t>
  </si>
  <si>
    <t>Ernakulam</t>
  </si>
  <si>
    <t>NIRMALA PUBLIC SCHOOL</t>
  </si>
  <si>
    <t>CENTRAL BOARD OF SECONDARY EDUCATION /KERALA</t>
  </si>
  <si>
    <t>MAR ATHANASIUS COLLEGE OF ENGINEERING / KERALA</t>
  </si>
  <si>
    <t>AutoCAD,MS Office,MS Project,Primavera,sketchup,LUMION</t>
  </si>
  <si>
    <t>SWATHY CONSTRUCTIONS | CIVIL ENGINEERING INTERN | MUVATTUPUZHA | May 2023 | May 2023 | 4.1428571428571 Weeks
Mar Athanasius College Of Engineering | B.Tech Project Student | KOTHAMANGALAM | Jun 2023 | May 2024 | 49 Weeks</t>
  </si>
  <si>
    <t>LUMION
REVIT FOR ARCHITECTURE
PRIMAVERA P6
AutoCAD</t>
  </si>
  <si>
    <t>H2570041</t>
  </si>
  <si>
    <t>GAVARA</t>
  </si>
  <si>
    <t>HARINI</t>
  </si>
  <si>
    <t>Gavara Harini</t>
  </si>
  <si>
    <t>harinigavara@gmail.com</t>
  </si>
  <si>
    <t>h2570041@student.nicmar.ac.in</t>
  </si>
  <si>
    <t>17-Oct-2003</t>
  </si>
  <si>
    <t>English, Telugu and Hindi</t>
  </si>
  <si>
    <t>Dancing,Drawing,Cooking,Listening to Music</t>
  </si>
  <si>
    <t>5665 2178 0148</t>
  </si>
  <si>
    <t>GAVARA SRINIVASA RAO</t>
  </si>
  <si>
    <t>SELF EMPLOYEE</t>
  </si>
  <si>
    <t>GAVARA LATHA</t>
  </si>
  <si>
    <t>8-12, Ramalayam Street, Near SBI ATM, Pedha Narava, Pendurthi Mandal</t>
  </si>
  <si>
    <t>BHASHYAM HIGH SCHOOL</t>
  </si>
  <si>
    <t>BOARD OF SECONDARY EDUCATION, VISAKHAPATNAM, ANDHRA PRADESH, INDIA</t>
  </si>
  <si>
    <t>BOARD OF INTERMEDIATE EDUCATION, VISKHAPATNAM, ANDHRA PRADESH, INDIA</t>
  </si>
  <si>
    <t>JAWAHARLAL NEHRU TECHNOLOGICAL UNIVERSITY, GURAJADA VIZIANAGARAM</t>
  </si>
  <si>
    <t>RAGHU ENGINEERING COLLEGE, VISAKHAPATNAM, ANDHRA PRADESH</t>
  </si>
  <si>
    <t>RAGHU ENGINEERING COLLEGE | GEO TECHNICAL ENGINEERING | VISKHAPATNAM | Dec 2024 | Mar 2025 | 12.857142857143 Weeks
Greater Visakhapatnam Municipal Corporation | Construction of Storm Water Drains | Viskhapatnam | Dec 2024 | Feb 2025 | 8.8571428571429 Weeks
Rastriya Ispat Nigam Limited (Visakhapatnam Steel Plant) | Construction and Maintenance of Roads | Viskhapatnam | Jul 2024 | Jul 2024 | 3.8571428571429 Weeks</t>
  </si>
  <si>
    <t>Construction Methods and Equipment Management
Design of Reinforced Concrete Structures
Ethics in Engineering Practice</t>
  </si>
  <si>
    <t>H2570042</t>
  </si>
  <si>
    <t>GAYATRI</t>
  </si>
  <si>
    <t>AKURATHI</t>
  </si>
  <si>
    <t>Gayatri Akurathi</t>
  </si>
  <si>
    <t>gayatriaakurathi@gmail.com</t>
  </si>
  <si>
    <t>h2570042@student.nicmar.ac.in</t>
  </si>
  <si>
    <t>28-Mar-2003</t>
  </si>
  <si>
    <t>English, Telugu, and Hindi</t>
  </si>
  <si>
    <t>Pencil Sketching,Cooking,Gardening</t>
  </si>
  <si>
    <t>3022 8432 6210</t>
  </si>
  <si>
    <t>AKURATHI VENKATA SIVA KUMAR</t>
  </si>
  <si>
    <t>AKURATHI LAKSHMI SOUJANYA</t>
  </si>
  <si>
    <t>D No 20-716, GK Towers, Shaik Sattar Saheb Colony, Yanamalakuduru, Vijayawada</t>
  </si>
  <si>
    <t>Krishna</t>
  </si>
  <si>
    <t>ATKINSON HIGH SCHOOL</t>
  </si>
  <si>
    <t>CENTRAL BOARD OF SECOUNDARY EDUCATION (VIJAYAWADA, ANDHRA PRADESH)</t>
  </si>
  <si>
    <t>2012-Apr</t>
  </si>
  <si>
    <t>AMARAVATHI JUNIOR COLLEGE</t>
  </si>
  <si>
    <t>BOARD OF INTERMEDIATE EDUCATION (VIJAYAWADA, ANDHRA PRADESH)</t>
  </si>
  <si>
    <t>JAWAHARLAL NEHRU TECHNOLOGICAL UNIVERSITY, KAKINADA</t>
  </si>
  <si>
    <t>VELAGAPUDI RAMAKRISHNA SIDDARTHATHA ENGINEERING COLLEGE VIJAYAWADA, ANDHRA PRADESH</t>
  </si>
  <si>
    <t>AutoCAD,MS Office,STAAD PRO,ETABS,GOOGLE EARTH,REVIT</t>
  </si>
  <si>
    <t>ISHA FOUNDATION | INTERN - CIVIL ENGINEERING | COIMBATORE | Jul 2024 | May 2025 | 41.428571428571 Weeks
SOUTH CENTRAL RAILWAY | INTERN- CIVIL ENGINEER  | VIJAYAWADA | May 2023 | Jun 2023 | 4.2857142857143 Weeks</t>
  </si>
  <si>
    <t>H2570043</t>
  </si>
  <si>
    <t>GONTHINA</t>
  </si>
  <si>
    <t>Gonthina Hemanth</t>
  </si>
  <si>
    <t>hgonthina@gmail.com</t>
  </si>
  <si>
    <t>h2570043@student.nicmar.ac.in</t>
  </si>
  <si>
    <t>6668 0580 7501</t>
  </si>
  <si>
    <t>GONTHINA NOOKA RAJU</t>
  </si>
  <si>
    <t>RAILYWAY EMPLOYEE</t>
  </si>
  <si>
    <t>GONTHINA VIJAYA LAKSHMI</t>
  </si>
  <si>
    <t>Near Fire Station Thummikapalli Gate Kothavalsa, Vizianagram Dist</t>
  </si>
  <si>
    <t>Vizianagaram</t>
  </si>
  <si>
    <t>RAVINDRA BHARATHI SCHOOL</t>
  </si>
  <si>
    <t>GODAVARI INSTITUTE OF ENGINEERING AND TECHNOLOGY  RAJAMUNDRY</t>
  </si>
  <si>
    <t>2021-Jan</t>
  </si>
  <si>
    <t>MS Office,MS Project,Primavera,managing skills</t>
  </si>
  <si>
    <t>H2570044</t>
  </si>
  <si>
    <t>GOURI</t>
  </si>
  <si>
    <t>CHANDANA</t>
  </si>
  <si>
    <t>H</t>
  </si>
  <si>
    <t>Gouri Chandana H</t>
  </si>
  <si>
    <t>gourichandanaheeralal@gmail.com</t>
  </si>
  <si>
    <t>h2570044@student.nicmar.ac.in</t>
  </si>
  <si>
    <t>09-Feb-2002</t>
  </si>
  <si>
    <t>2091 8535 3339</t>
  </si>
  <si>
    <t>S HEERALAL</t>
  </si>
  <si>
    <t>DIVISIONAL FOREST OFFICER</t>
  </si>
  <si>
    <t>SUDHI D</t>
  </si>
  <si>
    <t>NEKKALLIL ,PUTHENSANKETHAM ,KOIVILA.P.O.KOLLAM .</t>
  </si>
  <si>
    <t>KENDRIYA VIDYALAYA KOLLAM</t>
  </si>
  <si>
    <t>CBSE , KOLLAM , KERALA</t>
  </si>
  <si>
    <t>CUSAT</t>
  </si>
  <si>
    <t>SCHOOL OF ENGINEERING , CUSAT ,KOCHI , KERALA</t>
  </si>
  <si>
    <t>2025-Aug</t>
  </si>
  <si>
    <t>AutoCAD,MS Office,MS Project,VISSIM SOFTWARE,GOOGLE EXCEL,STAAD.PRO</t>
  </si>
  <si>
    <t>NATIONAL TRANSPORTATION AND RESEARCH CENTRE | TRASPORTATION ENGINEERGING | ERNAKULAM | Sep 2024 | Apr 2025 | 34.428571428571 Weeks
KERALA HIGHWAY RESEARCH INSTITUTE | LAB INTERN | THIRUVANANTHAPURAM , KERALA | Jun 2024 | Jun 2024 | 2.2857142857143 Weeks
INDIAN RAILWAYS | SITE INTERN | ERNAKULAM | May 2023 | May 2023 | 2 Weeks</t>
  </si>
  <si>
    <t>H2570045</t>
  </si>
  <si>
    <t>GUDALA</t>
  </si>
  <si>
    <t>MUKESH</t>
  </si>
  <si>
    <t>Gudala Mukesh</t>
  </si>
  <si>
    <t>mukeshgudala26@gmail.com</t>
  </si>
  <si>
    <t>h2570045@student.nicmar.ac.in</t>
  </si>
  <si>
    <t>26-Aug-2002</t>
  </si>
  <si>
    <t>7131 6996 0430</t>
  </si>
  <si>
    <t>GUDALA JANAIAH</t>
  </si>
  <si>
    <t>SELF EMPLOYED</t>
  </si>
  <si>
    <t>GUDALA UMA</t>
  </si>
  <si>
    <t>H.NO:-1-31-2/6 Ramaraj Nagar Colony, Near St. Andrews High School, MDF Road, Old Bowenpally, Secunderabad</t>
  </si>
  <si>
    <t>ST. PETERS GRAMMER SCHOOL</t>
  </si>
  <si>
    <t>2005-Jul</t>
  </si>
  <si>
    <t>SWATHI INSTITUTE OF TECHNOLOGY AND SCIENCES (HYDERABAD)</t>
  </si>
  <si>
    <t>JAWAHARLAL NEHRU TECHNOLOGICAL UNIVERSITY (HYDERABAD)</t>
  </si>
  <si>
    <t>ST. MARTIN'S ENGINEERING COLLEGE (HYDERABAD)</t>
  </si>
  <si>
    <t>AutoCAD,MS Office,MS Project,Primavera,MS Excel,Autodesk Revit</t>
  </si>
  <si>
    <t>GOWRA ESTATES PRIVATE LIMITED | ASST. PROJECT ENGINEER | HYDERABAD | Jul 2024 | Jul 2025 | 1Y 0M | 1.73</t>
  </si>
  <si>
    <t>Aparna Constructions And Estates Pvt. Ltd. | SITE ENGINEER TRANIEE | HYDERABAD | Feb 2024 | May 2024 | 12.857142857143 Weeks
MARK INFRASTRUCTURE PVT. LTD. | SITE ENGINEER TRANIEE | HYDERABAD | Jun 2020 | Dec 2020 | 25.428571428571 Weeks
ST. MARTIN'S ENGINEERING COLLEGE | CONCRETE TECHNOLOGY | HYDERABAD | Nov 2023 | Apr 2024 | 20.428571428571 Weeks</t>
  </si>
  <si>
    <t>H2570046</t>
  </si>
  <si>
    <t>HRIDHYA</t>
  </si>
  <si>
    <t>HARIKUMAR</t>
  </si>
  <si>
    <t>Hridhya Harikumar</t>
  </si>
  <si>
    <t>hridhyaharikumar40@gmail.com</t>
  </si>
  <si>
    <t>h2570046@student.nicmar.ac.in</t>
  </si>
  <si>
    <t>12-Aug-2002</t>
  </si>
  <si>
    <t>English, Malayalam, Hindi, Tamil</t>
  </si>
  <si>
    <t>DANCING,COOKING,ACTING</t>
  </si>
  <si>
    <t>7855 0594 1875</t>
  </si>
  <si>
    <t>HARIKUMAR A</t>
  </si>
  <si>
    <t>NIL</t>
  </si>
  <si>
    <t>DEEPA S V</t>
  </si>
  <si>
    <t>GOVT. EMPLOYEE</t>
  </si>
  <si>
    <t>SREEVIJAYAM_x000D_
DHANUVACHAPURAM_x000D_
NEYYATTINKARA</t>
  </si>
  <si>
    <t>Thiruvananthapuram</t>
  </si>
  <si>
    <t>VISWABHARATHY PUBLIC SCHOOL ,NEYYATTINKARA</t>
  </si>
  <si>
    <t>CBSE THIRUVANANTHAPURAM/KERALA</t>
  </si>
  <si>
    <t>VISWABHARATHY PUBLIC SCHOOL,NEYYATTINKARA</t>
  </si>
  <si>
    <t>COCHIN UNIVERSITY OF SCIENCE AND TECHNOLOGY,ERNAKULAM</t>
  </si>
  <si>
    <t>SCHOOL OF ENGINEERING,CUSAT ERNAKULAM/KERALA</t>
  </si>
  <si>
    <t>AutoCAD,MS Project,MS Excel,MS Powerpoint,MS Word,Basic BIM Tools</t>
  </si>
  <si>
    <t>KERALA HIGHWAY RESEARCH INSTITUTE | LAB INTERN | KARYAVATTOM,THIRUVANANTHAPURAM | Jun 2024 | Jun 2024 | 2.2857142857143 Weeks
INDIAN RAILWAYS | SITE INTERN | ERNAKULAM | May 2023 | May 2023 | 2 Weeks
NATIONAL  TRANSPORTATION PLANNING AND RESEARCH INSTITUTE (NATPAC) [PROJECT] | TRANSPORTATION ANALYSIS | ERNAKULAM | Sep 2024 | Apr 2025 | 34.285714285714 Weeks</t>
  </si>
  <si>
    <t>AI TOOLS WORKSHOP</t>
  </si>
  <si>
    <t>H2570047</t>
  </si>
  <si>
    <t>JAGANNATH</t>
  </si>
  <si>
    <t>CHOUDHURY</t>
  </si>
  <si>
    <t>Jagannath Choudhury</t>
  </si>
  <si>
    <t>jagannathchoudhury0705@gmail.com</t>
  </si>
  <si>
    <t>h2570047@student.nicmar.ac.in</t>
  </si>
  <si>
    <t>07-May-1999</t>
  </si>
  <si>
    <t>I love Swimming ,playing video games.</t>
  </si>
  <si>
    <t>6849 0031 7620</t>
  </si>
  <si>
    <t>SUBASH CHANDRA CHOUDHURY</t>
  </si>
  <si>
    <t>SWARNAPRAVA CHOUDHURY</t>
  </si>
  <si>
    <t>AT/PO-Jadupur,BLOCK-Mahakalapada,DIST-Kendrapara</t>
  </si>
  <si>
    <t>Kendrapara</t>
  </si>
  <si>
    <t>GOPINATHPUR SASAN HIGH SCHOOL,GOPINATHPUR SASAN</t>
  </si>
  <si>
    <t>BOARD OF SECONDARY EDUCATION,ODISHA</t>
  </si>
  <si>
    <t>2014-Feb</t>
  </si>
  <si>
    <t>2015-Feb</t>
  </si>
  <si>
    <t>ALFA BEST COL. OF SC &amp; TECH DUHURIA ROAD</t>
  </si>
  <si>
    <t>COUNCIL OF HIGHER SECONDARY EDUCATION BHUBANESWAR,ODISHA</t>
  </si>
  <si>
    <t>2015-Aug</t>
  </si>
  <si>
    <t>BIJU PATNAIK UNIVERSITY OF TECHNOLOGY,ODISHA</t>
  </si>
  <si>
    <t>TRIDENT ACADEMY OF TECHNOLOGY,BHUBANESWAR</t>
  </si>
  <si>
    <t>AutoCAD,MS Office,MS Project,Primavera,Civil 3D,Staad Pro,Revit,Power BI</t>
  </si>
  <si>
    <t>AANKHE ENGINEERS LLP | CIVIL ENGINEER | CUTTACK | Jan 2023 | May 2025 | 2Y 4M | 2.4</t>
  </si>
  <si>
    <t>2 Years 4 Months</t>
  </si>
  <si>
    <t>NSQF-LEVEL-6/ADVANCE DIPLOMA IN STRUCTURAL DESIGN AND ANALYSIS</t>
  </si>
  <si>
    <t>H2570048</t>
  </si>
  <si>
    <t>JALAGAM</t>
  </si>
  <si>
    <t>RAGHAVENDAR RAO</t>
  </si>
  <si>
    <t>Jalagam Raghavendar Rao</t>
  </si>
  <si>
    <t>raghavendar5439@gmail.com</t>
  </si>
  <si>
    <t>h2570048@student.nicmar.ac.in</t>
  </si>
  <si>
    <t>05-May-2004</t>
  </si>
  <si>
    <t>7479 4711 6505</t>
  </si>
  <si>
    <t>JALAGAM RANGA RAO</t>
  </si>
  <si>
    <t>JALAGAM MANJULA</t>
  </si>
  <si>
    <t>HOUSE MAKER</t>
  </si>
  <si>
    <t>1-88,kudali, Mothey , Suryapet District, Telangana</t>
  </si>
  <si>
    <t>Suryapet</t>
  </si>
  <si>
    <t>KENDRIYA VIDYALAYA OF EDDUMAILARAM MEDAK</t>
  </si>
  <si>
    <t>CBSE TELANGANA</t>
  </si>
  <si>
    <t>T.R.R COLLEGE OF TECHNOLOGY. HYDERABAD</t>
  </si>
  <si>
    <t>ULTRATECH CEMENT LIMITED | QUALITY CONTROL CHEMIST | MANKAL IDA,MAHESHWARAM, HYDERABAD. | Jun 2023 | Jun 2024 | 51.285714285714 Weeks
MVSR ENGINEERING COLLEGE | STRUCTURAL DESIGN AND VISUALIZATION  | HYDERABAD  | Oct 2024 | Apr 2025 | 28.428571428571 Weeks</t>
  </si>
  <si>
    <t>H2570049</t>
  </si>
  <si>
    <t>JAMMULA</t>
  </si>
  <si>
    <t>KAUSHIK</t>
  </si>
  <si>
    <t>Jammula Kaushik</t>
  </si>
  <si>
    <t>kaushikjammula03@gmail.com</t>
  </si>
  <si>
    <t>h2570049@student.nicmar.ac.in</t>
  </si>
  <si>
    <t>English,Telegu,Hindi,Odia</t>
  </si>
  <si>
    <t>8278 5126 2167</t>
  </si>
  <si>
    <t>JAMMULA VENKATA KUMAR SWAMY</t>
  </si>
  <si>
    <t>JAMMULA GAYATRI RANI</t>
  </si>
  <si>
    <t>Houshing Board</t>
  </si>
  <si>
    <t>Ganjam</t>
  </si>
  <si>
    <t>VIKASH RESIDENTIAL SCHOOL</t>
  </si>
  <si>
    <t>CBSE, BHUBANESWAR, ODISHA</t>
  </si>
  <si>
    <t>CBSE, BHUBANESWAR ,ODISHA</t>
  </si>
  <si>
    <t>SIKSHA O ANUSANDHAN</t>
  </si>
  <si>
    <t>INSTITUTE OF TECHNICAL EDUCATION AND RESEARCH, BHUBANESWAR,ODISHA</t>
  </si>
  <si>
    <t>AutoCAD,STAADPRO</t>
  </si>
  <si>
    <t>H2570050</t>
  </si>
  <si>
    <t>JATLING</t>
  </si>
  <si>
    <t>ESHA</t>
  </si>
  <si>
    <t>Jatling Esha</t>
  </si>
  <si>
    <t>eshajatling@gmail.com</t>
  </si>
  <si>
    <t>h2570050@student.nicmar.ac.in</t>
  </si>
  <si>
    <t>02-May-2003</t>
  </si>
  <si>
    <t>Cooking and Culinary exploration,Reading Novels,Listening music,Travelling and Cultural exploration</t>
  </si>
  <si>
    <t>9106 2878 8723</t>
  </si>
  <si>
    <t>JATLING PRABHAKAR</t>
  </si>
  <si>
    <t>JATLING MADHURI</t>
  </si>
  <si>
    <t>H.no: 9-2-84, Girmajipet, Warangal</t>
  </si>
  <si>
    <t>ST. GABRIEL'S HIGH SCHOOL</t>
  </si>
  <si>
    <t>BOARD OF SECONDARY EDUCATION, TELANGANA STATE, INDIA</t>
  </si>
  <si>
    <t>WINNER'S JUNIOR COLLEGE</t>
  </si>
  <si>
    <t>AutoCAD,MS Office,MS Project,Primavera,ETABS,HEC-RAS,QGIS,MATLAB,REVIT</t>
  </si>
  <si>
    <t>IDEA LAB, AICTE, CBIT | Student Intern | Hyderabad | May 2023 | Jun 2023 | 2.4285714285714 Weeks
PROMARG CONSULTANTS PRIVATE LIMITED | ROAD SAFETY AUDITOR | HYDERABAD | Jun 2024 | Jul 2024 | 3.7142857142857 Weeks
CHAITANYA BHARATHI INSTITUTE OF TECHNOLOGY | STRUCTURAL ENGINEERING | ETABS | SEISMIC PERFORMANCE OF BUILDINGS | HYDERABAD | Aug 2024 | May 2025 | 38 Weeks</t>
  </si>
  <si>
    <t>Data Science Foundation Certification</t>
  </si>
  <si>
    <t>H2570051</t>
  </si>
  <si>
    <t>KAKARLA</t>
  </si>
  <si>
    <t>JAYANTH</t>
  </si>
  <si>
    <t>CHOWDARY</t>
  </si>
  <si>
    <t>Kakarla Jayanth Chowdary</t>
  </si>
  <si>
    <t>jayanthkakarla21@gmail.com</t>
  </si>
  <si>
    <t>h2570051@student.nicmar.ac.in</t>
  </si>
  <si>
    <t>06-May-2003</t>
  </si>
  <si>
    <t>4179 5912 1100</t>
  </si>
  <si>
    <t>KAKARLA SRINIVAS CHOWDARY</t>
  </si>
  <si>
    <t>KAKARLA KOMALA DEVI</t>
  </si>
  <si>
    <t>5-125, RAMALAYAM STREET, PRAKASARAOPALEM, NALLAJERLA</t>
  </si>
  <si>
    <t>West Godavari</t>
  </si>
  <si>
    <t>E-101, APARNA CYBER COMMUNE, NALLAGANDLA</t>
  </si>
  <si>
    <t>SASI (EM) HIGH SCHOOL</t>
  </si>
  <si>
    <t>SRI CHAITANYA JUNIOR KALASALA</t>
  </si>
  <si>
    <t>JNTU HYDERABAD</t>
  </si>
  <si>
    <t>VNR VIGNANA JYOTHI INSTITUTE OF ENGINEERING AND TECHNOLOGY (HYDERABAD, TELANGANA)</t>
  </si>
  <si>
    <t>AutoCAD</t>
  </si>
  <si>
    <t>VNR VIGNANA JYOTHI INSTITUTE OF ENGINEERING AND TECHNOLOGY | IRRIGATION | HYDERABAD | Nov 2023 | Apr 2024 | 21.714285714286 Weeks</t>
  </si>
  <si>
    <t>Plastic Waste Management</t>
  </si>
  <si>
    <t>H2570052</t>
  </si>
  <si>
    <t>SURYA</t>
  </si>
  <si>
    <t>VENKATAHARIRAMA C P</t>
  </si>
  <si>
    <t>KALAGA</t>
  </si>
  <si>
    <t>Surya Venkataharirama C P Kalaga</t>
  </si>
  <si>
    <t>suryahari4587@gmail.com</t>
  </si>
  <si>
    <t>h2570052@student.nicmar.ac.in</t>
  </si>
  <si>
    <t>10-Sep-2003</t>
  </si>
  <si>
    <t>Reading Books,Exploring New Places and Cultures,Trying Out Different Cuisines and Food Experiences,Traveling and Discovering Hidden Destinations,Watching Documentaries and Movies,Listening To Music</t>
  </si>
  <si>
    <t>5421 3031 8360</t>
  </si>
  <si>
    <t>K VEERA VENKATA SIREESH KUMAR</t>
  </si>
  <si>
    <t>KALAGA NAGA SUNEETHA</t>
  </si>
  <si>
    <t>30-20/3-15/1_x000D_
Geethmandiram, Seetharam Puram_x000D_
Vijayawada, Buckinghampet_x000D_
Krishna, Andhra Pradesh - 520002</t>
  </si>
  <si>
    <t>N T Rama Rao</t>
  </si>
  <si>
    <t>1-4-179/84, SATYAGOWRI APARTMENT, SECOND FLOOR, STREET 8, GANDHI NAGAR, HYDERABAD, TELANGANA</t>
  </si>
  <si>
    <t>NALANDA VIDYA NIKETAN VIJAYAWADA ANDHRA PRADESH</t>
  </si>
  <si>
    <t>CENTRAL BOARD OF SECONDARY EDUCATION (VIJAYAWADA/ANDHRA PRADESH)</t>
  </si>
  <si>
    <t>2008-Jun</t>
  </si>
  <si>
    <t>SRI SARADA JUNIOR COLLEGE</t>
  </si>
  <si>
    <t>BOARD OF INTERMEDIATE EDUCATION ANDHRA PRADESH, INDIA</t>
  </si>
  <si>
    <t>JAWAHARLAL NEHRU ARCHITECTURE AND FINE ARTS UNIVERSITY</t>
  </si>
  <si>
    <t>SRI VENKATESHWARA COLLEGE OF ARCHITECTURE(HYDERABAD/TELANGANA)</t>
  </si>
  <si>
    <t>AutoCAD,MS Office,MS Project,Primavera,Revit,Sketchup,Enscape,D5,Photoshop,Illustrator</t>
  </si>
  <si>
    <t>Sri Venkateshwara College Of Architecture | Thesis Project | Hyderabad | Jan 2025 | Jul 2025 | 23.571428571429 Weeks
Deepak Mehta Architect | Intern Architect | Mumbai | Sep 2024 | Jan 2025 | 20 Weeks</t>
  </si>
  <si>
    <t>Diploma In Architecture CADD(Revit And Sketchup)</t>
  </si>
  <si>
    <t>H2570053</t>
  </si>
  <si>
    <t>RAGHAVENDRA</t>
  </si>
  <si>
    <t>KANCHARLA</t>
  </si>
  <si>
    <t>Raghavendra Kancharla</t>
  </si>
  <si>
    <t>kancharlaraghavendra0406@gmail.com</t>
  </si>
  <si>
    <t>h2570053@student.nicmar.ac.in</t>
  </si>
  <si>
    <t>04-Jun-2003</t>
  </si>
  <si>
    <t>7272 2955 9772</t>
  </si>
  <si>
    <t>KANCHARLA LINGAM</t>
  </si>
  <si>
    <t>KANCHARLA KAVITHA</t>
  </si>
  <si>
    <t>H NO 5-8-999/4/4, SRIRAM NAGAR COLONY, ASHOK NAGAR, KAMAREDDY</t>
  </si>
  <si>
    <t>Kamareddy</t>
  </si>
  <si>
    <t>H NO 16-2-701/1, FLAT NO 302, MJR CLASSIC, MALKPET ,HYDERABAD</t>
  </si>
  <si>
    <t>SPR SCHOOL PF EXCELLENCE KAMAREDDY</t>
  </si>
  <si>
    <t>KAMAREDDY/TELANGANA</t>
  </si>
  <si>
    <t>2011-Jun</t>
  </si>
  <si>
    <t>JEEKSHA JUNIOR COLLEGE</t>
  </si>
  <si>
    <t>HYDERABAD/TELANGANA</t>
  </si>
  <si>
    <t>VELLORE/TAMILNADU</t>
  </si>
  <si>
    <t>H2570054</t>
  </si>
  <si>
    <t>KARUNA</t>
  </si>
  <si>
    <t>KANNAN</t>
  </si>
  <si>
    <t>Karuna Kannan</t>
  </si>
  <si>
    <t>karuna.kannan@gmail.com</t>
  </si>
  <si>
    <t>h2570054@student.nicmar.ac.in</t>
  </si>
  <si>
    <t>15-Nov-2001</t>
  </si>
  <si>
    <t>English, Tamil, Hindi</t>
  </si>
  <si>
    <t>3312 4090 7070</t>
  </si>
  <si>
    <t>KANNAN KRISHNAN</t>
  </si>
  <si>
    <t>COO</t>
  </si>
  <si>
    <t>KAVITHA KANNAN</t>
  </si>
  <si>
    <t>STAY AT HOME</t>
  </si>
  <si>
    <t>SFB, Poornapuskhkala, 132, Silapathikaram St., Ganesh Nagar, Selaiyur</t>
  </si>
  <si>
    <t>Chennai</t>
  </si>
  <si>
    <t>SRI SANKARA GLOBAL ACADEMY</t>
  </si>
  <si>
    <t>CAMBRIDGE INTERNATIONAL EXAMINATIONS</t>
  </si>
  <si>
    <t>2016-Mar</t>
  </si>
  <si>
    <t>NARSEE MONJEE INSTITUTE OF MANAGEMENT STUDIES</t>
  </si>
  <si>
    <t>BALWANT SHETH SCHOOL OF ARCHITECTURE</t>
  </si>
  <si>
    <t>The Purple Ink Studio | Project Architect | Bengaluru | Aug 2024 | Jul 2025 | 0Y 11M | 3</t>
  </si>
  <si>
    <t>0 Years 11 Months</t>
  </si>
  <si>
    <t>The Purple Ink Studio | Architecture Intern | Bengaluru | Mar 2024 | Jul 2024 | 16.428571428571 Weeks</t>
  </si>
  <si>
    <t>H2570055</t>
  </si>
  <si>
    <t>VARA PRASAD</t>
  </si>
  <si>
    <t>VENKATA SIVA SAI</t>
  </si>
  <si>
    <t>KASALA</t>
  </si>
  <si>
    <t>Vara Prasad Venkata Siva Sai Kasala</t>
  </si>
  <si>
    <t>kasalavaraprasad@gmail.com</t>
  </si>
  <si>
    <t>h2570055@student.nicmar.ac.in</t>
  </si>
  <si>
    <t>22-Aug-2002</t>
  </si>
  <si>
    <t>English, Hindi ,Telugu.</t>
  </si>
  <si>
    <t>Volunteering,Board game,Sports,Hiking,Cooking</t>
  </si>
  <si>
    <t>2268 5994 5337</t>
  </si>
  <si>
    <t>KASALA RAMACHANDRAIAH</t>
  </si>
  <si>
    <t>KASALA LAKSHMI</t>
  </si>
  <si>
    <t>55/19/11LIG46B, HB Colony, Seethamadhara, Visakhapatnam, Andhrapradesh</t>
  </si>
  <si>
    <t>NARAYANA E-TECHNO</t>
  </si>
  <si>
    <t>SASI NEW GEN JR COLLAGE</t>
  </si>
  <si>
    <t>GITAM UNIVERSITY</t>
  </si>
  <si>
    <t>GITAM UNIVERSITY VISAKHAPATNAM</t>
  </si>
  <si>
    <t>AutoCAD,MS Office,MS Project,Primavera,StadPRO,GIS,Google Suite,Canva,Proficient in Ms Office Suite</t>
  </si>
  <si>
    <t>SIMEON INFRA &amp; AGENCIES | GRADUATE ENGINEER TRAINEE  | VISAKHAPATNAM | Nov 2024 | May 2025 | 26.142857142857 Weeks
CHENNAI METRO RAIL LIMITED | SITE ADMINISTRATOR | CHENNAI | May 2023 | Jun 2023 | 4.1428571428571 Weeks</t>
  </si>
  <si>
    <t>H2570056</t>
  </si>
  <si>
    <t>KASIREDDI</t>
  </si>
  <si>
    <t>MADHU KRISHNA</t>
  </si>
  <si>
    <t>Kasireddi Madhu Krishna</t>
  </si>
  <si>
    <t>kasireddimk@gmail.com</t>
  </si>
  <si>
    <t>h2570056@student.nicmar.ac.in</t>
  </si>
  <si>
    <t>06-Dec-2001</t>
  </si>
  <si>
    <t>8690 1513 6380</t>
  </si>
  <si>
    <t>KASIREDDI NARASIMHA MURTHY</t>
  </si>
  <si>
    <t>DAILY WAGES LABOUR</t>
  </si>
  <si>
    <t>KASIREDDI MALLESWARI</t>
  </si>
  <si>
    <t>36-93-231/54, INDIRANAGAR-4, KANCHARAPALEM</t>
  </si>
  <si>
    <t>RAVINDRA BHARATHI EM HIGH SCHOOL</t>
  </si>
  <si>
    <t>ANDHRA UNIVERSITY</t>
  </si>
  <si>
    <t>ANIL NEERUKONDA INSTITUTE OF TECHNOLOGY AND SCIENCES</t>
  </si>
  <si>
    <t>MS Office,MS Project,Primavera</t>
  </si>
  <si>
    <t>Megha Engineering &amp; Infrastructure Ltd. | Engineer - Cons Cord | Atchuthapuram | Nov 2023 | Apr 2025 | 1Y 4M | 3.48</t>
  </si>
  <si>
    <t>1 Year 4 Months</t>
  </si>
  <si>
    <t>SK DESIGNERS | INDUSTRIAL TRAINING INTERNSHIP | VISAKHAPATNAM | Jun 2022 | Jul 2022 | 1.8571428571429 Weeks
ANIL NEERUKONDA INSTITUTE OF TECHNOLOGY &amp; SCIENCES | PROJECT INTERNSHIP | VISAKHAPATNAM | Oct 2022 | Mar 2023 | 24.428571428571 Weeks</t>
  </si>
  <si>
    <t>Microsoft Office
Safety in Construction - NPTEL</t>
  </si>
  <si>
    <t>H2570057</t>
  </si>
  <si>
    <t>SUNIL KUMAR</t>
  </si>
  <si>
    <t>KATIGANDLA</t>
  </si>
  <si>
    <t>Sunil Kumar Katigandla</t>
  </si>
  <si>
    <t>katigandlasunilkumar@gmail.com</t>
  </si>
  <si>
    <t>h2570057@student.nicmar.ac.in</t>
  </si>
  <si>
    <t>15-Aug-2000</t>
  </si>
  <si>
    <t>9594 1819 2581</t>
  </si>
  <si>
    <t>KATIGANDLA SUBBARAYUDU</t>
  </si>
  <si>
    <t>KATIGANDLA SUBBALAKSHUMMA</t>
  </si>
  <si>
    <t>2/8 Thummaluru (village), Pendlimarri Mandal,_x000D_
Kadapa.</t>
  </si>
  <si>
    <t>Kadapa</t>
  </si>
  <si>
    <t>SRI SATHYA SAI HIGH SCHOOL</t>
  </si>
  <si>
    <t>BOARD OF SECONDARY EDUCATION ANDHRA PRADESH, INDIA</t>
  </si>
  <si>
    <t>2014-Apr</t>
  </si>
  <si>
    <t>SREE VIDYANIKETHAN ENGINEERING COLLEGE / A.RANGAMPET</t>
  </si>
  <si>
    <t>ANNAMACHARYA INSTUTE OF TECHNOLOGY AND SCIENCES</t>
  </si>
  <si>
    <t>ANNAMACHARYA INSTUTE OF TECHNOLOGY AND SCIENCES, RAJAMPET/ ANDHRA PRADESH</t>
  </si>
  <si>
    <t>H2570058</t>
  </si>
  <si>
    <t>KATRAVATH</t>
  </si>
  <si>
    <t>SANTHOSH</t>
  </si>
  <si>
    <t>Katravath Santhosh Kumar</t>
  </si>
  <si>
    <t>santhoshnayakc17@gmail.com</t>
  </si>
  <si>
    <t>h2570058@student.nicmar.ac.in</t>
  </si>
  <si>
    <t>17-Nov-1997</t>
  </si>
  <si>
    <t>English, Hindi, Telugu, Lambadi</t>
  </si>
  <si>
    <t>Watching Movies,Playing cricket</t>
  </si>
  <si>
    <t>8374 4516 5451</t>
  </si>
  <si>
    <t>KATRAVATH CHANDER NAIK</t>
  </si>
  <si>
    <t>MASON</t>
  </si>
  <si>
    <t>KATRAVATH MANEMMA</t>
  </si>
  <si>
    <t>15-61/2, Marwadi Lane, Balaji Nagar, Kapra, Medchal-Malkajgiri</t>
  </si>
  <si>
    <t>ST JOSEPH'S MISSIONARY SCHOOL</t>
  </si>
  <si>
    <t>SSC (HYDERABAD/TELANGANA)</t>
  </si>
  <si>
    <t>2003-Jun</t>
  </si>
  <si>
    <t>2015-Mar</t>
  </si>
  <si>
    <t>TELANGANA STATE BOARD OF INTERMEDIATE EDUCATION (HYDERABAD/TELANGANA)</t>
  </si>
  <si>
    <t>INSTITUTE OF AERONAUTICAL ENGINEERING (HYDERABAD/TELANGANA)</t>
  </si>
  <si>
    <t>AutoCAD,MS Project,Primavera,MS Excel,QS,Revit</t>
  </si>
  <si>
    <t>VENKATA PRANEETH DEVELOPERS PVT.LTD | SITE ENGINEER | ANNOJIGUDA, GHATKESAR, TELANGANA | Feb 2022 | Sep 2024 | 2Y 7M | 2.64</t>
  </si>
  <si>
    <t>2 Years 7 Months</t>
  </si>
  <si>
    <t>INSTITUTE OF AERONAUTICAL ENGINEERING |  DECREASE THE SELF WEIGHT OF SLAB BY USING U-BOOT TECHNOLOGY | DUNDIGAL,HYDERABAD | Jan 2021 | Jun 2021 | 22.714285714286 Weeks</t>
  </si>
  <si>
    <t>Quantity Surveying
AUTOCAD</t>
  </si>
  <si>
    <t>H2570059</t>
  </si>
  <si>
    <t>KATTA</t>
  </si>
  <si>
    <t>BHARATH</t>
  </si>
  <si>
    <t>TEJA GOUD</t>
  </si>
  <si>
    <t>Katta Bharath Teja Goud</t>
  </si>
  <si>
    <t>bgoud201@gmail.com</t>
  </si>
  <si>
    <t>h2570059@student.nicmar.ac.in</t>
  </si>
  <si>
    <t>03-Sep-2000</t>
  </si>
  <si>
    <t>ENGLISH, TELUGU ,HINDI</t>
  </si>
  <si>
    <t>6493 3738 6054</t>
  </si>
  <si>
    <t>KATTA RAJU GOUD</t>
  </si>
  <si>
    <t>DRIVER</t>
  </si>
  <si>
    <t>KATTA PADMA</t>
  </si>
  <si>
    <t>1-91, VENKATAPUR, GHATKESAR, KORREMUL</t>
  </si>
  <si>
    <t>Medchal</t>
  </si>
  <si>
    <t>SRI CHAITANYA HIGH SCHOOL</t>
  </si>
  <si>
    <t>2011-Jul</t>
  </si>
  <si>
    <t>TEEGALA KRISHNA REDDY ENGINEERING COLLEGE - MEERPET, HYD</t>
  </si>
  <si>
    <t>JAWAHARLAL NEHRU TECHNOLOGICAL UNIVERSITY HYDERABAD KUKATPALLY, HYDERBAD - 500088</t>
  </si>
  <si>
    <t>SAMSKRUTI COLLEGE OF ENGINEERING &amp; TECHNOLOGY, GHATKESAR</t>
  </si>
  <si>
    <t>AutoCAD,MS Office,MS Project,Primavera,Sketch Up,PHOTOSHOP,Revit architecture</t>
  </si>
  <si>
    <t>MB9 Architecture | Assistant  Civil Engineer | G-8 Archana Enclaves, East Marredpally, Rd Sechachala Colony, West MArredpally Sec., (T.S) 500026 | Feb 2023 | Jul 2025 | 2Y 5M | 1.2</t>
  </si>
  <si>
    <t>2 Years 5 Months</t>
  </si>
  <si>
    <t>SAMSKRUTI COLLEGE OF ENGINEERING AND TECHNOLOGY | Team Leader | GHATKESAR | Apr 2022 | Jul 2022 | 14 Weeks</t>
  </si>
  <si>
    <t>H2570060</t>
  </si>
  <si>
    <t>KEERTHANA</t>
  </si>
  <si>
    <t>RAJESH</t>
  </si>
  <si>
    <t>Keerthana Rajesh</t>
  </si>
  <si>
    <t>keerthanarajesh22@gmail.com</t>
  </si>
  <si>
    <t>h2570060@student.nicmar.ac.in</t>
  </si>
  <si>
    <t>22-Jul-2003</t>
  </si>
  <si>
    <t>ENGLISH,MALAYALAM,HINDI</t>
  </si>
  <si>
    <t>4281 7462 9702</t>
  </si>
  <si>
    <t>RAJESHKUMAR M</t>
  </si>
  <si>
    <t>SENIOR SUPERINTENDENT AT KSEB</t>
  </si>
  <si>
    <t>RAMYA K</t>
  </si>
  <si>
    <t>LIBRARIAN AT GMC KANNUR</t>
  </si>
  <si>
    <t>KUNNATHERU, RAMANTHALI PO_x000D_
KANNUR DIST</t>
  </si>
  <si>
    <t>KENDRIYA VIDYALAYA INS ZAMORIN KANNUR</t>
  </si>
  <si>
    <t>GOVERNMENT GIRL'S HIGHER SECONDARY SCHOOL PAYYANUR</t>
  </si>
  <si>
    <t>NSS COLLEGE OF ENGINEERING PALAKKAD</t>
  </si>
  <si>
    <t>AutoCAD,MS Office,MS Project,MS EXCEL,STAAD.Pro</t>
  </si>
  <si>
    <t>SKOLAR | INTERN | ONLINE  | Feb 2024 | Apr 2024 | 12.714285714286 Weeks
IIT PALAKKAD | UNDERGRADUATE RESEARCHER | PALAKKAD,KERALA | Aug 2024 | Apr 2025 | 34 Weeks</t>
  </si>
  <si>
    <t>H2570061</t>
  </si>
  <si>
    <t>KELLA</t>
  </si>
  <si>
    <t>Akash Kella</t>
  </si>
  <si>
    <t>akashkella@gmail.com</t>
  </si>
  <si>
    <t>h2570061@student.nicmar.ac.in</t>
  </si>
  <si>
    <t>02-Nov-2001</t>
  </si>
  <si>
    <t>TELUGU, HINDI, ENGLISH</t>
  </si>
  <si>
    <t>TRAVELLING,3D MODELLING,PLAYING CRICKET</t>
  </si>
  <si>
    <t>6811 4149 7905</t>
  </si>
  <si>
    <t>KELLA APPALA NARASIMHA RAO</t>
  </si>
  <si>
    <t>ELECTRITION</t>
  </si>
  <si>
    <t>KELLA SRIDEVI</t>
  </si>
  <si>
    <t>2-153/A, BEHIND SBI, GOPALAPURAM</t>
  </si>
  <si>
    <t>7-60/1, SRI SAI NILAYAM, ANAND NAGAR, LALAGADI MALAKPET</t>
  </si>
  <si>
    <t>SARVANI HIGH SCHOOL</t>
  </si>
  <si>
    <t>SAGI RAMA KRISHNAM RAJU ENGINEERING COLLEGE, BHIMAVARAM, ANDHRA PRADESH</t>
  </si>
  <si>
    <t>AutoCAD,Primavera,SKETCHUP,REVIT,3dsMAX</t>
  </si>
  <si>
    <t>SAGI RAMA KRISHNAM RAJU ENGINEERING COLLEGE | ENVIRONMENTAL ENGINEERING | BHIMAVARAM | Aug 2022 | May 2023 | 40.571428571429 Weeks
NAVALOK INTERIORS | Junior Designer  | Hyderabad  | Apr 2024 | May 2025 | 58 Weeks</t>
  </si>
  <si>
    <t>H2570063</t>
  </si>
  <si>
    <t>KIRAN KUMAR NETA</t>
  </si>
  <si>
    <t>NEELI</t>
  </si>
  <si>
    <t>Kiran Kumar Neta Neeli</t>
  </si>
  <si>
    <t>kittunkkn@gmail.com</t>
  </si>
  <si>
    <t>h2570063@student.nicmar.ac.in</t>
  </si>
  <si>
    <t>05-Aug-2002</t>
  </si>
  <si>
    <t>3834 5203 8594</t>
  </si>
  <si>
    <t>RAMBABU NEELI</t>
  </si>
  <si>
    <t>VEERA RAGHAVAMMA NEELI</t>
  </si>
  <si>
    <t>31-36-25, Mig-2, 328, Rajiv Nagar, Kurmannapalem, Gajuwaka, Vishakapatnam</t>
  </si>
  <si>
    <t>DR. KKR'S GOWTHAM INTERNATIONAL SCHOOL</t>
  </si>
  <si>
    <t>CENTRAL BUREAU OF SECONDARY EDUCAITON</t>
  </si>
  <si>
    <t>SRI CHAITANYA BOYS JUNIOR COLLEGE</t>
  </si>
  <si>
    <t>ANDHRA PRADESH BOARD OF INTERMEDIATE</t>
  </si>
  <si>
    <t>ANDHRA UNIVERSITY COLLEGE OF ENGINEERING, VISAKHAPATNAM</t>
  </si>
  <si>
    <t>AutoCAD,MS Office,MS Project,Primavera,Revit,BIM,Navisworks</t>
  </si>
  <si>
    <t>AECOM | Engineer-1 | Hyderabad | May 2024 | Jul 2025 | 1Y 2M | 4.5
L&amp;T Limited | Graduate Engineer Trainee | Bangalore | Jul 2023 | Mar 2024 | 0Y 8M | 6.5</t>
  </si>
  <si>
    <t>1 Year 12 Months</t>
  </si>
  <si>
    <t>Andhra University | Structural Design | Visakhapatnam | Jan 2023 | May 2023 | 18.571428571429 Weeks</t>
  </si>
  <si>
    <t>H2570064</t>
  </si>
  <si>
    <t>KOKKILIGADDA</t>
  </si>
  <si>
    <t>KRANTHI</t>
  </si>
  <si>
    <t>KOWSIK</t>
  </si>
  <si>
    <t>Kokkiligadda Kranthi Kowsik</t>
  </si>
  <si>
    <t>kranthikowshik2003@gmail.com</t>
  </si>
  <si>
    <t>h2570064@student.nicmar.ac.in</t>
  </si>
  <si>
    <t>11-Feb-2003</t>
  </si>
  <si>
    <t>English,Telugu</t>
  </si>
  <si>
    <t>2498 3845 9813</t>
  </si>
  <si>
    <t>KOKKILIGADDA SRINIVASA RAO</t>
  </si>
  <si>
    <t>KOKKILIGADDA SUVARNA LAKSHMI</t>
  </si>
  <si>
    <t>7-75, JULU, KOTHAPALEM, NIZAMPATNAM, BAPATLA</t>
  </si>
  <si>
    <t>Bapatla</t>
  </si>
  <si>
    <t>NAVA JEEVAN HIGH SCHOOL, KOTHAPALEM, GUNTUR DISTRICT</t>
  </si>
  <si>
    <t>NARAYANA JUNIOR COLLEGE, MACHLIPATNAM, ANDRA PRADESH</t>
  </si>
  <si>
    <t>PRASAD V POTLURI SIDDHARTHA INSTITUTE OF TECHNOLOGY, VIJAYAWADA, ANDHRA PRADESH</t>
  </si>
  <si>
    <t>MS Office,MS Project,Primavera,Excel,Power BI,Revit</t>
  </si>
  <si>
    <t>PRASAD V. POTLURI SIDDHARTHA INSTITUTE OF TECHNOLOGY | FINAL YEAR PROJECT | VIJAYAWADA, ANDHRA PRADESH | Jan 2024 | Apr 2024 | 16.571428571429 Weeks
SOUTH CENTRAL RAILWAY | SITE EXECUTION | VIJAYAWADA, ANDHRA PRADESH | Jun 2023 | Jul 2023 | 4.1428571428571 Weeks
NATIONAL HIGHWAYS AUTHORITY OF INDIA | STUDENT INTERN | AMARAVATHI, ANDHRA PRADESH | Jul 2022 | Aug 2022 | 4.2857142857143 Weeks</t>
  </si>
  <si>
    <t>Building Drafting Using AUTOCAD
Architectural Modeling Using Revit
Primavera P6</t>
  </si>
  <si>
    <t>H2570065</t>
  </si>
  <si>
    <t>KOMANDLA</t>
  </si>
  <si>
    <t>SATVIK</t>
  </si>
  <si>
    <t>REDDY</t>
  </si>
  <si>
    <t>Komandla Satvik Reddy</t>
  </si>
  <si>
    <t>satvikkomandla24@gmail.com</t>
  </si>
  <si>
    <t>h2570065@student.nicmar.ac.in</t>
  </si>
  <si>
    <t>24-Aug-2003</t>
  </si>
  <si>
    <t>English , Hindi</t>
  </si>
  <si>
    <t>7860 0854 7160</t>
  </si>
  <si>
    <t>K PRABHAKAR REDDY</t>
  </si>
  <si>
    <t>K SRUJANA</t>
  </si>
  <si>
    <t>11-12-535, Road No : 11B, O-city Warangal</t>
  </si>
  <si>
    <t>GREENWOOD HIGH SCHOOL</t>
  </si>
  <si>
    <t>CENTRAL BOARD OF SECONDARY EDUCATION - WARANGAL</t>
  </si>
  <si>
    <t>2012-Jul</t>
  </si>
  <si>
    <t>EXCELLENCIA JUNIOR COLLEGE</t>
  </si>
  <si>
    <t>TELANGANA STATE BOARD OF INTERMEDIATE EDUCATION - HYDERABAD</t>
  </si>
  <si>
    <t>GANDHI INSTITUTE OF TECHNOLOGY AND MANAGEMENT - HYDERABAD</t>
  </si>
  <si>
    <t>AutoCAD,MS Office,MS Project,Primavera,Blast Ware,Google Earth Engine,Primavera,Power BI,Revit</t>
  </si>
  <si>
    <t>GITAM UNIVERSITY | Major Project | Hyderabad | Oct 2023 | Apr 2024 | 26.428571428571 Weeks
NATIONAL INSTITUTE OF TECHNOLOGY WARANGAL | INTERN | WARANGAL | Apr 2023 | Jun 2023 | 8.4285714285714 Weeks</t>
  </si>
  <si>
    <t>One Day Workshop on Reliability Engineering
Write Professional Emails in English
Create your first Chatbot with Rasa and Python</t>
  </si>
  <si>
    <t>H2570066</t>
  </si>
  <si>
    <t>SUMAVALI</t>
  </si>
  <si>
    <t>KOMMU</t>
  </si>
  <si>
    <t>Sumavali Kommu</t>
  </si>
  <si>
    <t>sumavalikmu@gmail.com</t>
  </si>
  <si>
    <t>h2570066@student.nicmar.ac.in</t>
  </si>
  <si>
    <t>21-May-2004</t>
  </si>
  <si>
    <t>8816 0254 1607</t>
  </si>
  <si>
    <t>K GANGADHAR</t>
  </si>
  <si>
    <t>RETIRED GOVERNMENT OFFICE</t>
  </si>
  <si>
    <t>LAVANYA KOMMU</t>
  </si>
  <si>
    <t>Flat No: 104, A-Block, Ashoka Elite Apartments, Yellamagutta, Nizamabad</t>
  </si>
  <si>
    <t>Nizamabad</t>
  </si>
  <si>
    <t>KAKATIYA OLYMPAID SCHOOL</t>
  </si>
  <si>
    <t>SCC, NIZAMABAD, TELANGANA</t>
  </si>
  <si>
    <t>KAKATIYA JUNIOR COLLEGE</t>
  </si>
  <si>
    <t>TGBIE, NIZAMABAD, TELANGANA</t>
  </si>
  <si>
    <t>JNTUH</t>
  </si>
  <si>
    <t>VALLURUPALLI NAGESHWAR RAO VIGNANA JYOTHI INSITUTE OF ENGINEERING AND TECHNOLOGY, HYDERABAD, TELANGANA</t>
  </si>
  <si>
    <t>AutoCAD,MS Office,Q-GIS,STAAD Pro,PLAXIS-2D</t>
  </si>
  <si>
    <t>National Institute of Technology, Warangal | Intern- Civil Engineering | Warangal | Jun 2023 | Jun 2023 | 3.8571428571429 Weeks
My Home Construction Pvt.Ltd | Intern- Civil Engineering | Kokapet, Hyderabad | May 2024 | Jun 2024 | 4 Weeks
VNRVJIET | Team Leader | VNRVJIET | Aug 2024 | May 2025 | 39 Weeks</t>
  </si>
  <si>
    <t>H2570067</t>
  </si>
  <si>
    <t>KONGARI</t>
  </si>
  <si>
    <t>MADHURIMA</t>
  </si>
  <si>
    <t>Kongari Madhurima</t>
  </si>
  <si>
    <t>madhurimakongari17@gmail.com</t>
  </si>
  <si>
    <t>h2570067@student.nicmar.ac.in</t>
  </si>
  <si>
    <t>07-Feb-2004</t>
  </si>
  <si>
    <t>Kuchipudi dance,Cooking,Reading short stories</t>
  </si>
  <si>
    <t>3126 3863 0290</t>
  </si>
  <si>
    <t>K SHYAM SUNDAR</t>
  </si>
  <si>
    <t>LECTURER</t>
  </si>
  <si>
    <t>K JAMUNA</t>
  </si>
  <si>
    <t>SELF-EMPLOYED</t>
  </si>
  <si>
    <t>#6-102/3, V G Colony, Beside Bhavita Apartments, Near Bachpan School, Medipally Po&amp;Mdl, Medipally, Medchal Dist</t>
  </si>
  <si>
    <t>GOWTHAM MODEL SCHOOL, BODUPPAL</t>
  </si>
  <si>
    <t>TELANGANA BOARD OF SECONDARY EDUCATION</t>
  </si>
  <si>
    <t>ST. PIOUS X JUNIOR COLLEGE FOR GIRLS, RAMNAGAR</t>
  </si>
  <si>
    <t>KAKATIYA UNIVERSITY</t>
  </si>
  <si>
    <t>KU COLLEGE OF ENGINEERING AND TECHNOLOGY, WARANGAL, TELANGANA</t>
  </si>
  <si>
    <t>KU COLLEGE OF ENGINEERING AND TECHNOLOGY | STUDENT | WARANGAL | Dec 2024 | Apr 2025 | 20.142857142857 Weeks</t>
  </si>
  <si>
    <t>H2570068</t>
  </si>
  <si>
    <t>KOPPARTHI</t>
  </si>
  <si>
    <t>IMMANUYELU</t>
  </si>
  <si>
    <t>Kopparthi Immanuyelu</t>
  </si>
  <si>
    <t>immaneelukopparthi@gmail.com</t>
  </si>
  <si>
    <t>h2570068@student.nicmar.ac.in</t>
  </si>
  <si>
    <t>11-Feb-2002</t>
  </si>
  <si>
    <t>PLAYING CRICKET,WATCHING NEWS,SURFING INTERNET,READING BOOKS,LISTENING MUSIC</t>
  </si>
  <si>
    <t>5448 4285 5649</t>
  </si>
  <si>
    <t>VENKATESWARLU</t>
  </si>
  <si>
    <t>GOVT EMPLOYEE</t>
  </si>
  <si>
    <t>VIJAYA BHARATHI</t>
  </si>
  <si>
    <t>1-64,PAMIDIPADU,KORISAPADU MADAL,BAPATLA</t>
  </si>
  <si>
    <t>SRI RAMA KRISHNA ENGLISH MEDIUM HIGH SCHOOL</t>
  </si>
  <si>
    <t>SCHOOL OF SECONDARY EDUCATION ANDHRA PRADESH</t>
  </si>
  <si>
    <t>DAMACHERLA ANJANEYULU GOVT POLYTECHNIC COLLEGE</t>
  </si>
  <si>
    <t>PACE INSTITUTE OF TECHNOLOGY AND SCIENCES</t>
  </si>
  <si>
    <t>AutoCAD,MS Office,MS Project,Primavera,SKETCH UP,BASICS OF REVIT,BASICS OF STAAD PRO</t>
  </si>
  <si>
    <t>SRI MASTERS GROTECH CONSULTANTS | TECHNICAL ANALYST | ONGOLE | Nov 2020 | Apr 2021 | 20.714285714286 Weeks
SRI MASTERS GROTECH CONSULTANTS | TECHNICAL ANALYST | ONGOLE | Jun 2024 | Apr 2025 | 42 Weeks
PACE INSTITUTE OF TECHNOLOGY AND SCIENCES | TEAM CO-ORDIANTOR | VALLUR | Nov 2023 | Apr 2024 | 22 Weeks</t>
  </si>
  <si>
    <t>NATIONAL SERVICE SCHEME</t>
  </si>
  <si>
    <t>H2570069</t>
  </si>
  <si>
    <t>KOSANA</t>
  </si>
  <si>
    <t>JUGAN</t>
  </si>
  <si>
    <t>Kosana Jugan Jayanth</t>
  </si>
  <si>
    <t>jayanthkosana3439@gmail.com</t>
  </si>
  <si>
    <t>h2570069@student.nicmar.ac.in</t>
  </si>
  <si>
    <t>31-Aug-2003</t>
  </si>
  <si>
    <t>TELUGU, ENGLISH, HINDI</t>
  </si>
  <si>
    <t>Playing Cricket,Playing Volleyball,Listening Music,Watching Movies,Watching Cricket</t>
  </si>
  <si>
    <t>5167 0966 4776</t>
  </si>
  <si>
    <t>KOSANA NAGANJANEYULU</t>
  </si>
  <si>
    <t>LATE</t>
  </si>
  <si>
    <t>KOSANA ARUNA</t>
  </si>
  <si>
    <t>15-63-A/2, YAZALI, KARLAPALEM, BAPATLA, ANDHRA PRADESH 522111</t>
  </si>
  <si>
    <t>SRI CHAITANYA SCHOOL</t>
  </si>
  <si>
    <t>BOARD OF SECONDARY EDUCATION, ANDHRAÂ PRADESH</t>
  </si>
  <si>
    <t>BOARD OF INTERMEDIATE EDUCATION OF ANDHRA PRADESH</t>
  </si>
  <si>
    <t>BAPATLA ENGINEERING COLLEGE, BAPATLA</t>
  </si>
  <si>
    <t>AutoCAD,MS Office,MS Project,Primavera,Revit,Arc-GIS,Sketch-UP</t>
  </si>
  <si>
    <t>CONSTRUCTION INDUSTRY DEVELOPEMENT COUNCIL | BUILDING HEALTH ASSESSMENT AND RETROFITTING | BAPATLA | Feb 2024 | Mar 2024 | 6 Weeks
BAPATLA ENGINEERING COLLEGE | ASSESSMENT OF LAND USE &amp; LAND COVER CHANGES IN KADDAM WATERSHED USING GEO- INFORMATICÂ APPROACH | BAPATLA | Dec 2023 | Apr 2024 | 21.571428571429 Weeks</t>
  </si>
  <si>
    <t>H2570070</t>
  </si>
  <si>
    <t>KOVOOR</t>
  </si>
  <si>
    <t>DHEERAJ</t>
  </si>
  <si>
    <t>KRISHNA</t>
  </si>
  <si>
    <t>Kovoor Dheeraj Krishna</t>
  </si>
  <si>
    <t>kovoordheerajkrishna@gmail.com</t>
  </si>
  <si>
    <t>h2570070@student.nicmar.ac.in</t>
  </si>
  <si>
    <t>07-Jul-2004</t>
  </si>
  <si>
    <t>8932 3823 5644</t>
  </si>
  <si>
    <t>KOVOOR SHIVA PRAVEEN</t>
  </si>
  <si>
    <t>KOVOOR KAVITHA</t>
  </si>
  <si>
    <t>Dr.no:12-2-139,Bhavani Shankar Complex,3rd Floor, Ashok Nagar, Anantapur,515001,</t>
  </si>
  <si>
    <t>Anantapur</t>
  </si>
  <si>
    <t>VISWABHARATI HIGH SCHOOL</t>
  </si>
  <si>
    <t>NIRAMALA JUNIOR COLLEGE</t>
  </si>
  <si>
    <t>JAWAHARLAL NEHRU TECHNOLOGICAL UNIVERSITY ANANATAPUR ,ANDHRA PRADESH</t>
  </si>
  <si>
    <t>SRINIVASA RAMANUJAN INSTITUTE OF TECHNOLOGY, ANANATAPUR ,ANDHRA PRADESH</t>
  </si>
  <si>
    <t>AutoCAD,MS Office,MS Project,Tekla software basics,Revit software basics,Staad Pro software basics</t>
  </si>
  <si>
    <t>EDUSKILLS (AICTE PORTAL) | STRUCTURAL ANALYSIS WITH STAAD . PRO VIRTUAL INTERNSHIP | DONE IN ONLINE | Jul 2024 | Sep 2024 | 8.8571428571429 Weeks
CAD UNIVERSE | CAD 2022 (2D &amp; 3D ) &amp; STAAD III PRO | ANANTAPUR | Aug 2023 | Nov 2023 | 13.142857142857 Weeks
SRINIVASA RAMANUJAN INSTITUTE OF TECHNOLOGY | REINFORCEMENT OF SOIL ENHANCEMENT TECHNOLOGIES WITH TEA WASTAGE SAW DUST GLASS FIBER LIME | ANANTAPUR, ANDHRA PRADESH | Oct 2024 | Apr 2025 | 27.857142857143 Weeks</t>
  </si>
  <si>
    <t>Structural Analysis With Staad.Pro
AUTO CAD 2022 (2D &amp; 3D) &amp; STAAD III &amp; PRO</t>
  </si>
  <si>
    <t>H2570071</t>
  </si>
  <si>
    <t>KURAPATI</t>
  </si>
  <si>
    <t>RAVI CHANDRA</t>
  </si>
  <si>
    <t>Kurapati Ravi Chandra</t>
  </si>
  <si>
    <t>ravichandra99512@gmail.com</t>
  </si>
  <si>
    <t>h2570071@student.nicmar.ac.in</t>
  </si>
  <si>
    <t>16-Oct-2002</t>
  </si>
  <si>
    <t>English, Hindi, Telugu, Kannada</t>
  </si>
  <si>
    <t>7568 7580 5695</t>
  </si>
  <si>
    <t>KURAPATI RAMESH</t>
  </si>
  <si>
    <t>EMPLOYEE AT SALES SHOP</t>
  </si>
  <si>
    <t>KURAPATI BINDHU</t>
  </si>
  <si>
    <t>H.no.1-1-648, Padma Nagar Rd No.2</t>
  </si>
  <si>
    <t>VIJAY HIGH SCHOOL</t>
  </si>
  <si>
    <t>SECONDARY SCHOOL CERTIFICATE TELANGANA</t>
  </si>
  <si>
    <t>2020-Feb</t>
  </si>
  <si>
    <t>VALLURUPALLI NAGESWARA RAO VIGNANA JYOTHI INSTITUTE OF ENGINEERING &amp;TECHNOLOGY</t>
  </si>
  <si>
    <t>AutoCAD,MS Office,MS Project,Revit,Staad pro,GIS</t>
  </si>
  <si>
    <t>BRIGADE ENTERPRISES LIMITED | GRADUATE ENGINEER TRAINEE | BANGALORE, KARNATAKA, INDIA | Jun 2024 | Aug 2025 | 59.571428571429 Weeks
VNR VJIET | Team Lead for the project : â€œExperimental Investigation on Ternary Blended Fiber Reinforced Concreteâ€ | Hyderabad | Mar 2023 | Apr 2024 | 58.142857142857 Weeks</t>
  </si>
  <si>
    <t>Courses under "Cyber Security"
Construction Methods and Equipment Management
Principles of Construction Management
GIS Certification Program</t>
  </si>
  <si>
    <t>H2570072</t>
  </si>
  <si>
    <t>LAGUDU</t>
  </si>
  <si>
    <t>JOSHIKA</t>
  </si>
  <si>
    <t>Lagudu Venkata Joshika</t>
  </si>
  <si>
    <t>lvjoshika@gmail.com</t>
  </si>
  <si>
    <t>h2570072@student.nicmar.ac.in</t>
  </si>
  <si>
    <t>01-Nov-2003</t>
  </si>
  <si>
    <t>Reading personality development books,listening music,watching movies,poster designing,informal video editing</t>
  </si>
  <si>
    <t>8277 6804 0053</t>
  </si>
  <si>
    <t>L.V.PRASAD</t>
  </si>
  <si>
    <t>L.LALITHA DEVI</t>
  </si>
  <si>
    <t>Flat No.504, Sri Kartikeya Enclave, Pradeep Nagar, Vizianagaram</t>
  </si>
  <si>
    <t>NARAYANA HIGH SCHOOL</t>
  </si>
  <si>
    <t>CBSE, VISAKHAPATNAM, ANDHRA PRADESH</t>
  </si>
  <si>
    <t>GAYATRI VIDYA PARISHAD COLLEGE OF ENGINEERING (AUTONOMOUS), VISAKHAPATNAM, ANDHRA PRADESH</t>
  </si>
  <si>
    <t>AutoCAD,MS Office,MS Project,REVIT ARCHITECTURE,STAAD PRO</t>
  </si>
  <si>
    <t>COASTAL CONCRETE | QC/QA | VISAKHAPATNAM | May 2023 | Jun 2023 | 2.7142857142857 Weeks
PANCHAYATI RAJ DEPARTMENT, SUB DIVISION BHOGHAPURAM | SITE INTERN | VIZIANAGARAM | May 2024 | Jun 2024 | 6 Weeks
GAYATRI VIDYA PARISHAD COLLEGE OF ENGINEERING | STUDENT | VISAKHAPATNAM | Oct 2024 | Mar 2025 | 19.285714285714 Weeks</t>
  </si>
  <si>
    <t>BIM REVIT ARCHITECTURE</t>
  </si>
  <si>
    <t>H2570073</t>
  </si>
  <si>
    <t>LAKUMARAPU</t>
  </si>
  <si>
    <t>MANISH</t>
  </si>
  <si>
    <t>Lakumarapu Manish Kumar</t>
  </si>
  <si>
    <t>manish.lakumarapu@gmail.com</t>
  </si>
  <si>
    <t>h2570073@student.nicmar.ac.in</t>
  </si>
  <si>
    <t>14-Jul-2003</t>
  </si>
  <si>
    <t>8953 2603 2613</t>
  </si>
  <si>
    <t>LAKUMARAPU NARSIMHA</t>
  </si>
  <si>
    <t>LAKUMARAPU SHOBHA RANI</t>
  </si>
  <si>
    <t>8-5-283/117/SP,PLOT NO-117,ROAD NO-3,MADHAVA NAGAR COLONY,BAIRAMALGUDA,KARMANGHAT</t>
  </si>
  <si>
    <t>BRILLIANT GRAMMAR HIGH SCHOOL</t>
  </si>
  <si>
    <t>SECONDARY SCHOOL CERTIFICATE, HYDERABAD/TELANGANA</t>
  </si>
  <si>
    <t>JAWAHARLAL NEHRU TECHNOLOGICAL UNIVERSITY HYDERABAD (JNTUH),HYDERABAD</t>
  </si>
  <si>
    <t>CVR COLLEGE OF ENGINEERING, MANGALPALLI(V),TELANGANA</t>
  </si>
  <si>
    <t>AutoCAD,MS Office,MS Project,Primavera,Revit architecture,QGIS,MS Excel</t>
  </si>
  <si>
    <t>CVR COLLEGE OF ENGINEERING | STUDENT | MANGALPALLI,IBRAHIMPATNAM | Jun 2024 | Nov 2024 | 21 Weeks
CVR COLLEGE OF ENGINEERING | STUDENT | MANGALPALLI,IBRAHIMPATNAM | Dec 2024 | Apr 2025 | 15.428571428571 Weeks</t>
  </si>
  <si>
    <t>Certification on Standard Penetration Test
Certificate in AUTOCAD Building Design</t>
  </si>
  <si>
    <t>H2570074</t>
  </si>
  <si>
    <t>LALITHAMBIGAI</t>
  </si>
  <si>
    <t>S</t>
  </si>
  <si>
    <t>Lalithambigai S</t>
  </si>
  <si>
    <t>lallliii24102003@gmail.com</t>
  </si>
  <si>
    <t>h2570074@student.nicmar.ac.in</t>
  </si>
  <si>
    <t>24-Oct-2003</t>
  </si>
  <si>
    <t>TAMIL,ENGLISH.</t>
  </si>
  <si>
    <t>6839 4979 5560</t>
  </si>
  <si>
    <t>SENTHILKUMAR B</t>
  </si>
  <si>
    <t>KAVITHA M</t>
  </si>
  <si>
    <t>DOOR NO.44,INDHRA GANDHI STREET,PASUMPON NAGAR,PAZHANGANATHAM,MADURAI,TAMILNADU.</t>
  </si>
  <si>
    <t>Madurai</t>
  </si>
  <si>
    <t>PLOT NO.93,GOLDEN CITY 3RD STREET,NEAR FERACCA NAGAR,PASUMALAI,THIRUPARANKUNDRAM,MADURAI,TAMILNADU.</t>
  </si>
  <si>
    <t>EBG MATRICULATION HIGHER SECONDARY SCHOOL</t>
  </si>
  <si>
    <t>TAMILNADU STATE BOARD OF SECONDARY EDUCATION,MADURAI,TAMILNADU.</t>
  </si>
  <si>
    <t>MAHATMA MONTESSORI MATRICULATION HIGHER SECONDARY SCHOOL</t>
  </si>
  <si>
    <t>TAMILNADU STATE BOARD OF HIGHER SECONDARY EDUCATION,MADURAI,TAMILNADU</t>
  </si>
  <si>
    <t>2021-May</t>
  </si>
  <si>
    <t>RAJALAKSHMI ENGINEERING COLLEGE,CHENNAI,TAMILNADU.</t>
  </si>
  <si>
    <t>AutoCAD,MS Office,MS Project,Primavera,Autodesk Revit,Navisworks,STAAD Pro</t>
  </si>
  <si>
    <t>RAJALAKSHMI ENGINEERING COLLEGE | STUDENT | CHENNAI,TAMILNADU. | Jan 2025 | Apr 2025 | 14.142857142857 Weeks
Dar Builders | INTERN | MADURAI,TAMILNADU. | Jun 2023 | Jun 2023 | 1.8571428571429 Weeks
RAJALAKSHMI ENGINEERING COLLEGE | STUDENT | CHENNAI,TAMILNADU. | Jul 2024 | Dec 2024 | 23.142857142857 Weeks</t>
  </si>
  <si>
    <t>CERTIFICATE OF PARTICIPATION (WORKSHOP ON VR IN CIVIL ENGINEERING)
DESIGN THINKING CONTEST 2024
CERTIFICATE OF MERIT</t>
  </si>
  <si>
    <t>H2570075</t>
  </si>
  <si>
    <t>LEKSHMY</t>
  </si>
  <si>
    <t>B</t>
  </si>
  <si>
    <t>R</t>
  </si>
  <si>
    <t>Lekshmy B R</t>
  </si>
  <si>
    <t>lekshmylechu49@gmail.com</t>
  </si>
  <si>
    <t>h2570075@student.nicmar.ac.in</t>
  </si>
  <si>
    <t>27-Feb-2002</t>
  </si>
  <si>
    <t>2852 9798 7316</t>
  </si>
  <si>
    <t>RAJAKUMAR.G</t>
  </si>
  <si>
    <t>PRIVATE SECTOR EMPLOYEE</t>
  </si>
  <si>
    <t>BEENA.S</t>
  </si>
  <si>
    <t>SCHOOL VIEW, TEMPLE ROAD,VARKALA_x000D_
P.O,695141,THIRUVANANTHAPURAM</t>
  </si>
  <si>
    <t>LITTLE FLOWER ENGLISH MEDIUM HIGHER SECONDARY SCHOOL, EDAVA , THIRUVANANTHAPURAM.</t>
  </si>
  <si>
    <t>GOVERNMENT MODEL HIGHER SECONDARY SCHOOL, VARKALA , THIRUVANANTHAPURAM</t>
  </si>
  <si>
    <t>VALIA KOONAMBAIKULATHAMMA COLLEGE OF ENGINEERING &amp; TECHNOLOGY , PARIPPALLY, THIRUVANANTHAPURAM, KERALA</t>
  </si>
  <si>
    <t>Rajadhani Finishing School | Draftsman Civil | Thiruvananthapuram, Kerala | Sep 2024 | Jul 2025 | 43.285714285714 Weeks
Public Works Department | Civil Engineering Intern | Special Buildings Section No: VI, Thiruvananthapuram | Feb 2024 | Feb 2024 | 0.57142857142857 Weeks
Valia Koonambaikulathamma College of Engineering &amp; Technology, Parippally, Thiruvananthapuram | Geotechnical engineering | Parippally | Aug 2023 | Jun 2024 | 43.857142857143 Weeks</t>
  </si>
  <si>
    <t>Civil Designing and Construction Course</t>
  </si>
  <si>
    <t>H2570076</t>
  </si>
  <si>
    <t>M L</t>
  </si>
  <si>
    <t>ROHITH</t>
  </si>
  <si>
    <t>NAIK</t>
  </si>
  <si>
    <t>M L Rohith Naik</t>
  </si>
  <si>
    <t>mlrohithnaik@gmail.com</t>
  </si>
  <si>
    <t>h2570076@student.nicmar.ac.in</t>
  </si>
  <si>
    <t>15-Jul-2004</t>
  </si>
  <si>
    <t>8997 8835 4085</t>
  </si>
  <si>
    <t>M LOKYA NAYAK</t>
  </si>
  <si>
    <t>M ANUSHA</t>
  </si>
  <si>
    <t>6-88,Pedda Thanda,maddelabanda Thanda,maldakal Mandalm</t>
  </si>
  <si>
    <t>Jogulamba</t>
  </si>
  <si>
    <t>IDS MT COLONY,OPP PJP CAMP,GADWAL</t>
  </si>
  <si>
    <t>HAYATHNAGAR,RANGAREDDY DIST</t>
  </si>
  <si>
    <t>MAHESH NAGAR,GUDIMALKAPUR</t>
  </si>
  <si>
    <t>JAWARHARLAL NEHRU TECHNOLOGICAL UNIVERSITY HYDERABAD</t>
  </si>
  <si>
    <t>VNR VIGNANA JYOTHI INSTITUTE OF ENGINEERING AND TECHNOLOGY</t>
  </si>
  <si>
    <t>AutoCAD,MS Office,MS Project,Revit,sketchup</t>
  </si>
  <si>
    <t>Vallurupalli Nageswara Rao Vignana Jyothi Institute of Engineering &amp;Technology | Intern | Hyderabad  | Aug 2024 | May 2025 | 39.142857142857 Weeks
CS ASSOCIATE | Intern | Zaheerabad  | Jun 2023 | Jun 2023 | 3.4285714285714 Weeks
NATIONAL COUNCIL FOR CEMENT &amp; BUILDING MATERIALS - NCB BHAVAN | INTERN | GACHIBOWI | May 2024 | May 2024 | 2.5714285714286 Weeks</t>
  </si>
  <si>
    <t>THE APPLICATIONS O F GEOSYNTHETICS I N ROAD INFRASTRUCTURE PROJECTS
Plumbing Design and Fire Fighting</t>
  </si>
  <si>
    <t>H2570077</t>
  </si>
  <si>
    <t>GREESHMANTH</t>
  </si>
  <si>
    <t>V S P</t>
  </si>
  <si>
    <t>MUDRAGALLA</t>
  </si>
  <si>
    <t>Greeshmanth V S P Mudragalla</t>
  </si>
  <si>
    <t>mudragallagreeshmanth@gmail.com</t>
  </si>
  <si>
    <t>h2570077@student.nicmar.ac.in</t>
  </si>
  <si>
    <t>25-Apr-2003</t>
  </si>
  <si>
    <t>Telugu, English and Hindi</t>
  </si>
  <si>
    <t>3150 1594 7549</t>
  </si>
  <si>
    <t>M R PRASAD</t>
  </si>
  <si>
    <t>M GEETHA BHARATHI</t>
  </si>
  <si>
    <t>Flat No-401, Plot No-692,692/A, Silver Springs,_x000D_
People Hospital Lane, Three Monkeys Circle,_x000D_
Pragathi Nagar, VTC: Nizampet,_x000D_
PO: Nizampet,_x000D_
District: Medchal-malkajgiri,_x000D_
State: Telangana,_x000D_
PIN Code: 500090</t>
  </si>
  <si>
    <t>PRAGATHI CENTRAL SCHOOL</t>
  </si>
  <si>
    <t>2007-Jul</t>
  </si>
  <si>
    <t>TSBIE TELANGANA</t>
  </si>
  <si>
    <t>JNTU</t>
  </si>
  <si>
    <t>VNRVJIET TELANGANA</t>
  </si>
  <si>
    <t>AutoCAD,MS Office,MS Project,Primavera,BIM,Power BI</t>
  </si>
  <si>
    <t>VNRVJIET | Traffic engineering  | Hyderabad  | Aug 2024 | May 2025 | 40.142857142857 Weeks
NATIONAL COUNCIL FOR CEMENT AND BUILDING MATERIALS | NCCB | HYDERABAD  | May 2024 | May 2024 | 2.5714285714286 Weeks</t>
  </si>
  <si>
    <t>H2570078</t>
  </si>
  <si>
    <t>MADDELA</t>
  </si>
  <si>
    <t>PRASAD</t>
  </si>
  <si>
    <t>Maddela Prasad</t>
  </si>
  <si>
    <t>sravanaprasad123@gmail.com</t>
  </si>
  <si>
    <t>h2570078@student.nicmar.ac.in</t>
  </si>
  <si>
    <t>06-Aug-2000</t>
  </si>
  <si>
    <t>4691 8332 3117</t>
  </si>
  <si>
    <t>MADDELA RAMACHANDRAIAH</t>
  </si>
  <si>
    <t>MADDELA RAJYALAXMI</t>
  </si>
  <si>
    <t>TELANGANA,SIDDIPET,MIRDODDI</t>
  </si>
  <si>
    <t>Adilabad</t>
  </si>
  <si>
    <t>SSC, (SIDDIPET/TELANGANA)</t>
  </si>
  <si>
    <t>2012-Jun</t>
  </si>
  <si>
    <t>RAO'S JUNIOR COLLEGE</t>
  </si>
  <si>
    <t>TELANGANA STATE OF INTERMEDIATE EDUCATION (HYDERABAD/TELANGANA)</t>
  </si>
  <si>
    <t>INSTITUTE OF AREONAUTICAL ENGINEERING (HYDERABAD/TELANGANA)</t>
  </si>
  <si>
    <t>AutoCAD,MS Office,MS Project,Primavera,SKETCH UP,ENSCAPE,PHOTOSHOP,Power BI</t>
  </si>
  <si>
    <t>CDB ARCHITECTS | JUNIOR ENGINEER | HYDERABAD , JUBLIEE GARDEN , HITECH CITY | Jan 2024 | Jan 2025 | 1Y 0M | 2
MEE ARCHITECTS | JUNIOR ENGINEER | HYDERABAD MIYAPUR | Mar 2022 | Mar 2023 | 1Y 0M | 2</t>
  </si>
  <si>
    <t>2 Years 0 Months</t>
  </si>
  <si>
    <t>INSTITUTE OF AREONATICAL ENGINEERING | INTERN | HYDERABAD , DUNDIGAL | Dec 2020 | May 2021 | 21.571428571429 Weeks</t>
  </si>
  <si>
    <t>H2570079</t>
  </si>
  <si>
    <t>MAKAM</t>
  </si>
  <si>
    <t>REVANTH</t>
  </si>
  <si>
    <t>Makam Revanth</t>
  </si>
  <si>
    <t>revanthmakam9@gmail.com</t>
  </si>
  <si>
    <t>h2570079@student.nicmar.ac.in</t>
  </si>
  <si>
    <t>03-Mar-2002</t>
  </si>
  <si>
    <t>Designing,Planning,Billing,Procurement,Structures</t>
  </si>
  <si>
    <t>3962 3066 9677</t>
  </si>
  <si>
    <t>MAKAM RAMANJANEYULU</t>
  </si>
  <si>
    <t>MAKAM ANITHA</t>
  </si>
  <si>
    <t>40/62, SN Colony, Rayachoti, Annamayya District, Andhra  Pradesh-516269</t>
  </si>
  <si>
    <t>SRI VENKATESWARA HIGH SCHOOL, RAMAPURAM</t>
  </si>
  <si>
    <t>SRI CHAITANYA BOYS JUNIOR COLLEGE, VIJAYAWADA</t>
  </si>
  <si>
    <t>VISVESVARAYA NATIONAL INSTITUTE OF TECHNOLOGY, NAGPUR</t>
  </si>
  <si>
    <t>AutoCAD,MS Office,MS Project,Primavera,StaadPRO,SAP-PS,SAP-MM,BIM,Advacnce Excel</t>
  </si>
  <si>
    <t>Megha Engineering &amp; Infrastructure Limited | QS Engineer | Kadapa | Apr 2024 | Jun 2025 | 1Y 2M | 4.76</t>
  </si>
  <si>
    <t>1 Year 2 Months</t>
  </si>
  <si>
    <t>Rashtriya Ispat Nigam Limited (Visakhapatnam Steel Plant) | Internship | Visakhapatnam | Jun 2022 | Jul 2022 | 3.7142857142857 Weeks
Larsen &amp; Turbo (L&amp;T) Metro Rail, Hyderabad | Internship | Hyderabad | Dec 2021 | Jan 2022 | 4.2857142857143 Weeks
VISVESVARAYA NATIONAL INSTITUTE OF TECHNOLOGY, NAGPUR | FINAL YEAR PROJECT-ADSORPTIVE REMOVAL OF PHENOL FROM AQUEOUS SOLUTION USING COMMERCIAL ACTIVATED CARBON | NAGPUR | Jan 2023 | May 2023 | 17.142857142857 Weeks</t>
  </si>
  <si>
    <t>SQL Advanced
Revit
STAAD PRO V8i
AUTO CAD 2D/3D</t>
  </si>
  <si>
    <t>H2570080</t>
  </si>
  <si>
    <t>TEJENDRA</t>
  </si>
  <si>
    <t>SWAMY NAIDU</t>
  </si>
  <si>
    <t>MAKIREDDY</t>
  </si>
  <si>
    <t>Tejendra Swamy Naidu Makireddy</t>
  </si>
  <si>
    <t>mtsnaidu9@gmail.com</t>
  </si>
  <si>
    <t>h2570080@student.nicmar.ac.in</t>
  </si>
  <si>
    <t>06-Nov-2002</t>
  </si>
  <si>
    <t>english,telugu,hindi</t>
  </si>
  <si>
    <t>8082 2373 2127</t>
  </si>
  <si>
    <t>SRINIVASRAO</t>
  </si>
  <si>
    <t>(LATE)</t>
  </si>
  <si>
    <t>1/130,_x000D_
KOTA VEDHI,_x000D_
Mulagapudi,_x000D_
Rowthulupudi Mandal</t>
  </si>
  <si>
    <t>SRI CHAITANYA EM HIGH SCHOOL, TUNI</t>
  </si>
  <si>
    <t>BOARD OF SECONDARY EDUCATION,TUNI/ANDHRA PRADESH</t>
  </si>
  <si>
    <t>SASI JUNIOR COLLEGE</t>
  </si>
  <si>
    <t>BOARD OF INTERMEDIATE EDUCATION , VISAKAPATNAM/ANDHRA PRADESH</t>
  </si>
  <si>
    <t>JAWAHARLAL NEHRU TECHNOLOGICAL UNIVERSITY GURAJADA VIZIANAGARAM</t>
  </si>
  <si>
    <t>MAHARAJ VIJAYARAM GAJAPATHI RAJ COLLEGE OF ENGINEERING</t>
  </si>
  <si>
    <t>AutoCAD,MS Office,MS Project,Primavera,revit,staad pro</t>
  </si>
  <si>
    <t>MANOJ ENTERPRISES | FOCUS ON STRUCTURAL FOUNDATION IN HPCL VISAKH REFINERY. | VISAKHAPATNAM | May 2024 | Jun 2024 | 8.5714285714286 Weeks</t>
  </si>
  <si>
    <t>H2570081</t>
  </si>
  <si>
    <t>MARUPADIGE</t>
  </si>
  <si>
    <t>SUCHIT</t>
  </si>
  <si>
    <t>Marupadige Suchit Kumar</t>
  </si>
  <si>
    <t>suchitkumar.marupadige@gmail.com</t>
  </si>
  <si>
    <t>h2570081@student.nicmar.ac.in</t>
  </si>
  <si>
    <t>06-May-2004</t>
  </si>
  <si>
    <t>O-ve</t>
  </si>
  <si>
    <t>8095 8153 9391</t>
  </si>
  <si>
    <t>MARUPADIGE SRIDHAR</t>
  </si>
  <si>
    <t>IT EMPLOYEE</t>
  </si>
  <si>
    <t>MARUPADIGE HARITHA</t>
  </si>
  <si>
    <t>FLAT NO: 205, VIKRAMA, RV AVANEENDRA, PRAGATHI ENCLAVE, MIYAPUR</t>
  </si>
  <si>
    <t>MAHARISHI VIDYA MANDIR</t>
  </si>
  <si>
    <t>CBSE (HYDERABAD/TELANGANA)</t>
  </si>
  <si>
    <t>2009-Jun</t>
  </si>
  <si>
    <t>DEEKSHA JUNIOR COLLEGE</t>
  </si>
  <si>
    <t>TELANGANA STATE OF INTERMEDIATE EDUCATION</t>
  </si>
  <si>
    <t>VELLORE INSTITUTE OF TECHNOLOGY (VELLORE/TAMIL NADU)</t>
  </si>
  <si>
    <t>AutoCAD,MS Office,MS Project,Primavera,Revit,Bim 360</t>
  </si>
  <si>
    <t>LARSEN &amp; TOUBRO | Project Intern | NANAKRAMGUDA, HYDERABAD | Aug 2023 | Sep 2023 | 4.4285714285714 Weeks
Vellore Institute Of Technology | PROJECT | Vellore, Tamil Nadu | Dec 2024 | Apr 2025 | 17.571428571429 Weeks
ASBL | Site Engineer Intern (QA/QC) | Kukatpally, Landmark | May 2025 | Jul 2025 | 13 Weeks</t>
  </si>
  <si>
    <t>H2570082</t>
  </si>
  <si>
    <t>MATTA</t>
  </si>
  <si>
    <t>GAYATHRI</t>
  </si>
  <si>
    <t>Matta Gayathri</t>
  </si>
  <si>
    <t>gayathrimatta567@gmail.com</t>
  </si>
  <si>
    <t>h2570082@student.nicmar.ac.in</t>
  </si>
  <si>
    <t>28-Sep-2001</t>
  </si>
  <si>
    <t>Telugu,English,Hindi</t>
  </si>
  <si>
    <t>Sketching,painting,Dancing,journaling,exploring new things</t>
  </si>
  <si>
    <t>3359 3635 7265</t>
  </si>
  <si>
    <t>M.V. LEELA PRASAD (LATE)</t>
  </si>
  <si>
    <t>M.PRAMEELA RANI</t>
  </si>
  <si>
    <t>11-261 Power One Mall Backside Siri Nagar, Kanuru, Vijayawada-520007.</t>
  </si>
  <si>
    <t>NIRMALA HIGH SCHOOL</t>
  </si>
  <si>
    <t>BOARD OF SECONDARY SCHOOL EDUCATION OF ANDHRA PRADESH</t>
  </si>
  <si>
    <t>BOARD OF INTERMIDIATE EDUCATION OF ANDHRA PRADESH</t>
  </si>
  <si>
    <t>ACHARYA NAGARJUNA UNIVERSITY COLLEGE OF ARCHITECTURE AND PLANING</t>
  </si>
  <si>
    <t>AutoCAD,MS Office,MS Project,SKETCHUP,PHOTOSHOP,D5,LUMION</t>
  </si>
  <si>
    <t>ANTZ DESIGN STUDIO | JR.ARCHITECT | HYDERABAD | Aug 2024 | Jul 2025 | 0Y 11M | 2.6</t>
  </si>
  <si>
    <t>B DESIGN STUDIO | INTERN ARCHITECT | HYDERABAD | Jul 2023 | Dec 2023 | 25.857142857143 Weeks
ACHARYA NAGARJUNA UNIVERSITY | ARCHITECTURE | NAMBURU | Jan 2024 | Jul 2024 | 26 Weeks</t>
  </si>
  <si>
    <t>H2570083</t>
  </si>
  <si>
    <t>MEDISETTI</t>
  </si>
  <si>
    <t>Medisetti Santhosh</t>
  </si>
  <si>
    <t>santhosh.medisetti444@gmail.com</t>
  </si>
  <si>
    <t>h2570083@student.nicmar.ac.in</t>
  </si>
  <si>
    <t>26-Jun-2002</t>
  </si>
  <si>
    <t>playing cricket,playing badminton</t>
  </si>
  <si>
    <t>3928 7661 1072</t>
  </si>
  <si>
    <t>MEDISETTI SUBBARAO</t>
  </si>
  <si>
    <t>CAR DRIVER</t>
  </si>
  <si>
    <t>MEDISETTI KRISHNA KUMARI</t>
  </si>
  <si>
    <t>4-188/1, Kotha Colony, Kapileswara Puram Mandalam, Vedurumudi</t>
  </si>
  <si>
    <t>SREE VIDYANIKETAN EM HIGH SCHOOL</t>
  </si>
  <si>
    <t>VIDYA VIKAS JUNIOR COLLEGE</t>
  </si>
  <si>
    <t>BAPATLA ENGINEERING COLLEGE - BAPATLA</t>
  </si>
  <si>
    <t>AutoCAD,MS Office,MS Project,Revit</t>
  </si>
  <si>
    <t>KALPATARU PROJECTS INTERNATIONAL LIMITED | GET | vizag | Jul 2024 | Jul 2025 | 1Y 0M | 4.5</t>
  </si>
  <si>
    <t>CONSTRUCTION INDUSTRY DEVELOPMENT COUNCIL | Building Health Assessment and Retrofitting  | BAPATLA | Feb 2024 | Mar 2024 | 6 Weeks
BAPATLA ENGINEERING COLLEGE | STIFFNESS REDUCTION METHOD IN THE BUCKLING ANALYSIS OF STEEL COLUMNS | BAPATLA | Dec 2023 | Apr 2024 | 21.571428571429 Weeks</t>
  </si>
  <si>
    <t>3D PRINTING &amp; IOT APPLICATIONS
Building Information Modeling (BIM) for Better Design and coordination</t>
  </si>
  <si>
    <t>H2570084</t>
  </si>
  <si>
    <t>MEGHA</t>
  </si>
  <si>
    <t>JOMON</t>
  </si>
  <si>
    <t>Megha Jomon</t>
  </si>
  <si>
    <t>meghajomon2424@gmail.com</t>
  </si>
  <si>
    <t>h2570084@student.nicmar.ac.in</t>
  </si>
  <si>
    <t>24-May-2000</t>
  </si>
  <si>
    <t>ENGLISH ,MALAYALAM</t>
  </si>
  <si>
    <t>9416 1551 5768</t>
  </si>
  <si>
    <t>JOMON PHILIP</t>
  </si>
  <si>
    <t>JINCY JOMON</t>
  </si>
  <si>
    <t>MOOZHICHALIL HOUSE NEDIYASALA P.O THODUPUZHA 685605</t>
  </si>
  <si>
    <t>Idukki</t>
  </si>
  <si>
    <t>ST. SEBASTIAN'S H S S VAZHITHALA</t>
  </si>
  <si>
    <t>GOVERNMENT OF KERALA GENERAL  EDUCATION DEPARTMENT , KERALA</t>
  </si>
  <si>
    <t>2016-Apr</t>
  </si>
  <si>
    <t>GOVERNMENT OF KERALA BOARD OF HIGHER SECONDARY EXAMINATION  THIRUVANANTHAPURAM</t>
  </si>
  <si>
    <t>APJ ABDUL KALAM TECHNOLOGICAL UNIVERSITY THIRUVANANTHAPURAM</t>
  </si>
  <si>
    <t>VISWAJYOTHI  COLLEGE OF ENGINEERING &amp; TECHNOLOGY VAZHAKULAM</t>
  </si>
  <si>
    <t>2022-Dec</t>
  </si>
  <si>
    <t>UNITEC  INSTITUTE OF TECHNOLOGY, NEW ZEALAND</t>
  </si>
  <si>
    <t>Other</t>
  </si>
  <si>
    <t>2024-Jan</t>
  </si>
  <si>
    <t>JK GROUP OF COMPANIES | TRAFFIC VOLUME SURVEYOR | KOCHI | Sep 2021 | Sep 2021 | 1 Weeks
MADATHIL ENTERPRISES | Trainee Engineer | THODUPUZHA | Jul 2019 | Jul 2019 | 0.85714285714286 Weeks
STAR CONSTRUCTIONS | Civil Engineering Intern | ALUVA | Dec 2021 | Dec 2021 | 0.57142857142857 Weeks</t>
  </si>
  <si>
    <t>MASTERS CERTIFICATE  IN BIM
CERTIFICATE IN CONSTRUCTION OFFICE MANAGEMENT</t>
  </si>
  <si>
    <t>H2570085</t>
  </si>
  <si>
    <t>MENDA</t>
  </si>
  <si>
    <t>SRI SAI</t>
  </si>
  <si>
    <t>PRIYA</t>
  </si>
  <si>
    <t>Menda Sri Sai Priya</t>
  </si>
  <si>
    <t>saipriya1813@gmail.com</t>
  </si>
  <si>
    <t>h2570085@student.nicmar.ac.in</t>
  </si>
  <si>
    <t>18-Nov-2003</t>
  </si>
  <si>
    <t>Reading non-fiction and self-development books ,  Singing ,  Volunteering for social causes and NGOs ,  Organizing charity and awareness drives</t>
  </si>
  <si>
    <t>4043 6195 1017</t>
  </si>
  <si>
    <t>MENDA AJAY KUMAR</t>
  </si>
  <si>
    <t>MENDA SUNITHA</t>
  </si>
  <si>
    <t>MAMIDI PALEM ,ONGOLE</t>
  </si>
  <si>
    <t>ANDHRA PRADESH ,INDIA</t>
  </si>
  <si>
    <t>PACE INSTITUTE OF TECHNOLOGY AND SECIENCES</t>
  </si>
  <si>
    <t>AutoCAD,MS Office,Primavera,REVIT ARCHITECTURE,TOTAL STATION,STAAD PRO</t>
  </si>
  <si>
    <t>MEDIKONDA CONSTRUCTIONSPVT.LTD | INTERN | KARAVADI  | May 2024 | Jul 2024 | 8.7142857142857 Weeks
ONGOLE MUNICIPAL CORPORATION | INTERN | ONGOLE | Jun 2023 | Jul 2023 | 4.1428571428571 Weeks
PACE Institute of Technology and Sciences, Vallur, Prakasam (A.P.) | Civil Engineering Project Intern | Ongole  | Nov 2024 | May 2025 | 26 Weeks</t>
  </si>
  <si>
    <t>Ethics in Engineering Practice
Introduction to Internet of Things
Air Pollution and Control
UltraTech IndiaNext Stimulus event</t>
  </si>
  <si>
    <t>H2570086</t>
  </si>
  <si>
    <t>KRISHNA VAMSHI REDDY</t>
  </si>
  <si>
    <t>MIDDELA</t>
  </si>
  <si>
    <t>Krishna Vamshi Reddy Middela</t>
  </si>
  <si>
    <t>mkvr129@gmail.com</t>
  </si>
  <si>
    <t>h2570086@student.nicmar.ac.in</t>
  </si>
  <si>
    <t>17-Aug-2003</t>
  </si>
  <si>
    <t>ENGLISH, HINDI, TELUGU.</t>
  </si>
  <si>
    <t>Playing basketball, vollyball and other outdoor games,Travelling,Listening to music</t>
  </si>
  <si>
    <t>5355 5925 5510</t>
  </si>
  <si>
    <t>MIDDELA YADI REDDY</t>
  </si>
  <si>
    <t>MIDDELA GEETHA</t>
  </si>
  <si>
    <t>H NO: 5-120/1, BOWRAMPET, GANDIMAISAMMA, MEDCHAL.</t>
  </si>
  <si>
    <t>MIDDELA KRISHNA VAMSHI REDDY</t>
  </si>
  <si>
    <t>CENTRAL BOARD OF SECONDARY EDUCATION HYDERABAD TELANGANA</t>
  </si>
  <si>
    <t>VIJETHA JUNIOR COLLEGE</t>
  </si>
  <si>
    <t>TELANGANA STATE BOARD OF INTERMEDIATE EDUCATION HYDERABAD</t>
  </si>
  <si>
    <t>AutoCAD,MS Office,MS Project,Primavera,Revit Architecture,Ps6 Photoshop,Advance Excel</t>
  </si>
  <si>
    <t>VNR VJIET | TRAFFIC VOLUME FORECASTING WITH MACHINE LEARNING FOR URBAN PLANNING  | Bachupally | Sep 2024 | May 2025 | 36 Weeks
National Council for Cement and Building Materials | Intern | Gachibowli  | May 2024 | May 2024 | 2.5714285714286 Weeks</t>
  </si>
  <si>
    <t>H2570087</t>
  </si>
  <si>
    <t>MOGALU</t>
  </si>
  <si>
    <t>DURGA</t>
  </si>
  <si>
    <t>Mogalu Durga Prasad</t>
  </si>
  <si>
    <t>mogaludurgaprasad@gmail.com</t>
  </si>
  <si>
    <t>h2570087@student.nicmar.ac.in</t>
  </si>
  <si>
    <t>10-Dec-2001</t>
  </si>
  <si>
    <t>TRAVELING,COOKING,PLYING CRICKET,BIM</t>
  </si>
  <si>
    <t>6120 5756 9028</t>
  </si>
  <si>
    <t>MOGALU SRINU</t>
  </si>
  <si>
    <t>MOGALU RAMA LAKSHMI</t>
  </si>
  <si>
    <t>9-134/1, MATTLA CHERUVU, CHALLAPPALLI, UPPALAGUPTAM.</t>
  </si>
  <si>
    <t>Konaseema</t>
  </si>
  <si>
    <t>7-60/1,SRI SAI NILAYAM,ANAND NAGAR, LALAGADI MALAKPET, SHAMEERPET</t>
  </si>
  <si>
    <t>Z P HIGH SCHOOL, CHALLAPALLI, EAST GODAVARI</t>
  </si>
  <si>
    <t>RAJIV GANDHI UNIVERSITY OF KNOWLEDGE TECHNOLOGIES, ANDHRA PRADESH</t>
  </si>
  <si>
    <t>RAJIV GANDHI UNIVERSITY OF KNOWLEDGE TECHNOLOGIES-NUZVID</t>
  </si>
  <si>
    <t>AutoCAD,MS Office,MS Project,Primavera,Revit</t>
  </si>
  <si>
    <t>RAMKY INFRASTRUCTURE LTD | SITE ENGINEER | NALLAGANDLA, HYDERABAD | Jan 2024 | Aug 2025 | 1Y 6M | 2.76</t>
  </si>
  <si>
    <t>1 Year 6 Months</t>
  </si>
  <si>
    <t>RAMKY INFRASTRUCTURE LTD | GRADUATE ENGINEER TRAINEE | NALLAGANDLA, HYDERABAD | Aug 2023 | Jan 2024 | 20.714285714286 Weeks
RAJIV GANDHI UNIVERSITY OF KNOWLEDGE TECHNOLOGIES-NUZVID | ANALYSIS &amp; DESIGN OF G+3 RESIDENTIAL BUILDING USING ETABS | NUZVID | Aug 2022 | Dec 2022 | 16.428571428571 Weeks
RAJIV GANDHI UNIVERSITY OF KNOWLEDGE TECHNOLOGIES-NUZVID | EXECUTION OF G+14 RESIDENTIAL BUILDING | NUZVID | Nov 2022 | Apr 2023 | 22.428571428571 Weeks</t>
  </si>
  <si>
    <t>H2570088</t>
  </si>
  <si>
    <t>MOGILIREDDYGARI YERRABADU</t>
  </si>
  <si>
    <t>HARIKRUSHNAREDDY</t>
  </si>
  <si>
    <t>Mogilireddygari Yerrabadu Harikrushnareddy</t>
  </si>
  <si>
    <t>myharikrushnareddy9866@gmail.com</t>
  </si>
  <si>
    <t>h2570088@student.nicmar.ac.in</t>
  </si>
  <si>
    <t>01-May-2003</t>
  </si>
  <si>
    <t>9986 4976 7794</t>
  </si>
  <si>
    <t>M Y JANARDHANREDDY</t>
  </si>
  <si>
    <t>M Y PADMAVATHI</t>
  </si>
  <si>
    <t>3/31, BC Colony, Nandavaram Mandal, Joharapuram Village, Peddakothali Post, Kurnool District, Andhra Pradesh - 518360</t>
  </si>
  <si>
    <t>Kurnool</t>
  </si>
  <si>
    <t>A P MODEL SCHOOL</t>
  </si>
  <si>
    <t>A P MODEL SCHOOL &amp; JR. COLLEGE</t>
  </si>
  <si>
    <t>JAWAHARLAL NEHRU TECHNOLOGICAL UNIVERSITY ANANTAPUR</t>
  </si>
  <si>
    <t>BRINDAVAN INSTITUTE OF TECHNOLOGY &amp; SCIENCE (BITS-KNL), ANDHRA PRADESH</t>
  </si>
  <si>
    <t>2021-Feb</t>
  </si>
  <si>
    <t>AutoCAD,MS Office,MS Project,Primavera,Building Information Modeling (BIM), Sketchup, Quantity Surveying</t>
  </si>
  <si>
    <t>SKANDHANSHI INFRA PROJECTS INDIA PVT.LTD. | DRAFTSMAN &amp; SITE ENGINEER | KURNOOL, ANDHRA PRADESH | Apr 2025 | Jul 2025 | 16.428571428571 Weeks
BRINDAVAN INSTITUTE OF TECHNOLOGY &amp; SCIENCE - KNL | FINAL YEAR PROJECT | KURNOOL, ANDHRA PRADESH | Jan 2024 | May 2024 | 15 Weeks
PSV PRECAST PVT LTD | SITE ENGINEER | YAWAPUR (V), SADASIVPET (M), SANGAREDDY (D), TELANGANA | Apr 2023 | Jun 2023 | 8 Weeks</t>
  </si>
  <si>
    <t>NPTL Online Certification in Environmental Impact Assessment
Certificate of Internship in Revit Architecture
MS OFFICE Course
Auto CAD COURSE
Advanced Diploma in Building Information Modeling &amp; Planning (BIM)</t>
  </si>
  <si>
    <t>H2570089</t>
  </si>
  <si>
    <t>MOHAMMED</t>
  </si>
  <si>
    <t>IZHAD FURQHAN</t>
  </si>
  <si>
    <t>Mohammed Izhad Furqhan</t>
  </si>
  <si>
    <t>izhadfurqhan@gmail.com</t>
  </si>
  <si>
    <t>h2570089@student.nicmar.ac.in</t>
  </si>
  <si>
    <t>07-Aug-2002</t>
  </si>
  <si>
    <t>English, Hindi, Urdu</t>
  </si>
  <si>
    <t>5379 7786 0571</t>
  </si>
  <si>
    <t>FARHATH ALI</t>
  </si>
  <si>
    <t>ASSOCIATE PROFESSOR</t>
  </si>
  <si>
    <t>MAIRAJ TAHSEEN</t>
  </si>
  <si>
    <t>9-4-87/85, Owaisi Colony, Shaikpet</t>
  </si>
  <si>
    <t>SULTAN-UL-ULOOM SCHOOL</t>
  </si>
  <si>
    <t>BOARD OF SECONDARY EDUCATION (HYDERABAD/TELANGANA)</t>
  </si>
  <si>
    <t>M.S. JUNIOR COLLEGE</t>
  </si>
  <si>
    <t>DECCAN COLLEGE OF ENGINEERING &amp; TECHNOLOGY</t>
  </si>
  <si>
    <t>AutoCAD,MS Office,STAAD.Pro,ETABS</t>
  </si>
  <si>
    <t>ARK CONSULTANTS | Site Engineer  | Hyderabad  | Jul 2023 | Jul 2025 | 2Y 0M | 3.42</t>
  </si>
  <si>
    <t>Deccan College Of Engineering &amp; Technology | Structural Design and Analysis | Hyderabad  | Feb 2023 | Jun 2023 | 16.571428571429 Weeks</t>
  </si>
  <si>
    <t>H2570090</t>
  </si>
  <si>
    <t>MUHAMMAD</t>
  </si>
  <si>
    <t>JAFAR</t>
  </si>
  <si>
    <t>ALI</t>
  </si>
  <si>
    <t>Muhammad Jafar Ali</t>
  </si>
  <si>
    <t>jafarmuhd123@gmail.com</t>
  </si>
  <si>
    <t>h2570090@student.nicmar.ac.in</t>
  </si>
  <si>
    <t>02-Oct-2000</t>
  </si>
  <si>
    <t>English, Hindi, Telugu, Urdu</t>
  </si>
  <si>
    <t>Writing,Photography,Playing cricket,Playing games,Traveling,Swimming,Fitness</t>
  </si>
  <si>
    <t>8705 6910 8798</t>
  </si>
  <si>
    <t>MD SHUJATH ALI</t>
  </si>
  <si>
    <t>AYESHA NAZERA</t>
  </si>
  <si>
    <t>10-1-255 Mangammathota Street Siddipet</t>
  </si>
  <si>
    <t>GAYATHRI VIDYALAYAM HIGH SCHOOL</t>
  </si>
  <si>
    <t>SSC (SIDDIPET/TELANGANA)</t>
  </si>
  <si>
    <t>PRATIBHA JUNIOR COLLEGE</t>
  </si>
  <si>
    <t>TELANGANA STATE BOARD OF INTERMEDIATE EDUCATION  (SIDDIPET/TELANGANA)</t>
  </si>
  <si>
    <t>J.B. INSTITUTE OF ENGINEERING AND TECHNOLOGY (HYDERABAD/TELANGANA)</t>
  </si>
  <si>
    <t>AutoCAD,MS Office,MS Project,Photoshop</t>
  </si>
  <si>
    <t>OSMANI ASSOCIATES | Site Engineer  | Karimnagar  | Jul 2023 | Feb 2025 | 1Y 7M | 3.7</t>
  </si>
  <si>
    <t>1 Year 7 Months</t>
  </si>
  <si>
    <t>Hi- Rise ASSOCIATES | Cad operator | Hyderabad  | Nov 2022 | Jun 2023 | 33.428571428571 Weeks
J.B. INSTITUTE OF ENGINEERING AND TECHNOLOGY | Intern | Hyderabad  | Aug 2021 | May 2022 | 42 Weeks</t>
  </si>
  <si>
    <t>H2570091</t>
  </si>
  <si>
    <t>MUHAMMED</t>
  </si>
  <si>
    <t>RISHAN</t>
  </si>
  <si>
    <t>Muhammed Rishan</t>
  </si>
  <si>
    <t>rrishan120@gmail.com</t>
  </si>
  <si>
    <t>h2570091@student.nicmar.ac.in</t>
  </si>
  <si>
    <t>18-Feb-2003</t>
  </si>
  <si>
    <t>English, Malayalam, Hindi</t>
  </si>
  <si>
    <t>6068 3102 8832</t>
  </si>
  <si>
    <t>AHAMMED KUTTY PK</t>
  </si>
  <si>
    <t>SHAMEEMA VP</t>
  </si>
  <si>
    <t>Poothankodan (H), Edappatta (po), Malappuram, Kerala</t>
  </si>
  <si>
    <t>Malappuram</t>
  </si>
  <si>
    <t>ASM HSS VELLIYANCHERY</t>
  </si>
  <si>
    <t>KBPE(MALAPPURAM/KERALA)</t>
  </si>
  <si>
    <t>RM HSS MELATTUR</t>
  </si>
  <si>
    <t>DHSE(MALAPPURAM/KERALA)</t>
  </si>
  <si>
    <t>CHRIST UNIVERSITY</t>
  </si>
  <si>
    <t>CHRIST UNIVERSITY (BANGALORE/KARNATAKA)</t>
  </si>
  <si>
    <t>AutoCAD,MS Office,MS Project,REVIT,QGIS,RGIS,NOTION,EXCEL</t>
  </si>
  <si>
    <t>NIRMAN  CONSTRUCTIONS | SITE ENGINEER TRAINEE | MALAPURAM | May 2023 | Jun 2023 | 3.8571428571429 Weeks
NIRMAN  CONSTRUCTIONS | SITE ENGINEER TRAINEE | MALAPURAM | Apr 2024 | May 2024 | 4.1428571428571 Weeks
PROVIDENT HOUSING LTD | QC ENGINEER TRAINE | BANGALORE | Dec 2024 | Feb 2025 | 11 Weeks</t>
  </si>
  <si>
    <t>Alkali-Activated Bricks Incorporated With Processed Surgical Masks</t>
  </si>
  <si>
    <t>H2570092</t>
  </si>
  <si>
    <t>NAKKA</t>
  </si>
  <si>
    <t>DILIP</t>
  </si>
  <si>
    <t>Nakka Dilip</t>
  </si>
  <si>
    <t>nakkadlp@gmail.com</t>
  </si>
  <si>
    <t>h2570092@student.nicmar.ac.in</t>
  </si>
  <si>
    <t>20-Jan-2003</t>
  </si>
  <si>
    <t>4803 9941 1607</t>
  </si>
  <si>
    <t>NAKKA PRASAD</t>
  </si>
  <si>
    <t>CARPENTER</t>
  </si>
  <si>
    <t>NAKKA RATNAM</t>
  </si>
  <si>
    <t>D.no:58-28-20/5, Gandhi Nagar ,Butchirajupalem, NAD, Gopalapatnam(urban)</t>
  </si>
  <si>
    <t>SARASWATHI VIDYA VIHAR</t>
  </si>
  <si>
    <t>BOARD OF SECONDARY EDUCATION ,ANDHRA PRADESH</t>
  </si>
  <si>
    <t>GOVT . POLYTECHNIC-VISHAKHAPATNAM</t>
  </si>
  <si>
    <t>GAYATRI VIDYA PARISHAD COLLEGE FOR DEGREE AND P.G. COURSES</t>
  </si>
  <si>
    <t>GAYATRI VIDYA PARISHAD COLLEGE FOR DEGREE AND P.G. COURSES | AN EXPERIMENTAL STUDY ON STRENGTH AND DURABILITY CHARACTERSTICS OF M40 GRADE CONCRETE USING COLLOIDAL SILICA AS PARTIAL REPLACEMENT OF CEMENT  | VISAKHAPATNAM | May 2023 | May 2024 | 51.714285714286 Weeks</t>
  </si>
  <si>
    <t>H2570093</t>
  </si>
  <si>
    <t>NAMACHIVAYAM</t>
  </si>
  <si>
    <t>L</t>
  </si>
  <si>
    <t>Namachivayam L</t>
  </si>
  <si>
    <t>namachivayam830@gmail.com</t>
  </si>
  <si>
    <t>h2570093@student.nicmar.ac.in</t>
  </si>
  <si>
    <t>30-Sep-2003</t>
  </si>
  <si>
    <t>English, Tamil</t>
  </si>
  <si>
    <t>4509 8896 1118</t>
  </si>
  <si>
    <t>LAKSHMANASWAMY B</t>
  </si>
  <si>
    <t>RAMYA L</t>
  </si>
  <si>
    <t>No 99,BIg Street ,Thirukazukundram</t>
  </si>
  <si>
    <t>Chengalpattu</t>
  </si>
  <si>
    <t>BLESSINGS MATRICULATION HIGHER SECONDARY SCHOOL</t>
  </si>
  <si>
    <t>TAMIL NADU STATE BOARD - CHENGALPATTU</t>
  </si>
  <si>
    <t>SRI SIVASUBRAMANIYA NADAR COLLEGE OF ENGINEERING</t>
  </si>
  <si>
    <t>AutoCAD,Staad pro</t>
  </si>
  <si>
    <t>HINDUSTAN CONSTRUCTION COMPANY (HCC) | INTERN | KALPAKKAM | Jul 2024 | Aug 2024 | 4.2857142857143 Weeks</t>
  </si>
  <si>
    <t>H2570094</t>
  </si>
  <si>
    <t>NANDANA</t>
  </si>
  <si>
    <t>D</t>
  </si>
  <si>
    <t>Nandana D</t>
  </si>
  <si>
    <t>nandanadileep17@gmail.com</t>
  </si>
  <si>
    <t>h2570094@student.nicmar.ac.in</t>
  </si>
  <si>
    <t>26-Jul-2002</t>
  </si>
  <si>
    <t>2509 6748 5498</t>
  </si>
  <si>
    <t>DILEEP N K</t>
  </si>
  <si>
    <t>SERVICE</t>
  </si>
  <si>
    <t>ROSHNI R</t>
  </si>
  <si>
    <t>PALAMUTTAM, THENGAMAM, ADOOR</t>
  </si>
  <si>
    <t>Pathanamthitta</t>
  </si>
  <si>
    <t>M-11 (544), ASHIANA AANGAN, BHIWADI, RAJASTHAN</t>
  </si>
  <si>
    <t>Alwar</t>
  </si>
  <si>
    <t>Rajasthan</t>
  </si>
  <si>
    <t>R.A.N PUBLIC SCHOOL, RUDRAPUR</t>
  </si>
  <si>
    <t>CBSE, UTTARAKHAND</t>
  </si>
  <si>
    <t>R.A.N PUBLIC SCHOOL, UTTARAKHAND</t>
  </si>
  <si>
    <t>APJ ABDUL KALAM UNIVERSITY</t>
  </si>
  <si>
    <t>LBS INSTITUTE OF TECHNOLOGY FOR WOMEN, TRIVANDRUM</t>
  </si>
  <si>
    <t>AutoCAD,MS Office,MS Project,Primavera,STAAD PRO,MS EXCEL</t>
  </si>
  <si>
    <t>Royal Construction | Intern | Delhi-NCR | Sep 2024 | Jul 2025 | 47 Weeks
Lbs Institue Of Technology For Women, Trivandrum | Project | Trivandrum, kerala | Sep 2023 | May 2024 | 34 Weeks
Airport Authority Of India | Intern | Tuticorin, Tamil Nadu | Jun 2023 | Jun 2023 | 0.57142857142857 Weeks</t>
  </si>
  <si>
    <t>H2570095</t>
  </si>
  <si>
    <t>K</t>
  </si>
  <si>
    <t>Nandana K</t>
  </si>
  <si>
    <t>nandanagopi789@gmail.com</t>
  </si>
  <si>
    <t>h2570095@student.nicmar.ac.in</t>
  </si>
  <si>
    <t>22-May-2002</t>
  </si>
  <si>
    <t>2753 2869 4190</t>
  </si>
  <si>
    <t>GOPI T V</t>
  </si>
  <si>
    <t>RETIRED ACCOUNTS OFFICER FROM AGRICULTURAL DEPARTMENT</t>
  </si>
  <si>
    <t>BINDU K</t>
  </si>
  <si>
    <t>TEACHER AT GUPS ADKATHBAIL KASARAGOD</t>
  </si>
  <si>
    <t>THEKKANDATHIL HOUSE, OLAVARA, SOUTH THRIKKARIPUR, KASARAGOD, KERALA,671311</t>
  </si>
  <si>
    <t>Kasaragod</t>
  </si>
  <si>
    <t>NSS COLLEGE OF ENGINEERING,PALAKKAD</t>
  </si>
  <si>
    <t>AutoCAD,MS Office,MS Project,MS Excel,STAAD Pro</t>
  </si>
  <si>
    <t>SKOLAR | INTERN | ONLINE | Feb 2024 | Apr 2024 | 12.714285714286 Weeks
NSS COLLEGE OF ENGINEERING,PALAKKAD | UNDERGRADUATE RESEARCHER | PALAKKAD | Aug 2024 | Apr 2025 | 34 Weeks</t>
  </si>
  <si>
    <t>H2570096</t>
  </si>
  <si>
    <t>NARALA</t>
  </si>
  <si>
    <t>SAI HARSHITH</t>
  </si>
  <si>
    <t>Narala Sai Harshith Reddy</t>
  </si>
  <si>
    <t>harshithnarala2003@gmail.com</t>
  </si>
  <si>
    <t>h2570096@student.nicmar.ac.in</t>
  </si>
  <si>
    <t>11-Dec-2003</t>
  </si>
  <si>
    <t>Travelling,playing cricket,listening music</t>
  </si>
  <si>
    <t>8500 4964 8129</t>
  </si>
  <si>
    <t>NARALA SANTHOSH REDDY</t>
  </si>
  <si>
    <t>NARALA DEEPA REDDY</t>
  </si>
  <si>
    <t>H.NO. 1-4-218/PS-2/86, Plot No.86, Panchasheel Enclave Phase-2, Yapral, Sainikpuri</t>
  </si>
  <si>
    <t>INDUS UNIVERSAL SCHOOL</t>
  </si>
  <si>
    <t>TRIVIDYAA JUNIOR COLLEGE</t>
  </si>
  <si>
    <t>VASAVI COLLEGE OF ENGINEERING (HYDERABAD/TELANGANA)</t>
  </si>
  <si>
    <t>AutoCAD,MS Office,MS Project,Primavera,Revit Architecture</t>
  </si>
  <si>
    <t>VASAVI COLLEGE OF ENGINEERING | MECHANICAL PROPERTIES OF TRIPLE-BLENDED RECYCLED AGGREGATE CONCRETE WITH PP FIBERS | HYDERABAD | Aug 2024 | May 2025 | 40.714285714286 Weeks</t>
  </si>
  <si>
    <t>Introduction to Civil Engineering Profession
BIM Structure Advanced
BIM Essentials
Professional Practice in Construction</t>
  </si>
  <si>
    <t>H2570099</t>
  </si>
  <si>
    <t>NEHA</t>
  </si>
  <si>
    <t>PRAMOD</t>
  </si>
  <si>
    <t>Neha Pramod</t>
  </si>
  <si>
    <t>nehaapramod@gmail.com</t>
  </si>
  <si>
    <t>h2570099@student.nicmar.ac.in</t>
  </si>
  <si>
    <t>28-Jun-2003</t>
  </si>
  <si>
    <t>English, Hindi, Malayalam,Tamil</t>
  </si>
  <si>
    <t>Solving sudoku,Travelling,Adventure activities,Play throwball</t>
  </si>
  <si>
    <t>3648 8080 9789</t>
  </si>
  <si>
    <t>PRAMOD R G</t>
  </si>
  <si>
    <t>REGIONAL MANAGER</t>
  </si>
  <si>
    <t>PARVATHY KRISHNAN V</t>
  </si>
  <si>
    <t>Shivakripa ,TC23/1191(2), Melaranoor, Karamana PO TVM</t>
  </si>
  <si>
    <t>SHANTHINIKETAN SCHOOL</t>
  </si>
  <si>
    <t>CBSE</t>
  </si>
  <si>
    <t>BHARATHIYA VIDYA BHAVAN</t>
  </si>
  <si>
    <t>LBS INSTITUTE OF TECHNOLOGY FOR WOMEN</t>
  </si>
  <si>
    <t>AutoCAD,MS Project,Primavera,STAADPro,Revit</t>
  </si>
  <si>
    <t>LBS Institute of technology for Women | Project | Trivandrum,Kerala | Jul 2024 | Apr 2025 | 41.142857142857 Weeks
Public Works Department | Civil Intern | Trivandrum,Kerala | Feb 2024 | Feb 2024 | 0.57142857142857 Weeks</t>
  </si>
  <si>
    <t>H2570100</t>
  </si>
  <si>
    <t>NIHAL</t>
  </si>
  <si>
    <t>Nihal N</t>
  </si>
  <si>
    <t>nihalknm2002@gmail.com</t>
  </si>
  <si>
    <t>h2570100@student.nicmar.ac.in</t>
  </si>
  <si>
    <t>06-May-2002</t>
  </si>
  <si>
    <t>English,Malayalam,Tamil,Hindi</t>
  </si>
  <si>
    <t>6277 1151 8619</t>
  </si>
  <si>
    <t>K NOORMUHAMMED</t>
  </si>
  <si>
    <t>SHALEEMA B</t>
  </si>
  <si>
    <t>Abu Swa Mill, Palayilkulambu, Karippod  P O , Peruvemba, Palakkad, Kerala</t>
  </si>
  <si>
    <t>Palakkad</t>
  </si>
  <si>
    <t>CHINMAYA VIDYALAYA</t>
  </si>
  <si>
    <t>CBSE(PALAKKAD/KERALA)</t>
  </si>
  <si>
    <t>VIJAYAMATHA CONVENT HIGHER SECONDARY SCHOOL</t>
  </si>
  <si>
    <t>DHSE(PALAKKAD/KERALA)</t>
  </si>
  <si>
    <t>A.P.J. ABDUL KALAM TECHNOLOGICAL UNIVERSITY</t>
  </si>
  <si>
    <t>SCMS SCHOOL OF ENGINEERING AND TECHNOLOGY(KOCHI,KERALA)</t>
  </si>
  <si>
    <t>2024-Dec</t>
  </si>
  <si>
    <t>AutoCAD,MS Office,MS Project,V-RAY,AUTODESK 3ds Max,REVIT ARCHITECTURE,SKETCHUP,MICROSOFT EXCEL,MS WORD,MS POWER POINT</t>
  </si>
  <si>
    <t>BHAGYALAKSHMI BUILDERS TCR LLP | SITE ENGINEER | PALAKKAD | Aug 2024 | Jul 2025 | 51.857142857143 Weeks
SCMS School of Engineering and Technology | APPLICATION OF GIS ON URBAN SPRAWL | Ernakulam | Jun 2023 | Jun 2024 | 52.285714285714 Weeks</t>
  </si>
  <si>
    <t>H2570101</t>
  </si>
  <si>
    <t>NIKHIL</t>
  </si>
  <si>
    <t>D RAJ</t>
  </si>
  <si>
    <t>Nikhil D Raj</t>
  </si>
  <si>
    <t>nikhildraj000@gmail.com</t>
  </si>
  <si>
    <t>h2570101@student.nicmar.ac.in</t>
  </si>
  <si>
    <t>03-Jan-2000</t>
  </si>
  <si>
    <t>English, kannada ,hindi</t>
  </si>
  <si>
    <t>8658 9481 5347</t>
  </si>
  <si>
    <t>DEVARAJU N S</t>
  </si>
  <si>
    <t>RETIRED</t>
  </si>
  <si>
    <t>PUSHPALATHA G R</t>
  </si>
  <si>
    <t>PRIVATE SECTOR</t>
  </si>
  <si>
    <t>#445, Sri Skanda ,2nd Stage ,2nd Main ,9th Block, Nagarabhavi</t>
  </si>
  <si>
    <t>SRI VANI EDUCATION CENTRE SCHOOL</t>
  </si>
  <si>
    <t>CENTRAL BOARD OF SECONDARY EDUCATION ,DELHI</t>
  </si>
  <si>
    <t>SRI VANI PU COLLEGE</t>
  </si>
  <si>
    <t>DEPARTMENT OF PRE-UNIVERSITY EDUCATION,KARNATAKA</t>
  </si>
  <si>
    <t>VISVESVARAYA TECHNOLOGICAL UNIVERSITY, BELAGAVI, KARNATAKA STATE, INDIA</t>
  </si>
  <si>
    <t>RNS SCHOOL OF ARCHITECTURE , KARNATAKA</t>
  </si>
  <si>
    <t>AutoCAD,MS Office,SKETCHUP,D5 RENDERS,LUMION,ADOBE,PHOTOSHOP,3DS MAX,ENSCAPE</t>
  </si>
  <si>
    <t>ESTILO DESIGNS | JUNIOR ARCHITECT | BENGALURU | May 2023 | May 2024 | 1Y 0M | 3
SPACEDECODE | JUNIOR ARCHITECT | BENGALURU | Jun 2024 | Jul 2025 | 1Y 1M | 3.36</t>
  </si>
  <si>
    <t>2 Years 2 Months</t>
  </si>
  <si>
    <t>ARCHITECTURAL THESIS | ARCHITECTURE STUDENT | BENGALURU | Dec 2022 | May 2023 | 20.285714285714 Weeks
SECANT ARCHITECTS LLP | INTERN ARCHITECT | BENGALURU | Aug 2022 | Dec 2022 | 15.714285714286 Weeks</t>
  </si>
  <si>
    <t>H2570102</t>
  </si>
  <si>
    <t>PATEL</t>
  </si>
  <si>
    <t>KAMAKSHIBEN</t>
  </si>
  <si>
    <t>MUKESHKUMAR</t>
  </si>
  <si>
    <t>Patel Kamakshiben Mukeshkumar</t>
  </si>
  <si>
    <t>kamakshi1605@gmail.com</t>
  </si>
  <si>
    <t>h2570102@student.nicmar.ac.in</t>
  </si>
  <si>
    <t>16-May-2002</t>
  </si>
  <si>
    <t>English, Hindi, Gujarati</t>
  </si>
  <si>
    <t>Listening to music,Photography,Traveling,Badminton</t>
  </si>
  <si>
    <t>4144 1261 7655</t>
  </si>
  <si>
    <t>PATEL MUKESHKUMAR KESHAVLAL</t>
  </si>
  <si>
    <t>PATEL SAROJBEN MUKESHKUMAR</t>
  </si>
  <si>
    <t>1, Ishvara Krupa Society,_x000D_
Somnath Chowk, Biladibag, Mehsana, PO: Mehsana,_x000D_
Gujarat - 384001</t>
  </si>
  <si>
    <t>Mehsana</t>
  </si>
  <si>
    <t>Gujarat</t>
  </si>
  <si>
    <t>MEHSANA URBAN BANK GIRL'S HIGH SCHOOL, MEHSANA</t>
  </si>
  <si>
    <t>GUJARAT SECONDARY &amp; HIGH SECONDARY EDUCATION, BOARD (GSHSE), MEHSANA , GUJARAT</t>
  </si>
  <si>
    <t>SHRI V.R. KARVE PROGRESSIVE HIGHSCHOOL, MEHSANA</t>
  </si>
  <si>
    <t>L.J. UNIVERSITY, AHMEDABAD, GUJARAT</t>
  </si>
  <si>
    <t>L.J. SCHOOL OF ARCHITECTURE, AHMEDABAD, GUJARAT</t>
  </si>
  <si>
    <t>AutoCAD,MS Office,MS Project,SketchUp,Photoshop,Enscape,InDesign</t>
  </si>
  <si>
    <t>L.J. school of Architecture | Student  | Ahmedabad, Gujarat  | Dec 2024 | Jun 2025 | 27.285714285714 Weeks
Archi Medes(I) consultants Pvt Ltd | Intern | Ahmedabad, Gujarat  | Jun 2023 | Nov 2023 | 25.428571428571 Weeks
Archi Medes (I) Consultants Pvt Ltd, Ahmedabad | Intern | Ahmedabad, Gujarat  | Jan 2025 | Apr 2025 | 13.428571428571 Weeks</t>
  </si>
  <si>
    <t>H2570103</t>
  </si>
  <si>
    <t>PATNAM</t>
  </si>
  <si>
    <t>VAISHNAVI DEVI</t>
  </si>
  <si>
    <t>Patnam Vaishnavi Devi</t>
  </si>
  <si>
    <t>vaishnavidevi77777@gmail.com</t>
  </si>
  <si>
    <t>h2570103@student.nicmar.ac.in</t>
  </si>
  <si>
    <t>05-Dec-2001</t>
  </si>
  <si>
    <t>Exploring diverse genres of literature to broaden perspective and enhance critical thinking,Listening to songs for relaxation and focus enhancement,Watching movies</t>
  </si>
  <si>
    <t>2843 6885 1629</t>
  </si>
  <si>
    <t>PATNAM SWAROOP CHANDRA</t>
  </si>
  <si>
    <t>LIC AGENT</t>
  </si>
  <si>
    <t>PATNAM MANJULA</t>
  </si>
  <si>
    <t>H.NO: 5-26, Pothireddypally, Sangareddy.</t>
  </si>
  <si>
    <t>ST ANTHONY'S HIGH SCHOOL, SANGAREDDY.</t>
  </si>
  <si>
    <t>SRI CHAITANYA JUNIOR KALASALA, NIZAMPET.</t>
  </si>
  <si>
    <t>CHAITANYA BHARATHI INSTITUTE OF TECHNOLOGY, HYDERABAD,TELANGANA.</t>
  </si>
  <si>
    <t>AutoCAD,MS Office,MS Project,Primavera,STAADPro</t>
  </si>
  <si>
    <t>CHAITANYA BHARATHI INSTITUTE OF TECHNOLOGY | OPTIMIZATION OF SHEAR WALL POSITION IN HIGH-RISE STRUCTURES  | HYDERABAD   | Jul 2022 | Apr 2023 | 40.285714285714 Weeks</t>
  </si>
  <si>
    <t>Skill Development Programme
Java Full Stack</t>
  </si>
  <si>
    <t>H2570104</t>
  </si>
  <si>
    <t>PAVUSHETTY</t>
  </si>
  <si>
    <t>AMITH</t>
  </si>
  <si>
    <t>Pavushetty Amith</t>
  </si>
  <si>
    <t>pavushettyamith@gmail.com</t>
  </si>
  <si>
    <t>h2570104@student.nicmar.ac.in</t>
  </si>
  <si>
    <t>05-Mar-2003</t>
  </si>
  <si>
    <t>Telugu,Hindi,English</t>
  </si>
  <si>
    <t>3754 5525 6573</t>
  </si>
  <si>
    <t>PAVUSHETTY SUNIL</t>
  </si>
  <si>
    <t>PAVUSHETTY SANDHYA</t>
  </si>
  <si>
    <t>Block-B, Flat-512,Bollineni Bion,Kondapur,Hyderabad.</t>
  </si>
  <si>
    <t>5-11-476/2, SRI NAGAR COLONY, NAIM NAGAR, HANAMKONDA, WARANGAL.</t>
  </si>
  <si>
    <t>Hanamkonda</t>
  </si>
  <si>
    <t>SHINE HIGH SCHOOL</t>
  </si>
  <si>
    <t>TELANGANA BOARD OF SECONDARY EDUCATION, TELANGANA</t>
  </si>
  <si>
    <t>FIITJEE JUNIOR COLLEGE</t>
  </si>
  <si>
    <t>TELANGANA STATE BOARD OF INTERMEDIATE EDUCATION, TELANGANA</t>
  </si>
  <si>
    <t>MAHINDRA UNIVERSITY, HYDERABAD</t>
  </si>
  <si>
    <t>AutoCAD,MS Office,MS Project,Revit,SketchUp,staad pro</t>
  </si>
  <si>
    <t>My Home Constructions Pvt. Ltd. | Internship in Projects Departments | Kokapet, Hyderabad  | Jun 2025 | Jul 2025 | 7.8571428571429 Weeks
My Home Constructions Pvt. Ltd. | Internship in Projects Departments | Kokapet, Hyderabad  | Jul 2023 | Aug 2023 | 5.7142857142857 Weeks
MAHINDRA UNIVERSITY | NATURAL POZZOLANS FOR HIGH PERFORMANCE  | HYDERABAD  | Jan 2023 | Jun 2024 | 74.285714285714 Weeks</t>
  </si>
  <si>
    <t>H2570105</t>
  </si>
  <si>
    <t>DINESH</t>
  </si>
  <si>
    <t>PERUBOINA</t>
  </si>
  <si>
    <t>Dinesh Peruboina</t>
  </si>
  <si>
    <t>peruboinadinesh65@gmail.com</t>
  </si>
  <si>
    <t>h2570105@student.nicmar.ac.in</t>
  </si>
  <si>
    <t>25-Dec-2001</t>
  </si>
  <si>
    <t>Listening music</t>
  </si>
  <si>
    <t>7019 8146 8339</t>
  </si>
  <si>
    <t>SRINIVASARAO</t>
  </si>
  <si>
    <t>LAKSHMI</t>
  </si>
  <si>
    <t>4-117,VINAYAKAGUDI VEEDI,CHIKKALA,CHAGALLU MANDAL</t>
  </si>
  <si>
    <t>NARAYANA ENGLISH MEDIUM HIGH SCHOOL</t>
  </si>
  <si>
    <t>BOARD OF SECONDARY EDUCATION, NIDADAVOLU, ANDHRA PRADESH</t>
  </si>
  <si>
    <t>SRI VASAVI  ENGINEERING COLLEGE , TADEPALLIGUDEM, ANDHRA PRADESH</t>
  </si>
  <si>
    <t>2022-Apr</t>
  </si>
  <si>
    <t>JAWAHARLAL NEHRU TECHNOLOGICAL UNIVERSITY,KAKINADA</t>
  </si>
  <si>
    <t>GODAVARI INSTITUTE OF ENGINEERING &amp; TECHNOLOGY, RAJAHMUNDRY,ANDHRA PRADESH</t>
  </si>
  <si>
    <t>AutoCAD,MS Office,MS Project,Primavera,STAAD PRO,REVIT</t>
  </si>
  <si>
    <t>GODAVARI INSTITUTE OF ENGINEERING AND TECHNOLOGY | PROJECT | RAJAHMUNDRY | Nov 2024 | Apr 2025 | 17.571428571429 Weeks
ROADS AND BUILDINGS DEPARTMENT | INTENSHIP | TADEPALLIGUDEM | Sep 2021 | Jan 2022 | 16.428571428571 Weeks</t>
  </si>
  <si>
    <t>H2570106</t>
  </si>
  <si>
    <t>POLAM</t>
  </si>
  <si>
    <t>ANIRUDH</t>
  </si>
  <si>
    <t>Polam Anirudh Reddy</t>
  </si>
  <si>
    <t>anirudhreddysrh@gmail.com</t>
  </si>
  <si>
    <t>h2570106@student.nicmar.ac.in</t>
  </si>
  <si>
    <t>18-Jan-2003</t>
  </si>
  <si>
    <t>Trekking,cycling,fishing</t>
  </si>
  <si>
    <t>8479 5819 6495</t>
  </si>
  <si>
    <t>P V RAVI CHANDER</t>
  </si>
  <si>
    <t>PRIVATE</t>
  </si>
  <si>
    <t>C AVANI</t>
  </si>
  <si>
    <t>Hno:- 5-11-22/4, Naimnagar, Hanamkonda, Telangana.</t>
  </si>
  <si>
    <t>DELHI PUBLIC SCHOOL WARANGAL</t>
  </si>
  <si>
    <t>CBSE - WARANGAL - TELANGANA</t>
  </si>
  <si>
    <t>JBR ARCHITECTURE COLLEGE</t>
  </si>
  <si>
    <t>AutoCAD,MS Office,MS Project,Primavera,SKETCHUP,ENSCAPE</t>
  </si>
  <si>
    <t>S2D ARCHITECTS | INTERN | HANAMKONDA | Sep 2024 | Jan 2025 | 20 Weeks
JBR ARCHITECTURE COLLEGE | DESIGN THESIS | HYDERABAD | Jan 2025 | Jul 2025 | 24.142857142857 Weeks</t>
  </si>
  <si>
    <t>CONSTRUCTION METHODOLOGY BASICS IN CIVIL ENGINEERING</t>
  </si>
  <si>
    <t>H2570107</t>
  </si>
  <si>
    <t>POLUR</t>
  </si>
  <si>
    <t>JYOSNIKA</t>
  </si>
  <si>
    <t>BALA</t>
  </si>
  <si>
    <t>Polur Jyosnika Bala</t>
  </si>
  <si>
    <t>jyo.bala19@gmail.com</t>
  </si>
  <si>
    <t>h2570107@student.nicmar.ac.in</t>
  </si>
  <si>
    <t>19-Jul-2003</t>
  </si>
  <si>
    <t>English, Telugu, kannada, Hindi</t>
  </si>
  <si>
    <t>3688 0400 6060</t>
  </si>
  <si>
    <t>RAMA SREENIVASA RAO</t>
  </si>
  <si>
    <t>KOTA SAVITRUSREE</t>
  </si>
  <si>
    <t>H.no:- 40/421-19, Bhaskar Nagar,</t>
  </si>
  <si>
    <t>MONTESSORI ENGLISH MEDIUM HIGH SCHOOL</t>
  </si>
  <si>
    <t>SECONDARY SCHOOL OF EDUCATION, KURNOOL, ANDHRA PRADESH</t>
  </si>
  <si>
    <t>2013-Jun</t>
  </si>
  <si>
    <t>INTERMEDIATE PUBLIC EXAMINATIONS, KURNOOL, ANDHRA PRADESH</t>
  </si>
  <si>
    <t>UNIVERSITY OF MYSORE</t>
  </si>
  <si>
    <t>SCHOOL OF PLANNING AND ARCHITECTURE, MYSORE, KARNATAKA</t>
  </si>
  <si>
    <t>AutoCAD,MS Office,SketchUp,Twin motion,Photoshop,InDesign</t>
  </si>
  <si>
    <t>School of Planning and Architecture | Student | Mysore | Jan 2025 | Jul 2025 | 28.714285714286 Weeks
Sthapathi Architects | Intern | Hyderabad  | Jan 2024 | May 2024 | 18.571428571429 Weeks</t>
  </si>
  <si>
    <t>H2570108</t>
  </si>
  <si>
    <t>PRADEEP</t>
  </si>
  <si>
    <t>S M</t>
  </si>
  <si>
    <t>Pradeep S M</t>
  </si>
  <si>
    <t>pradeepsm874@gmail.com</t>
  </si>
  <si>
    <t>h2570108@student.nicmar.ac.in</t>
  </si>
  <si>
    <t>16-Dec-2003</t>
  </si>
  <si>
    <t>ENGLISH,KANNADA,HINDI,TELUGU</t>
  </si>
  <si>
    <t>7690 1781 0516</t>
  </si>
  <si>
    <t>MUNIKRISHNA</t>
  </si>
  <si>
    <t>SUMA</t>
  </si>
  <si>
    <t>SAVAKANAHALLI VILLAGE, DEVANAHALLI TOWN, BANGALORE RURAL,</t>
  </si>
  <si>
    <t>Bangalore Rural</t>
  </si>
  <si>
    <t>OXFORD ENGLISH HIGH SCHOOL</t>
  </si>
  <si>
    <t>KARNATAKA SECONDARY EDUCATION EXAMINATION BOARD , KARNATAKA</t>
  </si>
  <si>
    <t>SBGNS RURAL COMPOSITE PU COLLEGE</t>
  </si>
  <si>
    <t>DEPARTMENT OF PRE-UNIVERSITY EDUCATION, KARNATAKA</t>
  </si>
  <si>
    <t>VISVESVARAYA TECHNOLOGICAL UNIVERSITY</t>
  </si>
  <si>
    <t>ATRIA INSTITUTE OF TECHNOLOGY, BANGALORE, KARNATAKA</t>
  </si>
  <si>
    <t>AutoCAD,MS Office,MS Project,Primavera,BIM(REVIT)</t>
  </si>
  <si>
    <t>SWIFTERZ CREATIVE SERVICES | Building Information Modeling (BIM) | Bengaluru | Jan 2025 | May 2025 | 14.714285714286 Weeks</t>
  </si>
  <si>
    <t>H2570109</t>
  </si>
  <si>
    <t>PUNGLE</t>
  </si>
  <si>
    <t>SHUBHAM</t>
  </si>
  <si>
    <t>MANGESH</t>
  </si>
  <si>
    <t>Pungle Shubham Mangesh</t>
  </si>
  <si>
    <t>shubhampungale45@gmail.com</t>
  </si>
  <si>
    <t>h2570109@student.nicmar.ac.in</t>
  </si>
  <si>
    <t>25-Jan-2001</t>
  </si>
  <si>
    <t>English,Hindi,Marathi</t>
  </si>
  <si>
    <t>Playing Cricket,Watching political debates,Traveling</t>
  </si>
  <si>
    <t>8040 6477 0976</t>
  </si>
  <si>
    <t>MANGESH PUNGLE</t>
  </si>
  <si>
    <t>SHITAL PUNGLE</t>
  </si>
  <si>
    <t>At,Post Dhawlapuri,Tq,Dist Aurangabad</t>
  </si>
  <si>
    <t>Aurangabad</t>
  </si>
  <si>
    <t>Maharashtra</t>
  </si>
  <si>
    <t>RP ENGLISH MEDIUM SCHOOL,BADNAPUR</t>
  </si>
  <si>
    <t>STATE BOARD (BADNAPUR,DIST JALNA,MAHARASHTRA)</t>
  </si>
  <si>
    <t>GOVERNMENT POLYTECHNIC JALNA,MAHARASHTRA</t>
  </si>
  <si>
    <t>DR.BABASAHEB AMBEDKAR MARATHWADA UNIVERSITY,AURANGABAD</t>
  </si>
  <si>
    <t>MAHARASHTRA INSTITUTE OF TECHNOLOGY (AN AUTONOMOUS INSTITUTE),AURANGABAD,MAHARASHTRA</t>
  </si>
  <si>
    <t>AutoCAD,MS Office,MS Project,Primavera P6,Power BI</t>
  </si>
  <si>
    <t>CORE CONSULTANTS | JUNIOR SITE ENGINEER | AURANGABAD,MAHARASHTRA | Jan 2025 | Jul 2025 | 30 Weeks</t>
  </si>
  <si>
    <t>H2570110</t>
  </si>
  <si>
    <t>HARIHARA VIGNESH</t>
  </si>
  <si>
    <t>PUPPALA</t>
  </si>
  <si>
    <t>Harihara Vignesh Puppala</t>
  </si>
  <si>
    <t>puppalavignesh16@gmail.com</t>
  </si>
  <si>
    <t>h2570110@student.nicmar.ac.in</t>
  </si>
  <si>
    <t>21-Jun-2004</t>
  </si>
  <si>
    <t>English , Hindi , Telugu</t>
  </si>
  <si>
    <t>9845 6449 4343</t>
  </si>
  <si>
    <t>PUPPALA GANESH</t>
  </si>
  <si>
    <t>GOVERNMENT OFFICER</t>
  </si>
  <si>
    <t>PUPPALA PADMA KUMARI</t>
  </si>
  <si>
    <t>D-100 Treasure Fantasy, Rangwasa, Indore, Madhya Pradesh, 453331</t>
  </si>
  <si>
    <t>Indore</t>
  </si>
  <si>
    <t>Madhya Pradesh</t>
  </si>
  <si>
    <t>ATOMIC ENERGY CENTRAL SCHOOL , INDORE</t>
  </si>
  <si>
    <t>CBSE ( INDORE , MADHYA PRADESH )</t>
  </si>
  <si>
    <t>MEDICAPS UNIVERSITY, INDORE, MADHYA PRADESH</t>
  </si>
  <si>
    <t>AutoCAD,MS Office,MS Project,Primavera,ANSYS,LS Dyna,STAAD Pro</t>
  </si>
  <si>
    <t>RAJA RAMANNA CENTRE FOR ADVANCED TECHNOLOGY (RRCAT) | PROJECT TRAINEE | INDORE, MADHYA PRADESH | Jan 2025 | Apr 2025 | 17 Weeks
RAJA RAMANNA CENTRE FOR ADVANCED TECHNOLOGY (RRCAT) | TRAINEE CIVIL ENGINEER | INDORE, MADHYA PRADESH | Jun 2024 | Aug 2024 | 10 Weeks
ETERNAL INFRAHEIGHT PVT.LTD | CAD Draftsman  | Indore, Madhya Pradesh | Jul 2023 | Aug 2023 | 4.2857142857143 Weeks</t>
  </si>
  <si>
    <t>H2570111</t>
  </si>
  <si>
    <t>PYLA</t>
  </si>
  <si>
    <t>KARTHIK</t>
  </si>
  <si>
    <t>Pyla Karthik</t>
  </si>
  <si>
    <t>pylakarthik7@gmail.com</t>
  </si>
  <si>
    <t>h2570111@student.nicmar.ac.in</t>
  </si>
  <si>
    <t>31-Mar-2002</t>
  </si>
  <si>
    <t>English,Hindi &amp; telugu</t>
  </si>
  <si>
    <t>3659 7489 2102</t>
  </si>
  <si>
    <t>PYLA SRINIVASA RAO</t>
  </si>
  <si>
    <t>PYLA RAMALAKSHMI</t>
  </si>
  <si>
    <t>50-14-8 Rajendra Nagar Seethammapeta</t>
  </si>
  <si>
    <t>POLLOCKS HIGH SCHOOL</t>
  </si>
  <si>
    <t>VISAKHAPATNAM ANDHRA PRADESH</t>
  </si>
  <si>
    <t>PRESIDENCY JUNIOR COLLEGE</t>
  </si>
  <si>
    <t>BAPATLA ENGINEERING COLLEGE BAPATLA ANDHRA PRADESH</t>
  </si>
  <si>
    <t>AutoCAD,MS Office,MS Project,REVIT</t>
  </si>
  <si>
    <t>Construction Industry Development Council | Innovation and Technoloy  | BAPATLA | Feb 2024 | Mar 2024 | 6 Weeks
BAPATLA ENGINEERING COLLEGE | STABILITY OF HIGH RISE BUILDINGS USING ETABS | BAPATLA | Dec 2023 | May 2024 | 19.857142857143 Weeks</t>
  </si>
  <si>
    <t>H2570112</t>
  </si>
  <si>
    <t>ASHVIN</t>
  </si>
  <si>
    <t>R Ashvin</t>
  </si>
  <si>
    <t>r.ashvin289@gmail.com</t>
  </si>
  <si>
    <t>h2570112@student.nicmar.ac.in</t>
  </si>
  <si>
    <t>07-Aug-2003</t>
  </si>
  <si>
    <t>English, Hindi, Tamil, Bengali</t>
  </si>
  <si>
    <t>5462 1986 5923</t>
  </si>
  <si>
    <t>N RATHINAKUMAR</t>
  </si>
  <si>
    <t>R POONGUZHALI</t>
  </si>
  <si>
    <t>Flat No. 5D, Building No.-16, Nirmal Nagari, Umred Road, Near Shitla Mata Mandir, Nagpur-440024</t>
  </si>
  <si>
    <t>Nagpur</t>
  </si>
  <si>
    <t>INDIRA GANDHI MEMORIAL HIGH SCHOOL DUM DUM KOLKATA</t>
  </si>
  <si>
    <t>CBSE KOLKATA</t>
  </si>
  <si>
    <t>RASHTRASANT TUKADOJI MAHARAJ NAGPUR UNIVERSITY, NAGPUR</t>
  </si>
  <si>
    <t>G.H.RAISONI COLLEGE OF ENGINEERING, NAGPUR</t>
  </si>
  <si>
    <t>AutoCAD,MS Office,Primavera</t>
  </si>
  <si>
    <t>G.H.RAISONI COLLEGE OF ENGINEERING, NAGPUR | STUDENT | NAGPUR | Jun 2024 | Jun 2025 | 52.714285714286 Weeks
MAHARASHTRA METRO RAIL CORPORATION LIMITED, NAGPUR | INTERN | NAGPUR | May 2024 | Jun 2024 | 4.2857142857143 Weeks
DEEPSHIKHA CONSULTING ENGINEERS, NAGPUR | SITE ENGINEER INTERN | NAGPUR | Dec 2024 | Jun 2025 | 26 Weeks</t>
  </si>
  <si>
    <t>NPTEL Leadership and Team EffectivenesS
NPTEL User Centric Computing For Human Computer Interaction
India's Largest Speakathon For Limca Book Of Records
Summit Smart Solutions to Smart Cities</t>
  </si>
  <si>
    <t>H2570113</t>
  </si>
  <si>
    <t>RACHARLA</t>
  </si>
  <si>
    <t>KALYAN</t>
  </si>
  <si>
    <t>Racharla Aditya Kalyan</t>
  </si>
  <si>
    <t>adityakalyan.26@gmail.com</t>
  </si>
  <si>
    <t>h2570113@student.nicmar.ac.in</t>
  </si>
  <si>
    <t>26-Jan-2004</t>
  </si>
  <si>
    <t>playing guitar,reading books,watching movies,travelling,listening music</t>
  </si>
  <si>
    <t>6933 8474 4255</t>
  </si>
  <si>
    <t>RACHARLA SRINIVASA RAO</t>
  </si>
  <si>
    <t>GOVT CONTRACTOR</t>
  </si>
  <si>
    <t>RACHARLA KOILAMMA</t>
  </si>
  <si>
    <t>8-8-191/1, B-341, Rd No: 13 Green Park Colony, East Saroornagar, Kharmanghat, Hyderabad, Telangana.</t>
  </si>
  <si>
    <t>GOWTHAM MODEL HS DILSHUKNAGAR , RANGAREDDY,RANGAREDDY.</t>
  </si>
  <si>
    <t>BOARD OF SECOUNDARY EDUCATION TELANGANA</t>
  </si>
  <si>
    <t>SRI CHAITANYA JR KALASALA</t>
  </si>
  <si>
    <t>CVR COLLEGE OF ENGINEERING HYDERABAD,TELANGANA</t>
  </si>
  <si>
    <t>CVR college of engineering | Student  | Hyderabad  | Dec 2024 | Apr 2025 | 16.142857142857 Weeks
SRI SAI CONSTRUCTION | INTERN | HYDERABAD  | Dec 2024 | Jul 2025 | 33 Weeks</t>
  </si>
  <si>
    <t>Ethics in engineering practices
Standard Penetration test(SPT) in soil Characterization and advance Geotechnical Analysis using ANSYS</t>
  </si>
  <si>
    <t>H2570114</t>
  </si>
  <si>
    <t>ANILKUMAR REDDY</t>
  </si>
  <si>
    <t>RAGIPINDI</t>
  </si>
  <si>
    <t>Anilkumar Reddy Ragipindi</t>
  </si>
  <si>
    <t>anilkumarragipindi@gmail.com</t>
  </si>
  <si>
    <t>h2570114@student.nicmar.ac.in</t>
  </si>
  <si>
    <t>BADMINTON,JOGGING</t>
  </si>
  <si>
    <t>6276 1567 7278</t>
  </si>
  <si>
    <t>RAGIPINDI SRINIVASULU REDDY</t>
  </si>
  <si>
    <t>DAILY LABOUR</t>
  </si>
  <si>
    <t>RAGIPINDI VARALAKSHMI</t>
  </si>
  <si>
    <t>5-180 KOTHURU,KANIGIRI(MANDAL) 523230_x000D_
PRAKASAM (DISTRICT) ANDHRA PRADESH</t>
  </si>
  <si>
    <t>Prakasam</t>
  </si>
  <si>
    <t>GOMATHY HIGH SCHOOL</t>
  </si>
  <si>
    <t>BOARD OF SECONDARY EDUCATION  ANDHRA PRADESH</t>
  </si>
  <si>
    <t>BAPATLA ENGINEERING COLLEGE , BAPATLA, ANDHRA PRADESH</t>
  </si>
  <si>
    <t>JAWAHARLAL NEHRU TECHNOLOGICAL UNIVERSITY, ANANTAPUR</t>
  </si>
  <si>
    <t>AUDISANKARA INSTITUTE OF TECHNOLOGY , GUDUR, ANDHRAPRADESH</t>
  </si>
  <si>
    <t>AutoCAD,MS Office,MS Project,Primavera,Rivert architecture</t>
  </si>
  <si>
    <t>REVENUE DEPARTMENT GOVERNMENT OF ANDHRAPRADESH | ASSISTANT SURVEYOUR | KANIGIRI | Jul 2020 | Jan 2021 | 26.142857142857 Weeks
AUDISANKARA INSTITUTE OF TECHNOLOGY, GUDUR , ANDHRA PRADESH | BUILDING PLANNING AND DRAWING USING AUTO CAD | GUDUR, ANDHRA PRADESH | Dec 2023 | Apr 2024 | 18.857142857143 Weeks</t>
  </si>
  <si>
    <t>H2570116</t>
  </si>
  <si>
    <t>MAHESH</t>
  </si>
  <si>
    <t>BABU</t>
  </si>
  <si>
    <t>Reddy Mahesh Babu</t>
  </si>
  <si>
    <t>reddymaheshbabu24@gamil.com</t>
  </si>
  <si>
    <t>h2570116@student.nicmar.ac.in</t>
  </si>
  <si>
    <t>24-Dec-2003</t>
  </si>
  <si>
    <t>2072 9436 9120</t>
  </si>
  <si>
    <t>REDDY THAVITI NAIDU</t>
  </si>
  <si>
    <t>DAILY WAGER</t>
  </si>
  <si>
    <t>REDDY AMMALU</t>
  </si>
  <si>
    <t>9-72,VEERAGHAVAPURAM,KURUDU,KOTHAPETA,SRIKAKULAM</t>
  </si>
  <si>
    <t>12-27,SWAMI VIVEKANDHA COLONY,BALAJI NAGAR,ARILOVA,VISAKHAPATNAM</t>
  </si>
  <si>
    <t>SRI CHAITANYA EM SCHOOL</t>
  </si>
  <si>
    <t>BOARD OF SECONDARY SCHOOL OF EDUCATION VISAKHAPATNAM/ANDHRA PRADESH</t>
  </si>
  <si>
    <t>BOARD OF INTERMEDIATE EDUCATION VISAKHAPATNAM/ANDHRA PRADESH</t>
  </si>
  <si>
    <t>JAWAHARLAL NEHRU TECHNOLOGICAL UNIVERSITY, KAKINADA.</t>
  </si>
  <si>
    <t>GAYATRI VIDYA PARISHAD COLLEGE OF ENGINEERING,VISAKHAPATNAM/ANDHRA PRADESH</t>
  </si>
  <si>
    <t>AutoCAD,MS Office,MS Project,Primavera,STAADD PRO,REVIT,PYTHON</t>
  </si>
  <si>
    <t>SAI SRI CONSTRUCTIONS(ENGINEERS &amp; CONTRACTORS) | INTERN QS,BILLING,EXECUTION | VISAKHAPATNAM | Dec 2024 | Mar 2025 | 13.285714285714 Weeks
METEY ENGINEERING &amp; CONSULTANCY PVT.LTD | INTERN ON DRAFTING,DESIGN AND EXECUTION | HYDERABAD | May 2024 | Jun 2024 | 8.2857142857143 Weeks
GAYATRI VIDYA PARISHAD COLLEGE OF ENGINEERING(AUTONOMOUS) | ANALYSIS AND DESIGN OF SELF-SUPPORTED STEEL CHIMNEY | VISAKHAPATNAM | Oct 2024 | Mar 2025 | 19.428571428571 Weeks</t>
  </si>
  <si>
    <t>BIM using Revit Architecture</t>
  </si>
  <si>
    <t>H2570117</t>
  </si>
  <si>
    <t>RITIKA</t>
  </si>
  <si>
    <t>BIJU</t>
  </si>
  <si>
    <t>Ritika Biju</t>
  </si>
  <si>
    <t>ritikabiju2003@gmail.com</t>
  </si>
  <si>
    <t>h2570117@student.nicmar.ac.in</t>
  </si>
  <si>
    <t>20-May-2003</t>
  </si>
  <si>
    <t>DANCING,READING,TRAVELLING,BADMINTON</t>
  </si>
  <si>
    <t>8022 3362 3721</t>
  </si>
  <si>
    <t>BIJU K S</t>
  </si>
  <si>
    <t>GOVT SERVANT</t>
  </si>
  <si>
    <t>SHILPA BIJU</t>
  </si>
  <si>
    <t>SNEHA VEEDU, MARKET ROAD, ATTINGAL.P.O,ATTINGAL</t>
  </si>
  <si>
    <t>MTM SENIOR SECONDARY SCHOOL</t>
  </si>
  <si>
    <t>CBSE KERALA THIRUVANANTHAPURAM</t>
  </si>
  <si>
    <t>TKM ENGINEERING COLLEGE KOLLAM KERALA</t>
  </si>
  <si>
    <t>AutoCAD,MS Office,MS Project,STADD PRO,MS EXCEL</t>
  </si>
  <si>
    <t>OFFICE OF THE ASSISTANT EXECUTIVE ENGINEER LSGD SUB DIVISION,ITHIKKARA BLOCK PANCHAYATH CHATHANNOOR P O KOLLAM | SITE ENGINEER | KOLLAM | May 2023 | May 2023 | 2.5714285714286 Weeks
TKM ENGINEERING KOLLAM | GEO-ENVIRONMENTAL ANALYSIS | KOLLAM | Feb 2023 | Jan 2025 | 100.71428571429 Weeks</t>
  </si>
  <si>
    <t>Master Diploma in Construction Management and Quantity Survey â€“ Institute of Quantity Surveys</t>
  </si>
  <si>
    <t>H2570118</t>
  </si>
  <si>
    <t>GEETESWAR</t>
  </si>
  <si>
    <t>S Geeteswar</t>
  </si>
  <si>
    <t>geetheswarsukhavasi@gmail.com</t>
  </si>
  <si>
    <t>h2570118@student.nicmar.ac.in</t>
  </si>
  <si>
    <t>27-Dec-2003</t>
  </si>
  <si>
    <t>3123 7002 0354</t>
  </si>
  <si>
    <t>S SIVA RAMA KRISHNA</t>
  </si>
  <si>
    <t>S ADHI LAKSHMI</t>
  </si>
  <si>
    <t>Flat No 102, Plot No 1437 Sri Sai Nilayam Apurupa Colony, Pragathi Nagar, Bachupally</t>
  </si>
  <si>
    <t>VNR VIGNANA JYOTHI INSTITUTE OF ENGINEERING AND TECHNOLOGY HYDERABAD TELANGANA</t>
  </si>
  <si>
    <t>VNR Vignana Jyothi Institute Of Engineering And Technology | Environmental Engineering | Bachupally | Aug 2024 | May 2025 | 40.142857142857 Weeks
National Council For Cement and Building Materials | C and D Waste Management | Gachibowli | May 2024 | May 2024 | 3.5714285714286 Weeks</t>
  </si>
  <si>
    <t>H2570119</t>
  </si>
  <si>
    <t>SAMBANGI</t>
  </si>
  <si>
    <t>Sambangi Avinash</t>
  </si>
  <si>
    <t>avinashsambangi345@gmail.com</t>
  </si>
  <si>
    <t>h2570119@student.nicmar.ac.in</t>
  </si>
  <si>
    <t>English, Hindi, telugu</t>
  </si>
  <si>
    <t>3179 4599 9878</t>
  </si>
  <si>
    <t>SAMBANGI SRAVAN KUMAR</t>
  </si>
  <si>
    <t>SAMBANGI SIVA KUMARI</t>
  </si>
  <si>
    <t>2/23, Front Of BSNL Tower, Amrutalingampet, Vasanthavada, Pedapadu Mandal, Eluru District, Andhra Pradesh</t>
  </si>
  <si>
    <t>Eluru</t>
  </si>
  <si>
    <t>VISWABHARATHI ENGLISH MEDIUM HIGH SCHOOL</t>
  </si>
  <si>
    <t>ANDHRA PRADESH STATE BOARD OF SECONDARY EDUCATION</t>
  </si>
  <si>
    <t>SASI JUNIOR COLLEGE VELIVENNU</t>
  </si>
  <si>
    <t>ANDHRA PRADESH STATE BOARD OF INTERMEDIATE EDUCATION</t>
  </si>
  <si>
    <t>UNIVERSITY COLLEGE OF ENGINEERING KAKINADA</t>
  </si>
  <si>
    <t>AutoCAD,MS Office,MS Project,Primavera,STAAD PRO,REVIT,Power Bi,Tableau,QGIS,ArcGIS,ERDAS Imagine,Problem Solving</t>
  </si>
  <si>
    <t>Larsen and Toubro Limited | Graduate Engineer Trainee | Hyderabad, Telangana | Jul 2024 | Sep 2024 | 10 Weeks
Engineering Department, JNTUK | Intern | Kakinada, Andhra Pradesh | Jan 2024 | May 2024 | 17.142857142857 Weeks
UNIVERSITY COLLEGE OF ENGINEEING KAKINADA | MAPPING AND MONITORING OF MANGROVES IN GODAVARI MANGROVES REGION USING REMOTE SENSING AND GIS TECHNIQUES | CORINGA, ANDHRA PRADESH | Jan 2024 | May 2024 | 18.285714285714 Weeks</t>
  </si>
  <si>
    <t>KPMG in Canada â€“ Experience a day with KPMG Audit and Assurance Job simulation by Forage
Deloitte Australia â€“ Data Analytics Job Simulation by Forage
McKinsey.org Forward Program by McKinsey &amp; Company
Procore Certification: Student by Procore Technologies
InfraWorks Bridge Design 2018 by LinkedIn learning
Learning REVIT 2023 by LinkedIn Learning
Learning QGIS by LinkedIn Learning
Primavera P6 Essential Training by PMI
Project Management Skills for Leaders by PMI</t>
  </si>
  <si>
    <t>H2570120</t>
  </si>
  <si>
    <t>SARANRAJ</t>
  </si>
  <si>
    <t>Saranraj S</t>
  </si>
  <si>
    <t>saranraj2003dec@gmail.com</t>
  </si>
  <si>
    <t>h2570120@student.nicmar.ac.in</t>
  </si>
  <si>
    <t>10-Dec-2003</t>
  </si>
  <si>
    <t>Tamil,English,Hindi</t>
  </si>
  <si>
    <t>6279 5860 4569</t>
  </si>
  <si>
    <t>S.SHUNMUGA RAJA</t>
  </si>
  <si>
    <t>P.VELUMAILEE</t>
  </si>
  <si>
    <t>47 State Highway 716 Mohammed Hussain Nagar,sivananda Nagar Kolathur</t>
  </si>
  <si>
    <t>VELAMMAL MATRIC . HR . SEC. SCHOOL, MUGAPPAIR EAST, CHENNAI</t>
  </si>
  <si>
    <t>STATE BOARD OF SCHOOL EXAMINATIONS, CHENNAI/TAMILNADU</t>
  </si>
  <si>
    <t>SAVEETHA ENGINEEERING COLLEGE, CHENNAI/TAMILNADU</t>
  </si>
  <si>
    <t>AutoCAD,MS Project</t>
  </si>
  <si>
    <t>CONCRETE OEM | INTERN | CHENNAI | Oct 2024 | Dec 2024 | 13 Weeks
M/s SEKAR CONSTRUCTION | INTERN | CHENNAI | Feb 2023 | Feb 2023 | 2.1428571428571 Weeks
BHARAT HEAVY ELECTRICALS LIMITED IMAGE: ROBERT NICKELSBERG, GETTY IMAGES | INTERN | CHENNAI | Jan 2021 | Feb 2021 | 4.2857142857143 Weeks</t>
  </si>
  <si>
    <t>H2570121</t>
  </si>
  <si>
    <t>SARAVANAPRIYA</t>
  </si>
  <si>
    <t>M</t>
  </si>
  <si>
    <t>Saravanapriya M</t>
  </si>
  <si>
    <t>priyamathan2002@gmail.com</t>
  </si>
  <si>
    <t>h2570121@student.nicmar.ac.in</t>
  </si>
  <si>
    <t>03-Sep-2002</t>
  </si>
  <si>
    <t>English, Tamil, Hindi(basics), Telugu(speaking only)</t>
  </si>
  <si>
    <t>9167 3231 2611</t>
  </si>
  <si>
    <t>MANMATHAN V</t>
  </si>
  <si>
    <t>USHA NANTHINI M</t>
  </si>
  <si>
    <t>STATE GOVERNMENT</t>
  </si>
  <si>
    <t>2/112, MAIN ROAD, KURINJAKULAM, THIRUVENGADAM TALUK, TENKASI DISTRICT</t>
  </si>
  <si>
    <t>Tenkasi</t>
  </si>
  <si>
    <t>DR V.GENGUSAMY NAIDU MATRIC HR SEC SCHOOL THIRUVENGADAM</t>
  </si>
  <si>
    <t>STATE BOARD OF SCHOOL EXAMINATION, TAMILNADU</t>
  </si>
  <si>
    <t>SNS COLLEGE OF TECHNOLOGY</t>
  </si>
  <si>
    <t>AutoCAD,MS Office,MS Project,Primavera,SketchUP,Revit,STAAD.Pro,Contracts,FIDIC,Planning &amp; Scheduling,Excel</t>
  </si>
  <si>
    <t>KVR Builders | Site Supervisor | Thiruvengadam | Jun 2024 | Jun 2024 | 1.1428571428571 Weeks
KVR Builders | Site Supervisor | Thiruvengadam | Jul 2023 | Jul 2023 | 1.8571428571429 Weeks
SNS College of Technology | Student | Coimbatore | Jan 2025 | Apr 2025 | 14.142857142857 Weeks</t>
  </si>
  <si>
    <t>3ds MAX
SketchUP
AutoCAD
Introduction to Internet of Things
Ethics in Engineering Practice</t>
  </si>
  <si>
    <t>H2570122</t>
  </si>
  <si>
    <t>SAYAPANAYUNI</t>
  </si>
  <si>
    <t>MAHESH CHANDRA</t>
  </si>
  <si>
    <t>Sayapanayuni Mahesh Chandra Prasad</t>
  </si>
  <si>
    <t>maheshchandramahi1@gmail.com</t>
  </si>
  <si>
    <t>h2570122@student.nicmar.ac.in</t>
  </si>
  <si>
    <t>01-Jan-2004</t>
  </si>
  <si>
    <t>3871 3382 7123</t>
  </si>
  <si>
    <t>SAYAPANAYUNI MANOHARA PRASAD</t>
  </si>
  <si>
    <t>SAYAPUNAYUNI SUNITA</t>
  </si>
  <si>
    <t>Flat No 304, Lake Ridge Apartments, Masa Masjid, Kurnool</t>
  </si>
  <si>
    <t>SRI CHAITANYA EM HIGH SCHOOL, KURNOOL</t>
  </si>
  <si>
    <t>SRI CHAITANYA JR COLLEGE, KURNOOL</t>
  </si>
  <si>
    <t>G. PULLA REDDY ENGINEERING COLLEGE, KURNOOL</t>
  </si>
  <si>
    <t>Skandhanshi Infra Projects India Pvt. Ltd | Execution and Quality Control | Kurnool | Dec 2024 | Mar 2025 | 12.857142857143 Weeks
G. Pulla Reddy Engineering College, Kurnool | Sustainable Fibre Reinforced Concrete | Gprec, Kurnool | Sep 2024 | Apr 2025 | 33.428571428571 Weeks</t>
  </si>
  <si>
    <t>Pearson MePro English Proficiency Level 10 Certification
NPTEL+ Workshop certificate: A Hands-on Introduction to Finite Element Analysis using Ansys
Communicating to Succeed from Infosys Springboard
Interpersonal skills from Infosys Springboard</t>
  </si>
  <si>
    <t>H2570123</t>
  </si>
  <si>
    <t>SEELAM</t>
  </si>
  <si>
    <t>CHAITANYA</t>
  </si>
  <si>
    <t>Seelam Venkata Chaitanya</t>
  </si>
  <si>
    <t>chaitanya.seelam396@gmail.com</t>
  </si>
  <si>
    <t>h2570123@student.nicmar.ac.in</t>
  </si>
  <si>
    <t>08-Feb-2003</t>
  </si>
  <si>
    <t>6033 6011 7208</t>
  </si>
  <si>
    <t>SEELAM NAGUMAIAH</t>
  </si>
  <si>
    <t>SEELAM ARUNA</t>
  </si>
  <si>
    <t>S/O SEELAM NAGUMAIAH, 8-5-47, WARD 21, SEELAM VARI STREET, BAPATLA, DIST: GUNTUR</t>
  </si>
  <si>
    <t>BAPATLA PUBLIC SCHOOL</t>
  </si>
  <si>
    <t>ANDHRAPRADESH</t>
  </si>
  <si>
    <t>BAPATLA JUNIOR COLLEGE</t>
  </si>
  <si>
    <t>BAPATLA ENGINEERING COLLEGE</t>
  </si>
  <si>
    <t>AutoCAD,MS Office,MS Project,Revit,Naviswork,Matlab</t>
  </si>
  <si>
    <t>JVR HOMES | INTERN | ONGOLE | May 2023 | Jun 2023 | 5.8571428571429 Weeks
CONSTRUCTION INDUSTRY DEVELOPMENT COUNCIL (CIDC) | INTERN | ONLINE | Feb 2024 | Mar 2024 | 6 Weeks
Bapatla Engineering College | student (Project Leader) | Bapatla | Nov 2023 | Apr 2024 | 25.857142857143 Weeks</t>
  </si>
  <si>
    <t>H2570124</t>
  </si>
  <si>
    <t>SEENDRUM</t>
  </si>
  <si>
    <t>VEERA VENKATA</t>
  </si>
  <si>
    <t>SUBRAHMANYAM</t>
  </si>
  <si>
    <t>Seendrum Veera Venkata Subrahmanyam</t>
  </si>
  <si>
    <t>subrahmanyam4552@gmail.com</t>
  </si>
  <si>
    <t>h2570124@student.nicmar.ac.in</t>
  </si>
  <si>
    <t>30-Mar-2002</t>
  </si>
  <si>
    <t>Cooking,Listening to music,Photography.,Trekking,Traveling,Content writing,Podcast listening</t>
  </si>
  <si>
    <t>4450 1408 7267</t>
  </si>
  <si>
    <t>SEENDRUM VEERA VENKATA SATYANARAYANA</t>
  </si>
  <si>
    <t>SEENDRUM MANGALAKSHMI</t>
  </si>
  <si>
    <t>1-60, Borrampalem, Gandepalli Mandal, Talluru Post</t>
  </si>
  <si>
    <t>BOARD OF SECONDARY EDUCATION, JAGGAMPETA / ANDHRA PRADESH</t>
  </si>
  <si>
    <t>ANDHRA POLYTECHNIC KAKINADA, ANDHRA PRADESH</t>
  </si>
  <si>
    <t>ADITYA ENGINEERING COLLEGE, SURAMPALEM/ANDHRA PRADESH</t>
  </si>
  <si>
    <t>AutoCAD,MS Office,MS Project,Primavera,revit architecture,softskills,Critical thinking,Quantity Estimation &amp; Costing,Quality Control &amp; Material Testing,Project Planning &amp; Execution,Teamwork &amp; Collaboration,Creativity &amp; Innovation,BIM</t>
  </si>
  <si>
    <t>ADITYA ENINEERING COLLEGE | PLANNING , WATER RESOURSES | SURAMPALEM, ANDHRA PRADESH | Dec 2023 | Apr 2024 | 19 Weeks
BSCPL | GRADUATE ENGINEER TRAINEE | CHILAKALURUPETA | Jul 2024 | Oct 2024 | 12 Weeks
Ultratech Cement Ltd | Officer | Nellore | Oct 2024 | Jul 2025 | 36.857142857143 Weeks</t>
  </si>
  <si>
    <t>Basics of Green Buildings seminar by Ultratech
Autocad, Revit, Sketchup
Best Outgoing Student by Aditya Engineering College
SHRUJANA'23 National Talent Fest by L&amp;T Edu Tech
1st Prize in Tech Champ by Ultratech Cement ltd
1st prize in Eco-innovate by Aditya Engineering College
BUILDING INFORMATION MODELING by L&amp;T Edu Tech
Intern in RMC Plant as Quality Control</t>
  </si>
  <si>
    <t>H2570125</t>
  </si>
  <si>
    <t>SHAIK</t>
  </si>
  <si>
    <t>ABDUL</t>
  </si>
  <si>
    <t>BASITH</t>
  </si>
  <si>
    <t>Shaik Abdul Basith</t>
  </si>
  <si>
    <t>basithshaik225@gmail.com</t>
  </si>
  <si>
    <t>h2570125@student.nicmar.ac.in</t>
  </si>
  <si>
    <t>17-Nov-2001</t>
  </si>
  <si>
    <t>ENGLISH, HINDI, TELUGU</t>
  </si>
  <si>
    <t>WATCHING CRICKET,LISTENING MUSIC,PLAYING BADMINTON</t>
  </si>
  <si>
    <t>7387 8334 6060</t>
  </si>
  <si>
    <t>SHAIK BAJIBABA</t>
  </si>
  <si>
    <t>SHAIK GOUSIA</t>
  </si>
  <si>
    <t>6-324, ISLAMPET, MV RAJUPALEM, KARLAPALEM, BAPATLA DISTRICT</t>
  </si>
  <si>
    <t>LITTLE ANGELS HIGH SCHOOL</t>
  </si>
  <si>
    <t>AutoCAD,MS Office,MS Project,Primavera,ETABS,Revit</t>
  </si>
  <si>
    <t>BAPATLA ENGINEERING COLLEGE | BEHAVIOURAL STUDY OF STEEL COLUMNS UNDER DIFFERENT BRACINGS IN MULTI STOREY STEEL BUILDING USING ETABS | BAPATLA | Dec 2023 | Apr 2024 | 21.571428571429 Weeks
PANCHAYAT RAJ ENGINEERING DEPARTMENT | INDUSTRIAL TRAINING | PRI SUB DIVISION-BAPATLA | Jul 2020 | Jan 2021 | 26.142857142857 Weeks
CONSTRUCTION INDUSTRY DEVELOPMENT COUNCIL | BUILDING HEALTH ASSESSMENT AND RETROFITTING | BAPATLA | Feb 2024 | Mar 2024 | 6 Weeks</t>
  </si>
  <si>
    <t>H2570126</t>
  </si>
  <si>
    <t>SHIVAM</t>
  </si>
  <si>
    <t>Shivam Kumar</t>
  </si>
  <si>
    <t>shivamg9155@gmail.com</t>
  </si>
  <si>
    <t>h2570126@student.nicmar.ac.in</t>
  </si>
  <si>
    <t>08-Mar-1999</t>
  </si>
  <si>
    <t>English, Hindi</t>
  </si>
  <si>
    <t>Doodling,sketching,playing suduko,playing chess,reading</t>
  </si>
  <si>
    <t>9350 9256 2011</t>
  </si>
  <si>
    <t>GANESH KUMAR</t>
  </si>
  <si>
    <t>ANITA GUPTA</t>
  </si>
  <si>
    <t>Sah Traders, Chandralok Chowk, Naya Tola, S. N. Road</t>
  </si>
  <si>
    <t>Muzaffarpur</t>
  </si>
  <si>
    <t>Bihar</t>
  </si>
  <si>
    <t>PAREJA HOSPITAL, BEHIND FORD HOSPITAL, SHIV NAGAR, ROAD NO. 1</t>
  </si>
  <si>
    <t>Patna</t>
  </si>
  <si>
    <t>S.K. MOTHER INTERNATIONAL SCHOOL</t>
  </si>
  <si>
    <t>CBSE MUZAFFARPUR, BIHAR</t>
  </si>
  <si>
    <t>SAVITRIBAI PHULE PUNE UNIVERSITY</t>
  </si>
  <si>
    <t>DR. D.Y.PATIL INSTITUTE OF ENGINEERING AND TECHNOLOGY</t>
  </si>
  <si>
    <t>AutoCAD,MS Office,MS Project,Primavera,3DS Max,AutoCAD,Vastu Shastra</t>
  </si>
  <si>
    <t>DR. D. Y. PATIL INSTITUTE OF ENGINEERING AND TECHNOLOGY, AMBI, PUNE | Sewage Disposal | Pune | Aug 2021 | Apr 2022 | 38.571428571429 Weeks</t>
  </si>
  <si>
    <t>Additional Certificates</t>
  </si>
  <si>
    <t>H2570128</t>
  </si>
  <si>
    <t>SINGIREDDY</t>
  </si>
  <si>
    <t>TEJASWINI REDDY</t>
  </si>
  <si>
    <t>Singireddy Tejaswini Reddy</t>
  </si>
  <si>
    <t>singireddytejaswini0104@gmail.com</t>
  </si>
  <si>
    <t>h2570128@student.nicmar.ac.in</t>
  </si>
  <si>
    <t>01-Apr-2002</t>
  </si>
  <si>
    <t>Gardening,Dancing</t>
  </si>
  <si>
    <t>7979 1013 1657</t>
  </si>
  <si>
    <t>SINGIREDDY PAVAN KUMAR</t>
  </si>
  <si>
    <t>SINGIREDDY HYMAVATHI</t>
  </si>
  <si>
    <t>H.No: 4-30, Koheda, Siddipet</t>
  </si>
  <si>
    <t>VINDHYAVALLEY HIGH SCHOOL</t>
  </si>
  <si>
    <t>TRINITY JUNIOR COLLEGE</t>
  </si>
  <si>
    <t>MATRUSRI ENGINEERING COLLEGE/HYDERABAD,TELANGANA</t>
  </si>
  <si>
    <t>AutoCAD,MS Office,MS Project,Staad Pro,Agisoft</t>
  </si>
  <si>
    <t>Matrusri Engineering College | Student | Hyderabad | Nov 2023 | Apr 2024 | 23.714285714286 Weeks
IRRIGATION AND CAD DEPARTMENT | INTERN | KARIMNAGAR | May 2023 | Jun 2023 | 4.4285714285714 Weeks
RAJAPUSHPA PROPERTIES PVT LTD | GET | HYDERABAD | Jul 2024 | Dec 2024 | 25.142857142857 Weeks</t>
  </si>
  <si>
    <t>H2570129</t>
  </si>
  <si>
    <t>SIRAMDASU</t>
  </si>
  <si>
    <t>BHANU PRIYA</t>
  </si>
  <si>
    <t>Siramdasu Bhanu Priya</t>
  </si>
  <si>
    <t>bhanupriya7253@gmail.com</t>
  </si>
  <si>
    <t>h2570129@student.nicmar.ac.in</t>
  </si>
  <si>
    <t>12-Jan-2002</t>
  </si>
  <si>
    <t>Telugu , English ,Hindi , Tamil</t>
  </si>
  <si>
    <t>Writing,Photography,Travelling,Cooking,Badminton,Documentation</t>
  </si>
  <si>
    <t>5252 8853 7669</t>
  </si>
  <si>
    <t>SIRAMDASU SRINIVASA RAO</t>
  </si>
  <si>
    <t>PRIVATE ACCOUNTANT</t>
  </si>
  <si>
    <t>SIRAMDASU BHARATHI</t>
  </si>
  <si>
    <t>Dno : 5-60-1/152 , DEVAPURAM ,4th Lane , Near Gandhi Statue</t>
  </si>
  <si>
    <t>OXFORD ENGLISH MEDIUM HIGH SCHOOL</t>
  </si>
  <si>
    <t>BOARD OF SECONDARY EDUCATION , ANDHRA PRADESH , INDIA</t>
  </si>
  <si>
    <t>CHETTINAD ACADEMY OF RESEARCH AND EDUCATION</t>
  </si>
  <si>
    <t>CHETTINAD SCHOOL OF ARCHITECTURE , CHENNAI , TAMILNADU</t>
  </si>
  <si>
    <t>2019-Sep</t>
  </si>
  <si>
    <t>AutoCAD,MS Office,MS Project,Primavera,Sketch up,Adobe photoshop,Enscape,LUMION,RHINO,Revit</t>
  </si>
  <si>
    <t>Nannapaneni Associates | Intern  | Guntur | Feb 2022 | Mar 2022 | 3.8571428571429 Weeks
SPAARCS Architects and interior designers | Intern | Hyderabad  | Mar 2023 | Jun 2023 | 16.285714285714 Weeks
RRBUN SHAPES Pvt.Ltd | Junior Architect | Hyderabad | Nov 2024 | Jul 2025 | 35.571428571429 Weeks</t>
  </si>
  <si>
    <t>SITE SELECTION AS EFFECTIVE PROJECT MANAGEMENT TOOL
EMERGING TRENDS AND OPPORTUNITIES IN BUILT ECOSYSTEM
Architecture as profession : De bunking myths</t>
  </si>
  <si>
    <t>H2570130</t>
  </si>
  <si>
    <t>SRI RAJA DANTULURI</t>
  </si>
  <si>
    <t>S S S</t>
  </si>
  <si>
    <t>VARMA</t>
  </si>
  <si>
    <t>Sri Raja Dantuluri S S S Varma</t>
  </si>
  <si>
    <t>srdsssv@gmail.com</t>
  </si>
  <si>
    <t>h2570130@student.nicmar.ac.in</t>
  </si>
  <si>
    <t>08-Aug-2001</t>
  </si>
  <si>
    <t>2303 8047 8222</t>
  </si>
  <si>
    <t>SRD SRINIVASA RAJU</t>
  </si>
  <si>
    <t>SRD SRIMAHALAKSHMI</t>
  </si>
  <si>
    <t>1-3-18/2, Satyakrishna Homes, Suryanaryanapuram,Bhimavaram</t>
  </si>
  <si>
    <t>53-41-50, SSNR ROYAL, KRM COLONY, SEETHAMADHARA</t>
  </si>
  <si>
    <t>ABHYAS THE GLOBAL SCHOOL, ANDHRA PRADESH</t>
  </si>
  <si>
    <t>CENTRAL BOARD OF SECONDARY EDUCATION, ANDHRA PRADESH</t>
  </si>
  <si>
    <t>FIITJEE JUNIOR COLLEGE, ANDHRA PRADESH</t>
  </si>
  <si>
    <t>JAWAHARLAL NEHURU TECHNOLOGICAL UNIVERSITY KAKINADA</t>
  </si>
  <si>
    <t>GAYATRI VIDYA PARSHID COLLEGE OF ENGINEERING, ANDHRA PRADESH</t>
  </si>
  <si>
    <t>2022-Jun</t>
  </si>
  <si>
    <t>AutoCAD,MS Office,MS Project,Html,CSS,JavaScript</t>
  </si>
  <si>
    <t>SRI SIVA DATTA DEVELOPERS | Junior Engineer | Viskhapatnam | Sep 2022 | Jun 2025 | 2Y 9M | 1.8</t>
  </si>
  <si>
    <t>2 Years 10 Months</t>
  </si>
  <si>
    <t>Gayatri Vidya Parshid | Retrofitting of exterior Beam Column joint by using Headed bar as Supplementary Anchorage | Viskhapatnam | Feb 2022 | Jun 2022 | 18.285714285714 Weeks</t>
  </si>
  <si>
    <t>BUILD YOUR OWN RESPONSIVE WEBSITE
BUILD YOUR OWN STATIC WEBSITE</t>
  </si>
  <si>
    <t>H2570131</t>
  </si>
  <si>
    <t>SRI SAI SATYA ASHISH</t>
  </si>
  <si>
    <t>MALLELA</t>
  </si>
  <si>
    <t>Sri Sai Satya Ashish Mallela</t>
  </si>
  <si>
    <t>ashishmallela1234@gmail.com</t>
  </si>
  <si>
    <t>h2570131@student.nicmar.ac.in</t>
  </si>
  <si>
    <t>12-Nov-2000</t>
  </si>
  <si>
    <t>ENGLISH,TELUGU, HINDI</t>
  </si>
  <si>
    <t>3387 7995 9002</t>
  </si>
  <si>
    <t>RAVINDRA PRASAD MALLELA</t>
  </si>
  <si>
    <t>STATE GOVERNMENT EMPLOYEE</t>
  </si>
  <si>
    <t>PADMAVATHI MALLELA</t>
  </si>
  <si>
    <t>H.NO 15-7-624, OPP SIRI TOWERS,_x000D_
KHAMMAM PUBLIC SCHOOL ROAD, _x000D_
ROTARY NAGAR, KHAMMAM, _x000D_</t>
  </si>
  <si>
    <t>Khammam</t>
  </si>
  <si>
    <t>HARVEST PUBLIC SCHOOL</t>
  </si>
  <si>
    <t>CENTAL BOARD OF SECONDARY EDUCATION,TELANGANA</t>
  </si>
  <si>
    <t>GYANAVAPI JUNIOR COLLEGE</t>
  </si>
  <si>
    <t>TELANGANA STATE BOARD OF INTERMEDIATE EDUCATION, HYDERABAD</t>
  </si>
  <si>
    <t>VASAVI COLLEGE OF ENGINEERING, HYDERABAD</t>
  </si>
  <si>
    <t>AutoCAD,MS Office,MS Project,REVIT,TEKLA STRUCTURAL DESIGNER,STAAD PRO,NAVIS WORKS,TEKLA TEDDS,ARCGIS,QGIS</t>
  </si>
  <si>
    <t>MRKR CONSTRUCTIONS &amp; INDUSTRIES PVT. LTD. | TRAINEE | HYDERABAD | Mar 2022 | Jun 2022 | 11.285714285714 Weeks</t>
  </si>
  <si>
    <t>DIGITAL LAND SURVEYING AND MAPPING(DLS&amp;M)
AUTOCAD BY VERZEO</t>
  </si>
  <si>
    <t>H2570132</t>
  </si>
  <si>
    <t>MANIKANTA</t>
  </si>
  <si>
    <t>SRIRAM</t>
  </si>
  <si>
    <t>Manikanta Sriram</t>
  </si>
  <si>
    <t>srirammanikanta136@gmail.com</t>
  </si>
  <si>
    <t>h2570132@student.nicmar.ac.in</t>
  </si>
  <si>
    <t>11-Jul-2004</t>
  </si>
  <si>
    <t>2898 9490 3979</t>
  </si>
  <si>
    <t>SRIRAM NAGARAJU GOUD</t>
  </si>
  <si>
    <t>SRIRAM LAVANYA</t>
  </si>
  <si>
    <t>H NO 1-2-282/G, Rakasipet, Bodhan, PO: Raithunagar, DIST: NIZAMABAD, _x000D_
Telangana - 503185</t>
  </si>
  <si>
    <t>SRI VIJAYA SAI HIGH SCHOOL BODHAN</t>
  </si>
  <si>
    <t>GOVERNMENT POLYTECHNIC KORUTLA, TELANGANA</t>
  </si>
  <si>
    <t>GURUNANAK INSTITUTIONS TECHNICAL CAMPUS, IBRAHIMPATNAM, R.R.DISTRICT, TELANGANA</t>
  </si>
  <si>
    <t>PANCHAYATH RAJ DEPARTMENT | INDUSTRIAL TRAINING | NOOKAPALLY, JAGTIAL, TELANGANA | Sep 2021 | Jan 2022 | 18.285714285714 Weeks
FLASH INFRATECH | INTERNSHIP TRAINEE | IBRAHIMPATNAM,HYDERABAD | May 2024 | May 2024 | 1.7142857142857 Weeks
GURUNANAK INSTITUTIONS TECHNICAL CAMPUS, IBRAHIMPATNAM,TELANGANA | INFLUENCE OF NANO SILICA AND FLYASH ON HIGH VOLUME BLENDED CONCRETE | IBRAHIMPATNAM,HYDERABAD-501506 | Feb 2025 | Jun 2025 | 18.142857142857 Weeks</t>
  </si>
  <si>
    <t>JOURNAL PUBLICATION ON IJMRSET
JOURNAL PUBLICATION ON IJIRSET
JUNIOR SOFTWARE DEVELOPER</t>
  </si>
  <si>
    <t>H2570133</t>
  </si>
  <si>
    <t>UMA</t>
  </si>
  <si>
    <t>SHANKAR</t>
  </si>
  <si>
    <t>Sriram Uma Shankar</t>
  </si>
  <si>
    <t>sriramumashankar679@gmail.com</t>
  </si>
  <si>
    <t>h2570133@student.nicmar.ac.in</t>
  </si>
  <si>
    <t>09-Dec-2003</t>
  </si>
  <si>
    <t>Cricket,Badminton</t>
  </si>
  <si>
    <t>6275 1946 6651</t>
  </si>
  <si>
    <t>SRIRAM BHAGAVANDAS</t>
  </si>
  <si>
    <t>BUSINESSMEN</t>
  </si>
  <si>
    <t>SRIRAM PARAMESHWARI</t>
  </si>
  <si>
    <t>H.No:12-1-72,Mohinpura,Near Gayathri High School, Siddipet,502103</t>
  </si>
  <si>
    <t>FLAT.NO 201,SAI VIDYA , SAI PRAKRUTHI APARTMENTS, KOMPALLY,500067</t>
  </si>
  <si>
    <t>GAYATHRI HIGH SCHOOL</t>
  </si>
  <si>
    <t>BOARD OF SECOUNDARY EDUCATION TELAGANA</t>
  </si>
  <si>
    <t>NCC URBAN INFRASTRUCTURE LIMITED | Quantity Surveyor | CHENNAI | Sep 2024 | May 2025 | 38.857142857143 Weeks
VNR VIGNANA JYOTHI INSTITUTE OF ENGINEERING AND TECHNOLOGY | Intern | HYDERABAD | Nov 2023 | Apr 2024 | 22.714285714286 Weeks</t>
  </si>
  <si>
    <t>Development and Applications of Special Concretes
3D CAD Fundamental
Dhanush Engg Services India Pvt. Ltd</t>
  </si>
  <si>
    <t>H2570134</t>
  </si>
  <si>
    <t>SUBASH</t>
  </si>
  <si>
    <t>C</t>
  </si>
  <si>
    <t>Subash C</t>
  </si>
  <si>
    <t>svdreloaded@gmail.com</t>
  </si>
  <si>
    <t>h2570134@student.nicmar.ac.in</t>
  </si>
  <si>
    <t>17-Sep-2002</t>
  </si>
  <si>
    <t>English, Tamil, Malayalam, Telugu</t>
  </si>
  <si>
    <t>2487 2806 7732</t>
  </si>
  <si>
    <t>CHENTHILKUMAR V</t>
  </si>
  <si>
    <t>HOD - VISCOM</t>
  </si>
  <si>
    <t>LAKSHMI V</t>
  </si>
  <si>
    <t>2/187 Sathya Bhavanam, Kothanar Street,_x000D_
Kadachanendal, Madurai-625107</t>
  </si>
  <si>
    <t>MAHATMA MONTESSORI CBSE SCHOOL</t>
  </si>
  <si>
    <t>CBSE, MADURAI, TAMILNADU</t>
  </si>
  <si>
    <t>CEOA MATRIC.HR.SEC.SCHOOL</t>
  </si>
  <si>
    <t>STATEBOARD, MADURAI, TAMILNADU</t>
  </si>
  <si>
    <t>MOHAMED SATHAK AJ ACADEMY OF ARCHITECTURE, CHENNAI, TAMILNADU</t>
  </si>
  <si>
    <t>AutoCAD,Sketchup,Photoshop,ms powerpoint</t>
  </si>
  <si>
    <t>Mohamed Sathak AJ Academy of Architecture | School of Architecture | Chennai | Nov 2020 | Jul 2025 | 241.28571428571 Weeks
AAGARAM ARCHITECTS | ARCHITECTURAL FIRM | HOSUR, TAMILNADU | Jul 2024 | Nov 2024 | 20.571428571429 Weeks</t>
  </si>
  <si>
    <t>H2570135</t>
  </si>
  <si>
    <t>SUHAS</t>
  </si>
  <si>
    <t>Suhas S</t>
  </si>
  <si>
    <t>suhasmallu30@gmail.com</t>
  </si>
  <si>
    <t>h2570135@student.nicmar.ac.in</t>
  </si>
  <si>
    <t>30-Mar-2003</t>
  </si>
  <si>
    <t>English, kannada, hindi</t>
  </si>
  <si>
    <t>9250 7698 7663</t>
  </si>
  <si>
    <t>SURESH S</t>
  </si>
  <si>
    <t>A SARVAMANGALA</t>
  </si>
  <si>
    <t>SOMASHETTIHALLI, Lingadahalli [P] , Channagiri [T], Davangere [D] , Karnataka - 577221</t>
  </si>
  <si>
    <t>Davanagere</t>
  </si>
  <si>
    <t>SRI TARALABALU CENTRAL SCHOOL, AJJIHALLI CHANNAGIRI .</t>
  </si>
  <si>
    <t>KARNATAKA SECONDARY  EDUCATION EXAMINATION BOARD</t>
  </si>
  <si>
    <t>2009-Oct</t>
  </si>
  <si>
    <t>SMT PUSHPA SHAMANUR MAHALINGAPPA CBSE, ICSE RESIDENTIAL SCHOOL AND PU SCIENCE COLLEGE</t>
  </si>
  <si>
    <t>KARNATAKA BOARD OF THE PRE-UNIVERSITY EDUCATION</t>
  </si>
  <si>
    <t>VISVESVARAYA TECHNOLOGICAL UNIVERSITY, BELGAUM</t>
  </si>
  <si>
    <t>BAPUJI INSTITUTE OF ENGINEERING AND TECHNOLOGY , DAVANGERE.</t>
  </si>
  <si>
    <t>AutoCAD,MS Office,MS Project,Primavera,sketchup,Advanced Excel,power bi</t>
  </si>
  <si>
    <t>Forum of Practicing Architects and Consulting Civil Engineers (R), Davanagere (In association with Bapuji Institute of Engineering and Technology, Davanagere) | Civil Engineering Intern | DAVANAGERE | Feb 2025 | Apr 2025 | 10.571428571429 Weeks
BAPUJI INSTITUTE OF ENGINEERING AND TECHNOLOGY, DAVANAGERE | CIVIL ENGINEERING INTERN | DAVANAGERE | Oct 2022 | Nov 2022 | 3.2857142857143 Weeks
BAPUJI INSTITUTE OF ENGINEERING AND TECHNOLOGY, DAVANAGERE |  EXPERIMENTAL STUDY ON SCC USING SLAG AND M-SAND | DAVANAGERE | Nov 2024 | Feb 2025 | 10.428571428571 Weeks</t>
  </si>
  <si>
    <t>H2570136</t>
  </si>
  <si>
    <t>SUJAY</t>
  </si>
  <si>
    <t>THIRUKKOVALUR</t>
  </si>
  <si>
    <t>Sujay Kumar Thirukkovalur</t>
  </si>
  <si>
    <t>sujaykumart06@gmail.com</t>
  </si>
  <si>
    <t>h2570136@student.nicmar.ac.in</t>
  </si>
  <si>
    <t>27-Oct-2003</t>
  </si>
  <si>
    <t>Sports,Trekking,Travelling</t>
  </si>
  <si>
    <t>3502 9488 0097</t>
  </si>
  <si>
    <t>KIRAN KUMAR</t>
  </si>
  <si>
    <t>SELF EMPLOYEED</t>
  </si>
  <si>
    <t>PRASANNA</t>
  </si>
  <si>
    <t>4-42-1057/2 Flat No: 403, Anand Heights, Kukatpally, Hyderabad</t>
  </si>
  <si>
    <t>GITANJALI DEVAKUL</t>
  </si>
  <si>
    <t>2025-Sep</t>
  </si>
  <si>
    <t>AutoCAD,MS Office,MS Project,Primavera,REVIT,STAAD PRO,QGIS</t>
  </si>
  <si>
    <t>VNRVJIET | TEAM LEADER- PROJECT | VNRVJIET | May 2024 | May 2025 | 52.142857142857 Weeks
Govt of Telangana Roads and Building Dept | INTERN | TIMS Sanathnagar | May 2024 | Jun 2024 | 3.7142857142857 Weeks</t>
  </si>
  <si>
    <t>Plastic Waste management
Plumbing Design and Firefighting</t>
  </si>
  <si>
    <t>H2570137</t>
  </si>
  <si>
    <t>SHIVA</t>
  </si>
  <si>
    <t>SUNKARI</t>
  </si>
  <si>
    <t>Shiva Sai Sunkari</t>
  </si>
  <si>
    <t>sunkarishivasai149@gmail.com</t>
  </si>
  <si>
    <t>h2570137@student.nicmar.ac.in</t>
  </si>
  <si>
    <t>03-Dec-2002</t>
  </si>
  <si>
    <t>Leasing to Music,Watching Movies</t>
  </si>
  <si>
    <t>2530 5313 4971</t>
  </si>
  <si>
    <t>SUNKARI BAPU</t>
  </si>
  <si>
    <t>SUNKARI RAJITHA</t>
  </si>
  <si>
    <t>1-104/1, Mallaram, PO: Arenda, SUB DIST: Manthani, DIST: Peddapalli,_x000D_
Telangana - 505184</t>
  </si>
  <si>
    <t>Peddapalli</t>
  </si>
  <si>
    <t>GOVT.POLYTECHNIC,KORUTLA</t>
  </si>
  <si>
    <t>JAWAHARLAL NEHRU TECHNOLOGICAL UNIVERSITY, HYDERABAD</t>
  </si>
  <si>
    <t>GURU NANK INSTITUTIONS TECHNICAL CAMPUS, IBRAHIMPATNAM, R.R.DISTRICT, TELANGANA, INDIA-501506</t>
  </si>
  <si>
    <t>AutoCAD,MS Office,MS Project,Primavera,Sketch up,Enscape,Revit,Staad.Pro,3ds Max</t>
  </si>
  <si>
    <t>PANCHAYAT RAJ DEPARTMENT | INDUSTRIAL TRAINING | NOOKAPALLY, JAGITYALA, TELANGANA | Sep 2021 | Jan 2022 | 18.285714285714 Weeks
FLASH INFRATECH | INTERSHIP TRAINEE | IBRAHIMPATNAM, HYDERABAD | May 2024 | May 2024 | 1.7142857142857 Weeks
GURUNANK INSTITUTIONS TECHNICAL CAMPUS, IBRAHIMPATNAM, TELANGANA | Influence of Nano Silica &amp; Fly Ash on Blended Concrete | IBRAHIMPATNAM, HYDERABAD-501506 | Feb 2025 | Jun 2025 | 18.142857142857 Weeks</t>
  </si>
  <si>
    <t>IJMRSET
Civil CADD</t>
  </si>
  <si>
    <t>H2570138</t>
  </si>
  <si>
    <t>SUSRUTHA</t>
  </si>
  <si>
    <t>CHALASANI</t>
  </si>
  <si>
    <t>Susrutha Chalasani</t>
  </si>
  <si>
    <t>susruthachalasani03@gmail.com</t>
  </si>
  <si>
    <t>h2570138@student.nicmar.ac.in</t>
  </si>
  <si>
    <t>03-Jun-2002</t>
  </si>
  <si>
    <t>Reading Novels and Sketching</t>
  </si>
  <si>
    <t>5190 6181 9306</t>
  </si>
  <si>
    <t>CH.MALLIKHARJUNA RAO</t>
  </si>
  <si>
    <t>KRISHNA PRASANNA</t>
  </si>
  <si>
    <t>40-25-27,Maseed Street, Patamata Lanka</t>
  </si>
  <si>
    <t>40-25-27,MASEED STREET, PATAMATA LANKA</t>
  </si>
  <si>
    <t>VEERAMACHANENI PADDAYA SIDDHARTA PUBLIC SCHOOL</t>
  </si>
  <si>
    <t>CENTRAL BOARD OF SECONDARY EDUCATION , VIJAYAWADA , ANDHRA PRADESH</t>
  </si>
  <si>
    <t>BOARD OF INTERMEDIATE EDUCATION, VIJAYAWADA, ANDHRA PRADESH</t>
  </si>
  <si>
    <t>VAISHNAVI SCHOOL OF ARCHITECTURE AND PLANNING , VIJAYAWADA, ANDHRA PRADESH</t>
  </si>
  <si>
    <t>AutoCAD,MS Office,Familiar with Rivet,Sketch Up,Ms Excel,Power point,Word,Lumion</t>
  </si>
  <si>
    <t>Vaishnavi School of Architecture And Planning | Student | Vijayawada | Jul 2024 | Nov 2024 | 17.571428571429 Weeks
CHAYA ARCHITECTS | ARCHITECTURE INTERN â€“ WORKED ON INTERIOR DESIGN, DRAFTING, 3D RENDERING, AND CLIENT PRESENTATIONS. | VIJAYAWADA | Nov 2024 | Mar 2025 | 18.714285714286 Weeks</t>
  </si>
  <si>
    <t>NPTEL/ Strategies for Sustainable Design</t>
  </si>
  <si>
    <t>H2570139</t>
  </si>
  <si>
    <t>SYED</t>
  </si>
  <si>
    <t>FAZUL E</t>
  </si>
  <si>
    <t>MOINUDDIN</t>
  </si>
  <si>
    <t>Syed Fazul E Moinuddin</t>
  </si>
  <si>
    <t>fazulemoinuddin@gmail.com</t>
  </si>
  <si>
    <t>h2570139@student.nicmar.ac.in</t>
  </si>
  <si>
    <t>25-Jun-2004</t>
  </si>
  <si>
    <t>Urdu, Telugu, Hindi, and English</t>
  </si>
  <si>
    <t>7643 7033 9201</t>
  </si>
  <si>
    <t>SYED KHAJA BASHA</t>
  </si>
  <si>
    <t>AUTO DRIVER</t>
  </si>
  <si>
    <t>SYEDA REHANA BEGUM</t>
  </si>
  <si>
    <t>H/No. 86/252-2, Shyamala Nagar, B-Camp, Near N.C.C. Canteen, Kurnool.</t>
  </si>
  <si>
    <t>ST. LOURDES E.M. SCHOOL</t>
  </si>
  <si>
    <t>BOARD OF SECONDARY EDUCATION, ANDHRA PRADESH.</t>
  </si>
  <si>
    <t>SRI GAYATRI JR COLLEGE</t>
  </si>
  <si>
    <t>BOARD OF INTERMEDIATE EDUCATION ANDHRA PRDESH</t>
  </si>
  <si>
    <t>G. PULLA REDDY ENGINEERING COLLEGE, KURNOOL.</t>
  </si>
  <si>
    <t>AutoCAD,MS Office,MS Project,Primavera,Staad Pro,ETABS,Revit,Python,Advanced Excel,C &amp; Data Structures</t>
  </si>
  <si>
    <t>TRIFECTA PROJECTS PVT LTD. | TRAINEE CIVIL ENGINEER | BANGALORE | Dec 2024 | Apr 2025 | 15.285714285714 Weeks
G. PULLA REDDY ENGINEERING COLLEGE | REDESIGN AND STRUCTURAL ASSEMENT OF CANAL REGULATOR FOR DISCHARGE ENHANCEMENT | KURNOOL | Sep 2024 | Apr 2025 | 31.714285714286 Weeks</t>
  </si>
  <si>
    <t>Game Tester Internship
Introduction to Programming using Python
MePro English Proficiency Level 10
Excel Basics for Data Analytics
Modeling Structures with Analytical Model using Staad PRO
Training on Construction Management</t>
  </si>
  <si>
    <t>H2570140</t>
  </si>
  <si>
    <t>VIKAS</t>
  </si>
  <si>
    <t>VENKATA SOMU SURYA</t>
  </si>
  <si>
    <t>TASUBILLI</t>
  </si>
  <si>
    <t>Vikas Venkata Somu Surya Tasubilli</t>
  </si>
  <si>
    <t>tasubillivikas9966@gmail.com</t>
  </si>
  <si>
    <t>h2570140@student.nicmar.ac.in</t>
  </si>
  <si>
    <t>21-Nov-2002</t>
  </si>
  <si>
    <t>ENGLISH,HINDI,TELUGU,TAMIL</t>
  </si>
  <si>
    <t>Cricket,GYM,Portrait drawing,Badminton</t>
  </si>
  <si>
    <t>5779 8522 7951</t>
  </si>
  <si>
    <t>TASUBILLI VENKATA SOMESWARA RAO</t>
  </si>
  <si>
    <t>TRANSPORT AGENCY</t>
  </si>
  <si>
    <t>TASUBILLI VENKATA PADMAVATHI</t>
  </si>
  <si>
    <t>27-8-189/41FLAT NO 101, KALYAN CASTEL, SRIRAM NAGAR, SRINAGAR, VTC: GAJUWAKA, PO: GAJUWAKA, SUB DISTRICT: GAJUWAKA, DISTRTICT: VISAKHAPATNAM, STATE: ANDHRA PRADESH, PIN CODE: 530026</t>
  </si>
  <si>
    <t>SRI CHAITANYA EM SCHOOL OLD GAJUWAKA, VISAKHAPATNAMÂ DISTRICT</t>
  </si>
  <si>
    <t>GOVT. POLYTECHNIC-VISHAKHAPATNAM</t>
  </si>
  <si>
    <t>GITAM DEEMED TO BE UNIVERSITY</t>
  </si>
  <si>
    <t>GANDHI INSTITUTE OF TECHNOLOGY AND MANAGEMENT, VISAKHAPATNAM,Â ANDHRAÂ PRADESH</t>
  </si>
  <si>
    <t>AutoCAD,MS Project,Primavera,MS EXCEL</t>
  </si>
  <si>
    <t>CHENNAI METRO RAIL LIMITED (CMRL) | SUMMER INTERN | CHENNAI | May 2023 | Jun 2023 | 4.1428571428571 Weeks</t>
  </si>
  <si>
    <t>H2570141</t>
  </si>
  <si>
    <t>TAUSEEF</t>
  </si>
  <si>
    <t>BASHA</t>
  </si>
  <si>
    <t>Tauseef Basha</t>
  </si>
  <si>
    <t>tauseefbasha2003@gmail.com</t>
  </si>
  <si>
    <t>h2570141@student.nicmar.ac.in</t>
  </si>
  <si>
    <t>01-Aug-2003</t>
  </si>
  <si>
    <t>2718 7523 9199</t>
  </si>
  <si>
    <t>MUTHAR BASHA</t>
  </si>
  <si>
    <t>P. ARSHIYA JABEEN</t>
  </si>
  <si>
    <t>HNO 4-9-5-5-6 Balaji Nagar, Kurnool_x000D_
Andhra Pradesh</t>
  </si>
  <si>
    <t>ST. JOSEPH'S ENGLISH SCHOOL</t>
  </si>
  <si>
    <t>CBSE - ANDHRA PRADESH</t>
  </si>
  <si>
    <t>BOARD OF INTERMEDIATE EDUCATION - ANDHRA PRADESH</t>
  </si>
  <si>
    <t>JAWAHARLAL NEHRU TECHNOLOGY UNIVERSITY ANANTAPURAM</t>
  </si>
  <si>
    <t>G. PULLA REDDY ENGINEERING COLLEGE - ANDHRA PRADESH</t>
  </si>
  <si>
    <t>SKANDHANSHI INFRA PROJECTS INDIA PVT. LTD. | SITE INSPECTION, SITE MANAGMENT | KURNOOL | Dec 2024 | Mar 2025 | 12.857142857143 Weeks
G.PULLA REDDY ENGINEERING COLLEGE | STUDENT | KURNOOL | Dec 2024 | Apr 2025 | 17.857142857143 Weeks</t>
  </si>
  <si>
    <t>H2570142</t>
  </si>
  <si>
    <t>TEJA</t>
  </si>
  <si>
    <t>POLISETTY</t>
  </si>
  <si>
    <t>Teja Sri Sai Polisetty</t>
  </si>
  <si>
    <t>tejasrisaipolisetty@gmail.com</t>
  </si>
  <si>
    <t>h2570142@student.nicmar.ac.in</t>
  </si>
  <si>
    <t>15-Aug-2002</t>
  </si>
  <si>
    <t>4916 7275 9058</t>
  </si>
  <si>
    <t>RAVI KUMAR POLISETTY</t>
  </si>
  <si>
    <t>RAMYA POLISETTY</t>
  </si>
  <si>
    <t>B-123,1st Avenue Road, Sainikpuri, Secunderabad</t>
  </si>
  <si>
    <t>DRS INTERNATIONAL SCHOOL</t>
  </si>
  <si>
    <t>FIITJEE JUNIOR COLLEGE SAIFABAD</t>
  </si>
  <si>
    <t>MAHINDRA UNIVERSITY, HYDERABAD/TELANGANA</t>
  </si>
  <si>
    <t>Mahindra university | Natural Pozzolans for high performance  | Hyderabad | Jan 2023 | Jun 2024 | 73.714285714286 Weeks</t>
  </si>
  <si>
    <t>H2570144</t>
  </si>
  <si>
    <t>THOTAKURA</t>
  </si>
  <si>
    <t>VENKAT</t>
  </si>
  <si>
    <t>RAGHAVENDER RAO</t>
  </si>
  <si>
    <t>Thotakura Venkat Raghavender Rao</t>
  </si>
  <si>
    <t>thotakuravenkat2202@gmail.com</t>
  </si>
  <si>
    <t>h2570144@student.nicmar.ac.in</t>
  </si>
  <si>
    <t>22-Feb-2002</t>
  </si>
  <si>
    <t>Telugu, Hindi, English</t>
  </si>
  <si>
    <t>Swimming,Table Tennis,Badminton,Carroms</t>
  </si>
  <si>
    <t>6107 2712 0497</t>
  </si>
  <si>
    <t>THOTAKURA VENKARTA SRINIVAS</t>
  </si>
  <si>
    <t>THOTAKURA SREEVIDYA</t>
  </si>
  <si>
    <t>SOFTWARE ENGINEER</t>
  </si>
  <si>
    <t>PLOT NO-365 TO 367 FLAT NO-404 SHIVANI SADAN KPHB 6TH PHASE, NEAR VIGNANA PRABHA HIGH SCHOOL, HYDERABAD, TELANGANA - 500085</t>
  </si>
  <si>
    <t>SILVER OAKS HIGH SCHOOL</t>
  </si>
  <si>
    <t>NARAYANA JR COLLEGE</t>
  </si>
  <si>
    <t>TELANGANA STATE BOARD OF INTERMEDIATE (HYDERABAD/TELANGANA)</t>
  </si>
  <si>
    <t>VNR VIGNANA JYOTHI INSTITUTE OF ENGINEERING &amp; TECHNOLOGY (HYDERABAD/TELANGANA)</t>
  </si>
  <si>
    <t>NCC URBAN INFRASTRUCTURE LIMITED | QUANTITY SURVEYOR | BENGALURU | Sep 2024 | May 2025 | 38.714285714286 Weeks
VNR VIGNANA JYOTHI INSTITUTE OF ENGINEERING &amp;TECHNOLOGY | Project Team Lead | HYDERABAD | Nov 2023 | Apr 2024 | 21.714285714286 Weeks</t>
  </si>
  <si>
    <t>Sketch Up with Vrey and Revit
Drone Surveying
Safety in Construction
Plastic Waste Management</t>
  </si>
  <si>
    <t>H2570145</t>
  </si>
  <si>
    <t>SARIKA</t>
  </si>
  <si>
    <t>THUDI</t>
  </si>
  <si>
    <t>Sarika Thudi</t>
  </si>
  <si>
    <t>sarikathudi4@gmail.com</t>
  </si>
  <si>
    <t>h2570145@student.nicmar.ac.in</t>
  </si>
  <si>
    <t>30-Jun-1995</t>
  </si>
  <si>
    <t>Married</t>
  </si>
  <si>
    <t>Travelling and Exploring Natural Landscapes,Attending Workshops and Webinars on Civil Engineering,Playing Badminton</t>
  </si>
  <si>
    <t>9723 9207 9079</t>
  </si>
  <si>
    <t>THUDI RAM REDDY</t>
  </si>
  <si>
    <t>THUDI ARUNA</t>
  </si>
  <si>
    <t>Flat 503, Vijaya Residency, Vishal Mart Lane, Housing Board Colony, Miryalaguda.</t>
  </si>
  <si>
    <t>Nalgonda</t>
  </si>
  <si>
    <t>SUDHA HIGH SCHOOL</t>
  </si>
  <si>
    <t>2009-Apr</t>
  </si>
  <si>
    <t>2010-Mar</t>
  </si>
  <si>
    <t>BOARD OF INTERMEDIATE EDUCATION, HYDERABAD, ANDHRA PRADESH</t>
  </si>
  <si>
    <t>2010-Jun</t>
  </si>
  <si>
    <t>2012-May</t>
  </si>
  <si>
    <t>JAWAHARLAL NEHRU TECHNOLOGICAL UNIVERSITY, HYDERABAD, TELANGANA</t>
  </si>
  <si>
    <t>MALLA REDDY ENGINEERING COLLEGE, HYDERABAD, TELANGANA</t>
  </si>
  <si>
    <t>Infosys | Test Analyst | Hyderabad | Jun 2022 | Feb 2023 | 0Y 7M | 10
Satya Associates | Planning Engineer | Nalgonda District | Nov 2016 | Sep 2020 | 3Y 10M | 3.6</t>
  </si>
  <si>
    <t>4 Years 6 Months</t>
  </si>
  <si>
    <t>SRIRAM SAGAR PROJECT | STUDY ON SRIRAM SAGAR PROJECT | NIZAMABAD | Oct 2014 | Oct 2014 | 2.5714285714286 Weeks
L&amp;T METRO RAIL HYDERABAD | UTILISATION OF RECYCLED CONCRETE AGGREGATE | HYDERABAD | Dec 2015 | Mar 2016 | 15.285714285714 Weeks
L&amp;T METRO RAIL HYDERABAD | METRO CONSTRUCTION | HYDERABAD | May 2015 | May 2015 | 2 Weeks</t>
  </si>
  <si>
    <t>H2570146</t>
  </si>
  <si>
    <t>PREETHI</t>
  </si>
  <si>
    <t>TOKACHICHU</t>
  </si>
  <si>
    <t>Preethi Tokachichu</t>
  </si>
  <si>
    <t>preethitokachichu05@gmail.com</t>
  </si>
  <si>
    <t>h2570146@student.nicmar.ac.in</t>
  </si>
  <si>
    <t>29-Mar-2004</t>
  </si>
  <si>
    <t>Arts &amp; Crafts,Painting,Piano,Swimming,Dancing</t>
  </si>
  <si>
    <t>6194 2718 1642</t>
  </si>
  <si>
    <t>CHIMPALA RAJU</t>
  </si>
  <si>
    <t>GOVERNMENT EMPLYOEE</t>
  </si>
  <si>
    <t>NAGAMANI</t>
  </si>
  <si>
    <t>8-1-213/7,PRASHANTHI NAGAR,KHAMMAM URBAN,khanapuram Haveli,Khammam,Telangana-507002</t>
  </si>
  <si>
    <t>KENDRIYA VIDYALAYA KHAMMAM</t>
  </si>
  <si>
    <t>NEW VISION JUNIOR COLLEGE KHAMMAM</t>
  </si>
  <si>
    <t>VNRVIGNANA JYOTHI INSTITUTE OF ENGINEERING AND TECHNOLOGY</t>
  </si>
  <si>
    <t>AutoCAD,MS Office,MS Project,BIM,MEP,GIS,microsoft excel</t>
  </si>
  <si>
    <t>VNRVJIET | Team leader - project | Hyderabad | Oct 2024 | May 2025 | 30.857142857143 Weeks
PANCHAYAT RAJ ENGINEERING DEPARTMENT , KHAMMAM | INTERN | KHAMMAM | Jun 2023 | Jul 2023 | 3.8571428571429 Weeks
MY HOME APAS | Intern | Hyderabad | May 2024 | Jun 2024 | 4 Weeks</t>
  </si>
  <si>
    <t>ETABS
CSIR - CRRI
MEP
BIM</t>
  </si>
  <si>
    <t>H2570147</t>
  </si>
  <si>
    <t>PHANI</t>
  </si>
  <si>
    <t>POOJITHA</t>
  </si>
  <si>
    <t>TUMULURI</t>
  </si>
  <si>
    <t>Phani Poojitha Tumuluri</t>
  </si>
  <si>
    <t>216poojitha@gmail.com</t>
  </si>
  <si>
    <t>h2570147@student.nicmar.ac.in</t>
  </si>
  <si>
    <t>02-Nov-2000</t>
  </si>
  <si>
    <t>8806 7023 5468</t>
  </si>
  <si>
    <t>TUMULURI VENKATA RAO</t>
  </si>
  <si>
    <t>TUMULURI UMA DEVI</t>
  </si>
  <si>
    <t>SRT 225 Sanathnagar</t>
  </si>
  <si>
    <t>SLATE THE SCHOOL</t>
  </si>
  <si>
    <t>VASAVI COLLEGE OF ENGINEERING</t>
  </si>
  <si>
    <t>AutoCAD,MS Project,Revit,Tekla structural design,Navisworks,Robot structural analysis,Stadd pro,Arch GIS,QGIS</t>
  </si>
  <si>
    <t>TVR Infrastructures | Civil Structural Engineer | Maharashtra | Aug 2022 | May 2025 | 2Y 9M | 3.6</t>
  </si>
  <si>
    <t>2 Years 9 Months</t>
  </si>
  <si>
    <t>MRKR Constructions and Industries Pvt.Ltd | Civil Engineer Inter | Hyderabad | Feb 2022 | May 2022 | 14.714285714286 Weeks</t>
  </si>
  <si>
    <t>Analysis and Design of Structures using Tekla Structural Designer
Drafting and Design Using Revit</t>
  </si>
  <si>
    <t>H2570148</t>
  </si>
  <si>
    <t>UPPADA</t>
  </si>
  <si>
    <t>KARTHIKEYA</t>
  </si>
  <si>
    <t>Uppada Karthikeya</t>
  </si>
  <si>
    <t>uppadakarthikeya24@gmail.com</t>
  </si>
  <si>
    <t>h2570148@student.nicmar.ac.in</t>
  </si>
  <si>
    <t>24-Feb-2003</t>
  </si>
  <si>
    <t>English,Telugu,Hindi,Kannada,Tamil,Malayalam</t>
  </si>
  <si>
    <t>Fitness &amp; Outdoor Activities,Exploring Global Cinema &amp; Storytelling,Strategic Gaming &amp; Problem-Solving,Reading Non-Fiction &amp; Contemporary Literature</t>
  </si>
  <si>
    <t>3507 3296 2788</t>
  </si>
  <si>
    <t>UPPADA SATISH (LATE)</t>
  </si>
  <si>
    <t>EX- ASSISTANT QUAY FOREMAN (VISAKHAPATNAM PORT TRUST)</t>
  </si>
  <si>
    <t>UPPADA SYAMALA DEVI</t>
  </si>
  <si>
    <t>53-24-3/1, Near Fish Market, Chaitanya Nagar, Maddilapalem, Visakhapatnam, Andhra Pradesh, 530013.</t>
  </si>
  <si>
    <t>SRI PRAKASH VIDYANIKETAN</t>
  </si>
  <si>
    <t>CBSE (VISAKHAPATNAM/ANDHRA PRADESH)</t>
  </si>
  <si>
    <t>BOARD OF INTERMEDIATE EDUCATION ANDHRA PRADESH (VISAKHAPATNAM, ANDHRA PRADESH)</t>
  </si>
  <si>
    <t>ANIL NEERUKONDA INSTITUTE OF TECHNOLOGY AND SCIENCES (VISAKHAPATNAM/ANDHRA PRADESH)</t>
  </si>
  <si>
    <t>AutoCAD,MS Office,REVIT,STAAD Pro,Arc GIS</t>
  </si>
  <si>
    <t>SOBHA LIMITED | COST AUDIT  | BANGALORE | Jul 2024 | Jul 2025 | 1Y 0M | 4.24</t>
  </si>
  <si>
    <t>ANIL NEERUKONDA INSTITUTE OF TECHNOLOGY AND SCIENCES | PREPAREDNESS OF BUILT ENVIRONMENT TO RESIST CYCLONES | SANGHIVALASA,VISAKHAPATNAM | Aug 2023 | Apr 2024 | 34.714285714286 Weeks</t>
  </si>
  <si>
    <t>Certification of Participation-"Unnat Bharat Abhiyan"
Auto CAD Certification by Firstman Academy</t>
  </si>
  <si>
    <t>H2570149</t>
  </si>
  <si>
    <t>VAKULABHARANAM</t>
  </si>
  <si>
    <t>PRAHALLAD</t>
  </si>
  <si>
    <t>MOHAN RAO</t>
  </si>
  <si>
    <t>Vakulabharanam Prahallad Mohan Rao</t>
  </si>
  <si>
    <t>prahalladmohanrao.v@gmail.com</t>
  </si>
  <si>
    <t>h2570149@student.nicmar.ac.in</t>
  </si>
  <si>
    <t>08-Jan-2002</t>
  </si>
  <si>
    <t>5105 7564 4787</t>
  </si>
  <si>
    <t>V KRISHNA MOHAN RAO</t>
  </si>
  <si>
    <t>EX-BC COMMISSION CHAIRMAN</t>
  </si>
  <si>
    <t>V SUDHA SREE</t>
  </si>
  <si>
    <t>2-1-311 TO 326 FLAT NO 505 VASHNAVIS LAXMI VENKAT VILLA NALLAKUNTA ABOVE AXIS BANK</t>
  </si>
  <si>
    <t>DELHI PUBLIC SCHOOL NACHARAM</t>
  </si>
  <si>
    <t>THE ICFAI FOUNDATION FOR HIGHER EDUCATION HYDERABAD</t>
  </si>
  <si>
    <t>ICFAI SCHOOL OF ARCHITECTURE, SHANKARPALLY.</t>
  </si>
  <si>
    <t>AutoCAD,MS Office,MS Project,Sketch UP,Revit,Rhino,Photoshop,V Ray,Indesign,D5 Renders,Enscape</t>
  </si>
  <si>
    <t>STUDIO ONE ARCHITECTS | INTERN | SECUNDERABAD | Jan 2024 | May 2024 | 19.571428571429 Weeks
ICFAI FOUNDATION FOR HIGHER EDUCATION | STUDENT | HYDERABAD | Jul 2024 | Jun 2025 | 51.571428571429 Weeks</t>
  </si>
  <si>
    <t>Swayam</t>
  </si>
  <si>
    <t>H2570150</t>
  </si>
  <si>
    <t>VANAM</t>
  </si>
  <si>
    <t>Vanam Harini</t>
  </si>
  <si>
    <t>harinivanam02@gmail.com</t>
  </si>
  <si>
    <t>h2570150@student.nicmar.ac.in</t>
  </si>
  <si>
    <t>06-Jul-2003</t>
  </si>
  <si>
    <t>5442 8476 8866</t>
  </si>
  <si>
    <t>VANAM VENKATESH</t>
  </si>
  <si>
    <t>VANAM VIJAYA LAKSHMI</t>
  </si>
  <si>
    <t>Hno 452, Uma Maheshwari Colony, Quthubullapur, Kompally.</t>
  </si>
  <si>
    <t>AKSHARA HIGH SCHOOL</t>
  </si>
  <si>
    <t>BOARD OF SECONDARY EDUCATION TELAGANA STATE</t>
  </si>
  <si>
    <t>SIVA SIVANI JUNIOR COLLEGE</t>
  </si>
  <si>
    <t>TELAGANA STATE BOARD OF INTERMEDIATE EDUCATION</t>
  </si>
  <si>
    <t>ST. MARTIN'S ENGINEERING COLLEGE TELAGANA</t>
  </si>
  <si>
    <t>AutoCAD,MS Office,MS Project,REVIT-ARCHITECTURAL</t>
  </si>
  <si>
    <t>SUTHERLAND GLOBAL SERVICES PVT LTD | ASSOCIATE | HYDERABAD | May 2024 | Jul 2025 | 1Y 2M | 2.3</t>
  </si>
  <si>
    <t>ST. MARTIN'S ENGINEERING COLLEGE | CONCRETE TECHNOLOGY | HYDERABAD | Dec 2023 | Apr 2026 | 120 Weeks</t>
  </si>
  <si>
    <t>H2570151</t>
  </si>
  <si>
    <t>ADARSH</t>
  </si>
  <si>
    <t>VANGALA</t>
  </si>
  <si>
    <t>Adarsh Reddy Vangala</t>
  </si>
  <si>
    <t>vangalaadarshreddy@gmail.com</t>
  </si>
  <si>
    <t>h2570151@student.nicmar.ac.in</t>
  </si>
  <si>
    <t>01-Jun-2004</t>
  </si>
  <si>
    <t>English, telugu, Hindi</t>
  </si>
  <si>
    <t>8941 8786 2420</t>
  </si>
  <si>
    <t>CHANDRA PRAKASH REDDY</t>
  </si>
  <si>
    <t>SUNITHA REDDY</t>
  </si>
  <si>
    <t>1-2-307/501 Venkateshwara Heights Gagan Mahal Lane 9, Aravindra Nagar, Domalguda, Himayatnagar, Hyderabad, Telangana 500029, India</t>
  </si>
  <si>
    <t>ALL SAINTS HIGH SCHOOL</t>
  </si>
  <si>
    <t>2007-Jun</t>
  </si>
  <si>
    <t>SRI CHAITANYA</t>
  </si>
  <si>
    <t>MAHINDRA UNIVERSITY/TELANGANA</t>
  </si>
  <si>
    <t>Mahindra University | Student | Bahadurpally, Hyderabad | Aug 2024 | Dec 2024 | 16.714285714286 Weeks
Mahindra University | Student | Bahadurpally, Hyderabad | Feb 2024 | May 2026 | 117 Weeks
Vertex Homes | Site Engineer intern | Nallagandla, Hyderabad | Jun 2024 | Aug 2024 | 8.7142857142857 Weeks</t>
  </si>
  <si>
    <t>H2570152</t>
  </si>
  <si>
    <t>VARSHA</t>
  </si>
  <si>
    <t>Varsha N</t>
  </si>
  <si>
    <t>varsha.6787gowda@gmail.com</t>
  </si>
  <si>
    <t>h2570152@student.nicmar.ac.in</t>
  </si>
  <si>
    <t>27-Jun-2003</t>
  </si>
  <si>
    <t>kannada, hindi and english</t>
  </si>
  <si>
    <t>9803 4434 7502</t>
  </si>
  <si>
    <t>NAGANNA A</t>
  </si>
  <si>
    <t>VANITHA N</t>
  </si>
  <si>
    <t>9, 1st G Main, J S Nagar, Nandini Layout, Bengaluru-96</t>
  </si>
  <si>
    <t>SHIKSHA NIKETAN SCHOOL</t>
  </si>
  <si>
    <t>KARANATAKA STATE SECONDARY EDUCATION BOARD</t>
  </si>
  <si>
    <t>SESHADHRIPURAM COMPOSITE PU COLLEGE</t>
  </si>
  <si>
    <t>DEPARTMENT OF PRE-UNIVERSITY, GOVT OF KARNATAKA</t>
  </si>
  <si>
    <t>REVA UNIVERSITY</t>
  </si>
  <si>
    <t>2019-Dec</t>
  </si>
  <si>
    <t>AutoCAD,MS Office,MS Project,Primavera,ETABS,REVIT - ARCHITECTURE,STADDPRO</t>
  </si>
  <si>
    <t>Sunshine Infrastructure Builders | intern | Bengaluru | Jul 2024 | Aug 2024 | 4.4285714285714 Weeks
REVA UNIVERSITY | Student - Team Leader | Bengaluru | Aug 2024 | May 2025 | 37.714285714286 Weeks</t>
  </si>
  <si>
    <t>H2570153</t>
  </si>
  <si>
    <t>VATTIPALLI</t>
  </si>
  <si>
    <t>Vattipalli Sai Nikhil</t>
  </si>
  <si>
    <t>sainikhil.vattipalli@gmail.com</t>
  </si>
  <si>
    <t>h2570153@student.nicmar.ac.in</t>
  </si>
  <si>
    <t>06-Feb-2002</t>
  </si>
  <si>
    <t>Playing carroms and Badminton,Listening music</t>
  </si>
  <si>
    <t>7142 0875 1214</t>
  </si>
  <si>
    <t>LAKSHMI VENKATA RAMANA</t>
  </si>
  <si>
    <t>KAVYA</t>
  </si>
  <si>
    <t>0-0, MAIN ROAD, SANGISETTY CHINA MUSALAIAH, CHANDHRASEKHARAPURAM</t>
  </si>
  <si>
    <t>3-102, SRI NAGAR COLONY, UDAYAGIRI</t>
  </si>
  <si>
    <t>BOARD OF SECONDARY EDUCATION-ANDHRA PRADESH</t>
  </si>
  <si>
    <t>BAPATLA ENGINEERING COLLEGE-BAPATLA</t>
  </si>
  <si>
    <t>KALPATARU PROJECTS INTERNATIONAL LIMITED | GET | VIZAG | Jul 2024 | Jul 2025 | 1Y 0M | 4.5</t>
  </si>
  <si>
    <t>ROADS &amp; BUILDINGS DEPARTMENT | CONSTRUCTION OF PRIMARY HEALTH CENTRES | KANIGIRI | Jul 2020 | Jan 2021 | 26.142857142857 Weeks
BAPATLA ENGINEERING COLLEGE | ESTIMATION, PLANNING AND SCHEDULING OF G+4 HOSTEL BUILDING BY USING PRIMAVERA P6 | BAPATLA | Dec 2023 | Apr 2024 | 21.428571428571 Weeks</t>
  </si>
  <si>
    <t>H2570154</t>
  </si>
  <si>
    <t>VIKASH</t>
  </si>
  <si>
    <t>Vikash S</t>
  </si>
  <si>
    <t>vikash.sudhakaran7@gmail.com</t>
  </si>
  <si>
    <t>h2570154@student.nicmar.ac.in</t>
  </si>
  <si>
    <t>26-Mar-2004</t>
  </si>
  <si>
    <t>English Tamil Hindi Telugu</t>
  </si>
  <si>
    <t>8295 6295 0515</t>
  </si>
  <si>
    <t>SUDHAKARAN</t>
  </si>
  <si>
    <t>SUBBULAKSHMI</t>
  </si>
  <si>
    <t>BF04 VANAJ VASUDHARA AGRINI APARTMENTS ANDALPURAM</t>
  </si>
  <si>
    <t>SRI AUROBINDO MIRA</t>
  </si>
  <si>
    <t>TAMILNADU MADURAI</t>
  </si>
  <si>
    <t>VELLORE INSTITUTE OF TECHNOLOGY VELLORE TAMILNADU</t>
  </si>
  <si>
    <t>AutoCAD,MS Office,MS Project,Primavera,REVIT,LUMION,FUSION 360,Standpro,Arc gis,Advanced excel</t>
  </si>
  <si>
    <t>Chennai Metro Rail Limited (CMRL) |  Site Administrator | CHENNAI KODAMPAKKAM | Aug 2023 | Sep 2023 | 4.4285714285714 Weeks
VELLORE INSTITUTE OF TECHNOLOGY | PROJECT LEAD  | VELLORE  | Jul 2024 | Nov 2024 | 17 Weeks
VELLORE INSTITUTE OF TECHNOLOGY | PROJECT LEAD  | VELLORE  | Jan 2025 | Apr 2025 | 13.285714285714 Weeks</t>
  </si>
  <si>
    <t>LUMION
REVIT
AUTO CAD</t>
  </si>
  <si>
    <t>H2570155</t>
  </si>
  <si>
    <t>VIMMINTHALA CHANDRA</t>
  </si>
  <si>
    <t>Vimminthala Chandra Manikanta</t>
  </si>
  <si>
    <t>chanduabhi868@gmail.com</t>
  </si>
  <si>
    <t>h2570155@student.nicmar.ac.in</t>
  </si>
  <si>
    <t>22-Nov-1999</t>
  </si>
  <si>
    <t>6732 8854 6845</t>
  </si>
  <si>
    <t>VIMMINTHALA VENKAT RAJU</t>
  </si>
  <si>
    <t>RMP DOCTOR</t>
  </si>
  <si>
    <t>VIMMINTHALA SWARNALATHA</t>
  </si>
  <si>
    <t>9-118/1,Thimmapur Railwaystation(Vill),Kothur(Mdl),Rangareddy(Dist)</t>
  </si>
  <si>
    <t>TELANGANA STATE BOARD OF INTERMEDIATE EDUCATION TELANGANA</t>
  </si>
  <si>
    <t>MATURI VENKATA SUBBA RAO ENGINEERING COLLEGE TELANGANA</t>
  </si>
  <si>
    <t>AutoCAD,MS Office,MS Project,Revit,python,MySQL</t>
  </si>
  <si>
    <t>APAHA TRAINERS &amp; CONSULTANTS PVT. LTD | Online Internship â€“ Quantity Surveying and Estimation of RCC using MS Excel | Pune | Aug 2020 | Sep 2020 | 2 Weeks
Krishwave Engineering Solutions India Pvt. Ltd. | Revit Intern - Online Internship |  Delhi | May 2021 | Jun 2021 | 5.2857142857143 Weeks
Maturi Venkata Subba Rao Engineering College (MVSREC) (Affiliated to Osmania University) | Undergraduate Researcher / Final Year Project Student | Hyderabad | Aug 2021 | Apr 2022 | 35.571428571429 Weeks</t>
  </si>
  <si>
    <t>H2570156</t>
  </si>
  <si>
    <t>VISHWA</t>
  </si>
  <si>
    <t>S K</t>
  </si>
  <si>
    <t>Vishwa S K</t>
  </si>
  <si>
    <t>vishwask1224@gmail.com</t>
  </si>
  <si>
    <t>h2570156@student.nicmar.ac.in</t>
  </si>
  <si>
    <t>12-Oct-2003</t>
  </si>
  <si>
    <t>English &amp; Tamil</t>
  </si>
  <si>
    <t>6641 1845 3461</t>
  </si>
  <si>
    <t>SARAVANAN M</t>
  </si>
  <si>
    <t>CIVIL ENGINEER</t>
  </si>
  <si>
    <t>KARTHIGAI JEYAM S</t>
  </si>
  <si>
    <t>1/43, SANTHANA GANAPATHY STREET, AMMASATHIRAM, KUMBAKONAM - 612103</t>
  </si>
  <si>
    <t>Thanjavur</t>
  </si>
  <si>
    <t>DR G S KALYANASUNDARAM MEM SCHOOL</t>
  </si>
  <si>
    <t>CBSE(KUMBAKONAM/TAMILNADU)</t>
  </si>
  <si>
    <t>S K V VIDHYAASHRAM</t>
  </si>
  <si>
    <t>CBSE(TIRUCHENGODE/TAMILNADU)</t>
  </si>
  <si>
    <t>RAJALAKSHMI ENGINEERING COLLEGE(CHENNAI/TAMILNADU)</t>
  </si>
  <si>
    <t>AutoCAD,MS Office,MS Project,STAAD PRO</t>
  </si>
  <si>
    <t>RAJALAKSHMI ENGINEERING COLLEGE | EXPERIMENTAL INVESTIGATION ON THE USE OF PLASTIC WASTE AS A REPLACEMENT FOR FINE AGGREGATE IN BITUMINOUS ROADS | CHENNAI  | Jan 2025 | Apr 2025 | 12.857142857143 Weeks
RAJALAKSHMI ENGINEERING COLLEGE | ANALYSIS AND DESIGN OF A HOSPITAL BUILDING | CHENNAI  | Aug 2024 | Nov 2024 | 12.714285714286 Weeks</t>
  </si>
  <si>
    <t>H2570158</t>
  </si>
  <si>
    <t>YANALA</t>
  </si>
  <si>
    <t>RITHISH</t>
  </si>
  <si>
    <t>Yanala Rithish Reddy</t>
  </si>
  <si>
    <t>rithish5994@gmail.com</t>
  </si>
  <si>
    <t>h2570158@student.nicmar.ac.in</t>
  </si>
  <si>
    <t>16-May-2000</t>
  </si>
  <si>
    <t>English, hindi,telugu</t>
  </si>
  <si>
    <t>9222 3570 9841</t>
  </si>
  <si>
    <t>Y VENKAT REDDY</t>
  </si>
  <si>
    <t>-</t>
  </si>
  <si>
    <t>YANALA KALPANA REDDY</t>
  </si>
  <si>
    <t>FAMILY BUSINESS</t>
  </si>
  <si>
    <t>HNo:49-445/1 Bapu Nagar, Road No 1,chintal, Hyderabad</t>
  </si>
  <si>
    <t>ST'S MARTIN'S HIGH SCHOOL</t>
  </si>
  <si>
    <t>SSC BOARD OF SECONDARY EDUCATION ,TELANGANA STATE, HYDERABAD</t>
  </si>
  <si>
    <t>TELANGANA STATE BOARD OF INTERMEDIATE EDUCATION , TELANGANA, HYDERABAD</t>
  </si>
  <si>
    <t>GOKARAJU RANGARAJU INSTITUTE OF ENGINEERING AND TECHNOLOGY, TELANGANA, HYDERABAD</t>
  </si>
  <si>
    <t>Honer Homes | Junior Engineer Client | Hyderabad | Nov 2023 | Jul 2025 | 1Y 8M | 3.22
Xtord Design PVT LTD | Junior Engineer Contractor  | Hyderabad | Aug 2022 | Nov 2023 | 1Y 3M | 3</t>
  </si>
  <si>
    <t>2 Years 12 Months</t>
  </si>
  <si>
    <t>JMC PROJECTS (INDIA) LTD. | INTERN TRAINE ENGINEER | HYDERABAD | Sep 2021 | Sep 2021 | 4.1428571428571 Weeks
LANCO HILLS | INTERN TRAINE ENGINEER | HYDERABAD | Nov 2021 | Dec 2021 | 5.2857142857143 Weeks</t>
  </si>
  <si>
    <t>NPTEL PLASTIC WASTE MANAGEMENT
NPTEL PROJECT PLANNING &amp; CONTROL</t>
  </si>
  <si>
    <t>H2570159</t>
  </si>
  <si>
    <t>YELISHETTY</t>
  </si>
  <si>
    <t>SAKETH</t>
  </si>
  <si>
    <t>Yelishetty Saketh</t>
  </si>
  <si>
    <t>sakethyelishetty@gmail.com</t>
  </si>
  <si>
    <t>h2570159@student.nicmar.ac.in</t>
  </si>
  <si>
    <t>02-Aug-2002</t>
  </si>
  <si>
    <t>PLAYING CHESS,MUSIC</t>
  </si>
  <si>
    <t>4979 8533 1303</t>
  </si>
  <si>
    <t>YELISHETTY SRINIVASULU</t>
  </si>
  <si>
    <t>YELISHETTY BHAVANI</t>
  </si>
  <si>
    <t>16-12,SHANKAR GANJ,WARD-16,WANAPARTHY</t>
  </si>
  <si>
    <t>Wanaparthy</t>
  </si>
  <si>
    <t>HN0-306,PARIMALA NIVAS,RD NO 2,HARIPURI COLONY, KOTHAPET</t>
  </si>
  <si>
    <t>SRI CHAITANYA JR COLLEGE</t>
  </si>
  <si>
    <t>SREENIDHI INSTITUTE OF SCIENCE AND TECHNOLOGY</t>
  </si>
  <si>
    <t>AutoCAD,MS Office,AutoCAD 3D</t>
  </si>
  <si>
    <t>INTERNSHALA | AUTOCAD 3D | HYDERABAD | Sep 2022 | Nov 2022 | 6 Weeks
SREENIDHI INSTITUTE OF SCIENCE AND TECHNOLOGY | COCONUT FIBER REINFORCED CONCRETE WITH FLYASH REPLACEMENT | HYDERABAD | Oct 2023 | Jan 2024 | 12 Weeks
SREENIDHI INSTITUTE OF SCIENCE AND TECHNOLOGY | STRUCTURAL HEALTH MONITORING USING MACHINE LEARNING | HYDERABAD | Jan 2024 | May 2024 | 16.571428571429 Weeks</t>
  </si>
  <si>
    <t>H2570160</t>
  </si>
  <si>
    <t>YEMUL</t>
  </si>
  <si>
    <t>RAHUL</t>
  </si>
  <si>
    <t>RAMKRISHNA</t>
  </si>
  <si>
    <t>Yemul Rahul Ramkrishna</t>
  </si>
  <si>
    <t>rahulryemul2003@gmail.com</t>
  </si>
  <si>
    <t>h2570160@student.nicmar.ac.in</t>
  </si>
  <si>
    <t>23-May-2003</t>
  </si>
  <si>
    <t>English,Telugu,Hindi,Marathi</t>
  </si>
  <si>
    <t>2535 8108 1425</t>
  </si>
  <si>
    <t>RAMKRISHNA BHUMAYYA YEMUL</t>
  </si>
  <si>
    <t>SAPNA RAMKRISHNA YEMUL</t>
  </si>
  <si>
    <t>32/366 New Pachha Peth,H.N College Road,Solapur-413006</t>
  </si>
  <si>
    <t>Solapur</t>
  </si>
  <si>
    <t>LITTLE FLOWER CONVENT HIGH SCHOOL</t>
  </si>
  <si>
    <t>SECONDARY AND HIGHER SECONDARY EDUCATION PUNE MAHARASHTRA</t>
  </si>
  <si>
    <t>SOLAPUR EDUCATION SOCIETY'S POLYTECHNIC COLLEGE , MAHARASHTRA</t>
  </si>
  <si>
    <t>SAVITRIBAI PHULE PUNE UNIVERSITY,MAHARASHTRA</t>
  </si>
  <si>
    <t>SINHGAD COLLEGE OF ENGINEERING, MAHARASHTRA</t>
  </si>
  <si>
    <t>SINHGAD COLLEGE OF ENGINEERING, PUNE MAHARASHTRA | CONGESTION ANALYSIS AT NAVALE JUNCTION AND SIMULATION USING PTV VISSIM" | NAVALE JUNCTION PUNE MAHARASHTRA | Jan 2025 | Jan 2025 | 2 Weeks
SAI CONSTRUCTION | CONSTRUCTION OF BUILDING G+5 | SOLAPUR | Dec 2023 | Jan 2024 | 4.4285714285714 Weeks</t>
  </si>
  <si>
    <t>H2570161</t>
  </si>
  <si>
    <t>YANAMALA</t>
  </si>
  <si>
    <t>THANUJ</t>
  </si>
  <si>
    <t>Yanamala Thanuj Reddy</t>
  </si>
  <si>
    <t>thanuj4844@gmail.com</t>
  </si>
  <si>
    <t>h2570161@student.nicmar.ac.in</t>
  </si>
  <si>
    <t>22-Mar-2002</t>
  </si>
  <si>
    <t>2531 8090 8622</t>
  </si>
  <si>
    <t>YANAMALA VEERA MAHESWARA REDDY</t>
  </si>
  <si>
    <t>FARMER,BUSINESS</t>
  </si>
  <si>
    <t>YANAMALA RADHA</t>
  </si>
  <si>
    <t>Tadipatri,_x000D_
18/585</t>
  </si>
  <si>
    <t>BOMMARASIPET VILLAGE</t>
  </si>
  <si>
    <t>ST THOMAS PUBLIC EM HIGH SCHOOL</t>
  </si>
  <si>
    <t>BOARD OF SECONDARY EDUCATION ANANDHRA PRADESH,INDIA</t>
  </si>
  <si>
    <t>SRI VISWASANTHI MAHILA JUNIOR COLLEGE</t>
  </si>
  <si>
    <t>BOARD OF INTERMEDIATE EDUCATION ANANDRA PRADESH,INDIA</t>
  </si>
  <si>
    <t>GLOCAL UNIVERSITY</t>
  </si>
  <si>
    <t>GLOCAL UNIVERSITY . UTTAR PRADESH</t>
  </si>
  <si>
    <t>AutoCAD,MS Office,MS Project,Primavera,REVIT,SKETCHUP,POWER BI</t>
  </si>
  <si>
    <t>Sai Rutwick Constructions | Site engine | Hyderabad | Aug 2023 | Jul 2025 | 1Y 10M | 2.64</t>
  </si>
  <si>
    <t>1 Year 11 Months</t>
  </si>
  <si>
    <t>FLASH INFRATECH | TOTAL STATION | NOIDA | Sep 2022 | Sep 2022 | 0.71428571428571 Weeks
GLOCAL UNIVERSITY | DESIGN OF G+17 BUILDING WITH SEISMIC ANALYSIS USING E-TABS | MIRZAPUR | Oct 2023 | Jan 2024 | 12 Weeks
GLOCAL UNIVERSITY | INTERIOR MODELLING OF VILLA 3D DESIGN USING SKETCHUP 3D DESIGN WITH V-RAY | MIRZAPUR | Jan 2024 | May 2024 | 16.571428571429 Weeks</t>
  </si>
  <si>
    <t>H2570162</t>
  </si>
  <si>
    <t>MANSUR</t>
  </si>
  <si>
    <t>Mansur Shaik</t>
  </si>
  <si>
    <t>mansur07123@gmail.com</t>
  </si>
  <si>
    <t>h2570162@student.nicmar.ac.in</t>
  </si>
  <si>
    <t>10-Jul-2003</t>
  </si>
  <si>
    <t>3732 7319 4229</t>
  </si>
  <si>
    <t>SHAIK KARIMULLA</t>
  </si>
  <si>
    <t>SHAIK HAZARA BEGUM</t>
  </si>
  <si>
    <t>21-8-331_x000D_
Chaganti Sambireddy Road _x000D_
Koritepadu,guntu</t>
  </si>
  <si>
    <t>GOVT.BOYS HIGH SCHOOL (U&amp;T)</t>
  </si>
  <si>
    <t>M.B.T.S.GOVT.POLYTECHNIC COLLEGE</t>
  </si>
  <si>
    <t>NARASARAOPETA ENGINEERING COLLEGE, NARASARAOPET</t>
  </si>
  <si>
    <t>GUNTUR MUNICIPAL CORPORATION | INTERN | GUNTUR | Jun 2021 | Oct 2021 | 17.428571428571 Weeks
SKLLDZIRE | VIRTUAL-INTERN | NARSARAOPET | Jan 2025 | Mar 2025 | 10.285714285714 Weeks
NARASARAOPETA ENGINEERING COLLEGE | STUDENT | NARASARAOPET | Nov 2024 | Apr 2025 | 21.571428571429 Weeks</t>
  </si>
  <si>
    <t>COMMUNICATION AND TEAMWORK (edX)
INTRODUCTION TO CICIL ENGINEERING PROFESSION (NPTEL)
BASIC CONSTRUCTION MATERIALS (NPTEL)</t>
  </si>
  <si>
    <t>H2570163</t>
  </si>
  <si>
    <t>ASHFAQ</t>
  </si>
  <si>
    <t>Ashfaq Mohammed</t>
  </si>
  <si>
    <t>ashfashanu786@gmail.com</t>
  </si>
  <si>
    <t>h2570163@student.nicmar.ac.in</t>
  </si>
  <si>
    <t>07-Mar-2003</t>
  </si>
  <si>
    <t>ENGLISH,KANNADA,HINDI,URDU</t>
  </si>
  <si>
    <t>6793 4880 9458</t>
  </si>
  <si>
    <t>ZAMEER HUSSAIN</t>
  </si>
  <si>
    <t>HAFEEZA BEGUM</t>
  </si>
  <si>
    <t>#1-3-290/175 VIJAYA NAGAR COLONY, ASHAPUR ROAD,RAICHUR</t>
  </si>
  <si>
    <t>Raichur</t>
  </si>
  <si>
    <t>KARNATAKA SECONDARY EDUCATION EXAMINATION BOARD</t>
  </si>
  <si>
    <t>VIDYA BHARTI PU COLLEGE</t>
  </si>
  <si>
    <t>DEPARTMENT OF PRE UNIVERSITY EDUCATION KARNATAKA</t>
  </si>
  <si>
    <t>VISVESVARAYA TECHNOLOGICAL UNIVERSITY,BELAGAVI</t>
  </si>
  <si>
    <t>GOVERNMENT ENGINEERING COLLEGE RAICHUR</t>
  </si>
  <si>
    <t>AutoCAD,MS Project,Primavera,BIM Revit,Advance Excel</t>
  </si>
  <si>
    <t>PUBLIC WORK DEPARTMENT | INTERN | RAICHUR,KARNATAKA | Feb 2025 | May 2025 | 10.857142857143 Weeks
SWATHI CIVIL CONSULTANCY | INTERN  | BENGALURU | Oct 2023 | Nov 2023 | 4.1428571428571 Weeks
GOVERNMENT ENGINEERING COLLEGE,RAICHUR. | STUDENT  | RAICHUR,KARNATAKA | Feb 2025 | May 2025 | 12.714285714286 Weeks</t>
  </si>
  <si>
    <t>H2570165</t>
  </si>
  <si>
    <t>YENUGUKONDA</t>
  </si>
  <si>
    <t>YOGENDRA</t>
  </si>
  <si>
    <t>Yenugukonda Yogendra Kumar</t>
  </si>
  <si>
    <t>yanugukonda@gmail.com</t>
  </si>
  <si>
    <t>h2570165@student.nicmar.ac.in</t>
  </si>
  <si>
    <t>18-Aug-2002</t>
  </si>
  <si>
    <t>ENGLISH,HINDHI,TELUGU</t>
  </si>
  <si>
    <t>8146 9575 6957</t>
  </si>
  <si>
    <t>SIVALEELA</t>
  </si>
  <si>
    <t>Phirangipuram,near Rama Krishna Rice Mill (522529)_x000D_
RAJA PEAT Near Rama Krishna Rice Mill Phirangipuram</t>
  </si>
  <si>
    <t>ST. JOSEPH'S EM SCHOOL</t>
  </si>
  <si>
    <t>BOARD OF SECONDARY SCHOOL CERTIFICATE</t>
  </si>
  <si>
    <t>BOARD OF INTERMEDIATE EDUCATION</t>
  </si>
  <si>
    <t>NARASARAOPETA ENGINEERING COLLEGE/GUNTUR/ANDHRA PRADESH</t>
  </si>
  <si>
    <t>AutoCAD,MS Office,MS Project,Primavera,MS excel,REVIT</t>
  </si>
  <si>
    <t>ROYAL TECH STRUCTURES PVT.LTD | under graduate traine | FLAT NO:301, Above Varun bajaj ,100 FEET ROAD, AYYAPPA SOCIETY, MADHAPUR,  HYDERABAD-500081, TELANGANA | Jun 2024 | Oct 2024 | 21.571428571429 Weeks
SRIKARA BUILDERS | UNDER GRADUATE TRAINE | IPPATAM ,THADEPALLI MANDAL,GUNTUR DIST,AP | Jul 2022 | Aug 2022 | 4.4285714285714 Weeks</t>
  </si>
  <si>
    <t>revit</t>
  </si>
  <si>
    <t>H2570166</t>
  </si>
  <si>
    <t>RAJANEEDI</t>
  </si>
  <si>
    <t>VIJAY</t>
  </si>
  <si>
    <t>CHAKRADHAR</t>
  </si>
  <si>
    <t>Rajaneedi Vijay Chakradhar</t>
  </si>
  <si>
    <t>vijayrajaneedi@gmail.com</t>
  </si>
  <si>
    <t>h2570166@student.nicmar.ac.in</t>
  </si>
  <si>
    <t>English and Telugu</t>
  </si>
  <si>
    <t>8946 1527 5660</t>
  </si>
  <si>
    <t>RAJANEEDI JAGANNADHAM</t>
  </si>
  <si>
    <t>RAJANEEDI VENKATA LAXMI</t>
  </si>
  <si>
    <t>25-39,Nagarampalem,Madhurawada</t>
  </si>
  <si>
    <t>SRI VENKATESWARA VIDHYA PEETH</t>
  </si>
  <si>
    <t>ASCENT JUNIOR COLLEGE</t>
  </si>
  <si>
    <t>RAGHU ENGINEERING COLLEGE</t>
  </si>
  <si>
    <t>AutoCAD,MS Office,MS Project,Primavera,Sketchup,Enscape,REVIT</t>
  </si>
  <si>
    <t>SUN INFRA PROJECTS | JUNIOR INTERIOR DESIGNER | VISAKHAPATNAM | Nov 2022 | Dec 2024 | 2Y 1M | 1.8</t>
  </si>
  <si>
    <t>2 Years 1 Month</t>
  </si>
  <si>
    <t>Raghu Engineering College | METAKAOLIN - The Best Material For Partial Replacement Of Cement In Concrete | Visakhapatnam | Feb 2022 | Jun 2022 | 17.714285714286 Weeks</t>
  </si>
  <si>
    <t>H2570167</t>
  </si>
  <si>
    <t>VANI</t>
  </si>
  <si>
    <t>JESWANI</t>
  </si>
  <si>
    <t>Vani Jeswani</t>
  </si>
  <si>
    <t>jeswanivani@gmailcom</t>
  </si>
  <si>
    <t>h2570167@student.nicmar.ac.in</t>
  </si>
  <si>
    <t>27-Feb-2004</t>
  </si>
  <si>
    <t>Englis,Hindi,Telugu,Sindhi</t>
  </si>
  <si>
    <t>7136 2485 7717</t>
  </si>
  <si>
    <t>HARSHITA</t>
  </si>
  <si>
    <t>FLno.5708, Vasavi Brindavanam, Ashok Marg_x000D_
Erragada, Motinagar</t>
  </si>
  <si>
    <t>DURGABAI DESHMUKH MAHILA SABHA P. OBUL REDDY PUBLIC SCHOOL, HYDERABAD</t>
  </si>
  <si>
    <t>CENTRAL BOARD OF SENIOR SECONDARY EDUCATION</t>
  </si>
  <si>
    <t>SRI CHAITANYA CO-OP JUNIOR KALASALA</t>
  </si>
  <si>
    <t>VIT UNIVERSITY</t>
  </si>
  <si>
    <t>VELLORE INSTITUTE OF TECHNOLOGY,VELLORE</t>
  </si>
  <si>
    <t>Rajapushpa properties Limited | QS Intern | Hyderabad | Aug 2023 | Aug 2023 | 3.8571428571429 Weeks
Vellore Institute of Technology | Student Reseacher | Vellore | Dec 2024 | Apr 2025 | 16.714285714286 Weeks
VELLORE INSTITUTE OF TECHNOLOGY | STUDENT RESEACHER | VELLORE | Aug 2024 | Nov 2024 | 13.857142857143 Weeks</t>
  </si>
  <si>
    <t>H2570168</t>
  </si>
  <si>
    <t>ABHIJEET</t>
  </si>
  <si>
    <t>SHRIVASTAVA</t>
  </si>
  <si>
    <t>Abhijeet Shrivastava</t>
  </si>
  <si>
    <t>abhijeetshrivastava38@gmail.com</t>
  </si>
  <si>
    <t>h2570168@student.nicmar.ac.in</t>
  </si>
  <si>
    <t>29-Nov-1999</t>
  </si>
  <si>
    <t>6206 5766 0692</t>
  </si>
  <si>
    <t>ARVIND SHRIVASTAVA</t>
  </si>
  <si>
    <t>ANJULA SHRIVASTAVA</t>
  </si>
  <si>
    <t>37 Shree Krishna Dham Colony Harsola Mhow Indore</t>
  </si>
  <si>
    <t>KENDRIYA VIDYALAYA MHOW M.P</t>
  </si>
  <si>
    <t>CENTRAL BOARD OF SECONDARY  EDUCATION</t>
  </si>
  <si>
    <t>RAJESHWAR HR SEC SCHOOL MHOW INDORE MP</t>
  </si>
  <si>
    <t>MEDI-CAPS UNIVERSITY INDORE</t>
  </si>
  <si>
    <t>MEDI-CAPS UNIVERSITY INDORE M.P</t>
  </si>
  <si>
    <t>AutoCAD,MS Office,MS Project,Primavera,Advanced Excel,Power BI,Revit</t>
  </si>
  <si>
    <t>Hindustan Petroleum Corporation Limited | GAT | Indore, Madhya Pradesh, IND | Apr 2023 | Apr 2024 | 52.285714285714 Weeks</t>
  </si>
  <si>
    <t>H2570170</t>
  </si>
  <si>
    <t>ARFATHULLA</t>
  </si>
  <si>
    <t>KHAN</t>
  </si>
  <si>
    <t>PHATAN</t>
  </si>
  <si>
    <t>Arfathulla Khan Phatan</t>
  </si>
  <si>
    <t>phatanarfathulla@gmail.com</t>
  </si>
  <si>
    <t>h2570170@student.nicmar.ac.in</t>
  </si>
  <si>
    <t>17-Mar-2000</t>
  </si>
  <si>
    <t>6490 2215 2565</t>
  </si>
  <si>
    <t>PHATAN ARIFULLA KHAN</t>
  </si>
  <si>
    <t>ELECTRICIAN</t>
  </si>
  <si>
    <t>PHATAN NASEERUN KHANAM</t>
  </si>
  <si>
    <t>9/185-22-4-1</t>
  </si>
  <si>
    <t>MAHARISHI VIDYANIKETHAN ENGLISH MEDIUM HIGH SCHOOL</t>
  </si>
  <si>
    <t>SRI CHAITANYA CHILDREN'S ACADEMY JUNIOR COLLEGE</t>
  </si>
  <si>
    <t>KANDULA SRINIVASA REDDY MEMORIAL COLLEGE OF ENGINEERING, KADAPA</t>
  </si>
  <si>
    <t>AutoCAD,MS Office,MS Project,Primavera,BIM</t>
  </si>
  <si>
    <t>NAZEER &amp; ENGINEERS | INTERN | KADAPA | Mar 2022 | May 2022 | 13 Weeks
KANDULA SRINIVASA REDDY MEMORIAL COLLEGE OF ENGINEERING | STUDENT  | KADAPA | Nov 2022 | Mar 2023 | 17.142857142857 Weeks</t>
  </si>
  <si>
    <t>H2570172</t>
  </si>
  <si>
    <t>GORIGE</t>
  </si>
  <si>
    <t>DAKSHA</t>
  </si>
  <si>
    <t>Gorige Daksha</t>
  </si>
  <si>
    <t>dakshagorige@gmail.com</t>
  </si>
  <si>
    <t>h2570172@student.nicmar.ac.in</t>
  </si>
  <si>
    <t>12-Oct-2001</t>
  </si>
  <si>
    <t>2194 6704 5823</t>
  </si>
  <si>
    <t>GORIGE SUDHAKAR</t>
  </si>
  <si>
    <t>UPVC MANUFACTURE</t>
  </si>
  <si>
    <t>GORIGE PADMA</t>
  </si>
  <si>
    <t>Sri Ganesh Mulayam, Attapur</t>
  </si>
  <si>
    <t>PRAGATHI VIDYA NIKETHAN HIGH SCHOOL</t>
  </si>
  <si>
    <t>TELANGANA</t>
  </si>
  <si>
    <t>2008-Apr</t>
  </si>
  <si>
    <t>JNFAU</t>
  </si>
  <si>
    <t>AURORA DESIGN ACADEMY</t>
  </si>
  <si>
    <t>AutoCAD,MS Office,MS Project,Rhino,Sketchup,Revit,lumion,sketchup,canva,autocad,enscape</t>
  </si>
  <si>
    <t>SCALE DESIGN | GORIGE DAKSHA | HYDERBAD | Oct 2024 | Aug 2025 | 46.857142857143 Weeks</t>
  </si>
  <si>
    <t>H2570173</t>
  </si>
  <si>
    <t>RAJA</t>
  </si>
  <si>
    <t>SEKHAR</t>
  </si>
  <si>
    <t>RONGALI</t>
  </si>
  <si>
    <t>Raja Sekhar Rongali</t>
  </si>
  <si>
    <t>sekharxdstone@gmail.com</t>
  </si>
  <si>
    <t>h2570173@student.nicmar.ac.in</t>
  </si>
  <si>
    <t>09-Jan-2003</t>
  </si>
  <si>
    <t>5160 9542 2336</t>
  </si>
  <si>
    <t>RAMA KRISHNA</t>
  </si>
  <si>
    <t>SURAMMA</t>
  </si>
  <si>
    <t>55-40-52 Simmhadripuram H:b Colony Seethamadhara</t>
  </si>
  <si>
    <t>SRI SARADA VIDYA NILAYAM</t>
  </si>
  <si>
    <t>STATE BOARD VISAKHAPATNAM</t>
  </si>
  <si>
    <t>SAI GANAPATHI POLYTECHNIC, VISAKHAPATNAM</t>
  </si>
  <si>
    <t>AutoCAD,MS Office,Primavera,REVIT ARCHITECTURE,REVIT STRUCTURE,REVIT MEP</t>
  </si>
  <si>
    <t>SKILLDZIRE | AUTO CAD | ONLINE | Mar 2024 | May 2024 | 8.8571428571429 Weeks
MK BUILDERS AND DEVELOPERS | MIVAN,HIGH RISE BUILDING | YENDADA,VISAKHAPATNAM | Jun 2024 | Jul 2024 | 6 Weeks</t>
  </si>
  <si>
    <t>H2570097</t>
  </si>
  <si>
    <t>NATARAJAN</t>
  </si>
  <si>
    <t>Natarajan S</t>
  </si>
  <si>
    <t>nucsnatarajan@gmail.com</t>
  </si>
  <si>
    <t>h2570097@student.nicmar.ac.in</t>
  </si>
  <si>
    <t>05-Sep-1999</t>
  </si>
  <si>
    <t>3856 8356 7295</t>
  </si>
  <si>
    <t>SRIDHAR</t>
  </si>
  <si>
    <t>RAJESWARI</t>
  </si>
  <si>
    <t>1/50, TNB Nagar South 1st Street</t>
  </si>
  <si>
    <t>Pudukkottai</t>
  </si>
  <si>
    <t>CHINMAYA VIDYALAYA MATRICULATION SCHOOL</t>
  </si>
  <si>
    <t>STATE BOARD</t>
  </si>
  <si>
    <t>SREE VENKATESVARA VIDYALAYA HIGHER SECONDARY SCHOOL</t>
  </si>
  <si>
    <t>K.S. RANGASAMY COLLEGE OF ENGINEERING</t>
  </si>
  <si>
    <t>AutoCAD,MS Office,MS Project,Primavera,Sketch up,BIM,Revit,Ms Excel,Power Bi</t>
  </si>
  <si>
    <t>Blastect Consulting | Site Support Engineer | Madurai | Jan 2021 | May 2025 | 4Y 4M | 4.2</t>
  </si>
  <si>
    <t>4 Years 4 Months</t>
  </si>
  <si>
    <t>TRACTEBEL | FIELD ENGINEER (URBAN INFRASTRUCTURE) | CHENNAI | May 2025 | Jul 2025 | 10.428571428571 Weeks</t>
  </si>
  <si>
    <t>H2570127</t>
  </si>
  <si>
    <t>SHREYA</t>
  </si>
  <si>
    <t>R M</t>
  </si>
  <si>
    <t>Shreya R M</t>
  </si>
  <si>
    <t>shreyamanju17@gmail.com</t>
  </si>
  <si>
    <t>h2570127@student.nicmar.ac.in</t>
  </si>
  <si>
    <t>17-Aug-2002</t>
  </si>
  <si>
    <t>ENGLISH, KANNADA, TELUGU, HINDI</t>
  </si>
  <si>
    <t>7814 6405 0045</t>
  </si>
  <si>
    <t>MANJUNATHA</t>
  </si>
  <si>
    <t>ADVOCATE</t>
  </si>
  <si>
    <t>K SARADA DEVI</t>
  </si>
  <si>
    <t>#53, 2nd Floor, 2nd A Cross, Kallappa Layout, Amruthahalli</t>
  </si>
  <si>
    <t>POORNA PRAJNA HIGH SCHOOL</t>
  </si>
  <si>
    <t>PRESIDENCY PU COLLEGE</t>
  </si>
  <si>
    <t>DEPARTMENT OF PRE-UNIVERSITY EDUCATION OF KARNATAKA</t>
  </si>
  <si>
    <t>BMS SCHOOL OF ARCHITECTURE BENGALURU</t>
  </si>
  <si>
    <t>AutoCAD,MS Office,MS Project,Primavera,BIM(REVIT),SKETCHUP,ENSCAPE,TWINMOTION,ADOBE PHOTOSHOP</t>
  </si>
  <si>
    <t>NETAJI SUBHAS UNIVERSITY OF TECHNOLOGY | SUMMNER INTERN | DELHI | Jan 2024 | Feb 2025 | 58.428571428571 Weeks
BEHL DESIGN STUDIO | INTERN | BENGALURU | May 2025 | Jul 2025 | 10.142857142857 Weeks
STUDIO ANAGAMI | INTERN | BENGALURU | Jan 2025 | Apr 2025 | 15.714285714286 Weeks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</si>
</sst>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nconnect.nicmar.ac.in/storage/profile/ProfilePhoto_H2570001_439826.jpg" TargetMode="External"/><Relationship Id="rId_hyperlink_2" Type="http://schemas.openxmlformats.org/officeDocument/2006/relationships/hyperlink" Target="https://nconnect.nicmar.ac.in/storage/profile/ProfilePhoto_H2570002_392541.jpg" TargetMode="External"/><Relationship Id="rId_hyperlink_3" Type="http://schemas.openxmlformats.org/officeDocument/2006/relationships/hyperlink" Target="https://nconnect.nicmar.ac.in/storage/profile/ProfilePhoto_H2570003_623587.jpg" TargetMode="External"/><Relationship Id="rId_hyperlink_4" Type="http://schemas.openxmlformats.org/officeDocument/2006/relationships/hyperlink" Target="https://nconnect.nicmar.ac.in/storage/profile/ProfilePhoto_H2570004_847319.jpg" TargetMode="External"/><Relationship Id="rId_hyperlink_5" Type="http://schemas.openxmlformats.org/officeDocument/2006/relationships/hyperlink" Target="https://nconnect.nicmar.ac.in/storage/profile/ProfilePhoto_H2570005_129647.jpg" TargetMode="External"/><Relationship Id="rId_hyperlink_6" Type="http://schemas.openxmlformats.org/officeDocument/2006/relationships/hyperlink" Target="https://nconnect.nicmar.ac.in/storage/profile/ProfilePhoto_H2570006_637514.jpg" TargetMode="External"/><Relationship Id="rId_hyperlink_7" Type="http://schemas.openxmlformats.org/officeDocument/2006/relationships/hyperlink" Target="https://nconnect.nicmar.ac.in/storage/profile/ProfilePhoto_H2570007_259743.jpg" TargetMode="External"/><Relationship Id="rId_hyperlink_8" Type="http://schemas.openxmlformats.org/officeDocument/2006/relationships/hyperlink" Target="https://nconnect.nicmar.ac.in/storage/profile/ProfilePhoto_H2570008_785961.jpg" TargetMode="External"/><Relationship Id="rId_hyperlink_9" Type="http://schemas.openxmlformats.org/officeDocument/2006/relationships/hyperlink" Target="https://nconnect.nicmar.ac.in/storage/profile/ProfilePhoto_H2570009_784921.jpg" TargetMode="External"/><Relationship Id="rId_hyperlink_10" Type="http://schemas.openxmlformats.org/officeDocument/2006/relationships/hyperlink" Target="https://nconnect.nicmar.ac.in/storage/profile/ProfilePhoto_H2570010_137468.jpg" TargetMode="External"/><Relationship Id="rId_hyperlink_11" Type="http://schemas.openxmlformats.org/officeDocument/2006/relationships/hyperlink" Target="https://nconnect.nicmar.ac.in/storage/profile/ProfilePhoto_H2570011_157263.jpg" TargetMode="External"/><Relationship Id="rId_hyperlink_12" Type="http://schemas.openxmlformats.org/officeDocument/2006/relationships/hyperlink" Target="https://nconnect.nicmar.ac.in/storage/profile/ProfilePhoto_H2570012_895417.jpg" TargetMode="External"/><Relationship Id="rId_hyperlink_13" Type="http://schemas.openxmlformats.org/officeDocument/2006/relationships/hyperlink" Target="https://nconnect.nicmar.ac.in/storage/profile/ProfilePhoto_H2570013_513627.jpg" TargetMode="External"/><Relationship Id="rId_hyperlink_14" Type="http://schemas.openxmlformats.org/officeDocument/2006/relationships/hyperlink" Target="https://nconnect.nicmar.ac.in/storage/profile/ProfilePhoto_H2570014_584297.jpg" TargetMode="External"/><Relationship Id="rId_hyperlink_15" Type="http://schemas.openxmlformats.org/officeDocument/2006/relationships/hyperlink" Target="https://nconnect.nicmar.ac.in/storage/profile/ProfilePhoto_H2570015_783469.jpg" TargetMode="External"/><Relationship Id="rId_hyperlink_16" Type="http://schemas.openxmlformats.org/officeDocument/2006/relationships/hyperlink" Target="https://nconnect.nicmar.ac.in/storage/profile/ProfilePhoto_H2570016_632459.jpg" TargetMode="External"/><Relationship Id="rId_hyperlink_17" Type="http://schemas.openxmlformats.org/officeDocument/2006/relationships/hyperlink" Target="https://nconnect.nicmar.ac.in/storage/profile/ProfilePhoto_H2570017_968315.jpg" TargetMode="External"/><Relationship Id="rId_hyperlink_18" Type="http://schemas.openxmlformats.org/officeDocument/2006/relationships/hyperlink" Target="https://nconnect.nicmar.ac.in/storage/profile/ProfilePhoto_H2570018_358297.jpg" TargetMode="External"/><Relationship Id="rId_hyperlink_19" Type="http://schemas.openxmlformats.org/officeDocument/2006/relationships/hyperlink" Target="https://nconnect.nicmar.ac.in/storage/profile/ProfilePhoto_H2570019_359428.jpg" TargetMode="External"/><Relationship Id="rId_hyperlink_20" Type="http://schemas.openxmlformats.org/officeDocument/2006/relationships/hyperlink" Target="https://nconnect.nicmar.ac.in/storage/profile/ProfilePhoto_H2570020_178924.jpg" TargetMode="External"/><Relationship Id="rId_hyperlink_21" Type="http://schemas.openxmlformats.org/officeDocument/2006/relationships/hyperlink" Target="https://nconnect.nicmar.ac.in/storage/profile/ProfilePhoto_H2570021_274693.jpg" TargetMode="External"/><Relationship Id="rId_hyperlink_22" Type="http://schemas.openxmlformats.org/officeDocument/2006/relationships/hyperlink" Target="https://nconnect.nicmar.ac.in/storage/profile/ProfilePhoto_H2570022_428153.jpg" TargetMode="External"/><Relationship Id="rId_hyperlink_23" Type="http://schemas.openxmlformats.org/officeDocument/2006/relationships/hyperlink" Target="https://nconnect.nicmar.ac.in/storage/profile/ProfilePhoto_H2570023_132869.jpg" TargetMode="External"/><Relationship Id="rId_hyperlink_24" Type="http://schemas.openxmlformats.org/officeDocument/2006/relationships/hyperlink" Target="https://nconnect.nicmar.ac.in/storage/profile/ProfilePhoto_H2570024_231456.jpg" TargetMode="External"/><Relationship Id="rId_hyperlink_25" Type="http://schemas.openxmlformats.org/officeDocument/2006/relationships/hyperlink" Target="https://nconnect.nicmar.ac.in/storage/profile/ProfilePhoto_H2570025_651897.jpg" TargetMode="External"/><Relationship Id="rId_hyperlink_26" Type="http://schemas.openxmlformats.org/officeDocument/2006/relationships/hyperlink" Target="https://nconnect.nicmar.ac.in/storage/profile/ProfilePhoto_H2570026_234587.jpg" TargetMode="External"/><Relationship Id="rId_hyperlink_27" Type="http://schemas.openxmlformats.org/officeDocument/2006/relationships/hyperlink" Target="https://nconnect.nicmar.ac.in/storage/profile/ProfilePhoto_H2570027_714583.jpg" TargetMode="External"/><Relationship Id="rId_hyperlink_28" Type="http://schemas.openxmlformats.org/officeDocument/2006/relationships/hyperlink" Target="https://nconnect.nicmar.ac.in/storage/profile/ProfilePhoto_H2570028_631254.jpg" TargetMode="External"/><Relationship Id="rId_hyperlink_29" Type="http://schemas.openxmlformats.org/officeDocument/2006/relationships/hyperlink" Target="https://nconnect.nicmar.ac.in/storage/profile/ProfilePhoto_H2570029_287413.jpg" TargetMode="External"/><Relationship Id="rId_hyperlink_30" Type="http://schemas.openxmlformats.org/officeDocument/2006/relationships/hyperlink" Target="https://nconnect.nicmar.ac.in/storage/profile/ProfilePhoto_H2570030_931487.jpg" TargetMode="External"/><Relationship Id="rId_hyperlink_31" Type="http://schemas.openxmlformats.org/officeDocument/2006/relationships/hyperlink" Target="https://nconnect.nicmar.ac.in/storage/profile/ProfilePhoto_H2570031_257691.jpg" TargetMode="External"/><Relationship Id="rId_hyperlink_32" Type="http://schemas.openxmlformats.org/officeDocument/2006/relationships/hyperlink" Target="https://nconnect.nicmar.ac.in/storage/profile/ProfilePhoto_H2570032_183247.jpg" TargetMode="External"/><Relationship Id="rId_hyperlink_33" Type="http://schemas.openxmlformats.org/officeDocument/2006/relationships/hyperlink" Target="https://nconnect.nicmar.ac.in/storage/profile/ProfilePhoto_H2570033_259618.jpg" TargetMode="External"/><Relationship Id="rId_hyperlink_34" Type="http://schemas.openxmlformats.org/officeDocument/2006/relationships/hyperlink" Target="https://nconnect.nicmar.ac.in/storage/profile/ProfilePhoto_H2570034_136987.jpg" TargetMode="External"/><Relationship Id="rId_hyperlink_35" Type="http://schemas.openxmlformats.org/officeDocument/2006/relationships/hyperlink" Target="https://nconnect.nicmar.ac.in/storage/profile/ProfilePhoto_H2570035_697342.jpg" TargetMode="External"/><Relationship Id="rId_hyperlink_36" Type="http://schemas.openxmlformats.org/officeDocument/2006/relationships/hyperlink" Target="https://nconnect.nicmar.ac.in/storage/profile/ProfilePhoto_H2570036_816457.jpg" TargetMode="External"/><Relationship Id="rId_hyperlink_37" Type="http://schemas.openxmlformats.org/officeDocument/2006/relationships/hyperlink" Target="https://nconnect.nicmar.ac.in/storage/profile/ProfilePhoto_H2570037_289361.jpg" TargetMode="External"/><Relationship Id="rId_hyperlink_38" Type="http://schemas.openxmlformats.org/officeDocument/2006/relationships/hyperlink" Target="https://nconnect.nicmar.ac.in/storage/profile/ProfilePhoto_H2570038_149726.jpg" TargetMode="External"/><Relationship Id="rId_hyperlink_39" Type="http://schemas.openxmlformats.org/officeDocument/2006/relationships/hyperlink" Target="https://nconnect.nicmar.ac.in/storage/profile/ProfilePhoto_H2570039_157692.jpg" TargetMode="External"/><Relationship Id="rId_hyperlink_40" Type="http://schemas.openxmlformats.org/officeDocument/2006/relationships/hyperlink" Target="https://nconnect.nicmar.ac.in/storage/profile/ProfilePhoto_H2570040_537682.jpg" TargetMode="External"/><Relationship Id="rId_hyperlink_41" Type="http://schemas.openxmlformats.org/officeDocument/2006/relationships/hyperlink" Target="https://nconnect.nicmar.ac.in/storage/profile/ProfilePhoto_H2570041_782341.jpg" TargetMode="External"/><Relationship Id="rId_hyperlink_42" Type="http://schemas.openxmlformats.org/officeDocument/2006/relationships/hyperlink" Target="https://nconnect.nicmar.ac.in/storage/profile/ProfilePhoto_H2570042_254167.jpg" TargetMode="External"/><Relationship Id="rId_hyperlink_43" Type="http://schemas.openxmlformats.org/officeDocument/2006/relationships/hyperlink" Target="https://nconnect.nicmar.ac.in/storage/profile/ProfilePhoto_H2570043_827931.jpg" TargetMode="External"/><Relationship Id="rId_hyperlink_44" Type="http://schemas.openxmlformats.org/officeDocument/2006/relationships/hyperlink" Target="https://nconnect.nicmar.ac.in/storage/profile/ProfilePhoto_H2570044_158963.jpg" TargetMode="External"/><Relationship Id="rId_hyperlink_45" Type="http://schemas.openxmlformats.org/officeDocument/2006/relationships/hyperlink" Target="https://nconnect.nicmar.ac.in/storage/profile/ProfilePhoto_H2570045_659124.jpg" TargetMode="External"/><Relationship Id="rId_hyperlink_46" Type="http://schemas.openxmlformats.org/officeDocument/2006/relationships/hyperlink" Target="https://nconnect.nicmar.ac.in/storage/profile/ProfilePhoto_H2570046_251643.jpg" TargetMode="External"/><Relationship Id="rId_hyperlink_47" Type="http://schemas.openxmlformats.org/officeDocument/2006/relationships/hyperlink" Target="https://nconnect.nicmar.ac.in/storage/profile/ProfilePhoto_H2570047_284937.jpg" TargetMode="External"/><Relationship Id="rId_hyperlink_48" Type="http://schemas.openxmlformats.org/officeDocument/2006/relationships/hyperlink" Target="https://nconnect.nicmar.ac.in/storage/profile/ProfilePhoto_H2570048_986134.jpg" TargetMode="External"/><Relationship Id="rId_hyperlink_49" Type="http://schemas.openxmlformats.org/officeDocument/2006/relationships/hyperlink" Target="https://nconnect.nicmar.ac.in/storage/profile/ProfilePhoto_H2570049_594317.jpg" TargetMode="External"/><Relationship Id="rId_hyperlink_50" Type="http://schemas.openxmlformats.org/officeDocument/2006/relationships/hyperlink" Target="https://nconnect.nicmar.ac.in/storage/profile/ProfilePhoto_H2570050_572491.jpg" TargetMode="External"/><Relationship Id="rId_hyperlink_51" Type="http://schemas.openxmlformats.org/officeDocument/2006/relationships/hyperlink" Target="https://nconnect.nicmar.ac.in/storage/profile/ProfilePhoto_H2570051_349827.jpg" TargetMode="External"/><Relationship Id="rId_hyperlink_52" Type="http://schemas.openxmlformats.org/officeDocument/2006/relationships/hyperlink" Target="https://nconnect.nicmar.ac.in/storage/profile/ProfilePhoto_H2570052_467893.jpg" TargetMode="External"/><Relationship Id="rId_hyperlink_53" Type="http://schemas.openxmlformats.org/officeDocument/2006/relationships/hyperlink" Target="https://nconnect.nicmar.ac.in/storage/profile/ProfilePhoto_H2570053_863917.jpg" TargetMode="External"/><Relationship Id="rId_hyperlink_54" Type="http://schemas.openxmlformats.org/officeDocument/2006/relationships/hyperlink" Target="https://nconnect.nicmar.ac.in/storage/profile/ProfilePhoto_H2570054_279184.jpg" TargetMode="External"/><Relationship Id="rId_hyperlink_55" Type="http://schemas.openxmlformats.org/officeDocument/2006/relationships/hyperlink" Target="https://nconnect.nicmar.ac.in/storage/profile/ProfilePhoto_H2570055_125369.jpg" TargetMode="External"/><Relationship Id="rId_hyperlink_56" Type="http://schemas.openxmlformats.org/officeDocument/2006/relationships/hyperlink" Target="https://nconnect.nicmar.ac.in/storage/profile/ProfilePhoto_H2570056_349287.jpg" TargetMode="External"/><Relationship Id="rId_hyperlink_57" Type="http://schemas.openxmlformats.org/officeDocument/2006/relationships/hyperlink" Target="https://nconnect.nicmar.ac.in/storage/profile/ProfilePhoto_H2570057_934671.jpg" TargetMode="External"/><Relationship Id="rId_hyperlink_58" Type="http://schemas.openxmlformats.org/officeDocument/2006/relationships/hyperlink" Target="https://nconnect.nicmar.ac.in/storage/profile/ProfilePhoto_H2570058_148257.jpg" TargetMode="External"/><Relationship Id="rId_hyperlink_59" Type="http://schemas.openxmlformats.org/officeDocument/2006/relationships/hyperlink" Target="https://nconnect.nicmar.ac.in/storage/profile/ProfilePhoto_H2570059_182947.jpg" TargetMode="External"/><Relationship Id="rId_hyperlink_60" Type="http://schemas.openxmlformats.org/officeDocument/2006/relationships/hyperlink" Target="https://nconnect.nicmar.ac.in/storage/profile/ProfilePhoto_H2570060_541873.jpg" TargetMode="External"/><Relationship Id="rId_hyperlink_61" Type="http://schemas.openxmlformats.org/officeDocument/2006/relationships/hyperlink" Target="https://nconnect.nicmar.ac.in/storage/profile/ProfilePhoto_H2570061_691245.jpg" TargetMode="External"/><Relationship Id="rId_hyperlink_62" Type="http://schemas.openxmlformats.org/officeDocument/2006/relationships/hyperlink" Target="https://nconnect.nicmar.ac.in/storage/profile/ProfilePhoto_H2570063_691734.jpg" TargetMode="External"/><Relationship Id="rId_hyperlink_63" Type="http://schemas.openxmlformats.org/officeDocument/2006/relationships/hyperlink" Target="https://nconnect.nicmar.ac.in/storage/profile/ProfilePhoto_H2570064_321785.jpg" TargetMode="External"/><Relationship Id="rId_hyperlink_64" Type="http://schemas.openxmlformats.org/officeDocument/2006/relationships/hyperlink" Target="https://nconnect.nicmar.ac.in/storage/profile/ProfilePhoto_H2570065_958431.jpg" TargetMode="External"/><Relationship Id="rId_hyperlink_65" Type="http://schemas.openxmlformats.org/officeDocument/2006/relationships/hyperlink" Target="https://nconnect.nicmar.ac.in/storage/profile/ProfilePhoto_H2570066_398617.jpg" TargetMode="External"/><Relationship Id="rId_hyperlink_66" Type="http://schemas.openxmlformats.org/officeDocument/2006/relationships/hyperlink" Target="https://nconnect.nicmar.ac.in/storage/profile/ProfilePhoto_H2570067_238761.jpg" TargetMode="External"/><Relationship Id="rId_hyperlink_67" Type="http://schemas.openxmlformats.org/officeDocument/2006/relationships/hyperlink" Target="https://nconnect.nicmar.ac.in/storage/profile/ProfilePhoto_H2570068_718624.jpg" TargetMode="External"/><Relationship Id="rId_hyperlink_68" Type="http://schemas.openxmlformats.org/officeDocument/2006/relationships/hyperlink" Target="https://nconnect.nicmar.ac.in/storage/profile/ProfilePhoto_H2570069_832694.jpg" TargetMode="External"/><Relationship Id="rId_hyperlink_69" Type="http://schemas.openxmlformats.org/officeDocument/2006/relationships/hyperlink" Target="https://nconnect.nicmar.ac.in/storage/profile/ProfilePhoto_H2570070_857239.jpg" TargetMode="External"/><Relationship Id="rId_hyperlink_70" Type="http://schemas.openxmlformats.org/officeDocument/2006/relationships/hyperlink" Target="https://nconnect.nicmar.ac.in/storage/profile/ProfilePhoto_H2570071_786459.jpg" TargetMode="External"/><Relationship Id="rId_hyperlink_71" Type="http://schemas.openxmlformats.org/officeDocument/2006/relationships/hyperlink" Target="https://nconnect.nicmar.ac.in/storage/profile/ProfilePhoto_H2570072_192483.jpg" TargetMode="External"/><Relationship Id="rId_hyperlink_72" Type="http://schemas.openxmlformats.org/officeDocument/2006/relationships/hyperlink" Target="https://nconnect.nicmar.ac.in/storage/profile/ProfilePhoto_H2570073_385674.jpg" TargetMode="External"/><Relationship Id="rId_hyperlink_73" Type="http://schemas.openxmlformats.org/officeDocument/2006/relationships/hyperlink" Target="https://nconnect.nicmar.ac.in/storage/profile/ProfilePhoto_H2570074_432978.jpg" TargetMode="External"/><Relationship Id="rId_hyperlink_74" Type="http://schemas.openxmlformats.org/officeDocument/2006/relationships/hyperlink" Target="https://nconnect.nicmar.ac.in/storage/profile/ProfilePhoto_H2570075_352976.jpg" TargetMode="External"/><Relationship Id="rId_hyperlink_75" Type="http://schemas.openxmlformats.org/officeDocument/2006/relationships/hyperlink" Target="https://nconnect.nicmar.ac.in/storage/profile/ProfilePhoto_H2570076_286147.jpg" TargetMode="External"/><Relationship Id="rId_hyperlink_76" Type="http://schemas.openxmlformats.org/officeDocument/2006/relationships/hyperlink" Target="https://nconnect.nicmar.ac.in/storage/profile/ProfilePhoto_H2570077_354271.jpg" TargetMode="External"/><Relationship Id="rId_hyperlink_77" Type="http://schemas.openxmlformats.org/officeDocument/2006/relationships/hyperlink" Target="https://nconnect.nicmar.ac.in/storage/profile/ProfilePhoto_H2570078_265834.jpg" TargetMode="External"/><Relationship Id="rId_hyperlink_78" Type="http://schemas.openxmlformats.org/officeDocument/2006/relationships/hyperlink" Target="https://nconnect.nicmar.ac.in/storage/profile/ProfilePhoto_H2570079_531926.jpg" TargetMode="External"/><Relationship Id="rId_hyperlink_79" Type="http://schemas.openxmlformats.org/officeDocument/2006/relationships/hyperlink" Target="https://nconnect.nicmar.ac.in/storage/profile/ProfilePhoto_H2570080_534721.jpg" TargetMode="External"/><Relationship Id="rId_hyperlink_80" Type="http://schemas.openxmlformats.org/officeDocument/2006/relationships/hyperlink" Target="https://nconnect.nicmar.ac.in/storage/profile/ProfilePhoto_H2570081_582196.jpg" TargetMode="External"/><Relationship Id="rId_hyperlink_81" Type="http://schemas.openxmlformats.org/officeDocument/2006/relationships/hyperlink" Target="https://nconnect.nicmar.ac.in/storage/profile/ProfilePhoto_H2570082_918732.jpg" TargetMode="External"/><Relationship Id="rId_hyperlink_82" Type="http://schemas.openxmlformats.org/officeDocument/2006/relationships/hyperlink" Target="https://nconnect.nicmar.ac.in/storage/profile/ProfilePhoto_H2570083_478592.jpg" TargetMode="External"/><Relationship Id="rId_hyperlink_83" Type="http://schemas.openxmlformats.org/officeDocument/2006/relationships/hyperlink" Target="https://nconnect.nicmar.ac.in/storage/profile/ProfilePhoto_H2570084_891564.jpg" TargetMode="External"/><Relationship Id="rId_hyperlink_84" Type="http://schemas.openxmlformats.org/officeDocument/2006/relationships/hyperlink" Target="https://nconnect.nicmar.ac.in/storage/profile/ProfilePhoto_H2570085_793821.jpg" TargetMode="External"/><Relationship Id="rId_hyperlink_85" Type="http://schemas.openxmlformats.org/officeDocument/2006/relationships/hyperlink" Target="https://nconnect.nicmar.ac.in/storage/profile/ProfilePhoto_H2570086_392846.jpg" TargetMode="External"/><Relationship Id="rId_hyperlink_86" Type="http://schemas.openxmlformats.org/officeDocument/2006/relationships/hyperlink" Target="https://nconnect.nicmar.ac.in/storage/profile/ProfilePhoto_H2570087_857421.jpg" TargetMode="External"/><Relationship Id="rId_hyperlink_87" Type="http://schemas.openxmlformats.org/officeDocument/2006/relationships/hyperlink" Target="https://nconnect.nicmar.ac.in/storage/profile/ProfilePhoto_H2570088_521963.jpg" TargetMode="External"/><Relationship Id="rId_hyperlink_88" Type="http://schemas.openxmlformats.org/officeDocument/2006/relationships/hyperlink" Target="https://nconnect.nicmar.ac.in/storage/profile/ProfilePhoto_H2570089_591673.jpg" TargetMode="External"/><Relationship Id="rId_hyperlink_89" Type="http://schemas.openxmlformats.org/officeDocument/2006/relationships/hyperlink" Target="https://nconnect.nicmar.ac.in/storage/profile/ProfilePhoto_H2570090_283794.jpg" TargetMode="External"/><Relationship Id="rId_hyperlink_90" Type="http://schemas.openxmlformats.org/officeDocument/2006/relationships/hyperlink" Target="https://nconnect.nicmar.ac.in/storage/profile/ProfilePhoto_H2570091_854319.jpg" TargetMode="External"/><Relationship Id="rId_hyperlink_91" Type="http://schemas.openxmlformats.org/officeDocument/2006/relationships/hyperlink" Target="https://nconnect.nicmar.ac.in/storage/profile/ProfilePhoto_H2570092_824956.jpg" TargetMode="External"/><Relationship Id="rId_hyperlink_92" Type="http://schemas.openxmlformats.org/officeDocument/2006/relationships/hyperlink" Target="https://nconnect.nicmar.ac.in/storage/profile/ProfilePhoto_H2570093_753164.jpg" TargetMode="External"/><Relationship Id="rId_hyperlink_93" Type="http://schemas.openxmlformats.org/officeDocument/2006/relationships/hyperlink" Target="https://nconnect.nicmar.ac.in/storage/profile/ProfilePhoto_H2570094_935276.jpg" TargetMode="External"/><Relationship Id="rId_hyperlink_94" Type="http://schemas.openxmlformats.org/officeDocument/2006/relationships/hyperlink" Target="https://nconnect.nicmar.ac.in/storage/profile/ProfilePhoto_H2570095_589731.jpg" TargetMode="External"/><Relationship Id="rId_hyperlink_95" Type="http://schemas.openxmlformats.org/officeDocument/2006/relationships/hyperlink" Target="https://nconnect.nicmar.ac.in/storage/profile/ProfilePhoto_H2570096_192865.jpg" TargetMode="External"/><Relationship Id="rId_hyperlink_96" Type="http://schemas.openxmlformats.org/officeDocument/2006/relationships/hyperlink" Target="https://nconnect.nicmar.ac.in/storage/profile/ProfilePhoto_H2570099_816274.jpg" TargetMode="External"/><Relationship Id="rId_hyperlink_97" Type="http://schemas.openxmlformats.org/officeDocument/2006/relationships/hyperlink" Target="https://nconnect.nicmar.ac.in/storage/profile/ProfilePhoto_H2570100_896542.jpg" TargetMode="External"/><Relationship Id="rId_hyperlink_98" Type="http://schemas.openxmlformats.org/officeDocument/2006/relationships/hyperlink" Target="https://nconnect.nicmar.ac.in/storage/profile/ProfilePhoto_H2570101_527614.jpg" TargetMode="External"/><Relationship Id="rId_hyperlink_99" Type="http://schemas.openxmlformats.org/officeDocument/2006/relationships/hyperlink" Target="https://nconnect.nicmar.ac.in/storage/profile/ProfilePhoto_H2570102_965473.jpg" TargetMode="External"/><Relationship Id="rId_hyperlink_100" Type="http://schemas.openxmlformats.org/officeDocument/2006/relationships/hyperlink" Target="https://nconnect.nicmar.ac.in/storage/profile/ProfilePhoto_H2570103_214396.jpg" TargetMode="External"/><Relationship Id="rId_hyperlink_101" Type="http://schemas.openxmlformats.org/officeDocument/2006/relationships/hyperlink" Target="https://nconnect.nicmar.ac.in/storage/profile/ProfilePhoto_H2570104_249653.jpg" TargetMode="External"/><Relationship Id="rId_hyperlink_102" Type="http://schemas.openxmlformats.org/officeDocument/2006/relationships/hyperlink" Target="https://nconnect.nicmar.ac.in/storage/profile/ProfilePhoto_H2570105_963458.jpg" TargetMode="External"/><Relationship Id="rId_hyperlink_103" Type="http://schemas.openxmlformats.org/officeDocument/2006/relationships/hyperlink" Target="https://nconnect.nicmar.ac.in/storage/profile/ProfilePhoto_H2570106_281479.jpg" TargetMode="External"/><Relationship Id="rId_hyperlink_104" Type="http://schemas.openxmlformats.org/officeDocument/2006/relationships/hyperlink" Target="https://nconnect.nicmar.ac.in/storage/profile/ProfilePhoto_H2570107_815429.jpg" TargetMode="External"/><Relationship Id="rId_hyperlink_105" Type="http://schemas.openxmlformats.org/officeDocument/2006/relationships/hyperlink" Target="https://nconnect.nicmar.ac.in/storage/profile/ProfilePhoto_H2570108_186594.jpg" TargetMode="External"/><Relationship Id="rId_hyperlink_106" Type="http://schemas.openxmlformats.org/officeDocument/2006/relationships/hyperlink" Target="https://nconnect.nicmar.ac.in/storage/profile/ProfilePhoto_H2570109_829175.jpg" TargetMode="External"/><Relationship Id="rId_hyperlink_107" Type="http://schemas.openxmlformats.org/officeDocument/2006/relationships/hyperlink" Target="https://nconnect.nicmar.ac.in/storage/profile/ProfilePhoto_H2570110_461837.jpg" TargetMode="External"/><Relationship Id="rId_hyperlink_108" Type="http://schemas.openxmlformats.org/officeDocument/2006/relationships/hyperlink" Target="https://nconnect.nicmar.ac.in/storage/profile/ProfilePhoto_H2570111_231986.jpg" TargetMode="External"/><Relationship Id="rId_hyperlink_109" Type="http://schemas.openxmlformats.org/officeDocument/2006/relationships/hyperlink" Target="https://nconnect.nicmar.ac.in/storage/profile/ProfilePhoto_H2570112_847169.jpg" TargetMode="External"/><Relationship Id="rId_hyperlink_110" Type="http://schemas.openxmlformats.org/officeDocument/2006/relationships/hyperlink" Target="https://nconnect.nicmar.ac.in/storage/profile/ProfilePhoto_H2570113_152483.jpg" TargetMode="External"/><Relationship Id="rId_hyperlink_111" Type="http://schemas.openxmlformats.org/officeDocument/2006/relationships/hyperlink" Target="https://nconnect.nicmar.ac.in/storage/profile/ProfilePhoto_H2570114_631294.jpg" TargetMode="External"/><Relationship Id="rId_hyperlink_112" Type="http://schemas.openxmlformats.org/officeDocument/2006/relationships/hyperlink" Target="https://nconnect.nicmar.ac.in/storage/profile/ProfilePhoto_H2570116_358496.jpg" TargetMode="External"/><Relationship Id="rId_hyperlink_113" Type="http://schemas.openxmlformats.org/officeDocument/2006/relationships/hyperlink" Target="https://nconnect.nicmar.ac.in/storage/profile/ProfilePhoto_H2570117_941723.jpg" TargetMode="External"/><Relationship Id="rId_hyperlink_114" Type="http://schemas.openxmlformats.org/officeDocument/2006/relationships/hyperlink" Target="https://nconnect.nicmar.ac.in/storage/profile/ProfilePhoto_H2570118_924658.jpg" TargetMode="External"/><Relationship Id="rId_hyperlink_115" Type="http://schemas.openxmlformats.org/officeDocument/2006/relationships/hyperlink" Target="https://nconnect.nicmar.ac.in/storage/profile/ProfilePhoto_H2570119_349612.jpg" TargetMode="External"/><Relationship Id="rId_hyperlink_116" Type="http://schemas.openxmlformats.org/officeDocument/2006/relationships/hyperlink" Target="https://nconnect.nicmar.ac.in/storage/profile/ProfilePhoto_H2570120_451792.jpg" TargetMode="External"/><Relationship Id="rId_hyperlink_117" Type="http://schemas.openxmlformats.org/officeDocument/2006/relationships/hyperlink" Target="https://nconnect.nicmar.ac.in/storage/profile/ProfilePhoto_H2570121_251367.jpg" TargetMode="External"/><Relationship Id="rId_hyperlink_118" Type="http://schemas.openxmlformats.org/officeDocument/2006/relationships/hyperlink" Target="https://nconnect.nicmar.ac.in/storage/profile/ProfilePhoto_H2570122_693284.jpg" TargetMode="External"/><Relationship Id="rId_hyperlink_119" Type="http://schemas.openxmlformats.org/officeDocument/2006/relationships/hyperlink" Target="https://nconnect.nicmar.ac.in/storage/profile/ProfilePhoto_H2570123_521374.jpg" TargetMode="External"/><Relationship Id="rId_hyperlink_120" Type="http://schemas.openxmlformats.org/officeDocument/2006/relationships/hyperlink" Target="https://nconnect.nicmar.ac.in/storage/profile/ProfilePhoto_H2570124_649582.jpg" TargetMode="External"/><Relationship Id="rId_hyperlink_121" Type="http://schemas.openxmlformats.org/officeDocument/2006/relationships/hyperlink" Target="https://nconnect.nicmar.ac.in/storage/profile/ProfilePhoto_H2570125_681437.jpg" TargetMode="External"/><Relationship Id="rId_hyperlink_122" Type="http://schemas.openxmlformats.org/officeDocument/2006/relationships/hyperlink" Target="https://nconnect.nicmar.ac.in/storage/profile/ProfilePhoto_H2570126_958761.jpg" TargetMode="External"/><Relationship Id="rId_hyperlink_123" Type="http://schemas.openxmlformats.org/officeDocument/2006/relationships/hyperlink" Target="https://nconnect.nicmar.ac.in/storage/profile/ProfilePhoto_H2570128_193748.jpg" TargetMode="External"/><Relationship Id="rId_hyperlink_124" Type="http://schemas.openxmlformats.org/officeDocument/2006/relationships/hyperlink" Target="https://nconnect.nicmar.ac.in/storage/profile/ProfilePhoto_H2570129_124936.jpg" TargetMode="External"/><Relationship Id="rId_hyperlink_125" Type="http://schemas.openxmlformats.org/officeDocument/2006/relationships/hyperlink" Target="https://nconnect.nicmar.ac.in/storage/profile/ProfilePhoto_H2570130_963451.jpg" TargetMode="External"/><Relationship Id="rId_hyperlink_126" Type="http://schemas.openxmlformats.org/officeDocument/2006/relationships/hyperlink" Target="https://nconnect.nicmar.ac.in/storage/profile/ProfilePhoto_H2570131_852193.jpg" TargetMode="External"/><Relationship Id="rId_hyperlink_127" Type="http://schemas.openxmlformats.org/officeDocument/2006/relationships/hyperlink" Target="https://nconnect.nicmar.ac.in/storage/profile/ProfilePhoto_H2570132_436195.jpg" TargetMode="External"/><Relationship Id="rId_hyperlink_128" Type="http://schemas.openxmlformats.org/officeDocument/2006/relationships/hyperlink" Target="https://nconnect.nicmar.ac.in/storage/profile/ProfilePhoto_H2570133_614795.jpg" TargetMode="External"/><Relationship Id="rId_hyperlink_129" Type="http://schemas.openxmlformats.org/officeDocument/2006/relationships/hyperlink" Target="https://nconnect.nicmar.ac.in/storage/profile/ProfilePhoto_H2570134_963182.jpg" TargetMode="External"/><Relationship Id="rId_hyperlink_130" Type="http://schemas.openxmlformats.org/officeDocument/2006/relationships/hyperlink" Target="https://nconnect.nicmar.ac.in/storage/profile/ProfilePhoto_H2570135_517923.jpg" TargetMode="External"/><Relationship Id="rId_hyperlink_131" Type="http://schemas.openxmlformats.org/officeDocument/2006/relationships/hyperlink" Target="https://nconnect.nicmar.ac.in/storage/profile/ProfilePhoto_H2570136_593142.jpg" TargetMode="External"/><Relationship Id="rId_hyperlink_132" Type="http://schemas.openxmlformats.org/officeDocument/2006/relationships/hyperlink" Target="https://nconnect.nicmar.ac.in/storage/profile/ProfilePhoto_H2570137_826195.jpg" TargetMode="External"/><Relationship Id="rId_hyperlink_133" Type="http://schemas.openxmlformats.org/officeDocument/2006/relationships/hyperlink" Target="https://nconnect.nicmar.ac.in/storage/profile/ProfilePhoto_H2570138_857432.jpg" TargetMode="External"/><Relationship Id="rId_hyperlink_134" Type="http://schemas.openxmlformats.org/officeDocument/2006/relationships/hyperlink" Target="https://nconnect.nicmar.ac.in/storage/profile/ProfilePhoto_H2570139_948326.jpg" TargetMode="External"/><Relationship Id="rId_hyperlink_135" Type="http://schemas.openxmlformats.org/officeDocument/2006/relationships/hyperlink" Target="https://nconnect.nicmar.ac.in/storage/profile/ProfilePhoto_H2570140_975316.jpg" TargetMode="External"/><Relationship Id="rId_hyperlink_136" Type="http://schemas.openxmlformats.org/officeDocument/2006/relationships/hyperlink" Target="https://nconnect.nicmar.ac.in/storage/profile/ProfilePhoto_H2570141_895123.jpg" TargetMode="External"/><Relationship Id="rId_hyperlink_137" Type="http://schemas.openxmlformats.org/officeDocument/2006/relationships/hyperlink" Target="https://nconnect.nicmar.ac.in/storage/profile/ProfilePhoto_H2570142_845926.jpg" TargetMode="External"/><Relationship Id="rId_hyperlink_138" Type="http://schemas.openxmlformats.org/officeDocument/2006/relationships/hyperlink" Target="https://nconnect.nicmar.ac.in/storage/profile/ProfilePhoto_H2570144_961843.jpg" TargetMode="External"/><Relationship Id="rId_hyperlink_139" Type="http://schemas.openxmlformats.org/officeDocument/2006/relationships/hyperlink" Target="https://nconnect.nicmar.ac.in/storage/profile/ProfilePhoto_H2570145_498375.jpg" TargetMode="External"/><Relationship Id="rId_hyperlink_140" Type="http://schemas.openxmlformats.org/officeDocument/2006/relationships/hyperlink" Target="https://nconnect.nicmar.ac.in/storage/profile/ProfilePhoto_H2570146_192364.jpg" TargetMode="External"/><Relationship Id="rId_hyperlink_141" Type="http://schemas.openxmlformats.org/officeDocument/2006/relationships/hyperlink" Target="https://nconnect.nicmar.ac.in/storage/profile/ProfilePhoto_H2570147_384519.jpg" TargetMode="External"/><Relationship Id="rId_hyperlink_142" Type="http://schemas.openxmlformats.org/officeDocument/2006/relationships/hyperlink" Target="https://nconnect.nicmar.ac.in/storage/profile/ProfilePhoto_H2570148_165842.jpg" TargetMode="External"/><Relationship Id="rId_hyperlink_143" Type="http://schemas.openxmlformats.org/officeDocument/2006/relationships/hyperlink" Target="https://nconnect.nicmar.ac.in/storage/profile/ProfilePhoto_H2570149_298654.jpg" TargetMode="External"/><Relationship Id="rId_hyperlink_144" Type="http://schemas.openxmlformats.org/officeDocument/2006/relationships/hyperlink" Target="https://nconnect.nicmar.ac.in/storage/profile/ProfilePhoto_H2570150_249763.jpg" TargetMode="External"/><Relationship Id="rId_hyperlink_145" Type="http://schemas.openxmlformats.org/officeDocument/2006/relationships/hyperlink" Target="https://nconnect.nicmar.ac.in/storage/profile/ProfilePhoto_H2570151_439781.jpg" TargetMode="External"/><Relationship Id="rId_hyperlink_146" Type="http://schemas.openxmlformats.org/officeDocument/2006/relationships/hyperlink" Target="https://nconnect.nicmar.ac.in/storage/profile/ProfilePhoto_H2570152_184296.jpg" TargetMode="External"/><Relationship Id="rId_hyperlink_147" Type="http://schemas.openxmlformats.org/officeDocument/2006/relationships/hyperlink" Target="https://nconnect.nicmar.ac.in/storage/profile/ProfilePhoto_H2570153_365149.jpg" TargetMode="External"/><Relationship Id="rId_hyperlink_148" Type="http://schemas.openxmlformats.org/officeDocument/2006/relationships/hyperlink" Target="https://nconnect.nicmar.ac.in/storage/profile/ProfilePhoto_H2570154_283496.jpg" TargetMode="External"/><Relationship Id="rId_hyperlink_149" Type="http://schemas.openxmlformats.org/officeDocument/2006/relationships/hyperlink" Target="https://nconnect.nicmar.ac.in/storage/profile/ProfilePhoto_H2570155_785124.jpg" TargetMode="External"/><Relationship Id="rId_hyperlink_150" Type="http://schemas.openxmlformats.org/officeDocument/2006/relationships/hyperlink" Target="https://nconnect.nicmar.ac.in/storage/profile/ProfilePhoto_H2570156_518427.jpg" TargetMode="External"/><Relationship Id="rId_hyperlink_151" Type="http://schemas.openxmlformats.org/officeDocument/2006/relationships/hyperlink" Target="https://nconnect.nicmar.ac.in/storage/profile/ProfilePhoto_H2570158_835479.jpg" TargetMode="External"/><Relationship Id="rId_hyperlink_152" Type="http://schemas.openxmlformats.org/officeDocument/2006/relationships/hyperlink" Target="https://nconnect.nicmar.ac.in/storage/profile/ProfilePhoto_H2570159_675218.jpg" TargetMode="External"/><Relationship Id="rId_hyperlink_153" Type="http://schemas.openxmlformats.org/officeDocument/2006/relationships/hyperlink" Target="https://nconnect.nicmar.ac.in/storage/profile/ProfilePhoto_H2570160_941857.jpg" TargetMode="External"/><Relationship Id="rId_hyperlink_154" Type="http://schemas.openxmlformats.org/officeDocument/2006/relationships/hyperlink" Target="https://nconnect.nicmar.ac.in/storage/profile/ProfilePhoto_H2570161_364798.jpg" TargetMode="External"/><Relationship Id="rId_hyperlink_155" Type="http://schemas.openxmlformats.org/officeDocument/2006/relationships/hyperlink" Target="https://nconnect.nicmar.ac.in/storage/profile/ProfilePhoto_H2570162_463759.jpg" TargetMode="External"/><Relationship Id="rId_hyperlink_156" Type="http://schemas.openxmlformats.org/officeDocument/2006/relationships/hyperlink" Target="https://nconnect.nicmar.ac.in/storage/profile/ProfilePhoto_H2570163_164873.jpg" TargetMode="External"/><Relationship Id="rId_hyperlink_157" Type="http://schemas.openxmlformats.org/officeDocument/2006/relationships/hyperlink" Target="https://nconnect.nicmar.ac.in/storage/profile/ProfilePhoto_H2570165_765123.jpg" TargetMode="External"/><Relationship Id="rId_hyperlink_158" Type="http://schemas.openxmlformats.org/officeDocument/2006/relationships/hyperlink" Target="https://nconnect.nicmar.ac.in/storage/profile/ProfilePhoto_H2570166_389274.jpg" TargetMode="External"/><Relationship Id="rId_hyperlink_159" Type="http://schemas.openxmlformats.org/officeDocument/2006/relationships/hyperlink" Target="https://nconnect.nicmar.ac.in/storage/profile/ProfilePhoto_H2570167_173265.jpg" TargetMode="External"/><Relationship Id="rId_hyperlink_160" Type="http://schemas.openxmlformats.org/officeDocument/2006/relationships/hyperlink" Target="https://nconnect.nicmar.ac.in/storage/profile/ProfilePhoto_H2570168_971325.jpg" TargetMode="External"/><Relationship Id="rId_hyperlink_161" Type="http://schemas.openxmlformats.org/officeDocument/2006/relationships/hyperlink" Target="https://nconnect.nicmar.ac.in/storage/profile/ProfilePhoto_H2570170_214795.jpg" TargetMode="External"/><Relationship Id="rId_hyperlink_162" Type="http://schemas.openxmlformats.org/officeDocument/2006/relationships/hyperlink" Target="https://nconnect.nicmar.ac.in/storage/profile/ProfilePhoto_H2570172_963278.jpg" TargetMode="External"/><Relationship Id="rId_hyperlink_163" Type="http://schemas.openxmlformats.org/officeDocument/2006/relationships/hyperlink" Target="https://nconnect.nicmar.ac.in/storage/profile/ProfilePhoto_H2570173_129578.jpg" TargetMode="External"/><Relationship Id="rId_hyperlink_164" Type="http://schemas.openxmlformats.org/officeDocument/2006/relationships/hyperlink" Target="https://nconnect.nicmar.ac.in/storage/profile/ProfilePhoto_H2570097_639148.jpg" TargetMode="External"/><Relationship Id="rId_hyperlink_165" Type="http://schemas.openxmlformats.org/officeDocument/2006/relationships/hyperlink" Target="https://nconnect.nicmar.ac.in/storage/profile/ProfilePhoto_H2570127_812734.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R166"/>
  <sheetViews>
    <sheetView tabSelected="1" workbookViewId="0" showGridLines="true" showRowColHeaders="1">
      <pane ySplit="1" topLeftCell="A2" activePane="bottomLeft" state="frozen"/>
      <selection pane="bottomLeft" activeCell="BR2" sqref="BR2:BR166"/>
    </sheetView>
  </sheetViews>
  <sheetFormatPr defaultRowHeight="14.4" outlineLevelRow="0" outlineLevelCol="0"/>
  <cols>
    <col min="1" max="1" width="12.568" bestFit="true" customWidth="true" style="0"/>
    <col min="2" max="2" width="11.711" bestFit="true" customWidth="true" style="0"/>
    <col min="3" max="3" width="17.71" bestFit="true" customWidth="true" style="0"/>
    <col min="4" max="4" width="30.564" bestFit="true" customWidth="true" style="0"/>
    <col min="5" max="5" width="23.423" bestFit="true" customWidth="true" style="0"/>
    <col min="6" max="6" width="23.423" bestFit="true" customWidth="true" style="0"/>
    <col min="7" max="7" width="50.559" bestFit="true" customWidth="true" style="0"/>
    <col min="8" max="8" width="41.133" bestFit="true" customWidth="true" style="0"/>
    <col min="9" max="9" width="35.277" bestFit="true" customWidth="true" style="0"/>
    <col min="10" max="10" width="12.854" bestFit="true" customWidth="true" style="0"/>
    <col min="11" max="11" width="11.283" bestFit="true" customWidth="true" style="0"/>
    <col min="12" max="12" width="13.997" bestFit="true" customWidth="true" style="0"/>
    <col min="13" max="13" width="21.566" bestFit="true" customWidth="true" style="0"/>
    <col min="14" max="14" width="62.413" bestFit="true" customWidth="true" style="0"/>
    <col min="15" max="15" width="233.514" bestFit="true" customWidth="true" style="0"/>
    <col min="16" max="16" width="17.71" bestFit="true" customWidth="true" style="0"/>
    <col min="17" max="17" width="20.281" bestFit="true" customWidth="true" style="0"/>
    <col min="18" max="18" width="43.561" bestFit="true" customWidth="true" style="0"/>
    <col min="19" max="19" width="20.281" bestFit="true" customWidth="true" style="0"/>
    <col min="20" max="20" width="63.556" bestFit="true" customWidth="true" style="0"/>
    <col min="21" max="21" width="34.135" bestFit="true" customWidth="true" style="0"/>
    <col min="22" max="22" width="20.281" bestFit="true" customWidth="true" style="0"/>
    <col min="23" max="23" width="43.561" bestFit="true" customWidth="true" style="0"/>
    <col min="24" max="24" width="214.662" bestFit="true" customWidth="true" style="0"/>
    <col min="25" max="25" width="22.28" bestFit="true" customWidth="true" style="0"/>
    <col min="26" max="26" width="17.567" bestFit="true" customWidth="true" style="0"/>
    <col min="27" max="27" width="214.662" bestFit="true" customWidth="true" style="0"/>
    <col min="28" max="28" width="27.993" bestFit="true" customWidth="true" style="0"/>
    <col min="29" max="29" width="29.421" bestFit="true" customWidth="true" style="0"/>
    <col min="30" max="30" width="19.138" bestFit="true" customWidth="true" style="0"/>
    <col min="31" max="31" width="12.568" bestFit="true" customWidth="true" style="0"/>
    <col min="32" max="32" width="96.691" bestFit="true" customWidth="true" style="0"/>
    <col min="33" max="33" width="93.12" bestFit="true" customWidth="true" style="0"/>
    <col min="34" max="34" width="24.28" bestFit="true" customWidth="true" style="0"/>
    <col min="35" max="35" width="24.28" bestFit="true" customWidth="true" style="0"/>
    <col min="36" max="36" width="15.139" bestFit="true" customWidth="true" style="0"/>
    <col min="37" max="37" width="13.997" bestFit="true" customWidth="true" style="0"/>
    <col min="38" max="38" width="101.404" bestFit="true" customWidth="true" style="0"/>
    <col min="39" max="39" width="93.12" bestFit="true" customWidth="true" style="0"/>
    <col min="40" max="40" width="24.28" bestFit="true" customWidth="true" style="0"/>
    <col min="41" max="41" width="24.28" bestFit="true" customWidth="true" style="0"/>
    <col min="42" max="42" width="15.139" bestFit="true" customWidth="true" style="0"/>
    <col min="43" max="43" width="13.997" bestFit="true" customWidth="true" style="0"/>
    <col min="44" max="44" width="54.13" bestFit="true" customWidth="true" style="0"/>
    <col min="45" max="45" width="76.553" bestFit="true" customWidth="true" style="0"/>
    <col min="46" max="46" width="29.421" bestFit="true" customWidth="true" style="0"/>
    <col min="47" max="47" width="29.421" bestFit="true" customWidth="true" style="0"/>
    <col min="48" max="48" width="20.281" bestFit="true" customWidth="true" style="0"/>
    <col min="49" max="49" width="19.138" bestFit="true" customWidth="true" style="0"/>
    <col min="50" max="50" width="96.691" bestFit="true" customWidth="true" style="0"/>
    <col min="51" max="51" width="126.112" bestFit="true" customWidth="true" style="0"/>
    <col min="52" max="52" width="33.135" bestFit="true" customWidth="true" style="0"/>
    <col min="53" max="53" width="33.135" bestFit="true" customWidth="true" style="0"/>
    <col min="54" max="54" width="24.28" bestFit="true" customWidth="true" style="0"/>
    <col min="55" max="55" width="22.852" bestFit="true" customWidth="true" style="0"/>
    <col min="56" max="56" width="52.987" bestFit="true" customWidth="true" style="0"/>
    <col min="57" max="57" width="33.135" bestFit="true" customWidth="true" style="0"/>
    <col min="58" max="58" width="39.705" bestFit="true" customWidth="true" style="0"/>
    <col min="59" max="59" width="39.705" bestFit="true" customWidth="true" style="0"/>
    <col min="60" max="60" width="30.564" bestFit="true" customWidth="true" style="0"/>
    <col min="61" max="61" width="29.421" bestFit="true" customWidth="true" style="0"/>
    <col min="62" max="62" width="275.933" bestFit="true" customWidth="true" style="0"/>
    <col min="63" max="63" width="213.377" bestFit="true" customWidth="true" style="0"/>
    <col min="64" max="64" width="24.28" bestFit="true" customWidth="true" style="0"/>
    <col min="65" max="65" width="313.638" bestFit="true" customWidth="true" style="0"/>
    <col min="66" max="66" width="19.138" bestFit="true" customWidth="true" style="0"/>
    <col min="67" max="67" width="120.256" bestFit="true" customWidth="true" style="0"/>
    <col min="68" max="68" width="22.852" bestFit="true" customWidth="true" style="0"/>
    <col min="69" max="69" width="21.566" bestFit="true" customWidth="true" style="0"/>
    <col min="70" max="70" width="17.71" bestFit="true" customWidth="true" style="0"/>
  </cols>
  <sheetData>
    <row r="1" spans="1:70" customHeight="1" ht="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row>
    <row r="2" spans="1:70">
      <c r="A2" s="1" t="s">
        <v>70</v>
      </c>
      <c r="B2" s="1" t="s">
        <v>71</v>
      </c>
      <c r="C2" s="1" t="s">
        <v>72</v>
      </c>
      <c r="D2" s="1" t="s">
        <v>73</v>
      </c>
      <c r="E2" s="1"/>
      <c r="F2" s="1" t="s">
        <v>74</v>
      </c>
      <c r="G2" s="1" t="s">
        <v>75</v>
      </c>
      <c r="H2" s="1" t="s">
        <v>76</v>
      </c>
      <c r="I2" s="1" t="s">
        <v>77</v>
      </c>
      <c r="J2" s="1">
        <v>8639280212</v>
      </c>
      <c r="K2" s="1" t="s">
        <v>78</v>
      </c>
      <c r="L2" s="1" t="s">
        <v>79</v>
      </c>
      <c r="M2" s="1" t="s">
        <v>80</v>
      </c>
      <c r="N2" s="1" t="s">
        <v>81</v>
      </c>
      <c r="O2" s="1"/>
      <c r="P2" s="1" t="s">
        <v>82</v>
      </c>
      <c r="Q2" s="1" t="s">
        <v>83</v>
      </c>
      <c r="R2" s="1" t="s">
        <v>84</v>
      </c>
      <c r="S2" s="1">
        <v>9177615417</v>
      </c>
      <c r="T2" s="1" t="s">
        <v>85</v>
      </c>
      <c r="U2" s="1" t="s">
        <v>86</v>
      </c>
      <c r="V2" s="1">
        <v>7032385247</v>
      </c>
      <c r="W2" s="1" t="s">
        <v>87</v>
      </c>
      <c r="X2" s="1" t="s">
        <v>88</v>
      </c>
      <c r="Y2" s="1" t="s">
        <v>89</v>
      </c>
      <c r="Z2" s="1" t="s">
        <v>90</v>
      </c>
      <c r="AA2" s="1" t="s">
        <v>88</v>
      </c>
      <c r="AB2" s="1" t="s">
        <v>89</v>
      </c>
      <c r="AC2" s="1" t="s">
        <v>90</v>
      </c>
      <c r="AD2" s="1" t="s">
        <v>91</v>
      </c>
      <c r="AE2" s="1" t="s">
        <v>91</v>
      </c>
      <c r="AF2" s="1" t="s">
        <v>92</v>
      </c>
      <c r="AG2" s="1" t="s">
        <v>93</v>
      </c>
      <c r="AH2" s="1" t="s">
        <v>94</v>
      </c>
      <c r="AI2" s="1" t="s">
        <v>95</v>
      </c>
      <c r="AJ2" s="1">
        <v>89</v>
      </c>
      <c r="AK2" s="1">
        <v>9.2</v>
      </c>
      <c r="AL2" s="1" t="s">
        <v>96</v>
      </c>
      <c r="AM2" s="1" t="s">
        <v>97</v>
      </c>
      <c r="AN2" s="1" t="s">
        <v>98</v>
      </c>
      <c r="AO2" s="1" t="s">
        <v>99</v>
      </c>
      <c r="AP2" s="1">
        <v>93.6</v>
      </c>
      <c r="AQ2" s="1"/>
      <c r="AR2" s="1"/>
      <c r="AS2" s="1"/>
      <c r="AT2" s="1"/>
      <c r="AU2" s="1"/>
      <c r="AV2" s="1"/>
      <c r="AW2" s="1"/>
      <c r="AX2" s="1" t="s">
        <v>100</v>
      </c>
      <c r="AY2" s="1" t="s">
        <v>101</v>
      </c>
      <c r="AZ2" s="1" t="s">
        <v>102</v>
      </c>
      <c r="BA2" s="1" t="s">
        <v>103</v>
      </c>
      <c r="BB2" s="1">
        <v>78.63</v>
      </c>
      <c r="BC2" s="1">
        <v>8.39</v>
      </c>
      <c r="BD2" s="1"/>
      <c r="BE2" s="1"/>
      <c r="BF2" s="1"/>
      <c r="BG2" s="1"/>
      <c r="BH2" s="1"/>
      <c r="BI2" s="1"/>
      <c r="BJ2" s="1" t="s">
        <v>104</v>
      </c>
      <c r="BK2" s="1"/>
      <c r="BL2" s="1"/>
      <c r="BM2" s="1" t="s">
        <v>105</v>
      </c>
      <c r="BN2" s="1">
        <v>55</v>
      </c>
      <c r="BO2" s="1" t="s">
        <v>106</v>
      </c>
      <c r="BP2" s="1" t="str">
        <f>HYPERLINK("https://nconnect.nicmar.ac.in/storage/profile/ProfilePhoto_H2570001_439826.jpg","Download")</f>
        <v>0</v>
      </c>
      <c r="BQ2" s="3"/>
      <c r="BR2" s="3"/>
    </row>
    <row r="3" spans="1:70">
      <c r="A3" s="1" t="s">
        <v>70</v>
      </c>
      <c r="B3" s="1" t="s">
        <v>71</v>
      </c>
      <c r="C3" s="1" t="s">
        <v>107</v>
      </c>
      <c r="D3" s="1" t="s">
        <v>108</v>
      </c>
      <c r="E3" s="1"/>
      <c r="F3" s="1" t="s">
        <v>109</v>
      </c>
      <c r="G3" s="1" t="s">
        <v>110</v>
      </c>
      <c r="H3" s="1" t="s">
        <v>111</v>
      </c>
      <c r="I3" s="1" t="s">
        <v>112</v>
      </c>
      <c r="J3" s="1">
        <v>9078325919</v>
      </c>
      <c r="K3" s="1" t="s">
        <v>78</v>
      </c>
      <c r="L3" s="1" t="s">
        <v>113</v>
      </c>
      <c r="M3" s="1" t="s">
        <v>80</v>
      </c>
      <c r="N3" s="1" t="s">
        <v>114</v>
      </c>
      <c r="O3" s="1"/>
      <c r="P3" s="1" t="s">
        <v>82</v>
      </c>
      <c r="Q3" s="1" t="s">
        <v>115</v>
      </c>
      <c r="R3" s="1" t="s">
        <v>116</v>
      </c>
      <c r="S3" s="1">
        <v>7008527595</v>
      </c>
      <c r="T3" s="1" t="s">
        <v>117</v>
      </c>
      <c r="U3" s="1" t="s">
        <v>118</v>
      </c>
      <c r="V3" s="1">
        <v>9437126860</v>
      </c>
      <c r="W3" s="1" t="s">
        <v>87</v>
      </c>
      <c r="X3" s="1" t="s">
        <v>119</v>
      </c>
      <c r="Y3" s="1" t="s">
        <v>120</v>
      </c>
      <c r="Z3" s="1" t="s">
        <v>121</v>
      </c>
      <c r="AA3" s="1" t="s">
        <v>119</v>
      </c>
      <c r="AB3" s="1" t="s">
        <v>120</v>
      </c>
      <c r="AC3" s="1" t="s">
        <v>121</v>
      </c>
      <c r="AD3" s="1" t="s">
        <v>91</v>
      </c>
      <c r="AE3" s="1" t="s">
        <v>91</v>
      </c>
      <c r="AF3" s="1" t="s">
        <v>122</v>
      </c>
      <c r="AG3" s="1" t="s">
        <v>123</v>
      </c>
      <c r="AH3" s="1" t="s">
        <v>124</v>
      </c>
      <c r="AI3" s="1" t="s">
        <v>125</v>
      </c>
      <c r="AJ3" s="1">
        <v>66.6</v>
      </c>
      <c r="AK3" s="1"/>
      <c r="AL3" s="1" t="s">
        <v>126</v>
      </c>
      <c r="AM3" s="1" t="s">
        <v>123</v>
      </c>
      <c r="AN3" s="1" t="s">
        <v>127</v>
      </c>
      <c r="AO3" s="1" t="s">
        <v>128</v>
      </c>
      <c r="AP3" s="1">
        <v>75.6</v>
      </c>
      <c r="AQ3" s="1"/>
      <c r="AR3" s="1"/>
      <c r="AS3" s="1"/>
      <c r="AT3" s="1"/>
      <c r="AU3" s="1"/>
      <c r="AV3" s="1"/>
      <c r="AW3" s="1"/>
      <c r="AX3" s="1" t="s">
        <v>129</v>
      </c>
      <c r="AY3" s="1" t="s">
        <v>130</v>
      </c>
      <c r="AZ3" s="1" t="s">
        <v>131</v>
      </c>
      <c r="BA3" s="1" t="s">
        <v>132</v>
      </c>
      <c r="BB3" s="1">
        <v>72.3</v>
      </c>
      <c r="BC3" s="1">
        <v>7.23</v>
      </c>
      <c r="BD3" s="1"/>
      <c r="BE3" s="1"/>
      <c r="BF3" s="1"/>
      <c r="BG3" s="1"/>
      <c r="BH3" s="1"/>
      <c r="BI3" s="1"/>
      <c r="BJ3" s="1" t="s">
        <v>133</v>
      </c>
      <c r="BK3" s="1"/>
      <c r="BL3" s="1"/>
      <c r="BM3" s="1" t="s">
        <v>134</v>
      </c>
      <c r="BN3" s="1">
        <v>21</v>
      </c>
      <c r="BO3" s="1"/>
      <c r="BP3" s="1" t="str">
        <f>HYPERLINK("https://nconnect.nicmar.ac.in/storage/profile/ProfilePhoto_H2570002_392541.jpg","Download")</f>
        <v>0</v>
      </c>
      <c r="BQ3" s="3"/>
      <c r="BR3" s="3"/>
    </row>
    <row r="4" spans="1:70">
      <c r="A4" s="1" t="s">
        <v>70</v>
      </c>
      <c r="B4" s="1" t="s">
        <v>71</v>
      </c>
      <c r="C4" s="1" t="s">
        <v>135</v>
      </c>
      <c r="D4" s="1" t="s">
        <v>136</v>
      </c>
      <c r="E4" s="1"/>
      <c r="F4" s="1" t="s">
        <v>137</v>
      </c>
      <c r="G4" s="1" t="s">
        <v>138</v>
      </c>
      <c r="H4" s="1" t="s">
        <v>139</v>
      </c>
      <c r="I4" s="1" t="s">
        <v>140</v>
      </c>
      <c r="J4" s="1">
        <v>7730059320</v>
      </c>
      <c r="K4" s="1" t="s">
        <v>78</v>
      </c>
      <c r="L4" s="1" t="s">
        <v>141</v>
      </c>
      <c r="M4" s="1" t="s">
        <v>80</v>
      </c>
      <c r="N4" s="1" t="s">
        <v>142</v>
      </c>
      <c r="O4" s="1"/>
      <c r="P4" s="1" t="s">
        <v>82</v>
      </c>
      <c r="Q4" s="1" t="s">
        <v>143</v>
      </c>
      <c r="R4" s="1" t="s">
        <v>144</v>
      </c>
      <c r="S4" s="1">
        <v>9849933932</v>
      </c>
      <c r="T4" s="1" t="s">
        <v>85</v>
      </c>
      <c r="U4" s="1" t="s">
        <v>145</v>
      </c>
      <c r="V4" s="1">
        <v>9059278465</v>
      </c>
      <c r="W4" s="1" t="s">
        <v>146</v>
      </c>
      <c r="X4" s="1" t="s">
        <v>147</v>
      </c>
      <c r="Y4" s="1" t="s">
        <v>148</v>
      </c>
      <c r="Z4" s="1" t="s">
        <v>90</v>
      </c>
      <c r="AA4" s="1" t="s">
        <v>147</v>
      </c>
      <c r="AB4" s="1" t="s">
        <v>148</v>
      </c>
      <c r="AC4" s="1" t="s">
        <v>90</v>
      </c>
      <c r="AD4" s="1" t="s">
        <v>91</v>
      </c>
      <c r="AE4" s="1" t="s">
        <v>91</v>
      </c>
      <c r="AF4" s="1" t="s">
        <v>149</v>
      </c>
      <c r="AG4" s="1" t="s">
        <v>150</v>
      </c>
      <c r="AH4" s="1" t="s">
        <v>151</v>
      </c>
      <c r="AI4" s="1" t="s">
        <v>95</v>
      </c>
      <c r="AJ4" s="1">
        <v>93.1</v>
      </c>
      <c r="AK4" s="1">
        <v>9.8</v>
      </c>
      <c r="AL4" s="1"/>
      <c r="AM4" s="1"/>
      <c r="AN4" s="1"/>
      <c r="AO4" s="1"/>
      <c r="AP4" s="1"/>
      <c r="AQ4" s="1"/>
      <c r="AR4" s="1" t="s">
        <v>152</v>
      </c>
      <c r="AS4" s="1" t="s">
        <v>153</v>
      </c>
      <c r="AT4" s="1" t="s">
        <v>154</v>
      </c>
      <c r="AU4" s="1" t="s">
        <v>155</v>
      </c>
      <c r="AV4" s="1">
        <v>70.7</v>
      </c>
      <c r="AW4" s="1">
        <v>7.57</v>
      </c>
      <c r="AX4" s="1" t="s">
        <v>156</v>
      </c>
      <c r="AY4" s="1" t="s">
        <v>157</v>
      </c>
      <c r="AZ4" s="1" t="s">
        <v>158</v>
      </c>
      <c r="BA4" s="1" t="s">
        <v>159</v>
      </c>
      <c r="BB4" s="1">
        <v>65.17</v>
      </c>
      <c r="BC4" s="1">
        <v>6.86</v>
      </c>
      <c r="BD4" s="1"/>
      <c r="BE4" s="1"/>
      <c r="BF4" s="1"/>
      <c r="BG4" s="1"/>
      <c r="BH4" s="1"/>
      <c r="BI4" s="1"/>
      <c r="BJ4" s="1" t="s">
        <v>160</v>
      </c>
      <c r="BK4" s="1"/>
      <c r="BL4" s="1"/>
      <c r="BM4" s="1" t="s">
        <v>161</v>
      </c>
      <c r="BN4" s="1">
        <v>30</v>
      </c>
      <c r="BO4" s="1" t="s">
        <v>162</v>
      </c>
      <c r="BP4" s="1" t="str">
        <f>HYPERLINK("https://nconnect.nicmar.ac.in/storage/profile/ProfilePhoto_H2570003_623587.jpg","Download")</f>
        <v>0</v>
      </c>
      <c r="BQ4" s="3"/>
      <c r="BR4" s="3"/>
    </row>
    <row r="5" spans="1:70">
      <c r="A5" s="1" t="s">
        <v>70</v>
      </c>
      <c r="B5" s="1" t="s">
        <v>71</v>
      </c>
      <c r="C5" s="1" t="s">
        <v>163</v>
      </c>
      <c r="D5" s="1" t="s">
        <v>164</v>
      </c>
      <c r="E5" s="1"/>
      <c r="F5" s="1" t="s">
        <v>165</v>
      </c>
      <c r="G5" s="1" t="s">
        <v>166</v>
      </c>
      <c r="H5" s="1" t="s">
        <v>167</v>
      </c>
      <c r="I5" s="1" t="s">
        <v>168</v>
      </c>
      <c r="J5" s="1">
        <v>8116484075</v>
      </c>
      <c r="K5" s="1" t="s">
        <v>78</v>
      </c>
      <c r="L5" s="1" t="s">
        <v>169</v>
      </c>
      <c r="M5" s="1" t="s">
        <v>80</v>
      </c>
      <c r="N5" s="1" t="s">
        <v>170</v>
      </c>
      <c r="O5" s="1"/>
      <c r="P5" s="1" t="s">
        <v>171</v>
      </c>
      <c r="Q5" s="1" t="s">
        <v>172</v>
      </c>
      <c r="R5" s="1" t="s">
        <v>173</v>
      </c>
      <c r="S5" s="1">
        <v>9474022050</v>
      </c>
      <c r="T5" s="1" t="s">
        <v>174</v>
      </c>
      <c r="U5" s="1" t="s">
        <v>175</v>
      </c>
      <c r="V5" s="1">
        <v>7908550681</v>
      </c>
      <c r="W5" s="1" t="s">
        <v>146</v>
      </c>
      <c r="X5" s="1" t="s">
        <v>176</v>
      </c>
      <c r="Y5" s="1" t="s">
        <v>177</v>
      </c>
      <c r="Z5" s="1" t="s">
        <v>178</v>
      </c>
      <c r="AA5" s="1" t="s">
        <v>176</v>
      </c>
      <c r="AB5" s="1" t="s">
        <v>177</v>
      </c>
      <c r="AC5" s="1" t="s">
        <v>178</v>
      </c>
      <c r="AD5" s="1" t="s">
        <v>91</v>
      </c>
      <c r="AE5" s="1" t="s">
        <v>91</v>
      </c>
      <c r="AF5" s="1" t="s">
        <v>179</v>
      </c>
      <c r="AG5" s="1" t="s">
        <v>180</v>
      </c>
      <c r="AH5" s="1" t="s">
        <v>181</v>
      </c>
      <c r="AI5" s="1" t="s">
        <v>125</v>
      </c>
      <c r="AJ5" s="1">
        <v>78.2</v>
      </c>
      <c r="AK5" s="1"/>
      <c r="AL5" s="1" t="s">
        <v>182</v>
      </c>
      <c r="AM5" s="1" t="s">
        <v>180</v>
      </c>
      <c r="AN5" s="1" t="s">
        <v>154</v>
      </c>
      <c r="AO5" s="1" t="s">
        <v>183</v>
      </c>
      <c r="AP5" s="1">
        <v>62</v>
      </c>
      <c r="AQ5" s="1"/>
      <c r="AR5" s="1"/>
      <c r="AS5" s="1"/>
      <c r="AT5" s="1"/>
      <c r="AU5" s="1"/>
      <c r="AV5" s="1"/>
      <c r="AW5" s="1"/>
      <c r="AX5" s="1" t="s">
        <v>184</v>
      </c>
      <c r="AY5" s="1" t="s">
        <v>185</v>
      </c>
      <c r="AZ5" s="1" t="s">
        <v>186</v>
      </c>
      <c r="BA5" s="1" t="s">
        <v>187</v>
      </c>
      <c r="BB5" s="1">
        <v>74.3</v>
      </c>
      <c r="BC5" s="1">
        <v>8.18</v>
      </c>
      <c r="BD5" s="1"/>
      <c r="BE5" s="1"/>
      <c r="BF5" s="1"/>
      <c r="BG5" s="1"/>
      <c r="BH5" s="1"/>
      <c r="BI5" s="1"/>
      <c r="BJ5" s="1" t="s">
        <v>188</v>
      </c>
      <c r="BK5" s="1"/>
      <c r="BL5" s="1"/>
      <c r="BM5" s="1" t="s">
        <v>189</v>
      </c>
      <c r="BN5" s="1">
        <v>60</v>
      </c>
      <c r="BO5" s="1"/>
      <c r="BP5" s="1" t="str">
        <f>HYPERLINK("https://nconnect.nicmar.ac.in/storage/profile/ProfilePhoto_H2570004_847319.jpg","Download")</f>
        <v>0</v>
      </c>
      <c r="BQ5" s="3"/>
      <c r="BR5" s="3"/>
    </row>
    <row r="6" spans="1:70">
      <c r="A6" s="1" t="s">
        <v>70</v>
      </c>
      <c r="B6" s="1" t="s">
        <v>71</v>
      </c>
      <c r="C6" s="1" t="s">
        <v>190</v>
      </c>
      <c r="D6" s="1" t="s">
        <v>191</v>
      </c>
      <c r="E6" s="1"/>
      <c r="F6" s="1" t="s">
        <v>192</v>
      </c>
      <c r="G6" s="1" t="s">
        <v>193</v>
      </c>
      <c r="H6" s="1" t="s">
        <v>194</v>
      </c>
      <c r="I6" s="1" t="s">
        <v>195</v>
      </c>
      <c r="J6" s="1">
        <v>8082162400</v>
      </c>
      <c r="K6" s="1" t="s">
        <v>196</v>
      </c>
      <c r="L6" s="1" t="s">
        <v>197</v>
      </c>
      <c r="M6" s="1" t="s">
        <v>80</v>
      </c>
      <c r="N6" s="1" t="s">
        <v>198</v>
      </c>
      <c r="O6" s="1"/>
      <c r="P6" s="1" t="s">
        <v>82</v>
      </c>
      <c r="Q6" s="1" t="s">
        <v>199</v>
      </c>
      <c r="R6" s="1" t="s">
        <v>200</v>
      </c>
      <c r="S6" s="1">
        <v>7006809258</v>
      </c>
      <c r="T6" s="1" t="s">
        <v>201</v>
      </c>
      <c r="U6" s="1" t="s">
        <v>202</v>
      </c>
      <c r="V6" s="1">
        <v>8082162344</v>
      </c>
      <c r="W6" s="1" t="s">
        <v>203</v>
      </c>
      <c r="X6" s="1" t="s">
        <v>204</v>
      </c>
      <c r="Y6" s="1" t="s">
        <v>205</v>
      </c>
      <c r="Z6" s="1" t="s">
        <v>206</v>
      </c>
      <c r="AA6" s="1" t="s">
        <v>204</v>
      </c>
      <c r="AB6" s="1" t="s">
        <v>205</v>
      </c>
      <c r="AC6" s="1" t="s">
        <v>206</v>
      </c>
      <c r="AD6" s="1" t="s">
        <v>91</v>
      </c>
      <c r="AE6" s="1" t="s">
        <v>91</v>
      </c>
      <c r="AF6" s="1" t="s">
        <v>207</v>
      </c>
      <c r="AG6" s="1" t="s">
        <v>208</v>
      </c>
      <c r="AH6" s="1" t="s">
        <v>124</v>
      </c>
      <c r="AI6" s="1" t="s">
        <v>125</v>
      </c>
      <c r="AJ6" s="1">
        <v>79.4</v>
      </c>
      <c r="AK6" s="1"/>
      <c r="AL6" s="1"/>
      <c r="AM6" s="1"/>
      <c r="AN6" s="1"/>
      <c r="AO6" s="1"/>
      <c r="AP6" s="1"/>
      <c r="AQ6" s="1"/>
      <c r="AR6" s="1" t="s">
        <v>209</v>
      </c>
      <c r="AS6" s="1" t="s">
        <v>210</v>
      </c>
      <c r="AT6" s="1" t="s">
        <v>211</v>
      </c>
      <c r="AU6" s="1" t="s">
        <v>212</v>
      </c>
      <c r="AV6" s="1">
        <v>71.06</v>
      </c>
      <c r="AW6" s="1">
        <v>7.48</v>
      </c>
      <c r="AX6" s="1" t="s">
        <v>213</v>
      </c>
      <c r="AY6" s="1" t="s">
        <v>214</v>
      </c>
      <c r="AZ6" s="1" t="s">
        <v>128</v>
      </c>
      <c r="BA6" s="1" t="s">
        <v>215</v>
      </c>
      <c r="BB6" s="1">
        <v>63</v>
      </c>
      <c r="BC6" s="1">
        <v>6.3</v>
      </c>
      <c r="BD6" s="1"/>
      <c r="BE6" s="1"/>
      <c r="BF6" s="1"/>
      <c r="BG6" s="1"/>
      <c r="BH6" s="1"/>
      <c r="BI6" s="1"/>
      <c r="BJ6" s="1" t="s">
        <v>188</v>
      </c>
      <c r="BK6" s="1"/>
      <c r="BL6" s="1"/>
      <c r="BM6" s="1" t="s">
        <v>216</v>
      </c>
      <c r="BN6" s="1">
        <v>21</v>
      </c>
      <c r="BO6" s="1" t="s">
        <v>217</v>
      </c>
      <c r="BP6" s="1" t="str">
        <f>HYPERLINK("https://nconnect.nicmar.ac.in/storage/profile/ProfilePhoto_H2570005_129647.jpg","Download")</f>
        <v>0</v>
      </c>
      <c r="BQ6" s="3"/>
      <c r="BR6" s="3"/>
    </row>
    <row r="7" spans="1:70">
      <c r="A7" s="1" t="s">
        <v>70</v>
      </c>
      <c r="B7" s="1" t="s">
        <v>71</v>
      </c>
      <c r="C7" s="1" t="s">
        <v>218</v>
      </c>
      <c r="D7" s="1" t="s">
        <v>219</v>
      </c>
      <c r="E7" s="1"/>
      <c r="F7" s="1" t="s">
        <v>220</v>
      </c>
      <c r="G7" s="1" t="s">
        <v>221</v>
      </c>
      <c r="H7" s="1" t="s">
        <v>222</v>
      </c>
      <c r="I7" s="1" t="s">
        <v>223</v>
      </c>
      <c r="J7" s="1">
        <v>9178256365</v>
      </c>
      <c r="K7" s="1" t="s">
        <v>78</v>
      </c>
      <c r="L7" s="1" t="s">
        <v>224</v>
      </c>
      <c r="M7" s="1" t="s">
        <v>80</v>
      </c>
      <c r="N7" s="1" t="s">
        <v>225</v>
      </c>
      <c r="O7" s="1"/>
      <c r="P7" s="1" t="s">
        <v>82</v>
      </c>
      <c r="Q7" s="1" t="s">
        <v>226</v>
      </c>
      <c r="R7" s="1" t="s">
        <v>227</v>
      </c>
      <c r="S7" s="1">
        <v>9938344633</v>
      </c>
      <c r="T7" s="1" t="s">
        <v>228</v>
      </c>
      <c r="U7" s="1" t="s">
        <v>229</v>
      </c>
      <c r="V7" s="1">
        <v>7008609314</v>
      </c>
      <c r="W7" s="1" t="s">
        <v>146</v>
      </c>
      <c r="X7" s="1" t="s">
        <v>230</v>
      </c>
      <c r="Y7" s="1" t="s">
        <v>231</v>
      </c>
      <c r="Z7" s="1" t="s">
        <v>121</v>
      </c>
      <c r="AA7" s="1" t="s">
        <v>230</v>
      </c>
      <c r="AB7" s="1" t="s">
        <v>231</v>
      </c>
      <c r="AC7" s="1" t="s">
        <v>121</v>
      </c>
      <c r="AD7" s="1" t="s">
        <v>91</v>
      </c>
      <c r="AE7" s="1" t="s">
        <v>91</v>
      </c>
      <c r="AF7" s="1" t="s">
        <v>232</v>
      </c>
      <c r="AG7" s="1" t="s">
        <v>233</v>
      </c>
      <c r="AH7" s="1" t="s">
        <v>234</v>
      </c>
      <c r="AI7" s="1" t="s">
        <v>95</v>
      </c>
      <c r="AJ7" s="1">
        <v>87.8</v>
      </c>
      <c r="AK7" s="1"/>
      <c r="AL7" s="1" t="s">
        <v>232</v>
      </c>
      <c r="AM7" s="1" t="s">
        <v>233</v>
      </c>
      <c r="AN7" s="1" t="s">
        <v>127</v>
      </c>
      <c r="AO7" s="1" t="s">
        <v>235</v>
      </c>
      <c r="AP7" s="1">
        <v>85</v>
      </c>
      <c r="AQ7" s="1"/>
      <c r="AR7" s="1"/>
      <c r="AS7" s="1"/>
      <c r="AT7" s="1"/>
      <c r="AU7" s="1"/>
      <c r="AV7" s="1"/>
      <c r="AW7" s="1"/>
      <c r="AX7" s="1" t="s">
        <v>236</v>
      </c>
      <c r="AY7" s="1" t="s">
        <v>237</v>
      </c>
      <c r="AZ7" s="1" t="s">
        <v>131</v>
      </c>
      <c r="BA7" s="1" t="s">
        <v>132</v>
      </c>
      <c r="BB7" s="1">
        <v>75.1</v>
      </c>
      <c r="BC7" s="1">
        <v>7.51</v>
      </c>
      <c r="BD7" s="1"/>
      <c r="BE7" s="1"/>
      <c r="BF7" s="1"/>
      <c r="BG7" s="1"/>
      <c r="BH7" s="1"/>
      <c r="BI7" s="1"/>
      <c r="BJ7" s="1" t="s">
        <v>238</v>
      </c>
      <c r="BK7" s="1"/>
      <c r="BL7" s="1"/>
      <c r="BM7" s="1" t="s">
        <v>239</v>
      </c>
      <c r="BN7" s="1">
        <v>16</v>
      </c>
      <c r="BO7" s="1"/>
      <c r="BP7" s="1" t="str">
        <f>HYPERLINK("https://nconnect.nicmar.ac.in/storage/profile/ProfilePhoto_H2570006_637514.jpg","Download")</f>
        <v>0</v>
      </c>
      <c r="BQ7" s="3"/>
      <c r="BR7" s="3"/>
    </row>
    <row r="8" spans="1:70">
      <c r="A8" s="1" t="s">
        <v>70</v>
      </c>
      <c r="B8" s="1" t="s">
        <v>71</v>
      </c>
      <c r="C8" s="1" t="s">
        <v>240</v>
      </c>
      <c r="D8" s="1" t="s">
        <v>241</v>
      </c>
      <c r="E8" s="1"/>
      <c r="F8" s="1" t="s">
        <v>242</v>
      </c>
      <c r="G8" s="1" t="s">
        <v>243</v>
      </c>
      <c r="H8" s="1" t="s">
        <v>244</v>
      </c>
      <c r="I8" s="1" t="s">
        <v>245</v>
      </c>
      <c r="J8" s="1">
        <v>9020709988</v>
      </c>
      <c r="K8" s="1" t="s">
        <v>196</v>
      </c>
      <c r="L8" s="1" t="s">
        <v>246</v>
      </c>
      <c r="M8" s="1" t="s">
        <v>80</v>
      </c>
      <c r="N8" s="1" t="s">
        <v>247</v>
      </c>
      <c r="O8" s="1" t="s">
        <v>248</v>
      </c>
      <c r="P8" s="1" t="s">
        <v>249</v>
      </c>
      <c r="Q8" s="1" t="s">
        <v>250</v>
      </c>
      <c r="R8" s="1" t="s">
        <v>251</v>
      </c>
      <c r="S8" s="1">
        <v>9387451452</v>
      </c>
      <c r="T8" s="1" t="s">
        <v>85</v>
      </c>
      <c r="U8" s="1" t="s">
        <v>252</v>
      </c>
      <c r="V8" s="1">
        <v>9387451450</v>
      </c>
      <c r="W8" s="1" t="s">
        <v>253</v>
      </c>
      <c r="X8" s="1" t="s">
        <v>254</v>
      </c>
      <c r="Y8" s="1" t="s">
        <v>255</v>
      </c>
      <c r="Z8" s="1" t="s">
        <v>256</v>
      </c>
      <c r="AA8" s="1" t="s">
        <v>254</v>
      </c>
      <c r="AB8" s="1" t="s">
        <v>255</v>
      </c>
      <c r="AC8" s="1" t="s">
        <v>256</v>
      </c>
      <c r="AD8" s="1" t="s">
        <v>91</v>
      </c>
      <c r="AE8" s="1" t="s">
        <v>91</v>
      </c>
      <c r="AF8" s="1" t="s">
        <v>257</v>
      </c>
      <c r="AG8" s="1" t="s">
        <v>258</v>
      </c>
      <c r="AH8" s="1" t="s">
        <v>181</v>
      </c>
      <c r="AI8" s="1" t="s">
        <v>125</v>
      </c>
      <c r="AJ8" s="1">
        <v>90</v>
      </c>
      <c r="AK8" s="1"/>
      <c r="AL8" s="1" t="s">
        <v>259</v>
      </c>
      <c r="AM8" s="1" t="s">
        <v>258</v>
      </c>
      <c r="AN8" s="1" t="s">
        <v>260</v>
      </c>
      <c r="AO8" s="1" t="s">
        <v>261</v>
      </c>
      <c r="AP8" s="1">
        <v>84</v>
      </c>
      <c r="AQ8" s="1"/>
      <c r="AR8" s="1"/>
      <c r="AS8" s="1"/>
      <c r="AT8" s="1"/>
      <c r="AU8" s="1"/>
      <c r="AV8" s="1"/>
      <c r="AW8" s="1"/>
      <c r="AX8" s="1" t="s">
        <v>262</v>
      </c>
      <c r="AY8" s="1" t="s">
        <v>263</v>
      </c>
      <c r="AZ8" s="1" t="s">
        <v>264</v>
      </c>
      <c r="BA8" s="1" t="s">
        <v>215</v>
      </c>
      <c r="BB8" s="1">
        <v>84.3</v>
      </c>
      <c r="BC8" s="1"/>
      <c r="BD8" s="1"/>
      <c r="BE8" s="1"/>
      <c r="BF8" s="1"/>
      <c r="BG8" s="1"/>
      <c r="BH8" s="1"/>
      <c r="BI8" s="1"/>
      <c r="BJ8" s="1" t="s">
        <v>265</v>
      </c>
      <c r="BK8" s="1" t="s">
        <v>266</v>
      </c>
      <c r="BL8" s="1" t="s">
        <v>267</v>
      </c>
      <c r="BM8" s="1" t="s">
        <v>268</v>
      </c>
      <c r="BN8" s="1">
        <v>43</v>
      </c>
      <c r="BO8" s="1" t="s">
        <v>269</v>
      </c>
      <c r="BP8" s="1" t="str">
        <f>HYPERLINK("https://nconnect.nicmar.ac.in/storage/profile/ProfilePhoto_H2570007_259743.jpg","Download")</f>
        <v>0</v>
      </c>
      <c r="BQ8" s="3"/>
      <c r="BR8" s="3"/>
    </row>
    <row r="9" spans="1:70">
      <c r="A9" s="1" t="s">
        <v>70</v>
      </c>
      <c r="B9" s="1" t="s">
        <v>71</v>
      </c>
      <c r="C9" s="1" t="s">
        <v>270</v>
      </c>
      <c r="D9" s="1" t="s">
        <v>271</v>
      </c>
      <c r="E9" s="1" t="s">
        <v>165</v>
      </c>
      <c r="F9" s="1" t="s">
        <v>272</v>
      </c>
      <c r="G9" s="1" t="s">
        <v>273</v>
      </c>
      <c r="H9" s="1" t="s">
        <v>274</v>
      </c>
      <c r="I9" s="1" t="s">
        <v>275</v>
      </c>
      <c r="J9" s="1">
        <v>9337949305</v>
      </c>
      <c r="K9" s="1" t="s">
        <v>78</v>
      </c>
      <c r="L9" s="1" t="s">
        <v>276</v>
      </c>
      <c r="M9" s="1" t="s">
        <v>80</v>
      </c>
      <c r="N9" s="1" t="s">
        <v>277</v>
      </c>
      <c r="O9" s="1"/>
      <c r="P9" s="1" t="s">
        <v>82</v>
      </c>
      <c r="Q9" s="1" t="s">
        <v>278</v>
      </c>
      <c r="R9" s="1" t="s">
        <v>279</v>
      </c>
      <c r="S9" s="1">
        <v>7008908035</v>
      </c>
      <c r="T9" s="1" t="s">
        <v>280</v>
      </c>
      <c r="U9" s="1" t="s">
        <v>281</v>
      </c>
      <c r="V9" s="1">
        <v>8144504016</v>
      </c>
      <c r="W9" s="1" t="s">
        <v>87</v>
      </c>
      <c r="X9" s="1" t="s">
        <v>282</v>
      </c>
      <c r="Y9" s="1" t="s">
        <v>283</v>
      </c>
      <c r="Z9" s="1" t="s">
        <v>121</v>
      </c>
      <c r="AA9" s="1" t="s">
        <v>282</v>
      </c>
      <c r="AB9" s="1" t="s">
        <v>283</v>
      </c>
      <c r="AC9" s="1" t="s">
        <v>121</v>
      </c>
      <c r="AD9" s="1" t="s">
        <v>91</v>
      </c>
      <c r="AE9" s="1" t="s">
        <v>91</v>
      </c>
      <c r="AF9" s="1" t="s">
        <v>284</v>
      </c>
      <c r="AG9" s="1" t="s">
        <v>285</v>
      </c>
      <c r="AH9" s="1" t="s">
        <v>286</v>
      </c>
      <c r="AI9" s="1" t="s">
        <v>125</v>
      </c>
      <c r="AJ9" s="1">
        <v>64</v>
      </c>
      <c r="AK9" s="1"/>
      <c r="AL9" s="1"/>
      <c r="AM9" s="1"/>
      <c r="AN9" s="1"/>
      <c r="AO9" s="1"/>
      <c r="AP9" s="1"/>
      <c r="AQ9" s="1"/>
      <c r="AR9" s="1" t="s">
        <v>152</v>
      </c>
      <c r="AS9" s="1" t="s">
        <v>287</v>
      </c>
      <c r="AT9" s="1" t="s">
        <v>154</v>
      </c>
      <c r="AU9" s="1" t="s">
        <v>288</v>
      </c>
      <c r="AV9" s="1">
        <v>71.97</v>
      </c>
      <c r="AW9" s="1"/>
      <c r="AX9" s="1" t="s">
        <v>289</v>
      </c>
      <c r="AY9" s="1" t="s">
        <v>130</v>
      </c>
      <c r="AZ9" s="1" t="s">
        <v>290</v>
      </c>
      <c r="BA9" s="1" t="s">
        <v>132</v>
      </c>
      <c r="BB9" s="1">
        <v>79.5</v>
      </c>
      <c r="BC9" s="1"/>
      <c r="BD9" s="1"/>
      <c r="BE9" s="1"/>
      <c r="BF9" s="1"/>
      <c r="BG9" s="1"/>
      <c r="BH9" s="1"/>
      <c r="BI9" s="1"/>
      <c r="BJ9" s="1" t="s">
        <v>291</v>
      </c>
      <c r="BK9" s="1"/>
      <c r="BL9" s="1"/>
      <c r="BM9" s="1" t="s">
        <v>292</v>
      </c>
      <c r="BN9" s="1">
        <v>16</v>
      </c>
      <c r="BO9" s="1"/>
      <c r="BP9" s="1" t="str">
        <f>HYPERLINK("https://nconnect.nicmar.ac.in/storage/profile/ProfilePhoto_H2570008_785961.jpg","Download")</f>
        <v>0</v>
      </c>
      <c r="BQ9" s="3"/>
      <c r="BR9" s="3"/>
    </row>
    <row r="10" spans="1:70">
      <c r="A10" s="1" t="s">
        <v>70</v>
      </c>
      <c r="B10" s="1" t="s">
        <v>71</v>
      </c>
      <c r="C10" s="1" t="s">
        <v>293</v>
      </c>
      <c r="D10" s="1" t="s">
        <v>294</v>
      </c>
      <c r="E10" s="1" t="s">
        <v>295</v>
      </c>
      <c r="F10" s="1" t="s">
        <v>296</v>
      </c>
      <c r="G10" s="1" t="s">
        <v>297</v>
      </c>
      <c r="H10" s="1" t="s">
        <v>298</v>
      </c>
      <c r="I10" s="1" t="s">
        <v>299</v>
      </c>
      <c r="J10" s="1">
        <v>9059204355</v>
      </c>
      <c r="K10" s="1" t="s">
        <v>78</v>
      </c>
      <c r="L10" s="1" t="s">
        <v>300</v>
      </c>
      <c r="M10" s="1" t="s">
        <v>80</v>
      </c>
      <c r="N10" s="1" t="s">
        <v>301</v>
      </c>
      <c r="O10" s="1" t="s">
        <v>302</v>
      </c>
      <c r="P10" s="1" t="s">
        <v>171</v>
      </c>
      <c r="Q10" s="1" t="s">
        <v>303</v>
      </c>
      <c r="R10" s="1" t="s">
        <v>304</v>
      </c>
      <c r="S10" s="1">
        <v>9440585198</v>
      </c>
      <c r="T10" s="1" t="s">
        <v>85</v>
      </c>
      <c r="U10" s="1" t="s">
        <v>305</v>
      </c>
      <c r="V10" s="1">
        <v>7981458245</v>
      </c>
      <c r="W10" s="1" t="s">
        <v>203</v>
      </c>
      <c r="X10" s="1" t="s">
        <v>306</v>
      </c>
      <c r="Y10" s="1" t="s">
        <v>307</v>
      </c>
      <c r="Z10" s="1" t="s">
        <v>308</v>
      </c>
      <c r="AA10" s="1" t="s">
        <v>309</v>
      </c>
      <c r="AB10" s="1" t="s">
        <v>307</v>
      </c>
      <c r="AC10" s="1" t="s">
        <v>308</v>
      </c>
      <c r="AD10" s="1" t="s">
        <v>91</v>
      </c>
      <c r="AE10" s="1" t="s">
        <v>91</v>
      </c>
      <c r="AF10" s="1" t="s">
        <v>310</v>
      </c>
      <c r="AG10" s="1" t="s">
        <v>311</v>
      </c>
      <c r="AH10" s="1" t="s">
        <v>181</v>
      </c>
      <c r="AI10" s="1" t="s">
        <v>312</v>
      </c>
      <c r="AJ10" s="1">
        <v>92</v>
      </c>
      <c r="AK10" s="1">
        <v>9.2</v>
      </c>
      <c r="AL10" s="1" t="s">
        <v>313</v>
      </c>
      <c r="AM10" s="1" t="s">
        <v>314</v>
      </c>
      <c r="AN10" s="1" t="s">
        <v>151</v>
      </c>
      <c r="AO10" s="1" t="s">
        <v>315</v>
      </c>
      <c r="AP10" s="1">
        <v>80.37</v>
      </c>
      <c r="AQ10" s="1">
        <v>8.46</v>
      </c>
      <c r="AR10" s="1"/>
      <c r="AS10" s="1"/>
      <c r="AT10" s="1"/>
      <c r="AU10" s="1"/>
      <c r="AV10" s="1"/>
      <c r="AW10" s="1"/>
      <c r="AX10" s="1" t="s">
        <v>316</v>
      </c>
      <c r="AY10" s="1" t="s">
        <v>316</v>
      </c>
      <c r="AZ10" s="1" t="s">
        <v>131</v>
      </c>
      <c r="BA10" s="1" t="s">
        <v>103</v>
      </c>
      <c r="BB10" s="1">
        <v>85.8</v>
      </c>
      <c r="BC10" s="1">
        <v>8.58</v>
      </c>
      <c r="BD10" s="1"/>
      <c r="BE10" s="1"/>
      <c r="BF10" s="1"/>
      <c r="BG10" s="1"/>
      <c r="BH10" s="1"/>
      <c r="BI10" s="1"/>
      <c r="BJ10" s="1" t="s">
        <v>317</v>
      </c>
      <c r="BK10" s="1"/>
      <c r="BL10" s="1"/>
      <c r="BM10" s="1" t="s">
        <v>318</v>
      </c>
      <c r="BN10" s="1">
        <v>88</v>
      </c>
      <c r="BO10" s="1" t="s">
        <v>319</v>
      </c>
      <c r="BP10" s="1" t="str">
        <f>HYPERLINK("https://nconnect.nicmar.ac.in/storage/profile/ProfilePhoto_H2570009_784921.jpg","Download")</f>
        <v>0</v>
      </c>
      <c r="BQ10" s="3"/>
      <c r="BR10" s="3"/>
    </row>
    <row r="11" spans="1:70">
      <c r="A11" s="1" t="s">
        <v>70</v>
      </c>
      <c r="B11" s="1" t="s">
        <v>71</v>
      </c>
      <c r="C11" s="1" t="s">
        <v>320</v>
      </c>
      <c r="D11" s="1" t="s">
        <v>321</v>
      </c>
      <c r="E11" s="1"/>
      <c r="F11" s="1" t="s">
        <v>322</v>
      </c>
      <c r="G11" s="1" t="s">
        <v>323</v>
      </c>
      <c r="H11" s="1" t="s">
        <v>324</v>
      </c>
      <c r="I11" s="1" t="s">
        <v>325</v>
      </c>
      <c r="J11" s="1">
        <v>7994630288</v>
      </c>
      <c r="K11" s="1" t="s">
        <v>196</v>
      </c>
      <c r="L11" s="1" t="s">
        <v>326</v>
      </c>
      <c r="M11" s="1" t="s">
        <v>80</v>
      </c>
      <c r="N11" s="1" t="s">
        <v>327</v>
      </c>
      <c r="O11" s="1" t="s">
        <v>328</v>
      </c>
      <c r="P11" s="1" t="s">
        <v>329</v>
      </c>
      <c r="Q11" s="1" t="s">
        <v>330</v>
      </c>
      <c r="R11" s="1" t="s">
        <v>331</v>
      </c>
      <c r="S11" s="1">
        <v>7907975668</v>
      </c>
      <c r="T11" s="1" t="s">
        <v>332</v>
      </c>
      <c r="U11" s="1" t="s">
        <v>333</v>
      </c>
      <c r="V11" s="1">
        <v>9497834610</v>
      </c>
      <c r="W11" s="1" t="s">
        <v>334</v>
      </c>
      <c r="X11" s="1" t="s">
        <v>335</v>
      </c>
      <c r="Y11" s="1" t="s">
        <v>336</v>
      </c>
      <c r="Z11" s="1" t="s">
        <v>256</v>
      </c>
      <c r="AA11" s="1" t="s">
        <v>335</v>
      </c>
      <c r="AB11" s="1" t="s">
        <v>336</v>
      </c>
      <c r="AC11" s="1" t="s">
        <v>256</v>
      </c>
      <c r="AD11" s="1" t="s">
        <v>91</v>
      </c>
      <c r="AE11" s="1" t="s">
        <v>91</v>
      </c>
      <c r="AF11" s="1" t="s">
        <v>337</v>
      </c>
      <c r="AG11" s="1" t="s">
        <v>338</v>
      </c>
      <c r="AH11" s="1" t="s">
        <v>339</v>
      </c>
      <c r="AI11" s="1" t="s">
        <v>340</v>
      </c>
      <c r="AJ11" s="1">
        <v>95</v>
      </c>
      <c r="AK11" s="1"/>
      <c r="AL11" s="1" t="s">
        <v>337</v>
      </c>
      <c r="AM11" s="1" t="s">
        <v>341</v>
      </c>
      <c r="AN11" s="1" t="s">
        <v>151</v>
      </c>
      <c r="AO11" s="1" t="s">
        <v>95</v>
      </c>
      <c r="AP11" s="1">
        <v>98.17</v>
      </c>
      <c r="AQ11" s="1"/>
      <c r="AR11" s="1"/>
      <c r="AS11" s="1"/>
      <c r="AT11" s="1"/>
      <c r="AU11" s="1"/>
      <c r="AV11" s="1"/>
      <c r="AW11" s="1"/>
      <c r="AX11" s="1" t="s">
        <v>262</v>
      </c>
      <c r="AY11" s="1" t="s">
        <v>342</v>
      </c>
      <c r="AZ11" s="1" t="s">
        <v>260</v>
      </c>
      <c r="BA11" s="1" t="s">
        <v>343</v>
      </c>
      <c r="BB11" s="1">
        <v>96.2</v>
      </c>
      <c r="BC11" s="1">
        <v>9.62</v>
      </c>
      <c r="BD11" s="1"/>
      <c r="BE11" s="1"/>
      <c r="BF11" s="1"/>
      <c r="BG11" s="1"/>
      <c r="BH11" s="1"/>
      <c r="BI11" s="1"/>
      <c r="BJ11" s="1" t="s">
        <v>344</v>
      </c>
      <c r="BK11" s="1"/>
      <c r="BL11" s="1"/>
      <c r="BM11" s="1" t="s">
        <v>345</v>
      </c>
      <c r="BN11" s="1">
        <v>108</v>
      </c>
      <c r="BO11" s="1" t="s">
        <v>346</v>
      </c>
      <c r="BP11" s="1" t="str">
        <f>HYPERLINK("https://nconnect.nicmar.ac.in/storage/profile/ProfilePhoto_H2570010_137468.jpg","Download")</f>
        <v>0</v>
      </c>
      <c r="BQ11" s="3"/>
      <c r="BR11" s="3"/>
    </row>
    <row r="12" spans="1:70">
      <c r="A12" s="1" t="s">
        <v>70</v>
      </c>
      <c r="B12" s="1" t="s">
        <v>71</v>
      </c>
      <c r="C12" s="1" t="s">
        <v>347</v>
      </c>
      <c r="D12" s="1" t="s">
        <v>348</v>
      </c>
      <c r="E12" s="1"/>
      <c r="F12" s="1" t="s">
        <v>349</v>
      </c>
      <c r="G12" s="1" t="s">
        <v>350</v>
      </c>
      <c r="H12" s="1" t="s">
        <v>351</v>
      </c>
      <c r="I12" s="1" t="s">
        <v>352</v>
      </c>
      <c r="J12" s="1">
        <v>7736988608</v>
      </c>
      <c r="K12" s="1" t="s">
        <v>78</v>
      </c>
      <c r="L12" s="1" t="s">
        <v>353</v>
      </c>
      <c r="M12" s="1" t="s">
        <v>80</v>
      </c>
      <c r="N12" s="1" t="s">
        <v>354</v>
      </c>
      <c r="O12" s="1"/>
      <c r="P12" s="1" t="s">
        <v>249</v>
      </c>
      <c r="Q12" s="1" t="s">
        <v>355</v>
      </c>
      <c r="R12" s="1" t="s">
        <v>356</v>
      </c>
      <c r="S12" s="1">
        <v>9388300015</v>
      </c>
      <c r="T12" s="1" t="s">
        <v>357</v>
      </c>
      <c r="U12" s="1" t="s">
        <v>358</v>
      </c>
      <c r="V12" s="1">
        <v>7902858608</v>
      </c>
      <c r="W12" s="1" t="s">
        <v>146</v>
      </c>
      <c r="X12" s="1" t="s">
        <v>359</v>
      </c>
      <c r="Y12" s="1" t="s">
        <v>360</v>
      </c>
      <c r="Z12" s="1" t="s">
        <v>256</v>
      </c>
      <c r="AA12" s="1" t="s">
        <v>359</v>
      </c>
      <c r="AB12" s="1" t="s">
        <v>360</v>
      </c>
      <c r="AC12" s="1" t="s">
        <v>256</v>
      </c>
      <c r="AD12" s="1" t="s">
        <v>91</v>
      </c>
      <c r="AE12" s="1" t="s">
        <v>91</v>
      </c>
      <c r="AF12" s="1" t="s">
        <v>361</v>
      </c>
      <c r="AG12" s="1" t="s">
        <v>362</v>
      </c>
      <c r="AH12" s="1" t="s">
        <v>124</v>
      </c>
      <c r="AI12" s="1" t="s">
        <v>125</v>
      </c>
      <c r="AJ12" s="1">
        <v>82.6</v>
      </c>
      <c r="AK12" s="1"/>
      <c r="AL12" s="1" t="s">
        <v>361</v>
      </c>
      <c r="AM12" s="1" t="s">
        <v>362</v>
      </c>
      <c r="AN12" s="1" t="s">
        <v>363</v>
      </c>
      <c r="AO12" s="1" t="s">
        <v>183</v>
      </c>
      <c r="AP12" s="1">
        <v>70.2</v>
      </c>
      <c r="AQ12" s="1"/>
      <c r="AR12" s="1"/>
      <c r="AS12" s="1"/>
      <c r="AT12" s="1"/>
      <c r="AU12" s="1"/>
      <c r="AV12" s="1"/>
      <c r="AW12" s="1"/>
      <c r="AX12" s="1" t="s">
        <v>262</v>
      </c>
      <c r="AY12" s="1" t="s">
        <v>364</v>
      </c>
      <c r="AZ12" s="1" t="s">
        <v>365</v>
      </c>
      <c r="BA12" s="1" t="s">
        <v>366</v>
      </c>
      <c r="BB12" s="1">
        <v>69.9</v>
      </c>
      <c r="BC12" s="1">
        <v>6.99</v>
      </c>
      <c r="BD12" s="1"/>
      <c r="BE12" s="1"/>
      <c r="BF12" s="1"/>
      <c r="BG12" s="1"/>
      <c r="BH12" s="1"/>
      <c r="BI12" s="1"/>
      <c r="BJ12" s="1" t="s">
        <v>367</v>
      </c>
      <c r="BK12" s="1" t="s">
        <v>368</v>
      </c>
      <c r="BL12" s="1" t="s">
        <v>267</v>
      </c>
      <c r="BM12" s="1" t="s">
        <v>369</v>
      </c>
      <c r="BN12" s="1">
        <v>44</v>
      </c>
      <c r="BO12" s="1"/>
      <c r="BP12" s="1" t="str">
        <f>HYPERLINK("https://nconnect.nicmar.ac.in/storage/profile/ProfilePhoto_H2570011_157263.jpg","Download")</f>
        <v>0</v>
      </c>
      <c r="BQ12" s="3"/>
      <c r="BR12" s="3"/>
    </row>
    <row r="13" spans="1:70">
      <c r="A13" s="1" t="s">
        <v>70</v>
      </c>
      <c r="B13" s="1" t="s">
        <v>71</v>
      </c>
      <c r="C13" s="1" t="s">
        <v>370</v>
      </c>
      <c r="D13" s="1" t="s">
        <v>348</v>
      </c>
      <c r="E13" s="1"/>
      <c r="F13" s="1" t="s">
        <v>349</v>
      </c>
      <c r="G13" s="1" t="s">
        <v>350</v>
      </c>
      <c r="H13" s="1" t="s">
        <v>371</v>
      </c>
      <c r="I13" s="1" t="s">
        <v>372</v>
      </c>
      <c r="J13" s="1">
        <v>9940712818</v>
      </c>
      <c r="K13" s="1" t="s">
        <v>78</v>
      </c>
      <c r="L13" s="1" t="s">
        <v>373</v>
      </c>
      <c r="M13" s="1" t="s">
        <v>80</v>
      </c>
      <c r="N13" s="1" t="s">
        <v>374</v>
      </c>
      <c r="O13" s="1"/>
      <c r="P13" s="1" t="s">
        <v>82</v>
      </c>
      <c r="Q13" s="1" t="s">
        <v>375</v>
      </c>
      <c r="R13" s="1" t="s">
        <v>376</v>
      </c>
      <c r="S13" s="1">
        <v>9965199544</v>
      </c>
      <c r="T13" s="1" t="s">
        <v>377</v>
      </c>
      <c r="U13" s="1" t="s">
        <v>378</v>
      </c>
      <c r="V13" s="1">
        <v>9715935744</v>
      </c>
      <c r="W13" s="1" t="s">
        <v>203</v>
      </c>
      <c r="X13" s="1" t="s">
        <v>379</v>
      </c>
      <c r="Y13" s="1" t="s">
        <v>380</v>
      </c>
      <c r="Z13" s="1" t="s">
        <v>381</v>
      </c>
      <c r="AA13" s="1" t="s">
        <v>379</v>
      </c>
      <c r="AB13" s="1" t="s">
        <v>380</v>
      </c>
      <c r="AC13" s="1" t="s">
        <v>381</v>
      </c>
      <c r="AD13" s="1" t="s">
        <v>91</v>
      </c>
      <c r="AE13" s="1" t="s">
        <v>91</v>
      </c>
      <c r="AF13" s="1" t="s">
        <v>382</v>
      </c>
      <c r="AG13" s="1" t="s">
        <v>383</v>
      </c>
      <c r="AH13" s="1" t="s">
        <v>384</v>
      </c>
      <c r="AI13" s="1" t="s">
        <v>385</v>
      </c>
      <c r="AJ13" s="1">
        <v>90</v>
      </c>
      <c r="AK13" s="1">
        <v>9</v>
      </c>
      <c r="AL13" s="1" t="s">
        <v>386</v>
      </c>
      <c r="AM13" s="1" t="s">
        <v>387</v>
      </c>
      <c r="AN13" s="1" t="s">
        <v>339</v>
      </c>
      <c r="AO13" s="1" t="s">
        <v>388</v>
      </c>
      <c r="AP13" s="1">
        <v>87.08</v>
      </c>
      <c r="AQ13" s="1"/>
      <c r="AR13" s="1"/>
      <c r="AS13" s="1"/>
      <c r="AT13" s="1"/>
      <c r="AU13" s="1"/>
      <c r="AV13" s="1"/>
      <c r="AW13" s="1"/>
      <c r="AX13" s="1" t="s">
        <v>389</v>
      </c>
      <c r="AY13" s="1" t="s">
        <v>390</v>
      </c>
      <c r="AZ13" s="1" t="s">
        <v>391</v>
      </c>
      <c r="BA13" s="1" t="s">
        <v>235</v>
      </c>
      <c r="BB13" s="1">
        <v>76.1</v>
      </c>
      <c r="BC13" s="1"/>
      <c r="BD13" s="1" t="s">
        <v>389</v>
      </c>
      <c r="BE13" s="1" t="s">
        <v>392</v>
      </c>
      <c r="BF13" s="1" t="s">
        <v>290</v>
      </c>
      <c r="BG13" s="1" t="s">
        <v>187</v>
      </c>
      <c r="BH13" s="1">
        <v>77.4</v>
      </c>
      <c r="BI13" s="1"/>
      <c r="BJ13" s="1" t="s">
        <v>188</v>
      </c>
      <c r="BK13" s="1"/>
      <c r="BL13" s="1"/>
      <c r="BM13" s="1" t="s">
        <v>393</v>
      </c>
      <c r="BN13" s="1">
        <v>16</v>
      </c>
      <c r="BO13" s="1"/>
      <c r="BP13" s="1" t="str">
        <f>HYPERLINK("https://nconnect.nicmar.ac.in/storage/profile/ProfilePhoto_H2570012_895417.jpg","Download")</f>
        <v>0</v>
      </c>
      <c r="BQ13" s="3"/>
      <c r="BR13" s="3"/>
    </row>
    <row r="14" spans="1:70">
      <c r="A14" s="1" t="s">
        <v>70</v>
      </c>
      <c r="B14" s="1" t="s">
        <v>71</v>
      </c>
      <c r="C14" s="1" t="s">
        <v>394</v>
      </c>
      <c r="D14" s="1" t="s">
        <v>395</v>
      </c>
      <c r="E14" s="1"/>
      <c r="F14" s="1" t="s">
        <v>396</v>
      </c>
      <c r="G14" s="1" t="s">
        <v>397</v>
      </c>
      <c r="H14" s="1" t="s">
        <v>398</v>
      </c>
      <c r="I14" s="1" t="s">
        <v>399</v>
      </c>
      <c r="J14" s="1">
        <v>7388465145</v>
      </c>
      <c r="K14" s="1" t="s">
        <v>78</v>
      </c>
      <c r="L14" s="1" t="s">
        <v>400</v>
      </c>
      <c r="M14" s="1" t="s">
        <v>80</v>
      </c>
      <c r="N14" s="1" t="s">
        <v>401</v>
      </c>
      <c r="O14" s="1" t="s">
        <v>402</v>
      </c>
      <c r="P14" s="1" t="s">
        <v>171</v>
      </c>
      <c r="Q14" s="1" t="s">
        <v>403</v>
      </c>
      <c r="R14" s="1" t="s">
        <v>404</v>
      </c>
      <c r="S14" s="1">
        <v>9935359901</v>
      </c>
      <c r="T14" s="1" t="s">
        <v>405</v>
      </c>
      <c r="U14" s="1" t="s">
        <v>406</v>
      </c>
      <c r="V14" s="1">
        <v>8765862355</v>
      </c>
      <c r="W14" s="1" t="s">
        <v>87</v>
      </c>
      <c r="X14" s="1" t="s">
        <v>407</v>
      </c>
      <c r="Y14" s="1" t="s">
        <v>408</v>
      </c>
      <c r="Z14" s="1" t="s">
        <v>409</v>
      </c>
      <c r="AA14" s="1" t="s">
        <v>407</v>
      </c>
      <c r="AB14" s="1" t="s">
        <v>408</v>
      </c>
      <c r="AC14" s="1" t="s">
        <v>409</v>
      </c>
      <c r="AD14" s="1" t="s">
        <v>91</v>
      </c>
      <c r="AE14" s="1" t="s">
        <v>91</v>
      </c>
      <c r="AF14" s="1" t="s">
        <v>410</v>
      </c>
      <c r="AG14" s="1" t="s">
        <v>411</v>
      </c>
      <c r="AH14" s="1" t="s">
        <v>412</v>
      </c>
      <c r="AI14" s="1" t="s">
        <v>413</v>
      </c>
      <c r="AJ14" s="1">
        <v>87.33</v>
      </c>
      <c r="AK14" s="1"/>
      <c r="AL14" s="1" t="s">
        <v>410</v>
      </c>
      <c r="AM14" s="1" t="s">
        <v>411</v>
      </c>
      <c r="AN14" s="1" t="s">
        <v>414</v>
      </c>
      <c r="AO14" s="1" t="s">
        <v>415</v>
      </c>
      <c r="AP14" s="1">
        <v>80.8</v>
      </c>
      <c r="AQ14" s="1"/>
      <c r="AR14" s="1"/>
      <c r="AS14" s="1"/>
      <c r="AT14" s="1"/>
      <c r="AU14" s="1"/>
      <c r="AV14" s="1"/>
      <c r="AW14" s="1"/>
      <c r="AX14" s="1" t="s">
        <v>416</v>
      </c>
      <c r="AY14" s="1" t="s">
        <v>417</v>
      </c>
      <c r="AZ14" s="1" t="s">
        <v>418</v>
      </c>
      <c r="BA14" s="1" t="s">
        <v>186</v>
      </c>
      <c r="BB14" s="1">
        <v>82.3</v>
      </c>
      <c r="BC14" s="1"/>
      <c r="BD14" s="1"/>
      <c r="BE14" s="1"/>
      <c r="BF14" s="1"/>
      <c r="BG14" s="1"/>
      <c r="BH14" s="1"/>
      <c r="BI14" s="1"/>
      <c r="BJ14" s="1" t="s">
        <v>419</v>
      </c>
      <c r="BK14" s="1" t="s">
        <v>420</v>
      </c>
      <c r="BL14" s="1" t="s">
        <v>421</v>
      </c>
      <c r="BM14" s="1" t="s">
        <v>422</v>
      </c>
      <c r="BN14" s="1">
        <v>114</v>
      </c>
      <c r="BO14" s="1" t="s">
        <v>423</v>
      </c>
      <c r="BP14" s="1" t="str">
        <f>HYPERLINK("https://nconnect.nicmar.ac.in/storage/profile/ProfilePhoto_H2570013_513627.jpg","Download")</f>
        <v>0</v>
      </c>
      <c r="BQ14" s="3"/>
      <c r="BR14" s="3"/>
    </row>
    <row r="15" spans="1:70">
      <c r="A15" s="1" t="s">
        <v>70</v>
      </c>
      <c r="B15" s="1" t="s">
        <v>71</v>
      </c>
      <c r="C15" s="1" t="s">
        <v>424</v>
      </c>
      <c r="D15" s="1" t="s">
        <v>425</v>
      </c>
      <c r="E15" s="1"/>
      <c r="F15" s="1" t="s">
        <v>426</v>
      </c>
      <c r="G15" s="1" t="s">
        <v>427</v>
      </c>
      <c r="H15" s="1" t="s">
        <v>428</v>
      </c>
      <c r="I15" s="1" t="s">
        <v>429</v>
      </c>
      <c r="J15" s="1">
        <v>7075774887</v>
      </c>
      <c r="K15" s="1" t="s">
        <v>78</v>
      </c>
      <c r="L15" s="1" t="s">
        <v>430</v>
      </c>
      <c r="M15" s="1" t="s">
        <v>80</v>
      </c>
      <c r="N15" s="1" t="s">
        <v>431</v>
      </c>
      <c r="O15" s="1"/>
      <c r="P15" s="1" t="s">
        <v>249</v>
      </c>
      <c r="Q15" s="1" t="s">
        <v>432</v>
      </c>
      <c r="R15" s="1" t="s">
        <v>433</v>
      </c>
      <c r="S15" s="1">
        <v>9247189502</v>
      </c>
      <c r="T15" s="1" t="s">
        <v>85</v>
      </c>
      <c r="U15" s="1" t="s">
        <v>434</v>
      </c>
      <c r="V15" s="1">
        <v>9248857277</v>
      </c>
      <c r="W15" s="1" t="s">
        <v>203</v>
      </c>
      <c r="X15" s="1" t="s">
        <v>435</v>
      </c>
      <c r="Y15" s="1" t="s">
        <v>89</v>
      </c>
      <c r="Z15" s="1" t="s">
        <v>90</v>
      </c>
      <c r="AA15" s="1" t="s">
        <v>435</v>
      </c>
      <c r="AB15" s="1" t="s">
        <v>89</v>
      </c>
      <c r="AC15" s="1" t="s">
        <v>90</v>
      </c>
      <c r="AD15" s="1" t="s">
        <v>91</v>
      </c>
      <c r="AE15" s="1" t="s">
        <v>91</v>
      </c>
      <c r="AF15" s="1" t="s">
        <v>436</v>
      </c>
      <c r="AG15" s="1" t="s">
        <v>437</v>
      </c>
      <c r="AH15" s="1" t="s">
        <v>234</v>
      </c>
      <c r="AI15" s="1" t="s">
        <v>438</v>
      </c>
      <c r="AJ15" s="1">
        <v>88</v>
      </c>
      <c r="AK15" s="1">
        <v>8.8</v>
      </c>
      <c r="AL15" s="1" t="s">
        <v>439</v>
      </c>
      <c r="AM15" s="1" t="s">
        <v>440</v>
      </c>
      <c r="AN15" s="1" t="s">
        <v>261</v>
      </c>
      <c r="AO15" s="1" t="s">
        <v>441</v>
      </c>
      <c r="AP15" s="1">
        <v>72.8</v>
      </c>
      <c r="AQ15" s="1"/>
      <c r="AR15" s="1"/>
      <c r="AS15" s="1"/>
      <c r="AT15" s="1"/>
      <c r="AU15" s="1"/>
      <c r="AV15" s="1"/>
      <c r="AW15" s="1"/>
      <c r="AX15" s="1" t="s">
        <v>100</v>
      </c>
      <c r="AY15" s="1" t="s">
        <v>442</v>
      </c>
      <c r="AZ15" s="1" t="s">
        <v>131</v>
      </c>
      <c r="BA15" s="1" t="s">
        <v>443</v>
      </c>
      <c r="BB15" s="1">
        <v>61</v>
      </c>
      <c r="BC15" s="1">
        <v>6.3</v>
      </c>
      <c r="BD15" s="1"/>
      <c r="BE15" s="1"/>
      <c r="BF15" s="1"/>
      <c r="BG15" s="1"/>
      <c r="BH15" s="1"/>
      <c r="BI15" s="1"/>
      <c r="BJ15" s="1" t="s">
        <v>444</v>
      </c>
      <c r="BK15" s="1"/>
      <c r="BL15" s="1"/>
      <c r="BM15" s="1" t="s">
        <v>445</v>
      </c>
      <c r="BN15" s="1">
        <v>48</v>
      </c>
      <c r="BO15" s="1" t="s">
        <v>446</v>
      </c>
      <c r="BP15" s="1" t="str">
        <f>HYPERLINK("https://nconnect.nicmar.ac.in/storage/profile/ProfilePhoto_H2570014_584297.jpg","Download")</f>
        <v>0</v>
      </c>
      <c r="BQ15" s="3"/>
      <c r="BR15" s="3"/>
    </row>
    <row r="16" spans="1:70">
      <c r="A16" s="1" t="s">
        <v>70</v>
      </c>
      <c r="B16" s="1" t="s">
        <v>71</v>
      </c>
      <c r="C16" s="1" t="s">
        <v>447</v>
      </c>
      <c r="D16" s="1" t="s">
        <v>448</v>
      </c>
      <c r="E16" s="1"/>
      <c r="F16" s="1" t="s">
        <v>449</v>
      </c>
      <c r="G16" s="1" t="s">
        <v>450</v>
      </c>
      <c r="H16" s="1" t="s">
        <v>451</v>
      </c>
      <c r="I16" s="1" t="s">
        <v>452</v>
      </c>
      <c r="J16" s="1">
        <v>9515346644</v>
      </c>
      <c r="K16" s="1" t="s">
        <v>78</v>
      </c>
      <c r="L16" s="1" t="s">
        <v>453</v>
      </c>
      <c r="M16" s="1" t="s">
        <v>80</v>
      </c>
      <c r="N16" s="1" t="s">
        <v>454</v>
      </c>
      <c r="O16" s="1"/>
      <c r="P16" s="1" t="s">
        <v>82</v>
      </c>
      <c r="Q16" s="1" t="s">
        <v>455</v>
      </c>
      <c r="R16" s="1" t="s">
        <v>456</v>
      </c>
      <c r="S16" s="1">
        <v>9949851991</v>
      </c>
      <c r="T16" s="1" t="s">
        <v>457</v>
      </c>
      <c r="U16" s="1" t="s">
        <v>458</v>
      </c>
      <c r="V16" s="1">
        <v>9949851991</v>
      </c>
      <c r="W16" s="1" t="s">
        <v>146</v>
      </c>
      <c r="X16" s="1" t="s">
        <v>459</v>
      </c>
      <c r="Y16" s="1" t="s">
        <v>460</v>
      </c>
      <c r="Z16" s="1" t="s">
        <v>308</v>
      </c>
      <c r="AA16" s="1" t="s">
        <v>459</v>
      </c>
      <c r="AB16" s="1" t="s">
        <v>460</v>
      </c>
      <c r="AC16" s="1" t="s">
        <v>308</v>
      </c>
      <c r="AD16" s="1" t="s">
        <v>91</v>
      </c>
      <c r="AE16" s="1" t="s">
        <v>91</v>
      </c>
      <c r="AF16" s="1" t="s">
        <v>461</v>
      </c>
      <c r="AG16" s="1" t="s">
        <v>462</v>
      </c>
      <c r="AH16" s="1" t="s">
        <v>181</v>
      </c>
      <c r="AI16" s="1" t="s">
        <v>312</v>
      </c>
      <c r="AJ16" s="1">
        <v>93</v>
      </c>
      <c r="AK16" s="1">
        <v>9.3</v>
      </c>
      <c r="AL16" s="1"/>
      <c r="AM16" s="1"/>
      <c r="AN16" s="1"/>
      <c r="AO16" s="1"/>
      <c r="AP16" s="1"/>
      <c r="AQ16" s="1"/>
      <c r="AR16" s="1" t="s">
        <v>209</v>
      </c>
      <c r="AS16" s="1" t="s">
        <v>463</v>
      </c>
      <c r="AT16" s="1" t="s">
        <v>151</v>
      </c>
      <c r="AU16" s="1" t="s">
        <v>441</v>
      </c>
      <c r="AV16" s="1">
        <v>90.43</v>
      </c>
      <c r="AW16" s="1">
        <v>9.04</v>
      </c>
      <c r="AX16" s="1" t="s">
        <v>464</v>
      </c>
      <c r="AY16" s="1" t="s">
        <v>465</v>
      </c>
      <c r="AZ16" s="1" t="s">
        <v>128</v>
      </c>
      <c r="BA16" s="1" t="s">
        <v>215</v>
      </c>
      <c r="BB16" s="1">
        <v>92.3</v>
      </c>
      <c r="BC16" s="1">
        <v>9.23</v>
      </c>
      <c r="BD16" s="1"/>
      <c r="BE16" s="1"/>
      <c r="BF16" s="1"/>
      <c r="BG16" s="1"/>
      <c r="BH16" s="1"/>
      <c r="BI16" s="1"/>
      <c r="BJ16" s="1" t="s">
        <v>466</v>
      </c>
      <c r="BK16" s="1"/>
      <c r="BL16" s="1"/>
      <c r="BM16" s="1" t="s">
        <v>467</v>
      </c>
      <c r="BN16" s="1">
        <v>38</v>
      </c>
      <c r="BO16" s="1" t="s">
        <v>468</v>
      </c>
      <c r="BP16" s="1" t="str">
        <f>HYPERLINK("https://nconnect.nicmar.ac.in/storage/profile/ProfilePhoto_H2570015_783469.jpg","Download")</f>
        <v>0</v>
      </c>
      <c r="BQ16" s="3"/>
      <c r="BR16" s="3"/>
    </row>
    <row r="17" spans="1:70">
      <c r="A17" s="1" t="s">
        <v>70</v>
      </c>
      <c r="B17" s="1" t="s">
        <v>71</v>
      </c>
      <c r="C17" s="1" t="s">
        <v>469</v>
      </c>
      <c r="D17" s="1" t="s">
        <v>470</v>
      </c>
      <c r="E17" s="1"/>
      <c r="F17" s="1" t="s">
        <v>471</v>
      </c>
      <c r="G17" s="1" t="s">
        <v>472</v>
      </c>
      <c r="H17" s="1" t="s">
        <v>473</v>
      </c>
      <c r="I17" s="1" t="s">
        <v>474</v>
      </c>
      <c r="J17" s="1">
        <v>9866372056</v>
      </c>
      <c r="K17" s="1" t="s">
        <v>196</v>
      </c>
      <c r="L17" s="1" t="s">
        <v>475</v>
      </c>
      <c r="M17" s="1" t="s">
        <v>80</v>
      </c>
      <c r="N17" s="1" t="s">
        <v>476</v>
      </c>
      <c r="O17" s="1"/>
      <c r="P17" s="1" t="s">
        <v>329</v>
      </c>
      <c r="Q17" s="1" t="s">
        <v>477</v>
      </c>
      <c r="R17" s="1" t="s">
        <v>478</v>
      </c>
      <c r="S17" s="1">
        <v>9666142056</v>
      </c>
      <c r="T17" s="1" t="s">
        <v>479</v>
      </c>
      <c r="U17" s="1" t="s">
        <v>480</v>
      </c>
      <c r="V17" s="1">
        <v>9959173455</v>
      </c>
      <c r="W17" s="1" t="s">
        <v>479</v>
      </c>
      <c r="X17" s="1" t="s">
        <v>481</v>
      </c>
      <c r="Y17" s="1" t="s">
        <v>89</v>
      </c>
      <c r="Z17" s="1" t="s">
        <v>90</v>
      </c>
      <c r="AA17" s="1" t="s">
        <v>481</v>
      </c>
      <c r="AB17" s="1" t="s">
        <v>89</v>
      </c>
      <c r="AC17" s="1" t="s">
        <v>90</v>
      </c>
      <c r="AD17" s="1" t="s">
        <v>91</v>
      </c>
      <c r="AE17" s="1" t="s">
        <v>91</v>
      </c>
      <c r="AF17" s="1" t="s">
        <v>482</v>
      </c>
      <c r="AG17" s="1" t="s">
        <v>483</v>
      </c>
      <c r="AH17" s="1" t="s">
        <v>181</v>
      </c>
      <c r="AI17" s="1" t="s">
        <v>312</v>
      </c>
      <c r="AJ17" s="1">
        <v>90</v>
      </c>
      <c r="AK17" s="1">
        <v>9</v>
      </c>
      <c r="AL17" s="1" t="s">
        <v>484</v>
      </c>
      <c r="AM17" s="1" t="s">
        <v>483</v>
      </c>
      <c r="AN17" s="1" t="s">
        <v>485</v>
      </c>
      <c r="AO17" s="1" t="s">
        <v>315</v>
      </c>
      <c r="AP17" s="1">
        <v>88</v>
      </c>
      <c r="AQ17" s="1">
        <v>8.8</v>
      </c>
      <c r="AR17" s="1"/>
      <c r="AS17" s="1"/>
      <c r="AT17" s="1"/>
      <c r="AU17" s="1"/>
      <c r="AV17" s="1"/>
      <c r="AW17" s="1"/>
      <c r="AX17" s="1" t="s">
        <v>486</v>
      </c>
      <c r="AY17" s="1" t="s">
        <v>487</v>
      </c>
      <c r="AZ17" s="1" t="s">
        <v>488</v>
      </c>
      <c r="BA17" s="1" t="s">
        <v>132</v>
      </c>
      <c r="BB17" s="1">
        <v>79</v>
      </c>
      <c r="BC17" s="1">
        <v>7.95</v>
      </c>
      <c r="BD17" s="1"/>
      <c r="BE17" s="1"/>
      <c r="BF17" s="1"/>
      <c r="BG17" s="1"/>
      <c r="BH17" s="1"/>
      <c r="BI17" s="1"/>
      <c r="BJ17" s="1" t="s">
        <v>489</v>
      </c>
      <c r="BK17" s="1"/>
      <c r="BL17" s="1"/>
      <c r="BM17" s="1" t="s">
        <v>490</v>
      </c>
      <c r="BN17" s="1">
        <v>92</v>
      </c>
      <c r="BO17" s="1" t="s">
        <v>491</v>
      </c>
      <c r="BP17" s="1" t="str">
        <f>HYPERLINK("https://nconnect.nicmar.ac.in/storage/profile/ProfilePhoto_H2570016_632459.jpg","Download")</f>
        <v>0</v>
      </c>
      <c r="BQ17" s="3"/>
      <c r="BR17" s="3"/>
    </row>
    <row r="18" spans="1:70">
      <c r="A18" s="1" t="s">
        <v>70</v>
      </c>
      <c r="B18" s="1" t="s">
        <v>71</v>
      </c>
      <c r="C18" s="1" t="s">
        <v>492</v>
      </c>
      <c r="D18" s="1" t="s">
        <v>493</v>
      </c>
      <c r="E18" s="1" t="s">
        <v>494</v>
      </c>
      <c r="F18" s="1" t="s">
        <v>495</v>
      </c>
      <c r="G18" s="1" t="s">
        <v>496</v>
      </c>
      <c r="H18" s="1" t="s">
        <v>497</v>
      </c>
      <c r="I18" s="1" t="s">
        <v>498</v>
      </c>
      <c r="J18" s="1">
        <v>7702893427</v>
      </c>
      <c r="K18" s="1" t="s">
        <v>78</v>
      </c>
      <c r="L18" s="1" t="s">
        <v>499</v>
      </c>
      <c r="M18" s="1" t="s">
        <v>80</v>
      </c>
      <c r="N18" s="1" t="s">
        <v>500</v>
      </c>
      <c r="O18" s="1" t="s">
        <v>501</v>
      </c>
      <c r="P18" s="1" t="s">
        <v>82</v>
      </c>
      <c r="Q18" s="1" t="s">
        <v>502</v>
      </c>
      <c r="R18" s="1" t="s">
        <v>503</v>
      </c>
      <c r="S18" s="1">
        <v>9989354592</v>
      </c>
      <c r="T18" s="1" t="s">
        <v>504</v>
      </c>
      <c r="U18" s="1" t="s">
        <v>505</v>
      </c>
      <c r="V18" s="1">
        <v>9912445655</v>
      </c>
      <c r="W18" s="1" t="s">
        <v>146</v>
      </c>
      <c r="X18" s="1" t="s">
        <v>506</v>
      </c>
      <c r="Y18" s="1" t="s">
        <v>507</v>
      </c>
      <c r="Z18" s="1" t="s">
        <v>308</v>
      </c>
      <c r="AA18" s="1" t="s">
        <v>508</v>
      </c>
      <c r="AB18" s="1" t="s">
        <v>89</v>
      </c>
      <c r="AC18" s="1" t="s">
        <v>90</v>
      </c>
      <c r="AD18" s="1" t="s">
        <v>91</v>
      </c>
      <c r="AE18" s="1" t="s">
        <v>91</v>
      </c>
      <c r="AF18" s="1" t="s">
        <v>509</v>
      </c>
      <c r="AG18" s="1" t="s">
        <v>510</v>
      </c>
      <c r="AH18" s="1" t="s">
        <v>339</v>
      </c>
      <c r="AI18" s="1" t="s">
        <v>340</v>
      </c>
      <c r="AJ18" s="1">
        <v>92.15</v>
      </c>
      <c r="AK18" s="1">
        <v>9.7</v>
      </c>
      <c r="AL18" s="1" t="s">
        <v>511</v>
      </c>
      <c r="AM18" s="1" t="s">
        <v>512</v>
      </c>
      <c r="AN18" s="1" t="s">
        <v>181</v>
      </c>
      <c r="AO18" s="1" t="s">
        <v>363</v>
      </c>
      <c r="AP18" s="1">
        <v>84.7</v>
      </c>
      <c r="AQ18" s="1">
        <v>9.11</v>
      </c>
      <c r="AR18" s="1"/>
      <c r="AS18" s="1"/>
      <c r="AT18" s="1"/>
      <c r="AU18" s="1"/>
      <c r="AV18" s="1"/>
      <c r="AW18" s="1"/>
      <c r="AX18" s="1" t="s">
        <v>513</v>
      </c>
      <c r="AY18" s="1" t="s">
        <v>514</v>
      </c>
      <c r="AZ18" s="1" t="s">
        <v>515</v>
      </c>
      <c r="BA18" s="1" t="s">
        <v>343</v>
      </c>
      <c r="BB18" s="1">
        <v>69.1</v>
      </c>
      <c r="BC18" s="1">
        <v>7.66</v>
      </c>
      <c r="BD18" s="1"/>
      <c r="BE18" s="1"/>
      <c r="BF18" s="1"/>
      <c r="BG18" s="1"/>
      <c r="BH18" s="1"/>
      <c r="BI18" s="1"/>
      <c r="BJ18" s="1" t="s">
        <v>188</v>
      </c>
      <c r="BK18" s="1"/>
      <c r="BL18" s="1"/>
      <c r="BM18" s="1" t="s">
        <v>516</v>
      </c>
      <c r="BN18" s="1">
        <v>32</v>
      </c>
      <c r="BO18" s="1"/>
      <c r="BP18" s="1" t="str">
        <f>HYPERLINK("https://nconnect.nicmar.ac.in/storage/profile/ProfilePhoto_H2570017_968315.jpg","Download")</f>
        <v>0</v>
      </c>
      <c r="BQ18" s="3"/>
      <c r="BR18" s="3"/>
    </row>
    <row r="19" spans="1:70">
      <c r="A19" s="1" t="s">
        <v>70</v>
      </c>
      <c r="B19" s="1" t="s">
        <v>71</v>
      </c>
      <c r="C19" s="1" t="s">
        <v>517</v>
      </c>
      <c r="D19" s="1" t="s">
        <v>518</v>
      </c>
      <c r="E19" s="1"/>
      <c r="F19" s="1" t="s">
        <v>519</v>
      </c>
      <c r="G19" s="1" t="s">
        <v>520</v>
      </c>
      <c r="H19" s="1" t="s">
        <v>521</v>
      </c>
      <c r="I19" s="1" t="s">
        <v>522</v>
      </c>
      <c r="J19" s="1">
        <v>6201735132</v>
      </c>
      <c r="K19" s="1" t="s">
        <v>78</v>
      </c>
      <c r="L19" s="1" t="s">
        <v>523</v>
      </c>
      <c r="M19" s="1" t="s">
        <v>80</v>
      </c>
      <c r="N19" s="1" t="s">
        <v>524</v>
      </c>
      <c r="O19" s="1"/>
      <c r="P19" s="1" t="s">
        <v>82</v>
      </c>
      <c r="Q19" s="1" t="s">
        <v>525</v>
      </c>
      <c r="R19" s="1" t="s">
        <v>526</v>
      </c>
      <c r="S19" s="1">
        <v>7979988662</v>
      </c>
      <c r="T19" s="1" t="s">
        <v>527</v>
      </c>
      <c r="U19" s="1" t="s">
        <v>528</v>
      </c>
      <c r="V19" s="1">
        <v>8002412410</v>
      </c>
      <c r="W19" s="1" t="s">
        <v>87</v>
      </c>
      <c r="X19" s="1" t="s">
        <v>529</v>
      </c>
      <c r="Y19" s="1" t="s">
        <v>530</v>
      </c>
      <c r="Z19" s="1" t="s">
        <v>531</v>
      </c>
      <c r="AA19" s="1" t="s">
        <v>529</v>
      </c>
      <c r="AB19" s="1" t="s">
        <v>530</v>
      </c>
      <c r="AC19" s="1" t="s">
        <v>531</v>
      </c>
      <c r="AD19" s="1" t="s">
        <v>91</v>
      </c>
      <c r="AE19" s="1" t="s">
        <v>91</v>
      </c>
      <c r="AF19" s="1" t="s">
        <v>532</v>
      </c>
      <c r="AG19" s="1" t="s">
        <v>533</v>
      </c>
      <c r="AH19" s="1" t="s">
        <v>124</v>
      </c>
      <c r="AI19" s="1" t="s">
        <v>125</v>
      </c>
      <c r="AJ19" s="1">
        <v>65.54</v>
      </c>
      <c r="AK19" s="1"/>
      <c r="AL19" s="1"/>
      <c r="AM19" s="1"/>
      <c r="AN19" s="1"/>
      <c r="AO19" s="1"/>
      <c r="AP19" s="1"/>
      <c r="AQ19" s="1"/>
      <c r="AR19" s="1" t="s">
        <v>209</v>
      </c>
      <c r="AS19" s="1" t="s">
        <v>534</v>
      </c>
      <c r="AT19" s="1" t="s">
        <v>211</v>
      </c>
      <c r="AU19" s="1" t="s">
        <v>128</v>
      </c>
      <c r="AV19" s="1">
        <v>77.06</v>
      </c>
      <c r="AW19" s="1"/>
      <c r="AX19" s="1" t="s">
        <v>535</v>
      </c>
      <c r="AY19" s="1" t="s">
        <v>536</v>
      </c>
      <c r="AZ19" s="1" t="s">
        <v>537</v>
      </c>
      <c r="BA19" s="1" t="s">
        <v>132</v>
      </c>
      <c r="BB19" s="1">
        <v>81</v>
      </c>
      <c r="BC19" s="1">
        <v>8.1</v>
      </c>
      <c r="BD19" s="1"/>
      <c r="BE19" s="1"/>
      <c r="BF19" s="1"/>
      <c r="BG19" s="1"/>
      <c r="BH19" s="1"/>
      <c r="BI19" s="1"/>
      <c r="BJ19" s="1" t="s">
        <v>538</v>
      </c>
      <c r="BK19" s="1"/>
      <c r="BL19" s="1"/>
      <c r="BM19" s="1" t="s">
        <v>539</v>
      </c>
      <c r="BN19" s="1">
        <v>32</v>
      </c>
      <c r="BO19" s="1"/>
      <c r="BP19" s="1" t="str">
        <f>HYPERLINK("https://nconnect.nicmar.ac.in/storage/profile/ProfilePhoto_H2570018_358297.jpg","Download")</f>
        <v>0</v>
      </c>
      <c r="BQ19" s="3"/>
      <c r="BR19" s="3"/>
    </row>
    <row r="20" spans="1:70">
      <c r="A20" s="1" t="s">
        <v>70</v>
      </c>
      <c r="B20" s="1" t="s">
        <v>71</v>
      </c>
      <c r="C20" s="1" t="s">
        <v>540</v>
      </c>
      <c r="D20" s="1" t="s">
        <v>541</v>
      </c>
      <c r="E20" s="1" t="s">
        <v>542</v>
      </c>
      <c r="F20" s="1" t="s">
        <v>543</v>
      </c>
      <c r="G20" s="1" t="s">
        <v>544</v>
      </c>
      <c r="H20" s="1" t="s">
        <v>545</v>
      </c>
      <c r="I20" s="1" t="s">
        <v>546</v>
      </c>
      <c r="J20" s="1">
        <v>8688127381</v>
      </c>
      <c r="K20" s="1" t="s">
        <v>78</v>
      </c>
      <c r="L20" s="1" t="s">
        <v>547</v>
      </c>
      <c r="M20" s="1" t="s">
        <v>80</v>
      </c>
      <c r="N20" s="1" t="s">
        <v>548</v>
      </c>
      <c r="O20" s="1"/>
      <c r="P20" s="1" t="s">
        <v>329</v>
      </c>
      <c r="Q20" s="1" t="s">
        <v>549</v>
      </c>
      <c r="R20" s="1" t="s">
        <v>550</v>
      </c>
      <c r="S20" s="1">
        <v>9866812535</v>
      </c>
      <c r="T20" s="1" t="s">
        <v>551</v>
      </c>
      <c r="U20" s="1" t="s">
        <v>552</v>
      </c>
      <c r="V20" s="1">
        <v>9866812535</v>
      </c>
      <c r="W20" s="1" t="s">
        <v>146</v>
      </c>
      <c r="X20" s="1" t="s">
        <v>553</v>
      </c>
      <c r="Y20" s="1" t="s">
        <v>554</v>
      </c>
      <c r="Z20" s="1" t="s">
        <v>308</v>
      </c>
      <c r="AA20" s="1" t="s">
        <v>553</v>
      </c>
      <c r="AB20" s="1" t="s">
        <v>554</v>
      </c>
      <c r="AC20" s="1" t="s">
        <v>308</v>
      </c>
      <c r="AD20" s="1" t="s">
        <v>91</v>
      </c>
      <c r="AE20" s="1" t="s">
        <v>91</v>
      </c>
      <c r="AF20" s="1" t="s">
        <v>555</v>
      </c>
      <c r="AG20" s="1" t="s">
        <v>556</v>
      </c>
      <c r="AH20" s="1" t="s">
        <v>339</v>
      </c>
      <c r="AI20" s="1" t="s">
        <v>340</v>
      </c>
      <c r="AJ20" s="1">
        <v>93.1</v>
      </c>
      <c r="AK20" s="1">
        <v>0</v>
      </c>
      <c r="AL20" s="1" t="s">
        <v>557</v>
      </c>
      <c r="AM20" s="1" t="s">
        <v>558</v>
      </c>
      <c r="AN20" s="1" t="s">
        <v>181</v>
      </c>
      <c r="AO20" s="1" t="s">
        <v>363</v>
      </c>
      <c r="AP20" s="1">
        <v>94.3</v>
      </c>
      <c r="AQ20" s="1">
        <v>0</v>
      </c>
      <c r="AR20" s="1"/>
      <c r="AS20" s="1"/>
      <c r="AT20" s="1"/>
      <c r="AU20" s="1"/>
      <c r="AV20" s="1"/>
      <c r="AW20" s="1"/>
      <c r="AX20" s="1" t="s">
        <v>559</v>
      </c>
      <c r="AY20" s="1" t="s">
        <v>560</v>
      </c>
      <c r="AZ20" s="1" t="s">
        <v>561</v>
      </c>
      <c r="BA20" s="1" t="s">
        <v>562</v>
      </c>
      <c r="BB20" s="1">
        <v>70.53</v>
      </c>
      <c r="BC20" s="1">
        <v>6.64</v>
      </c>
      <c r="BD20" s="1"/>
      <c r="BE20" s="1"/>
      <c r="BF20" s="1"/>
      <c r="BG20" s="1"/>
      <c r="BH20" s="1"/>
      <c r="BI20" s="1"/>
      <c r="BJ20" s="1" t="s">
        <v>563</v>
      </c>
      <c r="BK20" s="1" t="s">
        <v>564</v>
      </c>
      <c r="BL20" s="1" t="s">
        <v>565</v>
      </c>
      <c r="BM20" s="1" t="s">
        <v>566</v>
      </c>
      <c r="BN20" s="1">
        <v>24</v>
      </c>
      <c r="BO20" s="1"/>
      <c r="BP20" s="1" t="str">
        <f>HYPERLINK("https://nconnect.nicmar.ac.in/storage/profile/ProfilePhoto_H2570019_359428.jpg","Download")</f>
        <v>0</v>
      </c>
      <c r="BQ20" s="3"/>
      <c r="BR20" s="3"/>
    </row>
    <row r="21" spans="1:70">
      <c r="A21" s="1" t="s">
        <v>70</v>
      </c>
      <c r="B21" s="1" t="s">
        <v>71</v>
      </c>
      <c r="C21" s="1" t="s">
        <v>567</v>
      </c>
      <c r="D21" s="1" t="s">
        <v>568</v>
      </c>
      <c r="E21" s="1"/>
      <c r="F21" s="1" t="s">
        <v>569</v>
      </c>
      <c r="G21" s="1" t="s">
        <v>570</v>
      </c>
      <c r="H21" s="1" t="s">
        <v>571</v>
      </c>
      <c r="I21" s="1" t="s">
        <v>572</v>
      </c>
      <c r="J21" s="1">
        <v>8340876245</v>
      </c>
      <c r="K21" s="1" t="s">
        <v>78</v>
      </c>
      <c r="L21" s="1" t="s">
        <v>573</v>
      </c>
      <c r="M21" s="1" t="s">
        <v>80</v>
      </c>
      <c r="N21" s="1" t="s">
        <v>574</v>
      </c>
      <c r="O21" s="1" t="s">
        <v>575</v>
      </c>
      <c r="P21" s="1" t="s">
        <v>329</v>
      </c>
      <c r="Q21" s="1" t="s">
        <v>576</v>
      </c>
      <c r="R21" s="1" t="s">
        <v>577</v>
      </c>
      <c r="S21" s="1">
        <v>9848876245</v>
      </c>
      <c r="T21" s="1" t="s">
        <v>578</v>
      </c>
      <c r="U21" s="1" t="s">
        <v>579</v>
      </c>
      <c r="V21" s="1">
        <v>9948477540</v>
      </c>
      <c r="W21" s="1" t="s">
        <v>580</v>
      </c>
      <c r="X21" s="1" t="s">
        <v>581</v>
      </c>
      <c r="Y21" s="1" t="s">
        <v>582</v>
      </c>
      <c r="Z21" s="1" t="s">
        <v>90</v>
      </c>
      <c r="AA21" s="1" t="s">
        <v>581</v>
      </c>
      <c r="AB21" s="1" t="s">
        <v>582</v>
      </c>
      <c r="AC21" s="1" t="s">
        <v>90</v>
      </c>
      <c r="AD21" s="1" t="s">
        <v>91</v>
      </c>
      <c r="AE21" s="1" t="s">
        <v>91</v>
      </c>
      <c r="AF21" s="1" t="s">
        <v>583</v>
      </c>
      <c r="AG21" s="1" t="s">
        <v>584</v>
      </c>
      <c r="AH21" s="1" t="s">
        <v>585</v>
      </c>
      <c r="AI21" s="1" t="s">
        <v>95</v>
      </c>
      <c r="AJ21" s="1">
        <v>88.35</v>
      </c>
      <c r="AK21" s="1">
        <v>9.3</v>
      </c>
      <c r="AL21" s="1" t="s">
        <v>586</v>
      </c>
      <c r="AM21" s="1" t="s">
        <v>440</v>
      </c>
      <c r="AN21" s="1" t="s">
        <v>260</v>
      </c>
      <c r="AO21" s="1" t="s">
        <v>99</v>
      </c>
      <c r="AP21" s="1">
        <v>85.8</v>
      </c>
      <c r="AQ21" s="1"/>
      <c r="AR21" s="1"/>
      <c r="AS21" s="1"/>
      <c r="AT21" s="1"/>
      <c r="AU21" s="1"/>
      <c r="AV21" s="1"/>
      <c r="AW21" s="1"/>
      <c r="AX21" s="1" t="s">
        <v>100</v>
      </c>
      <c r="AY21" s="1" t="s">
        <v>587</v>
      </c>
      <c r="AZ21" s="1" t="s">
        <v>212</v>
      </c>
      <c r="BA21" s="1" t="s">
        <v>132</v>
      </c>
      <c r="BB21" s="1">
        <v>79.14</v>
      </c>
      <c r="BC21" s="1">
        <v>8.33</v>
      </c>
      <c r="BD21" s="1"/>
      <c r="BE21" s="1"/>
      <c r="BF21" s="1"/>
      <c r="BG21" s="1"/>
      <c r="BH21" s="1"/>
      <c r="BI21" s="1"/>
      <c r="BJ21" s="1" t="s">
        <v>588</v>
      </c>
      <c r="BK21" s="1"/>
      <c r="BL21" s="1"/>
      <c r="BM21" s="1" t="s">
        <v>589</v>
      </c>
      <c r="BN21" s="1">
        <v>36</v>
      </c>
      <c r="BO21" s="1" t="s">
        <v>590</v>
      </c>
      <c r="BP21" s="1" t="str">
        <f>HYPERLINK("https://nconnect.nicmar.ac.in/storage/profile/ProfilePhoto_H2570020_178924.jpg","Download")</f>
        <v>0</v>
      </c>
      <c r="BQ21" s="3"/>
      <c r="BR21" s="3"/>
    </row>
    <row r="22" spans="1:70">
      <c r="A22" s="1" t="s">
        <v>70</v>
      </c>
      <c r="B22" s="1" t="s">
        <v>71</v>
      </c>
      <c r="C22" s="1" t="s">
        <v>591</v>
      </c>
      <c r="D22" s="1" t="s">
        <v>592</v>
      </c>
      <c r="E22" s="1"/>
      <c r="F22" s="1" t="s">
        <v>593</v>
      </c>
      <c r="G22" s="1" t="s">
        <v>594</v>
      </c>
      <c r="H22" s="1" t="s">
        <v>595</v>
      </c>
      <c r="I22" s="1" t="s">
        <v>596</v>
      </c>
      <c r="J22" s="1">
        <v>8374613327</v>
      </c>
      <c r="K22" s="1" t="s">
        <v>78</v>
      </c>
      <c r="L22" s="1" t="s">
        <v>597</v>
      </c>
      <c r="M22" s="1" t="s">
        <v>80</v>
      </c>
      <c r="N22" s="1" t="s">
        <v>598</v>
      </c>
      <c r="O22" s="1"/>
      <c r="P22" s="1" t="s">
        <v>171</v>
      </c>
      <c r="Q22" s="1" t="s">
        <v>599</v>
      </c>
      <c r="R22" s="1" t="s">
        <v>600</v>
      </c>
      <c r="S22" s="1">
        <v>9642812883</v>
      </c>
      <c r="T22" s="1" t="s">
        <v>479</v>
      </c>
      <c r="U22" s="1" t="s">
        <v>601</v>
      </c>
      <c r="V22" s="1">
        <v>9966451091</v>
      </c>
      <c r="W22" s="1" t="s">
        <v>87</v>
      </c>
      <c r="X22" s="1" t="s">
        <v>602</v>
      </c>
      <c r="Y22" s="1" t="s">
        <v>507</v>
      </c>
      <c r="Z22" s="1" t="s">
        <v>308</v>
      </c>
      <c r="AA22" s="1" t="s">
        <v>602</v>
      </c>
      <c r="AB22" s="1" t="s">
        <v>507</v>
      </c>
      <c r="AC22" s="1" t="s">
        <v>308</v>
      </c>
      <c r="AD22" s="1" t="s">
        <v>91</v>
      </c>
      <c r="AE22" s="1" t="s">
        <v>91</v>
      </c>
      <c r="AF22" s="1" t="s">
        <v>603</v>
      </c>
      <c r="AG22" s="1" t="s">
        <v>462</v>
      </c>
      <c r="AH22" s="1" t="s">
        <v>151</v>
      </c>
      <c r="AI22" s="1" t="s">
        <v>363</v>
      </c>
      <c r="AJ22" s="1">
        <v>88.35</v>
      </c>
      <c r="AK22" s="1">
        <v>9.3</v>
      </c>
      <c r="AL22" s="1" t="s">
        <v>586</v>
      </c>
      <c r="AM22" s="1" t="s">
        <v>462</v>
      </c>
      <c r="AN22" s="1" t="s">
        <v>98</v>
      </c>
      <c r="AO22" s="1" t="s">
        <v>604</v>
      </c>
      <c r="AP22" s="1">
        <v>96.1</v>
      </c>
      <c r="AQ22" s="1"/>
      <c r="AR22" s="1"/>
      <c r="AS22" s="1"/>
      <c r="AT22" s="1"/>
      <c r="AU22" s="1"/>
      <c r="AV22" s="1"/>
      <c r="AW22" s="1"/>
      <c r="AX22" s="1" t="s">
        <v>605</v>
      </c>
      <c r="AY22" s="1" t="s">
        <v>606</v>
      </c>
      <c r="AZ22" s="1" t="s">
        <v>102</v>
      </c>
      <c r="BA22" s="1" t="s">
        <v>607</v>
      </c>
      <c r="BB22" s="1">
        <v>68.6</v>
      </c>
      <c r="BC22" s="1">
        <v>7.61</v>
      </c>
      <c r="BD22" s="1"/>
      <c r="BE22" s="1"/>
      <c r="BF22" s="1"/>
      <c r="BG22" s="1"/>
      <c r="BH22" s="1"/>
      <c r="BI22" s="1"/>
      <c r="BJ22" s="1" t="s">
        <v>238</v>
      </c>
      <c r="BK22" s="1"/>
      <c r="BL22" s="1"/>
      <c r="BM22" s="1" t="s">
        <v>608</v>
      </c>
      <c r="BN22" s="1">
        <v>25</v>
      </c>
      <c r="BO22" s="1" t="s">
        <v>609</v>
      </c>
      <c r="BP22" s="1" t="str">
        <f>HYPERLINK("https://nconnect.nicmar.ac.in/storage/profile/ProfilePhoto_H2570021_274693.jpg","Download")</f>
        <v>0</v>
      </c>
      <c r="BQ22" s="3"/>
      <c r="BR22" s="3"/>
    </row>
    <row r="23" spans="1:70">
      <c r="A23" s="1" t="s">
        <v>70</v>
      </c>
      <c r="B23" s="1" t="s">
        <v>71</v>
      </c>
      <c r="C23" s="1" t="s">
        <v>610</v>
      </c>
      <c r="D23" s="1" t="s">
        <v>611</v>
      </c>
      <c r="E23" s="1"/>
      <c r="F23" s="1" t="s">
        <v>612</v>
      </c>
      <c r="G23" s="1" t="s">
        <v>613</v>
      </c>
      <c r="H23" s="1" t="s">
        <v>614</v>
      </c>
      <c r="I23" s="1" t="s">
        <v>615</v>
      </c>
      <c r="J23" s="1">
        <v>9346053415</v>
      </c>
      <c r="K23" s="1" t="s">
        <v>78</v>
      </c>
      <c r="L23" s="1" t="s">
        <v>616</v>
      </c>
      <c r="M23" s="1" t="s">
        <v>80</v>
      </c>
      <c r="N23" s="1" t="s">
        <v>617</v>
      </c>
      <c r="O23" s="1" t="s">
        <v>618</v>
      </c>
      <c r="P23" s="1" t="s">
        <v>82</v>
      </c>
      <c r="Q23" s="1" t="s">
        <v>619</v>
      </c>
      <c r="R23" s="1" t="s">
        <v>620</v>
      </c>
      <c r="S23" s="1">
        <v>7893275817</v>
      </c>
      <c r="T23" s="1" t="s">
        <v>377</v>
      </c>
      <c r="U23" s="1" t="s">
        <v>621</v>
      </c>
      <c r="V23" s="1">
        <v>7893275817</v>
      </c>
      <c r="W23" s="1" t="s">
        <v>377</v>
      </c>
      <c r="X23" s="1" t="s">
        <v>622</v>
      </c>
      <c r="Y23" s="1" t="s">
        <v>623</v>
      </c>
      <c r="Z23" s="1" t="s">
        <v>90</v>
      </c>
      <c r="AA23" s="1" t="s">
        <v>622</v>
      </c>
      <c r="AB23" s="1" t="s">
        <v>623</v>
      </c>
      <c r="AC23" s="1" t="s">
        <v>90</v>
      </c>
      <c r="AD23" s="1" t="s">
        <v>91</v>
      </c>
      <c r="AE23" s="1" t="s">
        <v>91</v>
      </c>
      <c r="AF23" s="1" t="s">
        <v>624</v>
      </c>
      <c r="AG23" s="1" t="s">
        <v>625</v>
      </c>
      <c r="AH23" s="1" t="s">
        <v>626</v>
      </c>
      <c r="AI23" s="1" t="s">
        <v>95</v>
      </c>
      <c r="AJ23" s="1">
        <v>88</v>
      </c>
      <c r="AK23" s="1">
        <v>9.3</v>
      </c>
      <c r="AL23" s="1"/>
      <c r="AM23" s="1"/>
      <c r="AN23" s="1"/>
      <c r="AO23" s="1"/>
      <c r="AP23" s="1"/>
      <c r="AQ23" s="1"/>
      <c r="AR23" s="1" t="s">
        <v>209</v>
      </c>
      <c r="AS23" s="1" t="s">
        <v>627</v>
      </c>
      <c r="AT23" s="1" t="s">
        <v>260</v>
      </c>
      <c r="AU23" s="1" t="s">
        <v>537</v>
      </c>
      <c r="AV23" s="1">
        <v>81</v>
      </c>
      <c r="AW23" s="1">
        <v>8.56</v>
      </c>
      <c r="AX23" s="1" t="s">
        <v>628</v>
      </c>
      <c r="AY23" s="1" t="s">
        <v>629</v>
      </c>
      <c r="AZ23" s="1" t="s">
        <v>630</v>
      </c>
      <c r="BA23" s="1" t="s">
        <v>103</v>
      </c>
      <c r="BB23" s="1">
        <v>76</v>
      </c>
      <c r="BC23" s="1">
        <v>8.04</v>
      </c>
      <c r="BD23" s="1"/>
      <c r="BE23" s="1"/>
      <c r="BF23" s="1"/>
      <c r="BG23" s="1"/>
      <c r="BH23" s="1"/>
      <c r="BI23" s="1"/>
      <c r="BJ23" s="1" t="s">
        <v>631</v>
      </c>
      <c r="BK23" s="1"/>
      <c r="BL23" s="1"/>
      <c r="BM23" s="1" t="s">
        <v>632</v>
      </c>
      <c r="BN23" s="1">
        <v>21</v>
      </c>
      <c r="BO23" s="1"/>
      <c r="BP23" s="1" t="str">
        <f>HYPERLINK("https://nconnect.nicmar.ac.in/storage/profile/ProfilePhoto_H2570022_428153.jpg","Download")</f>
        <v>0</v>
      </c>
      <c r="BQ23" s="3"/>
      <c r="BR23" s="3"/>
    </row>
    <row r="24" spans="1:70">
      <c r="A24" s="1" t="s">
        <v>70</v>
      </c>
      <c r="B24" s="1" t="s">
        <v>71</v>
      </c>
      <c r="C24" s="1" t="s">
        <v>633</v>
      </c>
      <c r="D24" s="1" t="s">
        <v>634</v>
      </c>
      <c r="E24" s="1" t="s">
        <v>635</v>
      </c>
      <c r="F24" s="1" t="s">
        <v>636</v>
      </c>
      <c r="G24" s="1" t="s">
        <v>637</v>
      </c>
      <c r="H24" s="1" t="s">
        <v>638</v>
      </c>
      <c r="I24" s="1" t="s">
        <v>639</v>
      </c>
      <c r="J24" s="1">
        <v>9550813662</v>
      </c>
      <c r="K24" s="1" t="s">
        <v>78</v>
      </c>
      <c r="L24" s="1" t="s">
        <v>640</v>
      </c>
      <c r="M24" s="1" t="s">
        <v>80</v>
      </c>
      <c r="N24" s="1" t="s">
        <v>641</v>
      </c>
      <c r="O24" s="1"/>
      <c r="P24" s="1" t="s">
        <v>329</v>
      </c>
      <c r="Q24" s="1" t="s">
        <v>642</v>
      </c>
      <c r="R24" s="1" t="s">
        <v>643</v>
      </c>
      <c r="S24" s="1">
        <v>9866919463</v>
      </c>
      <c r="T24" s="1" t="s">
        <v>644</v>
      </c>
      <c r="U24" s="1" t="s">
        <v>645</v>
      </c>
      <c r="V24" s="1">
        <v>7075061286</v>
      </c>
      <c r="W24" s="1" t="s">
        <v>580</v>
      </c>
      <c r="X24" s="1" t="s">
        <v>646</v>
      </c>
      <c r="Y24" s="1" t="s">
        <v>623</v>
      </c>
      <c r="Z24" s="1" t="s">
        <v>90</v>
      </c>
      <c r="AA24" s="1" t="s">
        <v>646</v>
      </c>
      <c r="AB24" s="1" t="s">
        <v>623</v>
      </c>
      <c r="AC24" s="1" t="s">
        <v>90</v>
      </c>
      <c r="AD24" s="1" t="s">
        <v>91</v>
      </c>
      <c r="AE24" s="1" t="s">
        <v>91</v>
      </c>
      <c r="AF24" s="1" t="s">
        <v>647</v>
      </c>
      <c r="AG24" s="1" t="s">
        <v>648</v>
      </c>
      <c r="AH24" s="1" t="s">
        <v>412</v>
      </c>
      <c r="AI24" s="1" t="s">
        <v>125</v>
      </c>
      <c r="AJ24" s="1">
        <v>85</v>
      </c>
      <c r="AK24" s="1">
        <v>8.5</v>
      </c>
      <c r="AL24" s="1" t="s">
        <v>649</v>
      </c>
      <c r="AM24" s="1" t="s">
        <v>650</v>
      </c>
      <c r="AN24" s="1" t="s">
        <v>211</v>
      </c>
      <c r="AO24" s="1" t="s">
        <v>264</v>
      </c>
      <c r="AP24" s="1">
        <v>85.2</v>
      </c>
      <c r="AQ24" s="1">
        <v>8.52</v>
      </c>
      <c r="AR24" s="1"/>
      <c r="AS24" s="1"/>
      <c r="AT24" s="1"/>
      <c r="AU24" s="1"/>
      <c r="AV24" s="1"/>
      <c r="AW24" s="1"/>
      <c r="AX24" s="1" t="s">
        <v>651</v>
      </c>
      <c r="AY24" s="1" t="s">
        <v>652</v>
      </c>
      <c r="AZ24" s="1" t="s">
        <v>488</v>
      </c>
      <c r="BA24" s="1" t="s">
        <v>653</v>
      </c>
      <c r="BB24" s="1">
        <v>65.9</v>
      </c>
      <c r="BC24" s="1">
        <v>6.59</v>
      </c>
      <c r="BD24" s="1"/>
      <c r="BE24" s="1"/>
      <c r="BF24" s="1"/>
      <c r="BG24" s="1"/>
      <c r="BH24" s="1"/>
      <c r="BI24" s="1"/>
      <c r="BJ24" s="1" t="s">
        <v>588</v>
      </c>
      <c r="BK24" s="1"/>
      <c r="BL24" s="1"/>
      <c r="BM24" s="1" t="s">
        <v>654</v>
      </c>
      <c r="BN24" s="1">
        <v>75</v>
      </c>
      <c r="BO24" s="1"/>
      <c r="BP24" s="1" t="str">
        <f>HYPERLINK("https://nconnect.nicmar.ac.in/storage/profile/ProfilePhoto_H2570023_132869.jpg","Download")</f>
        <v>0</v>
      </c>
      <c r="BQ24" s="3"/>
      <c r="BR24" s="3"/>
    </row>
    <row r="25" spans="1:70">
      <c r="A25" s="1" t="s">
        <v>70</v>
      </c>
      <c r="B25" s="1" t="s">
        <v>71</v>
      </c>
      <c r="C25" s="1" t="s">
        <v>655</v>
      </c>
      <c r="D25" s="1" t="s">
        <v>656</v>
      </c>
      <c r="E25" s="1"/>
      <c r="F25" s="1" t="s">
        <v>657</v>
      </c>
      <c r="G25" s="1" t="s">
        <v>658</v>
      </c>
      <c r="H25" s="1" t="s">
        <v>659</v>
      </c>
      <c r="I25" s="1" t="s">
        <v>660</v>
      </c>
      <c r="J25" s="1">
        <v>9488833232</v>
      </c>
      <c r="K25" s="1" t="s">
        <v>78</v>
      </c>
      <c r="L25" s="1" t="s">
        <v>661</v>
      </c>
      <c r="M25" s="1" t="s">
        <v>80</v>
      </c>
      <c r="N25" s="1" t="s">
        <v>662</v>
      </c>
      <c r="O25" s="1"/>
      <c r="P25" s="1" t="s">
        <v>663</v>
      </c>
      <c r="Q25" s="1" t="s">
        <v>664</v>
      </c>
      <c r="R25" s="1" t="s">
        <v>665</v>
      </c>
      <c r="S25" s="1">
        <v>9443573830</v>
      </c>
      <c r="T25" s="1" t="s">
        <v>666</v>
      </c>
      <c r="U25" s="1" t="s">
        <v>667</v>
      </c>
      <c r="V25" s="1">
        <v>9443810966</v>
      </c>
      <c r="W25" s="1" t="s">
        <v>203</v>
      </c>
      <c r="X25" s="1" t="s">
        <v>668</v>
      </c>
      <c r="Y25" s="1" t="s">
        <v>669</v>
      </c>
      <c r="Z25" s="1" t="s">
        <v>381</v>
      </c>
      <c r="AA25" s="1" t="s">
        <v>668</v>
      </c>
      <c r="AB25" s="1" t="s">
        <v>669</v>
      </c>
      <c r="AC25" s="1" t="s">
        <v>381</v>
      </c>
      <c r="AD25" s="1" t="s">
        <v>91</v>
      </c>
      <c r="AE25" s="1" t="s">
        <v>91</v>
      </c>
      <c r="AF25" s="1" t="s">
        <v>670</v>
      </c>
      <c r="AG25" s="1" t="s">
        <v>671</v>
      </c>
      <c r="AH25" s="1" t="s">
        <v>151</v>
      </c>
      <c r="AI25" s="1" t="s">
        <v>438</v>
      </c>
      <c r="AJ25" s="1">
        <v>66.2</v>
      </c>
      <c r="AK25" s="1"/>
      <c r="AL25" s="1" t="s">
        <v>672</v>
      </c>
      <c r="AM25" s="1" t="s">
        <v>671</v>
      </c>
      <c r="AN25" s="1" t="s">
        <v>98</v>
      </c>
      <c r="AO25" s="1" t="s">
        <v>235</v>
      </c>
      <c r="AP25" s="1">
        <v>75</v>
      </c>
      <c r="AQ25" s="1"/>
      <c r="AR25" s="1"/>
      <c r="AS25" s="1"/>
      <c r="AT25" s="1"/>
      <c r="AU25" s="1"/>
      <c r="AV25" s="1"/>
      <c r="AW25" s="1"/>
      <c r="AX25" s="1" t="s">
        <v>389</v>
      </c>
      <c r="AY25" s="1" t="s">
        <v>673</v>
      </c>
      <c r="AZ25" s="1" t="s">
        <v>212</v>
      </c>
      <c r="BA25" s="1" t="s">
        <v>103</v>
      </c>
      <c r="BB25" s="1">
        <v>81.5</v>
      </c>
      <c r="BC25" s="1">
        <v>8.15</v>
      </c>
      <c r="BD25" s="1"/>
      <c r="BE25" s="1"/>
      <c r="BF25" s="1"/>
      <c r="BG25" s="1"/>
      <c r="BH25" s="1"/>
      <c r="BI25" s="1"/>
      <c r="BJ25" s="1" t="s">
        <v>674</v>
      </c>
      <c r="BK25" s="1"/>
      <c r="BL25" s="1"/>
      <c r="BM25" s="1" t="s">
        <v>675</v>
      </c>
      <c r="BN25" s="1">
        <v>34</v>
      </c>
      <c r="BO25" s="1" t="s">
        <v>676</v>
      </c>
      <c r="BP25" s="1" t="str">
        <f>HYPERLINK("https://nconnect.nicmar.ac.in/storage/profile/ProfilePhoto_H2570024_231456.jpg","Download")</f>
        <v>0</v>
      </c>
      <c r="BQ25" s="3"/>
      <c r="BR25" s="3"/>
    </row>
    <row r="26" spans="1:70">
      <c r="A26" s="1" t="s">
        <v>70</v>
      </c>
      <c r="B26" s="1" t="s">
        <v>71</v>
      </c>
      <c r="C26" s="1" t="s">
        <v>677</v>
      </c>
      <c r="D26" s="1" t="s">
        <v>678</v>
      </c>
      <c r="E26" s="1" t="s">
        <v>679</v>
      </c>
      <c r="F26" s="1" t="s">
        <v>680</v>
      </c>
      <c r="G26" s="1" t="s">
        <v>681</v>
      </c>
      <c r="H26" s="1" t="s">
        <v>682</v>
      </c>
      <c r="I26" s="1" t="s">
        <v>683</v>
      </c>
      <c r="J26" s="1">
        <v>6304747244</v>
      </c>
      <c r="K26" s="1" t="s">
        <v>78</v>
      </c>
      <c r="L26" s="1" t="s">
        <v>684</v>
      </c>
      <c r="M26" s="1" t="s">
        <v>80</v>
      </c>
      <c r="N26" s="1" t="s">
        <v>454</v>
      </c>
      <c r="O26" s="1"/>
      <c r="P26" s="1" t="s">
        <v>329</v>
      </c>
      <c r="Q26" s="1" t="s">
        <v>685</v>
      </c>
      <c r="R26" s="1" t="s">
        <v>686</v>
      </c>
      <c r="S26" s="1">
        <v>9989772597</v>
      </c>
      <c r="T26" s="1" t="s">
        <v>687</v>
      </c>
      <c r="U26" s="1" t="s">
        <v>688</v>
      </c>
      <c r="V26" s="1">
        <v>7702242575</v>
      </c>
      <c r="W26" s="1" t="s">
        <v>203</v>
      </c>
      <c r="X26" s="1" t="s">
        <v>689</v>
      </c>
      <c r="Y26" s="1" t="s">
        <v>307</v>
      </c>
      <c r="Z26" s="1" t="s">
        <v>308</v>
      </c>
      <c r="AA26" s="1" t="s">
        <v>689</v>
      </c>
      <c r="AB26" s="1" t="s">
        <v>307</v>
      </c>
      <c r="AC26" s="1" t="s">
        <v>308</v>
      </c>
      <c r="AD26" s="1" t="s">
        <v>91</v>
      </c>
      <c r="AE26" s="1" t="s">
        <v>91</v>
      </c>
      <c r="AF26" s="1" t="s">
        <v>690</v>
      </c>
      <c r="AG26" s="1" t="s">
        <v>462</v>
      </c>
      <c r="AH26" s="1" t="s">
        <v>339</v>
      </c>
      <c r="AI26" s="1" t="s">
        <v>388</v>
      </c>
      <c r="AJ26" s="1">
        <v>98</v>
      </c>
      <c r="AK26" s="1">
        <v>9.8</v>
      </c>
      <c r="AL26" s="1" t="s">
        <v>586</v>
      </c>
      <c r="AM26" s="1" t="s">
        <v>691</v>
      </c>
      <c r="AN26" s="1" t="s">
        <v>692</v>
      </c>
      <c r="AO26" s="1" t="s">
        <v>438</v>
      </c>
      <c r="AP26" s="1">
        <v>91</v>
      </c>
      <c r="AQ26" s="1">
        <v>9.61</v>
      </c>
      <c r="AR26" s="1"/>
      <c r="AS26" s="1"/>
      <c r="AT26" s="1"/>
      <c r="AU26" s="1"/>
      <c r="AV26" s="1"/>
      <c r="AW26" s="1"/>
      <c r="AX26" s="1" t="s">
        <v>693</v>
      </c>
      <c r="AY26" s="1" t="s">
        <v>694</v>
      </c>
      <c r="AZ26" s="1" t="s">
        <v>515</v>
      </c>
      <c r="BA26" s="1" t="s">
        <v>695</v>
      </c>
      <c r="BB26" s="1">
        <v>80.2</v>
      </c>
      <c r="BC26" s="1">
        <v>8.02</v>
      </c>
      <c r="BD26" s="1"/>
      <c r="BE26" s="1"/>
      <c r="BF26" s="1"/>
      <c r="BG26" s="1"/>
      <c r="BH26" s="1"/>
      <c r="BI26" s="1"/>
      <c r="BJ26" s="1" t="s">
        <v>188</v>
      </c>
      <c r="BK26" s="1"/>
      <c r="BL26" s="1"/>
      <c r="BM26" s="1" t="s">
        <v>696</v>
      </c>
      <c r="BN26" s="1">
        <v>12</v>
      </c>
      <c r="BO26" s="1"/>
      <c r="BP26" s="1" t="str">
        <f>HYPERLINK("https://nconnect.nicmar.ac.in/storage/profile/ProfilePhoto_H2570025_651897.jpg","Download")</f>
        <v>0</v>
      </c>
      <c r="BQ26" s="3"/>
      <c r="BR26" s="3"/>
    </row>
    <row r="27" spans="1:70">
      <c r="A27" s="1" t="s">
        <v>70</v>
      </c>
      <c r="B27" s="1" t="s">
        <v>71</v>
      </c>
      <c r="C27" s="1" t="s">
        <v>697</v>
      </c>
      <c r="D27" s="1" t="s">
        <v>698</v>
      </c>
      <c r="E27" s="1" t="s">
        <v>165</v>
      </c>
      <c r="F27" s="1" t="s">
        <v>699</v>
      </c>
      <c r="G27" s="1" t="s">
        <v>700</v>
      </c>
      <c r="H27" s="1" t="s">
        <v>701</v>
      </c>
      <c r="I27" s="1" t="s">
        <v>702</v>
      </c>
      <c r="J27" s="1">
        <v>7328861633</v>
      </c>
      <c r="K27" s="1" t="s">
        <v>78</v>
      </c>
      <c r="L27" s="1" t="s">
        <v>703</v>
      </c>
      <c r="M27" s="1" t="s">
        <v>80</v>
      </c>
      <c r="N27" s="1" t="s">
        <v>225</v>
      </c>
      <c r="O27" s="1" t="s">
        <v>704</v>
      </c>
      <c r="P27" s="1" t="s">
        <v>82</v>
      </c>
      <c r="Q27" s="1" t="s">
        <v>705</v>
      </c>
      <c r="R27" s="1" t="s">
        <v>706</v>
      </c>
      <c r="S27" s="1">
        <v>9437201872</v>
      </c>
      <c r="T27" s="1" t="s">
        <v>707</v>
      </c>
      <c r="U27" s="1" t="s">
        <v>708</v>
      </c>
      <c r="V27" s="1">
        <v>9438398171</v>
      </c>
      <c r="W27" s="1" t="s">
        <v>87</v>
      </c>
      <c r="X27" s="1" t="s">
        <v>709</v>
      </c>
      <c r="Y27" s="1" t="s">
        <v>710</v>
      </c>
      <c r="Z27" s="1" t="s">
        <v>121</v>
      </c>
      <c r="AA27" s="1" t="s">
        <v>709</v>
      </c>
      <c r="AB27" s="1" t="s">
        <v>710</v>
      </c>
      <c r="AC27" s="1" t="s">
        <v>121</v>
      </c>
      <c r="AD27" s="1" t="s">
        <v>91</v>
      </c>
      <c r="AE27" s="1" t="s">
        <v>91</v>
      </c>
      <c r="AF27" s="1" t="s">
        <v>711</v>
      </c>
      <c r="AG27" s="1" t="s">
        <v>180</v>
      </c>
      <c r="AH27" s="1" t="s">
        <v>388</v>
      </c>
      <c r="AI27" s="1" t="s">
        <v>125</v>
      </c>
      <c r="AJ27" s="1">
        <v>59.8</v>
      </c>
      <c r="AK27" s="1"/>
      <c r="AL27" s="1" t="s">
        <v>711</v>
      </c>
      <c r="AM27" s="1" t="s">
        <v>180</v>
      </c>
      <c r="AN27" s="1" t="s">
        <v>438</v>
      </c>
      <c r="AO27" s="1" t="s">
        <v>183</v>
      </c>
      <c r="AP27" s="1">
        <v>65</v>
      </c>
      <c r="AQ27" s="1"/>
      <c r="AR27" s="1" t="s">
        <v>712</v>
      </c>
      <c r="AS27" s="1" t="s">
        <v>713</v>
      </c>
      <c r="AT27" s="1" t="s">
        <v>215</v>
      </c>
      <c r="AU27" s="1" t="s">
        <v>132</v>
      </c>
      <c r="AV27" s="1">
        <v>80.7</v>
      </c>
      <c r="AW27" s="1"/>
      <c r="AX27" s="1" t="s">
        <v>714</v>
      </c>
      <c r="AY27" s="1" t="s">
        <v>715</v>
      </c>
      <c r="AZ27" s="1" t="s">
        <v>716</v>
      </c>
      <c r="BA27" s="1" t="s">
        <v>215</v>
      </c>
      <c r="BB27" s="1">
        <v>71.15</v>
      </c>
      <c r="BC27" s="1">
        <v>7.49</v>
      </c>
      <c r="BD27" s="1"/>
      <c r="BE27" s="1"/>
      <c r="BF27" s="1"/>
      <c r="BG27" s="1"/>
      <c r="BH27" s="1"/>
      <c r="BI27" s="1"/>
      <c r="BJ27" s="1" t="s">
        <v>188</v>
      </c>
      <c r="BK27" s="1"/>
      <c r="BL27" s="1"/>
      <c r="BM27" s="1" t="s">
        <v>717</v>
      </c>
      <c r="BN27" s="1">
        <v>-27</v>
      </c>
      <c r="BO27" s="1" t="s">
        <v>718</v>
      </c>
      <c r="BP27" s="1" t="str">
        <f>HYPERLINK("https://nconnect.nicmar.ac.in/storage/profile/ProfilePhoto_H2570026_234587.jpg","Download")</f>
        <v>0</v>
      </c>
      <c r="BQ27" s="3"/>
      <c r="BR27" s="3"/>
    </row>
    <row r="28" spans="1:70">
      <c r="A28" s="1" t="s">
        <v>70</v>
      </c>
      <c r="B28" s="1" t="s">
        <v>71</v>
      </c>
      <c r="C28" s="1" t="s">
        <v>719</v>
      </c>
      <c r="D28" s="1" t="s">
        <v>720</v>
      </c>
      <c r="E28" s="1"/>
      <c r="F28" s="1" t="s">
        <v>721</v>
      </c>
      <c r="G28" s="1" t="s">
        <v>722</v>
      </c>
      <c r="H28" s="1" t="s">
        <v>723</v>
      </c>
      <c r="I28" s="1" t="s">
        <v>724</v>
      </c>
      <c r="J28" s="1">
        <v>9731351079</v>
      </c>
      <c r="K28" s="1" t="s">
        <v>78</v>
      </c>
      <c r="L28" s="1" t="s">
        <v>725</v>
      </c>
      <c r="M28" s="1" t="s">
        <v>80</v>
      </c>
      <c r="N28" s="1" t="s">
        <v>726</v>
      </c>
      <c r="O28" s="1"/>
      <c r="P28" s="1" t="s">
        <v>82</v>
      </c>
      <c r="Q28" s="1" t="s">
        <v>727</v>
      </c>
      <c r="R28" s="1" t="s">
        <v>728</v>
      </c>
      <c r="S28" s="1">
        <v>9611940781</v>
      </c>
      <c r="T28" s="1" t="s">
        <v>729</v>
      </c>
      <c r="U28" s="1" t="s">
        <v>730</v>
      </c>
      <c r="V28" s="1">
        <v>9535021030</v>
      </c>
      <c r="W28" s="1" t="s">
        <v>580</v>
      </c>
      <c r="X28" s="1" t="s">
        <v>731</v>
      </c>
      <c r="Y28" s="1" t="s">
        <v>732</v>
      </c>
      <c r="Z28" s="1" t="s">
        <v>733</v>
      </c>
      <c r="AA28" s="1" t="s">
        <v>731</v>
      </c>
      <c r="AB28" s="1" t="s">
        <v>732</v>
      </c>
      <c r="AC28" s="1" t="s">
        <v>733</v>
      </c>
      <c r="AD28" s="1" t="s">
        <v>91</v>
      </c>
      <c r="AE28" s="1" t="s">
        <v>91</v>
      </c>
      <c r="AF28" s="1" t="s">
        <v>734</v>
      </c>
      <c r="AG28" s="1" t="s">
        <v>735</v>
      </c>
      <c r="AH28" s="1" t="s">
        <v>385</v>
      </c>
      <c r="AI28" s="1" t="s">
        <v>415</v>
      </c>
      <c r="AJ28" s="1">
        <v>73.6</v>
      </c>
      <c r="AK28" s="1"/>
      <c r="AL28" s="1" t="s">
        <v>736</v>
      </c>
      <c r="AM28" s="1" t="s">
        <v>737</v>
      </c>
      <c r="AN28" s="1" t="s">
        <v>339</v>
      </c>
      <c r="AO28" s="1" t="s">
        <v>125</v>
      </c>
      <c r="AP28" s="1">
        <v>73.1</v>
      </c>
      <c r="AQ28" s="1"/>
      <c r="AR28" s="1"/>
      <c r="AS28" s="1"/>
      <c r="AT28" s="1"/>
      <c r="AU28" s="1"/>
      <c r="AV28" s="1"/>
      <c r="AW28" s="1"/>
      <c r="AX28" s="1" t="s">
        <v>738</v>
      </c>
      <c r="AY28" s="1" t="s">
        <v>739</v>
      </c>
      <c r="AZ28" s="1" t="s">
        <v>211</v>
      </c>
      <c r="BA28" s="1" t="s">
        <v>343</v>
      </c>
      <c r="BB28" s="1">
        <v>63</v>
      </c>
      <c r="BC28" s="1"/>
      <c r="BD28" s="1"/>
      <c r="BE28" s="1"/>
      <c r="BF28" s="1"/>
      <c r="BG28" s="1"/>
      <c r="BH28" s="1"/>
      <c r="BI28" s="1"/>
      <c r="BJ28" s="1" t="s">
        <v>740</v>
      </c>
      <c r="BK28" s="1" t="s">
        <v>741</v>
      </c>
      <c r="BL28" s="1" t="s">
        <v>742</v>
      </c>
      <c r="BM28" s="1" t="s">
        <v>743</v>
      </c>
      <c r="BN28" s="1">
        <v>61</v>
      </c>
      <c r="BO28" s="1" t="s">
        <v>744</v>
      </c>
      <c r="BP28" s="1" t="str">
        <f>HYPERLINK("https://nconnect.nicmar.ac.in/storage/profile/ProfilePhoto_H2570027_714583.jpg","Download")</f>
        <v>0</v>
      </c>
      <c r="BQ28" s="3"/>
      <c r="BR28" s="3"/>
    </row>
    <row r="29" spans="1:70">
      <c r="A29" s="1" t="s">
        <v>70</v>
      </c>
      <c r="B29" s="1" t="s">
        <v>71</v>
      </c>
      <c r="C29" s="1" t="s">
        <v>745</v>
      </c>
      <c r="D29" s="1" t="s">
        <v>746</v>
      </c>
      <c r="E29" s="1" t="s">
        <v>747</v>
      </c>
      <c r="F29" s="1" t="s">
        <v>165</v>
      </c>
      <c r="G29" s="1" t="s">
        <v>748</v>
      </c>
      <c r="H29" s="1" t="s">
        <v>749</v>
      </c>
      <c r="I29" s="1" t="s">
        <v>750</v>
      </c>
      <c r="J29" s="1">
        <v>8500448358</v>
      </c>
      <c r="K29" s="1" t="s">
        <v>78</v>
      </c>
      <c r="L29" s="1" t="s">
        <v>751</v>
      </c>
      <c r="M29" s="1" t="s">
        <v>80</v>
      </c>
      <c r="N29" s="1" t="s">
        <v>476</v>
      </c>
      <c r="O29" s="1" t="s">
        <v>752</v>
      </c>
      <c r="P29" s="1" t="s">
        <v>753</v>
      </c>
      <c r="Q29" s="1" t="s">
        <v>754</v>
      </c>
      <c r="R29" s="1" t="s">
        <v>755</v>
      </c>
      <c r="S29" s="1">
        <v>9490848358</v>
      </c>
      <c r="T29" s="1" t="s">
        <v>280</v>
      </c>
      <c r="U29" s="1" t="s">
        <v>756</v>
      </c>
      <c r="V29" s="1">
        <v>9490312125</v>
      </c>
      <c r="W29" s="1" t="s">
        <v>203</v>
      </c>
      <c r="X29" s="1" t="s">
        <v>757</v>
      </c>
      <c r="Y29" s="1" t="s">
        <v>460</v>
      </c>
      <c r="Z29" s="1" t="s">
        <v>308</v>
      </c>
      <c r="AA29" s="1" t="s">
        <v>757</v>
      </c>
      <c r="AB29" s="1" t="s">
        <v>460</v>
      </c>
      <c r="AC29" s="1" t="s">
        <v>308</v>
      </c>
      <c r="AD29" s="1" t="s">
        <v>91</v>
      </c>
      <c r="AE29" s="1" t="s">
        <v>91</v>
      </c>
      <c r="AF29" s="1" t="s">
        <v>758</v>
      </c>
      <c r="AG29" s="1" t="s">
        <v>759</v>
      </c>
      <c r="AH29" s="1" t="s">
        <v>760</v>
      </c>
      <c r="AI29" s="1" t="s">
        <v>340</v>
      </c>
      <c r="AJ29" s="1">
        <v>92</v>
      </c>
      <c r="AK29" s="1">
        <v>9.2</v>
      </c>
      <c r="AL29" s="1" t="s">
        <v>586</v>
      </c>
      <c r="AM29" s="1" t="s">
        <v>761</v>
      </c>
      <c r="AN29" s="1" t="s">
        <v>181</v>
      </c>
      <c r="AO29" s="1" t="s">
        <v>363</v>
      </c>
      <c r="AP29" s="1">
        <v>91.9</v>
      </c>
      <c r="AQ29" s="1">
        <v>9.19</v>
      </c>
      <c r="AR29" s="1"/>
      <c r="AS29" s="1"/>
      <c r="AT29" s="1"/>
      <c r="AU29" s="1"/>
      <c r="AV29" s="1"/>
      <c r="AW29" s="1"/>
      <c r="AX29" s="1" t="s">
        <v>762</v>
      </c>
      <c r="AY29" s="1" t="s">
        <v>763</v>
      </c>
      <c r="AZ29" s="1" t="s">
        <v>260</v>
      </c>
      <c r="BA29" s="1" t="s">
        <v>764</v>
      </c>
      <c r="BB29" s="1">
        <v>94.4</v>
      </c>
      <c r="BC29" s="1">
        <v>9.44</v>
      </c>
      <c r="BD29" s="1"/>
      <c r="BE29" s="1"/>
      <c r="BF29" s="1"/>
      <c r="BG29" s="1"/>
      <c r="BH29" s="1"/>
      <c r="BI29" s="1"/>
      <c r="BJ29" s="1" t="s">
        <v>765</v>
      </c>
      <c r="BK29" s="1"/>
      <c r="BL29" s="1"/>
      <c r="BM29" s="1" t="s">
        <v>766</v>
      </c>
      <c r="BN29" s="1">
        <v>4</v>
      </c>
      <c r="BO29" s="1" t="s">
        <v>767</v>
      </c>
      <c r="BP29" s="1" t="str">
        <f>HYPERLINK("https://nconnect.nicmar.ac.in/storage/profile/ProfilePhoto_H2570028_631254.jpg","Download")</f>
        <v>0</v>
      </c>
      <c r="BQ29" s="3"/>
      <c r="BR29" s="3"/>
    </row>
    <row r="30" spans="1:70">
      <c r="A30" s="1" t="s">
        <v>70</v>
      </c>
      <c r="B30" s="1" t="s">
        <v>71</v>
      </c>
      <c r="C30" s="1" t="s">
        <v>768</v>
      </c>
      <c r="D30" s="1" t="s">
        <v>769</v>
      </c>
      <c r="E30" s="1" t="s">
        <v>770</v>
      </c>
      <c r="F30" s="1" t="s">
        <v>771</v>
      </c>
      <c r="G30" s="1" t="s">
        <v>772</v>
      </c>
      <c r="H30" s="1" t="s">
        <v>773</v>
      </c>
      <c r="I30" s="1" t="s">
        <v>774</v>
      </c>
      <c r="J30" s="1">
        <v>9390466058</v>
      </c>
      <c r="K30" s="1" t="s">
        <v>78</v>
      </c>
      <c r="L30" s="1" t="s">
        <v>775</v>
      </c>
      <c r="M30" s="1" t="s">
        <v>80</v>
      </c>
      <c r="N30" s="1" t="s">
        <v>617</v>
      </c>
      <c r="O30" s="1"/>
      <c r="P30" s="1" t="s">
        <v>329</v>
      </c>
      <c r="Q30" s="1" t="s">
        <v>776</v>
      </c>
      <c r="R30" s="1" t="s">
        <v>777</v>
      </c>
      <c r="S30" s="1">
        <v>9440447075</v>
      </c>
      <c r="T30" s="1" t="s">
        <v>334</v>
      </c>
      <c r="U30" s="1" t="s">
        <v>778</v>
      </c>
      <c r="V30" s="1">
        <v>9391800963</v>
      </c>
      <c r="W30" s="1" t="s">
        <v>203</v>
      </c>
      <c r="X30" s="1" t="s">
        <v>779</v>
      </c>
      <c r="Y30" s="1" t="s">
        <v>780</v>
      </c>
      <c r="Z30" s="1" t="s">
        <v>90</v>
      </c>
      <c r="AA30" s="1" t="s">
        <v>779</v>
      </c>
      <c r="AB30" s="1" t="s">
        <v>780</v>
      </c>
      <c r="AC30" s="1" t="s">
        <v>90</v>
      </c>
      <c r="AD30" s="1" t="s">
        <v>91</v>
      </c>
      <c r="AE30" s="1" t="s">
        <v>91</v>
      </c>
      <c r="AF30" s="1" t="s">
        <v>436</v>
      </c>
      <c r="AG30" s="1" t="s">
        <v>781</v>
      </c>
      <c r="AH30" s="1" t="s">
        <v>339</v>
      </c>
      <c r="AI30" s="1" t="s">
        <v>340</v>
      </c>
      <c r="AJ30" s="1">
        <v>87.4</v>
      </c>
      <c r="AK30" s="1">
        <v>9.2</v>
      </c>
      <c r="AL30" s="1" t="s">
        <v>96</v>
      </c>
      <c r="AM30" s="1" t="s">
        <v>440</v>
      </c>
      <c r="AN30" s="1" t="s">
        <v>181</v>
      </c>
      <c r="AO30" s="1" t="s">
        <v>363</v>
      </c>
      <c r="AP30" s="1">
        <v>88.8</v>
      </c>
      <c r="AQ30" s="1"/>
      <c r="AR30" s="1"/>
      <c r="AS30" s="1"/>
      <c r="AT30" s="1"/>
      <c r="AU30" s="1"/>
      <c r="AV30" s="1"/>
      <c r="AW30" s="1"/>
      <c r="AX30" s="1" t="s">
        <v>156</v>
      </c>
      <c r="AY30" s="1" t="s">
        <v>782</v>
      </c>
      <c r="AZ30" s="1" t="s">
        <v>515</v>
      </c>
      <c r="BA30" s="1" t="s">
        <v>764</v>
      </c>
      <c r="BB30" s="1">
        <v>72.01</v>
      </c>
      <c r="BC30" s="1">
        <v>7.58</v>
      </c>
      <c r="BD30" s="1"/>
      <c r="BE30" s="1"/>
      <c r="BF30" s="1"/>
      <c r="BG30" s="1"/>
      <c r="BH30" s="1"/>
      <c r="BI30" s="1"/>
      <c r="BJ30" s="1" t="s">
        <v>188</v>
      </c>
      <c r="BK30" s="1"/>
      <c r="BL30" s="1"/>
      <c r="BM30" s="1" t="s">
        <v>783</v>
      </c>
      <c r="BN30" s="1">
        <v>30</v>
      </c>
      <c r="BO30" s="1" t="s">
        <v>784</v>
      </c>
      <c r="BP30" s="1" t="str">
        <f>HYPERLINK("https://nconnect.nicmar.ac.in/storage/profile/ProfilePhoto_H2570029_287413.jpg","Download")</f>
        <v>0</v>
      </c>
      <c r="BQ30" s="3"/>
      <c r="BR30" s="3"/>
    </row>
    <row r="31" spans="1:70">
      <c r="A31" s="1" t="s">
        <v>70</v>
      </c>
      <c r="B31" s="1" t="s">
        <v>71</v>
      </c>
      <c r="C31" s="1" t="s">
        <v>785</v>
      </c>
      <c r="D31" s="1" t="s">
        <v>786</v>
      </c>
      <c r="E31" s="1" t="s">
        <v>787</v>
      </c>
      <c r="F31" s="1" t="s">
        <v>788</v>
      </c>
      <c r="G31" s="1" t="s">
        <v>789</v>
      </c>
      <c r="H31" s="1" t="s">
        <v>790</v>
      </c>
      <c r="I31" s="1" t="s">
        <v>791</v>
      </c>
      <c r="J31" s="1">
        <v>6303783751</v>
      </c>
      <c r="K31" s="1" t="s">
        <v>78</v>
      </c>
      <c r="L31" s="1" t="s">
        <v>792</v>
      </c>
      <c r="M31" s="1" t="s">
        <v>80</v>
      </c>
      <c r="N31" s="1" t="s">
        <v>793</v>
      </c>
      <c r="O31" s="1" t="s">
        <v>794</v>
      </c>
      <c r="P31" s="1" t="s">
        <v>171</v>
      </c>
      <c r="Q31" s="1" t="s">
        <v>795</v>
      </c>
      <c r="R31" s="1" t="s">
        <v>796</v>
      </c>
      <c r="S31" s="1">
        <v>9440701745</v>
      </c>
      <c r="T31" s="1" t="s">
        <v>797</v>
      </c>
      <c r="U31" s="1" t="s">
        <v>798</v>
      </c>
      <c r="V31" s="1">
        <v>9392886653</v>
      </c>
      <c r="W31" s="1" t="s">
        <v>799</v>
      </c>
      <c r="X31" s="1" t="s">
        <v>800</v>
      </c>
      <c r="Y31" s="1" t="s">
        <v>801</v>
      </c>
      <c r="Z31" s="1" t="s">
        <v>90</v>
      </c>
      <c r="AA31" s="1" t="s">
        <v>800</v>
      </c>
      <c r="AB31" s="1" t="s">
        <v>801</v>
      </c>
      <c r="AC31" s="1" t="s">
        <v>90</v>
      </c>
      <c r="AD31" s="1" t="s">
        <v>91</v>
      </c>
      <c r="AE31" s="1" t="s">
        <v>91</v>
      </c>
      <c r="AF31" s="1" t="s">
        <v>802</v>
      </c>
      <c r="AG31" s="1" t="s">
        <v>483</v>
      </c>
      <c r="AH31" s="1" t="s">
        <v>339</v>
      </c>
      <c r="AI31" s="1" t="s">
        <v>95</v>
      </c>
      <c r="AJ31" s="1">
        <v>92.15</v>
      </c>
      <c r="AK31" s="1">
        <v>9.7</v>
      </c>
      <c r="AL31" s="1" t="s">
        <v>586</v>
      </c>
      <c r="AM31" s="1" t="s">
        <v>803</v>
      </c>
      <c r="AN31" s="1" t="s">
        <v>363</v>
      </c>
      <c r="AO31" s="1" t="s">
        <v>99</v>
      </c>
      <c r="AP31" s="1">
        <v>85.8</v>
      </c>
      <c r="AQ31" s="1">
        <v>0</v>
      </c>
      <c r="AR31" s="1"/>
      <c r="AS31" s="1"/>
      <c r="AT31" s="1"/>
      <c r="AU31" s="1"/>
      <c r="AV31" s="1"/>
      <c r="AW31" s="1"/>
      <c r="AX31" s="1" t="s">
        <v>156</v>
      </c>
      <c r="AY31" s="1" t="s">
        <v>804</v>
      </c>
      <c r="AZ31" s="1" t="s">
        <v>102</v>
      </c>
      <c r="BA31" s="1" t="s">
        <v>132</v>
      </c>
      <c r="BB31" s="1">
        <v>69</v>
      </c>
      <c r="BC31" s="1">
        <v>7.4</v>
      </c>
      <c r="BD31" s="1"/>
      <c r="BE31" s="1"/>
      <c r="BF31" s="1"/>
      <c r="BG31" s="1"/>
      <c r="BH31" s="1"/>
      <c r="BI31" s="1"/>
      <c r="BJ31" s="1" t="s">
        <v>805</v>
      </c>
      <c r="BK31" s="1"/>
      <c r="BL31" s="1"/>
      <c r="BM31" s="1" t="s">
        <v>806</v>
      </c>
      <c r="BN31" s="1">
        <v>42</v>
      </c>
      <c r="BO31" s="1"/>
      <c r="BP31" s="1" t="str">
        <f>HYPERLINK("https://nconnect.nicmar.ac.in/storage/profile/ProfilePhoto_H2570030_931487.jpg","Download")</f>
        <v>0</v>
      </c>
      <c r="BQ31" s="3"/>
      <c r="BR31" s="3"/>
    </row>
    <row r="32" spans="1:70">
      <c r="A32" s="1" t="s">
        <v>70</v>
      </c>
      <c r="B32" s="1" t="s">
        <v>71</v>
      </c>
      <c r="C32" s="1" t="s">
        <v>807</v>
      </c>
      <c r="D32" s="1" t="s">
        <v>808</v>
      </c>
      <c r="E32" s="1"/>
      <c r="F32" s="1" t="s">
        <v>809</v>
      </c>
      <c r="G32" s="1" t="s">
        <v>810</v>
      </c>
      <c r="H32" s="1" t="s">
        <v>811</v>
      </c>
      <c r="I32" s="1" t="s">
        <v>812</v>
      </c>
      <c r="J32" s="1">
        <v>8978447509</v>
      </c>
      <c r="K32" s="1" t="s">
        <v>78</v>
      </c>
      <c r="L32" s="1" t="s">
        <v>813</v>
      </c>
      <c r="M32" s="1" t="s">
        <v>80</v>
      </c>
      <c r="N32" s="1" t="s">
        <v>617</v>
      </c>
      <c r="O32" s="1"/>
      <c r="P32" s="1" t="s">
        <v>329</v>
      </c>
      <c r="Q32" s="1" t="s">
        <v>814</v>
      </c>
      <c r="R32" s="1" t="s">
        <v>815</v>
      </c>
      <c r="S32" s="1">
        <v>9030335995</v>
      </c>
      <c r="T32" s="1" t="s">
        <v>816</v>
      </c>
      <c r="U32" s="1" t="s">
        <v>817</v>
      </c>
      <c r="V32" s="1">
        <v>9010722542</v>
      </c>
      <c r="W32" s="1" t="s">
        <v>580</v>
      </c>
      <c r="X32" s="1" t="s">
        <v>818</v>
      </c>
      <c r="Y32" s="1" t="s">
        <v>819</v>
      </c>
      <c r="Z32" s="1" t="s">
        <v>308</v>
      </c>
      <c r="AA32" s="1" t="s">
        <v>818</v>
      </c>
      <c r="AB32" s="1" t="s">
        <v>819</v>
      </c>
      <c r="AC32" s="1" t="s">
        <v>308</v>
      </c>
      <c r="AD32" s="1" t="s">
        <v>91</v>
      </c>
      <c r="AE32" s="1" t="s">
        <v>91</v>
      </c>
      <c r="AF32" s="1" t="s">
        <v>820</v>
      </c>
      <c r="AG32" s="1" t="s">
        <v>821</v>
      </c>
      <c r="AH32" s="1" t="s">
        <v>822</v>
      </c>
      <c r="AI32" s="1" t="s">
        <v>415</v>
      </c>
      <c r="AJ32" s="1">
        <v>81.7</v>
      </c>
      <c r="AK32" s="1">
        <v>8.6</v>
      </c>
      <c r="AL32" s="1" t="s">
        <v>823</v>
      </c>
      <c r="AM32" s="1" t="s">
        <v>824</v>
      </c>
      <c r="AN32" s="1" t="s">
        <v>339</v>
      </c>
      <c r="AO32" s="1" t="s">
        <v>234</v>
      </c>
      <c r="AP32" s="1">
        <v>90.8</v>
      </c>
      <c r="AQ32" s="1"/>
      <c r="AR32" s="1"/>
      <c r="AS32" s="1"/>
      <c r="AT32" s="1"/>
      <c r="AU32" s="1"/>
      <c r="AV32" s="1"/>
      <c r="AW32" s="1"/>
      <c r="AX32" s="1" t="s">
        <v>513</v>
      </c>
      <c r="AY32" s="1" t="s">
        <v>825</v>
      </c>
      <c r="AZ32" s="1" t="s">
        <v>485</v>
      </c>
      <c r="BA32" s="1" t="s">
        <v>288</v>
      </c>
      <c r="BB32" s="1">
        <v>79.1</v>
      </c>
      <c r="BC32" s="1">
        <v>8.41</v>
      </c>
      <c r="BD32" s="1"/>
      <c r="BE32" s="1"/>
      <c r="BF32" s="1"/>
      <c r="BG32" s="1"/>
      <c r="BH32" s="1"/>
      <c r="BI32" s="1"/>
      <c r="BJ32" s="1" t="s">
        <v>826</v>
      </c>
      <c r="BK32" s="1" t="s">
        <v>827</v>
      </c>
      <c r="BL32" s="1" t="s">
        <v>828</v>
      </c>
      <c r="BM32" s="1" t="s">
        <v>829</v>
      </c>
      <c r="BN32" s="1">
        <v>19</v>
      </c>
      <c r="BO32" s="1"/>
      <c r="BP32" s="1" t="str">
        <f>HYPERLINK("https://nconnect.nicmar.ac.in/storage/profile/ProfilePhoto_H2570031_257691.jpg","Download")</f>
        <v>0</v>
      </c>
      <c r="BQ32" s="3"/>
      <c r="BR32" s="3"/>
    </row>
    <row r="33" spans="1:70">
      <c r="A33" s="1" t="s">
        <v>70</v>
      </c>
      <c r="B33" s="1" t="s">
        <v>71</v>
      </c>
      <c r="C33" s="1" t="s">
        <v>830</v>
      </c>
      <c r="D33" s="1" t="s">
        <v>831</v>
      </c>
      <c r="E33" s="1"/>
      <c r="F33" s="1" t="s">
        <v>832</v>
      </c>
      <c r="G33" s="1" t="s">
        <v>833</v>
      </c>
      <c r="H33" s="1" t="s">
        <v>834</v>
      </c>
      <c r="I33" s="1" t="s">
        <v>835</v>
      </c>
      <c r="J33" s="1">
        <v>9440441961</v>
      </c>
      <c r="K33" s="1" t="s">
        <v>78</v>
      </c>
      <c r="L33" s="1" t="s">
        <v>836</v>
      </c>
      <c r="M33" s="1" t="s">
        <v>80</v>
      </c>
      <c r="N33" s="1" t="s">
        <v>500</v>
      </c>
      <c r="O33" s="1"/>
      <c r="P33" s="1" t="s">
        <v>82</v>
      </c>
      <c r="Q33" s="1" t="s">
        <v>837</v>
      </c>
      <c r="R33" s="1" t="s">
        <v>838</v>
      </c>
      <c r="S33" s="1">
        <v>9441731731</v>
      </c>
      <c r="T33" s="1" t="s">
        <v>334</v>
      </c>
      <c r="U33" s="1" t="s">
        <v>839</v>
      </c>
      <c r="V33" s="1">
        <v>9441702500</v>
      </c>
      <c r="W33" s="1" t="s">
        <v>334</v>
      </c>
      <c r="X33" s="1" t="s">
        <v>840</v>
      </c>
      <c r="Y33" s="1" t="s">
        <v>841</v>
      </c>
      <c r="Z33" s="1" t="s">
        <v>90</v>
      </c>
      <c r="AA33" s="1" t="s">
        <v>840</v>
      </c>
      <c r="AB33" s="1" t="s">
        <v>841</v>
      </c>
      <c r="AC33" s="1" t="s">
        <v>90</v>
      </c>
      <c r="AD33" s="1" t="s">
        <v>91</v>
      </c>
      <c r="AE33" s="1" t="s">
        <v>91</v>
      </c>
      <c r="AF33" s="1" t="s">
        <v>842</v>
      </c>
      <c r="AG33" s="1" t="s">
        <v>483</v>
      </c>
      <c r="AH33" s="1" t="s">
        <v>234</v>
      </c>
      <c r="AI33" s="1" t="s">
        <v>363</v>
      </c>
      <c r="AJ33" s="1">
        <v>83.6</v>
      </c>
      <c r="AK33" s="1">
        <v>8.8</v>
      </c>
      <c r="AL33" s="1"/>
      <c r="AM33" s="1"/>
      <c r="AN33" s="1"/>
      <c r="AO33" s="1"/>
      <c r="AP33" s="1"/>
      <c r="AQ33" s="1"/>
      <c r="AR33" s="1" t="s">
        <v>152</v>
      </c>
      <c r="AS33" s="1" t="s">
        <v>843</v>
      </c>
      <c r="AT33" s="1" t="s">
        <v>154</v>
      </c>
      <c r="AU33" s="1" t="s">
        <v>155</v>
      </c>
      <c r="AV33" s="1">
        <v>78.09</v>
      </c>
      <c r="AW33" s="1">
        <v>8.22</v>
      </c>
      <c r="AX33" s="1" t="s">
        <v>100</v>
      </c>
      <c r="AY33" s="1" t="s">
        <v>844</v>
      </c>
      <c r="AZ33" s="1" t="s">
        <v>537</v>
      </c>
      <c r="BA33" s="1" t="s">
        <v>103</v>
      </c>
      <c r="BB33" s="1">
        <v>72.32</v>
      </c>
      <c r="BC33" s="1">
        <v>7.64</v>
      </c>
      <c r="BD33" s="1"/>
      <c r="BE33" s="1"/>
      <c r="BF33" s="1"/>
      <c r="BG33" s="1"/>
      <c r="BH33" s="1"/>
      <c r="BI33" s="1"/>
      <c r="BJ33" s="1" t="s">
        <v>845</v>
      </c>
      <c r="BK33" s="1"/>
      <c r="BL33" s="1"/>
      <c r="BM33" s="1" t="s">
        <v>846</v>
      </c>
      <c r="BN33" s="1">
        <v>58</v>
      </c>
      <c r="BO33" s="1"/>
      <c r="BP33" s="1" t="str">
        <f>HYPERLINK("https://nconnect.nicmar.ac.in/storage/profile/ProfilePhoto_H2570032_183247.jpg","Download")</f>
        <v>0</v>
      </c>
      <c r="BQ33" s="3"/>
      <c r="BR33" s="3"/>
    </row>
    <row r="34" spans="1:70">
      <c r="A34" s="1" t="s">
        <v>70</v>
      </c>
      <c r="B34" s="1" t="s">
        <v>71</v>
      </c>
      <c r="C34" s="1" t="s">
        <v>847</v>
      </c>
      <c r="D34" s="1" t="s">
        <v>848</v>
      </c>
      <c r="E34" s="1"/>
      <c r="F34" s="1" t="s">
        <v>849</v>
      </c>
      <c r="G34" s="1" t="s">
        <v>850</v>
      </c>
      <c r="H34" s="1" t="s">
        <v>851</v>
      </c>
      <c r="I34" s="1" t="s">
        <v>852</v>
      </c>
      <c r="J34" s="1">
        <v>8985682448</v>
      </c>
      <c r="K34" s="1" t="s">
        <v>78</v>
      </c>
      <c r="L34" s="1" t="s">
        <v>853</v>
      </c>
      <c r="M34" s="1" t="s">
        <v>80</v>
      </c>
      <c r="N34" s="1" t="s">
        <v>854</v>
      </c>
      <c r="O34" s="1"/>
      <c r="P34" s="1" t="s">
        <v>82</v>
      </c>
      <c r="Q34" s="1" t="s">
        <v>855</v>
      </c>
      <c r="R34" s="1" t="s">
        <v>856</v>
      </c>
      <c r="S34" s="1">
        <v>8985653471</v>
      </c>
      <c r="T34" s="1" t="s">
        <v>857</v>
      </c>
      <c r="U34" s="1" t="s">
        <v>858</v>
      </c>
      <c r="V34" s="1">
        <v>7842413705</v>
      </c>
      <c r="W34" s="1" t="s">
        <v>203</v>
      </c>
      <c r="X34" s="1" t="s">
        <v>859</v>
      </c>
      <c r="Y34" s="1" t="s">
        <v>860</v>
      </c>
      <c r="Z34" s="1" t="s">
        <v>308</v>
      </c>
      <c r="AA34" s="1" t="s">
        <v>859</v>
      </c>
      <c r="AB34" s="1" t="s">
        <v>860</v>
      </c>
      <c r="AC34" s="1" t="s">
        <v>308</v>
      </c>
      <c r="AD34" s="1" t="s">
        <v>91</v>
      </c>
      <c r="AE34" s="1" t="s">
        <v>91</v>
      </c>
      <c r="AF34" s="1" t="s">
        <v>861</v>
      </c>
      <c r="AG34" s="1" t="s">
        <v>311</v>
      </c>
      <c r="AH34" s="1" t="s">
        <v>384</v>
      </c>
      <c r="AI34" s="1" t="s">
        <v>385</v>
      </c>
      <c r="AJ34" s="1">
        <v>83.6</v>
      </c>
      <c r="AK34" s="1">
        <v>8.8</v>
      </c>
      <c r="AL34" s="1" t="s">
        <v>862</v>
      </c>
      <c r="AM34" s="1" t="s">
        <v>311</v>
      </c>
      <c r="AN34" s="1" t="s">
        <v>414</v>
      </c>
      <c r="AO34" s="1" t="s">
        <v>124</v>
      </c>
      <c r="AP34" s="1">
        <v>90.4</v>
      </c>
      <c r="AQ34" s="1">
        <v>9.52</v>
      </c>
      <c r="AR34" s="1"/>
      <c r="AS34" s="1"/>
      <c r="AT34" s="1"/>
      <c r="AU34" s="1"/>
      <c r="AV34" s="1"/>
      <c r="AW34" s="1"/>
      <c r="AX34" s="1" t="s">
        <v>559</v>
      </c>
      <c r="AY34" s="1" t="s">
        <v>863</v>
      </c>
      <c r="AZ34" s="1" t="s">
        <v>181</v>
      </c>
      <c r="BA34" s="1" t="s">
        <v>128</v>
      </c>
      <c r="BB34" s="1">
        <v>62.9</v>
      </c>
      <c r="BC34" s="1">
        <v>6.81</v>
      </c>
      <c r="BD34" s="1"/>
      <c r="BE34" s="1"/>
      <c r="BF34" s="1"/>
      <c r="BG34" s="1"/>
      <c r="BH34" s="1"/>
      <c r="BI34" s="1"/>
      <c r="BJ34" s="1" t="s">
        <v>864</v>
      </c>
      <c r="BK34" s="1"/>
      <c r="BL34" s="1"/>
      <c r="BM34" s="1" t="s">
        <v>865</v>
      </c>
      <c r="BN34" s="1">
        <v>34</v>
      </c>
      <c r="BO34" s="1" t="s">
        <v>866</v>
      </c>
      <c r="BP34" s="1" t="str">
        <f>HYPERLINK("https://nconnect.nicmar.ac.in/storage/profile/ProfilePhoto_H2570033_259618.jpg","Download")</f>
        <v>0</v>
      </c>
      <c r="BQ34" s="3"/>
      <c r="BR34" s="3"/>
    </row>
    <row r="35" spans="1:70">
      <c r="A35" s="1" t="s">
        <v>70</v>
      </c>
      <c r="B35" s="1" t="s">
        <v>71</v>
      </c>
      <c r="C35" s="1" t="s">
        <v>867</v>
      </c>
      <c r="D35" s="1" t="s">
        <v>868</v>
      </c>
      <c r="E35" s="1"/>
      <c r="F35" s="1" t="s">
        <v>869</v>
      </c>
      <c r="G35" s="1" t="s">
        <v>870</v>
      </c>
      <c r="H35" s="1" t="s">
        <v>871</v>
      </c>
      <c r="I35" s="1" t="s">
        <v>872</v>
      </c>
      <c r="J35" s="1">
        <v>6302234841</v>
      </c>
      <c r="K35" s="1" t="s">
        <v>78</v>
      </c>
      <c r="L35" s="1" t="s">
        <v>873</v>
      </c>
      <c r="M35" s="1" t="s">
        <v>80</v>
      </c>
      <c r="N35" s="1" t="s">
        <v>874</v>
      </c>
      <c r="O35" s="1"/>
      <c r="P35" s="1" t="s">
        <v>329</v>
      </c>
      <c r="Q35" s="1" t="s">
        <v>875</v>
      </c>
      <c r="R35" s="1" t="s">
        <v>876</v>
      </c>
      <c r="S35" s="1">
        <v>9866320217</v>
      </c>
      <c r="T35" s="1" t="s">
        <v>877</v>
      </c>
      <c r="U35" s="1" t="s">
        <v>878</v>
      </c>
      <c r="V35" s="1">
        <v>9989614736</v>
      </c>
      <c r="W35" s="1" t="s">
        <v>87</v>
      </c>
      <c r="X35" s="1" t="s">
        <v>879</v>
      </c>
      <c r="Y35" s="1" t="s">
        <v>880</v>
      </c>
      <c r="Z35" s="1" t="s">
        <v>308</v>
      </c>
      <c r="AA35" s="1" t="s">
        <v>879</v>
      </c>
      <c r="AB35" s="1" t="s">
        <v>880</v>
      </c>
      <c r="AC35" s="1" t="s">
        <v>308</v>
      </c>
      <c r="AD35" s="1" t="s">
        <v>91</v>
      </c>
      <c r="AE35" s="1" t="s">
        <v>91</v>
      </c>
      <c r="AF35" s="1" t="s">
        <v>881</v>
      </c>
      <c r="AG35" s="1" t="s">
        <v>311</v>
      </c>
      <c r="AH35" s="1" t="s">
        <v>181</v>
      </c>
      <c r="AI35" s="1" t="s">
        <v>234</v>
      </c>
      <c r="AJ35" s="1">
        <v>93</v>
      </c>
      <c r="AK35" s="1">
        <v>9.3</v>
      </c>
      <c r="AL35" s="1"/>
      <c r="AM35" s="1"/>
      <c r="AN35" s="1"/>
      <c r="AO35" s="1"/>
      <c r="AP35" s="1"/>
      <c r="AQ35" s="1"/>
      <c r="AR35" s="1" t="s">
        <v>209</v>
      </c>
      <c r="AS35" s="1" t="s">
        <v>882</v>
      </c>
      <c r="AT35" s="1" t="s">
        <v>151</v>
      </c>
      <c r="AU35" s="1" t="s">
        <v>441</v>
      </c>
      <c r="AV35" s="1">
        <v>74.46</v>
      </c>
      <c r="AW35" s="1"/>
      <c r="AX35" s="1" t="s">
        <v>883</v>
      </c>
      <c r="AY35" s="1" t="s">
        <v>884</v>
      </c>
      <c r="AZ35" s="1" t="s">
        <v>102</v>
      </c>
      <c r="BA35" s="1" t="s">
        <v>366</v>
      </c>
      <c r="BB35" s="1">
        <v>60.1</v>
      </c>
      <c r="BC35" s="1">
        <v>6.76</v>
      </c>
      <c r="BD35" s="1"/>
      <c r="BE35" s="1"/>
      <c r="BF35" s="1"/>
      <c r="BG35" s="1"/>
      <c r="BH35" s="1"/>
      <c r="BI35" s="1"/>
      <c r="BJ35" s="1" t="s">
        <v>885</v>
      </c>
      <c r="BK35" s="1"/>
      <c r="BL35" s="1"/>
      <c r="BM35" s="1" t="s">
        <v>886</v>
      </c>
      <c r="BN35" s="1">
        <v>41</v>
      </c>
      <c r="BO35" s="1" t="s">
        <v>887</v>
      </c>
      <c r="BP35" s="1" t="str">
        <f>HYPERLINK("https://nconnect.nicmar.ac.in/storage/profile/ProfilePhoto_H2570034_136987.jpg","Download")</f>
        <v>0</v>
      </c>
      <c r="BQ35" s="3"/>
      <c r="BR35" s="3"/>
    </row>
    <row r="36" spans="1:70">
      <c r="A36" s="1" t="s">
        <v>70</v>
      </c>
      <c r="B36" s="1" t="s">
        <v>71</v>
      </c>
      <c r="C36" s="1" t="s">
        <v>888</v>
      </c>
      <c r="D36" s="1" t="s">
        <v>889</v>
      </c>
      <c r="E36" s="1"/>
      <c r="F36" s="1" t="s">
        <v>890</v>
      </c>
      <c r="G36" s="1" t="s">
        <v>891</v>
      </c>
      <c r="H36" s="1" t="s">
        <v>892</v>
      </c>
      <c r="I36" s="1" t="s">
        <v>893</v>
      </c>
      <c r="J36" s="1">
        <v>7207850272</v>
      </c>
      <c r="K36" s="1" t="s">
        <v>196</v>
      </c>
      <c r="L36" s="1" t="s">
        <v>894</v>
      </c>
      <c r="M36" s="1" t="s">
        <v>80</v>
      </c>
      <c r="N36" s="1" t="s">
        <v>895</v>
      </c>
      <c r="O36" s="1"/>
      <c r="P36" s="1" t="s">
        <v>82</v>
      </c>
      <c r="Q36" s="1" t="s">
        <v>896</v>
      </c>
      <c r="R36" s="1" t="s">
        <v>897</v>
      </c>
      <c r="S36" s="1">
        <v>9961432729</v>
      </c>
      <c r="T36" s="1" t="s">
        <v>85</v>
      </c>
      <c r="U36" s="1" t="s">
        <v>898</v>
      </c>
      <c r="V36" s="1">
        <v>9747291298</v>
      </c>
      <c r="W36" s="1" t="s">
        <v>87</v>
      </c>
      <c r="X36" s="1" t="s">
        <v>899</v>
      </c>
      <c r="Y36" s="1" t="s">
        <v>360</v>
      </c>
      <c r="Z36" s="1" t="s">
        <v>256</v>
      </c>
      <c r="AA36" s="1" t="s">
        <v>899</v>
      </c>
      <c r="AB36" s="1" t="s">
        <v>360</v>
      </c>
      <c r="AC36" s="1" t="s">
        <v>256</v>
      </c>
      <c r="AD36" s="1" t="s">
        <v>91</v>
      </c>
      <c r="AE36" s="1" t="s">
        <v>91</v>
      </c>
      <c r="AF36" s="1" t="s">
        <v>900</v>
      </c>
      <c r="AG36" s="1" t="s">
        <v>180</v>
      </c>
      <c r="AH36" s="1" t="s">
        <v>181</v>
      </c>
      <c r="AI36" s="1" t="s">
        <v>125</v>
      </c>
      <c r="AJ36" s="1">
        <v>84.2</v>
      </c>
      <c r="AK36" s="1">
        <v>8.86</v>
      </c>
      <c r="AL36" s="1" t="s">
        <v>901</v>
      </c>
      <c r="AM36" s="1" t="s">
        <v>180</v>
      </c>
      <c r="AN36" s="1" t="s">
        <v>154</v>
      </c>
      <c r="AO36" s="1" t="s">
        <v>183</v>
      </c>
      <c r="AP36" s="1">
        <v>68.6</v>
      </c>
      <c r="AQ36" s="1">
        <v>7.22</v>
      </c>
      <c r="AR36" s="1"/>
      <c r="AS36" s="1"/>
      <c r="AT36" s="1"/>
      <c r="AU36" s="1"/>
      <c r="AV36" s="1"/>
      <c r="AW36" s="1"/>
      <c r="AX36" s="1" t="s">
        <v>262</v>
      </c>
      <c r="AY36" s="1" t="s">
        <v>902</v>
      </c>
      <c r="AZ36" s="1" t="s">
        <v>903</v>
      </c>
      <c r="BA36" s="1" t="s">
        <v>904</v>
      </c>
      <c r="BB36" s="1">
        <v>63.56</v>
      </c>
      <c r="BC36" s="1">
        <v>6.96</v>
      </c>
      <c r="BD36" s="1"/>
      <c r="BE36" s="1"/>
      <c r="BF36" s="1"/>
      <c r="BG36" s="1"/>
      <c r="BH36" s="1"/>
      <c r="BI36" s="1"/>
      <c r="BJ36" s="1" t="s">
        <v>188</v>
      </c>
      <c r="BK36" s="1"/>
      <c r="BL36" s="1"/>
      <c r="BM36" s="1" t="s">
        <v>905</v>
      </c>
      <c r="BN36" s="1">
        <v>-16</v>
      </c>
      <c r="BO36" s="1" t="s">
        <v>906</v>
      </c>
      <c r="BP36" s="1" t="str">
        <f>HYPERLINK("https://nconnect.nicmar.ac.in/storage/profile/ProfilePhoto_H2570035_697342.jpg","Download")</f>
        <v>0</v>
      </c>
      <c r="BQ36" s="3"/>
      <c r="BR36" s="3"/>
    </row>
    <row r="37" spans="1:70">
      <c r="A37" s="1" t="s">
        <v>70</v>
      </c>
      <c r="B37" s="1" t="s">
        <v>71</v>
      </c>
      <c r="C37" s="1" t="s">
        <v>907</v>
      </c>
      <c r="D37" s="1" t="s">
        <v>908</v>
      </c>
      <c r="E37" s="1"/>
      <c r="F37" s="1" t="s">
        <v>909</v>
      </c>
      <c r="G37" s="1" t="s">
        <v>910</v>
      </c>
      <c r="H37" s="1" t="s">
        <v>911</v>
      </c>
      <c r="I37" s="1" t="s">
        <v>912</v>
      </c>
      <c r="J37" s="1">
        <v>9246622512</v>
      </c>
      <c r="K37" s="1" t="s">
        <v>196</v>
      </c>
      <c r="L37" s="1" t="s">
        <v>913</v>
      </c>
      <c r="M37" s="1" t="s">
        <v>80</v>
      </c>
      <c r="N37" s="1" t="s">
        <v>914</v>
      </c>
      <c r="O37" s="1" t="s">
        <v>915</v>
      </c>
      <c r="P37" s="1" t="s">
        <v>82</v>
      </c>
      <c r="Q37" s="1" t="s">
        <v>916</v>
      </c>
      <c r="R37" s="1" t="s">
        <v>917</v>
      </c>
      <c r="S37" s="1">
        <v>9866063607</v>
      </c>
      <c r="T37" s="1" t="s">
        <v>85</v>
      </c>
      <c r="U37" s="1" t="s">
        <v>918</v>
      </c>
      <c r="V37" s="1">
        <v>9291296679</v>
      </c>
      <c r="W37" s="1" t="s">
        <v>87</v>
      </c>
      <c r="X37" s="1" t="s">
        <v>919</v>
      </c>
      <c r="Y37" s="1" t="s">
        <v>920</v>
      </c>
      <c r="Z37" s="1" t="s">
        <v>308</v>
      </c>
      <c r="AA37" s="1" t="s">
        <v>919</v>
      </c>
      <c r="AB37" s="1" t="s">
        <v>920</v>
      </c>
      <c r="AC37" s="1" t="s">
        <v>308</v>
      </c>
      <c r="AD37" s="1" t="s">
        <v>91</v>
      </c>
      <c r="AE37" s="1" t="s">
        <v>91</v>
      </c>
      <c r="AF37" s="1" t="s">
        <v>921</v>
      </c>
      <c r="AG37" s="1" t="s">
        <v>462</v>
      </c>
      <c r="AH37" s="1" t="s">
        <v>151</v>
      </c>
      <c r="AI37" s="1" t="s">
        <v>438</v>
      </c>
      <c r="AJ37" s="1">
        <v>92.15</v>
      </c>
      <c r="AK37" s="1">
        <v>9.7</v>
      </c>
      <c r="AL37" s="1" t="s">
        <v>922</v>
      </c>
      <c r="AM37" s="1" t="s">
        <v>462</v>
      </c>
      <c r="AN37" s="1" t="s">
        <v>98</v>
      </c>
      <c r="AO37" s="1" t="s">
        <v>604</v>
      </c>
      <c r="AP37" s="1">
        <v>87.8</v>
      </c>
      <c r="AQ37" s="1"/>
      <c r="AR37" s="1"/>
      <c r="AS37" s="1"/>
      <c r="AT37" s="1"/>
      <c r="AU37" s="1"/>
      <c r="AV37" s="1"/>
      <c r="AW37" s="1"/>
      <c r="AX37" s="1" t="s">
        <v>923</v>
      </c>
      <c r="AY37" s="1" t="s">
        <v>924</v>
      </c>
      <c r="AZ37" s="1" t="s">
        <v>925</v>
      </c>
      <c r="BA37" s="1" t="s">
        <v>607</v>
      </c>
      <c r="BB37" s="1">
        <v>66.7</v>
      </c>
      <c r="BC37" s="1">
        <v>7.42</v>
      </c>
      <c r="BD37" s="1"/>
      <c r="BE37" s="1"/>
      <c r="BF37" s="1"/>
      <c r="BG37" s="1"/>
      <c r="BH37" s="1"/>
      <c r="BI37" s="1"/>
      <c r="BJ37" s="1" t="s">
        <v>926</v>
      </c>
      <c r="BK37" s="1"/>
      <c r="BL37" s="1"/>
      <c r="BM37" s="1" t="s">
        <v>927</v>
      </c>
      <c r="BN37" s="1">
        <v>27</v>
      </c>
      <c r="BO37" s="1" t="s">
        <v>928</v>
      </c>
      <c r="BP37" s="1" t="str">
        <f>HYPERLINK("https://nconnect.nicmar.ac.in/storage/profile/ProfilePhoto_H2570036_816457.jpg","Download")</f>
        <v>0</v>
      </c>
      <c r="BQ37" s="3"/>
      <c r="BR37" s="3"/>
    </row>
    <row r="38" spans="1:70">
      <c r="A38" s="1" t="s">
        <v>70</v>
      </c>
      <c r="B38" s="1" t="s">
        <v>71</v>
      </c>
      <c r="C38" s="1" t="s">
        <v>929</v>
      </c>
      <c r="D38" s="1" t="s">
        <v>930</v>
      </c>
      <c r="E38" s="1"/>
      <c r="F38" s="1" t="s">
        <v>931</v>
      </c>
      <c r="G38" s="1" t="s">
        <v>932</v>
      </c>
      <c r="H38" s="1" t="s">
        <v>933</v>
      </c>
      <c r="I38" s="1" t="s">
        <v>934</v>
      </c>
      <c r="J38" s="1">
        <v>6302918533</v>
      </c>
      <c r="K38" s="1" t="s">
        <v>78</v>
      </c>
      <c r="L38" s="1" t="s">
        <v>935</v>
      </c>
      <c r="M38" s="1" t="s">
        <v>80</v>
      </c>
      <c r="N38" s="1" t="s">
        <v>936</v>
      </c>
      <c r="O38" s="1" t="s">
        <v>937</v>
      </c>
      <c r="P38" s="1" t="s">
        <v>82</v>
      </c>
      <c r="Q38" s="1" t="s">
        <v>938</v>
      </c>
      <c r="R38" s="1" t="s">
        <v>939</v>
      </c>
      <c r="S38" s="1">
        <v>9440494234</v>
      </c>
      <c r="T38" s="1" t="s">
        <v>940</v>
      </c>
      <c r="U38" s="1" t="s">
        <v>941</v>
      </c>
      <c r="V38" s="1">
        <v>9177226144</v>
      </c>
      <c r="W38" s="1" t="s">
        <v>146</v>
      </c>
      <c r="X38" s="1" t="s">
        <v>942</v>
      </c>
      <c r="Y38" s="1" t="s">
        <v>943</v>
      </c>
      <c r="Z38" s="1" t="s">
        <v>90</v>
      </c>
      <c r="AA38" s="1" t="s">
        <v>942</v>
      </c>
      <c r="AB38" s="1" t="s">
        <v>943</v>
      </c>
      <c r="AC38" s="1" t="s">
        <v>90</v>
      </c>
      <c r="AD38" s="1" t="s">
        <v>91</v>
      </c>
      <c r="AE38" s="1" t="s">
        <v>91</v>
      </c>
      <c r="AF38" s="1" t="s">
        <v>944</v>
      </c>
      <c r="AG38" s="1" t="s">
        <v>945</v>
      </c>
      <c r="AH38" s="1" t="s">
        <v>339</v>
      </c>
      <c r="AI38" s="1" t="s">
        <v>340</v>
      </c>
      <c r="AJ38" s="1">
        <v>88</v>
      </c>
      <c r="AK38" s="1">
        <v>8.8</v>
      </c>
      <c r="AL38" s="1"/>
      <c r="AM38" s="1"/>
      <c r="AN38" s="1"/>
      <c r="AO38" s="1"/>
      <c r="AP38" s="1"/>
      <c r="AQ38" s="1"/>
      <c r="AR38" s="1" t="s">
        <v>209</v>
      </c>
      <c r="AS38" s="1" t="s">
        <v>946</v>
      </c>
      <c r="AT38" s="1" t="s">
        <v>692</v>
      </c>
      <c r="AU38" s="1" t="s">
        <v>128</v>
      </c>
      <c r="AV38" s="1">
        <v>62.89</v>
      </c>
      <c r="AW38" s="1"/>
      <c r="AX38" s="1" t="s">
        <v>100</v>
      </c>
      <c r="AY38" s="1" t="s">
        <v>947</v>
      </c>
      <c r="AZ38" s="1" t="s">
        <v>131</v>
      </c>
      <c r="BA38" s="1" t="s">
        <v>562</v>
      </c>
      <c r="BB38" s="1">
        <v>66.59</v>
      </c>
      <c r="BC38" s="1">
        <v>7.01</v>
      </c>
      <c r="BD38" s="1"/>
      <c r="BE38" s="1"/>
      <c r="BF38" s="1"/>
      <c r="BG38" s="1"/>
      <c r="BH38" s="1"/>
      <c r="BI38" s="1"/>
      <c r="BJ38" s="1" t="s">
        <v>948</v>
      </c>
      <c r="BK38" s="1" t="s">
        <v>949</v>
      </c>
      <c r="BL38" s="1" t="s">
        <v>565</v>
      </c>
      <c r="BM38" s="1" t="s">
        <v>950</v>
      </c>
      <c r="BN38" s="1">
        <v>47</v>
      </c>
      <c r="BO38" s="1"/>
      <c r="BP38" s="1" t="str">
        <f>HYPERLINK("https://nconnect.nicmar.ac.in/storage/profile/ProfilePhoto_H2570037_289361.jpg","Download")</f>
        <v>0</v>
      </c>
      <c r="BQ38" s="3"/>
      <c r="BR38" s="3"/>
    </row>
    <row r="39" spans="1:70">
      <c r="A39" s="1" t="s">
        <v>70</v>
      </c>
      <c r="B39" s="1" t="s">
        <v>71</v>
      </c>
      <c r="C39" s="1" t="s">
        <v>951</v>
      </c>
      <c r="D39" s="1" t="s">
        <v>952</v>
      </c>
      <c r="E39" s="1"/>
      <c r="F39" s="1" t="s">
        <v>953</v>
      </c>
      <c r="G39" s="1" t="s">
        <v>954</v>
      </c>
      <c r="H39" s="1" t="s">
        <v>955</v>
      </c>
      <c r="I39" s="1" t="s">
        <v>956</v>
      </c>
      <c r="J39" s="1">
        <v>9441661517</v>
      </c>
      <c r="K39" s="1" t="s">
        <v>78</v>
      </c>
      <c r="L39" s="1" t="s">
        <v>957</v>
      </c>
      <c r="M39" s="1" t="s">
        <v>80</v>
      </c>
      <c r="N39" s="1" t="s">
        <v>854</v>
      </c>
      <c r="O39" s="1" t="s">
        <v>958</v>
      </c>
      <c r="P39" s="1" t="s">
        <v>82</v>
      </c>
      <c r="Q39" s="1" t="s">
        <v>959</v>
      </c>
      <c r="R39" s="1" t="s">
        <v>960</v>
      </c>
      <c r="S39" s="1">
        <v>9381652086</v>
      </c>
      <c r="T39" s="1" t="s">
        <v>961</v>
      </c>
      <c r="U39" s="1" t="s">
        <v>962</v>
      </c>
      <c r="V39" s="1">
        <v>9381652086</v>
      </c>
      <c r="W39" s="1" t="s">
        <v>580</v>
      </c>
      <c r="X39" s="1" t="s">
        <v>963</v>
      </c>
      <c r="Y39" s="1" t="s">
        <v>860</v>
      </c>
      <c r="Z39" s="1" t="s">
        <v>308</v>
      </c>
      <c r="AA39" s="1" t="s">
        <v>963</v>
      </c>
      <c r="AB39" s="1" t="s">
        <v>860</v>
      </c>
      <c r="AC39" s="1" t="s">
        <v>308</v>
      </c>
      <c r="AD39" s="1" t="s">
        <v>91</v>
      </c>
      <c r="AE39" s="1" t="s">
        <v>91</v>
      </c>
      <c r="AF39" s="1" t="s">
        <v>964</v>
      </c>
      <c r="AG39" s="1" t="s">
        <v>965</v>
      </c>
      <c r="AH39" s="1" t="s">
        <v>966</v>
      </c>
      <c r="AI39" s="1" t="s">
        <v>415</v>
      </c>
      <c r="AJ39" s="1">
        <v>90</v>
      </c>
      <c r="AK39" s="1">
        <v>9</v>
      </c>
      <c r="AL39" s="1"/>
      <c r="AM39" s="1"/>
      <c r="AN39" s="1"/>
      <c r="AO39" s="1"/>
      <c r="AP39" s="1"/>
      <c r="AQ39" s="1"/>
      <c r="AR39" s="1" t="s">
        <v>152</v>
      </c>
      <c r="AS39" s="1" t="s">
        <v>967</v>
      </c>
      <c r="AT39" s="1" t="s">
        <v>968</v>
      </c>
      <c r="AU39" s="1" t="s">
        <v>363</v>
      </c>
      <c r="AV39" s="1">
        <v>80</v>
      </c>
      <c r="AW39" s="1"/>
      <c r="AX39" s="1" t="s">
        <v>969</v>
      </c>
      <c r="AY39" s="1" t="s">
        <v>970</v>
      </c>
      <c r="AZ39" s="1" t="s">
        <v>260</v>
      </c>
      <c r="BA39" s="1" t="s">
        <v>155</v>
      </c>
      <c r="BB39" s="1">
        <v>65.86</v>
      </c>
      <c r="BC39" s="1">
        <v>7.12</v>
      </c>
      <c r="BD39" s="1"/>
      <c r="BE39" s="1"/>
      <c r="BF39" s="1"/>
      <c r="BG39" s="1"/>
      <c r="BH39" s="1"/>
      <c r="BI39" s="1"/>
      <c r="BJ39" s="1" t="s">
        <v>971</v>
      </c>
      <c r="BK39" s="1"/>
      <c r="BL39" s="1"/>
      <c r="BM39" s="1" t="s">
        <v>972</v>
      </c>
      <c r="BN39" s="1">
        <v>78</v>
      </c>
      <c r="BO39" s="1" t="s">
        <v>973</v>
      </c>
      <c r="BP39" s="1" t="str">
        <f>HYPERLINK("https://nconnect.nicmar.ac.in/storage/profile/ProfilePhoto_H2570038_149726.jpg","Download")</f>
        <v>0</v>
      </c>
      <c r="BQ39" s="3"/>
      <c r="BR39" s="3"/>
    </row>
    <row r="40" spans="1:70">
      <c r="A40" s="1" t="s">
        <v>70</v>
      </c>
      <c r="B40" s="1" t="s">
        <v>71</v>
      </c>
      <c r="C40" s="1" t="s">
        <v>974</v>
      </c>
      <c r="D40" s="1" t="s">
        <v>975</v>
      </c>
      <c r="E40" s="1" t="s">
        <v>976</v>
      </c>
      <c r="F40" s="1" t="s">
        <v>977</v>
      </c>
      <c r="G40" s="1" t="s">
        <v>978</v>
      </c>
      <c r="H40" s="1" t="s">
        <v>979</v>
      </c>
      <c r="I40" s="1" t="s">
        <v>980</v>
      </c>
      <c r="J40" s="1">
        <v>8106087878</v>
      </c>
      <c r="K40" s="1" t="s">
        <v>78</v>
      </c>
      <c r="L40" s="1" t="s">
        <v>981</v>
      </c>
      <c r="M40" s="1" t="s">
        <v>80</v>
      </c>
      <c r="N40" s="1" t="s">
        <v>982</v>
      </c>
      <c r="O40" s="1"/>
      <c r="P40" s="1" t="s">
        <v>329</v>
      </c>
      <c r="Q40" s="1" t="s">
        <v>983</v>
      </c>
      <c r="R40" s="1" t="s">
        <v>984</v>
      </c>
      <c r="S40" s="1">
        <v>9440020751</v>
      </c>
      <c r="T40" s="1" t="s">
        <v>280</v>
      </c>
      <c r="U40" s="1" t="s">
        <v>985</v>
      </c>
      <c r="V40" s="1">
        <v>7386038056</v>
      </c>
      <c r="W40" s="1" t="s">
        <v>87</v>
      </c>
      <c r="X40" s="1" t="s">
        <v>986</v>
      </c>
      <c r="Y40" s="1" t="s">
        <v>841</v>
      </c>
      <c r="Z40" s="1" t="s">
        <v>90</v>
      </c>
      <c r="AA40" s="1" t="s">
        <v>986</v>
      </c>
      <c r="AB40" s="1" t="s">
        <v>841</v>
      </c>
      <c r="AC40" s="1" t="s">
        <v>90</v>
      </c>
      <c r="AD40" s="1" t="s">
        <v>91</v>
      </c>
      <c r="AE40" s="1" t="s">
        <v>91</v>
      </c>
      <c r="AF40" s="1" t="s">
        <v>987</v>
      </c>
      <c r="AG40" s="1" t="s">
        <v>584</v>
      </c>
      <c r="AH40" s="1" t="s">
        <v>181</v>
      </c>
      <c r="AI40" s="1" t="s">
        <v>234</v>
      </c>
      <c r="AJ40" s="1">
        <v>87.4</v>
      </c>
      <c r="AK40" s="1">
        <v>9.2</v>
      </c>
      <c r="AL40" s="1" t="s">
        <v>988</v>
      </c>
      <c r="AM40" s="1" t="s">
        <v>440</v>
      </c>
      <c r="AN40" s="1" t="s">
        <v>151</v>
      </c>
      <c r="AO40" s="1" t="s">
        <v>261</v>
      </c>
      <c r="AP40" s="1">
        <v>90</v>
      </c>
      <c r="AQ40" s="1"/>
      <c r="AR40" s="1"/>
      <c r="AS40" s="1"/>
      <c r="AT40" s="1"/>
      <c r="AU40" s="1"/>
      <c r="AV40" s="1"/>
      <c r="AW40" s="1"/>
      <c r="AX40" s="1" t="s">
        <v>989</v>
      </c>
      <c r="AY40" s="1" t="s">
        <v>990</v>
      </c>
      <c r="AZ40" s="1" t="s">
        <v>264</v>
      </c>
      <c r="BA40" s="1" t="s">
        <v>215</v>
      </c>
      <c r="BB40" s="1">
        <v>59.7</v>
      </c>
      <c r="BC40" s="1">
        <v>6.47</v>
      </c>
      <c r="BD40" s="1"/>
      <c r="BE40" s="1"/>
      <c r="BF40" s="1"/>
      <c r="BG40" s="1"/>
      <c r="BH40" s="1"/>
      <c r="BI40" s="1"/>
      <c r="BJ40" s="1" t="s">
        <v>991</v>
      </c>
      <c r="BK40" s="1"/>
      <c r="BL40" s="1"/>
      <c r="BM40" s="1" t="s">
        <v>992</v>
      </c>
      <c r="BN40" s="1">
        <v>25</v>
      </c>
      <c r="BO40" s="1" t="s">
        <v>993</v>
      </c>
      <c r="BP40" s="1" t="str">
        <f>HYPERLINK("https://nconnect.nicmar.ac.in/storage/profile/ProfilePhoto_H2570039_157692.jpg","Download")</f>
        <v>0</v>
      </c>
      <c r="BQ40" s="3"/>
      <c r="BR40" s="3"/>
    </row>
    <row r="41" spans="1:70">
      <c r="A41" s="1" t="s">
        <v>70</v>
      </c>
      <c r="B41" s="1" t="s">
        <v>71</v>
      </c>
      <c r="C41" s="1" t="s">
        <v>994</v>
      </c>
      <c r="D41" s="1" t="s">
        <v>995</v>
      </c>
      <c r="E41" s="1"/>
      <c r="F41" s="1" t="s">
        <v>679</v>
      </c>
      <c r="G41" s="1" t="s">
        <v>996</v>
      </c>
      <c r="H41" s="1" t="s">
        <v>997</v>
      </c>
      <c r="I41" s="1" t="s">
        <v>998</v>
      </c>
      <c r="J41" s="1">
        <v>8921027259</v>
      </c>
      <c r="K41" s="1" t="s">
        <v>78</v>
      </c>
      <c r="L41" s="1" t="s">
        <v>999</v>
      </c>
      <c r="M41" s="1" t="s">
        <v>80</v>
      </c>
      <c r="N41" s="1" t="s">
        <v>1000</v>
      </c>
      <c r="O41" s="1" t="s">
        <v>1001</v>
      </c>
      <c r="P41" s="1" t="s">
        <v>1002</v>
      </c>
      <c r="Q41" s="1" t="s">
        <v>1003</v>
      </c>
      <c r="R41" s="1" t="s">
        <v>1004</v>
      </c>
      <c r="S41" s="1">
        <v>9447370580</v>
      </c>
      <c r="T41" s="1" t="s">
        <v>1005</v>
      </c>
      <c r="U41" s="1" t="s">
        <v>1006</v>
      </c>
      <c r="V41" s="1">
        <v>9496061321</v>
      </c>
      <c r="W41" s="1" t="s">
        <v>87</v>
      </c>
      <c r="X41" s="1" t="s">
        <v>1007</v>
      </c>
      <c r="Y41" s="1" t="s">
        <v>1008</v>
      </c>
      <c r="Z41" s="1" t="s">
        <v>256</v>
      </c>
      <c r="AA41" s="1" t="s">
        <v>1007</v>
      </c>
      <c r="AB41" s="1" t="s">
        <v>1008</v>
      </c>
      <c r="AC41" s="1" t="s">
        <v>256</v>
      </c>
      <c r="AD41" s="1" t="s">
        <v>91</v>
      </c>
      <c r="AE41" s="1" t="s">
        <v>91</v>
      </c>
      <c r="AF41" s="1" t="s">
        <v>1009</v>
      </c>
      <c r="AG41" s="1" t="s">
        <v>1010</v>
      </c>
      <c r="AH41" s="1" t="s">
        <v>181</v>
      </c>
      <c r="AI41" s="1" t="s">
        <v>125</v>
      </c>
      <c r="AJ41" s="1">
        <v>83.8</v>
      </c>
      <c r="AK41" s="1"/>
      <c r="AL41" s="1" t="s">
        <v>1009</v>
      </c>
      <c r="AM41" s="1" t="s">
        <v>1010</v>
      </c>
      <c r="AN41" s="1" t="s">
        <v>154</v>
      </c>
      <c r="AO41" s="1" t="s">
        <v>183</v>
      </c>
      <c r="AP41" s="1">
        <v>82</v>
      </c>
      <c r="AQ41" s="1"/>
      <c r="AR41" s="1"/>
      <c r="AS41" s="1"/>
      <c r="AT41" s="1"/>
      <c r="AU41" s="1"/>
      <c r="AV41" s="1"/>
      <c r="AW41" s="1"/>
      <c r="AX41" s="1" t="s">
        <v>262</v>
      </c>
      <c r="AY41" s="1" t="s">
        <v>1011</v>
      </c>
      <c r="AZ41" s="1" t="s">
        <v>488</v>
      </c>
      <c r="BA41" s="1" t="s">
        <v>366</v>
      </c>
      <c r="BB41" s="1">
        <v>77.1</v>
      </c>
      <c r="BC41" s="1">
        <v>7.71</v>
      </c>
      <c r="BD41" s="1"/>
      <c r="BE41" s="1"/>
      <c r="BF41" s="1"/>
      <c r="BG41" s="1"/>
      <c r="BH41" s="1"/>
      <c r="BI41" s="1"/>
      <c r="BJ41" s="1" t="s">
        <v>1012</v>
      </c>
      <c r="BK41" s="1"/>
      <c r="BL41" s="1"/>
      <c r="BM41" s="1" t="s">
        <v>1013</v>
      </c>
      <c r="BN41" s="1">
        <v>53</v>
      </c>
      <c r="BO41" s="1" t="s">
        <v>1014</v>
      </c>
      <c r="BP41" s="1" t="str">
        <f>HYPERLINK("https://nconnect.nicmar.ac.in/storage/profile/ProfilePhoto_H2570040_537682.jpg","Download")</f>
        <v>0</v>
      </c>
      <c r="BQ41" s="3"/>
      <c r="BR41" s="3"/>
    </row>
    <row r="42" spans="1:70">
      <c r="A42" s="1" t="s">
        <v>70</v>
      </c>
      <c r="B42" s="1" t="s">
        <v>71</v>
      </c>
      <c r="C42" s="1" t="s">
        <v>1015</v>
      </c>
      <c r="D42" s="1" t="s">
        <v>1016</v>
      </c>
      <c r="E42" s="1"/>
      <c r="F42" s="1" t="s">
        <v>1017</v>
      </c>
      <c r="G42" s="1" t="s">
        <v>1018</v>
      </c>
      <c r="H42" s="1" t="s">
        <v>1019</v>
      </c>
      <c r="I42" s="1" t="s">
        <v>1020</v>
      </c>
      <c r="J42" s="1">
        <v>7989121559</v>
      </c>
      <c r="K42" s="1" t="s">
        <v>196</v>
      </c>
      <c r="L42" s="1" t="s">
        <v>1021</v>
      </c>
      <c r="M42" s="1" t="s">
        <v>80</v>
      </c>
      <c r="N42" s="1" t="s">
        <v>1022</v>
      </c>
      <c r="O42" s="1" t="s">
        <v>1023</v>
      </c>
      <c r="P42" s="1" t="s">
        <v>171</v>
      </c>
      <c r="Q42" s="1" t="s">
        <v>1024</v>
      </c>
      <c r="R42" s="1" t="s">
        <v>1025</v>
      </c>
      <c r="S42" s="1">
        <v>9642403219</v>
      </c>
      <c r="T42" s="1" t="s">
        <v>1026</v>
      </c>
      <c r="U42" s="1" t="s">
        <v>1027</v>
      </c>
      <c r="V42" s="1">
        <v>9160771889</v>
      </c>
      <c r="W42" s="1" t="s">
        <v>203</v>
      </c>
      <c r="X42" s="1" t="s">
        <v>1028</v>
      </c>
      <c r="Y42" s="1" t="s">
        <v>819</v>
      </c>
      <c r="Z42" s="1" t="s">
        <v>308</v>
      </c>
      <c r="AA42" s="1" t="s">
        <v>1028</v>
      </c>
      <c r="AB42" s="1" t="s">
        <v>819</v>
      </c>
      <c r="AC42" s="1" t="s">
        <v>308</v>
      </c>
      <c r="AD42" s="1" t="s">
        <v>91</v>
      </c>
      <c r="AE42" s="1" t="s">
        <v>91</v>
      </c>
      <c r="AF42" s="1" t="s">
        <v>1029</v>
      </c>
      <c r="AG42" s="1" t="s">
        <v>1030</v>
      </c>
      <c r="AH42" s="1" t="s">
        <v>151</v>
      </c>
      <c r="AI42" s="1" t="s">
        <v>95</v>
      </c>
      <c r="AJ42" s="1">
        <v>93.1</v>
      </c>
      <c r="AK42" s="1">
        <v>9.8</v>
      </c>
      <c r="AL42" s="1" t="s">
        <v>96</v>
      </c>
      <c r="AM42" s="1" t="s">
        <v>1031</v>
      </c>
      <c r="AN42" s="1" t="s">
        <v>98</v>
      </c>
      <c r="AO42" s="1" t="s">
        <v>235</v>
      </c>
      <c r="AP42" s="1">
        <v>94.1</v>
      </c>
      <c r="AQ42" s="1"/>
      <c r="AR42" s="1"/>
      <c r="AS42" s="1"/>
      <c r="AT42" s="1"/>
      <c r="AU42" s="1"/>
      <c r="AV42" s="1"/>
      <c r="AW42" s="1"/>
      <c r="AX42" s="1" t="s">
        <v>1032</v>
      </c>
      <c r="AY42" s="1" t="s">
        <v>1033</v>
      </c>
      <c r="AZ42" s="1" t="s">
        <v>102</v>
      </c>
      <c r="BA42" s="1" t="s">
        <v>443</v>
      </c>
      <c r="BB42" s="1">
        <v>86.3</v>
      </c>
      <c r="BC42" s="1">
        <v>9.38</v>
      </c>
      <c r="BD42" s="1"/>
      <c r="BE42" s="1"/>
      <c r="BF42" s="1"/>
      <c r="BG42" s="1"/>
      <c r="BH42" s="1"/>
      <c r="BI42" s="1"/>
      <c r="BJ42" s="1" t="s">
        <v>991</v>
      </c>
      <c r="BK42" s="1"/>
      <c r="BL42" s="1"/>
      <c r="BM42" s="1" t="s">
        <v>1034</v>
      </c>
      <c r="BN42" s="1">
        <v>25</v>
      </c>
      <c r="BO42" s="1" t="s">
        <v>1035</v>
      </c>
      <c r="BP42" s="1" t="str">
        <f>HYPERLINK("https://nconnect.nicmar.ac.in/storage/profile/ProfilePhoto_H2570041_782341.jpg","Download")</f>
        <v>0</v>
      </c>
      <c r="BQ42" s="3"/>
      <c r="BR42" s="3"/>
    </row>
    <row r="43" spans="1:70">
      <c r="A43" s="1" t="s">
        <v>70</v>
      </c>
      <c r="B43" s="1" t="s">
        <v>71</v>
      </c>
      <c r="C43" s="1" t="s">
        <v>1036</v>
      </c>
      <c r="D43" s="1" t="s">
        <v>1037</v>
      </c>
      <c r="E43" s="1"/>
      <c r="F43" s="1" t="s">
        <v>1038</v>
      </c>
      <c r="G43" s="1" t="s">
        <v>1039</v>
      </c>
      <c r="H43" s="1" t="s">
        <v>1040</v>
      </c>
      <c r="I43" s="1" t="s">
        <v>1041</v>
      </c>
      <c r="J43" s="1">
        <v>9492326129</v>
      </c>
      <c r="K43" s="1" t="s">
        <v>196</v>
      </c>
      <c r="L43" s="1" t="s">
        <v>1042</v>
      </c>
      <c r="M43" s="1" t="s">
        <v>80</v>
      </c>
      <c r="N43" s="1" t="s">
        <v>1043</v>
      </c>
      <c r="O43" s="1" t="s">
        <v>1044</v>
      </c>
      <c r="P43" s="1" t="s">
        <v>329</v>
      </c>
      <c r="Q43" s="1" t="s">
        <v>1045</v>
      </c>
      <c r="R43" s="1" t="s">
        <v>1046</v>
      </c>
      <c r="S43" s="1">
        <v>9848333129</v>
      </c>
      <c r="T43" s="1" t="s">
        <v>201</v>
      </c>
      <c r="U43" s="1" t="s">
        <v>1047</v>
      </c>
      <c r="V43" s="1">
        <v>9848385211</v>
      </c>
      <c r="W43" s="1" t="s">
        <v>203</v>
      </c>
      <c r="X43" s="1" t="s">
        <v>1048</v>
      </c>
      <c r="Y43" s="1" t="s">
        <v>1049</v>
      </c>
      <c r="Z43" s="1" t="s">
        <v>308</v>
      </c>
      <c r="AA43" s="1" t="s">
        <v>1048</v>
      </c>
      <c r="AB43" s="1" t="s">
        <v>1049</v>
      </c>
      <c r="AC43" s="1" t="s">
        <v>308</v>
      </c>
      <c r="AD43" s="1" t="s">
        <v>91</v>
      </c>
      <c r="AE43" s="1" t="s">
        <v>91</v>
      </c>
      <c r="AF43" s="1" t="s">
        <v>1050</v>
      </c>
      <c r="AG43" s="1" t="s">
        <v>1051</v>
      </c>
      <c r="AH43" s="1" t="s">
        <v>1052</v>
      </c>
      <c r="AI43" s="1" t="s">
        <v>125</v>
      </c>
      <c r="AJ43" s="1">
        <v>78.4</v>
      </c>
      <c r="AK43" s="1">
        <v>8.2</v>
      </c>
      <c r="AL43" s="1" t="s">
        <v>1053</v>
      </c>
      <c r="AM43" s="1" t="s">
        <v>1054</v>
      </c>
      <c r="AN43" s="1" t="s">
        <v>151</v>
      </c>
      <c r="AO43" s="1" t="s">
        <v>98</v>
      </c>
      <c r="AP43" s="1">
        <v>91.6</v>
      </c>
      <c r="AQ43" s="1">
        <v>9.5</v>
      </c>
      <c r="AR43" s="1"/>
      <c r="AS43" s="1"/>
      <c r="AT43" s="1"/>
      <c r="AU43" s="1"/>
      <c r="AV43" s="1"/>
      <c r="AW43" s="1"/>
      <c r="AX43" s="1" t="s">
        <v>1055</v>
      </c>
      <c r="AY43" s="1" t="s">
        <v>1056</v>
      </c>
      <c r="AZ43" s="1" t="s">
        <v>186</v>
      </c>
      <c r="BA43" s="1" t="s">
        <v>366</v>
      </c>
      <c r="BB43" s="1">
        <v>79.3</v>
      </c>
      <c r="BC43" s="1">
        <v>8.68</v>
      </c>
      <c r="BD43" s="1"/>
      <c r="BE43" s="1"/>
      <c r="BF43" s="1"/>
      <c r="BG43" s="1"/>
      <c r="BH43" s="1"/>
      <c r="BI43" s="1"/>
      <c r="BJ43" s="1" t="s">
        <v>1057</v>
      </c>
      <c r="BK43" s="1"/>
      <c r="BL43" s="1"/>
      <c r="BM43" s="1" t="s">
        <v>1058</v>
      </c>
      <c r="BN43" s="1">
        <v>45</v>
      </c>
      <c r="BO43" s="1"/>
      <c r="BP43" s="1" t="str">
        <f>HYPERLINK("https://nconnect.nicmar.ac.in/storage/profile/ProfilePhoto_H2570042_254167.jpg","Download")</f>
        <v>0</v>
      </c>
      <c r="BQ43" s="3"/>
      <c r="BR43" s="3"/>
    </row>
    <row r="44" spans="1:70">
      <c r="A44" s="1" t="s">
        <v>70</v>
      </c>
      <c r="B44" s="1" t="s">
        <v>71</v>
      </c>
      <c r="C44" s="1" t="s">
        <v>1059</v>
      </c>
      <c r="D44" s="1" t="s">
        <v>1060</v>
      </c>
      <c r="E44" s="1"/>
      <c r="F44" s="1" t="s">
        <v>809</v>
      </c>
      <c r="G44" s="1" t="s">
        <v>1061</v>
      </c>
      <c r="H44" s="1" t="s">
        <v>1062</v>
      </c>
      <c r="I44" s="1" t="s">
        <v>1063</v>
      </c>
      <c r="J44" s="1">
        <v>9703231030</v>
      </c>
      <c r="K44" s="1" t="s">
        <v>78</v>
      </c>
      <c r="L44" s="1" t="s">
        <v>141</v>
      </c>
      <c r="M44" s="1" t="s">
        <v>80</v>
      </c>
      <c r="N44" s="1" t="s">
        <v>431</v>
      </c>
      <c r="O44" s="1"/>
      <c r="P44" s="1" t="s">
        <v>82</v>
      </c>
      <c r="Q44" s="1" t="s">
        <v>1064</v>
      </c>
      <c r="R44" s="1" t="s">
        <v>1065</v>
      </c>
      <c r="S44" s="1">
        <v>9293603127</v>
      </c>
      <c r="T44" s="1" t="s">
        <v>1066</v>
      </c>
      <c r="U44" s="1" t="s">
        <v>1067</v>
      </c>
      <c r="V44" s="1">
        <v>7416993080</v>
      </c>
      <c r="W44" s="1" t="s">
        <v>146</v>
      </c>
      <c r="X44" s="1" t="s">
        <v>1068</v>
      </c>
      <c r="Y44" s="1" t="s">
        <v>1069</v>
      </c>
      <c r="Z44" s="1" t="s">
        <v>308</v>
      </c>
      <c r="AA44" s="1" t="s">
        <v>1068</v>
      </c>
      <c r="AB44" s="1" t="s">
        <v>1069</v>
      </c>
      <c r="AC44" s="1" t="s">
        <v>308</v>
      </c>
      <c r="AD44" s="1" t="s">
        <v>91</v>
      </c>
      <c r="AE44" s="1" t="s">
        <v>91</v>
      </c>
      <c r="AF44" s="1" t="s">
        <v>1070</v>
      </c>
      <c r="AG44" s="1" t="s">
        <v>462</v>
      </c>
      <c r="AH44" s="1" t="s">
        <v>181</v>
      </c>
      <c r="AI44" s="1" t="s">
        <v>234</v>
      </c>
      <c r="AJ44" s="1">
        <v>90</v>
      </c>
      <c r="AK44" s="1">
        <v>9</v>
      </c>
      <c r="AL44" s="1" t="s">
        <v>862</v>
      </c>
      <c r="AM44" s="1" t="s">
        <v>462</v>
      </c>
      <c r="AN44" s="1" t="s">
        <v>151</v>
      </c>
      <c r="AO44" s="1" t="s">
        <v>98</v>
      </c>
      <c r="AP44" s="1">
        <v>89</v>
      </c>
      <c r="AQ44" s="1">
        <v>8.9</v>
      </c>
      <c r="AR44" s="1"/>
      <c r="AS44" s="1"/>
      <c r="AT44" s="1"/>
      <c r="AU44" s="1"/>
      <c r="AV44" s="1"/>
      <c r="AW44" s="1"/>
      <c r="AX44" s="1" t="s">
        <v>1055</v>
      </c>
      <c r="AY44" s="1" t="s">
        <v>1071</v>
      </c>
      <c r="AZ44" s="1" t="s">
        <v>1072</v>
      </c>
      <c r="BA44" s="1" t="s">
        <v>562</v>
      </c>
      <c r="BB44" s="1">
        <v>73</v>
      </c>
      <c r="BC44" s="1">
        <v>7.87</v>
      </c>
      <c r="BD44" s="1"/>
      <c r="BE44" s="1"/>
      <c r="BF44" s="1"/>
      <c r="BG44" s="1"/>
      <c r="BH44" s="1"/>
      <c r="BI44" s="1"/>
      <c r="BJ44" s="1" t="s">
        <v>1073</v>
      </c>
      <c r="BK44" s="1"/>
      <c r="BL44" s="1"/>
      <c r="BM44" s="1"/>
      <c r="BN44" s="1"/>
      <c r="BO44" s="1"/>
      <c r="BP44" s="1" t="str">
        <f>HYPERLINK("https://nconnect.nicmar.ac.in/storage/profile/ProfilePhoto_H2570043_827931.jpg","Download")</f>
        <v>0</v>
      </c>
      <c r="BQ44" s="3"/>
      <c r="BR44" s="3"/>
    </row>
    <row r="45" spans="1:70">
      <c r="A45" s="1" t="s">
        <v>70</v>
      </c>
      <c r="B45" s="1" t="s">
        <v>71</v>
      </c>
      <c r="C45" s="1" t="s">
        <v>1074</v>
      </c>
      <c r="D45" s="1" t="s">
        <v>1075</v>
      </c>
      <c r="E45" s="1" t="s">
        <v>1076</v>
      </c>
      <c r="F45" s="1" t="s">
        <v>1077</v>
      </c>
      <c r="G45" s="1" t="s">
        <v>1078</v>
      </c>
      <c r="H45" s="1" t="s">
        <v>1079</v>
      </c>
      <c r="I45" s="1" t="s">
        <v>1080</v>
      </c>
      <c r="J45" s="1">
        <v>8075023107</v>
      </c>
      <c r="K45" s="1" t="s">
        <v>196</v>
      </c>
      <c r="L45" s="1" t="s">
        <v>1081</v>
      </c>
      <c r="M45" s="1" t="s">
        <v>80</v>
      </c>
      <c r="N45" s="1" t="s">
        <v>1000</v>
      </c>
      <c r="O45" s="1"/>
      <c r="P45" s="1" t="s">
        <v>249</v>
      </c>
      <c r="Q45" s="1" t="s">
        <v>1082</v>
      </c>
      <c r="R45" s="1" t="s">
        <v>1083</v>
      </c>
      <c r="S45" s="1">
        <v>9447154869</v>
      </c>
      <c r="T45" s="1" t="s">
        <v>1084</v>
      </c>
      <c r="U45" s="1" t="s">
        <v>1085</v>
      </c>
      <c r="V45" s="1">
        <v>9447907038</v>
      </c>
      <c r="W45" s="1" t="s">
        <v>146</v>
      </c>
      <c r="X45" s="1" t="s">
        <v>1086</v>
      </c>
      <c r="Y45" s="1" t="s">
        <v>360</v>
      </c>
      <c r="Z45" s="1" t="s">
        <v>256</v>
      </c>
      <c r="AA45" s="1" t="s">
        <v>1086</v>
      </c>
      <c r="AB45" s="1" t="s">
        <v>360</v>
      </c>
      <c r="AC45" s="1" t="s">
        <v>256</v>
      </c>
      <c r="AD45" s="1" t="s">
        <v>91</v>
      </c>
      <c r="AE45" s="1" t="s">
        <v>91</v>
      </c>
      <c r="AF45" s="1" t="s">
        <v>1087</v>
      </c>
      <c r="AG45" s="1" t="s">
        <v>1088</v>
      </c>
      <c r="AH45" s="1" t="s">
        <v>124</v>
      </c>
      <c r="AI45" s="1" t="s">
        <v>125</v>
      </c>
      <c r="AJ45" s="1">
        <v>87.4</v>
      </c>
      <c r="AK45" s="1"/>
      <c r="AL45" s="1" t="s">
        <v>1087</v>
      </c>
      <c r="AM45" s="1" t="s">
        <v>1088</v>
      </c>
      <c r="AN45" s="1" t="s">
        <v>363</v>
      </c>
      <c r="AO45" s="1" t="s">
        <v>183</v>
      </c>
      <c r="AP45" s="1">
        <v>87.2</v>
      </c>
      <c r="AQ45" s="1"/>
      <c r="AR45" s="1"/>
      <c r="AS45" s="1"/>
      <c r="AT45" s="1"/>
      <c r="AU45" s="1"/>
      <c r="AV45" s="1"/>
      <c r="AW45" s="1"/>
      <c r="AX45" s="1" t="s">
        <v>1089</v>
      </c>
      <c r="AY45" s="1" t="s">
        <v>1090</v>
      </c>
      <c r="AZ45" s="1" t="s">
        <v>128</v>
      </c>
      <c r="BA45" s="1" t="s">
        <v>1091</v>
      </c>
      <c r="BB45" s="1">
        <v>80.77</v>
      </c>
      <c r="BC45" s="1">
        <v>8.58</v>
      </c>
      <c r="BD45" s="1"/>
      <c r="BE45" s="1"/>
      <c r="BF45" s="1"/>
      <c r="BG45" s="1"/>
      <c r="BH45" s="1"/>
      <c r="BI45" s="1"/>
      <c r="BJ45" s="1" t="s">
        <v>1092</v>
      </c>
      <c r="BK45" s="1"/>
      <c r="BL45" s="1"/>
      <c r="BM45" s="1" t="s">
        <v>1093</v>
      </c>
      <c r="BN45" s="1">
        <v>38</v>
      </c>
      <c r="BO45" s="1"/>
      <c r="BP45" s="1" t="str">
        <f>HYPERLINK("https://nconnect.nicmar.ac.in/storage/profile/ProfilePhoto_H2570044_158963.jpg","Download")</f>
        <v>0</v>
      </c>
      <c r="BQ45" s="3"/>
      <c r="BR45" s="3"/>
    </row>
    <row r="46" spans="1:70">
      <c r="A46" s="1" t="s">
        <v>70</v>
      </c>
      <c r="B46" s="1" t="s">
        <v>71</v>
      </c>
      <c r="C46" s="1" t="s">
        <v>1094</v>
      </c>
      <c r="D46" s="1" t="s">
        <v>1095</v>
      </c>
      <c r="E46" s="1"/>
      <c r="F46" s="1" t="s">
        <v>1096</v>
      </c>
      <c r="G46" s="1" t="s">
        <v>1097</v>
      </c>
      <c r="H46" s="1" t="s">
        <v>1098</v>
      </c>
      <c r="I46" s="1" t="s">
        <v>1099</v>
      </c>
      <c r="J46" s="1">
        <v>9573221233</v>
      </c>
      <c r="K46" s="1" t="s">
        <v>78</v>
      </c>
      <c r="L46" s="1" t="s">
        <v>1100</v>
      </c>
      <c r="M46" s="1" t="s">
        <v>80</v>
      </c>
      <c r="N46" s="1" t="s">
        <v>854</v>
      </c>
      <c r="O46" s="1"/>
      <c r="P46" s="1" t="s">
        <v>82</v>
      </c>
      <c r="Q46" s="1" t="s">
        <v>1101</v>
      </c>
      <c r="R46" s="1" t="s">
        <v>1102</v>
      </c>
      <c r="S46" s="1">
        <v>9989968541</v>
      </c>
      <c r="T46" s="1" t="s">
        <v>1103</v>
      </c>
      <c r="U46" s="1" t="s">
        <v>1104</v>
      </c>
      <c r="V46" s="1">
        <v>9492730828</v>
      </c>
      <c r="W46" s="1" t="s">
        <v>203</v>
      </c>
      <c r="X46" s="1" t="s">
        <v>1105</v>
      </c>
      <c r="Y46" s="1" t="s">
        <v>89</v>
      </c>
      <c r="Z46" s="1" t="s">
        <v>90</v>
      </c>
      <c r="AA46" s="1" t="s">
        <v>1105</v>
      </c>
      <c r="AB46" s="1" t="s">
        <v>89</v>
      </c>
      <c r="AC46" s="1" t="s">
        <v>90</v>
      </c>
      <c r="AD46" s="1" t="s">
        <v>91</v>
      </c>
      <c r="AE46" s="1" t="s">
        <v>91</v>
      </c>
      <c r="AF46" s="1" t="s">
        <v>1106</v>
      </c>
      <c r="AG46" s="1" t="s">
        <v>584</v>
      </c>
      <c r="AH46" s="1" t="s">
        <v>1107</v>
      </c>
      <c r="AI46" s="1" t="s">
        <v>234</v>
      </c>
      <c r="AJ46" s="1">
        <v>80.75</v>
      </c>
      <c r="AK46" s="1">
        <v>8.5</v>
      </c>
      <c r="AL46" s="1"/>
      <c r="AM46" s="1"/>
      <c r="AN46" s="1"/>
      <c r="AO46" s="1"/>
      <c r="AP46" s="1"/>
      <c r="AQ46" s="1"/>
      <c r="AR46" s="1" t="s">
        <v>209</v>
      </c>
      <c r="AS46" s="1" t="s">
        <v>1108</v>
      </c>
      <c r="AT46" s="1" t="s">
        <v>211</v>
      </c>
      <c r="AU46" s="1" t="s">
        <v>128</v>
      </c>
      <c r="AV46" s="1">
        <v>75.33</v>
      </c>
      <c r="AW46" s="1">
        <v>7.93</v>
      </c>
      <c r="AX46" s="1" t="s">
        <v>1109</v>
      </c>
      <c r="AY46" s="1" t="s">
        <v>1110</v>
      </c>
      <c r="AZ46" s="1" t="s">
        <v>131</v>
      </c>
      <c r="BA46" s="1" t="s">
        <v>904</v>
      </c>
      <c r="BB46" s="1">
        <v>62.7</v>
      </c>
      <c r="BC46" s="1">
        <v>6.77</v>
      </c>
      <c r="BD46" s="1"/>
      <c r="BE46" s="1"/>
      <c r="BF46" s="1"/>
      <c r="BG46" s="1"/>
      <c r="BH46" s="1"/>
      <c r="BI46" s="1"/>
      <c r="BJ46" s="1" t="s">
        <v>1111</v>
      </c>
      <c r="BK46" s="1" t="s">
        <v>1112</v>
      </c>
      <c r="BL46" s="1" t="s">
        <v>565</v>
      </c>
      <c r="BM46" s="1" t="s">
        <v>1113</v>
      </c>
      <c r="BN46" s="1">
        <v>58</v>
      </c>
      <c r="BO46" s="1"/>
      <c r="BP46" s="1" t="str">
        <f>HYPERLINK("https://nconnect.nicmar.ac.in/storage/profile/ProfilePhoto_H2570045_659124.jpg","Download")</f>
        <v>0</v>
      </c>
      <c r="BQ46" s="3"/>
      <c r="BR46" s="3"/>
    </row>
    <row r="47" spans="1:70">
      <c r="A47" s="1" t="s">
        <v>70</v>
      </c>
      <c r="B47" s="1" t="s">
        <v>71</v>
      </c>
      <c r="C47" s="1" t="s">
        <v>1114</v>
      </c>
      <c r="D47" s="1" t="s">
        <v>1115</v>
      </c>
      <c r="E47" s="1"/>
      <c r="F47" s="1" t="s">
        <v>1116</v>
      </c>
      <c r="G47" s="1" t="s">
        <v>1117</v>
      </c>
      <c r="H47" s="1" t="s">
        <v>1118</v>
      </c>
      <c r="I47" s="1" t="s">
        <v>1119</v>
      </c>
      <c r="J47" s="1">
        <v>7012709930</v>
      </c>
      <c r="K47" s="1" t="s">
        <v>196</v>
      </c>
      <c r="L47" s="1" t="s">
        <v>1120</v>
      </c>
      <c r="M47" s="1" t="s">
        <v>80</v>
      </c>
      <c r="N47" s="1" t="s">
        <v>1121</v>
      </c>
      <c r="O47" s="1" t="s">
        <v>1122</v>
      </c>
      <c r="P47" s="1" t="s">
        <v>171</v>
      </c>
      <c r="Q47" s="1" t="s">
        <v>1123</v>
      </c>
      <c r="R47" s="1" t="s">
        <v>1124</v>
      </c>
      <c r="S47" s="1">
        <v>1234567890</v>
      </c>
      <c r="T47" s="1" t="s">
        <v>1125</v>
      </c>
      <c r="U47" s="1" t="s">
        <v>1126</v>
      </c>
      <c r="V47" s="1">
        <v>7907821970</v>
      </c>
      <c r="W47" s="1" t="s">
        <v>1127</v>
      </c>
      <c r="X47" s="1" t="s">
        <v>1128</v>
      </c>
      <c r="Y47" s="1" t="s">
        <v>1129</v>
      </c>
      <c r="Z47" s="1" t="s">
        <v>256</v>
      </c>
      <c r="AA47" s="1" t="s">
        <v>1128</v>
      </c>
      <c r="AB47" s="1" t="s">
        <v>1129</v>
      </c>
      <c r="AC47" s="1" t="s">
        <v>256</v>
      </c>
      <c r="AD47" s="1" t="s">
        <v>91</v>
      </c>
      <c r="AE47" s="1" t="s">
        <v>91</v>
      </c>
      <c r="AF47" s="1" t="s">
        <v>1130</v>
      </c>
      <c r="AG47" s="1" t="s">
        <v>1131</v>
      </c>
      <c r="AH47" s="1" t="s">
        <v>181</v>
      </c>
      <c r="AI47" s="1" t="s">
        <v>125</v>
      </c>
      <c r="AJ47" s="1">
        <v>95.8</v>
      </c>
      <c r="AK47" s="1"/>
      <c r="AL47" s="1" t="s">
        <v>1132</v>
      </c>
      <c r="AM47" s="1" t="s">
        <v>1131</v>
      </c>
      <c r="AN47" s="1" t="s">
        <v>154</v>
      </c>
      <c r="AO47" s="1" t="s">
        <v>183</v>
      </c>
      <c r="AP47" s="1">
        <v>94</v>
      </c>
      <c r="AQ47" s="1"/>
      <c r="AR47" s="1"/>
      <c r="AS47" s="1"/>
      <c r="AT47" s="1"/>
      <c r="AU47" s="1"/>
      <c r="AV47" s="1"/>
      <c r="AW47" s="1"/>
      <c r="AX47" s="1" t="s">
        <v>1133</v>
      </c>
      <c r="AY47" s="1" t="s">
        <v>1134</v>
      </c>
      <c r="AZ47" s="1" t="s">
        <v>128</v>
      </c>
      <c r="BA47" s="1" t="s">
        <v>132</v>
      </c>
      <c r="BB47" s="1">
        <v>79.18</v>
      </c>
      <c r="BC47" s="1">
        <v>8.42</v>
      </c>
      <c r="BD47" s="1"/>
      <c r="BE47" s="1"/>
      <c r="BF47" s="1"/>
      <c r="BG47" s="1"/>
      <c r="BH47" s="1"/>
      <c r="BI47" s="1"/>
      <c r="BJ47" s="1" t="s">
        <v>1135</v>
      </c>
      <c r="BK47" s="1"/>
      <c r="BL47" s="1"/>
      <c r="BM47" s="1" t="s">
        <v>1136</v>
      </c>
      <c r="BN47" s="1">
        <v>38</v>
      </c>
      <c r="BO47" s="1" t="s">
        <v>1137</v>
      </c>
      <c r="BP47" s="1" t="str">
        <f>HYPERLINK("https://nconnect.nicmar.ac.in/storage/profile/ProfilePhoto_H2570046_251643.jpg","Download")</f>
        <v>0</v>
      </c>
      <c r="BQ47" s="3"/>
      <c r="BR47" s="3"/>
    </row>
    <row r="48" spans="1:70">
      <c r="A48" s="1" t="s">
        <v>70</v>
      </c>
      <c r="B48" s="1" t="s">
        <v>71</v>
      </c>
      <c r="C48" s="1" t="s">
        <v>1138</v>
      </c>
      <c r="D48" s="1" t="s">
        <v>1139</v>
      </c>
      <c r="E48" s="1"/>
      <c r="F48" s="1" t="s">
        <v>1140</v>
      </c>
      <c r="G48" s="1" t="s">
        <v>1141</v>
      </c>
      <c r="H48" s="1" t="s">
        <v>1142</v>
      </c>
      <c r="I48" s="1" t="s">
        <v>1143</v>
      </c>
      <c r="J48" s="1">
        <v>8144359853</v>
      </c>
      <c r="K48" s="1" t="s">
        <v>78</v>
      </c>
      <c r="L48" s="1" t="s">
        <v>1144</v>
      </c>
      <c r="M48" s="1" t="s">
        <v>80</v>
      </c>
      <c r="N48" s="1" t="s">
        <v>277</v>
      </c>
      <c r="O48" s="1" t="s">
        <v>1145</v>
      </c>
      <c r="P48" s="1" t="s">
        <v>171</v>
      </c>
      <c r="Q48" s="1" t="s">
        <v>1146</v>
      </c>
      <c r="R48" s="1" t="s">
        <v>1147</v>
      </c>
      <c r="S48" s="1">
        <v>9937196805</v>
      </c>
      <c r="T48" s="1" t="s">
        <v>85</v>
      </c>
      <c r="U48" s="1" t="s">
        <v>1148</v>
      </c>
      <c r="V48" s="1">
        <v>9668248101</v>
      </c>
      <c r="W48" s="1" t="s">
        <v>203</v>
      </c>
      <c r="X48" s="1" t="s">
        <v>1149</v>
      </c>
      <c r="Y48" s="1" t="s">
        <v>1150</v>
      </c>
      <c r="Z48" s="1" t="s">
        <v>121</v>
      </c>
      <c r="AA48" s="1" t="s">
        <v>1149</v>
      </c>
      <c r="AB48" s="1" t="s">
        <v>1150</v>
      </c>
      <c r="AC48" s="1" t="s">
        <v>121</v>
      </c>
      <c r="AD48" s="1" t="s">
        <v>91</v>
      </c>
      <c r="AE48" s="1" t="s">
        <v>91</v>
      </c>
      <c r="AF48" s="1" t="s">
        <v>1151</v>
      </c>
      <c r="AG48" s="1" t="s">
        <v>1152</v>
      </c>
      <c r="AH48" s="1" t="s">
        <v>1153</v>
      </c>
      <c r="AI48" s="1" t="s">
        <v>1154</v>
      </c>
      <c r="AJ48" s="1">
        <v>70</v>
      </c>
      <c r="AK48" s="1"/>
      <c r="AL48" s="1" t="s">
        <v>1155</v>
      </c>
      <c r="AM48" s="1" t="s">
        <v>1156</v>
      </c>
      <c r="AN48" s="1" t="s">
        <v>1157</v>
      </c>
      <c r="AO48" s="1" t="s">
        <v>340</v>
      </c>
      <c r="AP48" s="1">
        <v>63.5</v>
      </c>
      <c r="AQ48" s="1"/>
      <c r="AR48" s="1"/>
      <c r="AS48" s="1"/>
      <c r="AT48" s="1"/>
      <c r="AU48" s="1"/>
      <c r="AV48" s="1"/>
      <c r="AW48" s="1"/>
      <c r="AX48" s="1" t="s">
        <v>1158</v>
      </c>
      <c r="AY48" s="1" t="s">
        <v>1159</v>
      </c>
      <c r="AZ48" s="1" t="s">
        <v>391</v>
      </c>
      <c r="BA48" s="1" t="s">
        <v>235</v>
      </c>
      <c r="BB48" s="1">
        <v>73.5</v>
      </c>
      <c r="BC48" s="1">
        <v>7.85</v>
      </c>
      <c r="BD48" s="1"/>
      <c r="BE48" s="1"/>
      <c r="BF48" s="1"/>
      <c r="BG48" s="1"/>
      <c r="BH48" s="1"/>
      <c r="BI48" s="1"/>
      <c r="BJ48" s="1" t="s">
        <v>1160</v>
      </c>
      <c r="BK48" s="1" t="s">
        <v>1161</v>
      </c>
      <c r="BL48" s="1" t="s">
        <v>1162</v>
      </c>
      <c r="BM48" s="1"/>
      <c r="BN48" s="1"/>
      <c r="BO48" s="1" t="s">
        <v>1163</v>
      </c>
      <c r="BP48" s="1" t="str">
        <f>HYPERLINK("https://nconnect.nicmar.ac.in/storage/profile/ProfilePhoto_H2570047_284937.jpg","Download")</f>
        <v>0</v>
      </c>
      <c r="BQ48" s="3"/>
      <c r="BR48" s="3"/>
    </row>
    <row r="49" spans="1:70">
      <c r="A49" s="1" t="s">
        <v>70</v>
      </c>
      <c r="B49" s="1" t="s">
        <v>71</v>
      </c>
      <c r="C49" s="1" t="s">
        <v>1164</v>
      </c>
      <c r="D49" s="1" t="s">
        <v>1165</v>
      </c>
      <c r="E49" s="1"/>
      <c r="F49" s="1" t="s">
        <v>1166</v>
      </c>
      <c r="G49" s="1" t="s">
        <v>1167</v>
      </c>
      <c r="H49" s="1" t="s">
        <v>1168</v>
      </c>
      <c r="I49" s="1" t="s">
        <v>1169</v>
      </c>
      <c r="J49" s="1">
        <v>9133825439</v>
      </c>
      <c r="K49" s="1" t="s">
        <v>78</v>
      </c>
      <c r="L49" s="1" t="s">
        <v>1170</v>
      </c>
      <c r="M49" s="1" t="s">
        <v>80</v>
      </c>
      <c r="N49" s="1" t="s">
        <v>854</v>
      </c>
      <c r="O49" s="1"/>
      <c r="P49" s="1" t="s">
        <v>82</v>
      </c>
      <c r="Q49" s="1" t="s">
        <v>1171</v>
      </c>
      <c r="R49" s="1" t="s">
        <v>1172</v>
      </c>
      <c r="S49" s="1">
        <v>9573328149</v>
      </c>
      <c r="T49" s="1" t="s">
        <v>377</v>
      </c>
      <c r="U49" s="1" t="s">
        <v>1173</v>
      </c>
      <c r="V49" s="1">
        <v>6302452567</v>
      </c>
      <c r="W49" s="1" t="s">
        <v>1174</v>
      </c>
      <c r="X49" s="1" t="s">
        <v>1175</v>
      </c>
      <c r="Y49" s="1" t="s">
        <v>1176</v>
      </c>
      <c r="Z49" s="1" t="s">
        <v>90</v>
      </c>
      <c r="AA49" s="1" t="s">
        <v>1175</v>
      </c>
      <c r="AB49" s="1" t="s">
        <v>1176</v>
      </c>
      <c r="AC49" s="1" t="s">
        <v>90</v>
      </c>
      <c r="AD49" s="1" t="s">
        <v>91</v>
      </c>
      <c r="AE49" s="1" t="s">
        <v>91</v>
      </c>
      <c r="AF49" s="1" t="s">
        <v>1177</v>
      </c>
      <c r="AG49" s="1" t="s">
        <v>1178</v>
      </c>
      <c r="AH49" s="1" t="s">
        <v>312</v>
      </c>
      <c r="AI49" s="1" t="s">
        <v>95</v>
      </c>
      <c r="AJ49" s="1">
        <v>71.33</v>
      </c>
      <c r="AK49" s="1">
        <v>7.5</v>
      </c>
      <c r="AL49" s="1"/>
      <c r="AM49" s="1"/>
      <c r="AN49" s="1"/>
      <c r="AO49" s="1"/>
      <c r="AP49" s="1"/>
      <c r="AQ49" s="1"/>
      <c r="AR49" s="1" t="s">
        <v>209</v>
      </c>
      <c r="AS49" s="1" t="s">
        <v>1179</v>
      </c>
      <c r="AT49" s="1" t="s">
        <v>260</v>
      </c>
      <c r="AU49" s="1" t="s">
        <v>537</v>
      </c>
      <c r="AV49" s="1">
        <v>75.24</v>
      </c>
      <c r="AW49" s="1">
        <v>7.92</v>
      </c>
      <c r="AX49" s="1" t="s">
        <v>100</v>
      </c>
      <c r="AY49" s="1" t="s">
        <v>844</v>
      </c>
      <c r="AZ49" s="1" t="s">
        <v>630</v>
      </c>
      <c r="BA49" s="1" t="s">
        <v>903</v>
      </c>
      <c r="BB49" s="1">
        <v>59.2</v>
      </c>
      <c r="BC49" s="1">
        <v>6.46</v>
      </c>
      <c r="BD49" s="1"/>
      <c r="BE49" s="1"/>
      <c r="BF49" s="1"/>
      <c r="BG49" s="1"/>
      <c r="BH49" s="1"/>
      <c r="BI49" s="1"/>
      <c r="BJ49" s="1" t="s">
        <v>188</v>
      </c>
      <c r="BK49" s="1"/>
      <c r="BL49" s="1"/>
      <c r="BM49" s="1" t="s">
        <v>1180</v>
      </c>
      <c r="BN49" s="1">
        <v>79</v>
      </c>
      <c r="BO49" s="1"/>
      <c r="BP49" s="1" t="str">
        <f>HYPERLINK("https://nconnect.nicmar.ac.in/storage/profile/ProfilePhoto_H2570048_986134.jpg","Download")</f>
        <v>0</v>
      </c>
      <c r="BQ49" s="3"/>
      <c r="BR49" s="3"/>
    </row>
    <row r="50" spans="1:70">
      <c r="A50" s="1" t="s">
        <v>70</v>
      </c>
      <c r="B50" s="1" t="s">
        <v>71</v>
      </c>
      <c r="C50" s="1" t="s">
        <v>1181</v>
      </c>
      <c r="D50" s="1" t="s">
        <v>1182</v>
      </c>
      <c r="E50" s="1"/>
      <c r="F50" s="1" t="s">
        <v>1183</v>
      </c>
      <c r="G50" s="1" t="s">
        <v>1184</v>
      </c>
      <c r="H50" s="1" t="s">
        <v>1185</v>
      </c>
      <c r="I50" s="1" t="s">
        <v>1186</v>
      </c>
      <c r="J50" s="1">
        <v>9668063454</v>
      </c>
      <c r="K50" s="1" t="s">
        <v>78</v>
      </c>
      <c r="L50" s="1" t="s">
        <v>113</v>
      </c>
      <c r="M50" s="1" t="s">
        <v>80</v>
      </c>
      <c r="N50" s="1" t="s">
        <v>1187</v>
      </c>
      <c r="O50" s="1"/>
      <c r="P50" s="1" t="s">
        <v>82</v>
      </c>
      <c r="Q50" s="1" t="s">
        <v>1188</v>
      </c>
      <c r="R50" s="1" t="s">
        <v>1189</v>
      </c>
      <c r="S50" s="1">
        <v>9437350388</v>
      </c>
      <c r="T50" s="1" t="s">
        <v>280</v>
      </c>
      <c r="U50" s="1" t="s">
        <v>1190</v>
      </c>
      <c r="V50" s="1">
        <v>9040310410</v>
      </c>
      <c r="W50" s="1" t="s">
        <v>87</v>
      </c>
      <c r="X50" s="1" t="s">
        <v>1191</v>
      </c>
      <c r="Y50" s="1" t="s">
        <v>1192</v>
      </c>
      <c r="Z50" s="1" t="s">
        <v>121</v>
      </c>
      <c r="AA50" s="1" t="s">
        <v>1191</v>
      </c>
      <c r="AB50" s="1" t="s">
        <v>1192</v>
      </c>
      <c r="AC50" s="1" t="s">
        <v>121</v>
      </c>
      <c r="AD50" s="1" t="s">
        <v>91</v>
      </c>
      <c r="AE50" s="1" t="s">
        <v>91</v>
      </c>
      <c r="AF50" s="1" t="s">
        <v>1193</v>
      </c>
      <c r="AG50" s="1" t="s">
        <v>1194</v>
      </c>
      <c r="AH50" s="1" t="s">
        <v>312</v>
      </c>
      <c r="AI50" s="1" t="s">
        <v>95</v>
      </c>
      <c r="AJ50" s="1">
        <v>85.2</v>
      </c>
      <c r="AK50" s="1"/>
      <c r="AL50" s="1" t="s">
        <v>1193</v>
      </c>
      <c r="AM50" s="1" t="s">
        <v>1195</v>
      </c>
      <c r="AN50" s="1" t="s">
        <v>261</v>
      </c>
      <c r="AO50" s="1" t="s">
        <v>235</v>
      </c>
      <c r="AP50" s="1">
        <v>85</v>
      </c>
      <c r="AQ50" s="1"/>
      <c r="AR50" s="1"/>
      <c r="AS50" s="1"/>
      <c r="AT50" s="1"/>
      <c r="AU50" s="1"/>
      <c r="AV50" s="1"/>
      <c r="AW50" s="1"/>
      <c r="AX50" s="1" t="s">
        <v>1196</v>
      </c>
      <c r="AY50" s="1" t="s">
        <v>1197</v>
      </c>
      <c r="AZ50" s="1" t="s">
        <v>131</v>
      </c>
      <c r="BA50" s="1" t="s">
        <v>132</v>
      </c>
      <c r="BB50" s="1">
        <v>71</v>
      </c>
      <c r="BC50" s="1">
        <v>7.1</v>
      </c>
      <c r="BD50" s="1"/>
      <c r="BE50" s="1"/>
      <c r="BF50" s="1"/>
      <c r="BG50" s="1"/>
      <c r="BH50" s="1"/>
      <c r="BI50" s="1"/>
      <c r="BJ50" s="1" t="s">
        <v>1198</v>
      </c>
      <c r="BK50" s="1"/>
      <c r="BL50" s="1"/>
      <c r="BM50" s="1"/>
      <c r="BN50" s="1"/>
      <c r="BO50" s="1"/>
      <c r="BP50" s="1" t="str">
        <f>HYPERLINK("https://nconnect.nicmar.ac.in/storage/profile/ProfilePhoto_H2570049_594317.jpg","Download")</f>
        <v>0</v>
      </c>
      <c r="BQ50" s="3"/>
      <c r="BR50" s="3"/>
    </row>
    <row r="51" spans="1:70">
      <c r="A51" s="1" t="s">
        <v>70</v>
      </c>
      <c r="B51" s="1" t="s">
        <v>71</v>
      </c>
      <c r="C51" s="1" t="s">
        <v>1199</v>
      </c>
      <c r="D51" s="1" t="s">
        <v>1200</v>
      </c>
      <c r="E51" s="1"/>
      <c r="F51" s="1" t="s">
        <v>1201</v>
      </c>
      <c r="G51" s="1" t="s">
        <v>1202</v>
      </c>
      <c r="H51" s="1" t="s">
        <v>1203</v>
      </c>
      <c r="I51" s="1" t="s">
        <v>1204</v>
      </c>
      <c r="J51" s="1">
        <v>8019989965</v>
      </c>
      <c r="K51" s="1" t="s">
        <v>196</v>
      </c>
      <c r="L51" s="1" t="s">
        <v>1205</v>
      </c>
      <c r="M51" s="1" t="s">
        <v>80</v>
      </c>
      <c r="N51" s="1" t="s">
        <v>854</v>
      </c>
      <c r="O51" s="1" t="s">
        <v>1206</v>
      </c>
      <c r="P51" s="1" t="s">
        <v>329</v>
      </c>
      <c r="Q51" s="1" t="s">
        <v>1207</v>
      </c>
      <c r="R51" s="1" t="s">
        <v>1208</v>
      </c>
      <c r="S51" s="1">
        <v>9849589412</v>
      </c>
      <c r="T51" s="1" t="s">
        <v>85</v>
      </c>
      <c r="U51" s="1" t="s">
        <v>1209</v>
      </c>
      <c r="V51" s="1">
        <v>9553024567</v>
      </c>
      <c r="W51" s="1" t="s">
        <v>580</v>
      </c>
      <c r="X51" s="1" t="s">
        <v>1210</v>
      </c>
      <c r="Y51" s="1" t="s">
        <v>623</v>
      </c>
      <c r="Z51" s="1" t="s">
        <v>90</v>
      </c>
      <c r="AA51" s="1" t="s">
        <v>1210</v>
      </c>
      <c r="AB51" s="1" t="s">
        <v>623</v>
      </c>
      <c r="AC51" s="1" t="s">
        <v>90</v>
      </c>
      <c r="AD51" s="1" t="s">
        <v>91</v>
      </c>
      <c r="AE51" s="1" t="s">
        <v>91</v>
      </c>
      <c r="AF51" s="1" t="s">
        <v>1211</v>
      </c>
      <c r="AG51" s="1" t="s">
        <v>1212</v>
      </c>
      <c r="AH51" s="1" t="s">
        <v>151</v>
      </c>
      <c r="AI51" s="1" t="s">
        <v>95</v>
      </c>
      <c r="AJ51" s="1">
        <v>85.5</v>
      </c>
      <c r="AK51" s="1">
        <v>9</v>
      </c>
      <c r="AL51" s="1" t="s">
        <v>1213</v>
      </c>
      <c r="AM51" s="1" t="s">
        <v>440</v>
      </c>
      <c r="AN51" s="1" t="s">
        <v>154</v>
      </c>
      <c r="AO51" s="1" t="s">
        <v>99</v>
      </c>
      <c r="AP51" s="1">
        <v>78.8</v>
      </c>
      <c r="AQ51" s="1">
        <v>8.2</v>
      </c>
      <c r="AR51" s="1"/>
      <c r="AS51" s="1"/>
      <c r="AT51" s="1"/>
      <c r="AU51" s="1"/>
      <c r="AV51" s="1"/>
      <c r="AW51" s="1"/>
      <c r="AX51" s="1" t="s">
        <v>100</v>
      </c>
      <c r="AY51" s="1" t="s">
        <v>101</v>
      </c>
      <c r="AZ51" s="1" t="s">
        <v>102</v>
      </c>
      <c r="BA51" s="1" t="s">
        <v>443</v>
      </c>
      <c r="BB51" s="1">
        <v>79.06</v>
      </c>
      <c r="BC51" s="1">
        <v>8.44</v>
      </c>
      <c r="BD51" s="1"/>
      <c r="BE51" s="1"/>
      <c r="BF51" s="1"/>
      <c r="BG51" s="1"/>
      <c r="BH51" s="1"/>
      <c r="BI51" s="1"/>
      <c r="BJ51" s="1" t="s">
        <v>1214</v>
      </c>
      <c r="BK51" s="1"/>
      <c r="BL51" s="1"/>
      <c r="BM51" s="1" t="s">
        <v>1215</v>
      </c>
      <c r="BN51" s="1">
        <v>44</v>
      </c>
      <c r="BO51" s="1" t="s">
        <v>1216</v>
      </c>
      <c r="BP51" s="1" t="str">
        <f>HYPERLINK("https://nconnect.nicmar.ac.in/storage/profile/ProfilePhoto_H2570050_572491.jpg","Download")</f>
        <v>0</v>
      </c>
      <c r="BQ51" s="3"/>
      <c r="BR51" s="3"/>
    </row>
    <row r="52" spans="1:70">
      <c r="A52" s="1" t="s">
        <v>70</v>
      </c>
      <c r="B52" s="1" t="s">
        <v>71</v>
      </c>
      <c r="C52" s="1" t="s">
        <v>1217</v>
      </c>
      <c r="D52" s="1" t="s">
        <v>1218</v>
      </c>
      <c r="E52" s="1" t="s">
        <v>1219</v>
      </c>
      <c r="F52" s="1" t="s">
        <v>1220</v>
      </c>
      <c r="G52" s="1" t="s">
        <v>1221</v>
      </c>
      <c r="H52" s="1" t="s">
        <v>1222</v>
      </c>
      <c r="I52" s="1" t="s">
        <v>1223</v>
      </c>
      <c r="J52" s="1">
        <v>7772999238</v>
      </c>
      <c r="K52" s="1" t="s">
        <v>78</v>
      </c>
      <c r="L52" s="1" t="s">
        <v>1224</v>
      </c>
      <c r="M52" s="1" t="s">
        <v>80</v>
      </c>
      <c r="N52" s="1" t="s">
        <v>574</v>
      </c>
      <c r="O52" s="1"/>
      <c r="P52" s="1" t="s">
        <v>329</v>
      </c>
      <c r="Q52" s="1" t="s">
        <v>1225</v>
      </c>
      <c r="R52" s="1" t="s">
        <v>1226</v>
      </c>
      <c r="S52" s="1">
        <v>7675934201</v>
      </c>
      <c r="T52" s="1" t="s">
        <v>85</v>
      </c>
      <c r="U52" s="1" t="s">
        <v>1227</v>
      </c>
      <c r="V52" s="1">
        <v>7772999236</v>
      </c>
      <c r="W52" s="1" t="s">
        <v>203</v>
      </c>
      <c r="X52" s="1" t="s">
        <v>1228</v>
      </c>
      <c r="Y52" s="1" t="s">
        <v>1229</v>
      </c>
      <c r="Z52" s="1" t="s">
        <v>308</v>
      </c>
      <c r="AA52" s="1" t="s">
        <v>1230</v>
      </c>
      <c r="AB52" s="1" t="s">
        <v>89</v>
      </c>
      <c r="AC52" s="1" t="s">
        <v>90</v>
      </c>
      <c r="AD52" s="1" t="s">
        <v>91</v>
      </c>
      <c r="AE52" s="1" t="s">
        <v>91</v>
      </c>
      <c r="AF52" s="1" t="s">
        <v>1231</v>
      </c>
      <c r="AG52" s="1" t="s">
        <v>462</v>
      </c>
      <c r="AH52" s="1" t="s">
        <v>413</v>
      </c>
      <c r="AI52" s="1" t="s">
        <v>312</v>
      </c>
      <c r="AJ52" s="1">
        <v>88.35</v>
      </c>
      <c r="AK52" s="1">
        <v>9.3</v>
      </c>
      <c r="AL52" s="1" t="s">
        <v>1232</v>
      </c>
      <c r="AM52" s="1" t="s">
        <v>440</v>
      </c>
      <c r="AN52" s="1" t="s">
        <v>125</v>
      </c>
      <c r="AO52" s="1" t="s">
        <v>315</v>
      </c>
      <c r="AP52" s="1">
        <v>91.1</v>
      </c>
      <c r="AQ52" s="1"/>
      <c r="AR52" s="1"/>
      <c r="AS52" s="1"/>
      <c r="AT52" s="1"/>
      <c r="AU52" s="1"/>
      <c r="AV52" s="1"/>
      <c r="AW52" s="1"/>
      <c r="AX52" s="1" t="s">
        <v>1233</v>
      </c>
      <c r="AY52" s="1" t="s">
        <v>1234</v>
      </c>
      <c r="AZ52" s="1" t="s">
        <v>98</v>
      </c>
      <c r="BA52" s="1" t="s">
        <v>562</v>
      </c>
      <c r="BB52" s="1">
        <v>61.2</v>
      </c>
      <c r="BC52" s="1">
        <v>6.62</v>
      </c>
      <c r="BD52" s="1"/>
      <c r="BE52" s="1"/>
      <c r="BF52" s="1"/>
      <c r="BG52" s="1"/>
      <c r="BH52" s="1"/>
      <c r="BI52" s="1"/>
      <c r="BJ52" s="1" t="s">
        <v>1235</v>
      </c>
      <c r="BK52" s="1"/>
      <c r="BL52" s="1"/>
      <c r="BM52" s="1" t="s">
        <v>1236</v>
      </c>
      <c r="BN52" s="1">
        <v>21</v>
      </c>
      <c r="BO52" s="1" t="s">
        <v>1237</v>
      </c>
      <c r="BP52" s="1" t="str">
        <f>HYPERLINK("https://nconnect.nicmar.ac.in/storage/profile/ProfilePhoto_H2570051_349827.jpg","Download")</f>
        <v>0</v>
      </c>
      <c r="BQ52" s="3"/>
      <c r="BR52" s="3"/>
    </row>
    <row r="53" spans="1:70">
      <c r="A53" s="1" t="s">
        <v>70</v>
      </c>
      <c r="B53" s="1" t="s">
        <v>71</v>
      </c>
      <c r="C53" s="1" t="s">
        <v>1238</v>
      </c>
      <c r="D53" s="1" t="s">
        <v>1239</v>
      </c>
      <c r="E53" s="1" t="s">
        <v>1240</v>
      </c>
      <c r="F53" s="1" t="s">
        <v>1241</v>
      </c>
      <c r="G53" s="1" t="s">
        <v>1242</v>
      </c>
      <c r="H53" s="1" t="s">
        <v>1243</v>
      </c>
      <c r="I53" s="1" t="s">
        <v>1244</v>
      </c>
      <c r="J53" s="1">
        <v>9010061729</v>
      </c>
      <c r="K53" s="1" t="s">
        <v>78</v>
      </c>
      <c r="L53" s="1" t="s">
        <v>1245</v>
      </c>
      <c r="M53" s="1" t="s">
        <v>80</v>
      </c>
      <c r="N53" s="1" t="s">
        <v>574</v>
      </c>
      <c r="O53" s="1" t="s">
        <v>1246</v>
      </c>
      <c r="P53" s="1" t="s">
        <v>82</v>
      </c>
      <c r="Q53" s="1" t="s">
        <v>1247</v>
      </c>
      <c r="R53" s="1" t="s">
        <v>1248</v>
      </c>
      <c r="S53" s="1">
        <v>9848112314</v>
      </c>
      <c r="T53" s="1" t="s">
        <v>85</v>
      </c>
      <c r="U53" s="1" t="s">
        <v>1249</v>
      </c>
      <c r="V53" s="1">
        <v>9848112314</v>
      </c>
      <c r="W53" s="1" t="s">
        <v>580</v>
      </c>
      <c r="X53" s="1" t="s">
        <v>1250</v>
      </c>
      <c r="Y53" s="1" t="s">
        <v>1251</v>
      </c>
      <c r="Z53" s="1" t="s">
        <v>308</v>
      </c>
      <c r="AA53" s="1" t="s">
        <v>1252</v>
      </c>
      <c r="AB53" s="1" t="s">
        <v>89</v>
      </c>
      <c r="AC53" s="1" t="s">
        <v>90</v>
      </c>
      <c r="AD53" s="1" t="s">
        <v>91</v>
      </c>
      <c r="AE53" s="1" t="s">
        <v>91</v>
      </c>
      <c r="AF53" s="1" t="s">
        <v>1253</v>
      </c>
      <c r="AG53" s="1" t="s">
        <v>1254</v>
      </c>
      <c r="AH53" s="1" t="s">
        <v>1255</v>
      </c>
      <c r="AI53" s="1" t="s">
        <v>125</v>
      </c>
      <c r="AJ53" s="1">
        <v>58.6</v>
      </c>
      <c r="AK53" s="1"/>
      <c r="AL53" s="1" t="s">
        <v>1256</v>
      </c>
      <c r="AM53" s="1" t="s">
        <v>1257</v>
      </c>
      <c r="AN53" s="1" t="s">
        <v>151</v>
      </c>
      <c r="AO53" s="1" t="s">
        <v>98</v>
      </c>
      <c r="AP53" s="1">
        <v>85.6</v>
      </c>
      <c r="AQ53" s="1">
        <v>8.82</v>
      </c>
      <c r="AR53" s="1"/>
      <c r="AS53" s="1"/>
      <c r="AT53" s="1"/>
      <c r="AU53" s="1"/>
      <c r="AV53" s="1"/>
      <c r="AW53" s="1"/>
      <c r="AX53" s="1" t="s">
        <v>1258</v>
      </c>
      <c r="AY53" s="1" t="s">
        <v>1259</v>
      </c>
      <c r="AZ53" s="1" t="s">
        <v>716</v>
      </c>
      <c r="BA53" s="1" t="s">
        <v>1091</v>
      </c>
      <c r="BB53" s="1">
        <v>76.3</v>
      </c>
      <c r="BC53" s="1">
        <v>8.13</v>
      </c>
      <c r="BD53" s="1"/>
      <c r="BE53" s="1"/>
      <c r="BF53" s="1"/>
      <c r="BG53" s="1"/>
      <c r="BH53" s="1"/>
      <c r="BI53" s="1"/>
      <c r="BJ53" s="1" t="s">
        <v>1260</v>
      </c>
      <c r="BK53" s="1"/>
      <c r="BL53" s="1"/>
      <c r="BM53" s="1" t="s">
        <v>1261</v>
      </c>
      <c r="BN53" s="1">
        <v>43</v>
      </c>
      <c r="BO53" s="1" t="s">
        <v>1262</v>
      </c>
      <c r="BP53" s="1" t="str">
        <f>HYPERLINK("https://nconnect.nicmar.ac.in/storage/profile/ProfilePhoto_H2570052_467893.jpg","Download")</f>
        <v>0</v>
      </c>
      <c r="BQ53" s="3"/>
      <c r="BR53" s="3"/>
    </row>
    <row r="54" spans="1:70">
      <c r="A54" s="1" t="s">
        <v>70</v>
      </c>
      <c r="B54" s="1" t="s">
        <v>71</v>
      </c>
      <c r="C54" s="1" t="s">
        <v>1263</v>
      </c>
      <c r="D54" s="1" t="s">
        <v>1264</v>
      </c>
      <c r="E54" s="1"/>
      <c r="F54" s="1" t="s">
        <v>1265</v>
      </c>
      <c r="G54" s="1" t="s">
        <v>1266</v>
      </c>
      <c r="H54" s="1" t="s">
        <v>1267</v>
      </c>
      <c r="I54" s="1" t="s">
        <v>1268</v>
      </c>
      <c r="J54" s="1">
        <v>8985655551</v>
      </c>
      <c r="K54" s="1" t="s">
        <v>78</v>
      </c>
      <c r="L54" s="1" t="s">
        <v>1269</v>
      </c>
      <c r="M54" s="1" t="s">
        <v>80</v>
      </c>
      <c r="N54" s="1" t="s">
        <v>142</v>
      </c>
      <c r="O54" s="1"/>
      <c r="P54" s="1" t="s">
        <v>82</v>
      </c>
      <c r="Q54" s="1" t="s">
        <v>1270</v>
      </c>
      <c r="R54" s="1" t="s">
        <v>1271</v>
      </c>
      <c r="S54" s="1">
        <v>8500830749</v>
      </c>
      <c r="T54" s="1" t="s">
        <v>85</v>
      </c>
      <c r="U54" s="1" t="s">
        <v>1272</v>
      </c>
      <c r="V54" s="1">
        <v>9299991625</v>
      </c>
      <c r="W54" s="1" t="s">
        <v>203</v>
      </c>
      <c r="X54" s="1" t="s">
        <v>1273</v>
      </c>
      <c r="Y54" s="1" t="s">
        <v>1274</v>
      </c>
      <c r="Z54" s="1" t="s">
        <v>90</v>
      </c>
      <c r="AA54" s="1" t="s">
        <v>1275</v>
      </c>
      <c r="AB54" s="1" t="s">
        <v>89</v>
      </c>
      <c r="AC54" s="1" t="s">
        <v>90</v>
      </c>
      <c r="AD54" s="1" t="s">
        <v>91</v>
      </c>
      <c r="AE54" s="1" t="s">
        <v>91</v>
      </c>
      <c r="AF54" s="1" t="s">
        <v>1276</v>
      </c>
      <c r="AG54" s="1" t="s">
        <v>1277</v>
      </c>
      <c r="AH54" s="1" t="s">
        <v>1278</v>
      </c>
      <c r="AI54" s="1" t="s">
        <v>95</v>
      </c>
      <c r="AJ54" s="1">
        <v>82.65</v>
      </c>
      <c r="AK54" s="1">
        <v>8.7</v>
      </c>
      <c r="AL54" s="1" t="s">
        <v>1279</v>
      </c>
      <c r="AM54" s="1" t="s">
        <v>1280</v>
      </c>
      <c r="AN54" s="1" t="s">
        <v>95</v>
      </c>
      <c r="AO54" s="1" t="s">
        <v>99</v>
      </c>
      <c r="AP54" s="1">
        <v>80</v>
      </c>
      <c r="AQ54" s="1"/>
      <c r="AR54" s="1"/>
      <c r="AS54" s="1"/>
      <c r="AT54" s="1"/>
      <c r="AU54" s="1"/>
      <c r="AV54" s="1"/>
      <c r="AW54" s="1"/>
      <c r="AX54" s="1" t="s">
        <v>693</v>
      </c>
      <c r="AY54" s="1" t="s">
        <v>1281</v>
      </c>
      <c r="AZ54" s="1" t="s">
        <v>128</v>
      </c>
      <c r="BA54" s="1" t="s">
        <v>132</v>
      </c>
      <c r="BB54" s="1">
        <v>72.29</v>
      </c>
      <c r="BC54" s="1">
        <v>7.61</v>
      </c>
      <c r="BD54" s="1"/>
      <c r="BE54" s="1"/>
      <c r="BF54" s="1"/>
      <c r="BG54" s="1"/>
      <c r="BH54" s="1"/>
      <c r="BI54" s="1"/>
      <c r="BJ54" s="1" t="s">
        <v>188</v>
      </c>
      <c r="BK54" s="1"/>
      <c r="BL54" s="1"/>
      <c r="BM54" s="1"/>
      <c r="BN54" s="1"/>
      <c r="BO54" s="1"/>
      <c r="BP54" s="1" t="str">
        <f>HYPERLINK("https://nconnect.nicmar.ac.in/storage/profile/ProfilePhoto_H2570053_863917.jpg","Download")</f>
        <v>0</v>
      </c>
      <c r="BQ54" s="3"/>
      <c r="BR54" s="3"/>
    </row>
    <row r="55" spans="1:70">
      <c r="A55" s="1" t="s">
        <v>70</v>
      </c>
      <c r="B55" s="1" t="s">
        <v>71</v>
      </c>
      <c r="C55" s="1" t="s">
        <v>1282</v>
      </c>
      <c r="D55" s="1" t="s">
        <v>1283</v>
      </c>
      <c r="E55" s="1"/>
      <c r="F55" s="1" t="s">
        <v>1284</v>
      </c>
      <c r="G55" s="1" t="s">
        <v>1285</v>
      </c>
      <c r="H55" s="1" t="s">
        <v>1286</v>
      </c>
      <c r="I55" s="1" t="s">
        <v>1287</v>
      </c>
      <c r="J55" s="1">
        <v>9324405369</v>
      </c>
      <c r="K55" s="1" t="s">
        <v>196</v>
      </c>
      <c r="L55" s="1" t="s">
        <v>1288</v>
      </c>
      <c r="M55" s="1" t="s">
        <v>80</v>
      </c>
      <c r="N55" s="1" t="s">
        <v>1289</v>
      </c>
      <c r="O55" s="1"/>
      <c r="P55" s="1" t="s">
        <v>82</v>
      </c>
      <c r="Q55" s="1" t="s">
        <v>1290</v>
      </c>
      <c r="R55" s="1" t="s">
        <v>1291</v>
      </c>
      <c r="S55" s="1">
        <v>9940653403</v>
      </c>
      <c r="T55" s="1" t="s">
        <v>1292</v>
      </c>
      <c r="U55" s="1" t="s">
        <v>1293</v>
      </c>
      <c r="V55" s="1">
        <v>9821353403</v>
      </c>
      <c r="W55" s="1" t="s">
        <v>1294</v>
      </c>
      <c r="X55" s="1" t="s">
        <v>1295</v>
      </c>
      <c r="Y55" s="1" t="s">
        <v>1296</v>
      </c>
      <c r="Z55" s="1" t="s">
        <v>381</v>
      </c>
      <c r="AA55" s="1" t="s">
        <v>1295</v>
      </c>
      <c r="AB55" s="1" t="s">
        <v>1296</v>
      </c>
      <c r="AC55" s="1" t="s">
        <v>381</v>
      </c>
      <c r="AD55" s="1" t="s">
        <v>91</v>
      </c>
      <c r="AE55" s="1" t="s">
        <v>91</v>
      </c>
      <c r="AF55" s="1" t="s">
        <v>1297</v>
      </c>
      <c r="AG55" s="1" t="s">
        <v>1298</v>
      </c>
      <c r="AH55" s="1" t="s">
        <v>1299</v>
      </c>
      <c r="AI55" s="1" t="s">
        <v>388</v>
      </c>
      <c r="AJ55" s="1">
        <v>79</v>
      </c>
      <c r="AK55" s="1">
        <v>7.9</v>
      </c>
      <c r="AL55" s="1" t="s">
        <v>1297</v>
      </c>
      <c r="AM55" s="1" t="s">
        <v>1298</v>
      </c>
      <c r="AN55" s="1" t="s">
        <v>438</v>
      </c>
      <c r="AO55" s="1" t="s">
        <v>438</v>
      </c>
      <c r="AP55" s="1">
        <v>63</v>
      </c>
      <c r="AQ55" s="1">
        <v>6.3</v>
      </c>
      <c r="AR55" s="1"/>
      <c r="AS55" s="1"/>
      <c r="AT55" s="1"/>
      <c r="AU55" s="1"/>
      <c r="AV55" s="1"/>
      <c r="AW55" s="1"/>
      <c r="AX55" s="1" t="s">
        <v>1300</v>
      </c>
      <c r="AY55" s="1" t="s">
        <v>1301</v>
      </c>
      <c r="AZ55" s="1" t="s">
        <v>260</v>
      </c>
      <c r="BA55" s="1" t="s">
        <v>187</v>
      </c>
      <c r="BB55" s="1">
        <v>85.5</v>
      </c>
      <c r="BC55" s="1">
        <v>3.42</v>
      </c>
      <c r="BD55" s="1"/>
      <c r="BE55" s="1"/>
      <c r="BF55" s="1"/>
      <c r="BG55" s="1"/>
      <c r="BH55" s="1"/>
      <c r="BI55" s="1"/>
      <c r="BJ55" s="1" t="s">
        <v>991</v>
      </c>
      <c r="BK55" s="1" t="s">
        <v>1302</v>
      </c>
      <c r="BL55" s="1" t="s">
        <v>1303</v>
      </c>
      <c r="BM55" s="1" t="s">
        <v>1304</v>
      </c>
      <c r="BN55" s="1">
        <v>16</v>
      </c>
      <c r="BO55" s="1"/>
      <c r="BP55" s="1" t="str">
        <f>HYPERLINK("https://nconnect.nicmar.ac.in/storage/profile/ProfilePhoto_H2570054_279184.jpg","Download")</f>
        <v>0</v>
      </c>
      <c r="BQ55" s="3"/>
      <c r="BR55" s="3"/>
    </row>
    <row r="56" spans="1:70">
      <c r="A56" s="1" t="s">
        <v>70</v>
      </c>
      <c r="B56" s="1" t="s">
        <v>71</v>
      </c>
      <c r="C56" s="1" t="s">
        <v>1305</v>
      </c>
      <c r="D56" s="1" t="s">
        <v>1306</v>
      </c>
      <c r="E56" s="1" t="s">
        <v>1307</v>
      </c>
      <c r="F56" s="1" t="s">
        <v>1308</v>
      </c>
      <c r="G56" s="1" t="s">
        <v>1309</v>
      </c>
      <c r="H56" s="1" t="s">
        <v>1310</v>
      </c>
      <c r="I56" s="1" t="s">
        <v>1311</v>
      </c>
      <c r="J56" s="1">
        <v>9177538315</v>
      </c>
      <c r="K56" s="1" t="s">
        <v>78</v>
      </c>
      <c r="L56" s="1" t="s">
        <v>1312</v>
      </c>
      <c r="M56" s="1" t="s">
        <v>80</v>
      </c>
      <c r="N56" s="1" t="s">
        <v>1313</v>
      </c>
      <c r="O56" s="1" t="s">
        <v>1314</v>
      </c>
      <c r="P56" s="1" t="s">
        <v>82</v>
      </c>
      <c r="Q56" s="1" t="s">
        <v>1315</v>
      </c>
      <c r="R56" s="1" t="s">
        <v>1316</v>
      </c>
      <c r="S56" s="1">
        <v>9440190315</v>
      </c>
      <c r="T56" s="1" t="s">
        <v>85</v>
      </c>
      <c r="U56" s="1" t="s">
        <v>1317</v>
      </c>
      <c r="V56" s="1">
        <v>9949874616</v>
      </c>
      <c r="W56" s="1" t="s">
        <v>85</v>
      </c>
      <c r="X56" s="1" t="s">
        <v>1318</v>
      </c>
      <c r="Y56" s="1" t="s">
        <v>819</v>
      </c>
      <c r="Z56" s="1" t="s">
        <v>308</v>
      </c>
      <c r="AA56" s="1" t="s">
        <v>1318</v>
      </c>
      <c r="AB56" s="1" t="s">
        <v>819</v>
      </c>
      <c r="AC56" s="1" t="s">
        <v>308</v>
      </c>
      <c r="AD56" s="1" t="s">
        <v>91</v>
      </c>
      <c r="AE56" s="1" t="s">
        <v>91</v>
      </c>
      <c r="AF56" s="1" t="s">
        <v>1319</v>
      </c>
      <c r="AG56" s="1" t="s">
        <v>462</v>
      </c>
      <c r="AH56" s="1" t="s">
        <v>415</v>
      </c>
      <c r="AI56" s="1" t="s">
        <v>340</v>
      </c>
      <c r="AJ56" s="1">
        <v>93.1</v>
      </c>
      <c r="AK56" s="1">
        <v>9.8</v>
      </c>
      <c r="AL56" s="1" t="s">
        <v>1320</v>
      </c>
      <c r="AM56" s="1" t="s">
        <v>691</v>
      </c>
      <c r="AN56" s="1" t="s">
        <v>125</v>
      </c>
      <c r="AO56" s="1" t="s">
        <v>98</v>
      </c>
      <c r="AP56" s="1">
        <v>90.25</v>
      </c>
      <c r="AQ56" s="1">
        <v>9.5</v>
      </c>
      <c r="AR56" s="1"/>
      <c r="AS56" s="1"/>
      <c r="AT56" s="1"/>
      <c r="AU56" s="1"/>
      <c r="AV56" s="1"/>
      <c r="AW56" s="1"/>
      <c r="AX56" s="1" t="s">
        <v>1321</v>
      </c>
      <c r="AY56" s="1" t="s">
        <v>1322</v>
      </c>
      <c r="AZ56" s="1" t="s">
        <v>98</v>
      </c>
      <c r="BA56" s="1" t="s">
        <v>562</v>
      </c>
      <c r="BB56" s="1">
        <v>82.08</v>
      </c>
      <c r="BC56" s="1">
        <v>8.64</v>
      </c>
      <c r="BD56" s="1"/>
      <c r="BE56" s="1"/>
      <c r="BF56" s="1"/>
      <c r="BG56" s="1"/>
      <c r="BH56" s="1"/>
      <c r="BI56" s="1"/>
      <c r="BJ56" s="1" t="s">
        <v>1323</v>
      </c>
      <c r="BK56" s="1"/>
      <c r="BL56" s="1"/>
      <c r="BM56" s="1" t="s">
        <v>1324</v>
      </c>
      <c r="BN56" s="1">
        <v>30</v>
      </c>
      <c r="BO56" s="1"/>
      <c r="BP56" s="1" t="str">
        <f>HYPERLINK("https://nconnect.nicmar.ac.in/storage/profile/ProfilePhoto_H2570055_125369.jpg","Download")</f>
        <v>0</v>
      </c>
      <c r="BQ56" s="3"/>
      <c r="BR56" s="3"/>
    </row>
    <row r="57" spans="1:70">
      <c r="A57" s="1" t="s">
        <v>70</v>
      </c>
      <c r="B57" s="1" t="s">
        <v>71</v>
      </c>
      <c r="C57" s="1" t="s">
        <v>1325</v>
      </c>
      <c r="D57" s="1" t="s">
        <v>1326</v>
      </c>
      <c r="E57" s="1"/>
      <c r="F57" s="1" t="s">
        <v>1327</v>
      </c>
      <c r="G57" s="1" t="s">
        <v>1328</v>
      </c>
      <c r="H57" s="1" t="s">
        <v>1329</v>
      </c>
      <c r="I57" s="1" t="s">
        <v>1330</v>
      </c>
      <c r="J57" s="1">
        <v>7569319216</v>
      </c>
      <c r="K57" s="1" t="s">
        <v>78</v>
      </c>
      <c r="L57" s="1" t="s">
        <v>1331</v>
      </c>
      <c r="M57" s="1" t="s">
        <v>80</v>
      </c>
      <c r="N57" s="1" t="s">
        <v>500</v>
      </c>
      <c r="O57" s="1"/>
      <c r="P57" s="1" t="s">
        <v>82</v>
      </c>
      <c r="Q57" s="1" t="s">
        <v>1332</v>
      </c>
      <c r="R57" s="1" t="s">
        <v>1333</v>
      </c>
      <c r="S57" s="1">
        <v>9963900895</v>
      </c>
      <c r="T57" s="1" t="s">
        <v>1334</v>
      </c>
      <c r="U57" s="1" t="s">
        <v>1335</v>
      </c>
      <c r="V57" s="1">
        <v>8464966271</v>
      </c>
      <c r="W57" s="1" t="s">
        <v>1334</v>
      </c>
      <c r="X57" s="1" t="s">
        <v>1336</v>
      </c>
      <c r="Y57" s="1" t="s">
        <v>819</v>
      </c>
      <c r="Z57" s="1" t="s">
        <v>308</v>
      </c>
      <c r="AA57" s="1" t="s">
        <v>1336</v>
      </c>
      <c r="AB57" s="1" t="s">
        <v>819</v>
      </c>
      <c r="AC57" s="1" t="s">
        <v>308</v>
      </c>
      <c r="AD57" s="1" t="s">
        <v>91</v>
      </c>
      <c r="AE57" s="1" t="s">
        <v>91</v>
      </c>
      <c r="AF57" s="1" t="s">
        <v>1337</v>
      </c>
      <c r="AG57" s="1" t="s">
        <v>462</v>
      </c>
      <c r="AH57" s="1" t="s">
        <v>339</v>
      </c>
      <c r="AI57" s="1" t="s">
        <v>124</v>
      </c>
      <c r="AJ57" s="1">
        <v>98</v>
      </c>
      <c r="AK57" s="1">
        <v>9.8</v>
      </c>
      <c r="AL57" s="1" t="s">
        <v>96</v>
      </c>
      <c r="AM57" s="1" t="s">
        <v>462</v>
      </c>
      <c r="AN57" s="1" t="s">
        <v>124</v>
      </c>
      <c r="AO57" s="1" t="s">
        <v>363</v>
      </c>
      <c r="AP57" s="1">
        <v>90.1</v>
      </c>
      <c r="AQ57" s="1">
        <v>9.57</v>
      </c>
      <c r="AR57" s="1"/>
      <c r="AS57" s="1"/>
      <c r="AT57" s="1"/>
      <c r="AU57" s="1"/>
      <c r="AV57" s="1"/>
      <c r="AW57" s="1"/>
      <c r="AX57" s="1" t="s">
        <v>1338</v>
      </c>
      <c r="AY57" s="1" t="s">
        <v>1339</v>
      </c>
      <c r="AZ57" s="1" t="s">
        <v>515</v>
      </c>
      <c r="BA57" s="1" t="s">
        <v>695</v>
      </c>
      <c r="BB57" s="1">
        <v>82.2</v>
      </c>
      <c r="BC57" s="1">
        <v>8.22</v>
      </c>
      <c r="BD57" s="1"/>
      <c r="BE57" s="1"/>
      <c r="BF57" s="1"/>
      <c r="BG57" s="1"/>
      <c r="BH57" s="1"/>
      <c r="BI57" s="1"/>
      <c r="BJ57" s="1" t="s">
        <v>1340</v>
      </c>
      <c r="BK57" s="1" t="s">
        <v>1341</v>
      </c>
      <c r="BL57" s="1" t="s">
        <v>1342</v>
      </c>
      <c r="BM57" s="1" t="s">
        <v>1343</v>
      </c>
      <c r="BN57" s="1">
        <v>26</v>
      </c>
      <c r="BO57" s="1" t="s">
        <v>1344</v>
      </c>
      <c r="BP57" s="1" t="str">
        <f>HYPERLINK("https://nconnect.nicmar.ac.in/storage/profile/ProfilePhoto_H2570056_349287.jpg","Download")</f>
        <v>0</v>
      </c>
      <c r="BQ57" s="3"/>
      <c r="BR57" s="3"/>
    </row>
    <row r="58" spans="1:70">
      <c r="A58" s="1" t="s">
        <v>70</v>
      </c>
      <c r="B58" s="1" t="s">
        <v>71</v>
      </c>
      <c r="C58" s="1" t="s">
        <v>1345</v>
      </c>
      <c r="D58" s="1" t="s">
        <v>1346</v>
      </c>
      <c r="E58" s="1"/>
      <c r="F58" s="1" t="s">
        <v>1347</v>
      </c>
      <c r="G58" s="1" t="s">
        <v>1348</v>
      </c>
      <c r="H58" s="1" t="s">
        <v>1349</v>
      </c>
      <c r="I58" s="1" t="s">
        <v>1350</v>
      </c>
      <c r="J58" s="1">
        <v>9866985241</v>
      </c>
      <c r="K58" s="1" t="s">
        <v>78</v>
      </c>
      <c r="L58" s="1" t="s">
        <v>1351</v>
      </c>
      <c r="M58" s="1" t="s">
        <v>80</v>
      </c>
      <c r="N58" s="1" t="s">
        <v>1313</v>
      </c>
      <c r="O58" s="1"/>
      <c r="P58" s="1" t="s">
        <v>82</v>
      </c>
      <c r="Q58" s="1" t="s">
        <v>1352</v>
      </c>
      <c r="R58" s="1" t="s">
        <v>1353</v>
      </c>
      <c r="S58" s="1">
        <v>8790957330</v>
      </c>
      <c r="T58" s="1" t="s">
        <v>377</v>
      </c>
      <c r="U58" s="1" t="s">
        <v>1354</v>
      </c>
      <c r="V58" s="1">
        <v>8179818241</v>
      </c>
      <c r="W58" s="1" t="s">
        <v>377</v>
      </c>
      <c r="X58" s="1" t="s">
        <v>1355</v>
      </c>
      <c r="Y58" s="1" t="s">
        <v>1356</v>
      </c>
      <c r="Z58" s="1" t="s">
        <v>308</v>
      </c>
      <c r="AA58" s="1" t="s">
        <v>1355</v>
      </c>
      <c r="AB58" s="1" t="s">
        <v>1356</v>
      </c>
      <c r="AC58" s="1" t="s">
        <v>308</v>
      </c>
      <c r="AD58" s="1" t="s">
        <v>91</v>
      </c>
      <c r="AE58" s="1" t="s">
        <v>91</v>
      </c>
      <c r="AF58" s="1" t="s">
        <v>1357</v>
      </c>
      <c r="AG58" s="1" t="s">
        <v>1358</v>
      </c>
      <c r="AH58" s="1" t="s">
        <v>1359</v>
      </c>
      <c r="AI58" s="1" t="s">
        <v>385</v>
      </c>
      <c r="AJ58" s="1">
        <v>80.75</v>
      </c>
      <c r="AK58" s="1">
        <v>8.5</v>
      </c>
      <c r="AL58" s="1"/>
      <c r="AM58" s="1"/>
      <c r="AN58" s="1"/>
      <c r="AO58" s="1"/>
      <c r="AP58" s="1"/>
      <c r="AQ58" s="1"/>
      <c r="AR58" s="1" t="s">
        <v>209</v>
      </c>
      <c r="AS58" s="1" t="s">
        <v>1360</v>
      </c>
      <c r="AT58" s="1" t="s">
        <v>385</v>
      </c>
      <c r="AU58" s="1" t="s">
        <v>234</v>
      </c>
      <c r="AV58" s="1">
        <v>67.62</v>
      </c>
      <c r="AW58" s="1"/>
      <c r="AX58" s="1" t="s">
        <v>1361</v>
      </c>
      <c r="AY58" s="1" t="s">
        <v>1362</v>
      </c>
      <c r="AZ58" s="1" t="s">
        <v>151</v>
      </c>
      <c r="BA58" s="1" t="s">
        <v>128</v>
      </c>
      <c r="BB58" s="1">
        <v>78.49</v>
      </c>
      <c r="BC58" s="1">
        <v>7.78</v>
      </c>
      <c r="BD58" s="1"/>
      <c r="BE58" s="1"/>
      <c r="BF58" s="1"/>
      <c r="BG58" s="1"/>
      <c r="BH58" s="1"/>
      <c r="BI58" s="1"/>
      <c r="BJ58" s="1" t="s">
        <v>188</v>
      </c>
      <c r="BK58" s="1"/>
      <c r="BL58" s="1"/>
      <c r="BM58" s="1"/>
      <c r="BN58" s="1"/>
      <c r="BO58" s="1"/>
      <c r="BP58" s="1" t="str">
        <f>HYPERLINK("https://nconnect.nicmar.ac.in/storage/profile/ProfilePhoto_H2570057_934671.jpg","Download")</f>
        <v>0</v>
      </c>
      <c r="BQ58" s="3"/>
      <c r="BR58" s="3"/>
    </row>
    <row r="59" spans="1:70">
      <c r="A59" s="1" t="s">
        <v>70</v>
      </c>
      <c r="B59" s="1" t="s">
        <v>71</v>
      </c>
      <c r="C59" s="1" t="s">
        <v>1363</v>
      </c>
      <c r="D59" s="1" t="s">
        <v>1364</v>
      </c>
      <c r="E59" s="1" t="s">
        <v>1365</v>
      </c>
      <c r="F59" s="1" t="s">
        <v>165</v>
      </c>
      <c r="G59" s="1" t="s">
        <v>1366</v>
      </c>
      <c r="H59" s="1" t="s">
        <v>1367</v>
      </c>
      <c r="I59" s="1" t="s">
        <v>1368</v>
      </c>
      <c r="J59" s="1">
        <v>9133565720</v>
      </c>
      <c r="K59" s="1" t="s">
        <v>78</v>
      </c>
      <c r="L59" s="1" t="s">
        <v>1369</v>
      </c>
      <c r="M59" s="1" t="s">
        <v>80</v>
      </c>
      <c r="N59" s="1" t="s">
        <v>1370</v>
      </c>
      <c r="O59" s="1" t="s">
        <v>1371</v>
      </c>
      <c r="P59" s="1" t="s">
        <v>171</v>
      </c>
      <c r="Q59" s="1" t="s">
        <v>1372</v>
      </c>
      <c r="R59" s="1" t="s">
        <v>1373</v>
      </c>
      <c r="S59" s="1">
        <v>9705121907</v>
      </c>
      <c r="T59" s="1" t="s">
        <v>1374</v>
      </c>
      <c r="U59" s="1" t="s">
        <v>1375</v>
      </c>
      <c r="V59" s="1">
        <v>9553186840</v>
      </c>
      <c r="W59" s="1" t="s">
        <v>146</v>
      </c>
      <c r="X59" s="1" t="s">
        <v>1376</v>
      </c>
      <c r="Y59" s="1" t="s">
        <v>89</v>
      </c>
      <c r="Z59" s="1" t="s">
        <v>90</v>
      </c>
      <c r="AA59" s="1" t="s">
        <v>1376</v>
      </c>
      <c r="AB59" s="1" t="s">
        <v>89</v>
      </c>
      <c r="AC59" s="1" t="s">
        <v>90</v>
      </c>
      <c r="AD59" s="1" t="s">
        <v>91</v>
      </c>
      <c r="AE59" s="1" t="s">
        <v>91</v>
      </c>
      <c r="AF59" s="1" t="s">
        <v>1377</v>
      </c>
      <c r="AG59" s="1" t="s">
        <v>1378</v>
      </c>
      <c r="AH59" s="1" t="s">
        <v>1379</v>
      </c>
      <c r="AI59" s="1" t="s">
        <v>1380</v>
      </c>
      <c r="AJ59" s="1">
        <v>77.9</v>
      </c>
      <c r="AK59" s="1">
        <v>8.2</v>
      </c>
      <c r="AL59" s="1" t="s">
        <v>586</v>
      </c>
      <c r="AM59" s="1" t="s">
        <v>1381</v>
      </c>
      <c r="AN59" s="1" t="s">
        <v>966</v>
      </c>
      <c r="AO59" s="1" t="s">
        <v>124</v>
      </c>
      <c r="AP59" s="1">
        <v>90.8</v>
      </c>
      <c r="AQ59" s="1"/>
      <c r="AR59" s="1"/>
      <c r="AS59" s="1"/>
      <c r="AT59" s="1"/>
      <c r="AU59" s="1"/>
      <c r="AV59" s="1"/>
      <c r="AW59" s="1"/>
      <c r="AX59" s="1" t="s">
        <v>156</v>
      </c>
      <c r="AY59" s="1" t="s">
        <v>1382</v>
      </c>
      <c r="AZ59" s="1" t="s">
        <v>692</v>
      </c>
      <c r="BA59" s="1" t="s">
        <v>99</v>
      </c>
      <c r="BB59" s="1">
        <v>74.45</v>
      </c>
      <c r="BC59" s="1">
        <v>7.74</v>
      </c>
      <c r="BD59" s="1"/>
      <c r="BE59" s="1"/>
      <c r="BF59" s="1"/>
      <c r="BG59" s="1"/>
      <c r="BH59" s="1"/>
      <c r="BI59" s="1"/>
      <c r="BJ59" s="1" t="s">
        <v>1383</v>
      </c>
      <c r="BK59" s="1" t="s">
        <v>1384</v>
      </c>
      <c r="BL59" s="1" t="s">
        <v>1385</v>
      </c>
      <c r="BM59" s="1" t="s">
        <v>1386</v>
      </c>
      <c r="BN59" s="1">
        <v>22</v>
      </c>
      <c r="BO59" s="1" t="s">
        <v>1387</v>
      </c>
      <c r="BP59" s="1" t="str">
        <f>HYPERLINK("https://nconnect.nicmar.ac.in/storage/profile/ProfilePhoto_H2570058_148257.jpg","Download")</f>
        <v>0</v>
      </c>
      <c r="BQ59" s="3"/>
      <c r="BR59" s="3"/>
    </row>
    <row r="60" spans="1:70">
      <c r="A60" s="1" t="s">
        <v>70</v>
      </c>
      <c r="B60" s="1" t="s">
        <v>71</v>
      </c>
      <c r="C60" s="1" t="s">
        <v>1388</v>
      </c>
      <c r="D60" s="1" t="s">
        <v>1389</v>
      </c>
      <c r="E60" s="1" t="s">
        <v>1390</v>
      </c>
      <c r="F60" s="1" t="s">
        <v>1391</v>
      </c>
      <c r="G60" s="1" t="s">
        <v>1392</v>
      </c>
      <c r="H60" s="1" t="s">
        <v>1393</v>
      </c>
      <c r="I60" s="1" t="s">
        <v>1394</v>
      </c>
      <c r="J60" s="1">
        <v>9133714383</v>
      </c>
      <c r="K60" s="1" t="s">
        <v>78</v>
      </c>
      <c r="L60" s="1" t="s">
        <v>1395</v>
      </c>
      <c r="M60" s="1" t="s">
        <v>80</v>
      </c>
      <c r="N60" s="1" t="s">
        <v>1396</v>
      </c>
      <c r="O60" s="1"/>
      <c r="P60" s="1" t="s">
        <v>329</v>
      </c>
      <c r="Q60" s="1" t="s">
        <v>1397</v>
      </c>
      <c r="R60" s="1" t="s">
        <v>1398</v>
      </c>
      <c r="S60" s="1">
        <v>9177394394</v>
      </c>
      <c r="T60" s="1" t="s">
        <v>1399</v>
      </c>
      <c r="U60" s="1" t="s">
        <v>1400</v>
      </c>
      <c r="V60" s="1">
        <v>9391959899</v>
      </c>
      <c r="W60" s="1" t="s">
        <v>87</v>
      </c>
      <c r="X60" s="1" t="s">
        <v>1401</v>
      </c>
      <c r="Y60" s="1" t="s">
        <v>1402</v>
      </c>
      <c r="Z60" s="1" t="s">
        <v>90</v>
      </c>
      <c r="AA60" s="1" t="s">
        <v>1401</v>
      </c>
      <c r="AB60" s="1" t="s">
        <v>1402</v>
      </c>
      <c r="AC60" s="1" t="s">
        <v>90</v>
      </c>
      <c r="AD60" s="1" t="s">
        <v>91</v>
      </c>
      <c r="AE60" s="1" t="s">
        <v>91</v>
      </c>
      <c r="AF60" s="1" t="s">
        <v>1403</v>
      </c>
      <c r="AG60" s="1" t="s">
        <v>781</v>
      </c>
      <c r="AH60" s="1" t="s">
        <v>1404</v>
      </c>
      <c r="AI60" s="1" t="s">
        <v>1299</v>
      </c>
      <c r="AJ60" s="1">
        <v>83.6</v>
      </c>
      <c r="AK60" s="1"/>
      <c r="AL60" s="1"/>
      <c r="AM60" s="1"/>
      <c r="AN60" s="1"/>
      <c r="AO60" s="1"/>
      <c r="AP60" s="1"/>
      <c r="AQ60" s="1"/>
      <c r="AR60" s="1" t="s">
        <v>209</v>
      </c>
      <c r="AS60" s="1" t="s">
        <v>1405</v>
      </c>
      <c r="AT60" s="1" t="s">
        <v>418</v>
      </c>
      <c r="AU60" s="1" t="s">
        <v>363</v>
      </c>
      <c r="AV60" s="1">
        <v>71.58</v>
      </c>
      <c r="AW60" s="1"/>
      <c r="AX60" s="1" t="s">
        <v>1406</v>
      </c>
      <c r="AY60" s="1" t="s">
        <v>1407</v>
      </c>
      <c r="AZ60" s="1" t="s">
        <v>515</v>
      </c>
      <c r="BA60" s="1" t="s">
        <v>630</v>
      </c>
      <c r="BB60" s="1">
        <v>65.55</v>
      </c>
      <c r="BC60" s="1"/>
      <c r="BD60" s="1"/>
      <c r="BE60" s="1"/>
      <c r="BF60" s="1"/>
      <c r="BG60" s="1"/>
      <c r="BH60" s="1"/>
      <c r="BI60" s="1"/>
      <c r="BJ60" s="1" t="s">
        <v>1408</v>
      </c>
      <c r="BK60" s="1" t="s">
        <v>1409</v>
      </c>
      <c r="BL60" s="1" t="s">
        <v>1410</v>
      </c>
      <c r="BM60" s="1" t="s">
        <v>1411</v>
      </c>
      <c r="BN60" s="1">
        <v>14</v>
      </c>
      <c r="BO60" s="1"/>
      <c r="BP60" s="1" t="str">
        <f>HYPERLINK("https://nconnect.nicmar.ac.in/storage/profile/ProfilePhoto_H2570059_182947.jpg","Download")</f>
        <v>0</v>
      </c>
      <c r="BQ60" s="3"/>
      <c r="BR60" s="3"/>
    </row>
    <row r="61" spans="1:70">
      <c r="A61" s="1" t="s">
        <v>70</v>
      </c>
      <c r="B61" s="1" t="s">
        <v>71</v>
      </c>
      <c r="C61" s="1" t="s">
        <v>1412</v>
      </c>
      <c r="D61" s="1" t="s">
        <v>1413</v>
      </c>
      <c r="E61" s="1"/>
      <c r="F61" s="1" t="s">
        <v>1414</v>
      </c>
      <c r="G61" s="1" t="s">
        <v>1415</v>
      </c>
      <c r="H61" s="1" t="s">
        <v>1416</v>
      </c>
      <c r="I61" s="1" t="s">
        <v>1417</v>
      </c>
      <c r="J61" s="1">
        <v>9497243946</v>
      </c>
      <c r="K61" s="1" t="s">
        <v>196</v>
      </c>
      <c r="L61" s="1" t="s">
        <v>1418</v>
      </c>
      <c r="M61" s="1" t="s">
        <v>80</v>
      </c>
      <c r="N61" s="1" t="s">
        <v>1419</v>
      </c>
      <c r="O61" s="1"/>
      <c r="P61" s="1" t="s">
        <v>249</v>
      </c>
      <c r="Q61" s="1" t="s">
        <v>1420</v>
      </c>
      <c r="R61" s="1" t="s">
        <v>1421</v>
      </c>
      <c r="S61" s="1">
        <v>9446930946</v>
      </c>
      <c r="T61" s="1" t="s">
        <v>1422</v>
      </c>
      <c r="U61" s="1" t="s">
        <v>1423</v>
      </c>
      <c r="V61" s="1">
        <v>9495340946</v>
      </c>
      <c r="W61" s="1" t="s">
        <v>1424</v>
      </c>
      <c r="X61" s="1" t="s">
        <v>1425</v>
      </c>
      <c r="Y61" s="1" t="s">
        <v>255</v>
      </c>
      <c r="Z61" s="1" t="s">
        <v>256</v>
      </c>
      <c r="AA61" s="1" t="s">
        <v>1425</v>
      </c>
      <c r="AB61" s="1" t="s">
        <v>255</v>
      </c>
      <c r="AC61" s="1" t="s">
        <v>256</v>
      </c>
      <c r="AD61" s="1" t="s">
        <v>91</v>
      </c>
      <c r="AE61" s="1" t="s">
        <v>91</v>
      </c>
      <c r="AF61" s="1" t="s">
        <v>1426</v>
      </c>
      <c r="AG61" s="1" t="s">
        <v>180</v>
      </c>
      <c r="AH61" s="1" t="s">
        <v>234</v>
      </c>
      <c r="AI61" s="1" t="s">
        <v>95</v>
      </c>
      <c r="AJ61" s="1">
        <v>84</v>
      </c>
      <c r="AK61" s="1">
        <v>0</v>
      </c>
      <c r="AL61" s="1" t="s">
        <v>1427</v>
      </c>
      <c r="AM61" s="1" t="s">
        <v>341</v>
      </c>
      <c r="AN61" s="1" t="s">
        <v>154</v>
      </c>
      <c r="AO61" s="1" t="s">
        <v>235</v>
      </c>
      <c r="AP61" s="1">
        <v>96.4</v>
      </c>
      <c r="AQ61" s="1">
        <v>0</v>
      </c>
      <c r="AR61" s="1"/>
      <c r="AS61" s="1"/>
      <c r="AT61" s="1"/>
      <c r="AU61" s="1"/>
      <c r="AV61" s="1"/>
      <c r="AW61" s="1"/>
      <c r="AX61" s="1" t="s">
        <v>262</v>
      </c>
      <c r="AY61" s="1" t="s">
        <v>1428</v>
      </c>
      <c r="AZ61" s="1" t="s">
        <v>925</v>
      </c>
      <c r="BA61" s="1" t="s">
        <v>443</v>
      </c>
      <c r="BB61" s="1">
        <v>67.5</v>
      </c>
      <c r="BC61" s="1">
        <v>6.75</v>
      </c>
      <c r="BD61" s="1"/>
      <c r="BE61" s="1"/>
      <c r="BF61" s="1"/>
      <c r="BG61" s="1"/>
      <c r="BH61" s="1"/>
      <c r="BI61" s="1"/>
      <c r="BJ61" s="1" t="s">
        <v>1429</v>
      </c>
      <c r="BK61" s="1"/>
      <c r="BL61" s="1"/>
      <c r="BM61" s="1" t="s">
        <v>1430</v>
      </c>
      <c r="BN61" s="1">
        <v>46</v>
      </c>
      <c r="BO61" s="1"/>
      <c r="BP61" s="1" t="str">
        <f>HYPERLINK("https://nconnect.nicmar.ac.in/storage/profile/ProfilePhoto_H2570060_541873.jpg","Download")</f>
        <v>0</v>
      </c>
      <c r="BQ61" s="3"/>
      <c r="BR61" s="3"/>
    </row>
    <row r="62" spans="1:70">
      <c r="A62" s="1" t="s">
        <v>70</v>
      </c>
      <c r="B62" s="1" t="s">
        <v>71</v>
      </c>
      <c r="C62" s="1" t="s">
        <v>1431</v>
      </c>
      <c r="D62" s="1" t="s">
        <v>271</v>
      </c>
      <c r="E62" s="1"/>
      <c r="F62" s="1" t="s">
        <v>1432</v>
      </c>
      <c r="G62" s="1" t="s">
        <v>1433</v>
      </c>
      <c r="H62" s="1" t="s">
        <v>1434</v>
      </c>
      <c r="I62" s="1" t="s">
        <v>1435</v>
      </c>
      <c r="J62" s="1">
        <v>6302234497</v>
      </c>
      <c r="K62" s="1" t="s">
        <v>78</v>
      </c>
      <c r="L62" s="1" t="s">
        <v>1436</v>
      </c>
      <c r="M62" s="1" t="s">
        <v>80</v>
      </c>
      <c r="N62" s="1" t="s">
        <v>1437</v>
      </c>
      <c r="O62" s="1" t="s">
        <v>1438</v>
      </c>
      <c r="P62" s="1" t="s">
        <v>82</v>
      </c>
      <c r="Q62" s="1" t="s">
        <v>1439</v>
      </c>
      <c r="R62" s="1" t="s">
        <v>1440</v>
      </c>
      <c r="S62" s="1">
        <v>9948921545</v>
      </c>
      <c r="T62" s="1" t="s">
        <v>1441</v>
      </c>
      <c r="U62" s="1" t="s">
        <v>1442</v>
      </c>
      <c r="V62" s="1">
        <v>9490105811</v>
      </c>
      <c r="W62" s="1" t="s">
        <v>146</v>
      </c>
      <c r="X62" s="1" t="s">
        <v>1443</v>
      </c>
      <c r="Y62" s="1" t="s">
        <v>307</v>
      </c>
      <c r="Z62" s="1" t="s">
        <v>308</v>
      </c>
      <c r="AA62" s="1" t="s">
        <v>1444</v>
      </c>
      <c r="AB62" s="1" t="s">
        <v>89</v>
      </c>
      <c r="AC62" s="1" t="s">
        <v>90</v>
      </c>
      <c r="AD62" s="1" t="s">
        <v>91</v>
      </c>
      <c r="AE62" s="1" t="s">
        <v>91</v>
      </c>
      <c r="AF62" s="1" t="s">
        <v>1445</v>
      </c>
      <c r="AG62" s="1" t="s">
        <v>311</v>
      </c>
      <c r="AH62" s="1" t="s">
        <v>339</v>
      </c>
      <c r="AI62" s="1" t="s">
        <v>340</v>
      </c>
      <c r="AJ62" s="1">
        <v>90.25</v>
      </c>
      <c r="AK62" s="1">
        <v>9.5</v>
      </c>
      <c r="AL62" s="1" t="s">
        <v>586</v>
      </c>
      <c r="AM62" s="1" t="s">
        <v>314</v>
      </c>
      <c r="AN62" s="1" t="s">
        <v>181</v>
      </c>
      <c r="AO62" s="1" t="s">
        <v>363</v>
      </c>
      <c r="AP62" s="1">
        <v>95.3</v>
      </c>
      <c r="AQ62" s="1">
        <v>9.79</v>
      </c>
      <c r="AR62" s="1"/>
      <c r="AS62" s="1"/>
      <c r="AT62" s="1"/>
      <c r="AU62" s="1"/>
      <c r="AV62" s="1"/>
      <c r="AW62" s="1"/>
      <c r="AX62" s="1" t="s">
        <v>1055</v>
      </c>
      <c r="AY62" s="1" t="s">
        <v>1446</v>
      </c>
      <c r="AZ62" s="1" t="s">
        <v>515</v>
      </c>
      <c r="BA62" s="1" t="s">
        <v>695</v>
      </c>
      <c r="BB62" s="1">
        <v>75</v>
      </c>
      <c r="BC62" s="1">
        <v>8.25</v>
      </c>
      <c r="BD62" s="1"/>
      <c r="BE62" s="1"/>
      <c r="BF62" s="1"/>
      <c r="BG62" s="1"/>
      <c r="BH62" s="1"/>
      <c r="BI62" s="1"/>
      <c r="BJ62" s="1" t="s">
        <v>1447</v>
      </c>
      <c r="BK62" s="1"/>
      <c r="BL62" s="1"/>
      <c r="BM62" s="1" t="s">
        <v>1448</v>
      </c>
      <c r="BN62" s="1">
        <v>98</v>
      </c>
      <c r="BO62" s="1"/>
      <c r="BP62" s="1" t="str">
        <f>HYPERLINK("https://nconnect.nicmar.ac.in/storage/profile/ProfilePhoto_H2570061_691245.jpg","Download")</f>
        <v>0</v>
      </c>
      <c r="BQ62" s="3"/>
      <c r="BR62" s="3"/>
    </row>
    <row r="63" spans="1:70">
      <c r="A63" s="1" t="s">
        <v>70</v>
      </c>
      <c r="B63" s="1" t="s">
        <v>71</v>
      </c>
      <c r="C63" s="1" t="s">
        <v>1449</v>
      </c>
      <c r="D63" s="1" t="s">
        <v>1450</v>
      </c>
      <c r="E63" s="1"/>
      <c r="F63" s="1" t="s">
        <v>1451</v>
      </c>
      <c r="G63" s="1" t="s">
        <v>1452</v>
      </c>
      <c r="H63" s="1" t="s">
        <v>1453</v>
      </c>
      <c r="I63" s="1" t="s">
        <v>1454</v>
      </c>
      <c r="J63" s="1">
        <v>8688549166</v>
      </c>
      <c r="K63" s="1" t="s">
        <v>78</v>
      </c>
      <c r="L63" s="1" t="s">
        <v>1455</v>
      </c>
      <c r="M63" s="1" t="s">
        <v>80</v>
      </c>
      <c r="N63" s="1" t="s">
        <v>574</v>
      </c>
      <c r="O63" s="1"/>
      <c r="P63" s="1" t="s">
        <v>171</v>
      </c>
      <c r="Q63" s="1" t="s">
        <v>1456</v>
      </c>
      <c r="R63" s="1" t="s">
        <v>1457</v>
      </c>
      <c r="S63" s="1">
        <v>9603275273</v>
      </c>
      <c r="T63" s="1" t="s">
        <v>85</v>
      </c>
      <c r="U63" s="1" t="s">
        <v>1458</v>
      </c>
      <c r="V63" s="1">
        <v>8019794159</v>
      </c>
      <c r="W63" s="1" t="s">
        <v>203</v>
      </c>
      <c r="X63" s="1" t="s">
        <v>1459</v>
      </c>
      <c r="Y63" s="1" t="s">
        <v>819</v>
      </c>
      <c r="Z63" s="1" t="s">
        <v>308</v>
      </c>
      <c r="AA63" s="1" t="s">
        <v>1459</v>
      </c>
      <c r="AB63" s="1" t="s">
        <v>819</v>
      </c>
      <c r="AC63" s="1" t="s">
        <v>308</v>
      </c>
      <c r="AD63" s="1" t="s">
        <v>91</v>
      </c>
      <c r="AE63" s="1" t="s">
        <v>91</v>
      </c>
      <c r="AF63" s="1" t="s">
        <v>1460</v>
      </c>
      <c r="AG63" s="1" t="s">
        <v>1461</v>
      </c>
      <c r="AH63" s="1" t="s">
        <v>339</v>
      </c>
      <c r="AI63" s="1" t="s">
        <v>340</v>
      </c>
      <c r="AJ63" s="1">
        <v>100</v>
      </c>
      <c r="AK63" s="1">
        <v>10</v>
      </c>
      <c r="AL63" s="1" t="s">
        <v>1462</v>
      </c>
      <c r="AM63" s="1" t="s">
        <v>1463</v>
      </c>
      <c r="AN63" s="1" t="s">
        <v>181</v>
      </c>
      <c r="AO63" s="1" t="s">
        <v>95</v>
      </c>
      <c r="AP63" s="1">
        <v>92.8</v>
      </c>
      <c r="AQ63" s="1">
        <v>9.79</v>
      </c>
      <c r="AR63" s="1"/>
      <c r="AS63" s="1"/>
      <c r="AT63" s="1"/>
      <c r="AU63" s="1"/>
      <c r="AV63" s="1"/>
      <c r="AW63" s="1"/>
      <c r="AX63" s="1" t="s">
        <v>1338</v>
      </c>
      <c r="AY63" s="1" t="s">
        <v>1464</v>
      </c>
      <c r="AZ63" s="1" t="s">
        <v>154</v>
      </c>
      <c r="BA63" s="1" t="s">
        <v>764</v>
      </c>
      <c r="BB63" s="1">
        <v>78.6</v>
      </c>
      <c r="BC63" s="1">
        <v>7.86</v>
      </c>
      <c r="BD63" s="1"/>
      <c r="BE63" s="1"/>
      <c r="BF63" s="1"/>
      <c r="BG63" s="1"/>
      <c r="BH63" s="1"/>
      <c r="BI63" s="1"/>
      <c r="BJ63" s="1" t="s">
        <v>1465</v>
      </c>
      <c r="BK63" s="1" t="s">
        <v>1466</v>
      </c>
      <c r="BL63" s="1" t="s">
        <v>1467</v>
      </c>
      <c r="BM63" s="1" t="s">
        <v>1468</v>
      </c>
      <c r="BN63" s="1">
        <v>18</v>
      </c>
      <c r="BO63" s="1"/>
      <c r="BP63" s="1" t="str">
        <f>HYPERLINK("https://nconnect.nicmar.ac.in/storage/profile/ProfilePhoto_H2570063_691734.jpg","Download")</f>
        <v>0</v>
      </c>
      <c r="BQ63" s="3"/>
      <c r="BR63" s="3"/>
    </row>
    <row r="64" spans="1:70">
      <c r="A64" s="1" t="s">
        <v>70</v>
      </c>
      <c r="B64" s="1" t="s">
        <v>71</v>
      </c>
      <c r="C64" s="1" t="s">
        <v>1469</v>
      </c>
      <c r="D64" s="1" t="s">
        <v>1470</v>
      </c>
      <c r="E64" s="1" t="s">
        <v>1471</v>
      </c>
      <c r="F64" s="1" t="s">
        <v>1472</v>
      </c>
      <c r="G64" s="1" t="s">
        <v>1473</v>
      </c>
      <c r="H64" s="1" t="s">
        <v>1474</v>
      </c>
      <c r="I64" s="1" t="s">
        <v>1475</v>
      </c>
      <c r="J64" s="1">
        <v>8341470681</v>
      </c>
      <c r="K64" s="1" t="s">
        <v>78</v>
      </c>
      <c r="L64" s="1" t="s">
        <v>1476</v>
      </c>
      <c r="M64" s="1" t="s">
        <v>80</v>
      </c>
      <c r="N64" s="1" t="s">
        <v>1477</v>
      </c>
      <c r="O64" s="1"/>
      <c r="P64" s="1" t="s">
        <v>82</v>
      </c>
      <c r="Q64" s="1" t="s">
        <v>1478</v>
      </c>
      <c r="R64" s="1" t="s">
        <v>1479</v>
      </c>
      <c r="S64" s="1">
        <v>9581076047</v>
      </c>
      <c r="T64" s="1" t="s">
        <v>377</v>
      </c>
      <c r="U64" s="1" t="s">
        <v>1480</v>
      </c>
      <c r="V64" s="1">
        <v>9912359789</v>
      </c>
      <c r="W64" s="1" t="s">
        <v>580</v>
      </c>
      <c r="X64" s="1" t="s">
        <v>1481</v>
      </c>
      <c r="Y64" s="1" t="s">
        <v>1482</v>
      </c>
      <c r="Z64" s="1" t="s">
        <v>308</v>
      </c>
      <c r="AA64" s="1" t="s">
        <v>1481</v>
      </c>
      <c r="AB64" s="1" t="s">
        <v>1482</v>
      </c>
      <c r="AC64" s="1" t="s">
        <v>308</v>
      </c>
      <c r="AD64" s="1" t="s">
        <v>91</v>
      </c>
      <c r="AE64" s="1" t="s">
        <v>91</v>
      </c>
      <c r="AF64" s="1" t="s">
        <v>1483</v>
      </c>
      <c r="AG64" s="1" t="s">
        <v>556</v>
      </c>
      <c r="AH64" s="1" t="s">
        <v>181</v>
      </c>
      <c r="AI64" s="1" t="s">
        <v>234</v>
      </c>
      <c r="AJ64" s="1">
        <v>90</v>
      </c>
      <c r="AK64" s="1">
        <v>9</v>
      </c>
      <c r="AL64" s="1" t="s">
        <v>1484</v>
      </c>
      <c r="AM64" s="1" t="s">
        <v>558</v>
      </c>
      <c r="AN64" s="1" t="s">
        <v>151</v>
      </c>
      <c r="AO64" s="1" t="s">
        <v>127</v>
      </c>
      <c r="AP64" s="1">
        <v>84</v>
      </c>
      <c r="AQ64" s="1">
        <v>8.86</v>
      </c>
      <c r="AR64" s="1"/>
      <c r="AS64" s="1"/>
      <c r="AT64" s="1"/>
      <c r="AU64" s="1"/>
      <c r="AV64" s="1"/>
      <c r="AW64" s="1"/>
      <c r="AX64" s="1" t="s">
        <v>1055</v>
      </c>
      <c r="AY64" s="1" t="s">
        <v>1485</v>
      </c>
      <c r="AZ64" s="1" t="s">
        <v>1072</v>
      </c>
      <c r="BA64" s="1" t="s">
        <v>562</v>
      </c>
      <c r="BB64" s="1">
        <v>63.9</v>
      </c>
      <c r="BC64" s="1">
        <v>7.14</v>
      </c>
      <c r="BD64" s="1"/>
      <c r="BE64" s="1"/>
      <c r="BF64" s="1"/>
      <c r="BG64" s="1"/>
      <c r="BH64" s="1"/>
      <c r="BI64" s="1"/>
      <c r="BJ64" s="1" t="s">
        <v>1486</v>
      </c>
      <c r="BK64" s="1"/>
      <c r="BL64" s="1"/>
      <c r="BM64" s="1" t="s">
        <v>1487</v>
      </c>
      <c r="BN64" s="1">
        <v>25</v>
      </c>
      <c r="BO64" s="1" t="s">
        <v>1488</v>
      </c>
      <c r="BP64" s="1" t="str">
        <f>HYPERLINK("https://nconnect.nicmar.ac.in/storage/profile/ProfilePhoto_H2570064_321785.jpg","Download")</f>
        <v>0</v>
      </c>
      <c r="BQ64" s="3"/>
      <c r="BR64" s="3"/>
    </row>
    <row r="65" spans="1:70">
      <c r="A65" s="1" t="s">
        <v>70</v>
      </c>
      <c r="B65" s="1" t="s">
        <v>71</v>
      </c>
      <c r="C65" s="1" t="s">
        <v>1489</v>
      </c>
      <c r="D65" s="1" t="s">
        <v>1490</v>
      </c>
      <c r="E65" s="1" t="s">
        <v>1491</v>
      </c>
      <c r="F65" s="1" t="s">
        <v>1492</v>
      </c>
      <c r="G65" s="1" t="s">
        <v>1493</v>
      </c>
      <c r="H65" s="1" t="s">
        <v>1494</v>
      </c>
      <c r="I65" s="1" t="s">
        <v>1495</v>
      </c>
      <c r="J65" s="1">
        <v>6305962139</v>
      </c>
      <c r="K65" s="1" t="s">
        <v>78</v>
      </c>
      <c r="L65" s="1" t="s">
        <v>1496</v>
      </c>
      <c r="M65" s="1" t="s">
        <v>80</v>
      </c>
      <c r="N65" s="1" t="s">
        <v>1497</v>
      </c>
      <c r="O65" s="1"/>
      <c r="P65" s="1" t="s">
        <v>171</v>
      </c>
      <c r="Q65" s="1" t="s">
        <v>1498</v>
      </c>
      <c r="R65" s="1" t="s">
        <v>1499</v>
      </c>
      <c r="S65" s="1">
        <v>9440973526</v>
      </c>
      <c r="T65" s="1" t="s">
        <v>85</v>
      </c>
      <c r="U65" s="1" t="s">
        <v>1500</v>
      </c>
      <c r="V65" s="1">
        <v>9494097759</v>
      </c>
      <c r="W65" s="1" t="s">
        <v>203</v>
      </c>
      <c r="X65" s="1" t="s">
        <v>1501</v>
      </c>
      <c r="Y65" s="1" t="s">
        <v>623</v>
      </c>
      <c r="Z65" s="1" t="s">
        <v>90</v>
      </c>
      <c r="AA65" s="1" t="s">
        <v>1501</v>
      </c>
      <c r="AB65" s="1" t="s">
        <v>623</v>
      </c>
      <c r="AC65" s="1" t="s">
        <v>90</v>
      </c>
      <c r="AD65" s="1" t="s">
        <v>91</v>
      </c>
      <c r="AE65" s="1" t="s">
        <v>91</v>
      </c>
      <c r="AF65" s="1" t="s">
        <v>1502</v>
      </c>
      <c r="AG65" s="1" t="s">
        <v>1503</v>
      </c>
      <c r="AH65" s="1" t="s">
        <v>1504</v>
      </c>
      <c r="AI65" s="1" t="s">
        <v>125</v>
      </c>
      <c r="AJ65" s="1">
        <v>69.8</v>
      </c>
      <c r="AK65" s="1"/>
      <c r="AL65" s="1" t="s">
        <v>1505</v>
      </c>
      <c r="AM65" s="1" t="s">
        <v>1506</v>
      </c>
      <c r="AN65" s="1" t="s">
        <v>125</v>
      </c>
      <c r="AO65" s="1" t="s">
        <v>98</v>
      </c>
      <c r="AP65" s="1">
        <v>89.2</v>
      </c>
      <c r="AQ65" s="1"/>
      <c r="AR65" s="1"/>
      <c r="AS65" s="1"/>
      <c r="AT65" s="1"/>
      <c r="AU65" s="1"/>
      <c r="AV65" s="1"/>
      <c r="AW65" s="1"/>
      <c r="AX65" s="1" t="s">
        <v>1321</v>
      </c>
      <c r="AY65" s="1" t="s">
        <v>1507</v>
      </c>
      <c r="AZ65" s="1" t="s">
        <v>488</v>
      </c>
      <c r="BA65" s="1" t="s">
        <v>562</v>
      </c>
      <c r="BB65" s="1">
        <v>76.9</v>
      </c>
      <c r="BC65" s="1"/>
      <c r="BD65" s="1"/>
      <c r="BE65" s="1"/>
      <c r="BF65" s="1"/>
      <c r="BG65" s="1"/>
      <c r="BH65" s="1"/>
      <c r="BI65" s="1"/>
      <c r="BJ65" s="1" t="s">
        <v>1508</v>
      </c>
      <c r="BK65" s="1"/>
      <c r="BL65" s="1"/>
      <c r="BM65" s="1" t="s">
        <v>1509</v>
      </c>
      <c r="BN65" s="1">
        <v>34</v>
      </c>
      <c r="BO65" s="1" t="s">
        <v>1510</v>
      </c>
      <c r="BP65" s="1" t="str">
        <f>HYPERLINK("https://nconnect.nicmar.ac.in/storage/profile/ProfilePhoto_H2570065_958431.jpg","Download")</f>
        <v>0</v>
      </c>
      <c r="BQ65" s="3"/>
      <c r="BR65" s="3"/>
    </row>
    <row r="66" spans="1:70">
      <c r="A66" s="1" t="s">
        <v>70</v>
      </c>
      <c r="B66" s="1" t="s">
        <v>71</v>
      </c>
      <c r="C66" s="1" t="s">
        <v>1511</v>
      </c>
      <c r="D66" s="1" t="s">
        <v>1512</v>
      </c>
      <c r="E66" s="1"/>
      <c r="F66" s="1" t="s">
        <v>1513</v>
      </c>
      <c r="G66" s="1" t="s">
        <v>1514</v>
      </c>
      <c r="H66" s="1" t="s">
        <v>1515</v>
      </c>
      <c r="I66" s="1" t="s">
        <v>1516</v>
      </c>
      <c r="J66" s="1">
        <v>6305741108</v>
      </c>
      <c r="K66" s="1" t="s">
        <v>196</v>
      </c>
      <c r="L66" s="1" t="s">
        <v>1517</v>
      </c>
      <c r="M66" s="1" t="s">
        <v>80</v>
      </c>
      <c r="N66" s="1" t="s">
        <v>982</v>
      </c>
      <c r="O66" s="1"/>
      <c r="P66" s="1" t="s">
        <v>329</v>
      </c>
      <c r="Q66" s="1" t="s">
        <v>1518</v>
      </c>
      <c r="R66" s="1" t="s">
        <v>1519</v>
      </c>
      <c r="S66" s="1">
        <v>7989798749</v>
      </c>
      <c r="T66" s="1" t="s">
        <v>1520</v>
      </c>
      <c r="U66" s="1" t="s">
        <v>1521</v>
      </c>
      <c r="V66" s="1">
        <v>8520853609</v>
      </c>
      <c r="W66" s="1" t="s">
        <v>146</v>
      </c>
      <c r="X66" s="1" t="s">
        <v>1522</v>
      </c>
      <c r="Y66" s="1" t="s">
        <v>1523</v>
      </c>
      <c r="Z66" s="1" t="s">
        <v>90</v>
      </c>
      <c r="AA66" s="1" t="s">
        <v>1522</v>
      </c>
      <c r="AB66" s="1" t="s">
        <v>1523</v>
      </c>
      <c r="AC66" s="1" t="s">
        <v>90</v>
      </c>
      <c r="AD66" s="1" t="s">
        <v>91</v>
      </c>
      <c r="AE66" s="1" t="s">
        <v>91</v>
      </c>
      <c r="AF66" s="1" t="s">
        <v>1524</v>
      </c>
      <c r="AG66" s="1" t="s">
        <v>1525</v>
      </c>
      <c r="AH66" s="1" t="s">
        <v>154</v>
      </c>
      <c r="AI66" s="1" t="s">
        <v>363</v>
      </c>
      <c r="AJ66" s="1">
        <v>98</v>
      </c>
      <c r="AK66" s="1">
        <v>9.8</v>
      </c>
      <c r="AL66" s="1" t="s">
        <v>1526</v>
      </c>
      <c r="AM66" s="1" t="s">
        <v>1527</v>
      </c>
      <c r="AN66" s="1" t="s">
        <v>515</v>
      </c>
      <c r="AO66" s="1" t="s">
        <v>604</v>
      </c>
      <c r="AP66" s="1">
        <v>84.2</v>
      </c>
      <c r="AQ66" s="1">
        <v>0</v>
      </c>
      <c r="AR66" s="1"/>
      <c r="AS66" s="1"/>
      <c r="AT66" s="1"/>
      <c r="AU66" s="1"/>
      <c r="AV66" s="1"/>
      <c r="AW66" s="1"/>
      <c r="AX66" s="1" t="s">
        <v>1528</v>
      </c>
      <c r="AY66" s="1" t="s">
        <v>1529</v>
      </c>
      <c r="AZ66" s="1" t="s">
        <v>102</v>
      </c>
      <c r="BA66" s="1" t="s">
        <v>103</v>
      </c>
      <c r="BB66" s="1">
        <v>74.2</v>
      </c>
      <c r="BC66" s="1">
        <v>7.81</v>
      </c>
      <c r="BD66" s="1"/>
      <c r="BE66" s="1"/>
      <c r="BF66" s="1"/>
      <c r="BG66" s="1"/>
      <c r="BH66" s="1"/>
      <c r="BI66" s="1"/>
      <c r="BJ66" s="1" t="s">
        <v>1530</v>
      </c>
      <c r="BK66" s="1"/>
      <c r="BL66" s="1"/>
      <c r="BM66" s="1" t="s">
        <v>1531</v>
      </c>
      <c r="BN66" s="1">
        <v>46</v>
      </c>
      <c r="BO66" s="1"/>
      <c r="BP66" s="1" t="str">
        <f>HYPERLINK("https://nconnect.nicmar.ac.in/storage/profile/ProfilePhoto_H2570066_398617.jpg","Download")</f>
        <v>0</v>
      </c>
      <c r="BQ66" s="3"/>
      <c r="BR66" s="3"/>
    </row>
    <row r="67" spans="1:70">
      <c r="A67" s="1" t="s">
        <v>70</v>
      </c>
      <c r="B67" s="1" t="s">
        <v>71</v>
      </c>
      <c r="C67" s="1" t="s">
        <v>1532</v>
      </c>
      <c r="D67" s="1" t="s">
        <v>1533</v>
      </c>
      <c r="E67" s="1"/>
      <c r="F67" s="1" t="s">
        <v>1534</v>
      </c>
      <c r="G67" s="1" t="s">
        <v>1535</v>
      </c>
      <c r="H67" s="1" t="s">
        <v>1536</v>
      </c>
      <c r="I67" s="1" t="s">
        <v>1537</v>
      </c>
      <c r="J67" s="1">
        <v>9390745617</v>
      </c>
      <c r="K67" s="1" t="s">
        <v>196</v>
      </c>
      <c r="L67" s="1" t="s">
        <v>1538</v>
      </c>
      <c r="M67" s="1" t="s">
        <v>80</v>
      </c>
      <c r="N67" s="1" t="s">
        <v>1022</v>
      </c>
      <c r="O67" s="1" t="s">
        <v>1539</v>
      </c>
      <c r="P67" s="1" t="s">
        <v>82</v>
      </c>
      <c r="Q67" s="1" t="s">
        <v>1540</v>
      </c>
      <c r="R67" s="1" t="s">
        <v>1541</v>
      </c>
      <c r="S67" s="1">
        <v>9848903721</v>
      </c>
      <c r="T67" s="1" t="s">
        <v>1542</v>
      </c>
      <c r="U67" s="1" t="s">
        <v>1543</v>
      </c>
      <c r="V67" s="1">
        <v>9182350501</v>
      </c>
      <c r="W67" s="1" t="s">
        <v>1544</v>
      </c>
      <c r="X67" s="1" t="s">
        <v>1545</v>
      </c>
      <c r="Y67" s="1" t="s">
        <v>89</v>
      </c>
      <c r="Z67" s="1" t="s">
        <v>90</v>
      </c>
      <c r="AA67" s="1" t="s">
        <v>1545</v>
      </c>
      <c r="AB67" s="1" t="s">
        <v>89</v>
      </c>
      <c r="AC67" s="1" t="s">
        <v>90</v>
      </c>
      <c r="AD67" s="1" t="s">
        <v>91</v>
      </c>
      <c r="AE67" s="1" t="s">
        <v>91</v>
      </c>
      <c r="AF67" s="1" t="s">
        <v>1546</v>
      </c>
      <c r="AG67" s="1" t="s">
        <v>1547</v>
      </c>
      <c r="AH67" s="1" t="s">
        <v>151</v>
      </c>
      <c r="AI67" s="1" t="s">
        <v>438</v>
      </c>
      <c r="AJ67" s="1">
        <v>88.35</v>
      </c>
      <c r="AK67" s="1">
        <v>9.3</v>
      </c>
      <c r="AL67" s="1" t="s">
        <v>1548</v>
      </c>
      <c r="AM67" s="1" t="s">
        <v>440</v>
      </c>
      <c r="AN67" s="1" t="s">
        <v>154</v>
      </c>
      <c r="AO67" s="1" t="s">
        <v>604</v>
      </c>
      <c r="AP67" s="1">
        <v>79.8</v>
      </c>
      <c r="AQ67" s="1">
        <v>8.4</v>
      </c>
      <c r="AR67" s="1"/>
      <c r="AS67" s="1"/>
      <c r="AT67" s="1"/>
      <c r="AU67" s="1"/>
      <c r="AV67" s="1"/>
      <c r="AW67" s="1"/>
      <c r="AX67" s="1" t="s">
        <v>1549</v>
      </c>
      <c r="AY67" s="1" t="s">
        <v>1550</v>
      </c>
      <c r="AZ67" s="1" t="s">
        <v>102</v>
      </c>
      <c r="BA67" s="1" t="s">
        <v>443</v>
      </c>
      <c r="BB67" s="1">
        <v>73.3</v>
      </c>
      <c r="BC67" s="1">
        <v>7.83</v>
      </c>
      <c r="BD67" s="1"/>
      <c r="BE67" s="1"/>
      <c r="BF67" s="1"/>
      <c r="BG67" s="1"/>
      <c r="BH67" s="1"/>
      <c r="BI67" s="1"/>
      <c r="BJ67" s="1" t="s">
        <v>188</v>
      </c>
      <c r="BK67" s="1"/>
      <c r="BL67" s="1"/>
      <c r="BM67" s="1" t="s">
        <v>1551</v>
      </c>
      <c r="BN67" s="1">
        <v>20</v>
      </c>
      <c r="BO67" s="1"/>
      <c r="BP67" s="1" t="str">
        <f>HYPERLINK("https://nconnect.nicmar.ac.in/storage/profile/ProfilePhoto_H2570067_238761.jpg","Download")</f>
        <v>0</v>
      </c>
      <c r="BQ67" s="3"/>
      <c r="BR67" s="3"/>
    </row>
    <row r="68" spans="1:70">
      <c r="A68" s="1" t="s">
        <v>70</v>
      </c>
      <c r="B68" s="1" t="s">
        <v>71</v>
      </c>
      <c r="C68" s="1" t="s">
        <v>1552</v>
      </c>
      <c r="D68" s="1" t="s">
        <v>1553</v>
      </c>
      <c r="E68" s="1"/>
      <c r="F68" s="1" t="s">
        <v>1554</v>
      </c>
      <c r="G68" s="1" t="s">
        <v>1555</v>
      </c>
      <c r="H68" s="1" t="s">
        <v>1556</v>
      </c>
      <c r="I68" s="1" t="s">
        <v>1557</v>
      </c>
      <c r="J68" s="1">
        <v>9515719977</v>
      </c>
      <c r="K68" s="1" t="s">
        <v>78</v>
      </c>
      <c r="L68" s="1" t="s">
        <v>1558</v>
      </c>
      <c r="M68" s="1" t="s">
        <v>80</v>
      </c>
      <c r="N68" s="1" t="s">
        <v>854</v>
      </c>
      <c r="O68" s="1" t="s">
        <v>1559</v>
      </c>
      <c r="P68" s="1" t="s">
        <v>82</v>
      </c>
      <c r="Q68" s="1" t="s">
        <v>1560</v>
      </c>
      <c r="R68" s="1" t="s">
        <v>1561</v>
      </c>
      <c r="S68" s="1">
        <v>9440129145</v>
      </c>
      <c r="T68" s="1" t="s">
        <v>1562</v>
      </c>
      <c r="U68" s="1" t="s">
        <v>1563</v>
      </c>
      <c r="V68" s="1">
        <v>9515719977</v>
      </c>
      <c r="W68" s="1" t="s">
        <v>203</v>
      </c>
      <c r="X68" s="1" t="s">
        <v>1564</v>
      </c>
      <c r="Y68" s="1" t="s">
        <v>1482</v>
      </c>
      <c r="Z68" s="1" t="s">
        <v>308</v>
      </c>
      <c r="AA68" s="1" t="s">
        <v>1564</v>
      </c>
      <c r="AB68" s="1" t="s">
        <v>1482</v>
      </c>
      <c r="AC68" s="1" t="s">
        <v>308</v>
      </c>
      <c r="AD68" s="1" t="s">
        <v>91</v>
      </c>
      <c r="AE68" s="1" t="s">
        <v>91</v>
      </c>
      <c r="AF68" s="1" t="s">
        <v>1565</v>
      </c>
      <c r="AG68" s="1" t="s">
        <v>1566</v>
      </c>
      <c r="AH68" s="1" t="s">
        <v>181</v>
      </c>
      <c r="AI68" s="1" t="s">
        <v>234</v>
      </c>
      <c r="AJ68" s="1">
        <v>85</v>
      </c>
      <c r="AK68" s="1">
        <v>8.5</v>
      </c>
      <c r="AL68" s="1"/>
      <c r="AM68" s="1"/>
      <c r="AN68" s="1"/>
      <c r="AO68" s="1"/>
      <c r="AP68" s="1"/>
      <c r="AQ68" s="1"/>
      <c r="AR68" s="1" t="s">
        <v>152</v>
      </c>
      <c r="AS68" s="1" t="s">
        <v>1567</v>
      </c>
      <c r="AT68" s="1" t="s">
        <v>485</v>
      </c>
      <c r="AU68" s="1" t="s">
        <v>441</v>
      </c>
      <c r="AV68" s="1">
        <v>68.89</v>
      </c>
      <c r="AW68" s="1"/>
      <c r="AX68" s="1" t="s">
        <v>1055</v>
      </c>
      <c r="AY68" s="1" t="s">
        <v>1568</v>
      </c>
      <c r="AZ68" s="1" t="s">
        <v>235</v>
      </c>
      <c r="BA68" s="1" t="s">
        <v>562</v>
      </c>
      <c r="BB68" s="1">
        <v>67.4</v>
      </c>
      <c r="BC68" s="1"/>
      <c r="BD68" s="1"/>
      <c r="BE68" s="1"/>
      <c r="BF68" s="1"/>
      <c r="BG68" s="1"/>
      <c r="BH68" s="1"/>
      <c r="BI68" s="1"/>
      <c r="BJ68" s="1" t="s">
        <v>1569</v>
      </c>
      <c r="BK68" s="1"/>
      <c r="BL68" s="1"/>
      <c r="BM68" s="1" t="s">
        <v>1570</v>
      </c>
      <c r="BN68" s="1">
        <v>84</v>
      </c>
      <c r="BO68" s="1" t="s">
        <v>1571</v>
      </c>
      <c r="BP68" s="1" t="str">
        <f>HYPERLINK("https://nconnect.nicmar.ac.in/storage/profile/ProfilePhoto_H2570068_718624.jpg","Download")</f>
        <v>0</v>
      </c>
      <c r="BQ68" s="3"/>
      <c r="BR68" s="3"/>
    </row>
    <row r="69" spans="1:70">
      <c r="A69" s="1" t="s">
        <v>70</v>
      </c>
      <c r="B69" s="1" t="s">
        <v>71</v>
      </c>
      <c r="C69" s="1" t="s">
        <v>1572</v>
      </c>
      <c r="D69" s="1" t="s">
        <v>1573</v>
      </c>
      <c r="E69" s="1" t="s">
        <v>1574</v>
      </c>
      <c r="F69" s="1" t="s">
        <v>1219</v>
      </c>
      <c r="G69" s="1" t="s">
        <v>1575</v>
      </c>
      <c r="H69" s="1" t="s">
        <v>1576</v>
      </c>
      <c r="I69" s="1" t="s">
        <v>1577</v>
      </c>
      <c r="J69" s="1">
        <v>9000449899</v>
      </c>
      <c r="K69" s="1" t="s">
        <v>78</v>
      </c>
      <c r="L69" s="1" t="s">
        <v>1578</v>
      </c>
      <c r="M69" s="1" t="s">
        <v>80</v>
      </c>
      <c r="N69" s="1" t="s">
        <v>1579</v>
      </c>
      <c r="O69" s="1" t="s">
        <v>1580</v>
      </c>
      <c r="P69" s="1"/>
      <c r="Q69" s="1" t="s">
        <v>1581</v>
      </c>
      <c r="R69" s="1" t="s">
        <v>1582</v>
      </c>
      <c r="S69" s="1">
        <v>9505253919</v>
      </c>
      <c r="T69" s="1" t="s">
        <v>1583</v>
      </c>
      <c r="U69" s="1" t="s">
        <v>1584</v>
      </c>
      <c r="V69" s="1">
        <v>9505253919</v>
      </c>
      <c r="W69" s="1" t="s">
        <v>146</v>
      </c>
      <c r="X69" s="1" t="s">
        <v>1585</v>
      </c>
      <c r="Y69" s="1" t="s">
        <v>1482</v>
      </c>
      <c r="Z69" s="1" t="s">
        <v>308</v>
      </c>
      <c r="AA69" s="1" t="s">
        <v>1585</v>
      </c>
      <c r="AB69" s="1" t="s">
        <v>1482</v>
      </c>
      <c r="AC69" s="1" t="s">
        <v>308</v>
      </c>
      <c r="AD69" s="1" t="s">
        <v>91</v>
      </c>
      <c r="AE69" s="1" t="s">
        <v>91</v>
      </c>
      <c r="AF69" s="1" t="s">
        <v>1586</v>
      </c>
      <c r="AG69" s="1" t="s">
        <v>1587</v>
      </c>
      <c r="AH69" s="1" t="s">
        <v>181</v>
      </c>
      <c r="AI69" s="1" t="s">
        <v>234</v>
      </c>
      <c r="AJ69" s="1">
        <v>97</v>
      </c>
      <c r="AK69" s="1">
        <v>9.7</v>
      </c>
      <c r="AL69" s="1" t="s">
        <v>862</v>
      </c>
      <c r="AM69" s="1" t="s">
        <v>1588</v>
      </c>
      <c r="AN69" s="1" t="s">
        <v>151</v>
      </c>
      <c r="AO69" s="1" t="s">
        <v>315</v>
      </c>
      <c r="AP69" s="1">
        <v>78.8</v>
      </c>
      <c r="AQ69" s="1">
        <v>8.36</v>
      </c>
      <c r="AR69" s="1"/>
      <c r="AS69" s="1"/>
      <c r="AT69" s="1"/>
      <c r="AU69" s="1"/>
      <c r="AV69" s="1"/>
      <c r="AW69" s="1"/>
      <c r="AX69" s="1" t="s">
        <v>559</v>
      </c>
      <c r="AY69" s="1" t="s">
        <v>1589</v>
      </c>
      <c r="AZ69" s="1" t="s">
        <v>264</v>
      </c>
      <c r="BA69" s="1" t="s">
        <v>562</v>
      </c>
      <c r="BB69" s="1">
        <v>67.1</v>
      </c>
      <c r="BC69" s="1">
        <v>7.21</v>
      </c>
      <c r="BD69" s="1"/>
      <c r="BE69" s="1"/>
      <c r="BF69" s="1"/>
      <c r="BG69" s="1"/>
      <c r="BH69" s="1"/>
      <c r="BI69" s="1"/>
      <c r="BJ69" s="1" t="s">
        <v>1590</v>
      </c>
      <c r="BK69" s="1"/>
      <c r="BL69" s="1"/>
      <c r="BM69" s="1" t="s">
        <v>1591</v>
      </c>
      <c r="BN69" s="1">
        <v>27</v>
      </c>
      <c r="BO69" s="1"/>
      <c r="BP69" s="1" t="str">
        <f>HYPERLINK("https://nconnect.nicmar.ac.in/storage/profile/ProfilePhoto_H2570069_832694.jpg","Download")</f>
        <v>0</v>
      </c>
      <c r="BQ69" s="3"/>
      <c r="BR69" s="3"/>
    </row>
    <row r="70" spans="1:70">
      <c r="A70" s="1" t="s">
        <v>70</v>
      </c>
      <c r="B70" s="1" t="s">
        <v>71</v>
      </c>
      <c r="C70" s="1" t="s">
        <v>1592</v>
      </c>
      <c r="D70" s="1" t="s">
        <v>1593</v>
      </c>
      <c r="E70" s="1" t="s">
        <v>1594</v>
      </c>
      <c r="F70" s="1" t="s">
        <v>1595</v>
      </c>
      <c r="G70" s="1" t="s">
        <v>1596</v>
      </c>
      <c r="H70" s="1" t="s">
        <v>1597</v>
      </c>
      <c r="I70" s="1" t="s">
        <v>1598</v>
      </c>
      <c r="J70" s="1">
        <v>9441881593</v>
      </c>
      <c r="K70" s="1" t="s">
        <v>78</v>
      </c>
      <c r="L70" s="1" t="s">
        <v>1599</v>
      </c>
      <c r="M70" s="1" t="s">
        <v>80</v>
      </c>
      <c r="N70" s="1" t="s">
        <v>454</v>
      </c>
      <c r="O70" s="1"/>
      <c r="P70" s="1" t="s">
        <v>82</v>
      </c>
      <c r="Q70" s="1" t="s">
        <v>1600</v>
      </c>
      <c r="R70" s="1" t="s">
        <v>1601</v>
      </c>
      <c r="S70" s="1">
        <v>9849395326</v>
      </c>
      <c r="T70" s="1" t="s">
        <v>527</v>
      </c>
      <c r="U70" s="1" t="s">
        <v>1602</v>
      </c>
      <c r="V70" s="1">
        <v>9247333077</v>
      </c>
      <c r="W70" s="1" t="s">
        <v>203</v>
      </c>
      <c r="X70" s="1" t="s">
        <v>1603</v>
      </c>
      <c r="Y70" s="1" t="s">
        <v>1604</v>
      </c>
      <c r="Z70" s="1" t="s">
        <v>308</v>
      </c>
      <c r="AA70" s="1" t="s">
        <v>1603</v>
      </c>
      <c r="AB70" s="1" t="s">
        <v>1604</v>
      </c>
      <c r="AC70" s="1" t="s">
        <v>308</v>
      </c>
      <c r="AD70" s="1" t="s">
        <v>91</v>
      </c>
      <c r="AE70" s="1" t="s">
        <v>91</v>
      </c>
      <c r="AF70" s="1" t="s">
        <v>1605</v>
      </c>
      <c r="AG70" s="1" t="s">
        <v>462</v>
      </c>
      <c r="AH70" s="1" t="s">
        <v>151</v>
      </c>
      <c r="AI70" s="1" t="s">
        <v>438</v>
      </c>
      <c r="AJ70" s="1">
        <v>87.4</v>
      </c>
      <c r="AK70" s="1">
        <v>9.2</v>
      </c>
      <c r="AL70" s="1" t="s">
        <v>1606</v>
      </c>
      <c r="AM70" s="1" t="s">
        <v>462</v>
      </c>
      <c r="AN70" s="1" t="s">
        <v>154</v>
      </c>
      <c r="AO70" s="1" t="s">
        <v>604</v>
      </c>
      <c r="AP70" s="1">
        <v>73.7</v>
      </c>
      <c r="AQ70" s="1"/>
      <c r="AR70" s="1"/>
      <c r="AS70" s="1"/>
      <c r="AT70" s="1"/>
      <c r="AU70" s="1"/>
      <c r="AV70" s="1"/>
      <c r="AW70" s="1"/>
      <c r="AX70" s="1" t="s">
        <v>1607</v>
      </c>
      <c r="AY70" s="1" t="s">
        <v>1608</v>
      </c>
      <c r="AZ70" s="1" t="s">
        <v>102</v>
      </c>
      <c r="BA70" s="1" t="s">
        <v>443</v>
      </c>
      <c r="BB70" s="1">
        <v>78.1</v>
      </c>
      <c r="BC70" s="1">
        <v>8.31</v>
      </c>
      <c r="BD70" s="1"/>
      <c r="BE70" s="1"/>
      <c r="BF70" s="1"/>
      <c r="BG70" s="1"/>
      <c r="BH70" s="1"/>
      <c r="BI70" s="1"/>
      <c r="BJ70" s="1" t="s">
        <v>1609</v>
      </c>
      <c r="BK70" s="1"/>
      <c r="BL70" s="1"/>
      <c r="BM70" s="1" t="s">
        <v>1610</v>
      </c>
      <c r="BN70" s="1">
        <v>49</v>
      </c>
      <c r="BO70" s="1" t="s">
        <v>1611</v>
      </c>
      <c r="BP70" s="1" t="str">
        <f>HYPERLINK("https://nconnect.nicmar.ac.in/storage/profile/ProfilePhoto_H2570070_857239.jpg","Download")</f>
        <v>0</v>
      </c>
      <c r="BQ70" s="3"/>
      <c r="BR70" s="3"/>
    </row>
    <row r="71" spans="1:70">
      <c r="A71" s="1" t="s">
        <v>70</v>
      </c>
      <c r="B71" s="1" t="s">
        <v>71</v>
      </c>
      <c r="C71" s="1" t="s">
        <v>1612</v>
      </c>
      <c r="D71" s="1" t="s">
        <v>1613</v>
      </c>
      <c r="E71" s="1"/>
      <c r="F71" s="1" t="s">
        <v>1614</v>
      </c>
      <c r="G71" s="1" t="s">
        <v>1615</v>
      </c>
      <c r="H71" s="1" t="s">
        <v>1616</v>
      </c>
      <c r="I71" s="1" t="s">
        <v>1617</v>
      </c>
      <c r="J71" s="1">
        <v>9951293906</v>
      </c>
      <c r="K71" s="1" t="s">
        <v>78</v>
      </c>
      <c r="L71" s="1" t="s">
        <v>1618</v>
      </c>
      <c r="M71" s="1" t="s">
        <v>80</v>
      </c>
      <c r="N71" s="1" t="s">
        <v>1619</v>
      </c>
      <c r="O71" s="1"/>
      <c r="P71" s="1" t="s">
        <v>82</v>
      </c>
      <c r="Q71" s="1" t="s">
        <v>1620</v>
      </c>
      <c r="R71" s="1" t="s">
        <v>1621</v>
      </c>
      <c r="S71" s="1">
        <v>9440472939</v>
      </c>
      <c r="T71" s="1" t="s">
        <v>1622</v>
      </c>
      <c r="U71" s="1" t="s">
        <v>1623</v>
      </c>
      <c r="V71" s="1">
        <v>9490680363</v>
      </c>
      <c r="W71" s="1" t="s">
        <v>203</v>
      </c>
      <c r="X71" s="1" t="s">
        <v>1624</v>
      </c>
      <c r="Y71" s="1" t="s">
        <v>1523</v>
      </c>
      <c r="Z71" s="1" t="s">
        <v>90</v>
      </c>
      <c r="AA71" s="1" t="s">
        <v>1624</v>
      </c>
      <c r="AB71" s="1" t="s">
        <v>1523</v>
      </c>
      <c r="AC71" s="1" t="s">
        <v>90</v>
      </c>
      <c r="AD71" s="1" t="s">
        <v>91</v>
      </c>
      <c r="AE71" s="1" t="s">
        <v>91</v>
      </c>
      <c r="AF71" s="1" t="s">
        <v>1625</v>
      </c>
      <c r="AG71" s="1" t="s">
        <v>1626</v>
      </c>
      <c r="AH71" s="1" t="s">
        <v>692</v>
      </c>
      <c r="AI71" s="1" t="s">
        <v>312</v>
      </c>
      <c r="AJ71" s="1">
        <v>93.1</v>
      </c>
      <c r="AK71" s="1"/>
      <c r="AL71" s="1" t="s">
        <v>586</v>
      </c>
      <c r="AM71" s="1" t="s">
        <v>440</v>
      </c>
      <c r="AN71" s="1" t="s">
        <v>485</v>
      </c>
      <c r="AO71" s="1" t="s">
        <v>1627</v>
      </c>
      <c r="AP71" s="1">
        <v>96.6</v>
      </c>
      <c r="AQ71" s="1">
        <v>0</v>
      </c>
      <c r="AR71" s="1"/>
      <c r="AS71" s="1"/>
      <c r="AT71" s="1"/>
      <c r="AU71" s="1"/>
      <c r="AV71" s="1"/>
      <c r="AW71" s="1"/>
      <c r="AX71" s="1" t="s">
        <v>156</v>
      </c>
      <c r="AY71" s="1" t="s">
        <v>1628</v>
      </c>
      <c r="AZ71" s="1" t="s">
        <v>365</v>
      </c>
      <c r="BA71" s="1" t="s">
        <v>562</v>
      </c>
      <c r="BB71" s="1">
        <v>81.98</v>
      </c>
      <c r="BC71" s="1">
        <v>8.63</v>
      </c>
      <c r="BD71" s="1"/>
      <c r="BE71" s="1"/>
      <c r="BF71" s="1"/>
      <c r="BG71" s="1"/>
      <c r="BH71" s="1"/>
      <c r="BI71" s="1"/>
      <c r="BJ71" s="1" t="s">
        <v>1629</v>
      </c>
      <c r="BK71" s="1"/>
      <c r="BL71" s="1"/>
      <c r="BM71" s="1" t="s">
        <v>1630</v>
      </c>
      <c r="BN71" s="1">
        <v>117</v>
      </c>
      <c r="BO71" s="1" t="s">
        <v>1631</v>
      </c>
      <c r="BP71" s="1" t="str">
        <f>HYPERLINK("https://nconnect.nicmar.ac.in/storage/profile/ProfilePhoto_H2570071_786459.jpg","Download")</f>
        <v>0</v>
      </c>
      <c r="BQ71" s="3"/>
      <c r="BR71" s="3"/>
    </row>
    <row r="72" spans="1:70">
      <c r="A72" s="1" t="s">
        <v>70</v>
      </c>
      <c r="B72" s="1" t="s">
        <v>71</v>
      </c>
      <c r="C72" s="1" t="s">
        <v>1632</v>
      </c>
      <c r="D72" s="1" t="s">
        <v>1633</v>
      </c>
      <c r="E72" s="1" t="s">
        <v>770</v>
      </c>
      <c r="F72" s="1" t="s">
        <v>1634</v>
      </c>
      <c r="G72" s="1" t="s">
        <v>1635</v>
      </c>
      <c r="H72" s="1" t="s">
        <v>1636</v>
      </c>
      <c r="I72" s="1" t="s">
        <v>1637</v>
      </c>
      <c r="J72" s="1">
        <v>6305088237</v>
      </c>
      <c r="K72" s="1" t="s">
        <v>196</v>
      </c>
      <c r="L72" s="1" t="s">
        <v>1638</v>
      </c>
      <c r="M72" s="1" t="s">
        <v>80</v>
      </c>
      <c r="N72" s="1" t="s">
        <v>854</v>
      </c>
      <c r="O72" s="1" t="s">
        <v>1639</v>
      </c>
      <c r="P72" s="1" t="s">
        <v>82</v>
      </c>
      <c r="Q72" s="1" t="s">
        <v>1640</v>
      </c>
      <c r="R72" s="1" t="s">
        <v>1641</v>
      </c>
      <c r="S72" s="1">
        <v>8008532186</v>
      </c>
      <c r="T72" s="1" t="s">
        <v>201</v>
      </c>
      <c r="U72" s="1" t="s">
        <v>1642</v>
      </c>
      <c r="V72" s="1">
        <v>8297107979</v>
      </c>
      <c r="W72" s="1" t="s">
        <v>203</v>
      </c>
      <c r="X72" s="1" t="s">
        <v>1643</v>
      </c>
      <c r="Y72" s="1" t="s">
        <v>1069</v>
      </c>
      <c r="Z72" s="1" t="s">
        <v>308</v>
      </c>
      <c r="AA72" s="1" t="s">
        <v>1643</v>
      </c>
      <c r="AB72" s="1" t="s">
        <v>1069</v>
      </c>
      <c r="AC72" s="1" t="s">
        <v>308</v>
      </c>
      <c r="AD72" s="1" t="s">
        <v>91</v>
      </c>
      <c r="AE72" s="1" t="s">
        <v>91</v>
      </c>
      <c r="AF72" s="1" t="s">
        <v>1644</v>
      </c>
      <c r="AG72" s="1" t="s">
        <v>1645</v>
      </c>
      <c r="AH72" s="1" t="s">
        <v>151</v>
      </c>
      <c r="AI72" s="1" t="s">
        <v>438</v>
      </c>
      <c r="AJ72" s="1">
        <v>84.6</v>
      </c>
      <c r="AK72" s="1"/>
      <c r="AL72" s="1" t="s">
        <v>1644</v>
      </c>
      <c r="AM72" s="1" t="s">
        <v>1645</v>
      </c>
      <c r="AN72" s="1" t="s">
        <v>98</v>
      </c>
      <c r="AO72" s="1" t="s">
        <v>131</v>
      </c>
      <c r="AP72" s="1">
        <v>80.3</v>
      </c>
      <c r="AQ72" s="1"/>
      <c r="AR72" s="1"/>
      <c r="AS72" s="1"/>
      <c r="AT72" s="1"/>
      <c r="AU72" s="1"/>
      <c r="AV72" s="1"/>
      <c r="AW72" s="1"/>
      <c r="AX72" s="1" t="s">
        <v>1055</v>
      </c>
      <c r="AY72" s="1" t="s">
        <v>1646</v>
      </c>
      <c r="AZ72" s="1" t="s">
        <v>925</v>
      </c>
      <c r="BA72" s="1" t="s">
        <v>607</v>
      </c>
      <c r="BB72" s="1">
        <v>67.8</v>
      </c>
      <c r="BC72" s="1">
        <v>7.53</v>
      </c>
      <c r="BD72" s="1"/>
      <c r="BE72" s="1"/>
      <c r="BF72" s="1"/>
      <c r="BG72" s="1"/>
      <c r="BH72" s="1"/>
      <c r="BI72" s="1"/>
      <c r="BJ72" s="1" t="s">
        <v>1647</v>
      </c>
      <c r="BK72" s="1"/>
      <c r="BL72" s="1"/>
      <c r="BM72" s="1" t="s">
        <v>1648</v>
      </c>
      <c r="BN72" s="1">
        <v>28</v>
      </c>
      <c r="BO72" s="1" t="s">
        <v>1649</v>
      </c>
      <c r="BP72" s="1" t="str">
        <f>HYPERLINK("https://nconnect.nicmar.ac.in/storage/profile/ProfilePhoto_H2570072_192483.jpg","Download")</f>
        <v>0</v>
      </c>
      <c r="BQ72" s="3"/>
      <c r="BR72" s="3"/>
    </row>
    <row r="73" spans="1:70">
      <c r="A73" s="1" t="s">
        <v>70</v>
      </c>
      <c r="B73" s="1" t="s">
        <v>71</v>
      </c>
      <c r="C73" s="1" t="s">
        <v>1650</v>
      </c>
      <c r="D73" s="1" t="s">
        <v>1651</v>
      </c>
      <c r="E73" s="1" t="s">
        <v>1652</v>
      </c>
      <c r="F73" s="1" t="s">
        <v>165</v>
      </c>
      <c r="G73" s="1" t="s">
        <v>1653</v>
      </c>
      <c r="H73" s="1" t="s">
        <v>1654</v>
      </c>
      <c r="I73" s="1" t="s">
        <v>1655</v>
      </c>
      <c r="J73" s="1">
        <v>8897525219</v>
      </c>
      <c r="K73" s="1" t="s">
        <v>78</v>
      </c>
      <c r="L73" s="1" t="s">
        <v>1656</v>
      </c>
      <c r="M73" s="1" t="s">
        <v>80</v>
      </c>
      <c r="N73" s="1" t="s">
        <v>454</v>
      </c>
      <c r="O73" s="1"/>
      <c r="P73" s="1" t="s">
        <v>329</v>
      </c>
      <c r="Q73" s="1" t="s">
        <v>1657</v>
      </c>
      <c r="R73" s="1" t="s">
        <v>1658</v>
      </c>
      <c r="S73" s="1">
        <v>7702527410</v>
      </c>
      <c r="T73" s="1" t="s">
        <v>85</v>
      </c>
      <c r="U73" s="1" t="s">
        <v>1659</v>
      </c>
      <c r="V73" s="1">
        <v>7330871072</v>
      </c>
      <c r="W73" s="1" t="s">
        <v>203</v>
      </c>
      <c r="X73" s="1" t="s">
        <v>1660</v>
      </c>
      <c r="Y73" s="1" t="s">
        <v>89</v>
      </c>
      <c r="Z73" s="1" t="s">
        <v>90</v>
      </c>
      <c r="AA73" s="1" t="s">
        <v>1660</v>
      </c>
      <c r="AB73" s="1" t="s">
        <v>89</v>
      </c>
      <c r="AC73" s="1" t="s">
        <v>90</v>
      </c>
      <c r="AD73" s="1" t="s">
        <v>91</v>
      </c>
      <c r="AE73" s="1" t="s">
        <v>91</v>
      </c>
      <c r="AF73" s="1" t="s">
        <v>1661</v>
      </c>
      <c r="AG73" s="1" t="s">
        <v>1662</v>
      </c>
      <c r="AH73" s="1" t="s">
        <v>312</v>
      </c>
      <c r="AI73" s="1" t="s">
        <v>438</v>
      </c>
      <c r="AJ73" s="1">
        <v>92.15</v>
      </c>
      <c r="AK73" s="1">
        <v>9.7</v>
      </c>
      <c r="AL73" s="1" t="s">
        <v>586</v>
      </c>
      <c r="AM73" s="1" t="s">
        <v>1662</v>
      </c>
      <c r="AN73" s="1" t="s">
        <v>95</v>
      </c>
      <c r="AO73" s="1" t="s">
        <v>99</v>
      </c>
      <c r="AP73" s="1">
        <v>97</v>
      </c>
      <c r="AQ73" s="1">
        <v>0</v>
      </c>
      <c r="AR73" s="1"/>
      <c r="AS73" s="1"/>
      <c r="AT73" s="1"/>
      <c r="AU73" s="1"/>
      <c r="AV73" s="1"/>
      <c r="AW73" s="1"/>
      <c r="AX73" s="1" t="s">
        <v>1663</v>
      </c>
      <c r="AY73" s="1" t="s">
        <v>1664</v>
      </c>
      <c r="AZ73" s="1" t="s">
        <v>925</v>
      </c>
      <c r="BA73" s="1" t="s">
        <v>443</v>
      </c>
      <c r="BB73" s="1">
        <v>76.85</v>
      </c>
      <c r="BC73" s="1">
        <v>8.09</v>
      </c>
      <c r="BD73" s="1"/>
      <c r="BE73" s="1"/>
      <c r="BF73" s="1"/>
      <c r="BG73" s="1"/>
      <c r="BH73" s="1"/>
      <c r="BI73" s="1"/>
      <c r="BJ73" s="1" t="s">
        <v>1665</v>
      </c>
      <c r="BK73" s="1"/>
      <c r="BL73" s="1"/>
      <c r="BM73" s="1" t="s">
        <v>1666</v>
      </c>
      <c r="BN73" s="1">
        <v>36</v>
      </c>
      <c r="BO73" s="1" t="s">
        <v>1667</v>
      </c>
      <c r="BP73" s="1" t="str">
        <f>HYPERLINK("https://nconnect.nicmar.ac.in/storage/profile/ProfilePhoto_H2570073_385674.jpg","Download")</f>
        <v>0</v>
      </c>
      <c r="BQ73" s="3"/>
      <c r="BR73" s="3"/>
    </row>
    <row r="74" spans="1:70">
      <c r="A74" s="1" t="s">
        <v>70</v>
      </c>
      <c r="B74" s="1" t="s">
        <v>71</v>
      </c>
      <c r="C74" s="1" t="s">
        <v>1668</v>
      </c>
      <c r="D74" s="1" t="s">
        <v>1669</v>
      </c>
      <c r="E74" s="1"/>
      <c r="F74" s="1" t="s">
        <v>1670</v>
      </c>
      <c r="G74" s="1" t="s">
        <v>1671</v>
      </c>
      <c r="H74" s="1" t="s">
        <v>1672</v>
      </c>
      <c r="I74" s="1" t="s">
        <v>1673</v>
      </c>
      <c r="J74" s="1">
        <v>7397056706</v>
      </c>
      <c r="K74" s="1" t="s">
        <v>196</v>
      </c>
      <c r="L74" s="1" t="s">
        <v>1674</v>
      </c>
      <c r="M74" s="1" t="s">
        <v>80</v>
      </c>
      <c r="N74" s="1" t="s">
        <v>1675</v>
      </c>
      <c r="O74" s="1"/>
      <c r="P74" s="1" t="s">
        <v>329</v>
      </c>
      <c r="Q74" s="1" t="s">
        <v>1676</v>
      </c>
      <c r="R74" s="1" t="s">
        <v>1677</v>
      </c>
      <c r="S74" s="1">
        <v>9952352405</v>
      </c>
      <c r="T74" s="1" t="s">
        <v>85</v>
      </c>
      <c r="U74" s="1" t="s">
        <v>1678</v>
      </c>
      <c r="V74" s="1">
        <v>9952352405</v>
      </c>
      <c r="W74" s="1" t="s">
        <v>203</v>
      </c>
      <c r="X74" s="1" t="s">
        <v>1679</v>
      </c>
      <c r="Y74" s="1" t="s">
        <v>1680</v>
      </c>
      <c r="Z74" s="1" t="s">
        <v>381</v>
      </c>
      <c r="AA74" s="1" t="s">
        <v>1681</v>
      </c>
      <c r="AB74" s="1" t="s">
        <v>1680</v>
      </c>
      <c r="AC74" s="1" t="s">
        <v>381</v>
      </c>
      <c r="AD74" s="1" t="s">
        <v>91</v>
      </c>
      <c r="AE74" s="1" t="s">
        <v>91</v>
      </c>
      <c r="AF74" s="1" t="s">
        <v>1682</v>
      </c>
      <c r="AG74" s="1" t="s">
        <v>1683</v>
      </c>
      <c r="AH74" s="1" t="s">
        <v>151</v>
      </c>
      <c r="AI74" s="1" t="s">
        <v>438</v>
      </c>
      <c r="AJ74" s="1">
        <v>87.8</v>
      </c>
      <c r="AK74" s="1"/>
      <c r="AL74" s="1" t="s">
        <v>1684</v>
      </c>
      <c r="AM74" s="1" t="s">
        <v>1685</v>
      </c>
      <c r="AN74" s="1" t="s">
        <v>98</v>
      </c>
      <c r="AO74" s="1" t="s">
        <v>1686</v>
      </c>
      <c r="AP74" s="1">
        <v>89.85</v>
      </c>
      <c r="AQ74" s="1"/>
      <c r="AR74" s="1"/>
      <c r="AS74" s="1"/>
      <c r="AT74" s="1"/>
      <c r="AU74" s="1"/>
      <c r="AV74" s="1"/>
      <c r="AW74" s="1"/>
      <c r="AX74" s="1" t="s">
        <v>389</v>
      </c>
      <c r="AY74" s="1" t="s">
        <v>1687</v>
      </c>
      <c r="AZ74" s="1" t="s">
        <v>212</v>
      </c>
      <c r="BA74" s="1" t="s">
        <v>443</v>
      </c>
      <c r="BB74" s="1">
        <v>83.3</v>
      </c>
      <c r="BC74" s="1"/>
      <c r="BD74" s="1"/>
      <c r="BE74" s="1"/>
      <c r="BF74" s="1"/>
      <c r="BG74" s="1"/>
      <c r="BH74" s="1"/>
      <c r="BI74" s="1"/>
      <c r="BJ74" s="1" t="s">
        <v>1688</v>
      </c>
      <c r="BK74" s="1"/>
      <c r="BL74" s="1"/>
      <c r="BM74" s="1" t="s">
        <v>1689</v>
      </c>
      <c r="BN74" s="1">
        <v>39</v>
      </c>
      <c r="BO74" s="1" t="s">
        <v>1690</v>
      </c>
      <c r="BP74" s="1" t="str">
        <f>HYPERLINK("https://nconnect.nicmar.ac.in/storage/profile/ProfilePhoto_H2570074_432978.jpg","Download")</f>
        <v>0</v>
      </c>
      <c r="BQ74" s="3"/>
      <c r="BR74" s="3"/>
    </row>
    <row r="75" spans="1:70">
      <c r="A75" s="1" t="s">
        <v>70</v>
      </c>
      <c r="B75" s="1" t="s">
        <v>71</v>
      </c>
      <c r="C75" s="1" t="s">
        <v>1691</v>
      </c>
      <c r="D75" s="1" t="s">
        <v>1692</v>
      </c>
      <c r="E75" s="1" t="s">
        <v>1693</v>
      </c>
      <c r="F75" s="1" t="s">
        <v>1694</v>
      </c>
      <c r="G75" s="1" t="s">
        <v>1695</v>
      </c>
      <c r="H75" s="1" t="s">
        <v>1696</v>
      </c>
      <c r="I75" s="1" t="s">
        <v>1697</v>
      </c>
      <c r="J75" s="1">
        <v>7356170349</v>
      </c>
      <c r="K75" s="1" t="s">
        <v>196</v>
      </c>
      <c r="L75" s="1" t="s">
        <v>1698</v>
      </c>
      <c r="M75" s="1" t="s">
        <v>80</v>
      </c>
      <c r="N75" s="1" t="s">
        <v>247</v>
      </c>
      <c r="O75" s="1"/>
      <c r="P75" s="1" t="s">
        <v>171</v>
      </c>
      <c r="Q75" s="1" t="s">
        <v>1699</v>
      </c>
      <c r="R75" s="1" t="s">
        <v>1700</v>
      </c>
      <c r="S75" s="1">
        <v>9895096313</v>
      </c>
      <c r="T75" s="1" t="s">
        <v>1701</v>
      </c>
      <c r="U75" s="1" t="s">
        <v>1702</v>
      </c>
      <c r="V75" s="1">
        <v>9207780365</v>
      </c>
      <c r="W75" s="1" t="s">
        <v>203</v>
      </c>
      <c r="X75" s="1" t="s">
        <v>1703</v>
      </c>
      <c r="Y75" s="1" t="s">
        <v>1129</v>
      </c>
      <c r="Z75" s="1" t="s">
        <v>256</v>
      </c>
      <c r="AA75" s="1" t="s">
        <v>1703</v>
      </c>
      <c r="AB75" s="1" t="s">
        <v>1129</v>
      </c>
      <c r="AC75" s="1" t="s">
        <v>256</v>
      </c>
      <c r="AD75" s="1" t="s">
        <v>91</v>
      </c>
      <c r="AE75" s="1" t="s">
        <v>91</v>
      </c>
      <c r="AF75" s="1" t="s">
        <v>1704</v>
      </c>
      <c r="AG75" s="1" t="s">
        <v>338</v>
      </c>
      <c r="AH75" s="1" t="s">
        <v>181</v>
      </c>
      <c r="AI75" s="1" t="s">
        <v>125</v>
      </c>
      <c r="AJ75" s="1">
        <v>94</v>
      </c>
      <c r="AK75" s="1">
        <v>0</v>
      </c>
      <c r="AL75" s="1" t="s">
        <v>1705</v>
      </c>
      <c r="AM75" s="1" t="s">
        <v>341</v>
      </c>
      <c r="AN75" s="1" t="s">
        <v>154</v>
      </c>
      <c r="AO75" s="1" t="s">
        <v>183</v>
      </c>
      <c r="AP75" s="1">
        <v>92.25</v>
      </c>
      <c r="AQ75" s="1">
        <v>0</v>
      </c>
      <c r="AR75" s="1"/>
      <c r="AS75" s="1"/>
      <c r="AT75" s="1"/>
      <c r="AU75" s="1"/>
      <c r="AV75" s="1"/>
      <c r="AW75" s="1"/>
      <c r="AX75" s="1" t="s">
        <v>262</v>
      </c>
      <c r="AY75" s="1" t="s">
        <v>1706</v>
      </c>
      <c r="AZ75" s="1" t="s">
        <v>365</v>
      </c>
      <c r="BA75" s="1" t="s">
        <v>366</v>
      </c>
      <c r="BB75" s="1">
        <v>82.3</v>
      </c>
      <c r="BC75" s="1">
        <v>8.23</v>
      </c>
      <c r="BD75" s="1"/>
      <c r="BE75" s="1"/>
      <c r="BF75" s="1"/>
      <c r="BG75" s="1"/>
      <c r="BH75" s="1"/>
      <c r="BI75" s="1"/>
      <c r="BJ75" s="1" t="s">
        <v>367</v>
      </c>
      <c r="BK75" s="1"/>
      <c r="BL75" s="1"/>
      <c r="BM75" s="1" t="s">
        <v>1707</v>
      </c>
      <c r="BN75" s="1">
        <v>87</v>
      </c>
      <c r="BO75" s="1" t="s">
        <v>1708</v>
      </c>
      <c r="BP75" s="1" t="str">
        <f>HYPERLINK("https://nconnect.nicmar.ac.in/storage/profile/ProfilePhoto_H2570075_352976.jpg","Download")</f>
        <v>0</v>
      </c>
      <c r="BQ75" s="3"/>
      <c r="BR75" s="3"/>
    </row>
    <row r="76" spans="1:70">
      <c r="A76" s="1" t="s">
        <v>70</v>
      </c>
      <c r="B76" s="1" t="s">
        <v>71</v>
      </c>
      <c r="C76" s="1" t="s">
        <v>1709</v>
      </c>
      <c r="D76" s="1" t="s">
        <v>1710</v>
      </c>
      <c r="E76" s="1" t="s">
        <v>1711</v>
      </c>
      <c r="F76" s="1" t="s">
        <v>1712</v>
      </c>
      <c r="G76" s="1" t="s">
        <v>1713</v>
      </c>
      <c r="H76" s="1" t="s">
        <v>1714</v>
      </c>
      <c r="I76" s="1" t="s">
        <v>1715</v>
      </c>
      <c r="J76" s="1">
        <v>9392534280</v>
      </c>
      <c r="K76" s="1" t="s">
        <v>78</v>
      </c>
      <c r="L76" s="1" t="s">
        <v>1716</v>
      </c>
      <c r="M76" s="1" t="s">
        <v>80</v>
      </c>
      <c r="N76" s="1" t="s">
        <v>641</v>
      </c>
      <c r="O76" s="1"/>
      <c r="P76" s="1" t="s">
        <v>171</v>
      </c>
      <c r="Q76" s="1" t="s">
        <v>1717</v>
      </c>
      <c r="R76" s="1" t="s">
        <v>1718</v>
      </c>
      <c r="S76" s="1">
        <v>9440715738</v>
      </c>
      <c r="T76" s="1" t="s">
        <v>1562</v>
      </c>
      <c r="U76" s="1" t="s">
        <v>1719</v>
      </c>
      <c r="V76" s="1">
        <v>9110566239</v>
      </c>
      <c r="W76" s="1" t="s">
        <v>580</v>
      </c>
      <c r="X76" s="1" t="s">
        <v>1720</v>
      </c>
      <c r="Y76" s="1" t="s">
        <v>1721</v>
      </c>
      <c r="Z76" s="1" t="s">
        <v>90</v>
      </c>
      <c r="AA76" s="1" t="s">
        <v>1722</v>
      </c>
      <c r="AB76" s="1" t="s">
        <v>1721</v>
      </c>
      <c r="AC76" s="1" t="s">
        <v>90</v>
      </c>
      <c r="AD76" s="1" t="s">
        <v>91</v>
      </c>
      <c r="AE76" s="1" t="s">
        <v>91</v>
      </c>
      <c r="AF76" s="1" t="s">
        <v>436</v>
      </c>
      <c r="AG76" s="1" t="s">
        <v>1723</v>
      </c>
      <c r="AH76" s="1" t="s">
        <v>151</v>
      </c>
      <c r="AI76" s="1" t="s">
        <v>438</v>
      </c>
      <c r="AJ76" s="1">
        <v>93</v>
      </c>
      <c r="AK76" s="1">
        <v>9.3</v>
      </c>
      <c r="AL76" s="1" t="s">
        <v>649</v>
      </c>
      <c r="AM76" s="1" t="s">
        <v>1724</v>
      </c>
      <c r="AN76" s="1" t="s">
        <v>99</v>
      </c>
      <c r="AO76" s="1" t="s">
        <v>604</v>
      </c>
      <c r="AP76" s="1">
        <v>92.2</v>
      </c>
      <c r="AQ76" s="1">
        <v>9.2</v>
      </c>
      <c r="AR76" s="1"/>
      <c r="AS76" s="1"/>
      <c r="AT76" s="1"/>
      <c r="AU76" s="1"/>
      <c r="AV76" s="1"/>
      <c r="AW76" s="1"/>
      <c r="AX76" s="1" t="s">
        <v>1725</v>
      </c>
      <c r="AY76" s="1" t="s">
        <v>1726</v>
      </c>
      <c r="AZ76" s="1" t="s">
        <v>102</v>
      </c>
      <c r="BA76" s="1" t="s">
        <v>103</v>
      </c>
      <c r="BB76" s="1">
        <v>61</v>
      </c>
      <c r="BC76" s="1">
        <v>6.4</v>
      </c>
      <c r="BD76" s="1"/>
      <c r="BE76" s="1"/>
      <c r="BF76" s="1"/>
      <c r="BG76" s="1"/>
      <c r="BH76" s="1"/>
      <c r="BI76" s="1"/>
      <c r="BJ76" s="1" t="s">
        <v>1727</v>
      </c>
      <c r="BK76" s="1"/>
      <c r="BL76" s="1"/>
      <c r="BM76" s="1" t="s">
        <v>1728</v>
      </c>
      <c r="BN76" s="1">
        <v>45</v>
      </c>
      <c r="BO76" s="1" t="s">
        <v>1729</v>
      </c>
      <c r="BP76" s="1" t="str">
        <f>HYPERLINK("https://nconnect.nicmar.ac.in/storage/profile/ProfilePhoto_H2570076_286147.jpg","Download")</f>
        <v>0</v>
      </c>
      <c r="BQ76" s="3"/>
      <c r="BR76" s="3"/>
    </row>
    <row r="77" spans="1:70">
      <c r="A77" s="1" t="s">
        <v>70</v>
      </c>
      <c r="B77" s="1" t="s">
        <v>71</v>
      </c>
      <c r="C77" s="1" t="s">
        <v>1730</v>
      </c>
      <c r="D77" s="1" t="s">
        <v>1731</v>
      </c>
      <c r="E77" s="1" t="s">
        <v>1732</v>
      </c>
      <c r="F77" s="1" t="s">
        <v>1733</v>
      </c>
      <c r="G77" s="1" t="s">
        <v>1734</v>
      </c>
      <c r="H77" s="1" t="s">
        <v>1735</v>
      </c>
      <c r="I77" s="1" t="s">
        <v>1736</v>
      </c>
      <c r="J77" s="1">
        <v>7331192888</v>
      </c>
      <c r="K77" s="1" t="s">
        <v>78</v>
      </c>
      <c r="L77" s="1" t="s">
        <v>1737</v>
      </c>
      <c r="M77" s="1" t="s">
        <v>80</v>
      </c>
      <c r="N77" s="1" t="s">
        <v>1738</v>
      </c>
      <c r="O77" s="1"/>
      <c r="P77" s="1" t="s">
        <v>82</v>
      </c>
      <c r="Q77" s="1" t="s">
        <v>1739</v>
      </c>
      <c r="R77" s="1" t="s">
        <v>1740</v>
      </c>
      <c r="S77" s="1">
        <v>7386683888</v>
      </c>
      <c r="T77" s="1" t="s">
        <v>85</v>
      </c>
      <c r="U77" s="1" t="s">
        <v>1741</v>
      </c>
      <c r="V77" s="1">
        <v>8374061117</v>
      </c>
      <c r="W77" s="1" t="s">
        <v>146</v>
      </c>
      <c r="X77" s="1" t="s">
        <v>1742</v>
      </c>
      <c r="Y77" s="1" t="s">
        <v>89</v>
      </c>
      <c r="Z77" s="1" t="s">
        <v>90</v>
      </c>
      <c r="AA77" s="1" t="s">
        <v>1742</v>
      </c>
      <c r="AB77" s="1" t="s">
        <v>89</v>
      </c>
      <c r="AC77" s="1" t="s">
        <v>90</v>
      </c>
      <c r="AD77" s="1" t="s">
        <v>91</v>
      </c>
      <c r="AE77" s="1" t="s">
        <v>91</v>
      </c>
      <c r="AF77" s="1" t="s">
        <v>1743</v>
      </c>
      <c r="AG77" s="1" t="s">
        <v>1178</v>
      </c>
      <c r="AH77" s="1" t="s">
        <v>1744</v>
      </c>
      <c r="AI77" s="1" t="s">
        <v>95</v>
      </c>
      <c r="AJ77" s="1">
        <v>83.6</v>
      </c>
      <c r="AK77" s="1"/>
      <c r="AL77" s="1" t="s">
        <v>96</v>
      </c>
      <c r="AM77" s="1" t="s">
        <v>1745</v>
      </c>
      <c r="AN77" s="1" t="s">
        <v>154</v>
      </c>
      <c r="AO77" s="1" t="s">
        <v>604</v>
      </c>
      <c r="AP77" s="1">
        <v>87.4</v>
      </c>
      <c r="AQ77" s="1"/>
      <c r="AR77" s="1"/>
      <c r="AS77" s="1"/>
      <c r="AT77" s="1"/>
      <c r="AU77" s="1"/>
      <c r="AV77" s="1"/>
      <c r="AW77" s="1"/>
      <c r="AX77" s="1" t="s">
        <v>1746</v>
      </c>
      <c r="AY77" s="1" t="s">
        <v>1747</v>
      </c>
      <c r="AZ77" s="1" t="s">
        <v>102</v>
      </c>
      <c r="BA77" s="1" t="s">
        <v>103</v>
      </c>
      <c r="BB77" s="1">
        <v>63.6</v>
      </c>
      <c r="BC77" s="1">
        <v>6.86</v>
      </c>
      <c r="BD77" s="1"/>
      <c r="BE77" s="1"/>
      <c r="BF77" s="1"/>
      <c r="BG77" s="1"/>
      <c r="BH77" s="1"/>
      <c r="BI77" s="1"/>
      <c r="BJ77" s="1" t="s">
        <v>1748</v>
      </c>
      <c r="BK77" s="1"/>
      <c r="BL77" s="1"/>
      <c r="BM77" s="1" t="s">
        <v>1749</v>
      </c>
      <c r="BN77" s="1">
        <v>42</v>
      </c>
      <c r="BO77" s="1"/>
      <c r="BP77" s="1" t="str">
        <f>HYPERLINK("https://nconnect.nicmar.ac.in/storage/profile/ProfilePhoto_H2570077_354271.jpg","Download")</f>
        <v>0</v>
      </c>
      <c r="BQ77" s="3"/>
      <c r="BR77" s="3"/>
    </row>
    <row r="78" spans="1:70">
      <c r="A78" s="1" t="s">
        <v>70</v>
      </c>
      <c r="B78" s="1" t="s">
        <v>71</v>
      </c>
      <c r="C78" s="1" t="s">
        <v>1750</v>
      </c>
      <c r="D78" s="1" t="s">
        <v>1751</v>
      </c>
      <c r="E78" s="1"/>
      <c r="F78" s="1" t="s">
        <v>1752</v>
      </c>
      <c r="G78" s="1" t="s">
        <v>1753</v>
      </c>
      <c r="H78" s="1" t="s">
        <v>1754</v>
      </c>
      <c r="I78" s="1" t="s">
        <v>1755</v>
      </c>
      <c r="J78" s="1">
        <v>7013638558</v>
      </c>
      <c r="K78" s="1" t="s">
        <v>78</v>
      </c>
      <c r="L78" s="1" t="s">
        <v>1756</v>
      </c>
      <c r="M78" s="1" t="s">
        <v>80</v>
      </c>
      <c r="N78" s="1" t="s">
        <v>454</v>
      </c>
      <c r="O78" s="1"/>
      <c r="P78" s="1" t="s">
        <v>171</v>
      </c>
      <c r="Q78" s="1" t="s">
        <v>1757</v>
      </c>
      <c r="R78" s="1" t="s">
        <v>1758</v>
      </c>
      <c r="S78" s="1">
        <v>9490524770</v>
      </c>
      <c r="T78" s="1" t="s">
        <v>334</v>
      </c>
      <c r="U78" s="1" t="s">
        <v>1759</v>
      </c>
      <c r="V78" s="1">
        <v>9494170081</v>
      </c>
      <c r="W78" s="1" t="s">
        <v>580</v>
      </c>
      <c r="X78" s="1" t="s">
        <v>1760</v>
      </c>
      <c r="Y78" s="1" t="s">
        <v>801</v>
      </c>
      <c r="Z78" s="1" t="s">
        <v>90</v>
      </c>
      <c r="AA78" s="1" t="s">
        <v>1760</v>
      </c>
      <c r="AB78" s="1" t="s">
        <v>1761</v>
      </c>
      <c r="AC78" s="1" t="s">
        <v>90</v>
      </c>
      <c r="AD78" s="1" t="s">
        <v>91</v>
      </c>
      <c r="AE78" s="1" t="s">
        <v>91</v>
      </c>
      <c r="AF78" s="1" t="s">
        <v>1661</v>
      </c>
      <c r="AG78" s="1" t="s">
        <v>1762</v>
      </c>
      <c r="AH78" s="1" t="s">
        <v>1763</v>
      </c>
      <c r="AI78" s="1" t="s">
        <v>1380</v>
      </c>
      <c r="AJ78" s="1">
        <v>82</v>
      </c>
      <c r="AK78" s="1">
        <v>8.2</v>
      </c>
      <c r="AL78" s="1" t="s">
        <v>1764</v>
      </c>
      <c r="AM78" s="1" t="s">
        <v>1765</v>
      </c>
      <c r="AN78" s="1" t="s">
        <v>966</v>
      </c>
      <c r="AO78" s="1" t="s">
        <v>388</v>
      </c>
      <c r="AP78" s="1">
        <v>83.5</v>
      </c>
      <c r="AQ78" s="1">
        <v>0</v>
      </c>
      <c r="AR78" s="1"/>
      <c r="AS78" s="1"/>
      <c r="AT78" s="1"/>
      <c r="AU78" s="1"/>
      <c r="AV78" s="1"/>
      <c r="AW78" s="1"/>
      <c r="AX78" s="1" t="s">
        <v>156</v>
      </c>
      <c r="AY78" s="1" t="s">
        <v>1766</v>
      </c>
      <c r="AZ78" s="1" t="s">
        <v>181</v>
      </c>
      <c r="BA78" s="1" t="s">
        <v>128</v>
      </c>
      <c r="BB78" s="1">
        <v>67.38</v>
      </c>
      <c r="BC78" s="1">
        <v>7.09</v>
      </c>
      <c r="BD78" s="1"/>
      <c r="BE78" s="1"/>
      <c r="BF78" s="1"/>
      <c r="BG78" s="1"/>
      <c r="BH78" s="1"/>
      <c r="BI78" s="1"/>
      <c r="BJ78" s="1" t="s">
        <v>1767</v>
      </c>
      <c r="BK78" s="1" t="s">
        <v>1768</v>
      </c>
      <c r="BL78" s="1" t="s">
        <v>1769</v>
      </c>
      <c r="BM78" s="1" t="s">
        <v>1770</v>
      </c>
      <c r="BN78" s="1">
        <v>21</v>
      </c>
      <c r="BO78" s="1"/>
      <c r="BP78" s="1" t="str">
        <f>HYPERLINK("https://nconnect.nicmar.ac.in/storage/profile/ProfilePhoto_H2570078_265834.jpg","Download")</f>
        <v>0</v>
      </c>
      <c r="BQ78" s="3"/>
      <c r="BR78" s="3"/>
    </row>
    <row r="79" spans="1:70">
      <c r="A79" s="1" t="s">
        <v>70</v>
      </c>
      <c r="B79" s="1" t="s">
        <v>71</v>
      </c>
      <c r="C79" s="1" t="s">
        <v>1771</v>
      </c>
      <c r="D79" s="1" t="s">
        <v>1772</v>
      </c>
      <c r="E79" s="1"/>
      <c r="F79" s="1" t="s">
        <v>1773</v>
      </c>
      <c r="G79" s="1" t="s">
        <v>1774</v>
      </c>
      <c r="H79" s="1" t="s">
        <v>1775</v>
      </c>
      <c r="I79" s="1" t="s">
        <v>1776</v>
      </c>
      <c r="J79" s="1">
        <v>8555808111</v>
      </c>
      <c r="K79" s="1" t="s">
        <v>78</v>
      </c>
      <c r="L79" s="1" t="s">
        <v>1777</v>
      </c>
      <c r="M79" s="1" t="s">
        <v>80</v>
      </c>
      <c r="N79" s="1" t="s">
        <v>431</v>
      </c>
      <c r="O79" s="1" t="s">
        <v>1778</v>
      </c>
      <c r="P79" s="1" t="s">
        <v>82</v>
      </c>
      <c r="Q79" s="1" t="s">
        <v>1779</v>
      </c>
      <c r="R79" s="1" t="s">
        <v>1780</v>
      </c>
      <c r="S79" s="1">
        <v>9866666750</v>
      </c>
      <c r="T79" s="1" t="s">
        <v>551</v>
      </c>
      <c r="U79" s="1" t="s">
        <v>1781</v>
      </c>
      <c r="V79" s="1">
        <v>8099030302</v>
      </c>
      <c r="W79" s="1" t="s">
        <v>203</v>
      </c>
      <c r="X79" s="1" t="s">
        <v>1782</v>
      </c>
      <c r="Y79" s="1" t="s">
        <v>1356</v>
      </c>
      <c r="Z79" s="1" t="s">
        <v>308</v>
      </c>
      <c r="AA79" s="1" t="s">
        <v>1782</v>
      </c>
      <c r="AB79" s="1" t="s">
        <v>1356</v>
      </c>
      <c r="AC79" s="1" t="s">
        <v>308</v>
      </c>
      <c r="AD79" s="1" t="s">
        <v>91</v>
      </c>
      <c r="AE79" s="1" t="s">
        <v>91</v>
      </c>
      <c r="AF79" s="1" t="s">
        <v>1783</v>
      </c>
      <c r="AG79" s="1" t="s">
        <v>311</v>
      </c>
      <c r="AH79" s="1" t="s">
        <v>415</v>
      </c>
      <c r="AI79" s="1" t="s">
        <v>340</v>
      </c>
      <c r="AJ79" s="1">
        <v>92</v>
      </c>
      <c r="AK79" s="1">
        <v>9.2</v>
      </c>
      <c r="AL79" s="1" t="s">
        <v>1784</v>
      </c>
      <c r="AM79" s="1" t="s">
        <v>314</v>
      </c>
      <c r="AN79" s="1" t="s">
        <v>124</v>
      </c>
      <c r="AO79" s="1" t="s">
        <v>363</v>
      </c>
      <c r="AP79" s="1">
        <v>79</v>
      </c>
      <c r="AQ79" s="1">
        <v>8.44</v>
      </c>
      <c r="AR79" s="1"/>
      <c r="AS79" s="1"/>
      <c r="AT79" s="1"/>
      <c r="AU79" s="1"/>
      <c r="AV79" s="1"/>
      <c r="AW79" s="1"/>
      <c r="AX79" s="1" t="s">
        <v>1785</v>
      </c>
      <c r="AY79" s="1" t="s">
        <v>1785</v>
      </c>
      <c r="AZ79" s="1" t="s">
        <v>95</v>
      </c>
      <c r="BA79" s="1" t="s">
        <v>764</v>
      </c>
      <c r="BB79" s="1">
        <v>69.4</v>
      </c>
      <c r="BC79" s="1">
        <v>6.94</v>
      </c>
      <c r="BD79" s="1"/>
      <c r="BE79" s="1"/>
      <c r="BF79" s="1"/>
      <c r="BG79" s="1"/>
      <c r="BH79" s="1"/>
      <c r="BI79" s="1"/>
      <c r="BJ79" s="1" t="s">
        <v>1786</v>
      </c>
      <c r="BK79" s="1" t="s">
        <v>1787</v>
      </c>
      <c r="BL79" s="1" t="s">
        <v>1788</v>
      </c>
      <c r="BM79" s="1" t="s">
        <v>1789</v>
      </c>
      <c r="BN79" s="1">
        <v>25</v>
      </c>
      <c r="BO79" s="1" t="s">
        <v>1790</v>
      </c>
      <c r="BP79" s="1" t="str">
        <f>HYPERLINK("https://nconnect.nicmar.ac.in/storage/profile/ProfilePhoto_H2570079_531926.jpg","Download")</f>
        <v>0</v>
      </c>
      <c r="BQ79" s="3"/>
      <c r="BR79" s="3"/>
    </row>
    <row r="80" spans="1:70">
      <c r="A80" s="1" t="s">
        <v>70</v>
      </c>
      <c r="B80" s="1" t="s">
        <v>71</v>
      </c>
      <c r="C80" s="1" t="s">
        <v>1791</v>
      </c>
      <c r="D80" s="1" t="s">
        <v>1792</v>
      </c>
      <c r="E80" s="1" t="s">
        <v>1793</v>
      </c>
      <c r="F80" s="1" t="s">
        <v>1794</v>
      </c>
      <c r="G80" s="1" t="s">
        <v>1795</v>
      </c>
      <c r="H80" s="1" t="s">
        <v>1796</v>
      </c>
      <c r="I80" s="1" t="s">
        <v>1797</v>
      </c>
      <c r="J80" s="1">
        <v>8522916303</v>
      </c>
      <c r="K80" s="1" t="s">
        <v>78</v>
      </c>
      <c r="L80" s="1" t="s">
        <v>1798</v>
      </c>
      <c r="M80" s="1" t="s">
        <v>80</v>
      </c>
      <c r="N80" s="1" t="s">
        <v>1799</v>
      </c>
      <c r="O80" s="1"/>
      <c r="P80" s="1" t="s">
        <v>329</v>
      </c>
      <c r="Q80" s="1" t="s">
        <v>1800</v>
      </c>
      <c r="R80" s="1" t="s">
        <v>1801</v>
      </c>
      <c r="S80" s="1">
        <v>9346799728</v>
      </c>
      <c r="T80" s="1" t="s">
        <v>377</v>
      </c>
      <c r="U80" s="1" t="s">
        <v>1802</v>
      </c>
      <c r="V80" s="1">
        <v>8522916303</v>
      </c>
      <c r="W80" s="1" t="s">
        <v>1802</v>
      </c>
      <c r="X80" s="1" t="s">
        <v>1803</v>
      </c>
      <c r="Y80" s="1" t="s">
        <v>880</v>
      </c>
      <c r="Z80" s="1" t="s">
        <v>308</v>
      </c>
      <c r="AA80" s="1" t="s">
        <v>1803</v>
      </c>
      <c r="AB80" s="1" t="s">
        <v>880</v>
      </c>
      <c r="AC80" s="1" t="s">
        <v>308</v>
      </c>
      <c r="AD80" s="1" t="s">
        <v>91</v>
      </c>
      <c r="AE80" s="1" t="s">
        <v>91</v>
      </c>
      <c r="AF80" s="1" t="s">
        <v>1804</v>
      </c>
      <c r="AG80" s="1" t="s">
        <v>1805</v>
      </c>
      <c r="AH80" s="1" t="s">
        <v>485</v>
      </c>
      <c r="AI80" s="1" t="s">
        <v>95</v>
      </c>
      <c r="AJ80" s="1">
        <v>95</v>
      </c>
      <c r="AK80" s="1">
        <v>9.5</v>
      </c>
      <c r="AL80" s="1" t="s">
        <v>1806</v>
      </c>
      <c r="AM80" s="1" t="s">
        <v>1807</v>
      </c>
      <c r="AN80" s="1" t="s">
        <v>260</v>
      </c>
      <c r="AO80" s="1" t="s">
        <v>604</v>
      </c>
      <c r="AP80" s="1">
        <v>96.3</v>
      </c>
      <c r="AQ80" s="1">
        <v>9.6</v>
      </c>
      <c r="AR80" s="1"/>
      <c r="AS80" s="1"/>
      <c r="AT80" s="1"/>
      <c r="AU80" s="1"/>
      <c r="AV80" s="1"/>
      <c r="AW80" s="1"/>
      <c r="AX80" s="1" t="s">
        <v>1808</v>
      </c>
      <c r="AY80" s="1" t="s">
        <v>1809</v>
      </c>
      <c r="AZ80" s="1" t="s">
        <v>128</v>
      </c>
      <c r="BA80" s="1" t="s">
        <v>607</v>
      </c>
      <c r="BB80" s="1">
        <v>69.9</v>
      </c>
      <c r="BC80" s="1">
        <v>6.99</v>
      </c>
      <c r="BD80" s="1"/>
      <c r="BE80" s="1"/>
      <c r="BF80" s="1"/>
      <c r="BG80" s="1"/>
      <c r="BH80" s="1"/>
      <c r="BI80" s="1"/>
      <c r="BJ80" s="1" t="s">
        <v>1810</v>
      </c>
      <c r="BK80" s="1"/>
      <c r="BL80" s="1"/>
      <c r="BM80" s="1" t="s">
        <v>1811</v>
      </c>
      <c r="BN80" s="1">
        <v>8</v>
      </c>
      <c r="BO80" s="1"/>
      <c r="BP80" s="1" t="str">
        <f>HYPERLINK("https://nconnect.nicmar.ac.in/storage/profile/ProfilePhoto_H2570080_534721.jpg","Download")</f>
        <v>0</v>
      </c>
      <c r="BQ80" s="3"/>
      <c r="BR80" s="3"/>
    </row>
    <row r="81" spans="1:70">
      <c r="A81" s="1" t="s">
        <v>70</v>
      </c>
      <c r="B81" s="1" t="s">
        <v>71</v>
      </c>
      <c r="C81" s="1" t="s">
        <v>1812</v>
      </c>
      <c r="D81" s="1" t="s">
        <v>1813</v>
      </c>
      <c r="E81" s="1" t="s">
        <v>1814</v>
      </c>
      <c r="F81" s="1" t="s">
        <v>165</v>
      </c>
      <c r="G81" s="1" t="s">
        <v>1815</v>
      </c>
      <c r="H81" s="1" t="s">
        <v>1816</v>
      </c>
      <c r="I81" s="1" t="s">
        <v>1817</v>
      </c>
      <c r="J81" s="1">
        <v>7032227410</v>
      </c>
      <c r="K81" s="1" t="s">
        <v>78</v>
      </c>
      <c r="L81" s="1" t="s">
        <v>1818</v>
      </c>
      <c r="M81" s="1" t="s">
        <v>80</v>
      </c>
      <c r="N81" s="1" t="s">
        <v>854</v>
      </c>
      <c r="O81" s="1"/>
      <c r="P81" s="1" t="s">
        <v>1819</v>
      </c>
      <c r="Q81" s="1" t="s">
        <v>1820</v>
      </c>
      <c r="R81" s="1" t="s">
        <v>1821</v>
      </c>
      <c r="S81" s="1">
        <v>7780568449</v>
      </c>
      <c r="T81" s="1" t="s">
        <v>1822</v>
      </c>
      <c r="U81" s="1" t="s">
        <v>1823</v>
      </c>
      <c r="V81" s="1">
        <v>9989027410</v>
      </c>
      <c r="W81" s="1" t="s">
        <v>87</v>
      </c>
      <c r="X81" s="1" t="s">
        <v>1824</v>
      </c>
      <c r="Y81" s="1" t="s">
        <v>89</v>
      </c>
      <c r="Z81" s="1" t="s">
        <v>90</v>
      </c>
      <c r="AA81" s="1" t="s">
        <v>1824</v>
      </c>
      <c r="AB81" s="1" t="s">
        <v>89</v>
      </c>
      <c r="AC81" s="1" t="s">
        <v>90</v>
      </c>
      <c r="AD81" s="1" t="s">
        <v>91</v>
      </c>
      <c r="AE81" s="1" t="s">
        <v>91</v>
      </c>
      <c r="AF81" s="1" t="s">
        <v>1825</v>
      </c>
      <c r="AG81" s="1" t="s">
        <v>1826</v>
      </c>
      <c r="AH81" s="1" t="s">
        <v>1827</v>
      </c>
      <c r="AI81" s="1" t="s">
        <v>95</v>
      </c>
      <c r="AJ81" s="1">
        <v>79.6</v>
      </c>
      <c r="AK81" s="1"/>
      <c r="AL81" s="1" t="s">
        <v>1828</v>
      </c>
      <c r="AM81" s="1" t="s">
        <v>1829</v>
      </c>
      <c r="AN81" s="1" t="s">
        <v>154</v>
      </c>
      <c r="AO81" s="1" t="s">
        <v>99</v>
      </c>
      <c r="AP81" s="1">
        <v>81.2</v>
      </c>
      <c r="AQ81" s="1"/>
      <c r="AR81" s="1"/>
      <c r="AS81" s="1"/>
      <c r="AT81" s="1"/>
      <c r="AU81" s="1"/>
      <c r="AV81" s="1"/>
      <c r="AW81" s="1"/>
      <c r="AX81" s="1" t="s">
        <v>693</v>
      </c>
      <c r="AY81" s="1" t="s">
        <v>1830</v>
      </c>
      <c r="AZ81" s="1" t="s">
        <v>131</v>
      </c>
      <c r="BA81" s="1" t="s">
        <v>443</v>
      </c>
      <c r="BB81" s="1">
        <v>78.18</v>
      </c>
      <c r="BC81" s="1"/>
      <c r="BD81" s="1"/>
      <c r="BE81" s="1"/>
      <c r="BF81" s="1"/>
      <c r="BG81" s="1"/>
      <c r="BH81" s="1"/>
      <c r="BI81" s="1"/>
      <c r="BJ81" s="1" t="s">
        <v>1831</v>
      </c>
      <c r="BK81" s="1"/>
      <c r="BL81" s="1"/>
      <c r="BM81" s="1" t="s">
        <v>1832</v>
      </c>
      <c r="BN81" s="1">
        <v>35</v>
      </c>
      <c r="BO81" s="1"/>
      <c r="BP81" s="1" t="str">
        <f>HYPERLINK("https://nconnect.nicmar.ac.in/storage/profile/ProfilePhoto_H2570081_582196.jpg","Download")</f>
        <v>0</v>
      </c>
      <c r="BQ81" s="3"/>
      <c r="BR81" s="3"/>
    </row>
    <row r="82" spans="1:70">
      <c r="A82" s="1" t="s">
        <v>70</v>
      </c>
      <c r="B82" s="1" t="s">
        <v>71</v>
      </c>
      <c r="C82" s="1" t="s">
        <v>1833</v>
      </c>
      <c r="D82" s="1" t="s">
        <v>1834</v>
      </c>
      <c r="E82" s="1"/>
      <c r="F82" s="1" t="s">
        <v>1835</v>
      </c>
      <c r="G82" s="1" t="s">
        <v>1836</v>
      </c>
      <c r="H82" s="1" t="s">
        <v>1837</v>
      </c>
      <c r="I82" s="1" t="s">
        <v>1838</v>
      </c>
      <c r="J82" s="1">
        <v>9550794659</v>
      </c>
      <c r="K82" s="1" t="s">
        <v>196</v>
      </c>
      <c r="L82" s="1" t="s">
        <v>1839</v>
      </c>
      <c r="M82" s="1" t="s">
        <v>80</v>
      </c>
      <c r="N82" s="1" t="s">
        <v>1840</v>
      </c>
      <c r="O82" s="1" t="s">
        <v>1841</v>
      </c>
      <c r="P82" s="1" t="s">
        <v>82</v>
      </c>
      <c r="Q82" s="1" t="s">
        <v>1842</v>
      </c>
      <c r="R82" s="1" t="s">
        <v>1843</v>
      </c>
      <c r="S82" s="1">
        <v>9550794659</v>
      </c>
      <c r="T82" s="1" t="s">
        <v>1802</v>
      </c>
      <c r="U82" s="1" t="s">
        <v>1844</v>
      </c>
      <c r="V82" s="1">
        <v>9550794659</v>
      </c>
      <c r="W82" s="1" t="s">
        <v>146</v>
      </c>
      <c r="X82" s="1" t="s">
        <v>1845</v>
      </c>
      <c r="Y82" s="1" t="s">
        <v>1049</v>
      </c>
      <c r="Z82" s="1" t="s">
        <v>308</v>
      </c>
      <c r="AA82" s="1" t="s">
        <v>1845</v>
      </c>
      <c r="AB82" s="1" t="s">
        <v>1049</v>
      </c>
      <c r="AC82" s="1" t="s">
        <v>308</v>
      </c>
      <c r="AD82" s="1" t="s">
        <v>91</v>
      </c>
      <c r="AE82" s="1" t="s">
        <v>91</v>
      </c>
      <c r="AF82" s="1" t="s">
        <v>1846</v>
      </c>
      <c r="AG82" s="1" t="s">
        <v>1847</v>
      </c>
      <c r="AH82" s="1" t="s">
        <v>339</v>
      </c>
      <c r="AI82" s="1" t="s">
        <v>124</v>
      </c>
      <c r="AJ82" s="1">
        <v>93.1</v>
      </c>
      <c r="AK82" s="1"/>
      <c r="AL82" s="1" t="s">
        <v>586</v>
      </c>
      <c r="AM82" s="1" t="s">
        <v>1848</v>
      </c>
      <c r="AN82" s="1" t="s">
        <v>181</v>
      </c>
      <c r="AO82" s="1" t="s">
        <v>363</v>
      </c>
      <c r="AP82" s="1">
        <v>95.4</v>
      </c>
      <c r="AQ82" s="1"/>
      <c r="AR82" s="1"/>
      <c r="AS82" s="1"/>
      <c r="AT82" s="1"/>
      <c r="AU82" s="1"/>
      <c r="AV82" s="1"/>
      <c r="AW82" s="1"/>
      <c r="AX82" s="1" t="s">
        <v>559</v>
      </c>
      <c r="AY82" s="1" t="s">
        <v>1849</v>
      </c>
      <c r="AZ82" s="1" t="s">
        <v>561</v>
      </c>
      <c r="BA82" s="1" t="s">
        <v>562</v>
      </c>
      <c r="BB82" s="1">
        <v>81.3</v>
      </c>
      <c r="BC82" s="1"/>
      <c r="BD82" s="1"/>
      <c r="BE82" s="1"/>
      <c r="BF82" s="1"/>
      <c r="BG82" s="1"/>
      <c r="BH82" s="1"/>
      <c r="BI82" s="1"/>
      <c r="BJ82" s="1" t="s">
        <v>1850</v>
      </c>
      <c r="BK82" s="1" t="s">
        <v>1851</v>
      </c>
      <c r="BL82" s="1" t="s">
        <v>267</v>
      </c>
      <c r="BM82" s="1" t="s">
        <v>1852</v>
      </c>
      <c r="BN82" s="1">
        <v>51</v>
      </c>
      <c r="BO82" s="1"/>
      <c r="BP82" s="1" t="str">
        <f>HYPERLINK("https://nconnect.nicmar.ac.in/storage/profile/ProfilePhoto_H2570082_918732.jpg","Download")</f>
        <v>0</v>
      </c>
      <c r="BQ82" s="3"/>
      <c r="BR82" s="3"/>
    </row>
    <row r="83" spans="1:70">
      <c r="A83" s="1" t="s">
        <v>70</v>
      </c>
      <c r="B83" s="1" t="s">
        <v>71</v>
      </c>
      <c r="C83" s="1" t="s">
        <v>1853</v>
      </c>
      <c r="D83" s="1" t="s">
        <v>1854</v>
      </c>
      <c r="E83" s="1"/>
      <c r="F83" s="1" t="s">
        <v>1365</v>
      </c>
      <c r="G83" s="1" t="s">
        <v>1855</v>
      </c>
      <c r="H83" s="1" t="s">
        <v>1856</v>
      </c>
      <c r="I83" s="1" t="s">
        <v>1857</v>
      </c>
      <c r="J83" s="1">
        <v>6309321426</v>
      </c>
      <c r="K83" s="1" t="s">
        <v>78</v>
      </c>
      <c r="L83" s="1" t="s">
        <v>1858</v>
      </c>
      <c r="M83" s="1" t="s">
        <v>80</v>
      </c>
      <c r="N83" s="1" t="s">
        <v>548</v>
      </c>
      <c r="O83" s="1" t="s">
        <v>1859</v>
      </c>
      <c r="P83" s="1" t="s">
        <v>171</v>
      </c>
      <c r="Q83" s="1" t="s">
        <v>1860</v>
      </c>
      <c r="R83" s="1" t="s">
        <v>1861</v>
      </c>
      <c r="S83" s="1">
        <v>9849136449</v>
      </c>
      <c r="T83" s="1" t="s">
        <v>1862</v>
      </c>
      <c r="U83" s="1" t="s">
        <v>1863</v>
      </c>
      <c r="V83" s="1">
        <v>9000873469</v>
      </c>
      <c r="W83" s="1" t="s">
        <v>203</v>
      </c>
      <c r="X83" s="1" t="s">
        <v>1864</v>
      </c>
      <c r="Y83" s="1" t="s">
        <v>307</v>
      </c>
      <c r="Z83" s="1" t="s">
        <v>308</v>
      </c>
      <c r="AA83" s="1" t="s">
        <v>1864</v>
      </c>
      <c r="AB83" s="1" t="s">
        <v>307</v>
      </c>
      <c r="AC83" s="1" t="s">
        <v>308</v>
      </c>
      <c r="AD83" s="1" t="s">
        <v>91</v>
      </c>
      <c r="AE83" s="1" t="s">
        <v>91</v>
      </c>
      <c r="AF83" s="1" t="s">
        <v>1865</v>
      </c>
      <c r="AG83" s="1" t="s">
        <v>462</v>
      </c>
      <c r="AH83" s="1" t="s">
        <v>181</v>
      </c>
      <c r="AI83" s="1" t="s">
        <v>234</v>
      </c>
      <c r="AJ83" s="1">
        <v>97</v>
      </c>
      <c r="AK83" s="1">
        <v>9.7</v>
      </c>
      <c r="AL83" s="1" t="s">
        <v>1866</v>
      </c>
      <c r="AM83" s="1" t="s">
        <v>691</v>
      </c>
      <c r="AN83" s="1" t="s">
        <v>151</v>
      </c>
      <c r="AO83" s="1" t="s">
        <v>315</v>
      </c>
      <c r="AP83" s="1">
        <v>75.2</v>
      </c>
      <c r="AQ83" s="1">
        <v>7.59</v>
      </c>
      <c r="AR83" s="1"/>
      <c r="AS83" s="1"/>
      <c r="AT83" s="1"/>
      <c r="AU83" s="1"/>
      <c r="AV83" s="1"/>
      <c r="AW83" s="1"/>
      <c r="AX83" s="1" t="s">
        <v>559</v>
      </c>
      <c r="AY83" s="1" t="s">
        <v>1867</v>
      </c>
      <c r="AZ83" s="1" t="s">
        <v>264</v>
      </c>
      <c r="BA83" s="1" t="s">
        <v>562</v>
      </c>
      <c r="BB83" s="1">
        <v>86.5</v>
      </c>
      <c r="BC83" s="1">
        <v>9.15</v>
      </c>
      <c r="BD83" s="1"/>
      <c r="BE83" s="1"/>
      <c r="BF83" s="1"/>
      <c r="BG83" s="1"/>
      <c r="BH83" s="1"/>
      <c r="BI83" s="1"/>
      <c r="BJ83" s="1" t="s">
        <v>1868</v>
      </c>
      <c r="BK83" s="1" t="s">
        <v>1869</v>
      </c>
      <c r="BL83" s="1" t="s">
        <v>565</v>
      </c>
      <c r="BM83" s="1" t="s">
        <v>1870</v>
      </c>
      <c r="BN83" s="1">
        <v>27</v>
      </c>
      <c r="BO83" s="1" t="s">
        <v>1871</v>
      </c>
      <c r="BP83" s="1" t="str">
        <f>HYPERLINK("https://nconnect.nicmar.ac.in/storage/profile/ProfilePhoto_H2570083_478592.jpg","Download")</f>
        <v>0</v>
      </c>
      <c r="BQ83" s="3"/>
      <c r="BR83" s="3"/>
    </row>
    <row r="84" spans="1:70">
      <c r="A84" s="1" t="s">
        <v>70</v>
      </c>
      <c r="B84" s="1" t="s">
        <v>71</v>
      </c>
      <c r="C84" s="1" t="s">
        <v>1872</v>
      </c>
      <c r="D84" s="1" t="s">
        <v>1873</v>
      </c>
      <c r="E84" s="1"/>
      <c r="F84" s="1" t="s">
        <v>1874</v>
      </c>
      <c r="G84" s="1" t="s">
        <v>1875</v>
      </c>
      <c r="H84" s="1" t="s">
        <v>1876</v>
      </c>
      <c r="I84" s="1" t="s">
        <v>1877</v>
      </c>
      <c r="J84" s="1">
        <v>9605099748</v>
      </c>
      <c r="K84" s="1" t="s">
        <v>196</v>
      </c>
      <c r="L84" s="1" t="s">
        <v>1878</v>
      </c>
      <c r="M84" s="1" t="s">
        <v>80</v>
      </c>
      <c r="N84" s="1" t="s">
        <v>1879</v>
      </c>
      <c r="O84" s="1"/>
      <c r="P84" s="1" t="s">
        <v>82</v>
      </c>
      <c r="Q84" s="1" t="s">
        <v>1880</v>
      </c>
      <c r="R84" s="1" t="s">
        <v>1881</v>
      </c>
      <c r="S84" s="1">
        <v>9447523113</v>
      </c>
      <c r="T84" s="1" t="s">
        <v>85</v>
      </c>
      <c r="U84" s="1" t="s">
        <v>1882</v>
      </c>
      <c r="V84" s="1">
        <v>9947127298</v>
      </c>
      <c r="W84" s="1" t="s">
        <v>203</v>
      </c>
      <c r="X84" s="1" t="s">
        <v>1883</v>
      </c>
      <c r="Y84" s="1" t="s">
        <v>1884</v>
      </c>
      <c r="Z84" s="1" t="s">
        <v>256</v>
      </c>
      <c r="AA84" s="1" t="s">
        <v>1883</v>
      </c>
      <c r="AB84" s="1" t="s">
        <v>1884</v>
      </c>
      <c r="AC84" s="1" t="s">
        <v>256</v>
      </c>
      <c r="AD84" s="1" t="s">
        <v>91</v>
      </c>
      <c r="AE84" s="1" t="s">
        <v>91</v>
      </c>
      <c r="AF84" s="1" t="s">
        <v>1885</v>
      </c>
      <c r="AG84" s="1" t="s">
        <v>1886</v>
      </c>
      <c r="AH84" s="1" t="s">
        <v>966</v>
      </c>
      <c r="AI84" s="1" t="s">
        <v>1887</v>
      </c>
      <c r="AJ84" s="1">
        <v>78</v>
      </c>
      <c r="AK84" s="1"/>
      <c r="AL84" s="1" t="s">
        <v>1885</v>
      </c>
      <c r="AM84" s="1" t="s">
        <v>1888</v>
      </c>
      <c r="AN84" s="1" t="s">
        <v>181</v>
      </c>
      <c r="AO84" s="1" t="s">
        <v>125</v>
      </c>
      <c r="AP84" s="1">
        <v>73.33</v>
      </c>
      <c r="AQ84" s="1"/>
      <c r="AR84" s="1"/>
      <c r="AS84" s="1"/>
      <c r="AT84" s="1"/>
      <c r="AU84" s="1"/>
      <c r="AV84" s="1"/>
      <c r="AW84" s="1"/>
      <c r="AX84" s="1" t="s">
        <v>1889</v>
      </c>
      <c r="AY84" s="1" t="s">
        <v>1890</v>
      </c>
      <c r="AZ84" s="1" t="s">
        <v>485</v>
      </c>
      <c r="BA84" s="1" t="s">
        <v>1891</v>
      </c>
      <c r="BB84" s="1">
        <v>67.05</v>
      </c>
      <c r="BC84" s="1">
        <v>7.08</v>
      </c>
      <c r="BD84" s="1" t="s">
        <v>1892</v>
      </c>
      <c r="BE84" s="1" t="s">
        <v>1893</v>
      </c>
      <c r="BF84" s="1" t="s">
        <v>1894</v>
      </c>
      <c r="BG84" s="1" t="s">
        <v>443</v>
      </c>
      <c r="BH84" s="1">
        <v>69.5</v>
      </c>
      <c r="BI84" s="1"/>
      <c r="BJ84" s="1" t="s">
        <v>991</v>
      </c>
      <c r="BK84" s="1"/>
      <c r="BL84" s="1"/>
      <c r="BM84" s="1" t="s">
        <v>1895</v>
      </c>
      <c r="BN84" s="1">
        <v>2</v>
      </c>
      <c r="BO84" s="1" t="s">
        <v>1896</v>
      </c>
      <c r="BP84" s="1" t="str">
        <f>HYPERLINK("https://nconnect.nicmar.ac.in/storage/profile/ProfilePhoto_H2570084_891564.jpg","Download")</f>
        <v>0</v>
      </c>
      <c r="BQ84" s="3"/>
      <c r="BR84" s="3"/>
    </row>
    <row r="85" spans="1:70">
      <c r="A85" s="1" t="s">
        <v>70</v>
      </c>
      <c r="B85" s="1" t="s">
        <v>71</v>
      </c>
      <c r="C85" s="1" t="s">
        <v>1897</v>
      </c>
      <c r="D85" s="1" t="s">
        <v>1898</v>
      </c>
      <c r="E85" s="1" t="s">
        <v>1899</v>
      </c>
      <c r="F85" s="1" t="s">
        <v>1900</v>
      </c>
      <c r="G85" s="1" t="s">
        <v>1901</v>
      </c>
      <c r="H85" s="1" t="s">
        <v>1902</v>
      </c>
      <c r="I85" s="1" t="s">
        <v>1903</v>
      </c>
      <c r="J85" s="1">
        <v>9885985496</v>
      </c>
      <c r="K85" s="1" t="s">
        <v>196</v>
      </c>
      <c r="L85" s="1" t="s">
        <v>1904</v>
      </c>
      <c r="M85" s="1" t="s">
        <v>80</v>
      </c>
      <c r="N85" s="1" t="s">
        <v>500</v>
      </c>
      <c r="O85" s="1" t="s">
        <v>1905</v>
      </c>
      <c r="P85" s="1" t="s">
        <v>82</v>
      </c>
      <c r="Q85" s="1" t="s">
        <v>1906</v>
      </c>
      <c r="R85" s="1" t="s">
        <v>1907</v>
      </c>
      <c r="S85" s="1">
        <v>9032379776</v>
      </c>
      <c r="T85" s="1" t="s">
        <v>85</v>
      </c>
      <c r="U85" s="1" t="s">
        <v>1908</v>
      </c>
      <c r="V85" s="1">
        <v>9618914699</v>
      </c>
      <c r="W85" s="1" t="s">
        <v>85</v>
      </c>
      <c r="X85" s="1" t="s">
        <v>1909</v>
      </c>
      <c r="Y85" s="1"/>
      <c r="Z85" s="1" t="s">
        <v>308</v>
      </c>
      <c r="AA85" s="1" t="s">
        <v>1909</v>
      </c>
      <c r="AB85" s="1"/>
      <c r="AC85" s="1" t="s">
        <v>308</v>
      </c>
      <c r="AD85" s="1" t="s">
        <v>91</v>
      </c>
      <c r="AE85" s="1" t="s">
        <v>91</v>
      </c>
      <c r="AF85" s="1" t="s">
        <v>1644</v>
      </c>
      <c r="AG85" s="1" t="s">
        <v>1910</v>
      </c>
      <c r="AH85" s="1" t="s">
        <v>312</v>
      </c>
      <c r="AI85" s="1" t="s">
        <v>438</v>
      </c>
      <c r="AJ85" s="1">
        <v>95</v>
      </c>
      <c r="AK85" s="1">
        <v>10</v>
      </c>
      <c r="AL85" s="1" t="s">
        <v>586</v>
      </c>
      <c r="AM85" s="1" t="s">
        <v>1910</v>
      </c>
      <c r="AN85" s="1" t="s">
        <v>154</v>
      </c>
      <c r="AO85" s="1" t="s">
        <v>604</v>
      </c>
      <c r="AP85" s="1">
        <v>63.4</v>
      </c>
      <c r="AQ85" s="1">
        <v>0</v>
      </c>
      <c r="AR85" s="1"/>
      <c r="AS85" s="1"/>
      <c r="AT85" s="1"/>
      <c r="AU85" s="1"/>
      <c r="AV85" s="1"/>
      <c r="AW85" s="1"/>
      <c r="AX85" s="1" t="s">
        <v>1911</v>
      </c>
      <c r="AY85" s="1" t="s">
        <v>1910</v>
      </c>
      <c r="AZ85" s="1" t="s">
        <v>925</v>
      </c>
      <c r="BA85" s="1" t="s">
        <v>103</v>
      </c>
      <c r="BB85" s="1">
        <v>81</v>
      </c>
      <c r="BC85" s="1">
        <v>8.53</v>
      </c>
      <c r="BD85" s="1"/>
      <c r="BE85" s="1"/>
      <c r="BF85" s="1"/>
      <c r="BG85" s="1"/>
      <c r="BH85" s="1"/>
      <c r="BI85" s="1"/>
      <c r="BJ85" s="1" t="s">
        <v>1912</v>
      </c>
      <c r="BK85" s="1"/>
      <c r="BL85" s="1"/>
      <c r="BM85" s="1" t="s">
        <v>1913</v>
      </c>
      <c r="BN85" s="1">
        <v>38</v>
      </c>
      <c r="BO85" s="1" t="s">
        <v>1914</v>
      </c>
      <c r="BP85" s="1" t="str">
        <f>HYPERLINK("https://nconnect.nicmar.ac.in/storage/profile/ProfilePhoto_H2570085_793821.jpg","Download")</f>
        <v>0</v>
      </c>
      <c r="BQ85" s="3"/>
      <c r="BR85" s="3"/>
    </row>
    <row r="86" spans="1:70">
      <c r="A86" s="1" t="s">
        <v>70</v>
      </c>
      <c r="B86" s="1" t="s">
        <v>71</v>
      </c>
      <c r="C86" s="1" t="s">
        <v>1915</v>
      </c>
      <c r="D86" s="1" t="s">
        <v>1916</v>
      </c>
      <c r="E86" s="1"/>
      <c r="F86" s="1" t="s">
        <v>1917</v>
      </c>
      <c r="G86" s="1" t="s">
        <v>1918</v>
      </c>
      <c r="H86" s="1" t="s">
        <v>1919</v>
      </c>
      <c r="I86" s="1" t="s">
        <v>1920</v>
      </c>
      <c r="J86" s="1">
        <v>9948806799</v>
      </c>
      <c r="K86" s="1" t="s">
        <v>78</v>
      </c>
      <c r="L86" s="1" t="s">
        <v>1921</v>
      </c>
      <c r="M86" s="1" t="s">
        <v>80</v>
      </c>
      <c r="N86" s="1" t="s">
        <v>1922</v>
      </c>
      <c r="O86" s="1" t="s">
        <v>1923</v>
      </c>
      <c r="P86" s="1" t="s">
        <v>663</v>
      </c>
      <c r="Q86" s="1" t="s">
        <v>1924</v>
      </c>
      <c r="R86" s="1" t="s">
        <v>1925</v>
      </c>
      <c r="S86" s="1">
        <v>9866669699</v>
      </c>
      <c r="T86" s="1" t="s">
        <v>377</v>
      </c>
      <c r="U86" s="1" t="s">
        <v>1926</v>
      </c>
      <c r="V86" s="1">
        <v>8074270937</v>
      </c>
      <c r="W86" s="1" t="s">
        <v>203</v>
      </c>
      <c r="X86" s="1" t="s">
        <v>1927</v>
      </c>
      <c r="Y86" s="1" t="s">
        <v>1402</v>
      </c>
      <c r="Z86" s="1" t="s">
        <v>90</v>
      </c>
      <c r="AA86" s="1" t="s">
        <v>1927</v>
      </c>
      <c r="AB86" s="1" t="s">
        <v>1402</v>
      </c>
      <c r="AC86" s="1" t="s">
        <v>90</v>
      </c>
      <c r="AD86" s="1" t="s">
        <v>91</v>
      </c>
      <c r="AE86" s="1" t="s">
        <v>91</v>
      </c>
      <c r="AF86" s="1" t="s">
        <v>1928</v>
      </c>
      <c r="AG86" s="1" t="s">
        <v>1929</v>
      </c>
      <c r="AH86" s="1" t="s">
        <v>181</v>
      </c>
      <c r="AI86" s="1" t="s">
        <v>95</v>
      </c>
      <c r="AJ86" s="1">
        <v>78.8</v>
      </c>
      <c r="AK86" s="1"/>
      <c r="AL86" s="1" t="s">
        <v>1930</v>
      </c>
      <c r="AM86" s="1" t="s">
        <v>1931</v>
      </c>
      <c r="AN86" s="1" t="s">
        <v>154</v>
      </c>
      <c r="AO86" s="1" t="s">
        <v>441</v>
      </c>
      <c r="AP86" s="1">
        <v>95</v>
      </c>
      <c r="AQ86" s="1"/>
      <c r="AR86" s="1"/>
      <c r="AS86" s="1"/>
      <c r="AT86" s="1"/>
      <c r="AU86" s="1"/>
      <c r="AV86" s="1"/>
      <c r="AW86" s="1"/>
      <c r="AX86" s="1" t="s">
        <v>1233</v>
      </c>
      <c r="AY86" s="1" t="s">
        <v>1726</v>
      </c>
      <c r="AZ86" s="1" t="s">
        <v>925</v>
      </c>
      <c r="BA86" s="1" t="s">
        <v>103</v>
      </c>
      <c r="BB86" s="1">
        <v>61.27</v>
      </c>
      <c r="BC86" s="1">
        <v>6.45</v>
      </c>
      <c r="BD86" s="1"/>
      <c r="BE86" s="1"/>
      <c r="BF86" s="1"/>
      <c r="BG86" s="1"/>
      <c r="BH86" s="1"/>
      <c r="BI86" s="1"/>
      <c r="BJ86" s="1" t="s">
        <v>1932</v>
      </c>
      <c r="BK86" s="1"/>
      <c r="BL86" s="1"/>
      <c r="BM86" s="1" t="s">
        <v>1933</v>
      </c>
      <c r="BN86" s="1">
        <v>38</v>
      </c>
      <c r="BO86" s="1"/>
      <c r="BP86" s="1" t="str">
        <f>HYPERLINK("https://nconnect.nicmar.ac.in/storage/profile/ProfilePhoto_H2570086_392846.jpg","Download")</f>
        <v>0</v>
      </c>
      <c r="BQ86" s="3"/>
      <c r="BR86" s="3"/>
    </row>
    <row r="87" spans="1:70">
      <c r="A87" s="1" t="s">
        <v>70</v>
      </c>
      <c r="B87" s="1" t="s">
        <v>71</v>
      </c>
      <c r="C87" s="1" t="s">
        <v>1934</v>
      </c>
      <c r="D87" s="1" t="s">
        <v>1935</v>
      </c>
      <c r="E87" s="1" t="s">
        <v>1936</v>
      </c>
      <c r="F87" s="1" t="s">
        <v>1752</v>
      </c>
      <c r="G87" s="1" t="s">
        <v>1937</v>
      </c>
      <c r="H87" s="1" t="s">
        <v>1938</v>
      </c>
      <c r="I87" s="1" t="s">
        <v>1939</v>
      </c>
      <c r="J87" s="1">
        <v>9100434463</v>
      </c>
      <c r="K87" s="1" t="s">
        <v>78</v>
      </c>
      <c r="L87" s="1" t="s">
        <v>1940</v>
      </c>
      <c r="M87" s="1" t="s">
        <v>80</v>
      </c>
      <c r="N87" s="1" t="s">
        <v>1579</v>
      </c>
      <c r="O87" s="1" t="s">
        <v>1941</v>
      </c>
      <c r="P87" s="1" t="s">
        <v>329</v>
      </c>
      <c r="Q87" s="1" t="s">
        <v>1942</v>
      </c>
      <c r="R87" s="1" t="s">
        <v>1943</v>
      </c>
      <c r="S87" s="1">
        <v>9989417738</v>
      </c>
      <c r="T87" s="1" t="s">
        <v>377</v>
      </c>
      <c r="U87" s="1" t="s">
        <v>1944</v>
      </c>
      <c r="V87" s="1">
        <v>8374847871</v>
      </c>
      <c r="W87" s="1" t="s">
        <v>146</v>
      </c>
      <c r="X87" s="1" t="s">
        <v>1945</v>
      </c>
      <c r="Y87" s="1" t="s">
        <v>1946</v>
      </c>
      <c r="Z87" s="1" t="s">
        <v>308</v>
      </c>
      <c r="AA87" s="1" t="s">
        <v>1947</v>
      </c>
      <c r="AB87" s="1" t="s">
        <v>89</v>
      </c>
      <c r="AC87" s="1" t="s">
        <v>90</v>
      </c>
      <c r="AD87" s="1" t="s">
        <v>91</v>
      </c>
      <c r="AE87" s="1" t="s">
        <v>91</v>
      </c>
      <c r="AF87" s="1" t="s">
        <v>1948</v>
      </c>
      <c r="AG87" s="1" t="s">
        <v>311</v>
      </c>
      <c r="AH87" s="1" t="s">
        <v>339</v>
      </c>
      <c r="AI87" s="1" t="s">
        <v>340</v>
      </c>
      <c r="AJ87" s="1">
        <v>93.1</v>
      </c>
      <c r="AK87" s="1">
        <v>9.8</v>
      </c>
      <c r="AL87" s="1" t="s">
        <v>1949</v>
      </c>
      <c r="AM87" s="1" t="s">
        <v>314</v>
      </c>
      <c r="AN87" s="1" t="s">
        <v>692</v>
      </c>
      <c r="AO87" s="1" t="s">
        <v>363</v>
      </c>
      <c r="AP87" s="1">
        <v>69.5</v>
      </c>
      <c r="AQ87" s="1">
        <v>6.95</v>
      </c>
      <c r="AR87" s="1"/>
      <c r="AS87" s="1"/>
      <c r="AT87" s="1"/>
      <c r="AU87" s="1"/>
      <c r="AV87" s="1"/>
      <c r="AW87" s="1"/>
      <c r="AX87" s="1" t="s">
        <v>1950</v>
      </c>
      <c r="AY87" s="1" t="s">
        <v>1950</v>
      </c>
      <c r="AZ87" s="1" t="s">
        <v>260</v>
      </c>
      <c r="BA87" s="1" t="s">
        <v>1894</v>
      </c>
      <c r="BB87" s="1">
        <v>80.3</v>
      </c>
      <c r="BC87" s="1">
        <v>8.03</v>
      </c>
      <c r="BD87" s="1"/>
      <c r="BE87" s="1"/>
      <c r="BF87" s="1"/>
      <c r="BG87" s="1"/>
      <c r="BH87" s="1"/>
      <c r="BI87" s="1"/>
      <c r="BJ87" s="1" t="s">
        <v>1951</v>
      </c>
      <c r="BK87" s="1" t="s">
        <v>1952</v>
      </c>
      <c r="BL87" s="1" t="s">
        <v>1953</v>
      </c>
      <c r="BM87" s="1" t="s">
        <v>1954</v>
      </c>
      <c r="BN87" s="1">
        <v>59</v>
      </c>
      <c r="BO87" s="1"/>
      <c r="BP87" s="1" t="str">
        <f>HYPERLINK("https://nconnect.nicmar.ac.in/storage/profile/ProfilePhoto_H2570087_857421.jpg","Download")</f>
        <v>0</v>
      </c>
      <c r="BQ87" s="3"/>
      <c r="BR87" s="3"/>
    </row>
    <row r="88" spans="1:70">
      <c r="A88" s="1" t="s">
        <v>70</v>
      </c>
      <c r="B88" s="1" t="s">
        <v>71</v>
      </c>
      <c r="C88" s="1" t="s">
        <v>1955</v>
      </c>
      <c r="D88" s="1" t="s">
        <v>1956</v>
      </c>
      <c r="E88" s="1"/>
      <c r="F88" s="1" t="s">
        <v>1957</v>
      </c>
      <c r="G88" s="1" t="s">
        <v>1958</v>
      </c>
      <c r="H88" s="1" t="s">
        <v>1959</v>
      </c>
      <c r="I88" s="1" t="s">
        <v>1960</v>
      </c>
      <c r="J88" s="1">
        <v>6303185349</v>
      </c>
      <c r="K88" s="1" t="s">
        <v>78</v>
      </c>
      <c r="L88" s="1" t="s">
        <v>1961</v>
      </c>
      <c r="M88" s="1" t="s">
        <v>80</v>
      </c>
      <c r="N88" s="1" t="s">
        <v>914</v>
      </c>
      <c r="O88" s="1"/>
      <c r="P88" s="1" t="s">
        <v>329</v>
      </c>
      <c r="Q88" s="1" t="s">
        <v>1962</v>
      </c>
      <c r="R88" s="1" t="s">
        <v>1963</v>
      </c>
      <c r="S88" s="1">
        <v>9866284929</v>
      </c>
      <c r="T88" s="1" t="s">
        <v>377</v>
      </c>
      <c r="U88" s="1" t="s">
        <v>1964</v>
      </c>
      <c r="V88" s="1">
        <v>9866284929</v>
      </c>
      <c r="W88" s="1" t="s">
        <v>87</v>
      </c>
      <c r="X88" s="1" t="s">
        <v>1965</v>
      </c>
      <c r="Y88" s="1" t="s">
        <v>1966</v>
      </c>
      <c r="Z88" s="1" t="s">
        <v>308</v>
      </c>
      <c r="AA88" s="1" t="s">
        <v>1965</v>
      </c>
      <c r="AB88" s="1" t="s">
        <v>1966</v>
      </c>
      <c r="AC88" s="1" t="s">
        <v>308</v>
      </c>
      <c r="AD88" s="1" t="s">
        <v>91</v>
      </c>
      <c r="AE88" s="1" t="s">
        <v>91</v>
      </c>
      <c r="AF88" s="1" t="s">
        <v>1967</v>
      </c>
      <c r="AG88" s="1" t="s">
        <v>311</v>
      </c>
      <c r="AH88" s="1" t="s">
        <v>181</v>
      </c>
      <c r="AI88" s="1" t="s">
        <v>312</v>
      </c>
      <c r="AJ88" s="1">
        <v>72</v>
      </c>
      <c r="AK88" s="1">
        <v>7.2</v>
      </c>
      <c r="AL88" s="1" t="s">
        <v>1968</v>
      </c>
      <c r="AM88" s="1" t="s">
        <v>314</v>
      </c>
      <c r="AN88" s="1" t="s">
        <v>151</v>
      </c>
      <c r="AO88" s="1" t="s">
        <v>183</v>
      </c>
      <c r="AP88" s="1">
        <v>58.1</v>
      </c>
      <c r="AQ88" s="1">
        <v>6.21</v>
      </c>
      <c r="AR88" s="1"/>
      <c r="AS88" s="1"/>
      <c r="AT88" s="1"/>
      <c r="AU88" s="1"/>
      <c r="AV88" s="1"/>
      <c r="AW88" s="1"/>
      <c r="AX88" s="1" t="s">
        <v>1969</v>
      </c>
      <c r="AY88" s="1" t="s">
        <v>1970</v>
      </c>
      <c r="AZ88" s="1" t="s">
        <v>1971</v>
      </c>
      <c r="BA88" s="1" t="s">
        <v>366</v>
      </c>
      <c r="BB88" s="1">
        <v>76.42</v>
      </c>
      <c r="BC88" s="1">
        <v>7.88</v>
      </c>
      <c r="BD88" s="1"/>
      <c r="BE88" s="1"/>
      <c r="BF88" s="1"/>
      <c r="BG88" s="1"/>
      <c r="BH88" s="1"/>
      <c r="BI88" s="1"/>
      <c r="BJ88" s="1" t="s">
        <v>1972</v>
      </c>
      <c r="BK88" s="1"/>
      <c r="BL88" s="1"/>
      <c r="BM88" s="1" t="s">
        <v>1973</v>
      </c>
      <c r="BN88" s="1">
        <v>39</v>
      </c>
      <c r="BO88" s="1" t="s">
        <v>1974</v>
      </c>
      <c r="BP88" s="1" t="str">
        <f>HYPERLINK("https://nconnect.nicmar.ac.in/storage/profile/ProfilePhoto_H2570088_521963.jpg","Download")</f>
        <v>0</v>
      </c>
      <c r="BQ88" s="3"/>
      <c r="BR88" s="3"/>
    </row>
    <row r="89" spans="1:70">
      <c r="A89" s="1" t="s">
        <v>70</v>
      </c>
      <c r="B89" s="1" t="s">
        <v>71</v>
      </c>
      <c r="C89" s="1" t="s">
        <v>1975</v>
      </c>
      <c r="D89" s="1" t="s">
        <v>1976</v>
      </c>
      <c r="E89" s="1"/>
      <c r="F89" s="1" t="s">
        <v>1977</v>
      </c>
      <c r="G89" s="1" t="s">
        <v>1978</v>
      </c>
      <c r="H89" s="1" t="s">
        <v>1979</v>
      </c>
      <c r="I89" s="1" t="s">
        <v>1980</v>
      </c>
      <c r="J89" s="1">
        <v>7893765499</v>
      </c>
      <c r="K89" s="1" t="s">
        <v>78</v>
      </c>
      <c r="L89" s="1" t="s">
        <v>1981</v>
      </c>
      <c r="M89" s="1" t="s">
        <v>80</v>
      </c>
      <c r="N89" s="1" t="s">
        <v>1982</v>
      </c>
      <c r="O89" s="1"/>
      <c r="P89" s="1" t="s">
        <v>82</v>
      </c>
      <c r="Q89" s="1" t="s">
        <v>1983</v>
      </c>
      <c r="R89" s="1" t="s">
        <v>1984</v>
      </c>
      <c r="S89" s="1">
        <v>7396835675</v>
      </c>
      <c r="T89" s="1" t="s">
        <v>1985</v>
      </c>
      <c r="U89" s="1" t="s">
        <v>1986</v>
      </c>
      <c r="V89" s="1">
        <v>7995701024</v>
      </c>
      <c r="W89" s="1" t="s">
        <v>580</v>
      </c>
      <c r="X89" s="1" t="s">
        <v>1987</v>
      </c>
      <c r="Y89" s="1" t="s">
        <v>89</v>
      </c>
      <c r="Z89" s="1" t="s">
        <v>90</v>
      </c>
      <c r="AA89" s="1" t="s">
        <v>1987</v>
      </c>
      <c r="AB89" s="1" t="s">
        <v>89</v>
      </c>
      <c r="AC89" s="1" t="s">
        <v>90</v>
      </c>
      <c r="AD89" s="1" t="s">
        <v>91</v>
      </c>
      <c r="AE89" s="1" t="s">
        <v>91</v>
      </c>
      <c r="AF89" s="1" t="s">
        <v>1988</v>
      </c>
      <c r="AG89" s="1" t="s">
        <v>1989</v>
      </c>
      <c r="AH89" s="1" t="s">
        <v>339</v>
      </c>
      <c r="AI89" s="1" t="s">
        <v>388</v>
      </c>
      <c r="AJ89" s="1">
        <v>72</v>
      </c>
      <c r="AK89" s="1">
        <v>7.2</v>
      </c>
      <c r="AL89" s="1" t="s">
        <v>1990</v>
      </c>
      <c r="AM89" s="1" t="s">
        <v>1381</v>
      </c>
      <c r="AN89" s="1" t="s">
        <v>181</v>
      </c>
      <c r="AO89" s="1" t="s">
        <v>438</v>
      </c>
      <c r="AP89" s="1">
        <v>63.9</v>
      </c>
      <c r="AQ89" s="1"/>
      <c r="AR89" s="1"/>
      <c r="AS89" s="1"/>
      <c r="AT89" s="1"/>
      <c r="AU89" s="1"/>
      <c r="AV89" s="1"/>
      <c r="AW89" s="1"/>
      <c r="AX89" s="1" t="s">
        <v>100</v>
      </c>
      <c r="AY89" s="1" t="s">
        <v>1991</v>
      </c>
      <c r="AZ89" s="1" t="s">
        <v>260</v>
      </c>
      <c r="BA89" s="1" t="s">
        <v>343</v>
      </c>
      <c r="BB89" s="1">
        <v>64.93</v>
      </c>
      <c r="BC89" s="1">
        <v>7.04</v>
      </c>
      <c r="BD89" s="1"/>
      <c r="BE89" s="1"/>
      <c r="BF89" s="1"/>
      <c r="BG89" s="1"/>
      <c r="BH89" s="1"/>
      <c r="BI89" s="1"/>
      <c r="BJ89" s="1" t="s">
        <v>1992</v>
      </c>
      <c r="BK89" s="1" t="s">
        <v>1993</v>
      </c>
      <c r="BL89" s="1" t="s">
        <v>1769</v>
      </c>
      <c r="BM89" s="1" t="s">
        <v>1994</v>
      </c>
      <c r="BN89" s="1">
        <v>16</v>
      </c>
      <c r="BO89" s="1"/>
      <c r="BP89" s="1" t="str">
        <f>HYPERLINK("https://nconnect.nicmar.ac.in/storage/profile/ProfilePhoto_H2570089_591673.jpg","Download")</f>
        <v>0</v>
      </c>
      <c r="BQ89" s="3"/>
      <c r="BR89" s="3"/>
    </row>
    <row r="90" spans="1:70">
      <c r="A90" s="1" t="s">
        <v>70</v>
      </c>
      <c r="B90" s="1" t="s">
        <v>71</v>
      </c>
      <c r="C90" s="1" t="s">
        <v>1995</v>
      </c>
      <c r="D90" s="1" t="s">
        <v>1996</v>
      </c>
      <c r="E90" s="1" t="s">
        <v>1997</v>
      </c>
      <c r="F90" s="1" t="s">
        <v>1998</v>
      </c>
      <c r="G90" s="1" t="s">
        <v>1999</v>
      </c>
      <c r="H90" s="1" t="s">
        <v>2000</v>
      </c>
      <c r="I90" s="1" t="s">
        <v>2001</v>
      </c>
      <c r="J90" s="1">
        <v>9119111943</v>
      </c>
      <c r="K90" s="1" t="s">
        <v>78</v>
      </c>
      <c r="L90" s="1" t="s">
        <v>2002</v>
      </c>
      <c r="M90" s="1" t="s">
        <v>80</v>
      </c>
      <c r="N90" s="1" t="s">
        <v>2003</v>
      </c>
      <c r="O90" s="1" t="s">
        <v>2004</v>
      </c>
      <c r="P90" s="1" t="s">
        <v>171</v>
      </c>
      <c r="Q90" s="1" t="s">
        <v>2005</v>
      </c>
      <c r="R90" s="1" t="s">
        <v>2006</v>
      </c>
      <c r="S90" s="1">
        <v>9849960103</v>
      </c>
      <c r="T90" s="1" t="s">
        <v>1127</v>
      </c>
      <c r="U90" s="1" t="s">
        <v>2007</v>
      </c>
      <c r="V90" s="1">
        <v>9704614785</v>
      </c>
      <c r="W90" s="1" t="s">
        <v>580</v>
      </c>
      <c r="X90" s="1" t="s">
        <v>2008</v>
      </c>
      <c r="Y90" s="1" t="s">
        <v>801</v>
      </c>
      <c r="Z90" s="1" t="s">
        <v>90</v>
      </c>
      <c r="AA90" s="1" t="s">
        <v>2008</v>
      </c>
      <c r="AB90" s="1" t="s">
        <v>801</v>
      </c>
      <c r="AC90" s="1" t="s">
        <v>90</v>
      </c>
      <c r="AD90" s="1" t="s">
        <v>91</v>
      </c>
      <c r="AE90" s="1" t="s">
        <v>91</v>
      </c>
      <c r="AF90" s="1" t="s">
        <v>2009</v>
      </c>
      <c r="AG90" s="1" t="s">
        <v>2010</v>
      </c>
      <c r="AH90" s="1" t="s">
        <v>1379</v>
      </c>
      <c r="AI90" s="1" t="s">
        <v>1299</v>
      </c>
      <c r="AJ90" s="1">
        <v>87.4</v>
      </c>
      <c r="AK90" s="1">
        <v>9.2</v>
      </c>
      <c r="AL90" s="1" t="s">
        <v>2011</v>
      </c>
      <c r="AM90" s="1" t="s">
        <v>2012</v>
      </c>
      <c r="AN90" s="1" t="s">
        <v>339</v>
      </c>
      <c r="AO90" s="1" t="s">
        <v>312</v>
      </c>
      <c r="AP90" s="1">
        <v>87.3</v>
      </c>
      <c r="AQ90" s="1">
        <v>8.7</v>
      </c>
      <c r="AR90" s="1"/>
      <c r="AS90" s="1"/>
      <c r="AT90" s="1"/>
      <c r="AU90" s="1"/>
      <c r="AV90" s="1"/>
      <c r="AW90" s="1"/>
      <c r="AX90" s="1" t="s">
        <v>156</v>
      </c>
      <c r="AY90" s="1" t="s">
        <v>2013</v>
      </c>
      <c r="AZ90" s="1" t="s">
        <v>211</v>
      </c>
      <c r="BA90" s="1" t="s">
        <v>630</v>
      </c>
      <c r="BB90" s="1">
        <v>59.8</v>
      </c>
      <c r="BC90" s="1">
        <v>6.48</v>
      </c>
      <c r="BD90" s="1"/>
      <c r="BE90" s="1"/>
      <c r="BF90" s="1"/>
      <c r="BG90" s="1"/>
      <c r="BH90" s="1"/>
      <c r="BI90" s="1"/>
      <c r="BJ90" s="1" t="s">
        <v>2014</v>
      </c>
      <c r="BK90" s="1" t="s">
        <v>2015</v>
      </c>
      <c r="BL90" s="1" t="s">
        <v>2016</v>
      </c>
      <c r="BM90" s="1" t="s">
        <v>2017</v>
      </c>
      <c r="BN90" s="1">
        <v>75</v>
      </c>
      <c r="BO90" s="1"/>
      <c r="BP90" s="1" t="str">
        <f>HYPERLINK("https://nconnect.nicmar.ac.in/storage/profile/ProfilePhoto_H2570090_283794.jpg","Download")</f>
        <v>0</v>
      </c>
      <c r="BQ90" s="3"/>
      <c r="BR90" s="3"/>
    </row>
    <row r="91" spans="1:70">
      <c r="A91" s="1" t="s">
        <v>70</v>
      </c>
      <c r="B91" s="1" t="s">
        <v>71</v>
      </c>
      <c r="C91" s="1" t="s">
        <v>2018</v>
      </c>
      <c r="D91" s="1" t="s">
        <v>2019</v>
      </c>
      <c r="E91" s="1"/>
      <c r="F91" s="1" t="s">
        <v>2020</v>
      </c>
      <c r="G91" s="1" t="s">
        <v>2021</v>
      </c>
      <c r="H91" s="1" t="s">
        <v>2022</v>
      </c>
      <c r="I91" s="1" t="s">
        <v>2023</v>
      </c>
      <c r="J91" s="1">
        <v>9072778980</v>
      </c>
      <c r="K91" s="1" t="s">
        <v>78</v>
      </c>
      <c r="L91" s="1" t="s">
        <v>2024</v>
      </c>
      <c r="M91" s="1" t="s">
        <v>80</v>
      </c>
      <c r="N91" s="1" t="s">
        <v>2025</v>
      </c>
      <c r="O91" s="1"/>
      <c r="P91" s="1" t="s">
        <v>82</v>
      </c>
      <c r="Q91" s="1" t="s">
        <v>2026</v>
      </c>
      <c r="R91" s="1" t="s">
        <v>2027</v>
      </c>
      <c r="S91" s="1">
        <v>8547277898</v>
      </c>
      <c r="T91" s="1" t="s">
        <v>940</v>
      </c>
      <c r="U91" s="1" t="s">
        <v>2028</v>
      </c>
      <c r="V91" s="1">
        <v>8921298388</v>
      </c>
      <c r="W91" s="1" t="s">
        <v>146</v>
      </c>
      <c r="X91" s="1" t="s">
        <v>2029</v>
      </c>
      <c r="Y91" s="1" t="s">
        <v>2030</v>
      </c>
      <c r="Z91" s="1" t="s">
        <v>256</v>
      </c>
      <c r="AA91" s="1" t="s">
        <v>2029</v>
      </c>
      <c r="AB91" s="1" t="s">
        <v>2030</v>
      </c>
      <c r="AC91" s="1" t="s">
        <v>256</v>
      </c>
      <c r="AD91" s="1" t="s">
        <v>91</v>
      </c>
      <c r="AE91" s="1" t="s">
        <v>91</v>
      </c>
      <c r="AF91" s="1" t="s">
        <v>2031</v>
      </c>
      <c r="AG91" s="1" t="s">
        <v>2032</v>
      </c>
      <c r="AH91" s="1" t="s">
        <v>151</v>
      </c>
      <c r="AI91" s="1" t="s">
        <v>95</v>
      </c>
      <c r="AJ91" s="1">
        <v>88</v>
      </c>
      <c r="AK91" s="1"/>
      <c r="AL91" s="1" t="s">
        <v>2033</v>
      </c>
      <c r="AM91" s="1" t="s">
        <v>2034</v>
      </c>
      <c r="AN91" s="1" t="s">
        <v>154</v>
      </c>
      <c r="AO91" s="1" t="s">
        <v>235</v>
      </c>
      <c r="AP91" s="1">
        <v>85.25</v>
      </c>
      <c r="AQ91" s="1"/>
      <c r="AR91" s="1"/>
      <c r="AS91" s="1"/>
      <c r="AT91" s="1"/>
      <c r="AU91" s="1"/>
      <c r="AV91" s="1"/>
      <c r="AW91" s="1"/>
      <c r="AX91" s="1" t="s">
        <v>2035</v>
      </c>
      <c r="AY91" s="1" t="s">
        <v>2036</v>
      </c>
      <c r="AZ91" s="1" t="s">
        <v>99</v>
      </c>
      <c r="BA91" s="1" t="s">
        <v>443</v>
      </c>
      <c r="BB91" s="1">
        <v>68.05</v>
      </c>
      <c r="BC91" s="1">
        <v>8.13</v>
      </c>
      <c r="BD91" s="1"/>
      <c r="BE91" s="1"/>
      <c r="BF91" s="1"/>
      <c r="BG91" s="1"/>
      <c r="BH91" s="1"/>
      <c r="BI91" s="1"/>
      <c r="BJ91" s="1" t="s">
        <v>2037</v>
      </c>
      <c r="BK91" s="1"/>
      <c r="BL91" s="1"/>
      <c r="BM91" s="1" t="s">
        <v>2038</v>
      </c>
      <c r="BN91" s="1">
        <v>19</v>
      </c>
      <c r="BO91" s="1" t="s">
        <v>2039</v>
      </c>
      <c r="BP91" s="1" t="str">
        <f>HYPERLINK("https://nconnect.nicmar.ac.in/storage/profile/ProfilePhoto_H2570091_854319.jpg","Download")</f>
        <v>0</v>
      </c>
      <c r="BQ91" s="3"/>
      <c r="BR91" s="3"/>
    </row>
    <row r="92" spans="1:70">
      <c r="A92" s="1" t="s">
        <v>70</v>
      </c>
      <c r="B92" s="1" t="s">
        <v>71</v>
      </c>
      <c r="C92" s="1" t="s">
        <v>2040</v>
      </c>
      <c r="D92" s="1" t="s">
        <v>2041</v>
      </c>
      <c r="E92" s="1"/>
      <c r="F92" s="1" t="s">
        <v>2042</v>
      </c>
      <c r="G92" s="1" t="s">
        <v>2043</v>
      </c>
      <c r="H92" s="1" t="s">
        <v>2044</v>
      </c>
      <c r="I92" s="1" t="s">
        <v>2045</v>
      </c>
      <c r="J92" s="1">
        <v>9010352439</v>
      </c>
      <c r="K92" s="1" t="s">
        <v>78</v>
      </c>
      <c r="L92" s="1" t="s">
        <v>2046</v>
      </c>
      <c r="M92" s="1" t="s">
        <v>80</v>
      </c>
      <c r="N92" s="1" t="s">
        <v>500</v>
      </c>
      <c r="O92" s="1"/>
      <c r="P92" s="1" t="s">
        <v>329</v>
      </c>
      <c r="Q92" s="1" t="s">
        <v>2047</v>
      </c>
      <c r="R92" s="1" t="s">
        <v>2048</v>
      </c>
      <c r="S92" s="1">
        <v>9985162988</v>
      </c>
      <c r="T92" s="1" t="s">
        <v>2049</v>
      </c>
      <c r="U92" s="1" t="s">
        <v>2050</v>
      </c>
      <c r="V92" s="1">
        <v>8367535792</v>
      </c>
      <c r="W92" s="1" t="s">
        <v>87</v>
      </c>
      <c r="X92" s="1" t="s">
        <v>2051</v>
      </c>
      <c r="Y92" s="1" t="s">
        <v>819</v>
      </c>
      <c r="Z92" s="1" t="s">
        <v>308</v>
      </c>
      <c r="AA92" s="1" t="s">
        <v>2051</v>
      </c>
      <c r="AB92" s="1" t="s">
        <v>819</v>
      </c>
      <c r="AC92" s="1" t="s">
        <v>308</v>
      </c>
      <c r="AD92" s="1" t="s">
        <v>91</v>
      </c>
      <c r="AE92" s="1" t="s">
        <v>91</v>
      </c>
      <c r="AF92" s="1" t="s">
        <v>2052</v>
      </c>
      <c r="AG92" s="1" t="s">
        <v>2053</v>
      </c>
      <c r="AH92" s="1" t="s">
        <v>181</v>
      </c>
      <c r="AI92" s="1" t="s">
        <v>234</v>
      </c>
      <c r="AJ92" s="1">
        <v>95</v>
      </c>
      <c r="AK92" s="1">
        <v>9.5</v>
      </c>
      <c r="AL92" s="1"/>
      <c r="AM92" s="1"/>
      <c r="AN92" s="1"/>
      <c r="AO92" s="1"/>
      <c r="AP92" s="1"/>
      <c r="AQ92" s="1"/>
      <c r="AR92" s="1" t="s">
        <v>209</v>
      </c>
      <c r="AS92" s="1" t="s">
        <v>2054</v>
      </c>
      <c r="AT92" s="1" t="s">
        <v>151</v>
      </c>
      <c r="AU92" s="1" t="s">
        <v>441</v>
      </c>
      <c r="AV92" s="1">
        <v>75.08</v>
      </c>
      <c r="AW92" s="1"/>
      <c r="AX92" s="1" t="s">
        <v>1338</v>
      </c>
      <c r="AY92" s="1" t="s">
        <v>2055</v>
      </c>
      <c r="AZ92" s="1" t="s">
        <v>925</v>
      </c>
      <c r="BA92" s="1" t="s">
        <v>562</v>
      </c>
      <c r="BB92" s="1">
        <v>74.4</v>
      </c>
      <c r="BC92" s="1"/>
      <c r="BD92" s="1"/>
      <c r="BE92" s="1"/>
      <c r="BF92" s="1"/>
      <c r="BG92" s="1"/>
      <c r="BH92" s="1"/>
      <c r="BI92" s="1"/>
      <c r="BJ92" s="1" t="s">
        <v>991</v>
      </c>
      <c r="BK92" s="1"/>
      <c r="BL92" s="1"/>
      <c r="BM92" s="1" t="s">
        <v>2056</v>
      </c>
      <c r="BN92" s="1">
        <v>51</v>
      </c>
      <c r="BO92" s="1"/>
      <c r="BP92" s="1" t="str">
        <f>HYPERLINK("https://nconnect.nicmar.ac.in/storage/profile/ProfilePhoto_H2570092_824956.jpg","Download")</f>
        <v>0</v>
      </c>
      <c r="BQ92" s="3"/>
      <c r="BR92" s="3"/>
    </row>
    <row r="93" spans="1:70">
      <c r="A93" s="1" t="s">
        <v>70</v>
      </c>
      <c r="B93" s="1" t="s">
        <v>71</v>
      </c>
      <c r="C93" s="1" t="s">
        <v>2057</v>
      </c>
      <c r="D93" s="1" t="s">
        <v>2058</v>
      </c>
      <c r="E93" s="1"/>
      <c r="F93" s="1" t="s">
        <v>2059</v>
      </c>
      <c r="G93" s="1" t="s">
        <v>2060</v>
      </c>
      <c r="H93" s="1" t="s">
        <v>2061</v>
      </c>
      <c r="I93" s="1" t="s">
        <v>2062</v>
      </c>
      <c r="J93" s="1">
        <v>8825798625</v>
      </c>
      <c r="K93" s="1" t="s">
        <v>78</v>
      </c>
      <c r="L93" s="1" t="s">
        <v>2063</v>
      </c>
      <c r="M93" s="1" t="s">
        <v>80</v>
      </c>
      <c r="N93" s="1" t="s">
        <v>2064</v>
      </c>
      <c r="O93" s="1"/>
      <c r="P93" s="1" t="s">
        <v>82</v>
      </c>
      <c r="Q93" s="1" t="s">
        <v>2065</v>
      </c>
      <c r="R93" s="1" t="s">
        <v>2066</v>
      </c>
      <c r="S93" s="1">
        <v>9443347298</v>
      </c>
      <c r="T93" s="1" t="s">
        <v>85</v>
      </c>
      <c r="U93" s="1" t="s">
        <v>2067</v>
      </c>
      <c r="V93" s="1">
        <v>7339467008</v>
      </c>
      <c r="W93" s="1" t="s">
        <v>146</v>
      </c>
      <c r="X93" s="1" t="s">
        <v>2068</v>
      </c>
      <c r="Y93" s="1" t="s">
        <v>2069</v>
      </c>
      <c r="Z93" s="1" t="s">
        <v>381</v>
      </c>
      <c r="AA93" s="1" t="s">
        <v>2068</v>
      </c>
      <c r="AB93" s="1" t="s">
        <v>2069</v>
      </c>
      <c r="AC93" s="1" t="s">
        <v>381</v>
      </c>
      <c r="AD93" s="1" t="s">
        <v>91</v>
      </c>
      <c r="AE93" s="1" t="s">
        <v>91</v>
      </c>
      <c r="AF93" s="1" t="s">
        <v>2070</v>
      </c>
      <c r="AG93" s="1" t="s">
        <v>2071</v>
      </c>
      <c r="AH93" s="1" t="s">
        <v>151</v>
      </c>
      <c r="AI93" s="1" t="s">
        <v>363</v>
      </c>
      <c r="AJ93" s="1">
        <v>67.2</v>
      </c>
      <c r="AK93" s="1"/>
      <c r="AL93" s="1" t="s">
        <v>2070</v>
      </c>
      <c r="AM93" s="1" t="s">
        <v>2071</v>
      </c>
      <c r="AN93" s="1" t="s">
        <v>98</v>
      </c>
      <c r="AO93" s="1" t="s">
        <v>235</v>
      </c>
      <c r="AP93" s="1">
        <v>77.83</v>
      </c>
      <c r="AQ93" s="1"/>
      <c r="AR93" s="1"/>
      <c r="AS93" s="1"/>
      <c r="AT93" s="1"/>
      <c r="AU93" s="1"/>
      <c r="AV93" s="1"/>
      <c r="AW93" s="1"/>
      <c r="AX93" s="1" t="s">
        <v>389</v>
      </c>
      <c r="AY93" s="1" t="s">
        <v>2072</v>
      </c>
      <c r="AZ93" s="1" t="s">
        <v>131</v>
      </c>
      <c r="BA93" s="1" t="s">
        <v>159</v>
      </c>
      <c r="BB93" s="1">
        <v>70.9</v>
      </c>
      <c r="BC93" s="1">
        <v>7.09</v>
      </c>
      <c r="BD93" s="1"/>
      <c r="BE93" s="1"/>
      <c r="BF93" s="1"/>
      <c r="BG93" s="1"/>
      <c r="BH93" s="1"/>
      <c r="BI93" s="1"/>
      <c r="BJ93" s="1" t="s">
        <v>2073</v>
      </c>
      <c r="BK93" s="1"/>
      <c r="BL93" s="1"/>
      <c r="BM93" s="1" t="s">
        <v>2074</v>
      </c>
      <c r="BN93" s="1">
        <v>4</v>
      </c>
      <c r="BO93" s="1"/>
      <c r="BP93" s="1" t="str">
        <f>HYPERLINK("https://nconnect.nicmar.ac.in/storage/profile/ProfilePhoto_H2570093_753164.jpg","Download")</f>
        <v>0</v>
      </c>
      <c r="BQ93" s="3"/>
      <c r="BR93" s="3"/>
    </row>
    <row r="94" spans="1:70">
      <c r="A94" s="1" t="s">
        <v>70</v>
      </c>
      <c r="B94" s="1" t="s">
        <v>71</v>
      </c>
      <c r="C94" s="1" t="s">
        <v>2075</v>
      </c>
      <c r="D94" s="1" t="s">
        <v>2076</v>
      </c>
      <c r="E94" s="1"/>
      <c r="F94" s="1" t="s">
        <v>2077</v>
      </c>
      <c r="G94" s="1" t="s">
        <v>2078</v>
      </c>
      <c r="H94" s="1" t="s">
        <v>2079</v>
      </c>
      <c r="I94" s="1" t="s">
        <v>2080</v>
      </c>
      <c r="J94" s="1">
        <v>8126041514</v>
      </c>
      <c r="K94" s="1" t="s">
        <v>196</v>
      </c>
      <c r="L94" s="1" t="s">
        <v>2081</v>
      </c>
      <c r="M94" s="1" t="s">
        <v>80</v>
      </c>
      <c r="N94" s="1" t="s">
        <v>247</v>
      </c>
      <c r="O94" s="1"/>
      <c r="P94" s="1" t="s">
        <v>82</v>
      </c>
      <c r="Q94" s="1" t="s">
        <v>2082</v>
      </c>
      <c r="R94" s="1" t="s">
        <v>2083</v>
      </c>
      <c r="S94" s="1">
        <v>8979931343</v>
      </c>
      <c r="T94" s="1" t="s">
        <v>2084</v>
      </c>
      <c r="U94" s="1" t="s">
        <v>2085</v>
      </c>
      <c r="V94" s="1">
        <v>8426048249</v>
      </c>
      <c r="W94" s="1" t="s">
        <v>87</v>
      </c>
      <c r="X94" s="1" t="s">
        <v>2086</v>
      </c>
      <c r="Y94" s="1" t="s">
        <v>2087</v>
      </c>
      <c r="Z94" s="1" t="s">
        <v>256</v>
      </c>
      <c r="AA94" s="1" t="s">
        <v>2088</v>
      </c>
      <c r="AB94" s="1" t="s">
        <v>2089</v>
      </c>
      <c r="AC94" s="1" t="s">
        <v>2090</v>
      </c>
      <c r="AD94" s="1" t="s">
        <v>91</v>
      </c>
      <c r="AE94" s="1" t="s">
        <v>91</v>
      </c>
      <c r="AF94" s="1" t="s">
        <v>2091</v>
      </c>
      <c r="AG94" s="1" t="s">
        <v>2092</v>
      </c>
      <c r="AH94" s="1" t="s">
        <v>124</v>
      </c>
      <c r="AI94" s="1" t="s">
        <v>125</v>
      </c>
      <c r="AJ94" s="1">
        <v>87.8</v>
      </c>
      <c r="AK94" s="1"/>
      <c r="AL94" s="1" t="s">
        <v>2093</v>
      </c>
      <c r="AM94" s="1" t="s">
        <v>2092</v>
      </c>
      <c r="AN94" s="1" t="s">
        <v>363</v>
      </c>
      <c r="AO94" s="1" t="s">
        <v>183</v>
      </c>
      <c r="AP94" s="1">
        <v>79.2</v>
      </c>
      <c r="AQ94" s="1"/>
      <c r="AR94" s="1"/>
      <c r="AS94" s="1"/>
      <c r="AT94" s="1"/>
      <c r="AU94" s="1"/>
      <c r="AV94" s="1"/>
      <c r="AW94" s="1"/>
      <c r="AX94" s="1" t="s">
        <v>2094</v>
      </c>
      <c r="AY94" s="1" t="s">
        <v>2095</v>
      </c>
      <c r="AZ94" s="1" t="s">
        <v>186</v>
      </c>
      <c r="BA94" s="1" t="s">
        <v>366</v>
      </c>
      <c r="BB94" s="1">
        <v>66.9</v>
      </c>
      <c r="BC94" s="1">
        <v>6.69</v>
      </c>
      <c r="BD94" s="1"/>
      <c r="BE94" s="1"/>
      <c r="BF94" s="1"/>
      <c r="BG94" s="1"/>
      <c r="BH94" s="1"/>
      <c r="BI94" s="1"/>
      <c r="BJ94" s="1" t="s">
        <v>2096</v>
      </c>
      <c r="BK94" s="1"/>
      <c r="BL94" s="1"/>
      <c r="BM94" s="1" t="s">
        <v>2097</v>
      </c>
      <c r="BN94" s="1">
        <v>81</v>
      </c>
      <c r="BO94" s="1"/>
      <c r="BP94" s="1" t="str">
        <f>HYPERLINK("https://nconnect.nicmar.ac.in/storage/profile/ProfilePhoto_H2570094_935276.jpg","Download")</f>
        <v>0</v>
      </c>
      <c r="BQ94" s="3"/>
      <c r="BR94" s="3"/>
    </row>
    <row r="95" spans="1:70">
      <c r="A95" s="1" t="s">
        <v>70</v>
      </c>
      <c r="B95" s="1" t="s">
        <v>71</v>
      </c>
      <c r="C95" s="1" t="s">
        <v>2098</v>
      </c>
      <c r="D95" s="1" t="s">
        <v>2076</v>
      </c>
      <c r="E95" s="1"/>
      <c r="F95" s="1" t="s">
        <v>2099</v>
      </c>
      <c r="G95" s="1" t="s">
        <v>2100</v>
      </c>
      <c r="H95" s="1" t="s">
        <v>2101</v>
      </c>
      <c r="I95" s="1" t="s">
        <v>2102</v>
      </c>
      <c r="J95" s="1">
        <v>9567131668</v>
      </c>
      <c r="K95" s="1" t="s">
        <v>196</v>
      </c>
      <c r="L95" s="1" t="s">
        <v>2103</v>
      </c>
      <c r="M95" s="1" t="s">
        <v>80</v>
      </c>
      <c r="N95" s="1" t="s">
        <v>1419</v>
      </c>
      <c r="O95" s="1"/>
      <c r="P95" s="1" t="s">
        <v>329</v>
      </c>
      <c r="Q95" s="1" t="s">
        <v>2104</v>
      </c>
      <c r="R95" s="1" t="s">
        <v>2105</v>
      </c>
      <c r="S95" s="1">
        <v>9497545584</v>
      </c>
      <c r="T95" s="1" t="s">
        <v>2106</v>
      </c>
      <c r="U95" s="1" t="s">
        <v>2107</v>
      </c>
      <c r="V95" s="1">
        <v>9539303669</v>
      </c>
      <c r="W95" s="1" t="s">
        <v>2108</v>
      </c>
      <c r="X95" s="1" t="s">
        <v>2109</v>
      </c>
      <c r="Y95" s="1" t="s">
        <v>2110</v>
      </c>
      <c r="Z95" s="1" t="s">
        <v>256</v>
      </c>
      <c r="AA95" s="1" t="s">
        <v>2109</v>
      </c>
      <c r="AB95" s="1" t="s">
        <v>2110</v>
      </c>
      <c r="AC95" s="1" t="s">
        <v>256</v>
      </c>
      <c r="AD95" s="1" t="s">
        <v>91</v>
      </c>
      <c r="AE95" s="1" t="s">
        <v>91</v>
      </c>
      <c r="AF95" s="1" t="s">
        <v>1426</v>
      </c>
      <c r="AG95" s="1" t="s">
        <v>180</v>
      </c>
      <c r="AH95" s="1" t="s">
        <v>234</v>
      </c>
      <c r="AI95" s="1" t="s">
        <v>95</v>
      </c>
      <c r="AJ95" s="1">
        <v>94.8</v>
      </c>
      <c r="AK95" s="1"/>
      <c r="AL95" s="1" t="s">
        <v>1427</v>
      </c>
      <c r="AM95" s="1" t="s">
        <v>341</v>
      </c>
      <c r="AN95" s="1" t="s">
        <v>154</v>
      </c>
      <c r="AO95" s="1" t="s">
        <v>235</v>
      </c>
      <c r="AP95" s="1">
        <v>99</v>
      </c>
      <c r="AQ95" s="1"/>
      <c r="AR95" s="1"/>
      <c r="AS95" s="1"/>
      <c r="AT95" s="1"/>
      <c r="AU95" s="1"/>
      <c r="AV95" s="1"/>
      <c r="AW95" s="1"/>
      <c r="AX95" s="1" t="s">
        <v>262</v>
      </c>
      <c r="AY95" s="1" t="s">
        <v>2111</v>
      </c>
      <c r="AZ95" s="1" t="s">
        <v>925</v>
      </c>
      <c r="BA95" s="1" t="s">
        <v>443</v>
      </c>
      <c r="BB95" s="1">
        <v>73.3</v>
      </c>
      <c r="BC95" s="1">
        <v>7.33</v>
      </c>
      <c r="BD95" s="1"/>
      <c r="BE95" s="1"/>
      <c r="BF95" s="1"/>
      <c r="BG95" s="1"/>
      <c r="BH95" s="1"/>
      <c r="BI95" s="1"/>
      <c r="BJ95" s="1" t="s">
        <v>2112</v>
      </c>
      <c r="BK95" s="1"/>
      <c r="BL95" s="1"/>
      <c r="BM95" s="1" t="s">
        <v>2113</v>
      </c>
      <c r="BN95" s="1">
        <v>46</v>
      </c>
      <c r="BO95" s="1"/>
      <c r="BP95" s="1" t="str">
        <f>HYPERLINK("https://nconnect.nicmar.ac.in/storage/profile/ProfilePhoto_H2570095_589731.jpg","Download")</f>
        <v>0</v>
      </c>
      <c r="BQ95" s="3"/>
      <c r="BR95" s="3"/>
    </row>
    <row r="96" spans="1:70">
      <c r="A96" s="1" t="s">
        <v>70</v>
      </c>
      <c r="B96" s="1" t="s">
        <v>71</v>
      </c>
      <c r="C96" s="1" t="s">
        <v>2114</v>
      </c>
      <c r="D96" s="1" t="s">
        <v>2115</v>
      </c>
      <c r="E96" s="1" t="s">
        <v>2116</v>
      </c>
      <c r="F96" s="1" t="s">
        <v>1492</v>
      </c>
      <c r="G96" s="1" t="s">
        <v>2117</v>
      </c>
      <c r="H96" s="1" t="s">
        <v>2118</v>
      </c>
      <c r="I96" s="1" t="s">
        <v>2119</v>
      </c>
      <c r="J96" s="1">
        <v>9032249904</v>
      </c>
      <c r="K96" s="1" t="s">
        <v>78</v>
      </c>
      <c r="L96" s="1" t="s">
        <v>2120</v>
      </c>
      <c r="M96" s="1" t="s">
        <v>80</v>
      </c>
      <c r="N96" s="1" t="s">
        <v>574</v>
      </c>
      <c r="O96" s="1" t="s">
        <v>2121</v>
      </c>
      <c r="P96" s="1" t="s">
        <v>82</v>
      </c>
      <c r="Q96" s="1" t="s">
        <v>2122</v>
      </c>
      <c r="R96" s="1" t="s">
        <v>2123</v>
      </c>
      <c r="S96" s="1">
        <v>8008010143</v>
      </c>
      <c r="T96" s="1" t="s">
        <v>85</v>
      </c>
      <c r="U96" s="1" t="s">
        <v>2124</v>
      </c>
      <c r="V96" s="1">
        <v>9292151592</v>
      </c>
      <c r="W96" s="1" t="s">
        <v>203</v>
      </c>
      <c r="X96" s="1" t="s">
        <v>2125</v>
      </c>
      <c r="Y96" s="1" t="s">
        <v>89</v>
      </c>
      <c r="Z96" s="1" t="s">
        <v>90</v>
      </c>
      <c r="AA96" s="1" t="s">
        <v>2125</v>
      </c>
      <c r="AB96" s="1" t="s">
        <v>89</v>
      </c>
      <c r="AC96" s="1" t="s">
        <v>90</v>
      </c>
      <c r="AD96" s="1" t="s">
        <v>91</v>
      </c>
      <c r="AE96" s="1" t="s">
        <v>91</v>
      </c>
      <c r="AF96" s="1" t="s">
        <v>2126</v>
      </c>
      <c r="AG96" s="1" t="s">
        <v>1826</v>
      </c>
      <c r="AH96" s="1" t="s">
        <v>181</v>
      </c>
      <c r="AI96" s="1" t="s">
        <v>154</v>
      </c>
      <c r="AJ96" s="1">
        <v>65.2</v>
      </c>
      <c r="AK96" s="1"/>
      <c r="AL96" s="1" t="s">
        <v>2127</v>
      </c>
      <c r="AM96" s="1" t="s">
        <v>440</v>
      </c>
      <c r="AN96" s="1" t="s">
        <v>154</v>
      </c>
      <c r="AO96" s="1" t="s">
        <v>99</v>
      </c>
      <c r="AP96" s="1">
        <v>94</v>
      </c>
      <c r="AQ96" s="1"/>
      <c r="AR96" s="1"/>
      <c r="AS96" s="1"/>
      <c r="AT96" s="1"/>
      <c r="AU96" s="1"/>
      <c r="AV96" s="1"/>
      <c r="AW96" s="1"/>
      <c r="AX96" s="1" t="s">
        <v>100</v>
      </c>
      <c r="AY96" s="1" t="s">
        <v>2128</v>
      </c>
      <c r="AZ96" s="1" t="s">
        <v>925</v>
      </c>
      <c r="BA96" s="1" t="s">
        <v>103</v>
      </c>
      <c r="BB96" s="1">
        <v>60.61</v>
      </c>
      <c r="BC96" s="1">
        <v>6.38</v>
      </c>
      <c r="BD96" s="1"/>
      <c r="BE96" s="1"/>
      <c r="BF96" s="1"/>
      <c r="BG96" s="1"/>
      <c r="BH96" s="1"/>
      <c r="BI96" s="1"/>
      <c r="BJ96" s="1" t="s">
        <v>2129</v>
      </c>
      <c r="BK96" s="1"/>
      <c r="BL96" s="1"/>
      <c r="BM96" s="1" t="s">
        <v>2130</v>
      </c>
      <c r="BN96" s="1">
        <v>40</v>
      </c>
      <c r="BO96" s="1" t="s">
        <v>2131</v>
      </c>
      <c r="BP96" s="1" t="str">
        <f>HYPERLINK("https://nconnect.nicmar.ac.in/storage/profile/ProfilePhoto_H2570096_192865.jpg","Download")</f>
        <v>0</v>
      </c>
      <c r="BQ96" s="3"/>
      <c r="BR96" s="3"/>
    </row>
    <row r="97" spans="1:70">
      <c r="A97" s="1" t="s">
        <v>70</v>
      </c>
      <c r="B97" s="1" t="s">
        <v>71</v>
      </c>
      <c r="C97" s="1" t="s">
        <v>2132</v>
      </c>
      <c r="D97" s="1" t="s">
        <v>2133</v>
      </c>
      <c r="E97" s="1"/>
      <c r="F97" s="1" t="s">
        <v>2134</v>
      </c>
      <c r="G97" s="1" t="s">
        <v>2135</v>
      </c>
      <c r="H97" s="1" t="s">
        <v>2136</v>
      </c>
      <c r="I97" s="1" t="s">
        <v>2137</v>
      </c>
      <c r="J97" s="1">
        <v>7907470300</v>
      </c>
      <c r="K97" s="1" t="s">
        <v>196</v>
      </c>
      <c r="L97" s="1" t="s">
        <v>2138</v>
      </c>
      <c r="M97" s="1" t="s">
        <v>80</v>
      </c>
      <c r="N97" s="1" t="s">
        <v>2139</v>
      </c>
      <c r="O97" s="1" t="s">
        <v>2140</v>
      </c>
      <c r="P97" s="1" t="s">
        <v>171</v>
      </c>
      <c r="Q97" s="1" t="s">
        <v>2141</v>
      </c>
      <c r="R97" s="1" t="s">
        <v>2142</v>
      </c>
      <c r="S97" s="1">
        <v>9447343532</v>
      </c>
      <c r="T97" s="1" t="s">
        <v>2143</v>
      </c>
      <c r="U97" s="1" t="s">
        <v>2144</v>
      </c>
      <c r="V97" s="1">
        <v>9495405336</v>
      </c>
      <c r="W97" s="1" t="s">
        <v>87</v>
      </c>
      <c r="X97" s="1" t="s">
        <v>2145</v>
      </c>
      <c r="Y97" s="1" t="s">
        <v>1129</v>
      </c>
      <c r="Z97" s="1" t="s">
        <v>256</v>
      </c>
      <c r="AA97" s="1" t="s">
        <v>2145</v>
      </c>
      <c r="AB97" s="1" t="s">
        <v>1129</v>
      </c>
      <c r="AC97" s="1" t="s">
        <v>256</v>
      </c>
      <c r="AD97" s="1" t="s">
        <v>91</v>
      </c>
      <c r="AE97" s="1" t="s">
        <v>91</v>
      </c>
      <c r="AF97" s="1" t="s">
        <v>2146</v>
      </c>
      <c r="AG97" s="1" t="s">
        <v>2147</v>
      </c>
      <c r="AH97" s="1" t="s">
        <v>125</v>
      </c>
      <c r="AI97" s="1" t="s">
        <v>438</v>
      </c>
      <c r="AJ97" s="1">
        <v>95.2</v>
      </c>
      <c r="AK97" s="1"/>
      <c r="AL97" s="1" t="s">
        <v>2148</v>
      </c>
      <c r="AM97" s="1" t="s">
        <v>2147</v>
      </c>
      <c r="AN97" s="1" t="s">
        <v>315</v>
      </c>
      <c r="AO97" s="1" t="s">
        <v>604</v>
      </c>
      <c r="AP97" s="1">
        <v>83</v>
      </c>
      <c r="AQ97" s="1"/>
      <c r="AR97" s="1"/>
      <c r="AS97" s="1"/>
      <c r="AT97" s="1"/>
      <c r="AU97" s="1"/>
      <c r="AV97" s="1"/>
      <c r="AW97" s="1"/>
      <c r="AX97" s="1" t="s">
        <v>262</v>
      </c>
      <c r="AY97" s="1" t="s">
        <v>2149</v>
      </c>
      <c r="AZ97" s="1" t="s">
        <v>131</v>
      </c>
      <c r="BA97" s="1" t="s">
        <v>607</v>
      </c>
      <c r="BB97" s="1">
        <v>77</v>
      </c>
      <c r="BC97" s="1">
        <v>7.7</v>
      </c>
      <c r="BD97" s="1"/>
      <c r="BE97" s="1"/>
      <c r="BF97" s="1"/>
      <c r="BG97" s="1"/>
      <c r="BH97" s="1"/>
      <c r="BI97" s="1"/>
      <c r="BJ97" s="1" t="s">
        <v>2150</v>
      </c>
      <c r="BK97" s="1"/>
      <c r="BL97" s="1"/>
      <c r="BM97" s="1" t="s">
        <v>2151</v>
      </c>
      <c r="BN97" s="1">
        <v>41</v>
      </c>
      <c r="BO97" s="1"/>
      <c r="BP97" s="1" t="str">
        <f>HYPERLINK("https://nconnect.nicmar.ac.in/storage/profile/ProfilePhoto_H2570099_816274.jpg","Download")</f>
        <v>0</v>
      </c>
      <c r="BQ97" s="3"/>
      <c r="BR97" s="3"/>
    </row>
    <row r="98" spans="1:70">
      <c r="A98" s="1" t="s">
        <v>70</v>
      </c>
      <c r="B98" s="1" t="s">
        <v>71</v>
      </c>
      <c r="C98" s="1" t="s">
        <v>2152</v>
      </c>
      <c r="D98" s="1" t="s">
        <v>2153</v>
      </c>
      <c r="E98" s="1"/>
      <c r="F98" s="1" t="s">
        <v>721</v>
      </c>
      <c r="G98" s="1" t="s">
        <v>2154</v>
      </c>
      <c r="H98" s="1" t="s">
        <v>2155</v>
      </c>
      <c r="I98" s="1" t="s">
        <v>2156</v>
      </c>
      <c r="J98" s="1">
        <v>8590611321</v>
      </c>
      <c r="K98" s="1" t="s">
        <v>78</v>
      </c>
      <c r="L98" s="1" t="s">
        <v>2157</v>
      </c>
      <c r="M98" s="1" t="s">
        <v>80</v>
      </c>
      <c r="N98" s="1" t="s">
        <v>2158</v>
      </c>
      <c r="O98" s="1"/>
      <c r="P98" s="1" t="s">
        <v>171</v>
      </c>
      <c r="Q98" s="1" t="s">
        <v>2159</v>
      </c>
      <c r="R98" s="1" t="s">
        <v>2160</v>
      </c>
      <c r="S98" s="1">
        <v>9447323647</v>
      </c>
      <c r="T98" s="1" t="s">
        <v>85</v>
      </c>
      <c r="U98" s="1" t="s">
        <v>2161</v>
      </c>
      <c r="V98" s="1">
        <v>9446533647</v>
      </c>
      <c r="W98" s="1" t="s">
        <v>203</v>
      </c>
      <c r="X98" s="1" t="s">
        <v>2162</v>
      </c>
      <c r="Y98" s="1" t="s">
        <v>2163</v>
      </c>
      <c r="Z98" s="1" t="s">
        <v>256</v>
      </c>
      <c r="AA98" s="1" t="s">
        <v>2162</v>
      </c>
      <c r="AB98" s="1" t="s">
        <v>2163</v>
      </c>
      <c r="AC98" s="1" t="s">
        <v>256</v>
      </c>
      <c r="AD98" s="1" t="s">
        <v>91</v>
      </c>
      <c r="AE98" s="1" t="s">
        <v>91</v>
      </c>
      <c r="AF98" s="1" t="s">
        <v>2164</v>
      </c>
      <c r="AG98" s="1" t="s">
        <v>2165</v>
      </c>
      <c r="AH98" s="1" t="s">
        <v>181</v>
      </c>
      <c r="AI98" s="1" t="s">
        <v>125</v>
      </c>
      <c r="AJ98" s="1">
        <v>73.8</v>
      </c>
      <c r="AK98" s="1"/>
      <c r="AL98" s="1" t="s">
        <v>2166</v>
      </c>
      <c r="AM98" s="1" t="s">
        <v>2167</v>
      </c>
      <c r="AN98" s="1" t="s">
        <v>151</v>
      </c>
      <c r="AO98" s="1" t="s">
        <v>183</v>
      </c>
      <c r="AP98" s="1">
        <v>78.25</v>
      </c>
      <c r="AQ98" s="1"/>
      <c r="AR98" s="1"/>
      <c r="AS98" s="1"/>
      <c r="AT98" s="1"/>
      <c r="AU98" s="1"/>
      <c r="AV98" s="1"/>
      <c r="AW98" s="1"/>
      <c r="AX98" s="1" t="s">
        <v>2168</v>
      </c>
      <c r="AY98" s="1" t="s">
        <v>2169</v>
      </c>
      <c r="AZ98" s="1" t="s">
        <v>186</v>
      </c>
      <c r="BA98" s="1" t="s">
        <v>2170</v>
      </c>
      <c r="BB98" s="1">
        <v>66.3</v>
      </c>
      <c r="BC98" s="1">
        <v>6.63</v>
      </c>
      <c r="BD98" s="1"/>
      <c r="BE98" s="1"/>
      <c r="BF98" s="1"/>
      <c r="BG98" s="1"/>
      <c r="BH98" s="1"/>
      <c r="BI98" s="1"/>
      <c r="BJ98" s="1" t="s">
        <v>2171</v>
      </c>
      <c r="BK98" s="1"/>
      <c r="BL98" s="1"/>
      <c r="BM98" s="1" t="s">
        <v>2172</v>
      </c>
      <c r="BN98" s="1">
        <v>104</v>
      </c>
      <c r="BO98" s="1"/>
      <c r="BP98" s="1" t="str">
        <f>HYPERLINK("https://nconnect.nicmar.ac.in/storage/profile/ProfilePhoto_H2570100_896542.jpg","Download")</f>
        <v>0</v>
      </c>
      <c r="BQ98" s="3"/>
      <c r="BR98" s="3"/>
    </row>
    <row r="99" spans="1:70">
      <c r="A99" s="1" t="s">
        <v>70</v>
      </c>
      <c r="B99" s="1" t="s">
        <v>71</v>
      </c>
      <c r="C99" s="1" t="s">
        <v>2173</v>
      </c>
      <c r="D99" s="1" t="s">
        <v>2174</v>
      </c>
      <c r="E99" s="1"/>
      <c r="F99" s="1" t="s">
        <v>2175</v>
      </c>
      <c r="G99" s="1" t="s">
        <v>2176</v>
      </c>
      <c r="H99" s="1" t="s">
        <v>2177</v>
      </c>
      <c r="I99" s="1" t="s">
        <v>2178</v>
      </c>
      <c r="J99" s="1">
        <v>9591351289</v>
      </c>
      <c r="K99" s="1" t="s">
        <v>78</v>
      </c>
      <c r="L99" s="1" t="s">
        <v>2179</v>
      </c>
      <c r="M99" s="1" t="s">
        <v>80</v>
      </c>
      <c r="N99" s="1" t="s">
        <v>2180</v>
      </c>
      <c r="O99" s="1"/>
      <c r="P99" s="1" t="s">
        <v>171</v>
      </c>
      <c r="Q99" s="1" t="s">
        <v>2181</v>
      </c>
      <c r="R99" s="1" t="s">
        <v>2182</v>
      </c>
      <c r="S99" s="1">
        <v>9880176903</v>
      </c>
      <c r="T99" s="1" t="s">
        <v>2183</v>
      </c>
      <c r="U99" s="1" t="s">
        <v>2184</v>
      </c>
      <c r="V99" s="1">
        <v>9880576442</v>
      </c>
      <c r="W99" s="1" t="s">
        <v>2185</v>
      </c>
      <c r="X99" s="1" t="s">
        <v>2186</v>
      </c>
      <c r="Y99" s="1" t="s">
        <v>732</v>
      </c>
      <c r="Z99" s="1" t="s">
        <v>733</v>
      </c>
      <c r="AA99" s="1" t="s">
        <v>2186</v>
      </c>
      <c r="AB99" s="1" t="s">
        <v>732</v>
      </c>
      <c r="AC99" s="1" t="s">
        <v>733</v>
      </c>
      <c r="AD99" s="1" t="s">
        <v>91</v>
      </c>
      <c r="AE99" s="1" t="s">
        <v>91</v>
      </c>
      <c r="AF99" s="1" t="s">
        <v>2187</v>
      </c>
      <c r="AG99" s="1" t="s">
        <v>2188</v>
      </c>
      <c r="AH99" s="1" t="s">
        <v>822</v>
      </c>
      <c r="AI99" s="1" t="s">
        <v>415</v>
      </c>
      <c r="AJ99" s="1">
        <v>77.9</v>
      </c>
      <c r="AK99" s="1">
        <v>8.2</v>
      </c>
      <c r="AL99" s="1" t="s">
        <v>2189</v>
      </c>
      <c r="AM99" s="1" t="s">
        <v>2190</v>
      </c>
      <c r="AN99" s="1" t="s">
        <v>339</v>
      </c>
      <c r="AO99" s="1" t="s">
        <v>125</v>
      </c>
      <c r="AP99" s="1">
        <v>77</v>
      </c>
      <c r="AQ99" s="1"/>
      <c r="AR99" s="1"/>
      <c r="AS99" s="1"/>
      <c r="AT99" s="1"/>
      <c r="AU99" s="1"/>
      <c r="AV99" s="1"/>
      <c r="AW99" s="1"/>
      <c r="AX99" s="1" t="s">
        <v>2191</v>
      </c>
      <c r="AY99" s="1" t="s">
        <v>2192</v>
      </c>
      <c r="AZ99" s="1" t="s">
        <v>211</v>
      </c>
      <c r="BA99" s="1" t="s">
        <v>343</v>
      </c>
      <c r="BB99" s="1">
        <v>64.3</v>
      </c>
      <c r="BC99" s="1">
        <v>7.18</v>
      </c>
      <c r="BD99" s="1"/>
      <c r="BE99" s="1"/>
      <c r="BF99" s="1"/>
      <c r="BG99" s="1"/>
      <c r="BH99" s="1"/>
      <c r="BI99" s="1"/>
      <c r="BJ99" s="1" t="s">
        <v>2193</v>
      </c>
      <c r="BK99" s="1" t="s">
        <v>2194</v>
      </c>
      <c r="BL99" s="1" t="s">
        <v>2195</v>
      </c>
      <c r="BM99" s="1" t="s">
        <v>2196</v>
      </c>
      <c r="BN99" s="1">
        <v>36</v>
      </c>
      <c r="BO99" s="1"/>
      <c r="BP99" s="1" t="str">
        <f>HYPERLINK("https://nconnect.nicmar.ac.in/storage/profile/ProfilePhoto_H2570101_527614.jpg","Download")</f>
        <v>0</v>
      </c>
      <c r="BQ99" s="3"/>
      <c r="BR99" s="3"/>
    </row>
    <row r="100" spans="1:70">
      <c r="A100" s="1" t="s">
        <v>70</v>
      </c>
      <c r="B100" s="1" t="s">
        <v>71</v>
      </c>
      <c r="C100" s="1" t="s">
        <v>2197</v>
      </c>
      <c r="D100" s="1" t="s">
        <v>2198</v>
      </c>
      <c r="E100" s="1" t="s">
        <v>2199</v>
      </c>
      <c r="F100" s="1" t="s">
        <v>2200</v>
      </c>
      <c r="G100" s="1" t="s">
        <v>2201</v>
      </c>
      <c r="H100" s="1" t="s">
        <v>2202</v>
      </c>
      <c r="I100" s="1" t="s">
        <v>2203</v>
      </c>
      <c r="J100" s="1">
        <v>9998275399</v>
      </c>
      <c r="K100" s="1" t="s">
        <v>196</v>
      </c>
      <c r="L100" s="1" t="s">
        <v>2204</v>
      </c>
      <c r="M100" s="1" t="s">
        <v>80</v>
      </c>
      <c r="N100" s="1" t="s">
        <v>2205</v>
      </c>
      <c r="O100" s="1" t="s">
        <v>2206</v>
      </c>
      <c r="P100" s="1" t="s">
        <v>82</v>
      </c>
      <c r="Q100" s="1" t="s">
        <v>2207</v>
      </c>
      <c r="R100" s="1" t="s">
        <v>2208</v>
      </c>
      <c r="S100" s="1">
        <v>9824412308</v>
      </c>
      <c r="T100" s="1" t="s">
        <v>551</v>
      </c>
      <c r="U100" s="1" t="s">
        <v>2209</v>
      </c>
      <c r="V100" s="1">
        <v>9714330367</v>
      </c>
      <c r="W100" s="1" t="s">
        <v>87</v>
      </c>
      <c r="X100" s="1" t="s">
        <v>2210</v>
      </c>
      <c r="Y100" s="1" t="s">
        <v>2211</v>
      </c>
      <c r="Z100" s="1" t="s">
        <v>2212</v>
      </c>
      <c r="AA100" s="1" t="s">
        <v>2210</v>
      </c>
      <c r="AB100" s="1" t="s">
        <v>2211</v>
      </c>
      <c r="AC100" s="1" t="s">
        <v>2212</v>
      </c>
      <c r="AD100" s="1" t="s">
        <v>91</v>
      </c>
      <c r="AE100" s="1" t="s">
        <v>91</v>
      </c>
      <c r="AF100" s="1" t="s">
        <v>2213</v>
      </c>
      <c r="AG100" s="1" t="s">
        <v>2214</v>
      </c>
      <c r="AH100" s="1" t="s">
        <v>339</v>
      </c>
      <c r="AI100" s="1" t="s">
        <v>692</v>
      </c>
      <c r="AJ100" s="1">
        <v>74.33</v>
      </c>
      <c r="AK100" s="1">
        <v>0</v>
      </c>
      <c r="AL100" s="1" t="s">
        <v>2215</v>
      </c>
      <c r="AM100" s="1" t="s">
        <v>2214</v>
      </c>
      <c r="AN100" s="1" t="s">
        <v>151</v>
      </c>
      <c r="AO100" s="1" t="s">
        <v>95</v>
      </c>
      <c r="AP100" s="1">
        <v>68.15</v>
      </c>
      <c r="AQ100" s="1">
        <v>0</v>
      </c>
      <c r="AR100" s="1"/>
      <c r="AS100" s="1"/>
      <c r="AT100" s="1"/>
      <c r="AU100" s="1"/>
      <c r="AV100" s="1"/>
      <c r="AW100" s="1"/>
      <c r="AX100" s="1" t="s">
        <v>2216</v>
      </c>
      <c r="AY100" s="1" t="s">
        <v>2217</v>
      </c>
      <c r="AZ100" s="1" t="s">
        <v>365</v>
      </c>
      <c r="BA100" s="1" t="s">
        <v>132</v>
      </c>
      <c r="BB100" s="1">
        <v>68</v>
      </c>
      <c r="BC100" s="1">
        <v>7.3</v>
      </c>
      <c r="BD100" s="1"/>
      <c r="BE100" s="1"/>
      <c r="BF100" s="1"/>
      <c r="BG100" s="1"/>
      <c r="BH100" s="1"/>
      <c r="BI100" s="1"/>
      <c r="BJ100" s="1" t="s">
        <v>2218</v>
      </c>
      <c r="BK100" s="1"/>
      <c r="BL100" s="1"/>
      <c r="BM100" s="1" t="s">
        <v>2219</v>
      </c>
      <c r="BN100" s="1">
        <v>66</v>
      </c>
      <c r="BO100" s="1"/>
      <c r="BP100" s="1" t="str">
        <f>HYPERLINK("https://nconnect.nicmar.ac.in/storage/profile/ProfilePhoto_H2570102_965473.jpg","Download")</f>
        <v>0</v>
      </c>
      <c r="BQ100" s="3"/>
      <c r="BR100" s="3"/>
    </row>
    <row r="101" spans="1:70">
      <c r="A101" s="1" t="s">
        <v>70</v>
      </c>
      <c r="B101" s="1" t="s">
        <v>71</v>
      </c>
      <c r="C101" s="1" t="s">
        <v>2220</v>
      </c>
      <c r="D101" s="1" t="s">
        <v>2221</v>
      </c>
      <c r="E101" s="1"/>
      <c r="F101" s="1" t="s">
        <v>2222</v>
      </c>
      <c r="G101" s="1" t="s">
        <v>2223</v>
      </c>
      <c r="H101" s="1" t="s">
        <v>2224</v>
      </c>
      <c r="I101" s="1" t="s">
        <v>2225</v>
      </c>
      <c r="J101" s="1">
        <v>8186043208</v>
      </c>
      <c r="K101" s="1" t="s">
        <v>196</v>
      </c>
      <c r="L101" s="1" t="s">
        <v>2226</v>
      </c>
      <c r="M101" s="1" t="s">
        <v>80</v>
      </c>
      <c r="N101" s="1" t="s">
        <v>574</v>
      </c>
      <c r="O101" s="1" t="s">
        <v>2227</v>
      </c>
      <c r="P101" s="1" t="s">
        <v>82</v>
      </c>
      <c r="Q101" s="1" t="s">
        <v>2228</v>
      </c>
      <c r="R101" s="1" t="s">
        <v>2229</v>
      </c>
      <c r="S101" s="1">
        <v>9441114527</v>
      </c>
      <c r="T101" s="1" t="s">
        <v>2230</v>
      </c>
      <c r="U101" s="1" t="s">
        <v>2231</v>
      </c>
      <c r="V101" s="1">
        <v>9951090516</v>
      </c>
      <c r="W101" s="1" t="s">
        <v>580</v>
      </c>
      <c r="X101" s="1" t="s">
        <v>2232</v>
      </c>
      <c r="Y101" s="1" t="s">
        <v>943</v>
      </c>
      <c r="Z101" s="1" t="s">
        <v>90</v>
      </c>
      <c r="AA101" s="1" t="s">
        <v>2232</v>
      </c>
      <c r="AB101" s="1" t="s">
        <v>943</v>
      </c>
      <c r="AC101" s="1" t="s">
        <v>90</v>
      </c>
      <c r="AD101" s="1" t="s">
        <v>91</v>
      </c>
      <c r="AE101" s="1" t="s">
        <v>91</v>
      </c>
      <c r="AF101" s="1" t="s">
        <v>2233</v>
      </c>
      <c r="AG101" s="1" t="s">
        <v>1212</v>
      </c>
      <c r="AH101" s="1" t="s">
        <v>339</v>
      </c>
      <c r="AI101" s="1" t="s">
        <v>340</v>
      </c>
      <c r="AJ101" s="1">
        <v>92.15</v>
      </c>
      <c r="AK101" s="1">
        <v>9.7</v>
      </c>
      <c r="AL101" s="1" t="s">
        <v>2234</v>
      </c>
      <c r="AM101" s="1" t="s">
        <v>1212</v>
      </c>
      <c r="AN101" s="1" t="s">
        <v>181</v>
      </c>
      <c r="AO101" s="1" t="s">
        <v>363</v>
      </c>
      <c r="AP101" s="1">
        <v>97.8</v>
      </c>
      <c r="AQ101" s="1">
        <v>10</v>
      </c>
      <c r="AR101" s="1"/>
      <c r="AS101" s="1"/>
      <c r="AT101" s="1"/>
      <c r="AU101" s="1"/>
      <c r="AV101" s="1"/>
      <c r="AW101" s="1"/>
      <c r="AX101" s="1" t="s">
        <v>100</v>
      </c>
      <c r="AY101" s="1" t="s">
        <v>2235</v>
      </c>
      <c r="AZ101" s="1" t="s">
        <v>260</v>
      </c>
      <c r="BA101" s="1" t="s">
        <v>343</v>
      </c>
      <c r="BB101" s="1">
        <v>81.81</v>
      </c>
      <c r="BC101" s="1">
        <v>8.19</v>
      </c>
      <c r="BD101" s="1"/>
      <c r="BE101" s="1"/>
      <c r="BF101" s="1"/>
      <c r="BG101" s="1"/>
      <c r="BH101" s="1"/>
      <c r="BI101" s="1"/>
      <c r="BJ101" s="1" t="s">
        <v>2236</v>
      </c>
      <c r="BK101" s="1"/>
      <c r="BL101" s="1"/>
      <c r="BM101" s="1" t="s">
        <v>2237</v>
      </c>
      <c r="BN101" s="1">
        <v>40</v>
      </c>
      <c r="BO101" s="1" t="s">
        <v>2238</v>
      </c>
      <c r="BP101" s="1" t="str">
        <f>HYPERLINK("https://nconnect.nicmar.ac.in/storage/profile/ProfilePhoto_H2570103_214396.jpg","Download")</f>
        <v>0</v>
      </c>
      <c r="BQ101" s="3"/>
      <c r="BR101" s="3"/>
    </row>
    <row r="102" spans="1:70">
      <c r="A102" s="1" t="s">
        <v>70</v>
      </c>
      <c r="B102" s="1" t="s">
        <v>71</v>
      </c>
      <c r="C102" s="1" t="s">
        <v>2239</v>
      </c>
      <c r="D102" s="1" t="s">
        <v>2240</v>
      </c>
      <c r="E102" s="1"/>
      <c r="F102" s="1" t="s">
        <v>2241</v>
      </c>
      <c r="G102" s="1" t="s">
        <v>2242</v>
      </c>
      <c r="H102" s="1" t="s">
        <v>2243</v>
      </c>
      <c r="I102" s="1" t="s">
        <v>2244</v>
      </c>
      <c r="J102" s="1">
        <v>8885969666</v>
      </c>
      <c r="K102" s="1" t="s">
        <v>78</v>
      </c>
      <c r="L102" s="1" t="s">
        <v>2245</v>
      </c>
      <c r="M102" s="1" t="s">
        <v>80</v>
      </c>
      <c r="N102" s="1" t="s">
        <v>2246</v>
      </c>
      <c r="O102" s="1"/>
      <c r="P102" s="1" t="s">
        <v>82</v>
      </c>
      <c r="Q102" s="1" t="s">
        <v>2247</v>
      </c>
      <c r="R102" s="1" t="s">
        <v>2248</v>
      </c>
      <c r="S102" s="1">
        <v>9848466602</v>
      </c>
      <c r="T102" s="1" t="s">
        <v>85</v>
      </c>
      <c r="U102" s="1" t="s">
        <v>2249</v>
      </c>
      <c r="V102" s="1">
        <v>9951107772</v>
      </c>
      <c r="W102" s="1" t="s">
        <v>203</v>
      </c>
      <c r="X102" s="1" t="s">
        <v>2250</v>
      </c>
      <c r="Y102" s="1" t="s">
        <v>89</v>
      </c>
      <c r="Z102" s="1" t="s">
        <v>90</v>
      </c>
      <c r="AA102" s="1" t="s">
        <v>2251</v>
      </c>
      <c r="AB102" s="1" t="s">
        <v>2252</v>
      </c>
      <c r="AC102" s="1" t="s">
        <v>90</v>
      </c>
      <c r="AD102" s="1" t="s">
        <v>91</v>
      </c>
      <c r="AE102" s="1" t="s">
        <v>91</v>
      </c>
      <c r="AF102" s="1" t="s">
        <v>2253</v>
      </c>
      <c r="AG102" s="1" t="s">
        <v>2254</v>
      </c>
      <c r="AH102" s="1" t="s">
        <v>692</v>
      </c>
      <c r="AI102" s="1" t="s">
        <v>485</v>
      </c>
      <c r="AJ102" s="1">
        <v>86.45</v>
      </c>
      <c r="AK102" s="1">
        <v>9.1</v>
      </c>
      <c r="AL102" s="1" t="s">
        <v>2255</v>
      </c>
      <c r="AM102" s="1" t="s">
        <v>2256</v>
      </c>
      <c r="AN102" s="1" t="s">
        <v>485</v>
      </c>
      <c r="AO102" s="1" t="s">
        <v>183</v>
      </c>
      <c r="AP102" s="1">
        <v>76.9</v>
      </c>
      <c r="AQ102" s="1">
        <v>7.69</v>
      </c>
      <c r="AR102" s="1"/>
      <c r="AS102" s="1"/>
      <c r="AT102" s="1"/>
      <c r="AU102" s="1"/>
      <c r="AV102" s="1"/>
      <c r="AW102" s="1"/>
      <c r="AX102" s="1" t="s">
        <v>651</v>
      </c>
      <c r="AY102" s="1" t="s">
        <v>2257</v>
      </c>
      <c r="AZ102" s="1" t="s">
        <v>186</v>
      </c>
      <c r="BA102" s="1" t="s">
        <v>904</v>
      </c>
      <c r="BB102" s="1">
        <v>61.8</v>
      </c>
      <c r="BC102" s="1">
        <v>6.18</v>
      </c>
      <c r="BD102" s="1"/>
      <c r="BE102" s="1"/>
      <c r="BF102" s="1"/>
      <c r="BG102" s="1"/>
      <c r="BH102" s="1"/>
      <c r="BI102" s="1"/>
      <c r="BJ102" s="1" t="s">
        <v>2258</v>
      </c>
      <c r="BK102" s="1"/>
      <c r="BL102" s="1"/>
      <c r="BM102" s="1" t="s">
        <v>2259</v>
      </c>
      <c r="BN102" s="1">
        <v>87</v>
      </c>
      <c r="BO102" s="1"/>
      <c r="BP102" s="1" t="str">
        <f>HYPERLINK("https://nconnect.nicmar.ac.in/storage/profile/ProfilePhoto_H2570104_249653.jpg","Download")</f>
        <v>0</v>
      </c>
      <c r="BQ102" s="3"/>
      <c r="BR102" s="3"/>
    </row>
    <row r="103" spans="1:70">
      <c r="A103" s="1" t="s">
        <v>70</v>
      </c>
      <c r="B103" s="1" t="s">
        <v>71</v>
      </c>
      <c r="C103" s="1" t="s">
        <v>2260</v>
      </c>
      <c r="D103" s="1" t="s">
        <v>2261</v>
      </c>
      <c r="E103" s="1"/>
      <c r="F103" s="1" t="s">
        <v>2262</v>
      </c>
      <c r="G103" s="1" t="s">
        <v>2263</v>
      </c>
      <c r="H103" s="1" t="s">
        <v>2264</v>
      </c>
      <c r="I103" s="1" t="s">
        <v>2265</v>
      </c>
      <c r="J103" s="1">
        <v>9502291516</v>
      </c>
      <c r="K103" s="1" t="s">
        <v>78</v>
      </c>
      <c r="L103" s="1" t="s">
        <v>2266</v>
      </c>
      <c r="M103" s="1" t="s">
        <v>80</v>
      </c>
      <c r="N103" s="1" t="s">
        <v>500</v>
      </c>
      <c r="O103" s="1" t="s">
        <v>2267</v>
      </c>
      <c r="P103" s="1" t="s">
        <v>82</v>
      </c>
      <c r="Q103" s="1" t="s">
        <v>2268</v>
      </c>
      <c r="R103" s="1" t="s">
        <v>2269</v>
      </c>
      <c r="S103" s="1">
        <v>9640371206</v>
      </c>
      <c r="T103" s="1" t="s">
        <v>377</v>
      </c>
      <c r="U103" s="1" t="s">
        <v>2270</v>
      </c>
      <c r="V103" s="1">
        <v>9652298837</v>
      </c>
      <c r="W103" s="1" t="s">
        <v>146</v>
      </c>
      <c r="X103" s="1" t="s">
        <v>2271</v>
      </c>
      <c r="Y103" s="1" t="s">
        <v>307</v>
      </c>
      <c r="Z103" s="1" t="s">
        <v>308</v>
      </c>
      <c r="AA103" s="1" t="s">
        <v>2271</v>
      </c>
      <c r="AB103" s="1" t="s">
        <v>307</v>
      </c>
      <c r="AC103" s="1" t="s">
        <v>308</v>
      </c>
      <c r="AD103" s="1" t="s">
        <v>91</v>
      </c>
      <c r="AE103" s="1" t="s">
        <v>91</v>
      </c>
      <c r="AF103" s="1" t="s">
        <v>2272</v>
      </c>
      <c r="AG103" s="1" t="s">
        <v>2273</v>
      </c>
      <c r="AH103" s="1" t="s">
        <v>181</v>
      </c>
      <c r="AI103" s="1" t="s">
        <v>312</v>
      </c>
      <c r="AJ103" s="1">
        <v>87.4</v>
      </c>
      <c r="AK103" s="1">
        <v>9.2</v>
      </c>
      <c r="AL103" s="1"/>
      <c r="AM103" s="1"/>
      <c r="AN103" s="1"/>
      <c r="AO103" s="1"/>
      <c r="AP103" s="1"/>
      <c r="AQ103" s="1"/>
      <c r="AR103" s="1" t="s">
        <v>209</v>
      </c>
      <c r="AS103" s="1" t="s">
        <v>2274</v>
      </c>
      <c r="AT103" s="1" t="s">
        <v>260</v>
      </c>
      <c r="AU103" s="1" t="s">
        <v>2275</v>
      </c>
      <c r="AV103" s="1">
        <v>79.72</v>
      </c>
      <c r="AW103" s="1"/>
      <c r="AX103" s="1" t="s">
        <v>2276</v>
      </c>
      <c r="AY103" s="1" t="s">
        <v>2277</v>
      </c>
      <c r="AZ103" s="1" t="s">
        <v>290</v>
      </c>
      <c r="BA103" s="1" t="s">
        <v>443</v>
      </c>
      <c r="BB103" s="1">
        <v>73.1</v>
      </c>
      <c r="BC103" s="1">
        <v>7.81</v>
      </c>
      <c r="BD103" s="1"/>
      <c r="BE103" s="1"/>
      <c r="BF103" s="1"/>
      <c r="BG103" s="1"/>
      <c r="BH103" s="1"/>
      <c r="BI103" s="1"/>
      <c r="BJ103" s="1" t="s">
        <v>2278</v>
      </c>
      <c r="BK103" s="1"/>
      <c r="BL103" s="1"/>
      <c r="BM103" s="1" t="s">
        <v>2279</v>
      </c>
      <c r="BN103" s="1">
        <v>34</v>
      </c>
      <c r="BO103" s="1"/>
      <c r="BP103" s="1" t="str">
        <f>HYPERLINK("https://nconnect.nicmar.ac.in/storage/profile/ProfilePhoto_H2570105_963458.jpg","Download")</f>
        <v>0</v>
      </c>
      <c r="BQ103" s="3"/>
      <c r="BR103" s="3"/>
    </row>
    <row r="104" spans="1:70">
      <c r="A104" s="1" t="s">
        <v>70</v>
      </c>
      <c r="B104" s="1" t="s">
        <v>71</v>
      </c>
      <c r="C104" s="1" t="s">
        <v>2280</v>
      </c>
      <c r="D104" s="1" t="s">
        <v>2281</v>
      </c>
      <c r="E104" s="1" t="s">
        <v>2282</v>
      </c>
      <c r="F104" s="1" t="s">
        <v>1492</v>
      </c>
      <c r="G104" s="1" t="s">
        <v>2283</v>
      </c>
      <c r="H104" s="1" t="s">
        <v>2284</v>
      </c>
      <c r="I104" s="1" t="s">
        <v>2285</v>
      </c>
      <c r="J104" s="1">
        <v>8184947194</v>
      </c>
      <c r="K104" s="1" t="s">
        <v>78</v>
      </c>
      <c r="L104" s="1" t="s">
        <v>2286</v>
      </c>
      <c r="M104" s="1" t="s">
        <v>80</v>
      </c>
      <c r="N104" s="1" t="s">
        <v>574</v>
      </c>
      <c r="O104" s="1" t="s">
        <v>2287</v>
      </c>
      <c r="P104" s="1" t="s">
        <v>171</v>
      </c>
      <c r="Q104" s="1" t="s">
        <v>2288</v>
      </c>
      <c r="R104" s="1" t="s">
        <v>2289</v>
      </c>
      <c r="S104" s="1">
        <v>9848950061</v>
      </c>
      <c r="T104" s="1" t="s">
        <v>2290</v>
      </c>
      <c r="U104" s="1" t="s">
        <v>2291</v>
      </c>
      <c r="V104" s="1">
        <v>9912322911</v>
      </c>
      <c r="W104" s="1" t="s">
        <v>203</v>
      </c>
      <c r="X104" s="1" t="s">
        <v>2292</v>
      </c>
      <c r="Y104" s="1" t="s">
        <v>2252</v>
      </c>
      <c r="Z104" s="1" t="s">
        <v>90</v>
      </c>
      <c r="AA104" s="1" t="s">
        <v>2292</v>
      </c>
      <c r="AB104" s="1" t="s">
        <v>2252</v>
      </c>
      <c r="AC104" s="1" t="s">
        <v>90</v>
      </c>
      <c r="AD104" s="1" t="s">
        <v>91</v>
      </c>
      <c r="AE104" s="1" t="s">
        <v>91</v>
      </c>
      <c r="AF104" s="1" t="s">
        <v>2293</v>
      </c>
      <c r="AG104" s="1" t="s">
        <v>2294</v>
      </c>
      <c r="AH104" s="1" t="s">
        <v>384</v>
      </c>
      <c r="AI104" s="1" t="s">
        <v>125</v>
      </c>
      <c r="AJ104" s="1">
        <v>73.8</v>
      </c>
      <c r="AK104" s="1">
        <v>0</v>
      </c>
      <c r="AL104" s="1" t="s">
        <v>2293</v>
      </c>
      <c r="AM104" s="1" t="s">
        <v>2294</v>
      </c>
      <c r="AN104" s="1" t="s">
        <v>384</v>
      </c>
      <c r="AO104" s="1" t="s">
        <v>183</v>
      </c>
      <c r="AP104" s="1">
        <v>74</v>
      </c>
      <c r="AQ104" s="1">
        <v>0</v>
      </c>
      <c r="AR104" s="1"/>
      <c r="AS104" s="1"/>
      <c r="AT104" s="1"/>
      <c r="AU104" s="1"/>
      <c r="AV104" s="1"/>
      <c r="AW104" s="1"/>
      <c r="AX104" s="1" t="s">
        <v>1258</v>
      </c>
      <c r="AY104" s="1" t="s">
        <v>2295</v>
      </c>
      <c r="AZ104" s="1" t="s">
        <v>365</v>
      </c>
      <c r="BA104" s="1" t="s">
        <v>1091</v>
      </c>
      <c r="BB104" s="1">
        <v>71.3</v>
      </c>
      <c r="BC104" s="1">
        <v>7.63</v>
      </c>
      <c r="BD104" s="1"/>
      <c r="BE104" s="1"/>
      <c r="BF104" s="1"/>
      <c r="BG104" s="1"/>
      <c r="BH104" s="1"/>
      <c r="BI104" s="1"/>
      <c r="BJ104" s="1" t="s">
        <v>2296</v>
      </c>
      <c r="BK104" s="1"/>
      <c r="BL104" s="1"/>
      <c r="BM104" s="1" t="s">
        <v>2297</v>
      </c>
      <c r="BN104" s="1">
        <v>44</v>
      </c>
      <c r="BO104" s="1" t="s">
        <v>2298</v>
      </c>
      <c r="BP104" s="1" t="str">
        <f>HYPERLINK("https://nconnect.nicmar.ac.in/storage/profile/ProfilePhoto_H2570106_281479.jpg","Download")</f>
        <v>0</v>
      </c>
      <c r="BQ104" s="3"/>
      <c r="BR104" s="3"/>
    </row>
    <row r="105" spans="1:70">
      <c r="A105" s="1" t="s">
        <v>70</v>
      </c>
      <c r="B105" s="1" t="s">
        <v>71</v>
      </c>
      <c r="C105" s="1" t="s">
        <v>2299</v>
      </c>
      <c r="D105" s="1" t="s">
        <v>2300</v>
      </c>
      <c r="E105" s="1" t="s">
        <v>2301</v>
      </c>
      <c r="F105" s="1" t="s">
        <v>2302</v>
      </c>
      <c r="G105" s="1" t="s">
        <v>2303</v>
      </c>
      <c r="H105" s="1" t="s">
        <v>2304</v>
      </c>
      <c r="I105" s="1" t="s">
        <v>2305</v>
      </c>
      <c r="J105" s="1">
        <v>9703444147</v>
      </c>
      <c r="K105" s="1" t="s">
        <v>196</v>
      </c>
      <c r="L105" s="1" t="s">
        <v>2306</v>
      </c>
      <c r="M105" s="1" t="s">
        <v>80</v>
      </c>
      <c r="N105" s="1" t="s">
        <v>2307</v>
      </c>
      <c r="O105" s="1"/>
      <c r="P105" s="1" t="s">
        <v>329</v>
      </c>
      <c r="Q105" s="1" t="s">
        <v>2308</v>
      </c>
      <c r="R105" s="1" t="s">
        <v>2309</v>
      </c>
      <c r="S105" s="1">
        <v>9440014423</v>
      </c>
      <c r="T105" s="1" t="s">
        <v>91</v>
      </c>
      <c r="U105" s="1" t="s">
        <v>2310</v>
      </c>
      <c r="V105" s="1">
        <v>9440014423</v>
      </c>
      <c r="W105" s="1" t="s">
        <v>405</v>
      </c>
      <c r="X105" s="1" t="s">
        <v>2311</v>
      </c>
      <c r="Y105" s="1" t="s">
        <v>1966</v>
      </c>
      <c r="Z105" s="1" t="s">
        <v>308</v>
      </c>
      <c r="AA105" s="1" t="s">
        <v>2311</v>
      </c>
      <c r="AB105" s="1" t="s">
        <v>1966</v>
      </c>
      <c r="AC105" s="1" t="s">
        <v>308</v>
      </c>
      <c r="AD105" s="1" t="s">
        <v>91</v>
      </c>
      <c r="AE105" s="1" t="s">
        <v>91</v>
      </c>
      <c r="AF105" s="1" t="s">
        <v>2312</v>
      </c>
      <c r="AG105" s="1" t="s">
        <v>2313</v>
      </c>
      <c r="AH105" s="1" t="s">
        <v>2314</v>
      </c>
      <c r="AI105" s="1" t="s">
        <v>312</v>
      </c>
      <c r="AJ105" s="1">
        <v>98</v>
      </c>
      <c r="AK105" s="1">
        <v>9.8</v>
      </c>
      <c r="AL105" s="1" t="s">
        <v>96</v>
      </c>
      <c r="AM105" s="1" t="s">
        <v>2315</v>
      </c>
      <c r="AN105" s="1" t="s">
        <v>151</v>
      </c>
      <c r="AO105" s="1" t="s">
        <v>315</v>
      </c>
      <c r="AP105" s="1">
        <v>85.4</v>
      </c>
      <c r="AQ105" s="1">
        <v>8.54</v>
      </c>
      <c r="AR105" s="1"/>
      <c r="AS105" s="1"/>
      <c r="AT105" s="1"/>
      <c r="AU105" s="1"/>
      <c r="AV105" s="1"/>
      <c r="AW105" s="1"/>
      <c r="AX105" s="1" t="s">
        <v>2316</v>
      </c>
      <c r="AY105" s="1" t="s">
        <v>2317</v>
      </c>
      <c r="AZ105" s="1" t="s">
        <v>98</v>
      </c>
      <c r="BA105" s="1" t="s">
        <v>159</v>
      </c>
      <c r="BB105" s="1">
        <v>78.7</v>
      </c>
      <c r="BC105" s="1">
        <v>7.87</v>
      </c>
      <c r="BD105" s="1"/>
      <c r="BE105" s="1"/>
      <c r="BF105" s="1"/>
      <c r="BG105" s="1"/>
      <c r="BH105" s="1"/>
      <c r="BI105" s="1"/>
      <c r="BJ105" s="1" t="s">
        <v>2318</v>
      </c>
      <c r="BK105" s="1"/>
      <c r="BL105" s="1"/>
      <c r="BM105" s="1" t="s">
        <v>2319</v>
      </c>
      <c r="BN105" s="1">
        <v>47</v>
      </c>
      <c r="BO105" s="1"/>
      <c r="BP105" s="1" t="str">
        <f>HYPERLINK("https://nconnect.nicmar.ac.in/storage/profile/ProfilePhoto_H2570107_815429.jpg","Download")</f>
        <v>0</v>
      </c>
      <c r="BQ105" s="3"/>
      <c r="BR105" s="3"/>
    </row>
    <row r="106" spans="1:70">
      <c r="A106" s="1" t="s">
        <v>70</v>
      </c>
      <c r="B106" s="1" t="s">
        <v>71</v>
      </c>
      <c r="C106" s="1" t="s">
        <v>2320</v>
      </c>
      <c r="D106" s="1" t="s">
        <v>2321</v>
      </c>
      <c r="E106" s="1"/>
      <c r="F106" s="1" t="s">
        <v>2322</v>
      </c>
      <c r="G106" s="1" t="s">
        <v>2323</v>
      </c>
      <c r="H106" s="1" t="s">
        <v>2324</v>
      </c>
      <c r="I106" s="1" t="s">
        <v>2325</v>
      </c>
      <c r="J106" s="1">
        <v>9449480955</v>
      </c>
      <c r="K106" s="1" t="s">
        <v>78</v>
      </c>
      <c r="L106" s="1" t="s">
        <v>2326</v>
      </c>
      <c r="M106" s="1" t="s">
        <v>80</v>
      </c>
      <c r="N106" s="1" t="s">
        <v>2327</v>
      </c>
      <c r="O106" s="1"/>
      <c r="P106" s="1" t="s">
        <v>82</v>
      </c>
      <c r="Q106" s="1" t="s">
        <v>2328</v>
      </c>
      <c r="R106" s="1" t="s">
        <v>2329</v>
      </c>
      <c r="S106" s="1">
        <v>9343061255</v>
      </c>
      <c r="T106" s="1" t="s">
        <v>85</v>
      </c>
      <c r="U106" s="1" t="s">
        <v>2330</v>
      </c>
      <c r="V106" s="1">
        <v>9964155559</v>
      </c>
      <c r="W106" s="1" t="s">
        <v>146</v>
      </c>
      <c r="X106" s="1" t="s">
        <v>2331</v>
      </c>
      <c r="Y106" s="1" t="s">
        <v>2332</v>
      </c>
      <c r="Z106" s="1" t="s">
        <v>733</v>
      </c>
      <c r="AA106" s="1" t="s">
        <v>2331</v>
      </c>
      <c r="AB106" s="1" t="s">
        <v>2332</v>
      </c>
      <c r="AC106" s="1" t="s">
        <v>733</v>
      </c>
      <c r="AD106" s="1" t="s">
        <v>91</v>
      </c>
      <c r="AE106" s="1" t="s">
        <v>91</v>
      </c>
      <c r="AF106" s="1" t="s">
        <v>2333</v>
      </c>
      <c r="AG106" s="1" t="s">
        <v>2334</v>
      </c>
      <c r="AH106" s="1" t="s">
        <v>125</v>
      </c>
      <c r="AI106" s="1" t="s">
        <v>363</v>
      </c>
      <c r="AJ106" s="1">
        <v>80.32</v>
      </c>
      <c r="AK106" s="1"/>
      <c r="AL106" s="1" t="s">
        <v>2335</v>
      </c>
      <c r="AM106" s="1" t="s">
        <v>2336</v>
      </c>
      <c r="AN106" s="1" t="s">
        <v>95</v>
      </c>
      <c r="AO106" s="1" t="s">
        <v>235</v>
      </c>
      <c r="AP106" s="1">
        <v>79.83</v>
      </c>
      <c r="AQ106" s="1"/>
      <c r="AR106" s="1"/>
      <c r="AS106" s="1"/>
      <c r="AT106" s="1"/>
      <c r="AU106" s="1"/>
      <c r="AV106" s="1"/>
      <c r="AW106" s="1"/>
      <c r="AX106" s="1" t="s">
        <v>2337</v>
      </c>
      <c r="AY106" s="1" t="s">
        <v>2338</v>
      </c>
      <c r="AZ106" s="1" t="s">
        <v>102</v>
      </c>
      <c r="BA106" s="1" t="s">
        <v>103</v>
      </c>
      <c r="BB106" s="1">
        <v>69.6</v>
      </c>
      <c r="BC106" s="1">
        <v>6.96</v>
      </c>
      <c r="BD106" s="1"/>
      <c r="BE106" s="1"/>
      <c r="BF106" s="1"/>
      <c r="BG106" s="1"/>
      <c r="BH106" s="1"/>
      <c r="BI106" s="1"/>
      <c r="BJ106" s="1" t="s">
        <v>2339</v>
      </c>
      <c r="BK106" s="1"/>
      <c r="BL106" s="1"/>
      <c r="BM106" s="1" t="s">
        <v>2340</v>
      </c>
      <c r="BN106" s="1">
        <v>14</v>
      </c>
      <c r="BO106" s="1"/>
      <c r="BP106" s="1" t="str">
        <f>HYPERLINK("https://nconnect.nicmar.ac.in/storage/profile/ProfilePhoto_H2570108_186594.jpg","Download")</f>
        <v>0</v>
      </c>
      <c r="BQ106" s="3"/>
      <c r="BR106" s="3"/>
    </row>
    <row r="107" spans="1:70">
      <c r="A107" s="1" t="s">
        <v>70</v>
      </c>
      <c r="B107" s="1" t="s">
        <v>71</v>
      </c>
      <c r="C107" s="1" t="s">
        <v>2341</v>
      </c>
      <c r="D107" s="1" t="s">
        <v>2342</v>
      </c>
      <c r="E107" s="1" t="s">
        <v>2343</v>
      </c>
      <c r="F107" s="1" t="s">
        <v>2344</v>
      </c>
      <c r="G107" s="1" t="s">
        <v>2345</v>
      </c>
      <c r="H107" s="1" t="s">
        <v>2346</v>
      </c>
      <c r="I107" s="1" t="s">
        <v>2347</v>
      </c>
      <c r="J107" s="1">
        <v>9359062077</v>
      </c>
      <c r="K107" s="1" t="s">
        <v>78</v>
      </c>
      <c r="L107" s="1" t="s">
        <v>2348</v>
      </c>
      <c r="M107" s="1" t="s">
        <v>80</v>
      </c>
      <c r="N107" s="1" t="s">
        <v>2349</v>
      </c>
      <c r="O107" s="1" t="s">
        <v>2350</v>
      </c>
      <c r="P107" s="1" t="s">
        <v>329</v>
      </c>
      <c r="Q107" s="1" t="s">
        <v>2351</v>
      </c>
      <c r="R107" s="1" t="s">
        <v>2352</v>
      </c>
      <c r="S107" s="1">
        <v>9764237059</v>
      </c>
      <c r="T107" s="1" t="s">
        <v>377</v>
      </c>
      <c r="U107" s="1" t="s">
        <v>2353</v>
      </c>
      <c r="V107" s="1">
        <v>7499624031</v>
      </c>
      <c r="W107" s="1" t="s">
        <v>87</v>
      </c>
      <c r="X107" s="1" t="s">
        <v>2354</v>
      </c>
      <c r="Y107" s="1" t="s">
        <v>2355</v>
      </c>
      <c r="Z107" s="1" t="s">
        <v>2356</v>
      </c>
      <c r="AA107" s="1" t="s">
        <v>2354</v>
      </c>
      <c r="AB107" s="1" t="s">
        <v>2355</v>
      </c>
      <c r="AC107" s="1" t="s">
        <v>2356</v>
      </c>
      <c r="AD107" s="1" t="s">
        <v>91</v>
      </c>
      <c r="AE107" s="1" t="s">
        <v>91</v>
      </c>
      <c r="AF107" s="1" t="s">
        <v>2357</v>
      </c>
      <c r="AG107" s="1" t="s">
        <v>2358</v>
      </c>
      <c r="AH107" s="1" t="s">
        <v>384</v>
      </c>
      <c r="AI107" s="1" t="s">
        <v>151</v>
      </c>
      <c r="AJ107" s="1">
        <v>83</v>
      </c>
      <c r="AK107" s="1">
        <v>8.73</v>
      </c>
      <c r="AL107" s="1"/>
      <c r="AM107" s="1"/>
      <c r="AN107" s="1"/>
      <c r="AO107" s="1"/>
      <c r="AP107" s="1"/>
      <c r="AQ107" s="1"/>
      <c r="AR107" s="1" t="s">
        <v>152</v>
      </c>
      <c r="AS107" s="1" t="s">
        <v>2359</v>
      </c>
      <c r="AT107" s="1" t="s">
        <v>211</v>
      </c>
      <c r="AU107" s="1" t="s">
        <v>288</v>
      </c>
      <c r="AV107" s="1">
        <v>72.63</v>
      </c>
      <c r="AW107" s="1">
        <v>7.65</v>
      </c>
      <c r="AX107" s="1" t="s">
        <v>2360</v>
      </c>
      <c r="AY107" s="1" t="s">
        <v>2361</v>
      </c>
      <c r="AZ107" s="1" t="s">
        <v>158</v>
      </c>
      <c r="BA107" s="1" t="s">
        <v>159</v>
      </c>
      <c r="BB107" s="1">
        <v>58.9</v>
      </c>
      <c r="BC107" s="1">
        <v>6.64</v>
      </c>
      <c r="BD107" s="1"/>
      <c r="BE107" s="1"/>
      <c r="BF107" s="1"/>
      <c r="BG107" s="1"/>
      <c r="BH107" s="1"/>
      <c r="BI107" s="1"/>
      <c r="BJ107" s="1" t="s">
        <v>2362</v>
      </c>
      <c r="BK107" s="1"/>
      <c r="BL107" s="1"/>
      <c r="BM107" s="1" t="s">
        <v>2363</v>
      </c>
      <c r="BN107" s="1">
        <v>30</v>
      </c>
      <c r="BO107" s="1"/>
      <c r="BP107" s="1" t="str">
        <f>HYPERLINK("https://nconnect.nicmar.ac.in/storage/profile/ProfilePhoto_H2570109_829175.jpg","Download")</f>
        <v>0</v>
      </c>
      <c r="BQ107" s="3"/>
      <c r="BR107" s="3"/>
    </row>
    <row r="108" spans="1:70">
      <c r="A108" s="1" t="s">
        <v>70</v>
      </c>
      <c r="B108" s="1" t="s">
        <v>71</v>
      </c>
      <c r="C108" s="1" t="s">
        <v>2364</v>
      </c>
      <c r="D108" s="1" t="s">
        <v>2365</v>
      </c>
      <c r="E108" s="1"/>
      <c r="F108" s="1" t="s">
        <v>2366</v>
      </c>
      <c r="G108" s="1" t="s">
        <v>2367</v>
      </c>
      <c r="H108" s="1" t="s">
        <v>2368</v>
      </c>
      <c r="I108" s="1" t="s">
        <v>2369</v>
      </c>
      <c r="J108" s="1">
        <v>9589069039</v>
      </c>
      <c r="K108" s="1" t="s">
        <v>78</v>
      </c>
      <c r="L108" s="1" t="s">
        <v>2370</v>
      </c>
      <c r="M108" s="1" t="s">
        <v>80</v>
      </c>
      <c r="N108" s="1" t="s">
        <v>2371</v>
      </c>
      <c r="O108" s="1"/>
      <c r="P108" s="1" t="s">
        <v>171</v>
      </c>
      <c r="Q108" s="1" t="s">
        <v>2372</v>
      </c>
      <c r="R108" s="1" t="s">
        <v>2373</v>
      </c>
      <c r="S108" s="1">
        <v>9827631359</v>
      </c>
      <c r="T108" s="1" t="s">
        <v>2374</v>
      </c>
      <c r="U108" s="1" t="s">
        <v>2375</v>
      </c>
      <c r="V108" s="1">
        <v>9630031359</v>
      </c>
      <c r="W108" s="1" t="s">
        <v>203</v>
      </c>
      <c r="X108" s="1" t="s">
        <v>2376</v>
      </c>
      <c r="Y108" s="1" t="s">
        <v>2377</v>
      </c>
      <c r="Z108" s="1" t="s">
        <v>2378</v>
      </c>
      <c r="AA108" s="1" t="s">
        <v>2376</v>
      </c>
      <c r="AB108" s="1" t="s">
        <v>2377</v>
      </c>
      <c r="AC108" s="1" t="s">
        <v>2378</v>
      </c>
      <c r="AD108" s="1" t="s">
        <v>91</v>
      </c>
      <c r="AE108" s="1" t="s">
        <v>91</v>
      </c>
      <c r="AF108" s="1" t="s">
        <v>2379</v>
      </c>
      <c r="AG108" s="1" t="s">
        <v>2380</v>
      </c>
      <c r="AH108" s="1" t="s">
        <v>234</v>
      </c>
      <c r="AI108" s="1" t="s">
        <v>95</v>
      </c>
      <c r="AJ108" s="1">
        <v>86.8</v>
      </c>
      <c r="AK108" s="1">
        <v>0</v>
      </c>
      <c r="AL108" s="1" t="s">
        <v>2379</v>
      </c>
      <c r="AM108" s="1" t="s">
        <v>2380</v>
      </c>
      <c r="AN108" s="1" t="s">
        <v>562</v>
      </c>
      <c r="AO108" s="1" t="s">
        <v>235</v>
      </c>
      <c r="AP108" s="1">
        <v>82.2</v>
      </c>
      <c r="AQ108" s="1">
        <v>0</v>
      </c>
      <c r="AR108" s="1"/>
      <c r="AS108" s="1"/>
      <c r="AT108" s="1"/>
      <c r="AU108" s="1"/>
      <c r="AV108" s="1"/>
      <c r="AW108" s="1"/>
      <c r="AX108" s="1" t="s">
        <v>2381</v>
      </c>
      <c r="AY108" s="1" t="s">
        <v>2381</v>
      </c>
      <c r="AZ108" s="1" t="s">
        <v>131</v>
      </c>
      <c r="BA108" s="1" t="s">
        <v>159</v>
      </c>
      <c r="BB108" s="1">
        <v>90</v>
      </c>
      <c r="BC108" s="1">
        <v>9</v>
      </c>
      <c r="BD108" s="1"/>
      <c r="BE108" s="1"/>
      <c r="BF108" s="1"/>
      <c r="BG108" s="1"/>
      <c r="BH108" s="1"/>
      <c r="BI108" s="1"/>
      <c r="BJ108" s="1" t="s">
        <v>2382</v>
      </c>
      <c r="BK108" s="1"/>
      <c r="BL108" s="1"/>
      <c r="BM108" s="1" t="s">
        <v>2383</v>
      </c>
      <c r="BN108" s="1">
        <v>31</v>
      </c>
      <c r="BO108" s="1"/>
      <c r="BP108" s="1" t="str">
        <f>HYPERLINK("https://nconnect.nicmar.ac.in/storage/profile/ProfilePhoto_H2570110_461837.jpg","Download")</f>
        <v>0</v>
      </c>
      <c r="BQ108" s="3"/>
      <c r="BR108" s="3"/>
    </row>
    <row r="109" spans="1:70">
      <c r="A109" s="1" t="s">
        <v>70</v>
      </c>
      <c r="B109" s="1" t="s">
        <v>71</v>
      </c>
      <c r="C109" s="1" t="s">
        <v>2384</v>
      </c>
      <c r="D109" s="1" t="s">
        <v>2385</v>
      </c>
      <c r="E109" s="1"/>
      <c r="F109" s="1" t="s">
        <v>2386</v>
      </c>
      <c r="G109" s="1" t="s">
        <v>2387</v>
      </c>
      <c r="H109" s="1" t="s">
        <v>2388</v>
      </c>
      <c r="I109" s="1" t="s">
        <v>2389</v>
      </c>
      <c r="J109" s="1">
        <v>8919409850</v>
      </c>
      <c r="K109" s="1" t="s">
        <v>78</v>
      </c>
      <c r="L109" s="1" t="s">
        <v>2390</v>
      </c>
      <c r="M109" s="1" t="s">
        <v>80</v>
      </c>
      <c r="N109" s="1" t="s">
        <v>2391</v>
      </c>
      <c r="O109" s="1"/>
      <c r="P109" s="1" t="s">
        <v>329</v>
      </c>
      <c r="Q109" s="1" t="s">
        <v>2392</v>
      </c>
      <c r="R109" s="1" t="s">
        <v>2393</v>
      </c>
      <c r="S109" s="1">
        <v>7893400448</v>
      </c>
      <c r="T109" s="1" t="s">
        <v>85</v>
      </c>
      <c r="U109" s="1" t="s">
        <v>2394</v>
      </c>
      <c r="V109" s="1">
        <v>7893400448</v>
      </c>
      <c r="W109" s="1" t="s">
        <v>1174</v>
      </c>
      <c r="X109" s="1" t="s">
        <v>2395</v>
      </c>
      <c r="Y109" s="1" t="s">
        <v>819</v>
      </c>
      <c r="Z109" s="1" t="s">
        <v>308</v>
      </c>
      <c r="AA109" s="1" t="s">
        <v>2395</v>
      </c>
      <c r="AB109" s="1" t="s">
        <v>819</v>
      </c>
      <c r="AC109" s="1" t="s">
        <v>308</v>
      </c>
      <c r="AD109" s="1" t="s">
        <v>91</v>
      </c>
      <c r="AE109" s="1" t="s">
        <v>91</v>
      </c>
      <c r="AF109" s="1" t="s">
        <v>2396</v>
      </c>
      <c r="AG109" s="1" t="s">
        <v>2397</v>
      </c>
      <c r="AH109" s="1" t="s">
        <v>388</v>
      </c>
      <c r="AI109" s="1" t="s">
        <v>312</v>
      </c>
      <c r="AJ109" s="1">
        <v>85</v>
      </c>
      <c r="AK109" s="1">
        <v>8.3</v>
      </c>
      <c r="AL109" s="1" t="s">
        <v>2398</v>
      </c>
      <c r="AM109" s="1" t="s">
        <v>2397</v>
      </c>
      <c r="AN109" s="1" t="s">
        <v>234</v>
      </c>
      <c r="AO109" s="1" t="s">
        <v>315</v>
      </c>
      <c r="AP109" s="1">
        <v>83</v>
      </c>
      <c r="AQ109" s="1">
        <v>8.3</v>
      </c>
      <c r="AR109" s="1"/>
      <c r="AS109" s="1"/>
      <c r="AT109" s="1"/>
      <c r="AU109" s="1"/>
      <c r="AV109" s="1"/>
      <c r="AW109" s="1"/>
      <c r="AX109" s="1" t="s">
        <v>559</v>
      </c>
      <c r="AY109" s="1" t="s">
        <v>2399</v>
      </c>
      <c r="AZ109" s="1" t="s">
        <v>1627</v>
      </c>
      <c r="BA109" s="1" t="s">
        <v>562</v>
      </c>
      <c r="BB109" s="1">
        <v>62.9</v>
      </c>
      <c r="BC109" s="1">
        <v>6.79</v>
      </c>
      <c r="BD109" s="1"/>
      <c r="BE109" s="1"/>
      <c r="BF109" s="1"/>
      <c r="BG109" s="1"/>
      <c r="BH109" s="1"/>
      <c r="BI109" s="1"/>
      <c r="BJ109" s="1" t="s">
        <v>2400</v>
      </c>
      <c r="BK109" s="1"/>
      <c r="BL109" s="1"/>
      <c r="BM109" s="1" t="s">
        <v>2401</v>
      </c>
      <c r="BN109" s="1">
        <v>25</v>
      </c>
      <c r="BO109" s="1"/>
      <c r="BP109" s="1" t="str">
        <f>HYPERLINK("https://nconnect.nicmar.ac.in/storage/profile/ProfilePhoto_H2570111_231986.jpg","Download")</f>
        <v>0</v>
      </c>
      <c r="BQ109" s="3"/>
      <c r="BR109" s="3"/>
    </row>
    <row r="110" spans="1:70">
      <c r="A110" s="1" t="s">
        <v>70</v>
      </c>
      <c r="B110" s="1" t="s">
        <v>71</v>
      </c>
      <c r="C110" s="1" t="s">
        <v>2402</v>
      </c>
      <c r="D110" s="1" t="s">
        <v>1694</v>
      </c>
      <c r="E110" s="1"/>
      <c r="F110" s="1" t="s">
        <v>2403</v>
      </c>
      <c r="G110" s="1" t="s">
        <v>2404</v>
      </c>
      <c r="H110" s="1" t="s">
        <v>2405</v>
      </c>
      <c r="I110" s="1" t="s">
        <v>2406</v>
      </c>
      <c r="J110" s="1">
        <v>9373408319</v>
      </c>
      <c r="K110" s="1" t="s">
        <v>78</v>
      </c>
      <c r="L110" s="1" t="s">
        <v>2407</v>
      </c>
      <c r="M110" s="1" t="s">
        <v>80</v>
      </c>
      <c r="N110" s="1" t="s">
        <v>2408</v>
      </c>
      <c r="O110" s="1"/>
      <c r="P110" s="1" t="s">
        <v>171</v>
      </c>
      <c r="Q110" s="1" t="s">
        <v>2409</v>
      </c>
      <c r="R110" s="1" t="s">
        <v>2410</v>
      </c>
      <c r="S110" s="1">
        <v>7033092554</v>
      </c>
      <c r="T110" s="1" t="s">
        <v>2084</v>
      </c>
      <c r="U110" s="1" t="s">
        <v>2411</v>
      </c>
      <c r="V110" s="1">
        <v>8777824161</v>
      </c>
      <c r="W110" s="1" t="s">
        <v>87</v>
      </c>
      <c r="X110" s="1" t="s">
        <v>2412</v>
      </c>
      <c r="Y110" s="1" t="s">
        <v>2413</v>
      </c>
      <c r="Z110" s="1" t="s">
        <v>2356</v>
      </c>
      <c r="AA110" s="1" t="s">
        <v>2412</v>
      </c>
      <c r="AB110" s="1" t="s">
        <v>2413</v>
      </c>
      <c r="AC110" s="1" t="s">
        <v>2356</v>
      </c>
      <c r="AD110" s="1" t="s">
        <v>91</v>
      </c>
      <c r="AE110" s="1" t="s">
        <v>91</v>
      </c>
      <c r="AF110" s="1" t="s">
        <v>2414</v>
      </c>
      <c r="AG110" s="1" t="s">
        <v>2415</v>
      </c>
      <c r="AH110" s="1" t="s">
        <v>234</v>
      </c>
      <c r="AI110" s="1" t="s">
        <v>95</v>
      </c>
      <c r="AJ110" s="1">
        <v>83.8</v>
      </c>
      <c r="AK110" s="1">
        <v>0</v>
      </c>
      <c r="AL110" s="1" t="s">
        <v>2414</v>
      </c>
      <c r="AM110" s="1" t="s">
        <v>2415</v>
      </c>
      <c r="AN110" s="1" t="s">
        <v>127</v>
      </c>
      <c r="AO110" s="1" t="s">
        <v>235</v>
      </c>
      <c r="AP110" s="1">
        <v>77</v>
      </c>
      <c r="AQ110" s="1"/>
      <c r="AR110" s="1"/>
      <c r="AS110" s="1"/>
      <c r="AT110" s="1"/>
      <c r="AU110" s="1"/>
      <c r="AV110" s="1"/>
      <c r="AW110" s="1"/>
      <c r="AX110" s="1" t="s">
        <v>2416</v>
      </c>
      <c r="AY110" s="1" t="s">
        <v>2417</v>
      </c>
      <c r="AZ110" s="1" t="s">
        <v>102</v>
      </c>
      <c r="BA110" s="1" t="s">
        <v>132</v>
      </c>
      <c r="BB110" s="1">
        <v>85.2</v>
      </c>
      <c r="BC110" s="1">
        <v>9.27</v>
      </c>
      <c r="BD110" s="1"/>
      <c r="BE110" s="1"/>
      <c r="BF110" s="1"/>
      <c r="BG110" s="1"/>
      <c r="BH110" s="1"/>
      <c r="BI110" s="1"/>
      <c r="BJ110" s="1" t="s">
        <v>2418</v>
      </c>
      <c r="BK110" s="1"/>
      <c r="BL110" s="1"/>
      <c r="BM110" s="1" t="s">
        <v>2419</v>
      </c>
      <c r="BN110" s="1">
        <v>83</v>
      </c>
      <c r="BO110" s="1" t="s">
        <v>2420</v>
      </c>
      <c r="BP110" s="1" t="str">
        <f>HYPERLINK("https://nconnect.nicmar.ac.in/storage/profile/ProfilePhoto_H2570112_847169.jpg","Download")</f>
        <v>0</v>
      </c>
      <c r="BQ110" s="3"/>
      <c r="BR110" s="3"/>
    </row>
    <row r="111" spans="1:70">
      <c r="A111" s="1" t="s">
        <v>70</v>
      </c>
      <c r="B111" s="1" t="s">
        <v>71</v>
      </c>
      <c r="C111" s="1" t="s">
        <v>2421</v>
      </c>
      <c r="D111" s="1" t="s">
        <v>2422</v>
      </c>
      <c r="E111" s="1" t="s">
        <v>219</v>
      </c>
      <c r="F111" s="1" t="s">
        <v>2423</v>
      </c>
      <c r="G111" s="1" t="s">
        <v>2424</v>
      </c>
      <c r="H111" s="1" t="s">
        <v>2425</v>
      </c>
      <c r="I111" s="1" t="s">
        <v>2426</v>
      </c>
      <c r="J111" s="1">
        <v>8374070579</v>
      </c>
      <c r="K111" s="1" t="s">
        <v>78</v>
      </c>
      <c r="L111" s="1" t="s">
        <v>2427</v>
      </c>
      <c r="M111" s="1" t="s">
        <v>80</v>
      </c>
      <c r="N111" s="1" t="s">
        <v>854</v>
      </c>
      <c r="O111" s="1" t="s">
        <v>2428</v>
      </c>
      <c r="P111" s="1" t="s">
        <v>82</v>
      </c>
      <c r="Q111" s="1" t="s">
        <v>2429</v>
      </c>
      <c r="R111" s="1" t="s">
        <v>2430</v>
      </c>
      <c r="S111" s="1">
        <v>9866677985</v>
      </c>
      <c r="T111" s="1" t="s">
        <v>2431</v>
      </c>
      <c r="U111" s="1" t="s">
        <v>2432</v>
      </c>
      <c r="V111" s="1">
        <v>9959055999</v>
      </c>
      <c r="W111" s="1" t="s">
        <v>203</v>
      </c>
      <c r="X111" s="1" t="s">
        <v>2433</v>
      </c>
      <c r="Y111" s="1" t="s">
        <v>89</v>
      </c>
      <c r="Z111" s="1" t="s">
        <v>90</v>
      </c>
      <c r="AA111" s="1" t="s">
        <v>2433</v>
      </c>
      <c r="AB111" s="1" t="s">
        <v>89</v>
      </c>
      <c r="AC111" s="1" t="s">
        <v>90</v>
      </c>
      <c r="AD111" s="1" t="s">
        <v>91</v>
      </c>
      <c r="AE111" s="1" t="s">
        <v>91</v>
      </c>
      <c r="AF111" s="1" t="s">
        <v>2434</v>
      </c>
      <c r="AG111" s="1" t="s">
        <v>2435</v>
      </c>
      <c r="AH111" s="1" t="s">
        <v>234</v>
      </c>
      <c r="AI111" s="1" t="s">
        <v>95</v>
      </c>
      <c r="AJ111" s="1">
        <v>83.6</v>
      </c>
      <c r="AK111" s="1">
        <v>8.8</v>
      </c>
      <c r="AL111" s="1" t="s">
        <v>2436</v>
      </c>
      <c r="AM111" s="1" t="s">
        <v>440</v>
      </c>
      <c r="AN111" s="1" t="s">
        <v>154</v>
      </c>
      <c r="AO111" s="1" t="s">
        <v>99</v>
      </c>
      <c r="AP111" s="1">
        <v>75.8</v>
      </c>
      <c r="AQ111" s="1"/>
      <c r="AR111" s="1"/>
      <c r="AS111" s="1"/>
      <c r="AT111" s="1"/>
      <c r="AU111" s="1"/>
      <c r="AV111" s="1"/>
      <c r="AW111" s="1"/>
      <c r="AX111" s="1" t="s">
        <v>156</v>
      </c>
      <c r="AY111" s="1" t="s">
        <v>2437</v>
      </c>
      <c r="AZ111" s="1" t="s">
        <v>102</v>
      </c>
      <c r="BA111" s="1" t="s">
        <v>132</v>
      </c>
      <c r="BB111" s="1">
        <v>76.38</v>
      </c>
      <c r="BC111" s="1">
        <v>8.04</v>
      </c>
      <c r="BD111" s="1"/>
      <c r="BE111" s="1"/>
      <c r="BF111" s="1"/>
      <c r="BG111" s="1"/>
      <c r="BH111" s="1"/>
      <c r="BI111" s="1"/>
      <c r="BJ111" s="1" t="s">
        <v>2129</v>
      </c>
      <c r="BK111" s="1"/>
      <c r="BL111" s="1"/>
      <c r="BM111" s="1" t="s">
        <v>2438</v>
      </c>
      <c r="BN111" s="1">
        <v>49</v>
      </c>
      <c r="BO111" s="1" t="s">
        <v>2439</v>
      </c>
      <c r="BP111" s="1" t="str">
        <f>HYPERLINK("https://nconnect.nicmar.ac.in/storage/profile/ProfilePhoto_H2570113_152483.jpg","Download")</f>
        <v>0</v>
      </c>
      <c r="BQ111" s="3"/>
      <c r="BR111" s="3"/>
    </row>
    <row r="112" spans="1:70">
      <c r="A112" s="1" t="s">
        <v>70</v>
      </c>
      <c r="B112" s="1" t="s">
        <v>71</v>
      </c>
      <c r="C112" s="1" t="s">
        <v>2440</v>
      </c>
      <c r="D112" s="1" t="s">
        <v>2441</v>
      </c>
      <c r="E112" s="1"/>
      <c r="F112" s="1" t="s">
        <v>2442</v>
      </c>
      <c r="G112" s="1" t="s">
        <v>2443</v>
      </c>
      <c r="H112" s="1" t="s">
        <v>2444</v>
      </c>
      <c r="I112" s="1" t="s">
        <v>2445</v>
      </c>
      <c r="J112" s="1">
        <v>7702094592</v>
      </c>
      <c r="K112" s="1" t="s">
        <v>78</v>
      </c>
      <c r="L112" s="1" t="s">
        <v>935</v>
      </c>
      <c r="M112" s="1" t="s">
        <v>80</v>
      </c>
      <c r="N112" s="1" t="s">
        <v>301</v>
      </c>
      <c r="O112" s="1" t="s">
        <v>2446</v>
      </c>
      <c r="P112" s="1" t="s">
        <v>82</v>
      </c>
      <c r="Q112" s="1" t="s">
        <v>2447</v>
      </c>
      <c r="R112" s="1" t="s">
        <v>2448</v>
      </c>
      <c r="S112" s="1">
        <v>7702401633</v>
      </c>
      <c r="T112" s="1" t="s">
        <v>2449</v>
      </c>
      <c r="U112" s="1" t="s">
        <v>2450</v>
      </c>
      <c r="V112" s="1">
        <v>9705022614</v>
      </c>
      <c r="W112" s="1" t="s">
        <v>2449</v>
      </c>
      <c r="X112" s="1" t="s">
        <v>2451</v>
      </c>
      <c r="Y112" s="1" t="s">
        <v>2452</v>
      </c>
      <c r="Z112" s="1" t="s">
        <v>308</v>
      </c>
      <c r="AA112" s="1" t="s">
        <v>2451</v>
      </c>
      <c r="AB112" s="1" t="s">
        <v>2452</v>
      </c>
      <c r="AC112" s="1" t="s">
        <v>308</v>
      </c>
      <c r="AD112" s="1" t="s">
        <v>91</v>
      </c>
      <c r="AE112" s="1" t="s">
        <v>91</v>
      </c>
      <c r="AF112" s="1" t="s">
        <v>2453</v>
      </c>
      <c r="AG112" s="1" t="s">
        <v>2454</v>
      </c>
      <c r="AH112" s="1" t="s">
        <v>181</v>
      </c>
      <c r="AI112" s="1" t="s">
        <v>312</v>
      </c>
      <c r="AJ112" s="1">
        <v>92</v>
      </c>
      <c r="AK112" s="1">
        <v>9.2</v>
      </c>
      <c r="AL112" s="1"/>
      <c r="AM112" s="1"/>
      <c r="AN112" s="1"/>
      <c r="AO112" s="1"/>
      <c r="AP112" s="1"/>
      <c r="AQ112" s="1"/>
      <c r="AR112" s="1" t="s">
        <v>209</v>
      </c>
      <c r="AS112" s="1" t="s">
        <v>2455</v>
      </c>
      <c r="AT112" s="1" t="s">
        <v>151</v>
      </c>
      <c r="AU112" s="1" t="s">
        <v>441</v>
      </c>
      <c r="AV112" s="1">
        <v>70.62</v>
      </c>
      <c r="AW112" s="1"/>
      <c r="AX112" s="1" t="s">
        <v>2456</v>
      </c>
      <c r="AY112" s="1" t="s">
        <v>2457</v>
      </c>
      <c r="AZ112" s="1" t="s">
        <v>102</v>
      </c>
      <c r="BA112" s="1" t="s">
        <v>366</v>
      </c>
      <c r="BB112" s="1">
        <v>84.4</v>
      </c>
      <c r="BC112" s="1">
        <v>8.94</v>
      </c>
      <c r="BD112" s="1"/>
      <c r="BE112" s="1"/>
      <c r="BF112" s="1"/>
      <c r="BG112" s="1"/>
      <c r="BH112" s="1"/>
      <c r="BI112" s="1"/>
      <c r="BJ112" s="1" t="s">
        <v>2458</v>
      </c>
      <c r="BK112" s="1"/>
      <c r="BL112" s="1"/>
      <c r="BM112" s="1" t="s">
        <v>2459</v>
      </c>
      <c r="BN112" s="1">
        <v>45</v>
      </c>
      <c r="BO112" s="1"/>
      <c r="BP112" s="1" t="str">
        <f>HYPERLINK("https://nconnect.nicmar.ac.in/storage/profile/ProfilePhoto_H2570114_631294.jpg","Download")</f>
        <v>0</v>
      </c>
      <c r="BQ112" s="3"/>
      <c r="BR112" s="3"/>
    </row>
    <row r="113" spans="1:70">
      <c r="A113" s="1" t="s">
        <v>70</v>
      </c>
      <c r="B113" s="1" t="s">
        <v>71</v>
      </c>
      <c r="C113" s="1" t="s">
        <v>2460</v>
      </c>
      <c r="D113" s="1" t="s">
        <v>1492</v>
      </c>
      <c r="E113" s="1" t="s">
        <v>2461</v>
      </c>
      <c r="F113" s="1" t="s">
        <v>2462</v>
      </c>
      <c r="G113" s="1" t="s">
        <v>2463</v>
      </c>
      <c r="H113" s="1" t="s">
        <v>2464</v>
      </c>
      <c r="I113" s="1" t="s">
        <v>2465</v>
      </c>
      <c r="J113" s="1">
        <v>8919521820</v>
      </c>
      <c r="K113" s="1" t="s">
        <v>78</v>
      </c>
      <c r="L113" s="1" t="s">
        <v>2466</v>
      </c>
      <c r="M113" s="1" t="s">
        <v>80</v>
      </c>
      <c r="N113" s="1" t="s">
        <v>500</v>
      </c>
      <c r="O113" s="1"/>
      <c r="P113" s="1" t="s">
        <v>82</v>
      </c>
      <c r="Q113" s="1" t="s">
        <v>2467</v>
      </c>
      <c r="R113" s="1" t="s">
        <v>2468</v>
      </c>
      <c r="S113" s="1">
        <v>9989879029</v>
      </c>
      <c r="T113" s="1" t="s">
        <v>2469</v>
      </c>
      <c r="U113" s="1" t="s">
        <v>2470</v>
      </c>
      <c r="V113" s="1">
        <v>9989879029</v>
      </c>
      <c r="W113" s="1" t="s">
        <v>146</v>
      </c>
      <c r="X113" s="1" t="s">
        <v>2471</v>
      </c>
      <c r="Y113" s="1" t="s">
        <v>507</v>
      </c>
      <c r="Z113" s="1" t="s">
        <v>308</v>
      </c>
      <c r="AA113" s="1" t="s">
        <v>2472</v>
      </c>
      <c r="AB113" s="1" t="s">
        <v>819</v>
      </c>
      <c r="AC113" s="1" t="s">
        <v>308</v>
      </c>
      <c r="AD113" s="1" t="s">
        <v>91</v>
      </c>
      <c r="AE113" s="1" t="s">
        <v>91</v>
      </c>
      <c r="AF113" s="1" t="s">
        <v>2473</v>
      </c>
      <c r="AG113" s="1" t="s">
        <v>2474</v>
      </c>
      <c r="AH113" s="1" t="s">
        <v>151</v>
      </c>
      <c r="AI113" s="1" t="s">
        <v>363</v>
      </c>
      <c r="AJ113" s="1">
        <v>97</v>
      </c>
      <c r="AK113" s="1">
        <v>9.7</v>
      </c>
      <c r="AL113" s="1" t="s">
        <v>96</v>
      </c>
      <c r="AM113" s="1" t="s">
        <v>2475</v>
      </c>
      <c r="AN113" s="1" t="s">
        <v>154</v>
      </c>
      <c r="AO113" s="1" t="s">
        <v>604</v>
      </c>
      <c r="AP113" s="1">
        <v>90.5</v>
      </c>
      <c r="AQ113" s="1"/>
      <c r="AR113" s="1"/>
      <c r="AS113" s="1"/>
      <c r="AT113" s="1"/>
      <c r="AU113" s="1"/>
      <c r="AV113" s="1"/>
      <c r="AW113" s="1"/>
      <c r="AX113" s="1" t="s">
        <v>2476</v>
      </c>
      <c r="AY113" s="1" t="s">
        <v>2477</v>
      </c>
      <c r="AZ113" s="1" t="s">
        <v>99</v>
      </c>
      <c r="BA113" s="1" t="s">
        <v>443</v>
      </c>
      <c r="BB113" s="1">
        <v>64.3</v>
      </c>
      <c r="BC113" s="1">
        <v>7.18</v>
      </c>
      <c r="BD113" s="1"/>
      <c r="BE113" s="1"/>
      <c r="BF113" s="1"/>
      <c r="BG113" s="1"/>
      <c r="BH113" s="1"/>
      <c r="BI113" s="1"/>
      <c r="BJ113" s="1" t="s">
        <v>2478</v>
      </c>
      <c r="BK113" s="1"/>
      <c r="BL113" s="1"/>
      <c r="BM113" s="1" t="s">
        <v>2479</v>
      </c>
      <c r="BN113" s="1">
        <v>41</v>
      </c>
      <c r="BO113" s="1" t="s">
        <v>2480</v>
      </c>
      <c r="BP113" s="1" t="str">
        <f>HYPERLINK("https://nconnect.nicmar.ac.in/storage/profile/ProfilePhoto_H2570116_358496.jpg","Download")</f>
        <v>0</v>
      </c>
      <c r="BQ113" s="3"/>
      <c r="BR113" s="3"/>
    </row>
    <row r="114" spans="1:70">
      <c r="A114" s="1" t="s">
        <v>70</v>
      </c>
      <c r="B114" s="1" t="s">
        <v>71</v>
      </c>
      <c r="C114" s="1" t="s">
        <v>2481</v>
      </c>
      <c r="D114" s="1" t="s">
        <v>2482</v>
      </c>
      <c r="E114" s="1"/>
      <c r="F114" s="1" t="s">
        <v>2483</v>
      </c>
      <c r="G114" s="1" t="s">
        <v>2484</v>
      </c>
      <c r="H114" s="1" t="s">
        <v>2485</v>
      </c>
      <c r="I114" s="1" t="s">
        <v>2486</v>
      </c>
      <c r="J114" s="1">
        <v>7034226326</v>
      </c>
      <c r="K114" s="1" t="s">
        <v>196</v>
      </c>
      <c r="L114" s="1" t="s">
        <v>2487</v>
      </c>
      <c r="M114" s="1" t="s">
        <v>80</v>
      </c>
      <c r="N114" s="1" t="s">
        <v>1419</v>
      </c>
      <c r="O114" s="1" t="s">
        <v>2488</v>
      </c>
      <c r="P114" s="1" t="s">
        <v>82</v>
      </c>
      <c r="Q114" s="1" t="s">
        <v>2489</v>
      </c>
      <c r="R114" s="1" t="s">
        <v>2490</v>
      </c>
      <c r="S114" s="1">
        <v>9995859625</v>
      </c>
      <c r="T114" s="1" t="s">
        <v>2491</v>
      </c>
      <c r="U114" s="1" t="s">
        <v>2492</v>
      </c>
      <c r="V114" s="1">
        <v>9447101440</v>
      </c>
      <c r="W114" s="1" t="s">
        <v>87</v>
      </c>
      <c r="X114" s="1" t="s">
        <v>2493</v>
      </c>
      <c r="Y114" s="1" t="s">
        <v>1129</v>
      </c>
      <c r="Z114" s="1" t="s">
        <v>256</v>
      </c>
      <c r="AA114" s="1" t="s">
        <v>2493</v>
      </c>
      <c r="AB114" s="1" t="s">
        <v>1129</v>
      </c>
      <c r="AC114" s="1" t="s">
        <v>256</v>
      </c>
      <c r="AD114" s="1" t="s">
        <v>91</v>
      </c>
      <c r="AE114" s="1" t="s">
        <v>91</v>
      </c>
      <c r="AF114" s="1" t="s">
        <v>2494</v>
      </c>
      <c r="AG114" s="1" t="s">
        <v>2495</v>
      </c>
      <c r="AH114" s="1" t="s">
        <v>151</v>
      </c>
      <c r="AI114" s="1" t="s">
        <v>95</v>
      </c>
      <c r="AJ114" s="1">
        <v>75</v>
      </c>
      <c r="AK114" s="1"/>
      <c r="AL114" s="1" t="s">
        <v>2494</v>
      </c>
      <c r="AM114" s="1" t="s">
        <v>2495</v>
      </c>
      <c r="AN114" s="1" t="s">
        <v>98</v>
      </c>
      <c r="AO114" s="1" t="s">
        <v>235</v>
      </c>
      <c r="AP114" s="1">
        <v>80</v>
      </c>
      <c r="AQ114" s="1"/>
      <c r="AR114" s="1"/>
      <c r="AS114" s="1"/>
      <c r="AT114" s="1"/>
      <c r="AU114" s="1"/>
      <c r="AV114" s="1"/>
      <c r="AW114" s="1"/>
      <c r="AX114" s="1" t="s">
        <v>262</v>
      </c>
      <c r="AY114" s="1" t="s">
        <v>2496</v>
      </c>
      <c r="AZ114" s="1" t="s">
        <v>925</v>
      </c>
      <c r="BA114" s="1" t="s">
        <v>443</v>
      </c>
      <c r="BB114" s="1">
        <v>74</v>
      </c>
      <c r="BC114" s="1">
        <v>7.4</v>
      </c>
      <c r="BD114" s="1"/>
      <c r="BE114" s="1"/>
      <c r="BF114" s="1"/>
      <c r="BG114" s="1"/>
      <c r="BH114" s="1"/>
      <c r="BI114" s="1"/>
      <c r="BJ114" s="1" t="s">
        <v>2497</v>
      </c>
      <c r="BK114" s="1"/>
      <c r="BL114" s="1"/>
      <c r="BM114" s="1" t="s">
        <v>2498</v>
      </c>
      <c r="BN114" s="1">
        <v>103</v>
      </c>
      <c r="BO114" s="1" t="s">
        <v>2499</v>
      </c>
      <c r="BP114" s="1" t="str">
        <f>HYPERLINK("https://nconnect.nicmar.ac.in/storage/profile/ProfilePhoto_H2570117_941723.jpg","Download")</f>
        <v>0</v>
      </c>
      <c r="BQ114" s="3"/>
      <c r="BR114" s="3"/>
    </row>
    <row r="115" spans="1:70">
      <c r="A115" s="1" t="s">
        <v>70</v>
      </c>
      <c r="B115" s="1" t="s">
        <v>71</v>
      </c>
      <c r="C115" s="1" t="s">
        <v>2500</v>
      </c>
      <c r="D115" s="1" t="s">
        <v>1670</v>
      </c>
      <c r="E115" s="1"/>
      <c r="F115" s="1" t="s">
        <v>2501</v>
      </c>
      <c r="G115" s="1" t="s">
        <v>2502</v>
      </c>
      <c r="H115" s="1" t="s">
        <v>2503</v>
      </c>
      <c r="I115" s="1" t="s">
        <v>2504</v>
      </c>
      <c r="J115" s="1">
        <v>6302858133</v>
      </c>
      <c r="K115" s="1" t="s">
        <v>78</v>
      </c>
      <c r="L115" s="1" t="s">
        <v>2505</v>
      </c>
      <c r="M115" s="1" t="s">
        <v>80</v>
      </c>
      <c r="N115" s="1" t="s">
        <v>431</v>
      </c>
      <c r="O115" s="1"/>
      <c r="P115" s="1" t="s">
        <v>82</v>
      </c>
      <c r="Q115" s="1" t="s">
        <v>2506</v>
      </c>
      <c r="R115" s="1" t="s">
        <v>2507</v>
      </c>
      <c r="S115" s="1">
        <v>7093498777</v>
      </c>
      <c r="T115" s="1" t="s">
        <v>85</v>
      </c>
      <c r="U115" s="1" t="s">
        <v>2508</v>
      </c>
      <c r="V115" s="1">
        <v>9908487588</v>
      </c>
      <c r="W115" s="1" t="s">
        <v>146</v>
      </c>
      <c r="X115" s="1" t="s">
        <v>2509</v>
      </c>
      <c r="Y115" s="1" t="s">
        <v>89</v>
      </c>
      <c r="Z115" s="1" t="s">
        <v>90</v>
      </c>
      <c r="AA115" s="1" t="s">
        <v>2509</v>
      </c>
      <c r="AB115" s="1" t="s">
        <v>89</v>
      </c>
      <c r="AC115" s="1" t="s">
        <v>90</v>
      </c>
      <c r="AD115" s="1" t="s">
        <v>91</v>
      </c>
      <c r="AE115" s="1" t="s">
        <v>91</v>
      </c>
      <c r="AF115" s="1" t="s">
        <v>1743</v>
      </c>
      <c r="AG115" s="1" t="s">
        <v>1929</v>
      </c>
      <c r="AH115" s="1" t="s">
        <v>485</v>
      </c>
      <c r="AI115" s="1" t="s">
        <v>95</v>
      </c>
      <c r="AJ115" s="1">
        <v>82.8</v>
      </c>
      <c r="AK115" s="1"/>
      <c r="AL115" s="1" t="s">
        <v>586</v>
      </c>
      <c r="AM115" s="1" t="s">
        <v>1929</v>
      </c>
      <c r="AN115" s="1" t="s">
        <v>260</v>
      </c>
      <c r="AO115" s="1" t="s">
        <v>128</v>
      </c>
      <c r="AP115" s="1">
        <v>93</v>
      </c>
      <c r="AQ115" s="1"/>
      <c r="AR115" s="1"/>
      <c r="AS115" s="1"/>
      <c r="AT115" s="1"/>
      <c r="AU115" s="1"/>
      <c r="AV115" s="1"/>
      <c r="AW115" s="1"/>
      <c r="AX115" s="1" t="s">
        <v>156</v>
      </c>
      <c r="AY115" s="1" t="s">
        <v>2510</v>
      </c>
      <c r="AZ115" s="1" t="s">
        <v>102</v>
      </c>
      <c r="BA115" s="1" t="s">
        <v>103</v>
      </c>
      <c r="BB115" s="1">
        <v>57.3</v>
      </c>
      <c r="BC115" s="1">
        <v>6.23</v>
      </c>
      <c r="BD115" s="1"/>
      <c r="BE115" s="1"/>
      <c r="BF115" s="1"/>
      <c r="BG115" s="1"/>
      <c r="BH115" s="1"/>
      <c r="BI115" s="1"/>
      <c r="BJ115" s="1" t="s">
        <v>188</v>
      </c>
      <c r="BK115" s="1"/>
      <c r="BL115" s="1"/>
      <c r="BM115" s="1" t="s">
        <v>2511</v>
      </c>
      <c r="BN115" s="1">
        <v>43</v>
      </c>
      <c r="BO115" s="1"/>
      <c r="BP115" s="1" t="str">
        <f>HYPERLINK("https://nconnect.nicmar.ac.in/storage/profile/ProfilePhoto_H2570118_924658.jpg","Download")</f>
        <v>0</v>
      </c>
      <c r="BQ115" s="3"/>
      <c r="BR115" s="3"/>
    </row>
    <row r="116" spans="1:70">
      <c r="A116" s="1" t="s">
        <v>70</v>
      </c>
      <c r="B116" s="1" t="s">
        <v>71</v>
      </c>
      <c r="C116" s="1" t="s">
        <v>2512</v>
      </c>
      <c r="D116" s="1" t="s">
        <v>2513</v>
      </c>
      <c r="E116" s="1"/>
      <c r="F116" s="1" t="s">
        <v>137</v>
      </c>
      <c r="G116" s="1" t="s">
        <v>2514</v>
      </c>
      <c r="H116" s="1" t="s">
        <v>2515</v>
      </c>
      <c r="I116" s="1" t="s">
        <v>2516</v>
      </c>
      <c r="J116" s="1">
        <v>8465856811</v>
      </c>
      <c r="K116" s="1" t="s">
        <v>78</v>
      </c>
      <c r="L116" s="1" t="s">
        <v>1205</v>
      </c>
      <c r="M116" s="1" t="s">
        <v>80</v>
      </c>
      <c r="N116" s="1" t="s">
        <v>2517</v>
      </c>
      <c r="O116" s="1"/>
      <c r="P116" s="1" t="s">
        <v>171</v>
      </c>
      <c r="Q116" s="1" t="s">
        <v>2518</v>
      </c>
      <c r="R116" s="1" t="s">
        <v>2519</v>
      </c>
      <c r="S116" s="1">
        <v>9603944011</v>
      </c>
      <c r="T116" s="1" t="s">
        <v>377</v>
      </c>
      <c r="U116" s="1" t="s">
        <v>2520</v>
      </c>
      <c r="V116" s="1">
        <v>8096134727</v>
      </c>
      <c r="W116" s="1" t="s">
        <v>203</v>
      </c>
      <c r="X116" s="1" t="s">
        <v>2521</v>
      </c>
      <c r="Y116" s="1" t="s">
        <v>2522</v>
      </c>
      <c r="Z116" s="1" t="s">
        <v>308</v>
      </c>
      <c r="AA116" s="1" t="s">
        <v>2521</v>
      </c>
      <c r="AB116" s="1" t="s">
        <v>2522</v>
      </c>
      <c r="AC116" s="1" t="s">
        <v>308</v>
      </c>
      <c r="AD116" s="1" t="s">
        <v>91</v>
      </c>
      <c r="AE116" s="1" t="s">
        <v>91</v>
      </c>
      <c r="AF116" s="1" t="s">
        <v>2523</v>
      </c>
      <c r="AG116" s="1" t="s">
        <v>2524</v>
      </c>
      <c r="AH116" s="1" t="s">
        <v>181</v>
      </c>
      <c r="AI116" s="1" t="s">
        <v>234</v>
      </c>
      <c r="AJ116" s="1">
        <v>98</v>
      </c>
      <c r="AK116" s="1">
        <v>10</v>
      </c>
      <c r="AL116" s="1" t="s">
        <v>2525</v>
      </c>
      <c r="AM116" s="1" t="s">
        <v>2526</v>
      </c>
      <c r="AN116" s="1" t="s">
        <v>151</v>
      </c>
      <c r="AO116" s="1" t="s">
        <v>127</v>
      </c>
      <c r="AP116" s="1">
        <v>96.7</v>
      </c>
      <c r="AQ116" s="1"/>
      <c r="AR116" s="1"/>
      <c r="AS116" s="1"/>
      <c r="AT116" s="1"/>
      <c r="AU116" s="1"/>
      <c r="AV116" s="1"/>
      <c r="AW116" s="1"/>
      <c r="AX116" s="1" t="s">
        <v>513</v>
      </c>
      <c r="AY116" s="1" t="s">
        <v>2527</v>
      </c>
      <c r="AZ116" s="1" t="s">
        <v>1072</v>
      </c>
      <c r="BA116" s="1" t="s">
        <v>366</v>
      </c>
      <c r="BB116" s="1">
        <v>73</v>
      </c>
      <c r="BC116" s="1">
        <v>7.8</v>
      </c>
      <c r="BD116" s="1"/>
      <c r="BE116" s="1"/>
      <c r="BF116" s="1"/>
      <c r="BG116" s="1"/>
      <c r="BH116" s="1"/>
      <c r="BI116" s="1"/>
      <c r="BJ116" s="1" t="s">
        <v>2528</v>
      </c>
      <c r="BK116" s="1"/>
      <c r="BL116" s="1"/>
      <c r="BM116" s="1" t="s">
        <v>2529</v>
      </c>
      <c r="BN116" s="1">
        <v>45</v>
      </c>
      <c r="BO116" s="1" t="s">
        <v>2530</v>
      </c>
      <c r="BP116" s="1" t="str">
        <f>HYPERLINK("https://nconnect.nicmar.ac.in/storage/profile/ProfilePhoto_H2570119_349612.jpg","Download")</f>
        <v>0</v>
      </c>
      <c r="BQ116" s="3"/>
      <c r="BR116" s="3"/>
    </row>
    <row r="117" spans="1:70">
      <c r="A117" s="1" t="s">
        <v>70</v>
      </c>
      <c r="B117" s="1" t="s">
        <v>71</v>
      </c>
      <c r="C117" s="1" t="s">
        <v>2531</v>
      </c>
      <c r="D117" s="1" t="s">
        <v>2532</v>
      </c>
      <c r="E117" s="1"/>
      <c r="F117" s="1" t="s">
        <v>1670</v>
      </c>
      <c r="G117" s="1" t="s">
        <v>2533</v>
      </c>
      <c r="H117" s="1" t="s">
        <v>2534</v>
      </c>
      <c r="I117" s="1" t="s">
        <v>2535</v>
      </c>
      <c r="J117" s="1">
        <v>9600026262</v>
      </c>
      <c r="K117" s="1" t="s">
        <v>78</v>
      </c>
      <c r="L117" s="1" t="s">
        <v>2536</v>
      </c>
      <c r="M117" s="1" t="s">
        <v>80</v>
      </c>
      <c r="N117" s="1" t="s">
        <v>2537</v>
      </c>
      <c r="O117" s="1"/>
      <c r="P117" s="1" t="s">
        <v>329</v>
      </c>
      <c r="Q117" s="1" t="s">
        <v>2538</v>
      </c>
      <c r="R117" s="1" t="s">
        <v>2539</v>
      </c>
      <c r="S117" s="1">
        <v>9884076262</v>
      </c>
      <c r="T117" s="1" t="s">
        <v>85</v>
      </c>
      <c r="U117" s="1" t="s">
        <v>2540</v>
      </c>
      <c r="V117" s="1">
        <v>9176836166</v>
      </c>
      <c r="W117" s="1" t="s">
        <v>580</v>
      </c>
      <c r="X117" s="1" t="s">
        <v>2541</v>
      </c>
      <c r="Y117" s="1" t="s">
        <v>1296</v>
      </c>
      <c r="Z117" s="1" t="s">
        <v>381</v>
      </c>
      <c r="AA117" s="1" t="s">
        <v>2541</v>
      </c>
      <c r="AB117" s="1" t="s">
        <v>1296</v>
      </c>
      <c r="AC117" s="1" t="s">
        <v>381</v>
      </c>
      <c r="AD117" s="1" t="s">
        <v>91</v>
      </c>
      <c r="AE117" s="1" t="s">
        <v>91</v>
      </c>
      <c r="AF117" s="1" t="s">
        <v>2542</v>
      </c>
      <c r="AG117" s="1" t="s">
        <v>2543</v>
      </c>
      <c r="AH117" s="1" t="s">
        <v>125</v>
      </c>
      <c r="AI117" s="1" t="s">
        <v>154</v>
      </c>
      <c r="AJ117" s="1">
        <v>80.2</v>
      </c>
      <c r="AK117" s="1"/>
      <c r="AL117" s="1" t="s">
        <v>2542</v>
      </c>
      <c r="AM117" s="1" t="s">
        <v>2543</v>
      </c>
      <c r="AN117" s="1" t="s">
        <v>261</v>
      </c>
      <c r="AO117" s="1" t="s">
        <v>1686</v>
      </c>
      <c r="AP117" s="1">
        <v>85.89</v>
      </c>
      <c r="AQ117" s="1"/>
      <c r="AR117" s="1"/>
      <c r="AS117" s="1"/>
      <c r="AT117" s="1"/>
      <c r="AU117" s="1"/>
      <c r="AV117" s="1"/>
      <c r="AW117" s="1"/>
      <c r="AX117" s="1" t="s">
        <v>389</v>
      </c>
      <c r="AY117" s="1" t="s">
        <v>2544</v>
      </c>
      <c r="AZ117" s="1" t="s">
        <v>212</v>
      </c>
      <c r="BA117" s="1" t="s">
        <v>443</v>
      </c>
      <c r="BB117" s="1">
        <v>73.7</v>
      </c>
      <c r="BC117" s="1">
        <v>7.37</v>
      </c>
      <c r="BD117" s="1"/>
      <c r="BE117" s="1"/>
      <c r="BF117" s="1"/>
      <c r="BG117" s="1"/>
      <c r="BH117" s="1"/>
      <c r="BI117" s="1"/>
      <c r="BJ117" s="1" t="s">
        <v>2545</v>
      </c>
      <c r="BK117" s="1"/>
      <c r="BL117" s="1"/>
      <c r="BM117" s="1" t="s">
        <v>2546</v>
      </c>
      <c r="BN117" s="1">
        <v>19</v>
      </c>
      <c r="BO117" s="1"/>
      <c r="BP117" s="1" t="str">
        <f>HYPERLINK("https://nconnect.nicmar.ac.in/storage/profile/ProfilePhoto_H2570120_451792.jpg","Download")</f>
        <v>0</v>
      </c>
      <c r="BQ117" s="3"/>
      <c r="BR117" s="3"/>
    </row>
    <row r="118" spans="1:70">
      <c r="A118" s="1" t="s">
        <v>70</v>
      </c>
      <c r="B118" s="1" t="s">
        <v>71</v>
      </c>
      <c r="C118" s="1" t="s">
        <v>2547</v>
      </c>
      <c r="D118" s="1" t="s">
        <v>2548</v>
      </c>
      <c r="E118" s="1"/>
      <c r="F118" s="1" t="s">
        <v>2549</v>
      </c>
      <c r="G118" s="1" t="s">
        <v>2550</v>
      </c>
      <c r="H118" s="1" t="s">
        <v>2551</v>
      </c>
      <c r="I118" s="1" t="s">
        <v>2552</v>
      </c>
      <c r="J118" s="1">
        <v>6369899969</v>
      </c>
      <c r="K118" s="1" t="s">
        <v>196</v>
      </c>
      <c r="L118" s="1" t="s">
        <v>2553</v>
      </c>
      <c r="M118" s="1" t="s">
        <v>80</v>
      </c>
      <c r="N118" s="1" t="s">
        <v>2554</v>
      </c>
      <c r="O118" s="1"/>
      <c r="P118" s="1" t="s">
        <v>329</v>
      </c>
      <c r="Q118" s="1" t="s">
        <v>2555</v>
      </c>
      <c r="R118" s="1" t="s">
        <v>2556</v>
      </c>
      <c r="S118" s="1">
        <v>9443446594</v>
      </c>
      <c r="T118" s="1" t="s">
        <v>85</v>
      </c>
      <c r="U118" s="1" t="s">
        <v>2557</v>
      </c>
      <c r="V118" s="1">
        <v>9344596352</v>
      </c>
      <c r="W118" s="1" t="s">
        <v>2558</v>
      </c>
      <c r="X118" s="1" t="s">
        <v>2559</v>
      </c>
      <c r="Y118" s="1" t="s">
        <v>2560</v>
      </c>
      <c r="Z118" s="1" t="s">
        <v>381</v>
      </c>
      <c r="AA118" s="1" t="s">
        <v>2559</v>
      </c>
      <c r="AB118" s="1" t="s">
        <v>2560</v>
      </c>
      <c r="AC118" s="1" t="s">
        <v>381</v>
      </c>
      <c r="AD118" s="1" t="s">
        <v>91</v>
      </c>
      <c r="AE118" s="1" t="s">
        <v>91</v>
      </c>
      <c r="AF118" s="1" t="s">
        <v>2561</v>
      </c>
      <c r="AG118" s="1" t="s">
        <v>2562</v>
      </c>
      <c r="AH118" s="1" t="s">
        <v>181</v>
      </c>
      <c r="AI118" s="1" t="s">
        <v>312</v>
      </c>
      <c r="AJ118" s="1">
        <v>91.4</v>
      </c>
      <c r="AK118" s="1"/>
      <c r="AL118" s="1" t="s">
        <v>2561</v>
      </c>
      <c r="AM118" s="1" t="s">
        <v>2562</v>
      </c>
      <c r="AN118" s="1" t="s">
        <v>154</v>
      </c>
      <c r="AO118" s="1" t="s">
        <v>315</v>
      </c>
      <c r="AP118" s="1">
        <v>71.8</v>
      </c>
      <c r="AQ118" s="1"/>
      <c r="AR118" s="1"/>
      <c r="AS118" s="1"/>
      <c r="AT118" s="1"/>
      <c r="AU118" s="1"/>
      <c r="AV118" s="1"/>
      <c r="AW118" s="1"/>
      <c r="AX118" s="1" t="s">
        <v>389</v>
      </c>
      <c r="AY118" s="1" t="s">
        <v>2563</v>
      </c>
      <c r="AZ118" s="1" t="s">
        <v>128</v>
      </c>
      <c r="BA118" s="1" t="s">
        <v>443</v>
      </c>
      <c r="BB118" s="1">
        <v>86.26</v>
      </c>
      <c r="BC118" s="1">
        <v>9.08</v>
      </c>
      <c r="BD118" s="1"/>
      <c r="BE118" s="1"/>
      <c r="BF118" s="1"/>
      <c r="BG118" s="1"/>
      <c r="BH118" s="1"/>
      <c r="BI118" s="1"/>
      <c r="BJ118" s="1" t="s">
        <v>2564</v>
      </c>
      <c r="BK118" s="1"/>
      <c r="BL118" s="1"/>
      <c r="BM118" s="1" t="s">
        <v>2565</v>
      </c>
      <c r="BN118" s="1">
        <v>17</v>
      </c>
      <c r="BO118" s="1" t="s">
        <v>2566</v>
      </c>
      <c r="BP118" s="1" t="str">
        <f>HYPERLINK("https://nconnect.nicmar.ac.in/storage/profile/ProfilePhoto_H2570121_251367.jpg","Download")</f>
        <v>0</v>
      </c>
      <c r="BQ118" s="3"/>
      <c r="BR118" s="3"/>
    </row>
    <row r="119" spans="1:70">
      <c r="A119" s="1" t="s">
        <v>70</v>
      </c>
      <c r="B119" s="1" t="s">
        <v>71</v>
      </c>
      <c r="C119" s="1" t="s">
        <v>2567</v>
      </c>
      <c r="D119" s="1" t="s">
        <v>2568</v>
      </c>
      <c r="E119" s="1" t="s">
        <v>2569</v>
      </c>
      <c r="F119" s="1" t="s">
        <v>1752</v>
      </c>
      <c r="G119" s="1" t="s">
        <v>2570</v>
      </c>
      <c r="H119" s="1" t="s">
        <v>2571</v>
      </c>
      <c r="I119" s="1" t="s">
        <v>2572</v>
      </c>
      <c r="J119" s="1">
        <v>8897118690</v>
      </c>
      <c r="K119" s="1" t="s">
        <v>78</v>
      </c>
      <c r="L119" s="1" t="s">
        <v>2573</v>
      </c>
      <c r="M119" s="1" t="s">
        <v>80</v>
      </c>
      <c r="N119" s="1" t="s">
        <v>854</v>
      </c>
      <c r="O119" s="1"/>
      <c r="P119" s="1" t="s">
        <v>82</v>
      </c>
      <c r="Q119" s="1" t="s">
        <v>2574</v>
      </c>
      <c r="R119" s="1" t="s">
        <v>2575</v>
      </c>
      <c r="S119" s="1">
        <v>9959440438</v>
      </c>
      <c r="T119" s="1" t="s">
        <v>85</v>
      </c>
      <c r="U119" s="1" t="s">
        <v>2576</v>
      </c>
      <c r="V119" s="1">
        <v>8332976398</v>
      </c>
      <c r="W119" s="1" t="s">
        <v>203</v>
      </c>
      <c r="X119" s="1" t="s">
        <v>2577</v>
      </c>
      <c r="Y119" s="1" t="s">
        <v>1966</v>
      </c>
      <c r="Z119" s="1" t="s">
        <v>308</v>
      </c>
      <c r="AA119" s="1" t="s">
        <v>2577</v>
      </c>
      <c r="AB119" s="1" t="s">
        <v>1966</v>
      </c>
      <c r="AC119" s="1" t="s">
        <v>308</v>
      </c>
      <c r="AD119" s="1" t="s">
        <v>91</v>
      </c>
      <c r="AE119" s="1" t="s">
        <v>91</v>
      </c>
      <c r="AF119" s="1" t="s">
        <v>2578</v>
      </c>
      <c r="AG119" s="1" t="s">
        <v>462</v>
      </c>
      <c r="AH119" s="1" t="s">
        <v>151</v>
      </c>
      <c r="AI119" s="1" t="s">
        <v>438</v>
      </c>
      <c r="AJ119" s="1">
        <v>90.25</v>
      </c>
      <c r="AK119" s="1">
        <v>9.5</v>
      </c>
      <c r="AL119" s="1" t="s">
        <v>2579</v>
      </c>
      <c r="AM119" s="1" t="s">
        <v>691</v>
      </c>
      <c r="AN119" s="1" t="s">
        <v>154</v>
      </c>
      <c r="AO119" s="1" t="s">
        <v>604</v>
      </c>
      <c r="AP119" s="1">
        <v>85.8</v>
      </c>
      <c r="AQ119" s="1"/>
      <c r="AR119" s="1"/>
      <c r="AS119" s="1"/>
      <c r="AT119" s="1"/>
      <c r="AU119" s="1"/>
      <c r="AV119" s="1"/>
      <c r="AW119" s="1"/>
      <c r="AX119" s="1" t="s">
        <v>1969</v>
      </c>
      <c r="AY119" s="1" t="s">
        <v>2580</v>
      </c>
      <c r="AZ119" s="1" t="s">
        <v>102</v>
      </c>
      <c r="BA119" s="1" t="s">
        <v>103</v>
      </c>
      <c r="BB119" s="1">
        <v>71.82</v>
      </c>
      <c r="BC119" s="1">
        <v>7.56</v>
      </c>
      <c r="BD119" s="1"/>
      <c r="BE119" s="1"/>
      <c r="BF119" s="1"/>
      <c r="BG119" s="1"/>
      <c r="BH119" s="1"/>
      <c r="BI119" s="1"/>
      <c r="BJ119" s="1" t="s">
        <v>188</v>
      </c>
      <c r="BK119" s="1"/>
      <c r="BL119" s="1"/>
      <c r="BM119" s="1" t="s">
        <v>2581</v>
      </c>
      <c r="BN119" s="1">
        <v>46</v>
      </c>
      <c r="BO119" s="1" t="s">
        <v>2582</v>
      </c>
      <c r="BP119" s="1" t="str">
        <f>HYPERLINK("https://nconnect.nicmar.ac.in/storage/profile/ProfilePhoto_H2570122_693284.jpg","Download")</f>
        <v>0</v>
      </c>
      <c r="BQ119" s="3"/>
      <c r="BR119" s="3"/>
    </row>
    <row r="120" spans="1:70">
      <c r="A120" s="1" t="s">
        <v>70</v>
      </c>
      <c r="B120" s="1" t="s">
        <v>71</v>
      </c>
      <c r="C120" s="1" t="s">
        <v>2583</v>
      </c>
      <c r="D120" s="1" t="s">
        <v>2584</v>
      </c>
      <c r="E120" s="1" t="s">
        <v>770</v>
      </c>
      <c r="F120" s="1" t="s">
        <v>2585</v>
      </c>
      <c r="G120" s="1" t="s">
        <v>2586</v>
      </c>
      <c r="H120" s="1" t="s">
        <v>2587</v>
      </c>
      <c r="I120" s="1" t="s">
        <v>2588</v>
      </c>
      <c r="J120" s="1">
        <v>7901484395</v>
      </c>
      <c r="K120" s="1" t="s">
        <v>78</v>
      </c>
      <c r="L120" s="1" t="s">
        <v>2589</v>
      </c>
      <c r="M120" s="1" t="s">
        <v>80</v>
      </c>
      <c r="N120" s="1" t="s">
        <v>454</v>
      </c>
      <c r="O120" s="1"/>
      <c r="P120" s="1" t="s">
        <v>171</v>
      </c>
      <c r="Q120" s="1" t="s">
        <v>2590</v>
      </c>
      <c r="R120" s="1" t="s">
        <v>2591</v>
      </c>
      <c r="S120" s="1">
        <v>9491669108</v>
      </c>
      <c r="T120" s="1" t="s">
        <v>377</v>
      </c>
      <c r="U120" s="1" t="s">
        <v>2592</v>
      </c>
      <c r="V120" s="1">
        <v>9494153870</v>
      </c>
      <c r="W120" s="1" t="s">
        <v>334</v>
      </c>
      <c r="X120" s="1" t="s">
        <v>2593</v>
      </c>
      <c r="Y120" s="1" t="s">
        <v>1482</v>
      </c>
      <c r="Z120" s="1" t="s">
        <v>308</v>
      </c>
      <c r="AA120" s="1" t="s">
        <v>2593</v>
      </c>
      <c r="AB120" s="1" t="s">
        <v>1482</v>
      </c>
      <c r="AC120" s="1" t="s">
        <v>308</v>
      </c>
      <c r="AD120" s="1" t="s">
        <v>91</v>
      </c>
      <c r="AE120" s="1" t="s">
        <v>91</v>
      </c>
      <c r="AF120" s="1" t="s">
        <v>2594</v>
      </c>
      <c r="AG120" s="1" t="s">
        <v>2595</v>
      </c>
      <c r="AH120" s="1" t="s">
        <v>388</v>
      </c>
      <c r="AI120" s="1" t="s">
        <v>234</v>
      </c>
      <c r="AJ120" s="1">
        <v>100</v>
      </c>
      <c r="AK120" s="1">
        <v>10</v>
      </c>
      <c r="AL120" s="1" t="s">
        <v>2596</v>
      </c>
      <c r="AM120" s="1" t="s">
        <v>2595</v>
      </c>
      <c r="AN120" s="1" t="s">
        <v>151</v>
      </c>
      <c r="AO120" s="1" t="s">
        <v>98</v>
      </c>
      <c r="AP120" s="1">
        <v>90.1</v>
      </c>
      <c r="AQ120" s="1">
        <v>9.42</v>
      </c>
      <c r="AR120" s="1"/>
      <c r="AS120" s="1"/>
      <c r="AT120" s="1"/>
      <c r="AU120" s="1"/>
      <c r="AV120" s="1"/>
      <c r="AW120" s="1"/>
      <c r="AX120" s="1" t="s">
        <v>559</v>
      </c>
      <c r="AY120" s="1" t="s">
        <v>2597</v>
      </c>
      <c r="AZ120" s="1" t="s">
        <v>264</v>
      </c>
      <c r="BA120" s="1" t="s">
        <v>653</v>
      </c>
      <c r="BB120" s="1">
        <v>79.3</v>
      </c>
      <c r="BC120" s="1">
        <v>8.43</v>
      </c>
      <c r="BD120" s="1"/>
      <c r="BE120" s="1"/>
      <c r="BF120" s="1"/>
      <c r="BG120" s="1"/>
      <c r="BH120" s="1"/>
      <c r="BI120" s="1"/>
      <c r="BJ120" s="1" t="s">
        <v>2598</v>
      </c>
      <c r="BK120" s="1"/>
      <c r="BL120" s="1"/>
      <c r="BM120" s="1" t="s">
        <v>2599</v>
      </c>
      <c r="BN120" s="1">
        <v>37</v>
      </c>
      <c r="BO120" s="1"/>
      <c r="BP120" s="1" t="str">
        <f>HYPERLINK("https://nconnect.nicmar.ac.in/storage/profile/ProfilePhoto_H2570123_521374.jpg","Download")</f>
        <v>0</v>
      </c>
      <c r="BQ120" s="3"/>
      <c r="BR120" s="3"/>
    </row>
    <row r="121" spans="1:70">
      <c r="A121" s="1" t="s">
        <v>70</v>
      </c>
      <c r="B121" s="1" t="s">
        <v>71</v>
      </c>
      <c r="C121" s="1" t="s">
        <v>2600</v>
      </c>
      <c r="D121" s="1" t="s">
        <v>2601</v>
      </c>
      <c r="E121" s="1" t="s">
        <v>2602</v>
      </c>
      <c r="F121" s="1" t="s">
        <v>2603</v>
      </c>
      <c r="G121" s="1" t="s">
        <v>2604</v>
      </c>
      <c r="H121" s="1" t="s">
        <v>2605</v>
      </c>
      <c r="I121" s="1" t="s">
        <v>2606</v>
      </c>
      <c r="J121" s="1">
        <v>9160784552</v>
      </c>
      <c r="K121" s="1" t="s">
        <v>78</v>
      </c>
      <c r="L121" s="1" t="s">
        <v>2607</v>
      </c>
      <c r="M121" s="1" t="s">
        <v>80</v>
      </c>
      <c r="N121" s="1" t="s">
        <v>574</v>
      </c>
      <c r="O121" s="1" t="s">
        <v>2608</v>
      </c>
      <c r="P121" s="1" t="s">
        <v>171</v>
      </c>
      <c r="Q121" s="1" t="s">
        <v>2609</v>
      </c>
      <c r="R121" s="1" t="s">
        <v>2610</v>
      </c>
      <c r="S121" s="1">
        <v>9908403238</v>
      </c>
      <c r="T121" s="1" t="s">
        <v>377</v>
      </c>
      <c r="U121" s="1" t="s">
        <v>2611</v>
      </c>
      <c r="V121" s="1">
        <v>9963295573</v>
      </c>
      <c r="W121" s="1" t="s">
        <v>87</v>
      </c>
      <c r="X121" s="1" t="s">
        <v>2612</v>
      </c>
      <c r="Y121" s="1" t="s">
        <v>880</v>
      </c>
      <c r="Z121" s="1" t="s">
        <v>308</v>
      </c>
      <c r="AA121" s="1" t="s">
        <v>2612</v>
      </c>
      <c r="AB121" s="1" t="s">
        <v>880</v>
      </c>
      <c r="AC121" s="1" t="s">
        <v>308</v>
      </c>
      <c r="AD121" s="1" t="s">
        <v>91</v>
      </c>
      <c r="AE121" s="1" t="s">
        <v>91</v>
      </c>
      <c r="AF121" s="1" t="s">
        <v>2473</v>
      </c>
      <c r="AG121" s="1" t="s">
        <v>2613</v>
      </c>
      <c r="AH121" s="1" t="s">
        <v>181</v>
      </c>
      <c r="AI121" s="1" t="s">
        <v>312</v>
      </c>
      <c r="AJ121" s="1">
        <v>100</v>
      </c>
      <c r="AK121" s="1">
        <v>10</v>
      </c>
      <c r="AL121" s="1"/>
      <c r="AM121" s="1"/>
      <c r="AN121" s="1"/>
      <c r="AO121" s="1"/>
      <c r="AP121" s="1"/>
      <c r="AQ121" s="1"/>
      <c r="AR121" s="1" t="s">
        <v>152</v>
      </c>
      <c r="AS121" s="1" t="s">
        <v>2614</v>
      </c>
      <c r="AT121" s="1" t="s">
        <v>485</v>
      </c>
      <c r="AU121" s="1" t="s">
        <v>441</v>
      </c>
      <c r="AV121" s="1">
        <v>86.15</v>
      </c>
      <c r="AW121" s="1"/>
      <c r="AX121" s="1" t="s">
        <v>1055</v>
      </c>
      <c r="AY121" s="1" t="s">
        <v>2615</v>
      </c>
      <c r="AZ121" s="1" t="s">
        <v>102</v>
      </c>
      <c r="BA121" s="1" t="s">
        <v>562</v>
      </c>
      <c r="BB121" s="1">
        <v>71.5</v>
      </c>
      <c r="BC121" s="1">
        <v>7.9</v>
      </c>
      <c r="BD121" s="1"/>
      <c r="BE121" s="1"/>
      <c r="BF121" s="1"/>
      <c r="BG121" s="1"/>
      <c r="BH121" s="1"/>
      <c r="BI121" s="1"/>
      <c r="BJ121" s="1" t="s">
        <v>2616</v>
      </c>
      <c r="BK121" s="1"/>
      <c r="BL121" s="1"/>
      <c r="BM121" s="1" t="s">
        <v>2617</v>
      </c>
      <c r="BN121" s="1">
        <v>67</v>
      </c>
      <c r="BO121" s="1" t="s">
        <v>2618</v>
      </c>
      <c r="BP121" s="1" t="str">
        <f>HYPERLINK("https://nconnect.nicmar.ac.in/storage/profile/ProfilePhoto_H2570124_649582.jpg","Download")</f>
        <v>0</v>
      </c>
      <c r="BQ121" s="3"/>
      <c r="BR121" s="3"/>
    </row>
    <row r="122" spans="1:70">
      <c r="A122" s="1" t="s">
        <v>70</v>
      </c>
      <c r="B122" s="1" t="s">
        <v>71</v>
      </c>
      <c r="C122" s="1" t="s">
        <v>2619</v>
      </c>
      <c r="D122" s="1" t="s">
        <v>2620</v>
      </c>
      <c r="E122" s="1" t="s">
        <v>2621</v>
      </c>
      <c r="F122" s="1" t="s">
        <v>2622</v>
      </c>
      <c r="G122" s="1" t="s">
        <v>2623</v>
      </c>
      <c r="H122" s="1" t="s">
        <v>2624</v>
      </c>
      <c r="I122" s="1" t="s">
        <v>2625</v>
      </c>
      <c r="J122" s="1">
        <v>6302468991</v>
      </c>
      <c r="K122" s="1" t="s">
        <v>78</v>
      </c>
      <c r="L122" s="1" t="s">
        <v>2626</v>
      </c>
      <c r="M122" s="1" t="s">
        <v>80</v>
      </c>
      <c r="N122" s="1" t="s">
        <v>2627</v>
      </c>
      <c r="O122" s="1" t="s">
        <v>2628</v>
      </c>
      <c r="P122" s="1" t="s">
        <v>171</v>
      </c>
      <c r="Q122" s="1" t="s">
        <v>2629</v>
      </c>
      <c r="R122" s="1" t="s">
        <v>2630</v>
      </c>
      <c r="S122" s="1">
        <v>9393763733</v>
      </c>
      <c r="T122" s="1" t="s">
        <v>799</v>
      </c>
      <c r="U122" s="1" t="s">
        <v>2631</v>
      </c>
      <c r="V122" s="1">
        <v>9393763733</v>
      </c>
      <c r="W122" s="1" t="s">
        <v>203</v>
      </c>
      <c r="X122" s="1" t="s">
        <v>2632</v>
      </c>
      <c r="Y122" s="1" t="s">
        <v>1482</v>
      </c>
      <c r="Z122" s="1" t="s">
        <v>308</v>
      </c>
      <c r="AA122" s="1" t="s">
        <v>2632</v>
      </c>
      <c r="AB122" s="1" t="s">
        <v>1482</v>
      </c>
      <c r="AC122" s="1" t="s">
        <v>308</v>
      </c>
      <c r="AD122" s="1" t="s">
        <v>91</v>
      </c>
      <c r="AE122" s="1" t="s">
        <v>91</v>
      </c>
      <c r="AF122" s="1" t="s">
        <v>2633</v>
      </c>
      <c r="AG122" s="1" t="s">
        <v>462</v>
      </c>
      <c r="AH122" s="1" t="s">
        <v>181</v>
      </c>
      <c r="AI122" s="1" t="s">
        <v>234</v>
      </c>
      <c r="AJ122" s="1">
        <v>95</v>
      </c>
      <c r="AK122" s="1">
        <v>9.5</v>
      </c>
      <c r="AL122" s="1"/>
      <c r="AM122" s="1"/>
      <c r="AN122" s="1"/>
      <c r="AO122" s="1"/>
      <c r="AP122" s="1"/>
      <c r="AQ122" s="1"/>
      <c r="AR122" s="1" t="s">
        <v>209</v>
      </c>
      <c r="AS122" s="1" t="s">
        <v>1867</v>
      </c>
      <c r="AT122" s="1" t="s">
        <v>151</v>
      </c>
      <c r="AU122" s="1" t="s">
        <v>441</v>
      </c>
      <c r="AV122" s="1">
        <v>79.17</v>
      </c>
      <c r="AW122" s="1"/>
      <c r="AX122" s="1" t="s">
        <v>559</v>
      </c>
      <c r="AY122" s="1" t="s">
        <v>1867</v>
      </c>
      <c r="AZ122" s="1" t="s">
        <v>102</v>
      </c>
      <c r="BA122" s="1" t="s">
        <v>562</v>
      </c>
      <c r="BB122" s="1">
        <v>85.7</v>
      </c>
      <c r="BC122" s="1">
        <v>9.07</v>
      </c>
      <c r="BD122" s="1"/>
      <c r="BE122" s="1"/>
      <c r="BF122" s="1"/>
      <c r="BG122" s="1"/>
      <c r="BH122" s="1"/>
      <c r="BI122" s="1"/>
      <c r="BJ122" s="1" t="s">
        <v>2634</v>
      </c>
      <c r="BK122" s="1"/>
      <c r="BL122" s="1"/>
      <c r="BM122" s="1" t="s">
        <v>2635</v>
      </c>
      <c r="BN122" s="1">
        <v>53</v>
      </c>
      <c r="BO122" s="1"/>
      <c r="BP122" s="1" t="str">
        <f>HYPERLINK("https://nconnect.nicmar.ac.in/storage/profile/ProfilePhoto_H2570125_681437.jpg","Download")</f>
        <v>0</v>
      </c>
      <c r="BQ122" s="3"/>
      <c r="BR122" s="3"/>
    </row>
    <row r="123" spans="1:70">
      <c r="A123" s="1" t="s">
        <v>70</v>
      </c>
      <c r="B123" s="1" t="s">
        <v>71</v>
      </c>
      <c r="C123" s="1" t="s">
        <v>2636</v>
      </c>
      <c r="D123" s="1" t="s">
        <v>2637</v>
      </c>
      <c r="E123" s="1"/>
      <c r="F123" s="1" t="s">
        <v>165</v>
      </c>
      <c r="G123" s="1" t="s">
        <v>2638</v>
      </c>
      <c r="H123" s="1" t="s">
        <v>2639</v>
      </c>
      <c r="I123" s="1" t="s">
        <v>2640</v>
      </c>
      <c r="J123" s="1">
        <v>9155818469</v>
      </c>
      <c r="K123" s="1" t="s">
        <v>78</v>
      </c>
      <c r="L123" s="1" t="s">
        <v>2641</v>
      </c>
      <c r="M123" s="1" t="s">
        <v>80</v>
      </c>
      <c r="N123" s="1" t="s">
        <v>2642</v>
      </c>
      <c r="O123" s="1" t="s">
        <v>2643</v>
      </c>
      <c r="P123" s="1" t="s">
        <v>329</v>
      </c>
      <c r="Q123" s="1" t="s">
        <v>2644</v>
      </c>
      <c r="R123" s="1" t="s">
        <v>2645</v>
      </c>
      <c r="S123" s="1">
        <v>8210538907</v>
      </c>
      <c r="T123" s="1" t="s">
        <v>280</v>
      </c>
      <c r="U123" s="1" t="s">
        <v>2646</v>
      </c>
      <c r="V123" s="1">
        <v>8210538907</v>
      </c>
      <c r="W123" s="1" t="s">
        <v>580</v>
      </c>
      <c r="X123" s="1" t="s">
        <v>2647</v>
      </c>
      <c r="Y123" s="1" t="s">
        <v>2648</v>
      </c>
      <c r="Z123" s="1" t="s">
        <v>2649</v>
      </c>
      <c r="AA123" s="1" t="s">
        <v>2650</v>
      </c>
      <c r="AB123" s="1" t="s">
        <v>2651</v>
      </c>
      <c r="AC123" s="1" t="s">
        <v>2649</v>
      </c>
      <c r="AD123" s="1" t="s">
        <v>91</v>
      </c>
      <c r="AE123" s="1" t="s">
        <v>91</v>
      </c>
      <c r="AF123" s="1" t="s">
        <v>2652</v>
      </c>
      <c r="AG123" s="1" t="s">
        <v>2653</v>
      </c>
      <c r="AH123" s="1" t="s">
        <v>1052</v>
      </c>
      <c r="AI123" s="1" t="s">
        <v>385</v>
      </c>
      <c r="AJ123" s="1">
        <v>89.3</v>
      </c>
      <c r="AK123" s="1">
        <v>9.4</v>
      </c>
      <c r="AL123" s="1" t="s">
        <v>2652</v>
      </c>
      <c r="AM123" s="1" t="s">
        <v>2653</v>
      </c>
      <c r="AN123" s="1" t="s">
        <v>966</v>
      </c>
      <c r="AO123" s="1" t="s">
        <v>125</v>
      </c>
      <c r="AP123" s="1">
        <v>78.6</v>
      </c>
      <c r="AQ123" s="1">
        <v>0</v>
      </c>
      <c r="AR123" s="1"/>
      <c r="AS123" s="1"/>
      <c r="AT123" s="1"/>
      <c r="AU123" s="1"/>
      <c r="AV123" s="1"/>
      <c r="AW123" s="1"/>
      <c r="AX123" s="1" t="s">
        <v>2654</v>
      </c>
      <c r="AY123" s="1" t="s">
        <v>2655</v>
      </c>
      <c r="AZ123" s="1" t="s">
        <v>211</v>
      </c>
      <c r="BA123" s="1" t="s">
        <v>537</v>
      </c>
      <c r="BB123" s="1">
        <v>84.07</v>
      </c>
      <c r="BC123" s="1">
        <v>8.85</v>
      </c>
      <c r="BD123" s="1"/>
      <c r="BE123" s="1"/>
      <c r="BF123" s="1"/>
      <c r="BG123" s="1"/>
      <c r="BH123" s="1"/>
      <c r="BI123" s="1"/>
      <c r="BJ123" s="1" t="s">
        <v>2656</v>
      </c>
      <c r="BK123" s="1"/>
      <c r="BL123" s="1"/>
      <c r="BM123" s="1" t="s">
        <v>2657</v>
      </c>
      <c r="BN123" s="1">
        <v>38</v>
      </c>
      <c r="BO123" s="1" t="s">
        <v>2658</v>
      </c>
      <c r="BP123" s="1" t="str">
        <f>HYPERLINK("https://nconnect.nicmar.ac.in/storage/profile/ProfilePhoto_H2570126_958761.jpg","Download")</f>
        <v>0</v>
      </c>
      <c r="BQ123" s="3"/>
      <c r="BR123" s="3"/>
    </row>
    <row r="124" spans="1:70">
      <c r="A124" s="1" t="s">
        <v>70</v>
      </c>
      <c r="B124" s="1" t="s">
        <v>71</v>
      </c>
      <c r="C124" s="1" t="s">
        <v>2659</v>
      </c>
      <c r="D124" s="1" t="s">
        <v>2660</v>
      </c>
      <c r="E124" s="1"/>
      <c r="F124" s="1" t="s">
        <v>2661</v>
      </c>
      <c r="G124" s="1" t="s">
        <v>2662</v>
      </c>
      <c r="H124" s="1" t="s">
        <v>2663</v>
      </c>
      <c r="I124" s="1" t="s">
        <v>2664</v>
      </c>
      <c r="J124" s="1">
        <v>9490980032</v>
      </c>
      <c r="K124" s="1" t="s">
        <v>196</v>
      </c>
      <c r="L124" s="1" t="s">
        <v>2665</v>
      </c>
      <c r="M124" s="1" t="s">
        <v>80</v>
      </c>
      <c r="N124" s="1" t="s">
        <v>574</v>
      </c>
      <c r="O124" s="1" t="s">
        <v>2666</v>
      </c>
      <c r="P124" s="1" t="s">
        <v>82</v>
      </c>
      <c r="Q124" s="1" t="s">
        <v>2667</v>
      </c>
      <c r="R124" s="1" t="s">
        <v>2668</v>
      </c>
      <c r="S124" s="1">
        <v>9701291271</v>
      </c>
      <c r="T124" s="1" t="s">
        <v>377</v>
      </c>
      <c r="U124" s="1" t="s">
        <v>2669</v>
      </c>
      <c r="V124" s="1">
        <v>9441847444</v>
      </c>
      <c r="W124" s="1" t="s">
        <v>377</v>
      </c>
      <c r="X124" s="1" t="s">
        <v>2670</v>
      </c>
      <c r="Y124" s="1" t="s">
        <v>801</v>
      </c>
      <c r="Z124" s="1" t="s">
        <v>90</v>
      </c>
      <c r="AA124" s="1" t="s">
        <v>2670</v>
      </c>
      <c r="AB124" s="1" t="s">
        <v>801</v>
      </c>
      <c r="AC124" s="1" t="s">
        <v>90</v>
      </c>
      <c r="AD124" s="1" t="s">
        <v>91</v>
      </c>
      <c r="AE124" s="1" t="s">
        <v>91</v>
      </c>
      <c r="AF124" s="1" t="s">
        <v>2671</v>
      </c>
      <c r="AG124" s="1" t="s">
        <v>781</v>
      </c>
      <c r="AH124" s="1" t="s">
        <v>966</v>
      </c>
      <c r="AI124" s="1" t="s">
        <v>234</v>
      </c>
      <c r="AJ124" s="1">
        <v>92.15</v>
      </c>
      <c r="AK124" s="1">
        <v>9.7</v>
      </c>
      <c r="AL124" s="1" t="s">
        <v>2672</v>
      </c>
      <c r="AM124" s="1" t="s">
        <v>440</v>
      </c>
      <c r="AN124" s="1" t="s">
        <v>151</v>
      </c>
      <c r="AO124" s="1" t="s">
        <v>98</v>
      </c>
      <c r="AP124" s="1">
        <v>95.7</v>
      </c>
      <c r="AQ124" s="1"/>
      <c r="AR124" s="1"/>
      <c r="AS124" s="1"/>
      <c r="AT124" s="1"/>
      <c r="AU124" s="1"/>
      <c r="AV124" s="1"/>
      <c r="AW124" s="1"/>
      <c r="AX124" s="1" t="s">
        <v>100</v>
      </c>
      <c r="AY124" s="1" t="s">
        <v>2673</v>
      </c>
      <c r="AZ124" s="1" t="s">
        <v>186</v>
      </c>
      <c r="BA124" s="1" t="s">
        <v>187</v>
      </c>
      <c r="BB124" s="1">
        <v>77.72</v>
      </c>
      <c r="BC124" s="1">
        <v>8.34</v>
      </c>
      <c r="BD124" s="1"/>
      <c r="BE124" s="1"/>
      <c r="BF124" s="1"/>
      <c r="BG124" s="1"/>
      <c r="BH124" s="1"/>
      <c r="BI124" s="1"/>
      <c r="BJ124" s="1" t="s">
        <v>2674</v>
      </c>
      <c r="BK124" s="1"/>
      <c r="BL124" s="1"/>
      <c r="BM124" s="1" t="s">
        <v>2675</v>
      </c>
      <c r="BN124" s="1">
        <v>53</v>
      </c>
      <c r="BO124" s="1"/>
      <c r="BP124" s="1" t="str">
        <f>HYPERLINK("https://nconnect.nicmar.ac.in/storage/profile/ProfilePhoto_H2570128_193748.jpg","Download")</f>
        <v>0</v>
      </c>
      <c r="BQ124" s="3"/>
      <c r="BR124" s="3"/>
    </row>
    <row r="125" spans="1:70">
      <c r="A125" s="1" t="s">
        <v>70</v>
      </c>
      <c r="B125" s="1" t="s">
        <v>71</v>
      </c>
      <c r="C125" s="1" t="s">
        <v>2676</v>
      </c>
      <c r="D125" s="1" t="s">
        <v>2677</v>
      </c>
      <c r="E125" s="1"/>
      <c r="F125" s="1" t="s">
        <v>2678</v>
      </c>
      <c r="G125" s="1" t="s">
        <v>2679</v>
      </c>
      <c r="H125" s="1" t="s">
        <v>2680</v>
      </c>
      <c r="I125" s="1" t="s">
        <v>2681</v>
      </c>
      <c r="J125" s="1">
        <v>7674893657</v>
      </c>
      <c r="K125" s="1" t="s">
        <v>196</v>
      </c>
      <c r="L125" s="1" t="s">
        <v>2682</v>
      </c>
      <c r="M125" s="1" t="s">
        <v>80</v>
      </c>
      <c r="N125" s="1" t="s">
        <v>2683</v>
      </c>
      <c r="O125" s="1" t="s">
        <v>2684</v>
      </c>
      <c r="P125" s="1" t="s">
        <v>249</v>
      </c>
      <c r="Q125" s="1" t="s">
        <v>2685</v>
      </c>
      <c r="R125" s="1" t="s">
        <v>2686</v>
      </c>
      <c r="S125" s="1">
        <v>8885591819</v>
      </c>
      <c r="T125" s="1" t="s">
        <v>2687</v>
      </c>
      <c r="U125" s="1" t="s">
        <v>2688</v>
      </c>
      <c r="V125" s="1">
        <v>9395186252</v>
      </c>
      <c r="W125" s="1" t="s">
        <v>91</v>
      </c>
      <c r="X125" s="1" t="s">
        <v>2689</v>
      </c>
      <c r="Y125" s="1" t="s">
        <v>860</v>
      </c>
      <c r="Z125" s="1" t="s">
        <v>308</v>
      </c>
      <c r="AA125" s="1" t="s">
        <v>2689</v>
      </c>
      <c r="AB125" s="1" t="s">
        <v>860</v>
      </c>
      <c r="AC125" s="1" t="s">
        <v>308</v>
      </c>
      <c r="AD125" s="1" t="s">
        <v>91</v>
      </c>
      <c r="AE125" s="1" t="s">
        <v>91</v>
      </c>
      <c r="AF125" s="1" t="s">
        <v>2690</v>
      </c>
      <c r="AG125" s="1" t="s">
        <v>2691</v>
      </c>
      <c r="AH125" s="1" t="s">
        <v>968</v>
      </c>
      <c r="AI125" s="1" t="s">
        <v>388</v>
      </c>
      <c r="AJ125" s="1">
        <v>95</v>
      </c>
      <c r="AK125" s="1">
        <v>9.5</v>
      </c>
      <c r="AL125" s="1" t="s">
        <v>586</v>
      </c>
      <c r="AM125" s="1" t="s">
        <v>2691</v>
      </c>
      <c r="AN125" s="1" t="s">
        <v>692</v>
      </c>
      <c r="AO125" s="1" t="s">
        <v>95</v>
      </c>
      <c r="AP125" s="1">
        <v>74.6</v>
      </c>
      <c r="AQ125" s="1">
        <v>7.79</v>
      </c>
      <c r="AR125" s="1"/>
      <c r="AS125" s="1"/>
      <c r="AT125" s="1"/>
      <c r="AU125" s="1"/>
      <c r="AV125" s="1"/>
      <c r="AW125" s="1"/>
      <c r="AX125" s="1" t="s">
        <v>2692</v>
      </c>
      <c r="AY125" s="1" t="s">
        <v>2693</v>
      </c>
      <c r="AZ125" s="1" t="s">
        <v>2694</v>
      </c>
      <c r="BA125" s="1" t="s">
        <v>187</v>
      </c>
      <c r="BB125" s="1">
        <v>73</v>
      </c>
      <c r="BC125" s="1">
        <v>7.3</v>
      </c>
      <c r="BD125" s="1"/>
      <c r="BE125" s="1"/>
      <c r="BF125" s="1"/>
      <c r="BG125" s="1"/>
      <c r="BH125" s="1"/>
      <c r="BI125" s="1"/>
      <c r="BJ125" s="1" t="s">
        <v>2695</v>
      </c>
      <c r="BK125" s="1"/>
      <c r="BL125" s="1"/>
      <c r="BM125" s="1" t="s">
        <v>2696</v>
      </c>
      <c r="BN125" s="1">
        <v>55</v>
      </c>
      <c r="BO125" s="1" t="s">
        <v>2697</v>
      </c>
      <c r="BP125" s="1" t="str">
        <f>HYPERLINK("https://nconnect.nicmar.ac.in/storage/profile/ProfilePhoto_H2570129_124936.jpg","Download")</f>
        <v>0</v>
      </c>
      <c r="BQ125" s="3"/>
      <c r="BR125" s="3"/>
    </row>
    <row r="126" spans="1:70">
      <c r="A126" s="1" t="s">
        <v>70</v>
      </c>
      <c r="B126" s="1" t="s">
        <v>71</v>
      </c>
      <c r="C126" s="1" t="s">
        <v>2698</v>
      </c>
      <c r="D126" s="1" t="s">
        <v>2699</v>
      </c>
      <c r="E126" s="1" t="s">
        <v>2700</v>
      </c>
      <c r="F126" s="1" t="s">
        <v>2701</v>
      </c>
      <c r="G126" s="1" t="s">
        <v>2702</v>
      </c>
      <c r="H126" s="1" t="s">
        <v>2703</v>
      </c>
      <c r="I126" s="1" t="s">
        <v>2704</v>
      </c>
      <c r="J126" s="1">
        <v>8121616788</v>
      </c>
      <c r="K126" s="1" t="s">
        <v>78</v>
      </c>
      <c r="L126" s="1" t="s">
        <v>2705</v>
      </c>
      <c r="M126" s="1" t="s">
        <v>80</v>
      </c>
      <c r="N126" s="1" t="s">
        <v>454</v>
      </c>
      <c r="O126" s="1"/>
      <c r="P126" s="1" t="s">
        <v>82</v>
      </c>
      <c r="Q126" s="1" t="s">
        <v>2706</v>
      </c>
      <c r="R126" s="1" t="s">
        <v>2707</v>
      </c>
      <c r="S126" s="1">
        <v>6262923456</v>
      </c>
      <c r="T126" s="1" t="s">
        <v>551</v>
      </c>
      <c r="U126" s="1" t="s">
        <v>2708</v>
      </c>
      <c r="V126" s="1">
        <v>9533077788</v>
      </c>
      <c r="W126" s="1" t="s">
        <v>580</v>
      </c>
      <c r="X126" s="1" t="s">
        <v>2709</v>
      </c>
      <c r="Y126" s="1" t="s">
        <v>1229</v>
      </c>
      <c r="Z126" s="1" t="s">
        <v>308</v>
      </c>
      <c r="AA126" s="1" t="s">
        <v>2710</v>
      </c>
      <c r="AB126" s="1" t="s">
        <v>819</v>
      </c>
      <c r="AC126" s="1" t="s">
        <v>308</v>
      </c>
      <c r="AD126" s="1" t="s">
        <v>91</v>
      </c>
      <c r="AE126" s="1" t="s">
        <v>91</v>
      </c>
      <c r="AF126" s="1" t="s">
        <v>2711</v>
      </c>
      <c r="AG126" s="1" t="s">
        <v>2712</v>
      </c>
      <c r="AH126" s="1" t="s">
        <v>1278</v>
      </c>
      <c r="AI126" s="1" t="s">
        <v>1299</v>
      </c>
      <c r="AJ126" s="1">
        <v>93.1</v>
      </c>
      <c r="AK126" s="1">
        <v>9.8</v>
      </c>
      <c r="AL126" s="1" t="s">
        <v>2713</v>
      </c>
      <c r="AM126" s="1" t="s">
        <v>314</v>
      </c>
      <c r="AN126" s="1" t="s">
        <v>415</v>
      </c>
      <c r="AO126" s="1" t="s">
        <v>234</v>
      </c>
      <c r="AP126" s="1">
        <v>93.7</v>
      </c>
      <c r="AQ126" s="1"/>
      <c r="AR126" s="1"/>
      <c r="AS126" s="1"/>
      <c r="AT126" s="1"/>
      <c r="AU126" s="1"/>
      <c r="AV126" s="1"/>
      <c r="AW126" s="1"/>
      <c r="AX126" s="1" t="s">
        <v>2714</v>
      </c>
      <c r="AY126" s="1" t="s">
        <v>2715</v>
      </c>
      <c r="AZ126" s="1" t="s">
        <v>151</v>
      </c>
      <c r="BA126" s="1" t="s">
        <v>2716</v>
      </c>
      <c r="BB126" s="1">
        <v>72.9</v>
      </c>
      <c r="BC126" s="1">
        <v>8.04</v>
      </c>
      <c r="BD126" s="1"/>
      <c r="BE126" s="1"/>
      <c r="BF126" s="1"/>
      <c r="BG126" s="1"/>
      <c r="BH126" s="1"/>
      <c r="BI126" s="1"/>
      <c r="BJ126" s="1" t="s">
        <v>2717</v>
      </c>
      <c r="BK126" s="1" t="s">
        <v>2718</v>
      </c>
      <c r="BL126" s="1" t="s">
        <v>2719</v>
      </c>
      <c r="BM126" s="1" t="s">
        <v>2720</v>
      </c>
      <c r="BN126" s="1">
        <v>18</v>
      </c>
      <c r="BO126" s="1" t="s">
        <v>2721</v>
      </c>
      <c r="BP126" s="1" t="str">
        <f>HYPERLINK("https://nconnect.nicmar.ac.in/storage/profile/ProfilePhoto_H2570130_963451.jpg","Download")</f>
        <v>0</v>
      </c>
      <c r="BQ126" s="3"/>
      <c r="BR126" s="3"/>
    </row>
    <row r="127" spans="1:70">
      <c r="A127" s="1" t="s">
        <v>70</v>
      </c>
      <c r="B127" s="1" t="s">
        <v>71</v>
      </c>
      <c r="C127" s="1" t="s">
        <v>2722</v>
      </c>
      <c r="D127" s="1" t="s">
        <v>2723</v>
      </c>
      <c r="E127" s="1"/>
      <c r="F127" s="1" t="s">
        <v>2724</v>
      </c>
      <c r="G127" s="1" t="s">
        <v>2725</v>
      </c>
      <c r="H127" s="1" t="s">
        <v>2726</v>
      </c>
      <c r="I127" s="1" t="s">
        <v>2727</v>
      </c>
      <c r="J127" s="1">
        <v>9381444259</v>
      </c>
      <c r="K127" s="1" t="s">
        <v>78</v>
      </c>
      <c r="L127" s="1" t="s">
        <v>2728</v>
      </c>
      <c r="M127" s="1" t="s">
        <v>80</v>
      </c>
      <c r="N127" s="1" t="s">
        <v>2729</v>
      </c>
      <c r="O127" s="1"/>
      <c r="P127" s="1" t="s">
        <v>329</v>
      </c>
      <c r="Q127" s="1" t="s">
        <v>2730</v>
      </c>
      <c r="R127" s="1" t="s">
        <v>2731</v>
      </c>
      <c r="S127" s="1">
        <v>9866133893</v>
      </c>
      <c r="T127" s="1" t="s">
        <v>2732</v>
      </c>
      <c r="U127" s="1" t="s">
        <v>2733</v>
      </c>
      <c r="V127" s="1">
        <v>9346151090</v>
      </c>
      <c r="W127" s="1" t="s">
        <v>2732</v>
      </c>
      <c r="X127" s="1" t="s">
        <v>2734</v>
      </c>
      <c r="Y127" s="1" t="s">
        <v>2735</v>
      </c>
      <c r="Z127" s="1" t="s">
        <v>90</v>
      </c>
      <c r="AA127" s="1" t="s">
        <v>2734</v>
      </c>
      <c r="AB127" s="1" t="s">
        <v>2735</v>
      </c>
      <c r="AC127" s="1" t="s">
        <v>90</v>
      </c>
      <c r="AD127" s="1" t="s">
        <v>91</v>
      </c>
      <c r="AE127" s="1" t="s">
        <v>91</v>
      </c>
      <c r="AF127" s="1" t="s">
        <v>2736</v>
      </c>
      <c r="AG127" s="1" t="s">
        <v>2737</v>
      </c>
      <c r="AH127" s="1" t="s">
        <v>385</v>
      </c>
      <c r="AI127" s="1" t="s">
        <v>415</v>
      </c>
      <c r="AJ127" s="1">
        <v>95</v>
      </c>
      <c r="AK127" s="1"/>
      <c r="AL127" s="1" t="s">
        <v>2738</v>
      </c>
      <c r="AM127" s="1" t="s">
        <v>2739</v>
      </c>
      <c r="AN127" s="1" t="s">
        <v>1887</v>
      </c>
      <c r="AO127" s="1" t="s">
        <v>234</v>
      </c>
      <c r="AP127" s="1">
        <v>94</v>
      </c>
      <c r="AQ127" s="1"/>
      <c r="AR127" s="1"/>
      <c r="AS127" s="1"/>
      <c r="AT127" s="1"/>
      <c r="AU127" s="1"/>
      <c r="AV127" s="1"/>
      <c r="AW127" s="1"/>
      <c r="AX127" s="1" t="s">
        <v>100</v>
      </c>
      <c r="AY127" s="1" t="s">
        <v>2740</v>
      </c>
      <c r="AZ127" s="1" t="s">
        <v>485</v>
      </c>
      <c r="BA127" s="1" t="s">
        <v>288</v>
      </c>
      <c r="BB127" s="1">
        <v>73.8</v>
      </c>
      <c r="BC127" s="1"/>
      <c r="BD127" s="1"/>
      <c r="BE127" s="1"/>
      <c r="BF127" s="1"/>
      <c r="BG127" s="1"/>
      <c r="BH127" s="1"/>
      <c r="BI127" s="1"/>
      <c r="BJ127" s="1" t="s">
        <v>2741</v>
      </c>
      <c r="BK127" s="1"/>
      <c r="BL127" s="1"/>
      <c r="BM127" s="1" t="s">
        <v>2742</v>
      </c>
      <c r="BN127" s="1">
        <v>11</v>
      </c>
      <c r="BO127" s="1" t="s">
        <v>2743</v>
      </c>
      <c r="BP127" s="1" t="str">
        <f>HYPERLINK("https://nconnect.nicmar.ac.in/storage/profile/ProfilePhoto_H2570131_852193.jpg","Download")</f>
        <v>0</v>
      </c>
      <c r="BQ127" s="3"/>
      <c r="BR127" s="3"/>
    </row>
    <row r="128" spans="1:70">
      <c r="A128" s="1" t="s">
        <v>70</v>
      </c>
      <c r="B128" s="1" t="s">
        <v>71</v>
      </c>
      <c r="C128" s="1" t="s">
        <v>2744</v>
      </c>
      <c r="D128" s="1" t="s">
        <v>2745</v>
      </c>
      <c r="E128" s="1"/>
      <c r="F128" s="1" t="s">
        <v>2746</v>
      </c>
      <c r="G128" s="1" t="s">
        <v>2747</v>
      </c>
      <c r="H128" s="1" t="s">
        <v>2748</v>
      </c>
      <c r="I128" s="1" t="s">
        <v>2749</v>
      </c>
      <c r="J128" s="1">
        <v>9391401336</v>
      </c>
      <c r="K128" s="1" t="s">
        <v>78</v>
      </c>
      <c r="L128" s="1" t="s">
        <v>2750</v>
      </c>
      <c r="M128" s="1" t="s">
        <v>80</v>
      </c>
      <c r="N128" s="1" t="s">
        <v>1840</v>
      </c>
      <c r="O128" s="1"/>
      <c r="P128" s="1" t="s">
        <v>329</v>
      </c>
      <c r="Q128" s="1" t="s">
        <v>2751</v>
      </c>
      <c r="R128" s="1" t="s">
        <v>2752</v>
      </c>
      <c r="S128" s="1">
        <v>9848419252</v>
      </c>
      <c r="T128" s="1" t="s">
        <v>85</v>
      </c>
      <c r="U128" s="1" t="s">
        <v>2753</v>
      </c>
      <c r="V128" s="1">
        <v>6302546541</v>
      </c>
      <c r="W128" s="1" t="s">
        <v>203</v>
      </c>
      <c r="X128" s="1" t="s">
        <v>2754</v>
      </c>
      <c r="Y128" s="1" t="s">
        <v>1523</v>
      </c>
      <c r="Z128" s="1" t="s">
        <v>90</v>
      </c>
      <c r="AA128" s="1" t="s">
        <v>2754</v>
      </c>
      <c r="AB128" s="1" t="s">
        <v>1523</v>
      </c>
      <c r="AC128" s="1" t="s">
        <v>90</v>
      </c>
      <c r="AD128" s="1" t="s">
        <v>91</v>
      </c>
      <c r="AE128" s="1" t="s">
        <v>91</v>
      </c>
      <c r="AF128" s="1" t="s">
        <v>2755</v>
      </c>
      <c r="AG128" s="1" t="s">
        <v>483</v>
      </c>
      <c r="AH128" s="1" t="s">
        <v>151</v>
      </c>
      <c r="AI128" s="1" t="s">
        <v>438</v>
      </c>
      <c r="AJ128" s="1">
        <v>78.85</v>
      </c>
      <c r="AK128" s="1">
        <v>8.3</v>
      </c>
      <c r="AL128" s="1"/>
      <c r="AM128" s="1"/>
      <c r="AN128" s="1"/>
      <c r="AO128" s="1"/>
      <c r="AP128" s="1"/>
      <c r="AQ128" s="1"/>
      <c r="AR128" s="1" t="s">
        <v>152</v>
      </c>
      <c r="AS128" s="1" t="s">
        <v>2756</v>
      </c>
      <c r="AT128" s="1" t="s">
        <v>515</v>
      </c>
      <c r="AU128" s="1" t="s">
        <v>155</v>
      </c>
      <c r="AV128" s="1">
        <v>79.6</v>
      </c>
      <c r="AW128" s="1">
        <v>8.46</v>
      </c>
      <c r="AX128" s="1" t="s">
        <v>156</v>
      </c>
      <c r="AY128" s="1" t="s">
        <v>2757</v>
      </c>
      <c r="AZ128" s="1" t="s">
        <v>630</v>
      </c>
      <c r="BA128" s="1" t="s">
        <v>1091</v>
      </c>
      <c r="BB128" s="1">
        <v>79.23</v>
      </c>
      <c r="BC128" s="1">
        <v>8.34</v>
      </c>
      <c r="BD128" s="1"/>
      <c r="BE128" s="1"/>
      <c r="BF128" s="1"/>
      <c r="BG128" s="1"/>
      <c r="BH128" s="1"/>
      <c r="BI128" s="1"/>
      <c r="BJ128" s="1" t="s">
        <v>1868</v>
      </c>
      <c r="BK128" s="1"/>
      <c r="BL128" s="1"/>
      <c r="BM128" s="1" t="s">
        <v>2758</v>
      </c>
      <c r="BN128" s="1">
        <v>38</v>
      </c>
      <c r="BO128" s="1" t="s">
        <v>2759</v>
      </c>
      <c r="BP128" s="1" t="str">
        <f>HYPERLINK("https://nconnect.nicmar.ac.in/storage/profile/ProfilePhoto_H2570132_436195.jpg","Download")</f>
        <v>0</v>
      </c>
      <c r="BQ128" s="3"/>
      <c r="BR128" s="3"/>
    </row>
    <row r="129" spans="1:70">
      <c r="A129" s="1" t="s">
        <v>70</v>
      </c>
      <c r="B129" s="1" t="s">
        <v>71</v>
      </c>
      <c r="C129" s="1" t="s">
        <v>2760</v>
      </c>
      <c r="D129" s="1" t="s">
        <v>2746</v>
      </c>
      <c r="E129" s="1" t="s">
        <v>2761</v>
      </c>
      <c r="F129" s="1" t="s">
        <v>2762</v>
      </c>
      <c r="G129" s="1" t="s">
        <v>2763</v>
      </c>
      <c r="H129" s="1" t="s">
        <v>2764</v>
      </c>
      <c r="I129" s="1" t="s">
        <v>2765</v>
      </c>
      <c r="J129" s="1">
        <v>8247440998</v>
      </c>
      <c r="K129" s="1" t="s">
        <v>78</v>
      </c>
      <c r="L129" s="1" t="s">
        <v>2766</v>
      </c>
      <c r="M129" s="1" t="s">
        <v>80</v>
      </c>
      <c r="N129" s="1" t="s">
        <v>2246</v>
      </c>
      <c r="O129" s="1" t="s">
        <v>2767</v>
      </c>
      <c r="P129" s="1" t="s">
        <v>82</v>
      </c>
      <c r="Q129" s="1" t="s">
        <v>2768</v>
      </c>
      <c r="R129" s="1" t="s">
        <v>2769</v>
      </c>
      <c r="S129" s="1">
        <v>9030859521</v>
      </c>
      <c r="T129" s="1" t="s">
        <v>2770</v>
      </c>
      <c r="U129" s="1" t="s">
        <v>2771</v>
      </c>
      <c r="V129" s="1">
        <v>9652496249</v>
      </c>
      <c r="W129" s="1" t="s">
        <v>334</v>
      </c>
      <c r="X129" s="1" t="s">
        <v>2772</v>
      </c>
      <c r="Y129" s="1" t="s">
        <v>801</v>
      </c>
      <c r="Z129" s="1" t="s">
        <v>90</v>
      </c>
      <c r="AA129" s="1" t="s">
        <v>2773</v>
      </c>
      <c r="AB129" s="1" t="s">
        <v>89</v>
      </c>
      <c r="AC129" s="1" t="s">
        <v>90</v>
      </c>
      <c r="AD129" s="1" t="s">
        <v>91</v>
      </c>
      <c r="AE129" s="1" t="s">
        <v>91</v>
      </c>
      <c r="AF129" s="1" t="s">
        <v>2774</v>
      </c>
      <c r="AG129" s="1" t="s">
        <v>2775</v>
      </c>
      <c r="AH129" s="1" t="s">
        <v>181</v>
      </c>
      <c r="AI129" s="1" t="s">
        <v>312</v>
      </c>
      <c r="AJ129" s="1">
        <v>92</v>
      </c>
      <c r="AK129" s="1">
        <v>9.2</v>
      </c>
      <c r="AL129" s="1" t="s">
        <v>988</v>
      </c>
      <c r="AM129" s="1" t="s">
        <v>440</v>
      </c>
      <c r="AN129" s="1" t="s">
        <v>211</v>
      </c>
      <c r="AO129" s="1" t="s">
        <v>315</v>
      </c>
      <c r="AP129" s="1">
        <v>90.8</v>
      </c>
      <c r="AQ129" s="1"/>
      <c r="AR129" s="1"/>
      <c r="AS129" s="1"/>
      <c r="AT129" s="1"/>
      <c r="AU129" s="1"/>
      <c r="AV129" s="1"/>
      <c r="AW129" s="1"/>
      <c r="AX129" s="1" t="s">
        <v>156</v>
      </c>
      <c r="AY129" s="1" t="s">
        <v>1726</v>
      </c>
      <c r="AZ129" s="1" t="s">
        <v>716</v>
      </c>
      <c r="BA129" s="1" t="s">
        <v>562</v>
      </c>
      <c r="BB129" s="1">
        <v>71.1</v>
      </c>
      <c r="BC129" s="1">
        <v>7.61</v>
      </c>
      <c r="BD129" s="1"/>
      <c r="BE129" s="1"/>
      <c r="BF129" s="1"/>
      <c r="BG129" s="1"/>
      <c r="BH129" s="1"/>
      <c r="BI129" s="1"/>
      <c r="BJ129" s="1" t="s">
        <v>1951</v>
      </c>
      <c r="BK129" s="1"/>
      <c r="BL129" s="1"/>
      <c r="BM129" s="1" t="s">
        <v>2776</v>
      </c>
      <c r="BN129" s="1">
        <v>61</v>
      </c>
      <c r="BO129" s="1" t="s">
        <v>2777</v>
      </c>
      <c r="BP129" s="1" t="str">
        <f>HYPERLINK("https://nconnect.nicmar.ac.in/storage/profile/ProfilePhoto_H2570133_614795.jpg","Download")</f>
        <v>0</v>
      </c>
      <c r="BQ129" s="3"/>
      <c r="BR129" s="3"/>
    </row>
    <row r="130" spans="1:70">
      <c r="A130" s="1" t="s">
        <v>70</v>
      </c>
      <c r="B130" s="1" t="s">
        <v>71</v>
      </c>
      <c r="C130" s="1" t="s">
        <v>2778</v>
      </c>
      <c r="D130" s="1" t="s">
        <v>2779</v>
      </c>
      <c r="E130" s="1"/>
      <c r="F130" s="1" t="s">
        <v>2780</v>
      </c>
      <c r="G130" s="1" t="s">
        <v>2781</v>
      </c>
      <c r="H130" s="1" t="s">
        <v>2782</v>
      </c>
      <c r="I130" s="1" t="s">
        <v>2783</v>
      </c>
      <c r="J130" s="1">
        <v>9345476284</v>
      </c>
      <c r="K130" s="1" t="s">
        <v>78</v>
      </c>
      <c r="L130" s="1" t="s">
        <v>2784</v>
      </c>
      <c r="M130" s="1" t="s">
        <v>80</v>
      </c>
      <c r="N130" s="1" t="s">
        <v>2785</v>
      </c>
      <c r="O130" s="1"/>
      <c r="P130" s="1" t="s">
        <v>663</v>
      </c>
      <c r="Q130" s="1" t="s">
        <v>2786</v>
      </c>
      <c r="R130" s="1" t="s">
        <v>2787</v>
      </c>
      <c r="S130" s="1">
        <v>8939695330</v>
      </c>
      <c r="T130" s="1" t="s">
        <v>2788</v>
      </c>
      <c r="U130" s="1" t="s">
        <v>2789</v>
      </c>
      <c r="V130" s="1">
        <v>9842415675</v>
      </c>
      <c r="W130" s="1" t="s">
        <v>201</v>
      </c>
      <c r="X130" s="1" t="s">
        <v>2790</v>
      </c>
      <c r="Y130" s="1" t="s">
        <v>1680</v>
      </c>
      <c r="Z130" s="1" t="s">
        <v>381</v>
      </c>
      <c r="AA130" s="1" t="s">
        <v>2790</v>
      </c>
      <c r="AB130" s="1" t="s">
        <v>1680</v>
      </c>
      <c r="AC130" s="1" t="s">
        <v>381</v>
      </c>
      <c r="AD130" s="1" t="s">
        <v>91</v>
      </c>
      <c r="AE130" s="1" t="s">
        <v>91</v>
      </c>
      <c r="AF130" s="1" t="s">
        <v>2791</v>
      </c>
      <c r="AG130" s="1" t="s">
        <v>2792</v>
      </c>
      <c r="AH130" s="1" t="s">
        <v>692</v>
      </c>
      <c r="AI130" s="1" t="s">
        <v>125</v>
      </c>
      <c r="AJ130" s="1">
        <v>76.6</v>
      </c>
      <c r="AK130" s="1"/>
      <c r="AL130" s="1" t="s">
        <v>2793</v>
      </c>
      <c r="AM130" s="1" t="s">
        <v>2794</v>
      </c>
      <c r="AN130" s="1" t="s">
        <v>154</v>
      </c>
      <c r="AO130" s="1" t="s">
        <v>183</v>
      </c>
      <c r="AP130" s="1">
        <v>70.5</v>
      </c>
      <c r="AQ130" s="1"/>
      <c r="AR130" s="1"/>
      <c r="AS130" s="1"/>
      <c r="AT130" s="1"/>
      <c r="AU130" s="1"/>
      <c r="AV130" s="1"/>
      <c r="AW130" s="1"/>
      <c r="AX130" s="1" t="s">
        <v>389</v>
      </c>
      <c r="AY130" s="1" t="s">
        <v>2795</v>
      </c>
      <c r="AZ130" s="1" t="s">
        <v>365</v>
      </c>
      <c r="BA130" s="1" t="s">
        <v>1091</v>
      </c>
      <c r="BB130" s="1">
        <v>73.3</v>
      </c>
      <c r="BC130" s="1">
        <v>7.33</v>
      </c>
      <c r="BD130" s="1"/>
      <c r="BE130" s="1"/>
      <c r="BF130" s="1"/>
      <c r="BG130" s="1"/>
      <c r="BH130" s="1"/>
      <c r="BI130" s="1"/>
      <c r="BJ130" s="1" t="s">
        <v>2796</v>
      </c>
      <c r="BK130" s="1"/>
      <c r="BL130" s="1"/>
      <c r="BM130" s="1" t="s">
        <v>2797</v>
      </c>
      <c r="BN130" s="1">
        <v>261</v>
      </c>
      <c r="BO130" s="1"/>
      <c r="BP130" s="1" t="str">
        <f>HYPERLINK("https://nconnect.nicmar.ac.in/storage/profile/ProfilePhoto_H2570134_963182.jpg","Download")</f>
        <v>0</v>
      </c>
      <c r="BQ130" s="3"/>
      <c r="BR130" s="3"/>
    </row>
    <row r="131" spans="1:70">
      <c r="A131" s="1" t="s">
        <v>70</v>
      </c>
      <c r="B131" s="1" t="s">
        <v>71</v>
      </c>
      <c r="C131" s="1" t="s">
        <v>2798</v>
      </c>
      <c r="D131" s="1" t="s">
        <v>2799</v>
      </c>
      <c r="E131" s="1"/>
      <c r="F131" s="1" t="s">
        <v>1670</v>
      </c>
      <c r="G131" s="1" t="s">
        <v>2800</v>
      </c>
      <c r="H131" s="1" t="s">
        <v>2801</v>
      </c>
      <c r="I131" s="1" t="s">
        <v>2802</v>
      </c>
      <c r="J131" s="1">
        <v>6366033443</v>
      </c>
      <c r="K131" s="1" t="s">
        <v>78</v>
      </c>
      <c r="L131" s="1" t="s">
        <v>2803</v>
      </c>
      <c r="M131" s="1" t="s">
        <v>80</v>
      </c>
      <c r="N131" s="1" t="s">
        <v>2804</v>
      </c>
      <c r="O131" s="1"/>
      <c r="P131" s="1" t="s">
        <v>82</v>
      </c>
      <c r="Q131" s="1" t="s">
        <v>2805</v>
      </c>
      <c r="R131" s="1" t="s">
        <v>2806</v>
      </c>
      <c r="S131" s="1">
        <v>9844343265</v>
      </c>
      <c r="T131" s="1" t="s">
        <v>377</v>
      </c>
      <c r="U131" s="1" t="s">
        <v>2807</v>
      </c>
      <c r="V131" s="1">
        <v>9980542883</v>
      </c>
      <c r="W131" s="1" t="s">
        <v>203</v>
      </c>
      <c r="X131" s="1" t="s">
        <v>2808</v>
      </c>
      <c r="Y131" s="1" t="s">
        <v>2809</v>
      </c>
      <c r="Z131" s="1" t="s">
        <v>733</v>
      </c>
      <c r="AA131" s="1" t="s">
        <v>2808</v>
      </c>
      <c r="AB131" s="1" t="s">
        <v>2809</v>
      </c>
      <c r="AC131" s="1" t="s">
        <v>733</v>
      </c>
      <c r="AD131" s="1" t="s">
        <v>91</v>
      </c>
      <c r="AE131" s="1" t="s">
        <v>91</v>
      </c>
      <c r="AF131" s="1" t="s">
        <v>2810</v>
      </c>
      <c r="AG131" s="1" t="s">
        <v>2811</v>
      </c>
      <c r="AH131" s="1" t="s">
        <v>2812</v>
      </c>
      <c r="AI131" s="1" t="s">
        <v>363</v>
      </c>
      <c r="AJ131" s="1">
        <v>76.8</v>
      </c>
      <c r="AK131" s="1"/>
      <c r="AL131" s="1" t="s">
        <v>2813</v>
      </c>
      <c r="AM131" s="1" t="s">
        <v>2814</v>
      </c>
      <c r="AN131" s="1" t="s">
        <v>260</v>
      </c>
      <c r="AO131" s="1" t="s">
        <v>235</v>
      </c>
      <c r="AP131" s="1">
        <v>80.83</v>
      </c>
      <c r="AQ131" s="1"/>
      <c r="AR131" s="1"/>
      <c r="AS131" s="1"/>
      <c r="AT131" s="1"/>
      <c r="AU131" s="1"/>
      <c r="AV131" s="1"/>
      <c r="AW131" s="1"/>
      <c r="AX131" s="1" t="s">
        <v>2815</v>
      </c>
      <c r="AY131" s="1" t="s">
        <v>2816</v>
      </c>
      <c r="AZ131" s="1" t="s">
        <v>102</v>
      </c>
      <c r="BA131" s="1" t="s">
        <v>132</v>
      </c>
      <c r="BB131" s="1">
        <v>62.4</v>
      </c>
      <c r="BC131" s="1">
        <v>6.24</v>
      </c>
      <c r="BD131" s="1"/>
      <c r="BE131" s="1"/>
      <c r="BF131" s="1"/>
      <c r="BG131" s="1"/>
      <c r="BH131" s="1"/>
      <c r="BI131" s="1"/>
      <c r="BJ131" s="1" t="s">
        <v>2817</v>
      </c>
      <c r="BK131" s="1"/>
      <c r="BL131" s="1"/>
      <c r="BM131" s="1" t="s">
        <v>2818</v>
      </c>
      <c r="BN131" s="1">
        <v>24</v>
      </c>
      <c r="BO131" s="1"/>
      <c r="BP131" s="1" t="str">
        <f>HYPERLINK("https://nconnect.nicmar.ac.in/storage/profile/ProfilePhoto_H2570135_517923.jpg","Download")</f>
        <v>0</v>
      </c>
      <c r="BQ131" s="3"/>
      <c r="BR131" s="3"/>
    </row>
    <row r="132" spans="1:70">
      <c r="A132" s="1" t="s">
        <v>70</v>
      </c>
      <c r="B132" s="1" t="s">
        <v>71</v>
      </c>
      <c r="C132" s="1" t="s">
        <v>2819</v>
      </c>
      <c r="D132" s="1" t="s">
        <v>2820</v>
      </c>
      <c r="E132" s="1" t="s">
        <v>165</v>
      </c>
      <c r="F132" s="1" t="s">
        <v>2821</v>
      </c>
      <c r="G132" s="1" t="s">
        <v>2822</v>
      </c>
      <c r="H132" s="1" t="s">
        <v>2823</v>
      </c>
      <c r="I132" s="1" t="s">
        <v>2824</v>
      </c>
      <c r="J132" s="1">
        <v>9010102504</v>
      </c>
      <c r="K132" s="1" t="s">
        <v>78</v>
      </c>
      <c r="L132" s="1" t="s">
        <v>2825</v>
      </c>
      <c r="M132" s="1" t="s">
        <v>80</v>
      </c>
      <c r="N132" s="1" t="s">
        <v>574</v>
      </c>
      <c r="O132" s="1" t="s">
        <v>2826</v>
      </c>
      <c r="P132" s="1" t="s">
        <v>329</v>
      </c>
      <c r="Q132" s="1" t="s">
        <v>2827</v>
      </c>
      <c r="R132" s="1" t="s">
        <v>2828</v>
      </c>
      <c r="S132" s="1">
        <v>9848419031</v>
      </c>
      <c r="T132" s="1" t="s">
        <v>2829</v>
      </c>
      <c r="U132" s="1" t="s">
        <v>2830</v>
      </c>
      <c r="V132" s="1">
        <v>8019268673</v>
      </c>
      <c r="W132" s="1" t="s">
        <v>146</v>
      </c>
      <c r="X132" s="1" t="s">
        <v>2831</v>
      </c>
      <c r="Y132" s="1" t="s">
        <v>89</v>
      </c>
      <c r="Z132" s="1" t="s">
        <v>90</v>
      </c>
      <c r="AA132" s="1" t="s">
        <v>2831</v>
      </c>
      <c r="AB132" s="1" t="s">
        <v>89</v>
      </c>
      <c r="AC132" s="1" t="s">
        <v>90</v>
      </c>
      <c r="AD132" s="1" t="s">
        <v>91</v>
      </c>
      <c r="AE132" s="1" t="s">
        <v>91</v>
      </c>
      <c r="AF132" s="1" t="s">
        <v>2832</v>
      </c>
      <c r="AG132" s="1" t="s">
        <v>180</v>
      </c>
      <c r="AH132" s="1" t="s">
        <v>125</v>
      </c>
      <c r="AI132" s="1" t="s">
        <v>95</v>
      </c>
      <c r="AJ132" s="1">
        <v>81.4</v>
      </c>
      <c r="AK132" s="1"/>
      <c r="AL132" s="1" t="s">
        <v>96</v>
      </c>
      <c r="AM132" s="1" t="s">
        <v>440</v>
      </c>
      <c r="AN132" s="1" t="s">
        <v>98</v>
      </c>
      <c r="AO132" s="1" t="s">
        <v>99</v>
      </c>
      <c r="AP132" s="1">
        <v>95.8</v>
      </c>
      <c r="AQ132" s="1"/>
      <c r="AR132" s="1"/>
      <c r="AS132" s="1"/>
      <c r="AT132" s="1"/>
      <c r="AU132" s="1"/>
      <c r="AV132" s="1"/>
      <c r="AW132" s="1"/>
      <c r="AX132" s="1" t="s">
        <v>156</v>
      </c>
      <c r="AY132" s="1" t="s">
        <v>1726</v>
      </c>
      <c r="AZ132" s="1" t="s">
        <v>131</v>
      </c>
      <c r="BA132" s="1" t="s">
        <v>2833</v>
      </c>
      <c r="BB132" s="1">
        <v>76.7</v>
      </c>
      <c r="BC132" s="1">
        <v>8.17</v>
      </c>
      <c r="BD132" s="1"/>
      <c r="BE132" s="1"/>
      <c r="BF132" s="1"/>
      <c r="BG132" s="1"/>
      <c r="BH132" s="1"/>
      <c r="BI132" s="1"/>
      <c r="BJ132" s="1" t="s">
        <v>2834</v>
      </c>
      <c r="BK132" s="1"/>
      <c r="BL132" s="1"/>
      <c r="BM132" s="1" t="s">
        <v>2835</v>
      </c>
      <c r="BN132" s="1">
        <v>55</v>
      </c>
      <c r="BO132" s="1" t="s">
        <v>2836</v>
      </c>
      <c r="BP132" s="1" t="str">
        <f>HYPERLINK("https://nconnect.nicmar.ac.in/storage/profile/ProfilePhoto_H2570136_593142.jpg","Download")</f>
        <v>0</v>
      </c>
      <c r="BQ132" s="3"/>
      <c r="BR132" s="3"/>
    </row>
    <row r="133" spans="1:70">
      <c r="A133" s="1" t="s">
        <v>70</v>
      </c>
      <c r="B133" s="1" t="s">
        <v>71</v>
      </c>
      <c r="C133" s="1" t="s">
        <v>2837</v>
      </c>
      <c r="D133" s="1" t="s">
        <v>2838</v>
      </c>
      <c r="E133" s="1" t="s">
        <v>542</v>
      </c>
      <c r="F133" s="1" t="s">
        <v>2839</v>
      </c>
      <c r="G133" s="1" t="s">
        <v>2840</v>
      </c>
      <c r="H133" s="1" t="s">
        <v>2841</v>
      </c>
      <c r="I133" s="1" t="s">
        <v>2842</v>
      </c>
      <c r="J133" s="1">
        <v>8790096758</v>
      </c>
      <c r="K133" s="1" t="s">
        <v>78</v>
      </c>
      <c r="L133" s="1" t="s">
        <v>2843</v>
      </c>
      <c r="M133" s="1" t="s">
        <v>80</v>
      </c>
      <c r="N133" s="1" t="s">
        <v>476</v>
      </c>
      <c r="O133" s="1" t="s">
        <v>2844</v>
      </c>
      <c r="P133" s="1" t="s">
        <v>171</v>
      </c>
      <c r="Q133" s="1" t="s">
        <v>2845</v>
      </c>
      <c r="R133" s="1" t="s">
        <v>2846</v>
      </c>
      <c r="S133" s="1">
        <v>9502069675</v>
      </c>
      <c r="T133" s="1" t="s">
        <v>377</v>
      </c>
      <c r="U133" s="1" t="s">
        <v>2847</v>
      </c>
      <c r="V133" s="1">
        <v>9490688150</v>
      </c>
      <c r="W133" s="1" t="s">
        <v>203</v>
      </c>
      <c r="X133" s="1" t="s">
        <v>2848</v>
      </c>
      <c r="Y133" s="1" t="s">
        <v>2849</v>
      </c>
      <c r="Z133" s="1" t="s">
        <v>90</v>
      </c>
      <c r="AA133" s="1" t="s">
        <v>2848</v>
      </c>
      <c r="AB133" s="1" t="s">
        <v>2849</v>
      </c>
      <c r="AC133" s="1" t="s">
        <v>90</v>
      </c>
      <c r="AD133" s="1" t="s">
        <v>91</v>
      </c>
      <c r="AE133" s="1" t="s">
        <v>91</v>
      </c>
      <c r="AF133" s="1" t="s">
        <v>149</v>
      </c>
      <c r="AG133" s="1" t="s">
        <v>483</v>
      </c>
      <c r="AH133" s="1" t="s">
        <v>151</v>
      </c>
      <c r="AI133" s="1" t="s">
        <v>438</v>
      </c>
      <c r="AJ133" s="1">
        <v>82.65</v>
      </c>
      <c r="AK133" s="1">
        <v>8.7</v>
      </c>
      <c r="AL133" s="1"/>
      <c r="AM133" s="1"/>
      <c r="AN133" s="1"/>
      <c r="AO133" s="1"/>
      <c r="AP133" s="1"/>
      <c r="AQ133" s="1"/>
      <c r="AR133" s="1" t="s">
        <v>152</v>
      </c>
      <c r="AS133" s="1" t="s">
        <v>2850</v>
      </c>
      <c r="AT133" s="1" t="s">
        <v>154</v>
      </c>
      <c r="AU133" s="1" t="s">
        <v>155</v>
      </c>
      <c r="AV133" s="1">
        <v>72.5</v>
      </c>
      <c r="AW133" s="1">
        <v>7.75</v>
      </c>
      <c r="AX133" s="1" t="s">
        <v>2851</v>
      </c>
      <c r="AY133" s="1" t="s">
        <v>2852</v>
      </c>
      <c r="AZ133" s="1" t="s">
        <v>290</v>
      </c>
      <c r="BA133" s="1" t="s">
        <v>1091</v>
      </c>
      <c r="BB133" s="1">
        <v>65.55</v>
      </c>
      <c r="BC133" s="1">
        <v>6.9</v>
      </c>
      <c r="BD133" s="1"/>
      <c r="BE133" s="1"/>
      <c r="BF133" s="1"/>
      <c r="BG133" s="1"/>
      <c r="BH133" s="1"/>
      <c r="BI133" s="1"/>
      <c r="BJ133" s="1" t="s">
        <v>2853</v>
      </c>
      <c r="BK133" s="1"/>
      <c r="BL133" s="1"/>
      <c r="BM133" s="1" t="s">
        <v>2854</v>
      </c>
      <c r="BN133" s="1">
        <v>38</v>
      </c>
      <c r="BO133" s="1" t="s">
        <v>2855</v>
      </c>
      <c r="BP133" s="1" t="str">
        <f>HYPERLINK("https://nconnect.nicmar.ac.in/storage/profile/ProfilePhoto_H2570137_826195.jpg","Download")</f>
        <v>0</v>
      </c>
      <c r="BQ133" s="3"/>
      <c r="BR133" s="3"/>
    </row>
    <row r="134" spans="1:70">
      <c r="A134" s="1" t="s">
        <v>70</v>
      </c>
      <c r="B134" s="1" t="s">
        <v>71</v>
      </c>
      <c r="C134" s="1" t="s">
        <v>2856</v>
      </c>
      <c r="D134" s="1" t="s">
        <v>2857</v>
      </c>
      <c r="E134" s="1"/>
      <c r="F134" s="1" t="s">
        <v>2858</v>
      </c>
      <c r="G134" s="1" t="s">
        <v>2859</v>
      </c>
      <c r="H134" s="1" t="s">
        <v>2860</v>
      </c>
      <c r="I134" s="1" t="s">
        <v>2861</v>
      </c>
      <c r="J134" s="1">
        <v>9949093353</v>
      </c>
      <c r="K134" s="1" t="s">
        <v>196</v>
      </c>
      <c r="L134" s="1" t="s">
        <v>2862</v>
      </c>
      <c r="M134" s="1" t="s">
        <v>80</v>
      </c>
      <c r="N134" s="1" t="s">
        <v>1477</v>
      </c>
      <c r="O134" s="1" t="s">
        <v>2863</v>
      </c>
      <c r="P134" s="1" t="s">
        <v>171</v>
      </c>
      <c r="Q134" s="1" t="s">
        <v>2864</v>
      </c>
      <c r="R134" s="1" t="s">
        <v>2865</v>
      </c>
      <c r="S134" s="1">
        <v>9949074488</v>
      </c>
      <c r="T134" s="1" t="s">
        <v>85</v>
      </c>
      <c r="U134" s="1" t="s">
        <v>2866</v>
      </c>
      <c r="V134" s="1">
        <v>9440174488</v>
      </c>
      <c r="W134" s="1" t="s">
        <v>405</v>
      </c>
      <c r="X134" s="1" t="s">
        <v>2867</v>
      </c>
      <c r="Y134" s="1" t="s">
        <v>1251</v>
      </c>
      <c r="Z134" s="1" t="s">
        <v>308</v>
      </c>
      <c r="AA134" s="1" t="s">
        <v>2868</v>
      </c>
      <c r="AB134" s="1" t="s">
        <v>1251</v>
      </c>
      <c r="AC134" s="1" t="s">
        <v>308</v>
      </c>
      <c r="AD134" s="1" t="s">
        <v>91</v>
      </c>
      <c r="AE134" s="1" t="s">
        <v>91</v>
      </c>
      <c r="AF134" s="1" t="s">
        <v>2869</v>
      </c>
      <c r="AG134" s="1" t="s">
        <v>2870</v>
      </c>
      <c r="AH134" s="1" t="s">
        <v>626</v>
      </c>
      <c r="AI134" s="1" t="s">
        <v>125</v>
      </c>
      <c r="AJ134" s="1">
        <v>67.6</v>
      </c>
      <c r="AK134" s="1"/>
      <c r="AL134" s="1" t="s">
        <v>96</v>
      </c>
      <c r="AM134" s="1" t="s">
        <v>2871</v>
      </c>
      <c r="AN134" s="1" t="s">
        <v>151</v>
      </c>
      <c r="AO134" s="1" t="s">
        <v>98</v>
      </c>
      <c r="AP134" s="1">
        <v>79.3</v>
      </c>
      <c r="AQ134" s="1">
        <v>8.36</v>
      </c>
      <c r="AR134" s="1"/>
      <c r="AS134" s="1"/>
      <c r="AT134" s="1"/>
      <c r="AU134" s="1"/>
      <c r="AV134" s="1"/>
      <c r="AW134" s="1"/>
      <c r="AX134" s="1" t="s">
        <v>1055</v>
      </c>
      <c r="AY134" s="1" t="s">
        <v>2872</v>
      </c>
      <c r="AZ134" s="1" t="s">
        <v>716</v>
      </c>
      <c r="BA134" s="1" t="s">
        <v>132</v>
      </c>
      <c r="BB134" s="1">
        <v>73.53</v>
      </c>
      <c r="BC134" s="1">
        <v>7.74</v>
      </c>
      <c r="BD134" s="1"/>
      <c r="BE134" s="1"/>
      <c r="BF134" s="1"/>
      <c r="BG134" s="1"/>
      <c r="BH134" s="1"/>
      <c r="BI134" s="1"/>
      <c r="BJ134" s="1" t="s">
        <v>2873</v>
      </c>
      <c r="BK134" s="1"/>
      <c r="BL134" s="1"/>
      <c r="BM134" s="1" t="s">
        <v>2874</v>
      </c>
      <c r="BN134" s="1">
        <v>36</v>
      </c>
      <c r="BO134" s="1" t="s">
        <v>2875</v>
      </c>
      <c r="BP134" s="1" t="str">
        <f>HYPERLINK("https://nconnect.nicmar.ac.in/storage/profile/ProfilePhoto_H2570138_857432.jpg","Download")</f>
        <v>0</v>
      </c>
      <c r="BQ134" s="3"/>
      <c r="BR134" s="3"/>
    </row>
    <row r="135" spans="1:70">
      <c r="A135" s="1" t="s">
        <v>70</v>
      </c>
      <c r="B135" s="1" t="s">
        <v>71</v>
      </c>
      <c r="C135" s="1" t="s">
        <v>2876</v>
      </c>
      <c r="D135" s="1" t="s">
        <v>2877</v>
      </c>
      <c r="E135" s="1" t="s">
        <v>2878</v>
      </c>
      <c r="F135" s="1" t="s">
        <v>2879</v>
      </c>
      <c r="G135" s="1" t="s">
        <v>2880</v>
      </c>
      <c r="H135" s="1" t="s">
        <v>2881</v>
      </c>
      <c r="I135" s="1" t="s">
        <v>2882</v>
      </c>
      <c r="J135" s="1">
        <v>9666701736</v>
      </c>
      <c r="K135" s="1" t="s">
        <v>78</v>
      </c>
      <c r="L135" s="1" t="s">
        <v>2883</v>
      </c>
      <c r="M135" s="1" t="s">
        <v>80</v>
      </c>
      <c r="N135" s="1" t="s">
        <v>2884</v>
      </c>
      <c r="O135" s="1"/>
      <c r="P135" s="1" t="s">
        <v>329</v>
      </c>
      <c r="Q135" s="1" t="s">
        <v>2885</v>
      </c>
      <c r="R135" s="1" t="s">
        <v>2886</v>
      </c>
      <c r="S135" s="1">
        <v>9640658900</v>
      </c>
      <c r="T135" s="1" t="s">
        <v>2887</v>
      </c>
      <c r="U135" s="1" t="s">
        <v>2888</v>
      </c>
      <c r="V135" s="1">
        <v>8688727474</v>
      </c>
      <c r="W135" s="1" t="s">
        <v>203</v>
      </c>
      <c r="X135" s="1" t="s">
        <v>2889</v>
      </c>
      <c r="Y135" s="1" t="s">
        <v>1966</v>
      </c>
      <c r="Z135" s="1" t="s">
        <v>308</v>
      </c>
      <c r="AA135" s="1" t="s">
        <v>2889</v>
      </c>
      <c r="AB135" s="1" t="s">
        <v>1966</v>
      </c>
      <c r="AC135" s="1" t="s">
        <v>308</v>
      </c>
      <c r="AD135" s="1" t="s">
        <v>91</v>
      </c>
      <c r="AE135" s="1" t="s">
        <v>91</v>
      </c>
      <c r="AF135" s="1" t="s">
        <v>2890</v>
      </c>
      <c r="AG135" s="1" t="s">
        <v>2891</v>
      </c>
      <c r="AH135" s="1" t="s">
        <v>151</v>
      </c>
      <c r="AI135" s="1" t="s">
        <v>95</v>
      </c>
      <c r="AJ135" s="1">
        <v>93.1</v>
      </c>
      <c r="AK135" s="1">
        <v>9.8</v>
      </c>
      <c r="AL135" s="1" t="s">
        <v>2892</v>
      </c>
      <c r="AM135" s="1" t="s">
        <v>2893</v>
      </c>
      <c r="AN135" s="1" t="s">
        <v>154</v>
      </c>
      <c r="AO135" s="1" t="s">
        <v>235</v>
      </c>
      <c r="AP135" s="1">
        <v>97.1</v>
      </c>
      <c r="AQ135" s="1"/>
      <c r="AR135" s="1"/>
      <c r="AS135" s="1"/>
      <c r="AT135" s="1"/>
      <c r="AU135" s="1"/>
      <c r="AV135" s="1"/>
      <c r="AW135" s="1"/>
      <c r="AX135" s="1" t="s">
        <v>1969</v>
      </c>
      <c r="AY135" s="1" t="s">
        <v>2894</v>
      </c>
      <c r="AZ135" s="1" t="s">
        <v>102</v>
      </c>
      <c r="BA135" s="1" t="s">
        <v>132</v>
      </c>
      <c r="BB135" s="1">
        <v>80.2</v>
      </c>
      <c r="BC135" s="1">
        <v>8.44</v>
      </c>
      <c r="BD135" s="1"/>
      <c r="BE135" s="1"/>
      <c r="BF135" s="1"/>
      <c r="BG135" s="1"/>
      <c r="BH135" s="1"/>
      <c r="BI135" s="1"/>
      <c r="BJ135" s="1" t="s">
        <v>2895</v>
      </c>
      <c r="BK135" s="1"/>
      <c r="BL135" s="1"/>
      <c r="BM135" s="1" t="s">
        <v>2896</v>
      </c>
      <c r="BN135" s="1">
        <v>47</v>
      </c>
      <c r="BO135" s="1" t="s">
        <v>2897</v>
      </c>
      <c r="BP135" s="1" t="str">
        <f>HYPERLINK("https://nconnect.nicmar.ac.in/storage/profile/ProfilePhoto_H2570139_948326.jpg","Download")</f>
        <v>0</v>
      </c>
      <c r="BQ135" s="3"/>
      <c r="BR135" s="3"/>
    </row>
    <row r="136" spans="1:70">
      <c r="A136" s="1" t="s">
        <v>70</v>
      </c>
      <c r="B136" s="1" t="s">
        <v>71</v>
      </c>
      <c r="C136" s="1" t="s">
        <v>2898</v>
      </c>
      <c r="D136" s="1" t="s">
        <v>2899</v>
      </c>
      <c r="E136" s="1" t="s">
        <v>2900</v>
      </c>
      <c r="F136" s="1" t="s">
        <v>2901</v>
      </c>
      <c r="G136" s="1" t="s">
        <v>2902</v>
      </c>
      <c r="H136" s="1" t="s">
        <v>2903</v>
      </c>
      <c r="I136" s="1" t="s">
        <v>2904</v>
      </c>
      <c r="J136" s="1">
        <v>9966167766</v>
      </c>
      <c r="K136" s="1" t="s">
        <v>78</v>
      </c>
      <c r="L136" s="1" t="s">
        <v>2905</v>
      </c>
      <c r="M136" s="1" t="s">
        <v>80</v>
      </c>
      <c r="N136" s="1" t="s">
        <v>2906</v>
      </c>
      <c r="O136" s="1" t="s">
        <v>2907</v>
      </c>
      <c r="P136" s="1" t="s">
        <v>82</v>
      </c>
      <c r="Q136" s="1" t="s">
        <v>2908</v>
      </c>
      <c r="R136" s="1" t="s">
        <v>2909</v>
      </c>
      <c r="S136" s="1">
        <v>9848652266</v>
      </c>
      <c r="T136" s="1" t="s">
        <v>2910</v>
      </c>
      <c r="U136" s="1" t="s">
        <v>2911</v>
      </c>
      <c r="V136" s="1">
        <v>7036226613</v>
      </c>
      <c r="W136" s="1" t="s">
        <v>1174</v>
      </c>
      <c r="X136" s="1" t="s">
        <v>2912</v>
      </c>
      <c r="Y136" s="1" t="s">
        <v>819</v>
      </c>
      <c r="Z136" s="1" t="s">
        <v>308</v>
      </c>
      <c r="AA136" s="1" t="s">
        <v>2912</v>
      </c>
      <c r="AB136" s="1" t="s">
        <v>819</v>
      </c>
      <c r="AC136" s="1" t="s">
        <v>308</v>
      </c>
      <c r="AD136" s="1" t="s">
        <v>91</v>
      </c>
      <c r="AE136" s="1" t="s">
        <v>91</v>
      </c>
      <c r="AF136" s="1" t="s">
        <v>2913</v>
      </c>
      <c r="AG136" s="1" t="s">
        <v>1358</v>
      </c>
      <c r="AH136" s="1" t="s">
        <v>124</v>
      </c>
      <c r="AI136" s="1" t="s">
        <v>234</v>
      </c>
      <c r="AJ136" s="1">
        <v>90.25</v>
      </c>
      <c r="AK136" s="1"/>
      <c r="AL136" s="1"/>
      <c r="AM136" s="1"/>
      <c r="AN136" s="1"/>
      <c r="AO136" s="1"/>
      <c r="AP136" s="1"/>
      <c r="AQ136" s="1"/>
      <c r="AR136" s="1" t="s">
        <v>152</v>
      </c>
      <c r="AS136" s="1" t="s">
        <v>2914</v>
      </c>
      <c r="AT136" s="1" t="s">
        <v>485</v>
      </c>
      <c r="AU136" s="1" t="s">
        <v>441</v>
      </c>
      <c r="AV136" s="1">
        <v>72.58</v>
      </c>
      <c r="AW136" s="1"/>
      <c r="AX136" s="1" t="s">
        <v>2915</v>
      </c>
      <c r="AY136" s="1" t="s">
        <v>2916</v>
      </c>
      <c r="AZ136" s="1" t="s">
        <v>925</v>
      </c>
      <c r="BA136" s="1" t="s">
        <v>562</v>
      </c>
      <c r="BB136" s="1">
        <v>81.32</v>
      </c>
      <c r="BC136" s="1"/>
      <c r="BD136" s="1"/>
      <c r="BE136" s="1"/>
      <c r="BF136" s="1"/>
      <c r="BG136" s="1"/>
      <c r="BH136" s="1"/>
      <c r="BI136" s="1"/>
      <c r="BJ136" s="1" t="s">
        <v>2917</v>
      </c>
      <c r="BK136" s="1"/>
      <c r="BL136" s="1"/>
      <c r="BM136" s="1" t="s">
        <v>2918</v>
      </c>
      <c r="BN136" s="1">
        <v>4</v>
      </c>
      <c r="BO136" s="1"/>
      <c r="BP136" s="1" t="str">
        <f>HYPERLINK("https://nconnect.nicmar.ac.in/storage/profile/ProfilePhoto_H2570140_975316.jpg","Download")</f>
        <v>0</v>
      </c>
      <c r="BQ136" s="3"/>
      <c r="BR136" s="3"/>
    </row>
    <row r="137" spans="1:70">
      <c r="A137" s="1" t="s">
        <v>70</v>
      </c>
      <c r="B137" s="1" t="s">
        <v>71</v>
      </c>
      <c r="C137" s="1" t="s">
        <v>2919</v>
      </c>
      <c r="D137" s="1" t="s">
        <v>2920</v>
      </c>
      <c r="E137" s="1"/>
      <c r="F137" s="1" t="s">
        <v>2921</v>
      </c>
      <c r="G137" s="1" t="s">
        <v>2922</v>
      </c>
      <c r="H137" s="1" t="s">
        <v>2923</v>
      </c>
      <c r="I137" s="1" t="s">
        <v>2924</v>
      </c>
      <c r="J137" s="1">
        <v>8500151819</v>
      </c>
      <c r="K137" s="1" t="s">
        <v>78</v>
      </c>
      <c r="L137" s="1" t="s">
        <v>2925</v>
      </c>
      <c r="M137" s="1" t="s">
        <v>80</v>
      </c>
      <c r="N137" s="1" t="s">
        <v>854</v>
      </c>
      <c r="O137" s="1"/>
      <c r="P137" s="1" t="s">
        <v>329</v>
      </c>
      <c r="Q137" s="1" t="s">
        <v>2926</v>
      </c>
      <c r="R137" s="1" t="s">
        <v>2927</v>
      </c>
      <c r="S137" s="1">
        <v>9885120799</v>
      </c>
      <c r="T137" s="1" t="s">
        <v>201</v>
      </c>
      <c r="U137" s="1" t="s">
        <v>2928</v>
      </c>
      <c r="V137" s="1">
        <v>9293216200</v>
      </c>
      <c r="W137" s="1" t="s">
        <v>87</v>
      </c>
      <c r="X137" s="1" t="s">
        <v>2929</v>
      </c>
      <c r="Y137" s="1" t="s">
        <v>1966</v>
      </c>
      <c r="Z137" s="1" t="s">
        <v>308</v>
      </c>
      <c r="AA137" s="1" t="s">
        <v>2929</v>
      </c>
      <c r="AB137" s="1" t="s">
        <v>1966</v>
      </c>
      <c r="AC137" s="1" t="s">
        <v>308</v>
      </c>
      <c r="AD137" s="1" t="s">
        <v>91</v>
      </c>
      <c r="AE137" s="1" t="s">
        <v>91</v>
      </c>
      <c r="AF137" s="1" t="s">
        <v>2930</v>
      </c>
      <c r="AG137" s="1" t="s">
        <v>2931</v>
      </c>
      <c r="AH137" s="1" t="s">
        <v>151</v>
      </c>
      <c r="AI137" s="1" t="s">
        <v>95</v>
      </c>
      <c r="AJ137" s="1">
        <v>80.2</v>
      </c>
      <c r="AK137" s="1"/>
      <c r="AL137" s="1" t="s">
        <v>96</v>
      </c>
      <c r="AM137" s="1" t="s">
        <v>2932</v>
      </c>
      <c r="AN137" s="1" t="s">
        <v>260</v>
      </c>
      <c r="AO137" s="1" t="s">
        <v>604</v>
      </c>
      <c r="AP137" s="1">
        <v>81.4</v>
      </c>
      <c r="AQ137" s="1"/>
      <c r="AR137" s="1"/>
      <c r="AS137" s="1"/>
      <c r="AT137" s="1"/>
      <c r="AU137" s="1"/>
      <c r="AV137" s="1"/>
      <c r="AW137" s="1"/>
      <c r="AX137" s="1" t="s">
        <v>2933</v>
      </c>
      <c r="AY137" s="1" t="s">
        <v>2934</v>
      </c>
      <c r="AZ137" s="1" t="s">
        <v>128</v>
      </c>
      <c r="BA137" s="1" t="s">
        <v>103</v>
      </c>
      <c r="BB137" s="1">
        <v>71.53</v>
      </c>
      <c r="BC137" s="1">
        <v>7.53</v>
      </c>
      <c r="BD137" s="1"/>
      <c r="BE137" s="1"/>
      <c r="BF137" s="1"/>
      <c r="BG137" s="1"/>
      <c r="BH137" s="1"/>
      <c r="BI137" s="1"/>
      <c r="BJ137" s="1" t="s">
        <v>1235</v>
      </c>
      <c r="BK137" s="1"/>
      <c r="BL137" s="1"/>
      <c r="BM137" s="1" t="s">
        <v>2935</v>
      </c>
      <c r="BN137" s="1">
        <v>30</v>
      </c>
      <c r="BO137" s="1"/>
      <c r="BP137" s="1" t="str">
        <f>HYPERLINK("https://nconnect.nicmar.ac.in/storage/profile/ProfilePhoto_H2570141_895123.jpg","Download")</f>
        <v>0</v>
      </c>
      <c r="BQ137" s="3"/>
      <c r="BR137" s="3"/>
    </row>
    <row r="138" spans="1:70">
      <c r="A138" s="1" t="s">
        <v>70</v>
      </c>
      <c r="B138" s="1" t="s">
        <v>71</v>
      </c>
      <c r="C138" s="1" t="s">
        <v>2936</v>
      </c>
      <c r="D138" s="1" t="s">
        <v>2937</v>
      </c>
      <c r="E138" s="1" t="s">
        <v>1899</v>
      </c>
      <c r="F138" s="1" t="s">
        <v>2938</v>
      </c>
      <c r="G138" s="1" t="s">
        <v>2939</v>
      </c>
      <c r="H138" s="1" t="s">
        <v>2940</v>
      </c>
      <c r="I138" s="1" t="s">
        <v>2941</v>
      </c>
      <c r="J138" s="1">
        <v>9573784477</v>
      </c>
      <c r="K138" s="1" t="s">
        <v>78</v>
      </c>
      <c r="L138" s="1" t="s">
        <v>2942</v>
      </c>
      <c r="M138" s="1" t="s">
        <v>80</v>
      </c>
      <c r="N138" s="1" t="s">
        <v>854</v>
      </c>
      <c r="O138" s="1"/>
      <c r="P138" s="1" t="s">
        <v>82</v>
      </c>
      <c r="Q138" s="1" t="s">
        <v>2943</v>
      </c>
      <c r="R138" s="1" t="s">
        <v>2944</v>
      </c>
      <c r="S138" s="1">
        <v>9866447744</v>
      </c>
      <c r="T138" s="1" t="s">
        <v>228</v>
      </c>
      <c r="U138" s="1" t="s">
        <v>2945</v>
      </c>
      <c r="V138" s="1">
        <v>8897444868</v>
      </c>
      <c r="W138" s="1" t="s">
        <v>87</v>
      </c>
      <c r="X138" s="1" t="s">
        <v>2946</v>
      </c>
      <c r="Y138" s="1" t="s">
        <v>89</v>
      </c>
      <c r="Z138" s="1" t="s">
        <v>90</v>
      </c>
      <c r="AA138" s="1" t="s">
        <v>2946</v>
      </c>
      <c r="AB138" s="1" t="s">
        <v>89</v>
      </c>
      <c r="AC138" s="1" t="s">
        <v>90</v>
      </c>
      <c r="AD138" s="1" t="s">
        <v>91</v>
      </c>
      <c r="AE138" s="1" t="s">
        <v>91</v>
      </c>
      <c r="AF138" s="1" t="s">
        <v>2947</v>
      </c>
      <c r="AG138" s="1" t="s">
        <v>1280</v>
      </c>
      <c r="AH138" s="1" t="s">
        <v>1359</v>
      </c>
      <c r="AI138" s="1" t="s">
        <v>125</v>
      </c>
      <c r="AJ138" s="1">
        <v>78</v>
      </c>
      <c r="AK138" s="1"/>
      <c r="AL138" s="1" t="s">
        <v>2948</v>
      </c>
      <c r="AM138" s="1" t="s">
        <v>1280</v>
      </c>
      <c r="AN138" s="1" t="s">
        <v>234</v>
      </c>
      <c r="AO138" s="1" t="s">
        <v>315</v>
      </c>
      <c r="AP138" s="1">
        <v>66.9</v>
      </c>
      <c r="AQ138" s="1"/>
      <c r="AR138" s="1"/>
      <c r="AS138" s="1"/>
      <c r="AT138" s="1"/>
      <c r="AU138" s="1"/>
      <c r="AV138" s="1"/>
      <c r="AW138" s="1"/>
      <c r="AX138" s="1" t="s">
        <v>651</v>
      </c>
      <c r="AY138" s="1" t="s">
        <v>2949</v>
      </c>
      <c r="AZ138" s="1" t="s">
        <v>264</v>
      </c>
      <c r="BA138" s="1" t="s">
        <v>215</v>
      </c>
      <c r="BB138" s="1">
        <v>59</v>
      </c>
      <c r="BC138" s="1">
        <v>5.9</v>
      </c>
      <c r="BD138" s="1"/>
      <c r="BE138" s="1"/>
      <c r="BF138" s="1"/>
      <c r="BG138" s="1"/>
      <c r="BH138" s="1"/>
      <c r="BI138" s="1"/>
      <c r="BJ138" s="1" t="s">
        <v>991</v>
      </c>
      <c r="BK138" s="1"/>
      <c r="BL138" s="1"/>
      <c r="BM138" s="1" t="s">
        <v>2950</v>
      </c>
      <c r="BN138" s="1">
        <v>73</v>
      </c>
      <c r="BO138" s="1"/>
      <c r="BP138" s="1" t="str">
        <f>HYPERLINK("https://nconnect.nicmar.ac.in/storage/profile/ProfilePhoto_H2570142_845926.jpg","Download")</f>
        <v>0</v>
      </c>
      <c r="BQ138" s="3"/>
      <c r="BR138" s="3"/>
    </row>
    <row r="139" spans="1:70">
      <c r="A139" s="1" t="s">
        <v>70</v>
      </c>
      <c r="B139" s="1" t="s">
        <v>71</v>
      </c>
      <c r="C139" s="1" t="s">
        <v>2951</v>
      </c>
      <c r="D139" s="1" t="s">
        <v>2952</v>
      </c>
      <c r="E139" s="1" t="s">
        <v>2953</v>
      </c>
      <c r="F139" s="1" t="s">
        <v>2954</v>
      </c>
      <c r="G139" s="1" t="s">
        <v>2955</v>
      </c>
      <c r="H139" s="1" t="s">
        <v>2956</v>
      </c>
      <c r="I139" s="1" t="s">
        <v>2957</v>
      </c>
      <c r="J139" s="1">
        <v>9849853511</v>
      </c>
      <c r="K139" s="1" t="s">
        <v>78</v>
      </c>
      <c r="L139" s="1" t="s">
        <v>2958</v>
      </c>
      <c r="M139" s="1" t="s">
        <v>80</v>
      </c>
      <c r="N139" s="1" t="s">
        <v>2959</v>
      </c>
      <c r="O139" s="1" t="s">
        <v>2960</v>
      </c>
      <c r="P139" s="1" t="s">
        <v>329</v>
      </c>
      <c r="Q139" s="1" t="s">
        <v>2961</v>
      </c>
      <c r="R139" s="1" t="s">
        <v>2962</v>
      </c>
      <c r="S139" s="1">
        <v>9494469999</v>
      </c>
      <c r="T139" s="1" t="s">
        <v>85</v>
      </c>
      <c r="U139" s="1" t="s">
        <v>2963</v>
      </c>
      <c r="V139" s="1">
        <v>9963548899</v>
      </c>
      <c r="W139" s="1" t="s">
        <v>2964</v>
      </c>
      <c r="X139" s="1" t="s">
        <v>2965</v>
      </c>
      <c r="Y139" s="1" t="s">
        <v>1402</v>
      </c>
      <c r="Z139" s="1" t="s">
        <v>90</v>
      </c>
      <c r="AA139" s="1" t="s">
        <v>2965</v>
      </c>
      <c r="AB139" s="1" t="s">
        <v>1402</v>
      </c>
      <c r="AC139" s="1" t="s">
        <v>90</v>
      </c>
      <c r="AD139" s="1" t="s">
        <v>91</v>
      </c>
      <c r="AE139" s="1" t="s">
        <v>91</v>
      </c>
      <c r="AF139" s="1" t="s">
        <v>2966</v>
      </c>
      <c r="AG139" s="1" t="s">
        <v>1826</v>
      </c>
      <c r="AH139" s="1" t="s">
        <v>626</v>
      </c>
      <c r="AI139" s="1" t="s">
        <v>125</v>
      </c>
      <c r="AJ139" s="1">
        <v>67.4</v>
      </c>
      <c r="AK139" s="1"/>
      <c r="AL139" s="1" t="s">
        <v>2967</v>
      </c>
      <c r="AM139" s="1" t="s">
        <v>2968</v>
      </c>
      <c r="AN139" s="1" t="s">
        <v>151</v>
      </c>
      <c r="AO139" s="1" t="s">
        <v>315</v>
      </c>
      <c r="AP139" s="1">
        <v>90.1</v>
      </c>
      <c r="AQ139" s="1"/>
      <c r="AR139" s="1"/>
      <c r="AS139" s="1"/>
      <c r="AT139" s="1"/>
      <c r="AU139" s="1"/>
      <c r="AV139" s="1"/>
      <c r="AW139" s="1"/>
      <c r="AX139" s="1" t="s">
        <v>1233</v>
      </c>
      <c r="AY139" s="1" t="s">
        <v>2969</v>
      </c>
      <c r="AZ139" s="1" t="s">
        <v>98</v>
      </c>
      <c r="BA139" s="1" t="s">
        <v>562</v>
      </c>
      <c r="BB139" s="1">
        <v>64.1</v>
      </c>
      <c r="BC139" s="1">
        <v>6.91</v>
      </c>
      <c r="BD139" s="1"/>
      <c r="BE139" s="1"/>
      <c r="BF139" s="1"/>
      <c r="BG139" s="1"/>
      <c r="BH139" s="1"/>
      <c r="BI139" s="1"/>
      <c r="BJ139" s="1" t="s">
        <v>991</v>
      </c>
      <c r="BK139" s="1"/>
      <c r="BL139" s="1"/>
      <c r="BM139" s="1" t="s">
        <v>2970</v>
      </c>
      <c r="BN139" s="1">
        <v>60</v>
      </c>
      <c r="BO139" s="1" t="s">
        <v>2971</v>
      </c>
      <c r="BP139" s="1" t="str">
        <f>HYPERLINK("https://nconnect.nicmar.ac.in/storage/profile/ProfilePhoto_H2570144_961843.jpg","Download")</f>
        <v>0</v>
      </c>
      <c r="BQ139" s="3"/>
      <c r="BR139" s="3"/>
    </row>
    <row r="140" spans="1:70">
      <c r="A140" s="1" t="s">
        <v>70</v>
      </c>
      <c r="B140" s="1" t="s">
        <v>71</v>
      </c>
      <c r="C140" s="1" t="s">
        <v>2972</v>
      </c>
      <c r="D140" s="1" t="s">
        <v>2973</v>
      </c>
      <c r="E140" s="1"/>
      <c r="F140" s="1" t="s">
        <v>2974</v>
      </c>
      <c r="G140" s="1" t="s">
        <v>2975</v>
      </c>
      <c r="H140" s="1" t="s">
        <v>2976</v>
      </c>
      <c r="I140" s="1" t="s">
        <v>2977</v>
      </c>
      <c r="J140" s="1">
        <v>8106705382</v>
      </c>
      <c r="K140" s="1" t="s">
        <v>196</v>
      </c>
      <c r="L140" s="1" t="s">
        <v>2978</v>
      </c>
      <c r="M140" s="1" t="s">
        <v>2979</v>
      </c>
      <c r="N140" s="1" t="s">
        <v>914</v>
      </c>
      <c r="O140" s="1" t="s">
        <v>2980</v>
      </c>
      <c r="P140" s="1" t="s">
        <v>82</v>
      </c>
      <c r="Q140" s="1" t="s">
        <v>2981</v>
      </c>
      <c r="R140" s="1" t="s">
        <v>2982</v>
      </c>
      <c r="S140" s="1">
        <v>8884499394</v>
      </c>
      <c r="T140" s="1" t="s">
        <v>85</v>
      </c>
      <c r="U140" s="1" t="s">
        <v>2983</v>
      </c>
      <c r="V140" s="1">
        <v>9849707719</v>
      </c>
      <c r="W140" s="1" t="s">
        <v>334</v>
      </c>
      <c r="X140" s="1" t="s">
        <v>2984</v>
      </c>
      <c r="Y140" s="1" t="s">
        <v>2985</v>
      </c>
      <c r="Z140" s="1" t="s">
        <v>90</v>
      </c>
      <c r="AA140" s="1" t="s">
        <v>2984</v>
      </c>
      <c r="AB140" s="1" t="s">
        <v>2985</v>
      </c>
      <c r="AC140" s="1" t="s">
        <v>90</v>
      </c>
      <c r="AD140" s="1" t="s">
        <v>91</v>
      </c>
      <c r="AE140" s="1" t="s">
        <v>91</v>
      </c>
      <c r="AF140" s="1" t="s">
        <v>2986</v>
      </c>
      <c r="AG140" s="1" t="s">
        <v>311</v>
      </c>
      <c r="AH140" s="1" t="s">
        <v>2987</v>
      </c>
      <c r="AI140" s="1" t="s">
        <v>2988</v>
      </c>
      <c r="AJ140" s="1">
        <v>83.83</v>
      </c>
      <c r="AK140" s="1"/>
      <c r="AL140" s="1" t="s">
        <v>1232</v>
      </c>
      <c r="AM140" s="1" t="s">
        <v>2989</v>
      </c>
      <c r="AN140" s="1" t="s">
        <v>2990</v>
      </c>
      <c r="AO140" s="1" t="s">
        <v>2991</v>
      </c>
      <c r="AP140" s="1">
        <v>90.6</v>
      </c>
      <c r="AQ140" s="1"/>
      <c r="AR140" s="1"/>
      <c r="AS140" s="1"/>
      <c r="AT140" s="1"/>
      <c r="AU140" s="1"/>
      <c r="AV140" s="1"/>
      <c r="AW140" s="1"/>
      <c r="AX140" s="1" t="s">
        <v>2992</v>
      </c>
      <c r="AY140" s="1" t="s">
        <v>2993</v>
      </c>
      <c r="AZ140" s="1" t="s">
        <v>1763</v>
      </c>
      <c r="BA140" s="1" t="s">
        <v>1887</v>
      </c>
      <c r="BB140" s="1">
        <v>80.53</v>
      </c>
      <c r="BC140" s="1"/>
      <c r="BD140" s="1"/>
      <c r="BE140" s="1"/>
      <c r="BF140" s="1"/>
      <c r="BG140" s="1"/>
      <c r="BH140" s="1"/>
      <c r="BI140" s="1"/>
      <c r="BJ140" s="1" t="s">
        <v>991</v>
      </c>
      <c r="BK140" s="1" t="s">
        <v>2994</v>
      </c>
      <c r="BL140" s="1" t="s">
        <v>2995</v>
      </c>
      <c r="BM140" s="1" t="s">
        <v>2996</v>
      </c>
      <c r="BN140" s="1">
        <v>19</v>
      </c>
      <c r="BO140" s="1"/>
      <c r="BP140" s="1" t="str">
        <f>HYPERLINK("https://nconnect.nicmar.ac.in/storage/profile/ProfilePhoto_H2570145_498375.jpg","Download")</f>
        <v>0</v>
      </c>
      <c r="BQ140" s="3"/>
      <c r="BR140" s="3"/>
    </row>
    <row r="141" spans="1:70">
      <c r="A141" s="1" t="s">
        <v>70</v>
      </c>
      <c r="B141" s="1" t="s">
        <v>71</v>
      </c>
      <c r="C141" s="1" t="s">
        <v>2997</v>
      </c>
      <c r="D141" s="1" t="s">
        <v>2998</v>
      </c>
      <c r="E141" s="1"/>
      <c r="F141" s="1" t="s">
        <v>2999</v>
      </c>
      <c r="G141" s="1" t="s">
        <v>3000</v>
      </c>
      <c r="H141" s="1" t="s">
        <v>3001</v>
      </c>
      <c r="I141" s="1" t="s">
        <v>3002</v>
      </c>
      <c r="J141" s="1">
        <v>8985934911</v>
      </c>
      <c r="K141" s="1" t="s">
        <v>196</v>
      </c>
      <c r="L141" s="1" t="s">
        <v>3003</v>
      </c>
      <c r="M141" s="1" t="s">
        <v>80</v>
      </c>
      <c r="N141" s="1" t="s">
        <v>431</v>
      </c>
      <c r="O141" s="1" t="s">
        <v>3004</v>
      </c>
      <c r="P141" s="1" t="s">
        <v>329</v>
      </c>
      <c r="Q141" s="1" t="s">
        <v>3005</v>
      </c>
      <c r="R141" s="1" t="s">
        <v>3006</v>
      </c>
      <c r="S141" s="1">
        <v>8247423492</v>
      </c>
      <c r="T141" s="1" t="s">
        <v>3007</v>
      </c>
      <c r="U141" s="1" t="s">
        <v>3008</v>
      </c>
      <c r="V141" s="1">
        <v>8247466109</v>
      </c>
      <c r="W141" s="1" t="s">
        <v>87</v>
      </c>
      <c r="X141" s="1" t="s">
        <v>3009</v>
      </c>
      <c r="Y141" s="1" t="s">
        <v>2735</v>
      </c>
      <c r="Z141" s="1" t="s">
        <v>90</v>
      </c>
      <c r="AA141" s="1" t="s">
        <v>3009</v>
      </c>
      <c r="AB141" s="1" t="s">
        <v>2735</v>
      </c>
      <c r="AC141" s="1" t="s">
        <v>90</v>
      </c>
      <c r="AD141" s="1" t="s">
        <v>91</v>
      </c>
      <c r="AE141" s="1" t="s">
        <v>91</v>
      </c>
      <c r="AF141" s="1" t="s">
        <v>3010</v>
      </c>
      <c r="AG141" s="1" t="s">
        <v>180</v>
      </c>
      <c r="AH141" s="1" t="s">
        <v>151</v>
      </c>
      <c r="AI141" s="1" t="s">
        <v>95</v>
      </c>
      <c r="AJ141" s="1">
        <v>69.8</v>
      </c>
      <c r="AK141" s="1"/>
      <c r="AL141" s="1" t="s">
        <v>3011</v>
      </c>
      <c r="AM141" s="1" t="s">
        <v>440</v>
      </c>
      <c r="AN141" s="1" t="s">
        <v>151</v>
      </c>
      <c r="AO141" s="1" t="s">
        <v>99</v>
      </c>
      <c r="AP141" s="1">
        <v>96.8</v>
      </c>
      <c r="AQ141" s="1"/>
      <c r="AR141" s="1"/>
      <c r="AS141" s="1"/>
      <c r="AT141" s="1"/>
      <c r="AU141" s="1"/>
      <c r="AV141" s="1"/>
      <c r="AW141" s="1"/>
      <c r="AX141" s="1" t="s">
        <v>1528</v>
      </c>
      <c r="AY141" s="1" t="s">
        <v>3012</v>
      </c>
      <c r="AZ141" s="1" t="s">
        <v>128</v>
      </c>
      <c r="BA141" s="1" t="s">
        <v>159</v>
      </c>
      <c r="BB141" s="1">
        <v>70.8</v>
      </c>
      <c r="BC141" s="1">
        <v>7.58</v>
      </c>
      <c r="BD141" s="1"/>
      <c r="BE141" s="1"/>
      <c r="BF141" s="1"/>
      <c r="BG141" s="1"/>
      <c r="BH141" s="1"/>
      <c r="BI141" s="1"/>
      <c r="BJ141" s="1" t="s">
        <v>3013</v>
      </c>
      <c r="BK141" s="1"/>
      <c r="BL141" s="1"/>
      <c r="BM141" s="1" t="s">
        <v>3014</v>
      </c>
      <c r="BN141" s="1">
        <v>38</v>
      </c>
      <c r="BO141" s="1" t="s">
        <v>3015</v>
      </c>
      <c r="BP141" s="1" t="str">
        <f>HYPERLINK("https://nconnect.nicmar.ac.in/storage/profile/ProfilePhoto_H2570146_192364.jpg","Download")</f>
        <v>0</v>
      </c>
      <c r="BQ141" s="3"/>
      <c r="BR141" s="3"/>
    </row>
    <row r="142" spans="1:70">
      <c r="A142" s="1" t="s">
        <v>70</v>
      </c>
      <c r="B142" s="1" t="s">
        <v>71</v>
      </c>
      <c r="C142" s="1" t="s">
        <v>3016</v>
      </c>
      <c r="D142" s="1" t="s">
        <v>3017</v>
      </c>
      <c r="E142" s="1" t="s">
        <v>3018</v>
      </c>
      <c r="F142" s="1" t="s">
        <v>3019</v>
      </c>
      <c r="G142" s="1" t="s">
        <v>3020</v>
      </c>
      <c r="H142" s="1" t="s">
        <v>3021</v>
      </c>
      <c r="I142" s="1" t="s">
        <v>3022</v>
      </c>
      <c r="J142" s="1">
        <v>9701932303</v>
      </c>
      <c r="K142" s="1" t="s">
        <v>196</v>
      </c>
      <c r="L142" s="1" t="s">
        <v>3023</v>
      </c>
      <c r="M142" s="1" t="s">
        <v>80</v>
      </c>
      <c r="N142" s="1" t="s">
        <v>574</v>
      </c>
      <c r="O142" s="1"/>
      <c r="P142" s="1" t="s">
        <v>329</v>
      </c>
      <c r="Q142" s="1" t="s">
        <v>3024</v>
      </c>
      <c r="R142" s="1" t="s">
        <v>3025</v>
      </c>
      <c r="S142" s="1">
        <v>9000555656</v>
      </c>
      <c r="T142" s="1" t="s">
        <v>85</v>
      </c>
      <c r="U142" s="1" t="s">
        <v>3026</v>
      </c>
      <c r="V142" s="1">
        <v>9059583388</v>
      </c>
      <c r="W142" s="1" t="s">
        <v>203</v>
      </c>
      <c r="X142" s="1" t="s">
        <v>3027</v>
      </c>
      <c r="Y142" s="1" t="s">
        <v>89</v>
      </c>
      <c r="Z142" s="1" t="s">
        <v>90</v>
      </c>
      <c r="AA142" s="1" t="s">
        <v>3027</v>
      </c>
      <c r="AB142" s="1" t="s">
        <v>89</v>
      </c>
      <c r="AC142" s="1" t="s">
        <v>90</v>
      </c>
      <c r="AD142" s="1" t="s">
        <v>91</v>
      </c>
      <c r="AE142" s="1" t="s">
        <v>91</v>
      </c>
      <c r="AF142" s="1" t="s">
        <v>3028</v>
      </c>
      <c r="AG142" s="1" t="s">
        <v>483</v>
      </c>
      <c r="AH142" s="1" t="s">
        <v>966</v>
      </c>
      <c r="AI142" s="1" t="s">
        <v>415</v>
      </c>
      <c r="AJ142" s="1">
        <v>85.5</v>
      </c>
      <c r="AK142" s="1">
        <v>9</v>
      </c>
      <c r="AL142" s="1" t="s">
        <v>1505</v>
      </c>
      <c r="AM142" s="1" t="s">
        <v>483</v>
      </c>
      <c r="AN142" s="1" t="s">
        <v>339</v>
      </c>
      <c r="AO142" s="1" t="s">
        <v>234</v>
      </c>
      <c r="AP142" s="1">
        <v>86.4</v>
      </c>
      <c r="AQ142" s="1">
        <v>9.1</v>
      </c>
      <c r="AR142" s="1"/>
      <c r="AS142" s="1"/>
      <c r="AT142" s="1"/>
      <c r="AU142" s="1"/>
      <c r="AV142" s="1"/>
      <c r="AW142" s="1"/>
      <c r="AX142" s="1" t="s">
        <v>3029</v>
      </c>
      <c r="AY142" s="1" t="s">
        <v>3029</v>
      </c>
      <c r="AZ142" s="1" t="s">
        <v>485</v>
      </c>
      <c r="BA142" s="1" t="s">
        <v>288</v>
      </c>
      <c r="BB142" s="1">
        <v>75.2</v>
      </c>
      <c r="BC142" s="1">
        <v>8.02</v>
      </c>
      <c r="BD142" s="1"/>
      <c r="BE142" s="1"/>
      <c r="BF142" s="1"/>
      <c r="BG142" s="1"/>
      <c r="BH142" s="1"/>
      <c r="BI142" s="1"/>
      <c r="BJ142" s="1" t="s">
        <v>3030</v>
      </c>
      <c r="BK142" s="1" t="s">
        <v>3031</v>
      </c>
      <c r="BL142" s="1" t="s">
        <v>3032</v>
      </c>
      <c r="BM142" s="1" t="s">
        <v>3033</v>
      </c>
      <c r="BN142" s="1">
        <v>14</v>
      </c>
      <c r="BO142" s="1" t="s">
        <v>3034</v>
      </c>
      <c r="BP142" s="1" t="str">
        <f>HYPERLINK("https://nconnect.nicmar.ac.in/storage/profile/ProfilePhoto_H2570147_384519.jpg","Download")</f>
        <v>0</v>
      </c>
      <c r="BQ142" s="3"/>
      <c r="BR142" s="3"/>
    </row>
    <row r="143" spans="1:70">
      <c r="A143" s="1" t="s">
        <v>70</v>
      </c>
      <c r="B143" s="1" t="s">
        <v>71</v>
      </c>
      <c r="C143" s="1" t="s">
        <v>3035</v>
      </c>
      <c r="D143" s="1" t="s">
        <v>3036</v>
      </c>
      <c r="E143" s="1"/>
      <c r="F143" s="1" t="s">
        <v>3037</v>
      </c>
      <c r="G143" s="1" t="s">
        <v>3038</v>
      </c>
      <c r="H143" s="1" t="s">
        <v>3039</v>
      </c>
      <c r="I143" s="1" t="s">
        <v>3040</v>
      </c>
      <c r="J143" s="1">
        <v>6305811749</v>
      </c>
      <c r="K143" s="1" t="s">
        <v>78</v>
      </c>
      <c r="L143" s="1" t="s">
        <v>3041</v>
      </c>
      <c r="M143" s="1" t="s">
        <v>80</v>
      </c>
      <c r="N143" s="1" t="s">
        <v>3042</v>
      </c>
      <c r="O143" s="1" t="s">
        <v>3043</v>
      </c>
      <c r="P143" s="1" t="s">
        <v>329</v>
      </c>
      <c r="Q143" s="1" t="s">
        <v>3044</v>
      </c>
      <c r="R143" s="1" t="s">
        <v>3045</v>
      </c>
      <c r="S143" s="1">
        <v>9121945756</v>
      </c>
      <c r="T143" s="1" t="s">
        <v>3046</v>
      </c>
      <c r="U143" s="1" t="s">
        <v>3047</v>
      </c>
      <c r="V143" s="1">
        <v>9121945756</v>
      </c>
      <c r="W143" s="1" t="s">
        <v>146</v>
      </c>
      <c r="X143" s="1" t="s">
        <v>3048</v>
      </c>
      <c r="Y143" s="1" t="s">
        <v>819</v>
      </c>
      <c r="Z143" s="1" t="s">
        <v>308</v>
      </c>
      <c r="AA143" s="1" t="s">
        <v>3048</v>
      </c>
      <c r="AB143" s="1" t="s">
        <v>819</v>
      </c>
      <c r="AC143" s="1" t="s">
        <v>308</v>
      </c>
      <c r="AD143" s="1" t="s">
        <v>91</v>
      </c>
      <c r="AE143" s="1" t="s">
        <v>91</v>
      </c>
      <c r="AF143" s="1" t="s">
        <v>3049</v>
      </c>
      <c r="AG143" s="1" t="s">
        <v>3050</v>
      </c>
      <c r="AH143" s="1" t="s">
        <v>124</v>
      </c>
      <c r="AI143" s="1" t="s">
        <v>125</v>
      </c>
      <c r="AJ143" s="1">
        <v>90.8</v>
      </c>
      <c r="AK143" s="1"/>
      <c r="AL143" s="1" t="s">
        <v>96</v>
      </c>
      <c r="AM143" s="1" t="s">
        <v>3051</v>
      </c>
      <c r="AN143" s="1" t="s">
        <v>485</v>
      </c>
      <c r="AO143" s="1" t="s">
        <v>98</v>
      </c>
      <c r="AP143" s="1">
        <v>93.2</v>
      </c>
      <c r="AQ143" s="1"/>
      <c r="AR143" s="1"/>
      <c r="AS143" s="1"/>
      <c r="AT143" s="1"/>
      <c r="AU143" s="1"/>
      <c r="AV143" s="1"/>
      <c r="AW143" s="1"/>
      <c r="AX143" s="1" t="s">
        <v>1338</v>
      </c>
      <c r="AY143" s="1" t="s">
        <v>3052</v>
      </c>
      <c r="AZ143" s="1" t="s">
        <v>716</v>
      </c>
      <c r="BA143" s="1" t="s">
        <v>562</v>
      </c>
      <c r="BB143" s="1">
        <v>87</v>
      </c>
      <c r="BC143" s="1">
        <v>8.7</v>
      </c>
      <c r="BD143" s="1"/>
      <c r="BE143" s="1"/>
      <c r="BF143" s="1"/>
      <c r="BG143" s="1"/>
      <c r="BH143" s="1"/>
      <c r="BI143" s="1"/>
      <c r="BJ143" s="1" t="s">
        <v>3053</v>
      </c>
      <c r="BK143" s="1" t="s">
        <v>3054</v>
      </c>
      <c r="BL143" s="1" t="s">
        <v>565</v>
      </c>
      <c r="BM143" s="1" t="s">
        <v>3055</v>
      </c>
      <c r="BN143" s="1">
        <v>34</v>
      </c>
      <c r="BO143" s="1" t="s">
        <v>3056</v>
      </c>
      <c r="BP143" s="1" t="str">
        <f>HYPERLINK("https://nconnect.nicmar.ac.in/storage/profile/ProfilePhoto_H2570148_165842.jpg","Download")</f>
        <v>0</v>
      </c>
      <c r="BQ143" s="3"/>
      <c r="BR143" s="3"/>
    </row>
    <row r="144" spans="1:70">
      <c r="A144" s="1" t="s">
        <v>70</v>
      </c>
      <c r="B144" s="1" t="s">
        <v>71</v>
      </c>
      <c r="C144" s="1" t="s">
        <v>3057</v>
      </c>
      <c r="D144" s="1" t="s">
        <v>3058</v>
      </c>
      <c r="E144" s="1" t="s">
        <v>3059</v>
      </c>
      <c r="F144" s="1" t="s">
        <v>3060</v>
      </c>
      <c r="G144" s="1" t="s">
        <v>3061</v>
      </c>
      <c r="H144" s="1" t="s">
        <v>3062</v>
      </c>
      <c r="I144" s="1" t="s">
        <v>3063</v>
      </c>
      <c r="J144" s="1">
        <v>9701332354</v>
      </c>
      <c r="K144" s="1" t="s">
        <v>78</v>
      </c>
      <c r="L144" s="1" t="s">
        <v>3064</v>
      </c>
      <c r="M144" s="1" t="s">
        <v>80</v>
      </c>
      <c r="N144" s="1" t="s">
        <v>301</v>
      </c>
      <c r="O144" s="1"/>
      <c r="P144" s="1" t="s">
        <v>171</v>
      </c>
      <c r="Q144" s="1" t="s">
        <v>3065</v>
      </c>
      <c r="R144" s="1" t="s">
        <v>3066</v>
      </c>
      <c r="S144" s="1">
        <v>9849912948</v>
      </c>
      <c r="T144" s="1" t="s">
        <v>3067</v>
      </c>
      <c r="U144" s="1" t="s">
        <v>3068</v>
      </c>
      <c r="V144" s="1">
        <v>9000166033</v>
      </c>
      <c r="W144" s="1" t="s">
        <v>203</v>
      </c>
      <c r="X144" s="1" t="s">
        <v>3069</v>
      </c>
      <c r="Y144" s="1" t="s">
        <v>89</v>
      </c>
      <c r="Z144" s="1" t="s">
        <v>90</v>
      </c>
      <c r="AA144" s="1" t="s">
        <v>3069</v>
      </c>
      <c r="AB144" s="1" t="s">
        <v>89</v>
      </c>
      <c r="AC144" s="1" t="s">
        <v>90</v>
      </c>
      <c r="AD144" s="1" t="s">
        <v>91</v>
      </c>
      <c r="AE144" s="1" t="s">
        <v>91</v>
      </c>
      <c r="AF144" s="1" t="s">
        <v>3070</v>
      </c>
      <c r="AG144" s="1" t="s">
        <v>180</v>
      </c>
      <c r="AH144" s="1" t="s">
        <v>181</v>
      </c>
      <c r="AI144" s="1" t="s">
        <v>125</v>
      </c>
      <c r="AJ144" s="1">
        <v>77</v>
      </c>
      <c r="AK144" s="1"/>
      <c r="AL144" s="1" t="s">
        <v>3070</v>
      </c>
      <c r="AM144" s="1" t="s">
        <v>180</v>
      </c>
      <c r="AN144" s="1" t="s">
        <v>154</v>
      </c>
      <c r="AO144" s="1" t="s">
        <v>183</v>
      </c>
      <c r="AP144" s="1">
        <v>76.6</v>
      </c>
      <c r="AQ144" s="1"/>
      <c r="AR144" s="1"/>
      <c r="AS144" s="1"/>
      <c r="AT144" s="1"/>
      <c r="AU144" s="1"/>
      <c r="AV144" s="1"/>
      <c r="AW144" s="1"/>
      <c r="AX144" s="1" t="s">
        <v>3071</v>
      </c>
      <c r="AY144" s="1" t="s">
        <v>3072</v>
      </c>
      <c r="AZ144" s="1" t="s">
        <v>264</v>
      </c>
      <c r="BA144" s="1" t="s">
        <v>132</v>
      </c>
      <c r="BB144" s="1">
        <v>72.21</v>
      </c>
      <c r="BC144" s="1">
        <v>7.97</v>
      </c>
      <c r="BD144" s="1"/>
      <c r="BE144" s="1"/>
      <c r="BF144" s="1"/>
      <c r="BG144" s="1"/>
      <c r="BH144" s="1"/>
      <c r="BI144" s="1"/>
      <c r="BJ144" s="1" t="s">
        <v>3073</v>
      </c>
      <c r="BK144" s="1"/>
      <c r="BL144" s="1"/>
      <c r="BM144" s="1" t="s">
        <v>3074</v>
      </c>
      <c r="BN144" s="1">
        <v>71</v>
      </c>
      <c r="BO144" s="1" t="s">
        <v>3075</v>
      </c>
      <c r="BP144" s="1" t="str">
        <f>HYPERLINK("https://nconnect.nicmar.ac.in/storage/profile/ProfilePhoto_H2570149_298654.jpg","Download")</f>
        <v>0</v>
      </c>
      <c r="BQ144" s="3"/>
      <c r="BR144" s="3"/>
    </row>
    <row r="145" spans="1:70">
      <c r="A145" s="1" t="s">
        <v>70</v>
      </c>
      <c r="B145" s="1" t="s">
        <v>71</v>
      </c>
      <c r="C145" s="1" t="s">
        <v>3076</v>
      </c>
      <c r="D145" s="1" t="s">
        <v>3077</v>
      </c>
      <c r="E145" s="1"/>
      <c r="F145" s="1" t="s">
        <v>1017</v>
      </c>
      <c r="G145" s="1" t="s">
        <v>3078</v>
      </c>
      <c r="H145" s="1" t="s">
        <v>3079</v>
      </c>
      <c r="I145" s="1" t="s">
        <v>3080</v>
      </c>
      <c r="J145" s="1">
        <v>9491489001</v>
      </c>
      <c r="K145" s="1" t="s">
        <v>196</v>
      </c>
      <c r="L145" s="1" t="s">
        <v>3081</v>
      </c>
      <c r="M145" s="1" t="s">
        <v>80</v>
      </c>
      <c r="N145" s="1" t="s">
        <v>500</v>
      </c>
      <c r="O145" s="1"/>
      <c r="P145" s="1" t="s">
        <v>82</v>
      </c>
      <c r="Q145" s="1" t="s">
        <v>3082</v>
      </c>
      <c r="R145" s="1" t="s">
        <v>3083</v>
      </c>
      <c r="S145" s="1">
        <v>8019553616</v>
      </c>
      <c r="T145" s="1" t="s">
        <v>85</v>
      </c>
      <c r="U145" s="1" t="s">
        <v>3084</v>
      </c>
      <c r="V145" s="1">
        <v>9014943257</v>
      </c>
      <c r="W145" s="1" t="s">
        <v>146</v>
      </c>
      <c r="X145" s="1" t="s">
        <v>3085</v>
      </c>
      <c r="Y145" s="1" t="s">
        <v>89</v>
      </c>
      <c r="Z145" s="1" t="s">
        <v>90</v>
      </c>
      <c r="AA145" s="1" t="s">
        <v>3085</v>
      </c>
      <c r="AB145" s="1" t="s">
        <v>89</v>
      </c>
      <c r="AC145" s="1" t="s">
        <v>90</v>
      </c>
      <c r="AD145" s="1" t="s">
        <v>91</v>
      </c>
      <c r="AE145" s="1" t="s">
        <v>91</v>
      </c>
      <c r="AF145" s="1" t="s">
        <v>3086</v>
      </c>
      <c r="AG145" s="1" t="s">
        <v>3087</v>
      </c>
      <c r="AH145" s="1" t="s">
        <v>124</v>
      </c>
      <c r="AI145" s="1" t="s">
        <v>312</v>
      </c>
      <c r="AJ145" s="1">
        <v>88.35</v>
      </c>
      <c r="AK145" s="1">
        <v>9.3</v>
      </c>
      <c r="AL145" s="1" t="s">
        <v>3088</v>
      </c>
      <c r="AM145" s="1" t="s">
        <v>3089</v>
      </c>
      <c r="AN145" s="1" t="s">
        <v>125</v>
      </c>
      <c r="AO145" s="1" t="s">
        <v>315</v>
      </c>
      <c r="AP145" s="1">
        <v>91.9</v>
      </c>
      <c r="AQ145" s="1"/>
      <c r="AR145" s="1"/>
      <c r="AS145" s="1"/>
      <c r="AT145" s="1"/>
      <c r="AU145" s="1"/>
      <c r="AV145" s="1"/>
      <c r="AW145" s="1"/>
      <c r="AX145" s="1" t="s">
        <v>156</v>
      </c>
      <c r="AY145" s="1" t="s">
        <v>3090</v>
      </c>
      <c r="AZ145" s="1" t="s">
        <v>716</v>
      </c>
      <c r="BA145" s="1" t="s">
        <v>562</v>
      </c>
      <c r="BB145" s="1">
        <v>74.4</v>
      </c>
      <c r="BC145" s="1">
        <v>7.94</v>
      </c>
      <c r="BD145" s="1"/>
      <c r="BE145" s="1"/>
      <c r="BF145" s="1"/>
      <c r="BG145" s="1"/>
      <c r="BH145" s="1"/>
      <c r="BI145" s="1"/>
      <c r="BJ145" s="1" t="s">
        <v>3091</v>
      </c>
      <c r="BK145" s="1" t="s">
        <v>3092</v>
      </c>
      <c r="BL145" s="1" t="s">
        <v>1788</v>
      </c>
      <c r="BM145" s="1" t="s">
        <v>3093</v>
      </c>
      <c r="BN145" s="1">
        <v>120</v>
      </c>
      <c r="BO145" s="1"/>
      <c r="BP145" s="1" t="str">
        <f>HYPERLINK("https://nconnect.nicmar.ac.in/storage/profile/ProfilePhoto_H2570150_249763.jpg","Download")</f>
        <v>0</v>
      </c>
      <c r="BQ145" s="3"/>
      <c r="BR145" s="3"/>
    </row>
    <row r="146" spans="1:70">
      <c r="A146" s="1" t="s">
        <v>70</v>
      </c>
      <c r="B146" s="1" t="s">
        <v>71</v>
      </c>
      <c r="C146" s="1" t="s">
        <v>3094</v>
      </c>
      <c r="D146" s="1" t="s">
        <v>3095</v>
      </c>
      <c r="E146" s="1" t="s">
        <v>1492</v>
      </c>
      <c r="F146" s="1" t="s">
        <v>3096</v>
      </c>
      <c r="G146" s="1" t="s">
        <v>3097</v>
      </c>
      <c r="H146" s="1" t="s">
        <v>3098</v>
      </c>
      <c r="I146" s="1" t="s">
        <v>3099</v>
      </c>
      <c r="J146" s="1">
        <v>9391169690</v>
      </c>
      <c r="K146" s="1" t="s">
        <v>78</v>
      </c>
      <c r="L146" s="1" t="s">
        <v>3100</v>
      </c>
      <c r="M146" s="1" t="s">
        <v>80</v>
      </c>
      <c r="N146" s="1" t="s">
        <v>3101</v>
      </c>
      <c r="O146" s="1"/>
      <c r="P146" s="1" t="s">
        <v>171</v>
      </c>
      <c r="Q146" s="1" t="s">
        <v>3102</v>
      </c>
      <c r="R146" s="1" t="s">
        <v>3103</v>
      </c>
      <c r="S146" s="1">
        <v>9848045789</v>
      </c>
      <c r="T146" s="1" t="s">
        <v>228</v>
      </c>
      <c r="U146" s="1" t="s">
        <v>3104</v>
      </c>
      <c r="V146" s="1">
        <v>9030045780</v>
      </c>
      <c r="W146" s="1" t="s">
        <v>203</v>
      </c>
      <c r="X146" s="1" t="s">
        <v>3105</v>
      </c>
      <c r="Y146" s="1" t="s">
        <v>89</v>
      </c>
      <c r="Z146" s="1" t="s">
        <v>90</v>
      </c>
      <c r="AA146" s="1" t="s">
        <v>3105</v>
      </c>
      <c r="AB146" s="1" t="s">
        <v>89</v>
      </c>
      <c r="AC146" s="1" t="s">
        <v>90</v>
      </c>
      <c r="AD146" s="1" t="s">
        <v>91</v>
      </c>
      <c r="AE146" s="1" t="s">
        <v>91</v>
      </c>
      <c r="AF146" s="1" t="s">
        <v>3106</v>
      </c>
      <c r="AG146" s="1" t="s">
        <v>150</v>
      </c>
      <c r="AH146" s="1" t="s">
        <v>3107</v>
      </c>
      <c r="AI146" s="1" t="s">
        <v>95</v>
      </c>
      <c r="AJ146" s="1">
        <v>80</v>
      </c>
      <c r="AK146" s="1">
        <v>8</v>
      </c>
      <c r="AL146" s="1" t="s">
        <v>3108</v>
      </c>
      <c r="AM146" s="1" t="s">
        <v>150</v>
      </c>
      <c r="AN146" s="1" t="s">
        <v>154</v>
      </c>
      <c r="AO146" s="1" t="s">
        <v>1686</v>
      </c>
      <c r="AP146" s="1">
        <v>85</v>
      </c>
      <c r="AQ146" s="1">
        <v>8.95</v>
      </c>
      <c r="AR146" s="1"/>
      <c r="AS146" s="1"/>
      <c r="AT146" s="1"/>
      <c r="AU146" s="1"/>
      <c r="AV146" s="1"/>
      <c r="AW146" s="1"/>
      <c r="AX146" s="1" t="s">
        <v>651</v>
      </c>
      <c r="AY146" s="1" t="s">
        <v>3109</v>
      </c>
      <c r="AZ146" s="1" t="s">
        <v>128</v>
      </c>
      <c r="BA146" s="1" t="s">
        <v>1091</v>
      </c>
      <c r="BB146" s="1">
        <v>0</v>
      </c>
      <c r="BC146" s="1">
        <v>6.52</v>
      </c>
      <c r="BD146" s="1"/>
      <c r="BE146" s="1"/>
      <c r="BF146" s="1"/>
      <c r="BG146" s="1"/>
      <c r="BH146" s="1"/>
      <c r="BI146" s="1"/>
      <c r="BJ146" s="1" t="s">
        <v>2545</v>
      </c>
      <c r="BK146" s="1"/>
      <c r="BL146" s="1"/>
      <c r="BM146" s="1" t="s">
        <v>3110</v>
      </c>
      <c r="BN146" s="1">
        <v>142</v>
      </c>
      <c r="BO146" s="1"/>
      <c r="BP146" s="1" t="str">
        <f>HYPERLINK("https://nconnect.nicmar.ac.in/storage/profile/ProfilePhoto_H2570151_439781.jpg","Download")</f>
        <v>0</v>
      </c>
      <c r="BQ146" s="3"/>
      <c r="BR146" s="3"/>
    </row>
    <row r="147" spans="1:70">
      <c r="A147" s="1" t="s">
        <v>70</v>
      </c>
      <c r="B147" s="1" t="s">
        <v>71</v>
      </c>
      <c r="C147" s="1" t="s">
        <v>3111</v>
      </c>
      <c r="D147" s="1" t="s">
        <v>3112</v>
      </c>
      <c r="E147" s="1"/>
      <c r="F147" s="1" t="s">
        <v>721</v>
      </c>
      <c r="G147" s="1" t="s">
        <v>3113</v>
      </c>
      <c r="H147" s="1" t="s">
        <v>3114</v>
      </c>
      <c r="I147" s="1" t="s">
        <v>3115</v>
      </c>
      <c r="J147" s="1">
        <v>8217211520</v>
      </c>
      <c r="K147" s="1" t="s">
        <v>196</v>
      </c>
      <c r="L147" s="1" t="s">
        <v>3116</v>
      </c>
      <c r="M147" s="1" t="s">
        <v>80</v>
      </c>
      <c r="N147" s="1" t="s">
        <v>3117</v>
      </c>
      <c r="O147" s="1"/>
      <c r="P147" s="1" t="s">
        <v>82</v>
      </c>
      <c r="Q147" s="1" t="s">
        <v>3118</v>
      </c>
      <c r="R147" s="1" t="s">
        <v>3119</v>
      </c>
      <c r="S147" s="1">
        <v>9739114401</v>
      </c>
      <c r="T147" s="1" t="s">
        <v>1544</v>
      </c>
      <c r="U147" s="1" t="s">
        <v>3120</v>
      </c>
      <c r="V147" s="1">
        <v>9986831767</v>
      </c>
      <c r="W147" s="1" t="s">
        <v>1544</v>
      </c>
      <c r="X147" s="1" t="s">
        <v>3121</v>
      </c>
      <c r="Y147" s="1" t="s">
        <v>732</v>
      </c>
      <c r="Z147" s="1" t="s">
        <v>733</v>
      </c>
      <c r="AA147" s="1" t="s">
        <v>3121</v>
      </c>
      <c r="AB147" s="1" t="s">
        <v>732</v>
      </c>
      <c r="AC147" s="1" t="s">
        <v>733</v>
      </c>
      <c r="AD147" s="1" t="s">
        <v>91</v>
      </c>
      <c r="AE147" s="1" t="s">
        <v>91</v>
      </c>
      <c r="AF147" s="1" t="s">
        <v>3122</v>
      </c>
      <c r="AG147" s="1" t="s">
        <v>3123</v>
      </c>
      <c r="AH147" s="1" t="s">
        <v>125</v>
      </c>
      <c r="AI147" s="1" t="s">
        <v>363</v>
      </c>
      <c r="AJ147" s="1">
        <v>82.88</v>
      </c>
      <c r="AK147" s="1"/>
      <c r="AL147" s="1" t="s">
        <v>3124</v>
      </c>
      <c r="AM147" s="1" t="s">
        <v>3125</v>
      </c>
      <c r="AN147" s="1" t="s">
        <v>95</v>
      </c>
      <c r="AO147" s="1" t="s">
        <v>235</v>
      </c>
      <c r="AP147" s="1">
        <v>80.5</v>
      </c>
      <c r="AQ147" s="1"/>
      <c r="AR147" s="1"/>
      <c r="AS147" s="1"/>
      <c r="AT147" s="1"/>
      <c r="AU147" s="1"/>
      <c r="AV147" s="1"/>
      <c r="AW147" s="1"/>
      <c r="AX147" s="1" t="s">
        <v>3126</v>
      </c>
      <c r="AY147" s="1" t="s">
        <v>3126</v>
      </c>
      <c r="AZ147" s="1" t="s">
        <v>3127</v>
      </c>
      <c r="BA147" s="1" t="s">
        <v>103</v>
      </c>
      <c r="BB147" s="1">
        <v>77</v>
      </c>
      <c r="BC147" s="1">
        <v>8.06</v>
      </c>
      <c r="BD147" s="1"/>
      <c r="BE147" s="1"/>
      <c r="BF147" s="1"/>
      <c r="BG147" s="1"/>
      <c r="BH147" s="1"/>
      <c r="BI147" s="1"/>
      <c r="BJ147" s="1" t="s">
        <v>3128</v>
      </c>
      <c r="BK147" s="1"/>
      <c r="BL147" s="1"/>
      <c r="BM147" s="1" t="s">
        <v>3129</v>
      </c>
      <c r="BN147" s="1">
        <v>42</v>
      </c>
      <c r="BO147" s="1"/>
      <c r="BP147" s="1" t="str">
        <f>HYPERLINK("https://nconnect.nicmar.ac.in/storage/profile/ProfilePhoto_H2570152_184296.jpg","Download")</f>
        <v>0</v>
      </c>
      <c r="BQ147" s="3"/>
      <c r="BR147" s="3"/>
    </row>
    <row r="148" spans="1:70">
      <c r="A148" s="1" t="s">
        <v>70</v>
      </c>
      <c r="B148" s="1" t="s">
        <v>71</v>
      </c>
      <c r="C148" s="1" t="s">
        <v>3130</v>
      </c>
      <c r="D148" s="1" t="s">
        <v>3131</v>
      </c>
      <c r="E148" s="1" t="s">
        <v>542</v>
      </c>
      <c r="F148" s="1" t="s">
        <v>2174</v>
      </c>
      <c r="G148" s="1" t="s">
        <v>3132</v>
      </c>
      <c r="H148" s="1" t="s">
        <v>3133</v>
      </c>
      <c r="I148" s="1" t="s">
        <v>3134</v>
      </c>
      <c r="J148" s="1">
        <v>7995388757</v>
      </c>
      <c r="K148" s="1" t="s">
        <v>78</v>
      </c>
      <c r="L148" s="1" t="s">
        <v>3135</v>
      </c>
      <c r="M148" s="1" t="s">
        <v>80</v>
      </c>
      <c r="N148" s="1" t="s">
        <v>1437</v>
      </c>
      <c r="O148" s="1" t="s">
        <v>3136</v>
      </c>
      <c r="P148" s="1" t="s">
        <v>82</v>
      </c>
      <c r="Q148" s="1" t="s">
        <v>3137</v>
      </c>
      <c r="R148" s="1" t="s">
        <v>3138</v>
      </c>
      <c r="S148" s="1">
        <v>8074408651</v>
      </c>
      <c r="T148" s="1" t="s">
        <v>1583</v>
      </c>
      <c r="U148" s="1" t="s">
        <v>3139</v>
      </c>
      <c r="V148" s="1">
        <v>8074408651</v>
      </c>
      <c r="W148" s="1" t="s">
        <v>203</v>
      </c>
      <c r="X148" s="1" t="s">
        <v>3140</v>
      </c>
      <c r="Y148" s="1" t="s">
        <v>2452</v>
      </c>
      <c r="Z148" s="1" t="s">
        <v>308</v>
      </c>
      <c r="AA148" s="1" t="s">
        <v>3141</v>
      </c>
      <c r="AB148" s="1" t="s">
        <v>554</v>
      </c>
      <c r="AC148" s="1" t="s">
        <v>308</v>
      </c>
      <c r="AD148" s="1" t="s">
        <v>91</v>
      </c>
      <c r="AE148" s="1" t="s">
        <v>91</v>
      </c>
      <c r="AF148" s="1" t="s">
        <v>2453</v>
      </c>
      <c r="AG148" s="1" t="s">
        <v>3142</v>
      </c>
      <c r="AH148" s="1" t="s">
        <v>181</v>
      </c>
      <c r="AI148" s="1" t="s">
        <v>312</v>
      </c>
      <c r="AJ148" s="1">
        <v>97</v>
      </c>
      <c r="AK148" s="1">
        <v>9.7</v>
      </c>
      <c r="AL148" s="1"/>
      <c r="AM148" s="1"/>
      <c r="AN148" s="1"/>
      <c r="AO148" s="1"/>
      <c r="AP148" s="1"/>
      <c r="AQ148" s="1"/>
      <c r="AR148" s="1" t="s">
        <v>209</v>
      </c>
      <c r="AS148" s="1" t="s">
        <v>3143</v>
      </c>
      <c r="AT148" s="1" t="s">
        <v>151</v>
      </c>
      <c r="AU148" s="1" t="s">
        <v>441</v>
      </c>
      <c r="AV148" s="1">
        <v>79.78</v>
      </c>
      <c r="AW148" s="1"/>
      <c r="AX148" s="1" t="s">
        <v>559</v>
      </c>
      <c r="AY148" s="1" t="s">
        <v>3143</v>
      </c>
      <c r="AZ148" s="1" t="s">
        <v>102</v>
      </c>
      <c r="BA148" s="1" t="s">
        <v>562</v>
      </c>
      <c r="BB148" s="1">
        <v>83.1</v>
      </c>
      <c r="BC148" s="1">
        <v>8.81</v>
      </c>
      <c r="BD148" s="1"/>
      <c r="BE148" s="1"/>
      <c r="BF148" s="1"/>
      <c r="BG148" s="1"/>
      <c r="BH148" s="1"/>
      <c r="BI148" s="1"/>
      <c r="BJ148" s="1" t="s">
        <v>188</v>
      </c>
      <c r="BK148" s="1" t="s">
        <v>3144</v>
      </c>
      <c r="BL148" s="1" t="s">
        <v>565</v>
      </c>
      <c r="BM148" s="1" t="s">
        <v>3145</v>
      </c>
      <c r="BN148" s="1">
        <v>47</v>
      </c>
      <c r="BO148" s="1"/>
      <c r="BP148" s="1" t="str">
        <f>HYPERLINK("https://nconnect.nicmar.ac.in/storage/profile/ProfilePhoto_H2570153_365149.jpg","Download")</f>
        <v>0</v>
      </c>
      <c r="BQ148" s="3"/>
      <c r="BR148" s="3"/>
    </row>
    <row r="149" spans="1:70">
      <c r="A149" s="1" t="s">
        <v>70</v>
      </c>
      <c r="B149" s="1" t="s">
        <v>71</v>
      </c>
      <c r="C149" s="1" t="s">
        <v>3146</v>
      </c>
      <c r="D149" s="1" t="s">
        <v>3147</v>
      </c>
      <c r="E149" s="1"/>
      <c r="F149" s="1" t="s">
        <v>1670</v>
      </c>
      <c r="G149" s="1" t="s">
        <v>3148</v>
      </c>
      <c r="H149" s="1" t="s">
        <v>3149</v>
      </c>
      <c r="I149" s="1" t="s">
        <v>3150</v>
      </c>
      <c r="J149" s="1">
        <v>8072085568</v>
      </c>
      <c r="K149" s="1" t="s">
        <v>78</v>
      </c>
      <c r="L149" s="1" t="s">
        <v>3151</v>
      </c>
      <c r="M149" s="1" t="s">
        <v>80</v>
      </c>
      <c r="N149" s="1" t="s">
        <v>3152</v>
      </c>
      <c r="O149" s="1"/>
      <c r="P149" s="1" t="s">
        <v>171</v>
      </c>
      <c r="Q149" s="1" t="s">
        <v>3153</v>
      </c>
      <c r="R149" s="1" t="s">
        <v>3154</v>
      </c>
      <c r="S149" s="1">
        <v>6380675731</v>
      </c>
      <c r="T149" s="1" t="s">
        <v>85</v>
      </c>
      <c r="U149" s="1" t="s">
        <v>3155</v>
      </c>
      <c r="V149" s="1">
        <v>8668004694</v>
      </c>
      <c r="W149" s="1" t="s">
        <v>580</v>
      </c>
      <c r="X149" s="1" t="s">
        <v>3156</v>
      </c>
      <c r="Y149" s="1" t="s">
        <v>1680</v>
      </c>
      <c r="Z149" s="1" t="s">
        <v>381</v>
      </c>
      <c r="AA149" s="1" t="s">
        <v>3156</v>
      </c>
      <c r="AB149" s="1" t="s">
        <v>1680</v>
      </c>
      <c r="AC149" s="1" t="s">
        <v>381</v>
      </c>
      <c r="AD149" s="1" t="s">
        <v>91</v>
      </c>
      <c r="AE149" s="1" t="s">
        <v>91</v>
      </c>
      <c r="AF149" s="1" t="s">
        <v>3157</v>
      </c>
      <c r="AG149" s="1" t="s">
        <v>3158</v>
      </c>
      <c r="AH149" s="1" t="s">
        <v>234</v>
      </c>
      <c r="AI149" s="1" t="s">
        <v>438</v>
      </c>
      <c r="AJ149" s="1">
        <v>77.8</v>
      </c>
      <c r="AK149" s="1"/>
      <c r="AL149" s="1" t="s">
        <v>3157</v>
      </c>
      <c r="AM149" s="1" t="s">
        <v>3158</v>
      </c>
      <c r="AN149" s="1" t="s">
        <v>98</v>
      </c>
      <c r="AO149" s="1" t="s">
        <v>1686</v>
      </c>
      <c r="AP149" s="1">
        <v>82.77</v>
      </c>
      <c r="AQ149" s="1"/>
      <c r="AR149" s="1"/>
      <c r="AS149" s="1"/>
      <c r="AT149" s="1"/>
      <c r="AU149" s="1"/>
      <c r="AV149" s="1"/>
      <c r="AW149" s="1"/>
      <c r="AX149" s="1" t="s">
        <v>693</v>
      </c>
      <c r="AY149" s="1" t="s">
        <v>3159</v>
      </c>
      <c r="AZ149" s="1" t="s">
        <v>128</v>
      </c>
      <c r="BA149" s="1" t="s">
        <v>159</v>
      </c>
      <c r="BB149" s="1">
        <v>76.9</v>
      </c>
      <c r="BC149" s="1">
        <v>7.69</v>
      </c>
      <c r="BD149" s="1"/>
      <c r="BE149" s="1"/>
      <c r="BF149" s="1"/>
      <c r="BG149" s="1"/>
      <c r="BH149" s="1"/>
      <c r="BI149" s="1"/>
      <c r="BJ149" s="1" t="s">
        <v>3160</v>
      </c>
      <c r="BK149" s="1"/>
      <c r="BL149" s="1"/>
      <c r="BM149" s="1" t="s">
        <v>3161</v>
      </c>
      <c r="BN149" s="1">
        <v>34</v>
      </c>
      <c r="BO149" s="1" t="s">
        <v>3162</v>
      </c>
      <c r="BP149" s="1" t="str">
        <f>HYPERLINK("https://nconnect.nicmar.ac.in/storage/profile/ProfilePhoto_H2570154_283496.jpg","Download")</f>
        <v>0</v>
      </c>
      <c r="BQ149" s="3"/>
      <c r="BR149" s="3"/>
    </row>
    <row r="150" spans="1:70">
      <c r="A150" s="1" t="s">
        <v>70</v>
      </c>
      <c r="B150" s="1" t="s">
        <v>71</v>
      </c>
      <c r="C150" s="1" t="s">
        <v>3163</v>
      </c>
      <c r="D150" s="1" t="s">
        <v>3164</v>
      </c>
      <c r="E150" s="1"/>
      <c r="F150" s="1" t="s">
        <v>2745</v>
      </c>
      <c r="G150" s="1" t="s">
        <v>3165</v>
      </c>
      <c r="H150" s="1" t="s">
        <v>3166</v>
      </c>
      <c r="I150" s="1" t="s">
        <v>3167</v>
      </c>
      <c r="J150" s="1">
        <v>8688663917</v>
      </c>
      <c r="K150" s="1" t="s">
        <v>78</v>
      </c>
      <c r="L150" s="1" t="s">
        <v>3168</v>
      </c>
      <c r="M150" s="1" t="s">
        <v>80</v>
      </c>
      <c r="N150" s="1" t="s">
        <v>431</v>
      </c>
      <c r="O150" s="1"/>
      <c r="P150" s="1" t="s">
        <v>82</v>
      </c>
      <c r="Q150" s="1" t="s">
        <v>3169</v>
      </c>
      <c r="R150" s="1" t="s">
        <v>3170</v>
      </c>
      <c r="S150" s="1">
        <v>9394723668</v>
      </c>
      <c r="T150" s="1" t="s">
        <v>3171</v>
      </c>
      <c r="U150" s="1" t="s">
        <v>3172</v>
      </c>
      <c r="V150" s="1">
        <v>8712318558</v>
      </c>
      <c r="W150" s="1" t="s">
        <v>87</v>
      </c>
      <c r="X150" s="1" t="s">
        <v>3173</v>
      </c>
      <c r="Y150" s="1" t="s">
        <v>89</v>
      </c>
      <c r="Z150" s="1" t="s">
        <v>90</v>
      </c>
      <c r="AA150" s="1" t="s">
        <v>3173</v>
      </c>
      <c r="AB150" s="1" t="s">
        <v>89</v>
      </c>
      <c r="AC150" s="1" t="s">
        <v>90</v>
      </c>
      <c r="AD150" s="1" t="s">
        <v>91</v>
      </c>
      <c r="AE150" s="1" t="s">
        <v>91</v>
      </c>
      <c r="AF150" s="1" t="s">
        <v>1661</v>
      </c>
      <c r="AG150" s="1" t="s">
        <v>1626</v>
      </c>
      <c r="AH150" s="1" t="s">
        <v>966</v>
      </c>
      <c r="AI150" s="1" t="s">
        <v>1299</v>
      </c>
      <c r="AJ150" s="1">
        <v>61.75</v>
      </c>
      <c r="AK150" s="1">
        <v>6.5</v>
      </c>
      <c r="AL150" s="1" t="s">
        <v>586</v>
      </c>
      <c r="AM150" s="1" t="s">
        <v>3174</v>
      </c>
      <c r="AN150" s="1" t="s">
        <v>339</v>
      </c>
      <c r="AO150" s="1" t="s">
        <v>312</v>
      </c>
      <c r="AP150" s="1">
        <v>85.3</v>
      </c>
      <c r="AQ150" s="1"/>
      <c r="AR150" s="1"/>
      <c r="AS150" s="1"/>
      <c r="AT150" s="1"/>
      <c r="AU150" s="1"/>
      <c r="AV150" s="1"/>
      <c r="AW150" s="1"/>
      <c r="AX150" s="1" t="s">
        <v>100</v>
      </c>
      <c r="AY150" s="1" t="s">
        <v>3175</v>
      </c>
      <c r="AZ150" s="1" t="s">
        <v>151</v>
      </c>
      <c r="BA150" s="1" t="s">
        <v>630</v>
      </c>
      <c r="BB150" s="1">
        <v>59.79</v>
      </c>
      <c r="BC150" s="1">
        <v>6.35</v>
      </c>
      <c r="BD150" s="1"/>
      <c r="BE150" s="1"/>
      <c r="BF150" s="1"/>
      <c r="BG150" s="1"/>
      <c r="BH150" s="1"/>
      <c r="BI150" s="1"/>
      <c r="BJ150" s="1" t="s">
        <v>3176</v>
      </c>
      <c r="BK150" s="1"/>
      <c r="BL150" s="1"/>
      <c r="BM150" s="1" t="s">
        <v>3177</v>
      </c>
      <c r="BN150" s="1">
        <v>42</v>
      </c>
      <c r="BO150" s="1"/>
      <c r="BP150" s="1" t="str">
        <f>HYPERLINK("https://nconnect.nicmar.ac.in/storage/profile/ProfilePhoto_H2570155_785124.jpg","Download")</f>
        <v>0</v>
      </c>
      <c r="BQ150" s="3"/>
      <c r="BR150" s="3"/>
    </row>
    <row r="151" spans="1:70">
      <c r="A151" s="1" t="s">
        <v>70</v>
      </c>
      <c r="B151" s="1" t="s">
        <v>71</v>
      </c>
      <c r="C151" s="1" t="s">
        <v>3178</v>
      </c>
      <c r="D151" s="1" t="s">
        <v>3179</v>
      </c>
      <c r="E151" s="1"/>
      <c r="F151" s="1" t="s">
        <v>3180</v>
      </c>
      <c r="G151" s="1" t="s">
        <v>3181</v>
      </c>
      <c r="H151" s="1" t="s">
        <v>3182</v>
      </c>
      <c r="I151" s="1" t="s">
        <v>3183</v>
      </c>
      <c r="J151" s="1">
        <v>6383996279</v>
      </c>
      <c r="K151" s="1" t="s">
        <v>78</v>
      </c>
      <c r="L151" s="1" t="s">
        <v>3184</v>
      </c>
      <c r="M151" s="1" t="s">
        <v>80</v>
      </c>
      <c r="N151" s="1" t="s">
        <v>3185</v>
      </c>
      <c r="O151" s="1"/>
      <c r="P151" s="1" t="s">
        <v>171</v>
      </c>
      <c r="Q151" s="1" t="s">
        <v>3186</v>
      </c>
      <c r="R151" s="1" t="s">
        <v>3187</v>
      </c>
      <c r="S151" s="1">
        <v>9443128721</v>
      </c>
      <c r="T151" s="1" t="s">
        <v>3188</v>
      </c>
      <c r="U151" s="1" t="s">
        <v>3189</v>
      </c>
      <c r="V151" s="1">
        <v>9487528721</v>
      </c>
      <c r="W151" s="1" t="s">
        <v>580</v>
      </c>
      <c r="X151" s="1" t="s">
        <v>3190</v>
      </c>
      <c r="Y151" s="1" t="s">
        <v>3191</v>
      </c>
      <c r="Z151" s="1" t="s">
        <v>381</v>
      </c>
      <c r="AA151" s="1" t="s">
        <v>3190</v>
      </c>
      <c r="AB151" s="1" t="s">
        <v>3191</v>
      </c>
      <c r="AC151" s="1" t="s">
        <v>381</v>
      </c>
      <c r="AD151" s="1" t="s">
        <v>91</v>
      </c>
      <c r="AE151" s="1" t="s">
        <v>91</v>
      </c>
      <c r="AF151" s="1" t="s">
        <v>3192</v>
      </c>
      <c r="AG151" s="1" t="s">
        <v>3193</v>
      </c>
      <c r="AH151" s="1" t="s">
        <v>151</v>
      </c>
      <c r="AI151" s="1" t="s">
        <v>95</v>
      </c>
      <c r="AJ151" s="1">
        <v>74.6</v>
      </c>
      <c r="AK151" s="1"/>
      <c r="AL151" s="1" t="s">
        <v>3194</v>
      </c>
      <c r="AM151" s="1" t="s">
        <v>3195</v>
      </c>
      <c r="AN151" s="1" t="s">
        <v>98</v>
      </c>
      <c r="AO151" s="1" t="s">
        <v>235</v>
      </c>
      <c r="AP151" s="1">
        <v>80</v>
      </c>
      <c r="AQ151" s="1"/>
      <c r="AR151" s="1"/>
      <c r="AS151" s="1"/>
      <c r="AT151" s="1"/>
      <c r="AU151" s="1"/>
      <c r="AV151" s="1"/>
      <c r="AW151" s="1"/>
      <c r="AX151" s="1" t="s">
        <v>389</v>
      </c>
      <c r="AY151" s="1" t="s">
        <v>3196</v>
      </c>
      <c r="AZ151" s="1" t="s">
        <v>212</v>
      </c>
      <c r="BA151" s="1" t="s">
        <v>132</v>
      </c>
      <c r="BB151" s="1">
        <v>80.4</v>
      </c>
      <c r="BC151" s="1"/>
      <c r="BD151" s="1"/>
      <c r="BE151" s="1"/>
      <c r="BF151" s="1"/>
      <c r="BG151" s="1"/>
      <c r="BH151" s="1"/>
      <c r="BI151" s="1"/>
      <c r="BJ151" s="1" t="s">
        <v>3197</v>
      </c>
      <c r="BK151" s="1"/>
      <c r="BL151" s="1"/>
      <c r="BM151" s="1" t="s">
        <v>3198</v>
      </c>
      <c r="BN151" s="1">
        <v>25</v>
      </c>
      <c r="BO151" s="1"/>
      <c r="BP151" s="1" t="str">
        <f>HYPERLINK("https://nconnect.nicmar.ac.in/storage/profile/ProfilePhoto_H2570156_518427.jpg","Download")</f>
        <v>0</v>
      </c>
      <c r="BQ151" s="3"/>
      <c r="BR151" s="3"/>
    </row>
    <row r="152" spans="1:70">
      <c r="A152" s="1" t="s">
        <v>70</v>
      </c>
      <c r="B152" s="1" t="s">
        <v>71</v>
      </c>
      <c r="C152" s="1" t="s">
        <v>3199</v>
      </c>
      <c r="D152" s="1" t="s">
        <v>3200</v>
      </c>
      <c r="E152" s="1" t="s">
        <v>3201</v>
      </c>
      <c r="F152" s="1" t="s">
        <v>1492</v>
      </c>
      <c r="G152" s="1" t="s">
        <v>3202</v>
      </c>
      <c r="H152" s="1" t="s">
        <v>3203</v>
      </c>
      <c r="I152" s="1" t="s">
        <v>3204</v>
      </c>
      <c r="J152" s="1">
        <v>9398879947</v>
      </c>
      <c r="K152" s="1" t="s">
        <v>78</v>
      </c>
      <c r="L152" s="1" t="s">
        <v>3205</v>
      </c>
      <c r="M152" s="1" t="s">
        <v>80</v>
      </c>
      <c r="N152" s="1" t="s">
        <v>3206</v>
      </c>
      <c r="O152" s="1"/>
      <c r="P152" s="1" t="s">
        <v>82</v>
      </c>
      <c r="Q152" s="1" t="s">
        <v>3207</v>
      </c>
      <c r="R152" s="1" t="s">
        <v>3208</v>
      </c>
      <c r="S152" s="1">
        <v>9440410435</v>
      </c>
      <c r="T152" s="1" t="s">
        <v>3209</v>
      </c>
      <c r="U152" s="1" t="s">
        <v>3210</v>
      </c>
      <c r="V152" s="1">
        <v>9440410435</v>
      </c>
      <c r="W152" s="1" t="s">
        <v>3211</v>
      </c>
      <c r="X152" s="1" t="s">
        <v>3212</v>
      </c>
      <c r="Y152" s="1" t="s">
        <v>1402</v>
      </c>
      <c r="Z152" s="1" t="s">
        <v>90</v>
      </c>
      <c r="AA152" s="1" t="s">
        <v>3212</v>
      </c>
      <c r="AB152" s="1" t="s">
        <v>1402</v>
      </c>
      <c r="AC152" s="1" t="s">
        <v>90</v>
      </c>
      <c r="AD152" s="1" t="s">
        <v>91</v>
      </c>
      <c r="AE152" s="1" t="s">
        <v>91</v>
      </c>
      <c r="AF152" s="1" t="s">
        <v>3213</v>
      </c>
      <c r="AG152" s="1" t="s">
        <v>3214</v>
      </c>
      <c r="AH152" s="1" t="s">
        <v>2988</v>
      </c>
      <c r="AI152" s="1" t="s">
        <v>1299</v>
      </c>
      <c r="AJ152" s="1">
        <v>76</v>
      </c>
      <c r="AK152" s="1">
        <v>8</v>
      </c>
      <c r="AL152" s="1" t="s">
        <v>586</v>
      </c>
      <c r="AM152" s="1" t="s">
        <v>3215</v>
      </c>
      <c r="AN152" s="1" t="s">
        <v>339</v>
      </c>
      <c r="AO152" s="1" t="s">
        <v>234</v>
      </c>
      <c r="AP152" s="1">
        <v>87</v>
      </c>
      <c r="AQ152" s="1">
        <v>0</v>
      </c>
      <c r="AR152" s="1"/>
      <c r="AS152" s="1"/>
      <c r="AT152" s="1"/>
      <c r="AU152" s="1"/>
      <c r="AV152" s="1"/>
      <c r="AW152" s="1"/>
      <c r="AX152" s="1" t="s">
        <v>156</v>
      </c>
      <c r="AY152" s="1" t="s">
        <v>3216</v>
      </c>
      <c r="AZ152" s="1" t="s">
        <v>151</v>
      </c>
      <c r="BA152" s="1" t="s">
        <v>155</v>
      </c>
      <c r="BB152" s="1">
        <v>70.87</v>
      </c>
      <c r="BC152" s="1">
        <v>7.46</v>
      </c>
      <c r="BD152" s="1"/>
      <c r="BE152" s="1"/>
      <c r="BF152" s="1"/>
      <c r="BG152" s="1"/>
      <c r="BH152" s="1"/>
      <c r="BI152" s="1"/>
      <c r="BJ152" s="1" t="s">
        <v>991</v>
      </c>
      <c r="BK152" s="1" t="s">
        <v>3217</v>
      </c>
      <c r="BL152" s="1" t="s">
        <v>3218</v>
      </c>
      <c r="BM152" s="1" t="s">
        <v>3219</v>
      </c>
      <c r="BN152" s="1">
        <v>9</v>
      </c>
      <c r="BO152" s="1" t="s">
        <v>3220</v>
      </c>
      <c r="BP152" s="1" t="str">
        <f>HYPERLINK("https://nconnect.nicmar.ac.in/storage/profile/ProfilePhoto_H2570158_835479.jpg","Download")</f>
        <v>0</v>
      </c>
      <c r="BQ152" s="3"/>
      <c r="BR152" s="3"/>
    </row>
    <row r="153" spans="1:70">
      <c r="A153" s="1" t="s">
        <v>70</v>
      </c>
      <c r="B153" s="1" t="s">
        <v>71</v>
      </c>
      <c r="C153" s="1" t="s">
        <v>3221</v>
      </c>
      <c r="D153" s="1" t="s">
        <v>3222</v>
      </c>
      <c r="E153" s="1"/>
      <c r="F153" s="1" t="s">
        <v>3223</v>
      </c>
      <c r="G153" s="1" t="s">
        <v>3224</v>
      </c>
      <c r="H153" s="1" t="s">
        <v>3225</v>
      </c>
      <c r="I153" s="1" t="s">
        <v>3226</v>
      </c>
      <c r="J153" s="1">
        <v>7981634252</v>
      </c>
      <c r="K153" s="1" t="s">
        <v>78</v>
      </c>
      <c r="L153" s="1" t="s">
        <v>3227</v>
      </c>
      <c r="M153" s="1" t="s">
        <v>80</v>
      </c>
      <c r="N153" s="1" t="s">
        <v>301</v>
      </c>
      <c r="O153" s="1" t="s">
        <v>3228</v>
      </c>
      <c r="P153" s="1" t="s">
        <v>82</v>
      </c>
      <c r="Q153" s="1" t="s">
        <v>3229</v>
      </c>
      <c r="R153" s="1" t="s">
        <v>3230</v>
      </c>
      <c r="S153" s="1">
        <v>9848821500</v>
      </c>
      <c r="T153" s="1" t="s">
        <v>85</v>
      </c>
      <c r="U153" s="1" t="s">
        <v>3231</v>
      </c>
      <c r="V153" s="1">
        <v>6302540138</v>
      </c>
      <c r="W153" s="1" t="s">
        <v>87</v>
      </c>
      <c r="X153" s="1" t="s">
        <v>3232</v>
      </c>
      <c r="Y153" s="1" t="s">
        <v>3233</v>
      </c>
      <c r="Z153" s="1" t="s">
        <v>90</v>
      </c>
      <c r="AA153" s="1" t="s">
        <v>3234</v>
      </c>
      <c r="AB153" s="1" t="s">
        <v>89</v>
      </c>
      <c r="AC153" s="1" t="s">
        <v>90</v>
      </c>
      <c r="AD153" s="1" t="s">
        <v>91</v>
      </c>
      <c r="AE153" s="1" t="s">
        <v>91</v>
      </c>
      <c r="AF153" s="1" t="s">
        <v>1070</v>
      </c>
      <c r="AG153" s="1" t="s">
        <v>945</v>
      </c>
      <c r="AH153" s="1" t="s">
        <v>339</v>
      </c>
      <c r="AI153" s="1" t="s">
        <v>340</v>
      </c>
      <c r="AJ153" s="1">
        <v>90.25</v>
      </c>
      <c r="AK153" s="1">
        <v>9.5</v>
      </c>
      <c r="AL153" s="1" t="s">
        <v>3235</v>
      </c>
      <c r="AM153" s="1" t="s">
        <v>440</v>
      </c>
      <c r="AN153" s="1" t="s">
        <v>181</v>
      </c>
      <c r="AO153" s="1" t="s">
        <v>363</v>
      </c>
      <c r="AP153" s="1">
        <v>94.6</v>
      </c>
      <c r="AQ153" s="1"/>
      <c r="AR153" s="1"/>
      <c r="AS153" s="1"/>
      <c r="AT153" s="1"/>
      <c r="AU153" s="1"/>
      <c r="AV153" s="1"/>
      <c r="AW153" s="1"/>
      <c r="AX153" s="1" t="s">
        <v>156</v>
      </c>
      <c r="AY153" s="1" t="s">
        <v>3236</v>
      </c>
      <c r="AZ153" s="1" t="s">
        <v>716</v>
      </c>
      <c r="BA153" s="1" t="s">
        <v>215</v>
      </c>
      <c r="BB153" s="1">
        <v>70.7</v>
      </c>
      <c r="BC153" s="1">
        <v>7.57</v>
      </c>
      <c r="BD153" s="1"/>
      <c r="BE153" s="1"/>
      <c r="BF153" s="1"/>
      <c r="BG153" s="1"/>
      <c r="BH153" s="1"/>
      <c r="BI153" s="1"/>
      <c r="BJ153" s="1" t="s">
        <v>3237</v>
      </c>
      <c r="BK153" s="1"/>
      <c r="BL153" s="1"/>
      <c r="BM153" s="1" t="s">
        <v>3238</v>
      </c>
      <c r="BN153" s="1">
        <v>34</v>
      </c>
      <c r="BO153" s="1"/>
      <c r="BP153" s="1" t="str">
        <f>HYPERLINK("https://nconnect.nicmar.ac.in/storage/profile/ProfilePhoto_H2570159_675218.jpg","Download")</f>
        <v>0</v>
      </c>
      <c r="BQ153" s="3"/>
      <c r="BR153" s="3"/>
    </row>
    <row r="154" spans="1:70">
      <c r="A154" s="1" t="s">
        <v>70</v>
      </c>
      <c r="B154" s="1" t="s">
        <v>71</v>
      </c>
      <c r="C154" s="1" t="s">
        <v>3239</v>
      </c>
      <c r="D154" s="1" t="s">
        <v>3240</v>
      </c>
      <c r="E154" s="1" t="s">
        <v>3241</v>
      </c>
      <c r="F154" s="1" t="s">
        <v>3242</v>
      </c>
      <c r="G154" s="1" t="s">
        <v>3243</v>
      </c>
      <c r="H154" s="1" t="s">
        <v>3244</v>
      </c>
      <c r="I154" s="1" t="s">
        <v>3245</v>
      </c>
      <c r="J154" s="1">
        <v>9028211226</v>
      </c>
      <c r="K154" s="1" t="s">
        <v>78</v>
      </c>
      <c r="L154" s="1" t="s">
        <v>3246</v>
      </c>
      <c r="M154" s="1" t="s">
        <v>80</v>
      </c>
      <c r="N154" s="1" t="s">
        <v>3247</v>
      </c>
      <c r="O154" s="1"/>
      <c r="P154" s="1" t="s">
        <v>171</v>
      </c>
      <c r="Q154" s="1" t="s">
        <v>3248</v>
      </c>
      <c r="R154" s="1" t="s">
        <v>3249</v>
      </c>
      <c r="S154" s="1">
        <v>9822011226</v>
      </c>
      <c r="T154" s="1" t="s">
        <v>3188</v>
      </c>
      <c r="U154" s="1" t="s">
        <v>3250</v>
      </c>
      <c r="V154" s="1">
        <v>9822011226</v>
      </c>
      <c r="W154" s="1" t="s">
        <v>87</v>
      </c>
      <c r="X154" s="1" t="s">
        <v>3251</v>
      </c>
      <c r="Y154" s="1" t="s">
        <v>3252</v>
      </c>
      <c r="Z154" s="1" t="s">
        <v>2356</v>
      </c>
      <c r="AA154" s="1" t="s">
        <v>3251</v>
      </c>
      <c r="AB154" s="1" t="s">
        <v>3252</v>
      </c>
      <c r="AC154" s="1" t="s">
        <v>2356</v>
      </c>
      <c r="AD154" s="1" t="s">
        <v>91</v>
      </c>
      <c r="AE154" s="1" t="s">
        <v>91</v>
      </c>
      <c r="AF154" s="1" t="s">
        <v>3253</v>
      </c>
      <c r="AG154" s="1" t="s">
        <v>3254</v>
      </c>
      <c r="AH154" s="1" t="s">
        <v>312</v>
      </c>
      <c r="AI154" s="1" t="s">
        <v>438</v>
      </c>
      <c r="AJ154" s="1">
        <v>60.8</v>
      </c>
      <c r="AK154" s="1"/>
      <c r="AL154" s="1"/>
      <c r="AM154" s="1"/>
      <c r="AN154" s="1" t="s">
        <v>154</v>
      </c>
      <c r="AO154" s="1" t="s">
        <v>604</v>
      </c>
      <c r="AP154" s="1"/>
      <c r="AQ154" s="1"/>
      <c r="AR154" s="1" t="s">
        <v>152</v>
      </c>
      <c r="AS154" s="1" t="s">
        <v>3255</v>
      </c>
      <c r="AT154" s="1" t="s">
        <v>260</v>
      </c>
      <c r="AU154" s="1" t="s">
        <v>288</v>
      </c>
      <c r="AV154" s="1">
        <v>80.11</v>
      </c>
      <c r="AW154" s="1"/>
      <c r="AX154" s="1" t="s">
        <v>3256</v>
      </c>
      <c r="AY154" s="1" t="s">
        <v>3257</v>
      </c>
      <c r="AZ154" s="1" t="s">
        <v>158</v>
      </c>
      <c r="BA154" s="1" t="s">
        <v>132</v>
      </c>
      <c r="BB154" s="1">
        <v>75.24</v>
      </c>
      <c r="BC154" s="1"/>
      <c r="BD154" s="1"/>
      <c r="BE154" s="1"/>
      <c r="BF154" s="1"/>
      <c r="BG154" s="1"/>
      <c r="BH154" s="1"/>
      <c r="BI154" s="1"/>
      <c r="BJ154" s="1" t="s">
        <v>991</v>
      </c>
      <c r="BK154" s="1"/>
      <c r="BL154" s="1"/>
      <c r="BM154" s="1" t="s">
        <v>3258</v>
      </c>
      <c r="BN154" s="1">
        <v>6</v>
      </c>
      <c r="BO154" s="1"/>
      <c r="BP154" s="1" t="str">
        <f>HYPERLINK("https://nconnect.nicmar.ac.in/storage/profile/ProfilePhoto_H2570160_941857.jpg","Download")</f>
        <v>0</v>
      </c>
      <c r="BQ154" s="3"/>
      <c r="BR154" s="3"/>
    </row>
    <row r="155" spans="1:70">
      <c r="A155" s="1" t="s">
        <v>70</v>
      </c>
      <c r="B155" s="1" t="s">
        <v>71</v>
      </c>
      <c r="C155" s="1" t="s">
        <v>3259</v>
      </c>
      <c r="D155" s="1" t="s">
        <v>3260</v>
      </c>
      <c r="E155" s="1" t="s">
        <v>3261</v>
      </c>
      <c r="F155" s="1" t="s">
        <v>1492</v>
      </c>
      <c r="G155" s="1" t="s">
        <v>3262</v>
      </c>
      <c r="H155" s="1" t="s">
        <v>3263</v>
      </c>
      <c r="I155" s="1" t="s">
        <v>3264</v>
      </c>
      <c r="J155" s="1">
        <v>7075061429</v>
      </c>
      <c r="K155" s="1" t="s">
        <v>78</v>
      </c>
      <c r="L155" s="1" t="s">
        <v>3265</v>
      </c>
      <c r="M155" s="1" t="s">
        <v>80</v>
      </c>
      <c r="N155" s="1" t="s">
        <v>598</v>
      </c>
      <c r="O155" s="1"/>
      <c r="P155" s="1" t="s">
        <v>171</v>
      </c>
      <c r="Q155" s="1" t="s">
        <v>3266</v>
      </c>
      <c r="R155" s="1" t="s">
        <v>3267</v>
      </c>
      <c r="S155" s="1">
        <v>7075061429</v>
      </c>
      <c r="T155" s="1" t="s">
        <v>3268</v>
      </c>
      <c r="U155" s="1" t="s">
        <v>3269</v>
      </c>
      <c r="V155" s="1">
        <v>7075061429</v>
      </c>
      <c r="W155" s="1" t="s">
        <v>87</v>
      </c>
      <c r="X155" s="1" t="s">
        <v>3270</v>
      </c>
      <c r="Y155" s="1" t="s">
        <v>1604</v>
      </c>
      <c r="Z155" s="1" t="s">
        <v>308</v>
      </c>
      <c r="AA155" s="1" t="s">
        <v>3271</v>
      </c>
      <c r="AB155" s="1" t="s">
        <v>1761</v>
      </c>
      <c r="AC155" s="1" t="s">
        <v>90</v>
      </c>
      <c r="AD155" s="1" t="s">
        <v>91</v>
      </c>
      <c r="AE155" s="1" t="s">
        <v>91</v>
      </c>
      <c r="AF155" s="1" t="s">
        <v>3272</v>
      </c>
      <c r="AG155" s="1" t="s">
        <v>3273</v>
      </c>
      <c r="AH155" s="1" t="s">
        <v>968</v>
      </c>
      <c r="AI155" s="1" t="s">
        <v>124</v>
      </c>
      <c r="AJ155" s="1">
        <v>73.15</v>
      </c>
      <c r="AK155" s="1">
        <v>7.7</v>
      </c>
      <c r="AL155" s="1" t="s">
        <v>3274</v>
      </c>
      <c r="AM155" s="1" t="s">
        <v>3275</v>
      </c>
      <c r="AN155" s="1" t="s">
        <v>181</v>
      </c>
      <c r="AO155" s="1" t="s">
        <v>363</v>
      </c>
      <c r="AP155" s="1">
        <v>61.1</v>
      </c>
      <c r="AQ155" s="1">
        <v>6.11</v>
      </c>
      <c r="AR155" s="1"/>
      <c r="AS155" s="1"/>
      <c r="AT155" s="1"/>
      <c r="AU155" s="1"/>
      <c r="AV155" s="1"/>
      <c r="AW155" s="1"/>
      <c r="AX155" s="1" t="s">
        <v>3276</v>
      </c>
      <c r="AY155" s="1" t="s">
        <v>3277</v>
      </c>
      <c r="AZ155" s="1" t="s">
        <v>2694</v>
      </c>
      <c r="BA155" s="1" t="s">
        <v>343</v>
      </c>
      <c r="BB155" s="1">
        <v>67.1</v>
      </c>
      <c r="BC155" s="1">
        <v>6.71</v>
      </c>
      <c r="BD155" s="1"/>
      <c r="BE155" s="1"/>
      <c r="BF155" s="1"/>
      <c r="BG155" s="1"/>
      <c r="BH155" s="1"/>
      <c r="BI155" s="1"/>
      <c r="BJ155" s="1" t="s">
        <v>3278</v>
      </c>
      <c r="BK155" s="1" t="s">
        <v>3279</v>
      </c>
      <c r="BL155" s="1" t="s">
        <v>3280</v>
      </c>
      <c r="BM155" s="1" t="s">
        <v>3281</v>
      </c>
      <c r="BN155" s="1">
        <v>29</v>
      </c>
      <c r="BO155" s="1"/>
      <c r="BP155" s="1" t="str">
        <f>HYPERLINK("https://nconnect.nicmar.ac.in/storage/profile/ProfilePhoto_H2570161_364798.jpg","Download")</f>
        <v>0</v>
      </c>
      <c r="BQ155" s="3"/>
      <c r="BR155" s="3"/>
    </row>
    <row r="156" spans="1:70">
      <c r="A156" s="1" t="s">
        <v>70</v>
      </c>
      <c r="B156" s="1" t="s">
        <v>71</v>
      </c>
      <c r="C156" s="1" t="s">
        <v>3282</v>
      </c>
      <c r="D156" s="1" t="s">
        <v>3283</v>
      </c>
      <c r="E156" s="1"/>
      <c r="F156" s="1" t="s">
        <v>2620</v>
      </c>
      <c r="G156" s="1" t="s">
        <v>3284</v>
      </c>
      <c r="H156" s="1" t="s">
        <v>3285</v>
      </c>
      <c r="I156" s="1" t="s">
        <v>3286</v>
      </c>
      <c r="J156" s="1">
        <v>8185014950</v>
      </c>
      <c r="K156" s="1" t="s">
        <v>78</v>
      </c>
      <c r="L156" s="1" t="s">
        <v>3287</v>
      </c>
      <c r="M156" s="1" t="s">
        <v>80</v>
      </c>
      <c r="N156" s="1" t="s">
        <v>301</v>
      </c>
      <c r="O156" s="1"/>
      <c r="P156" s="1" t="s">
        <v>329</v>
      </c>
      <c r="Q156" s="1" t="s">
        <v>3288</v>
      </c>
      <c r="R156" s="1" t="s">
        <v>3289</v>
      </c>
      <c r="S156" s="1">
        <v>9248793726</v>
      </c>
      <c r="T156" s="1" t="s">
        <v>799</v>
      </c>
      <c r="U156" s="1" t="s">
        <v>3290</v>
      </c>
      <c r="V156" s="1">
        <v>7075028099</v>
      </c>
      <c r="W156" s="1" t="s">
        <v>203</v>
      </c>
      <c r="X156" s="1" t="s">
        <v>3291</v>
      </c>
      <c r="Y156" s="1" t="s">
        <v>860</v>
      </c>
      <c r="Z156" s="1" t="s">
        <v>308</v>
      </c>
      <c r="AA156" s="1" t="s">
        <v>3291</v>
      </c>
      <c r="AB156" s="1" t="s">
        <v>860</v>
      </c>
      <c r="AC156" s="1" t="s">
        <v>308</v>
      </c>
      <c r="AD156" s="1" t="s">
        <v>91</v>
      </c>
      <c r="AE156" s="1" t="s">
        <v>91</v>
      </c>
      <c r="AF156" s="1" t="s">
        <v>3292</v>
      </c>
      <c r="AG156" s="1" t="s">
        <v>462</v>
      </c>
      <c r="AH156" s="1" t="s">
        <v>151</v>
      </c>
      <c r="AI156" s="1" t="s">
        <v>95</v>
      </c>
      <c r="AJ156" s="1">
        <v>78.85</v>
      </c>
      <c r="AK156" s="1">
        <v>8.3</v>
      </c>
      <c r="AL156" s="1"/>
      <c r="AM156" s="1"/>
      <c r="AN156" s="1"/>
      <c r="AO156" s="1"/>
      <c r="AP156" s="1"/>
      <c r="AQ156" s="1"/>
      <c r="AR156" s="1" t="s">
        <v>209</v>
      </c>
      <c r="AS156" s="1" t="s">
        <v>3293</v>
      </c>
      <c r="AT156" s="1" t="s">
        <v>260</v>
      </c>
      <c r="AU156" s="1" t="s">
        <v>2716</v>
      </c>
      <c r="AV156" s="1">
        <v>73.51</v>
      </c>
      <c r="AW156" s="1"/>
      <c r="AX156" s="1" t="s">
        <v>1055</v>
      </c>
      <c r="AY156" s="1" t="s">
        <v>3294</v>
      </c>
      <c r="AZ156" s="1" t="s">
        <v>537</v>
      </c>
      <c r="BA156" s="1" t="s">
        <v>443</v>
      </c>
      <c r="BB156" s="1">
        <v>69.9</v>
      </c>
      <c r="BC156" s="1">
        <v>7.74</v>
      </c>
      <c r="BD156" s="1"/>
      <c r="BE156" s="1"/>
      <c r="BF156" s="1"/>
      <c r="BG156" s="1"/>
      <c r="BH156" s="1"/>
      <c r="BI156" s="1"/>
      <c r="BJ156" s="1" t="s">
        <v>2545</v>
      </c>
      <c r="BK156" s="1"/>
      <c r="BL156" s="1"/>
      <c r="BM156" s="1" t="s">
        <v>3295</v>
      </c>
      <c r="BN156" s="1">
        <v>49</v>
      </c>
      <c r="BO156" s="1" t="s">
        <v>3296</v>
      </c>
      <c r="BP156" s="1" t="str">
        <f>HYPERLINK("https://nconnect.nicmar.ac.in/storage/profile/ProfilePhoto_H2570162_463759.jpg","Download")</f>
        <v>0</v>
      </c>
      <c r="BQ156" s="3"/>
      <c r="BR156" s="3"/>
    </row>
    <row r="157" spans="1:70">
      <c r="A157" s="1" t="s">
        <v>70</v>
      </c>
      <c r="B157" s="1" t="s">
        <v>71</v>
      </c>
      <c r="C157" s="1" t="s">
        <v>3297</v>
      </c>
      <c r="D157" s="1" t="s">
        <v>3298</v>
      </c>
      <c r="E157" s="1"/>
      <c r="F157" s="1" t="s">
        <v>1976</v>
      </c>
      <c r="G157" s="1" t="s">
        <v>3299</v>
      </c>
      <c r="H157" s="1" t="s">
        <v>3300</v>
      </c>
      <c r="I157" s="1" t="s">
        <v>3301</v>
      </c>
      <c r="J157" s="1">
        <v>7676206915</v>
      </c>
      <c r="K157" s="1" t="s">
        <v>78</v>
      </c>
      <c r="L157" s="1" t="s">
        <v>3302</v>
      </c>
      <c r="M157" s="1" t="s">
        <v>80</v>
      </c>
      <c r="N157" s="1" t="s">
        <v>3303</v>
      </c>
      <c r="O157" s="1"/>
      <c r="P157" s="1" t="s">
        <v>171</v>
      </c>
      <c r="Q157" s="1" t="s">
        <v>3304</v>
      </c>
      <c r="R157" s="1" t="s">
        <v>3305</v>
      </c>
      <c r="S157" s="1">
        <v>9632575670</v>
      </c>
      <c r="T157" s="1" t="s">
        <v>85</v>
      </c>
      <c r="U157" s="1" t="s">
        <v>3306</v>
      </c>
      <c r="V157" s="1">
        <v>9632432953</v>
      </c>
      <c r="W157" s="1" t="s">
        <v>203</v>
      </c>
      <c r="X157" s="1" t="s">
        <v>3307</v>
      </c>
      <c r="Y157" s="1" t="s">
        <v>3308</v>
      </c>
      <c r="Z157" s="1" t="s">
        <v>733</v>
      </c>
      <c r="AA157" s="1" t="s">
        <v>3307</v>
      </c>
      <c r="AB157" s="1" t="s">
        <v>3308</v>
      </c>
      <c r="AC157" s="1" t="s">
        <v>733</v>
      </c>
      <c r="AD157" s="1" t="s">
        <v>91</v>
      </c>
      <c r="AE157" s="1" t="s">
        <v>91</v>
      </c>
      <c r="AF157" s="1" t="s">
        <v>2633</v>
      </c>
      <c r="AG157" s="1" t="s">
        <v>3309</v>
      </c>
      <c r="AH157" s="1" t="s">
        <v>125</v>
      </c>
      <c r="AI157" s="1" t="s">
        <v>363</v>
      </c>
      <c r="AJ157" s="1">
        <v>67.84</v>
      </c>
      <c r="AK157" s="1"/>
      <c r="AL157" s="1" t="s">
        <v>3310</v>
      </c>
      <c r="AM157" s="1" t="s">
        <v>3311</v>
      </c>
      <c r="AN157" s="1" t="s">
        <v>95</v>
      </c>
      <c r="AO157" s="1" t="s">
        <v>235</v>
      </c>
      <c r="AP157" s="1">
        <v>67.1</v>
      </c>
      <c r="AQ157" s="1"/>
      <c r="AR157" s="1"/>
      <c r="AS157" s="1"/>
      <c r="AT157" s="1"/>
      <c r="AU157" s="1"/>
      <c r="AV157" s="1"/>
      <c r="AW157" s="1"/>
      <c r="AX157" s="1" t="s">
        <v>3312</v>
      </c>
      <c r="AY157" s="1" t="s">
        <v>3313</v>
      </c>
      <c r="AZ157" s="1" t="s">
        <v>925</v>
      </c>
      <c r="BA157" s="1" t="s">
        <v>159</v>
      </c>
      <c r="BB157" s="1">
        <v>65.1</v>
      </c>
      <c r="BC157" s="1"/>
      <c r="BD157" s="1"/>
      <c r="BE157" s="1"/>
      <c r="BF157" s="1"/>
      <c r="BG157" s="1"/>
      <c r="BH157" s="1"/>
      <c r="BI157" s="1"/>
      <c r="BJ157" s="1" t="s">
        <v>3314</v>
      </c>
      <c r="BK157" s="1"/>
      <c r="BL157" s="1"/>
      <c r="BM157" s="1" t="s">
        <v>3315</v>
      </c>
      <c r="BN157" s="1">
        <v>27</v>
      </c>
      <c r="BO157" s="1"/>
      <c r="BP157" s="1" t="str">
        <f>HYPERLINK("https://nconnect.nicmar.ac.in/storage/profile/ProfilePhoto_H2570163_164873.jpg","Download")</f>
        <v>0</v>
      </c>
      <c r="BQ157" s="3"/>
      <c r="BR157" s="3"/>
    </row>
    <row r="158" spans="1:70">
      <c r="A158" s="1" t="s">
        <v>70</v>
      </c>
      <c r="B158" s="1" t="s">
        <v>71</v>
      </c>
      <c r="C158" s="1" t="s">
        <v>3316</v>
      </c>
      <c r="D158" s="1" t="s">
        <v>3317</v>
      </c>
      <c r="E158" s="1" t="s">
        <v>3318</v>
      </c>
      <c r="F158" s="1" t="s">
        <v>165</v>
      </c>
      <c r="G158" s="1" t="s">
        <v>3319</v>
      </c>
      <c r="H158" s="1" t="s">
        <v>3320</v>
      </c>
      <c r="I158" s="1" t="s">
        <v>3321</v>
      </c>
      <c r="J158" s="1">
        <v>7702512425</v>
      </c>
      <c r="K158" s="1" t="s">
        <v>78</v>
      </c>
      <c r="L158" s="1" t="s">
        <v>3322</v>
      </c>
      <c r="M158" s="1" t="s">
        <v>80</v>
      </c>
      <c r="N158" s="1" t="s">
        <v>3323</v>
      </c>
      <c r="O158" s="1"/>
      <c r="P158" s="1" t="s">
        <v>82</v>
      </c>
      <c r="Q158" s="1" t="s">
        <v>3324</v>
      </c>
      <c r="R158" s="1" t="s">
        <v>960</v>
      </c>
      <c r="S158" s="1">
        <v>9912725925</v>
      </c>
      <c r="T158" s="1" t="s">
        <v>1542</v>
      </c>
      <c r="U158" s="1" t="s">
        <v>3325</v>
      </c>
      <c r="V158" s="1">
        <v>9392662905</v>
      </c>
      <c r="W158" s="1" t="s">
        <v>146</v>
      </c>
      <c r="X158" s="1" t="s">
        <v>3326</v>
      </c>
      <c r="Y158" s="1" t="s">
        <v>860</v>
      </c>
      <c r="Z158" s="1" t="s">
        <v>308</v>
      </c>
      <c r="AA158" s="1" t="s">
        <v>3326</v>
      </c>
      <c r="AB158" s="1" t="s">
        <v>860</v>
      </c>
      <c r="AC158" s="1" t="s">
        <v>308</v>
      </c>
      <c r="AD158" s="1" t="s">
        <v>91</v>
      </c>
      <c r="AE158" s="1" t="s">
        <v>91</v>
      </c>
      <c r="AF158" s="1" t="s">
        <v>3327</v>
      </c>
      <c r="AG158" s="1" t="s">
        <v>3328</v>
      </c>
      <c r="AH158" s="1" t="s">
        <v>692</v>
      </c>
      <c r="AI158" s="1" t="s">
        <v>234</v>
      </c>
      <c r="AJ158" s="1">
        <v>80</v>
      </c>
      <c r="AK158" s="1">
        <v>8.5</v>
      </c>
      <c r="AL158" s="1" t="s">
        <v>2967</v>
      </c>
      <c r="AM158" s="1" t="s">
        <v>3329</v>
      </c>
      <c r="AN158" s="1" t="s">
        <v>312</v>
      </c>
      <c r="AO158" s="1" t="s">
        <v>98</v>
      </c>
      <c r="AP158" s="1">
        <v>70</v>
      </c>
      <c r="AQ158" s="1">
        <v>7.5</v>
      </c>
      <c r="AR158" s="1"/>
      <c r="AS158" s="1"/>
      <c r="AT158" s="1"/>
      <c r="AU158" s="1"/>
      <c r="AV158" s="1"/>
      <c r="AW158" s="1"/>
      <c r="AX158" s="1" t="s">
        <v>513</v>
      </c>
      <c r="AY158" s="1" t="s">
        <v>3330</v>
      </c>
      <c r="AZ158" s="1" t="s">
        <v>1627</v>
      </c>
      <c r="BA158" s="1" t="s">
        <v>653</v>
      </c>
      <c r="BB158" s="1">
        <v>62</v>
      </c>
      <c r="BC158" s="1">
        <v>6.95</v>
      </c>
      <c r="BD158" s="1"/>
      <c r="BE158" s="1"/>
      <c r="BF158" s="1"/>
      <c r="BG158" s="1"/>
      <c r="BH158" s="1"/>
      <c r="BI158" s="1"/>
      <c r="BJ158" s="1" t="s">
        <v>3331</v>
      </c>
      <c r="BK158" s="1"/>
      <c r="BL158" s="1"/>
      <c r="BM158" s="1" t="s">
        <v>3332</v>
      </c>
      <c r="BN158" s="1">
        <v>26</v>
      </c>
      <c r="BO158" s="1" t="s">
        <v>3333</v>
      </c>
      <c r="BP158" s="1" t="str">
        <f>HYPERLINK("https://nconnect.nicmar.ac.in/storage/profile/ProfilePhoto_H2570165_765123.jpg","Download")</f>
        <v>0</v>
      </c>
      <c r="BQ158" s="3"/>
      <c r="BR158" s="3"/>
    </row>
    <row r="159" spans="1:70">
      <c r="A159" s="1" t="s">
        <v>70</v>
      </c>
      <c r="B159" s="1" t="s">
        <v>71</v>
      </c>
      <c r="C159" s="1" t="s">
        <v>3334</v>
      </c>
      <c r="D159" s="1" t="s">
        <v>3335</v>
      </c>
      <c r="E159" s="1" t="s">
        <v>3336</v>
      </c>
      <c r="F159" s="1" t="s">
        <v>3337</v>
      </c>
      <c r="G159" s="1" t="s">
        <v>3338</v>
      </c>
      <c r="H159" s="1" t="s">
        <v>3339</v>
      </c>
      <c r="I159" s="1" t="s">
        <v>3340</v>
      </c>
      <c r="J159" s="1">
        <v>9052191106</v>
      </c>
      <c r="K159" s="1" t="s">
        <v>78</v>
      </c>
      <c r="L159" s="1" t="s">
        <v>400</v>
      </c>
      <c r="M159" s="1" t="s">
        <v>80</v>
      </c>
      <c r="N159" s="1" t="s">
        <v>3341</v>
      </c>
      <c r="O159" s="1"/>
      <c r="P159" s="1" t="s">
        <v>329</v>
      </c>
      <c r="Q159" s="1" t="s">
        <v>3342</v>
      </c>
      <c r="R159" s="1" t="s">
        <v>3343</v>
      </c>
      <c r="S159" s="1">
        <v>9490494159</v>
      </c>
      <c r="T159" s="1" t="s">
        <v>1374</v>
      </c>
      <c r="U159" s="1" t="s">
        <v>3344</v>
      </c>
      <c r="V159" s="1">
        <v>6303007736</v>
      </c>
      <c r="W159" s="1" t="s">
        <v>146</v>
      </c>
      <c r="X159" s="1" t="s">
        <v>3345</v>
      </c>
      <c r="Y159" s="1" t="s">
        <v>819</v>
      </c>
      <c r="Z159" s="1" t="s">
        <v>308</v>
      </c>
      <c r="AA159" s="1" t="s">
        <v>3345</v>
      </c>
      <c r="AB159" s="1" t="s">
        <v>819</v>
      </c>
      <c r="AC159" s="1" t="s">
        <v>308</v>
      </c>
      <c r="AD159" s="1" t="s">
        <v>91</v>
      </c>
      <c r="AE159" s="1" t="s">
        <v>91</v>
      </c>
      <c r="AF159" s="1" t="s">
        <v>3346</v>
      </c>
      <c r="AG159" s="1" t="s">
        <v>625</v>
      </c>
      <c r="AH159" s="1" t="s">
        <v>414</v>
      </c>
      <c r="AI159" s="1" t="s">
        <v>339</v>
      </c>
      <c r="AJ159" s="1">
        <v>85</v>
      </c>
      <c r="AK159" s="1"/>
      <c r="AL159" s="1" t="s">
        <v>3347</v>
      </c>
      <c r="AM159" s="1" t="s">
        <v>3329</v>
      </c>
      <c r="AN159" s="1" t="s">
        <v>415</v>
      </c>
      <c r="AO159" s="1" t="s">
        <v>234</v>
      </c>
      <c r="AP159" s="1">
        <v>75.1</v>
      </c>
      <c r="AQ159" s="1"/>
      <c r="AR159" s="1"/>
      <c r="AS159" s="1"/>
      <c r="AT159" s="1"/>
      <c r="AU159" s="1"/>
      <c r="AV159" s="1"/>
      <c r="AW159" s="1"/>
      <c r="AX159" s="1" t="s">
        <v>1055</v>
      </c>
      <c r="AY159" s="1" t="s">
        <v>3348</v>
      </c>
      <c r="AZ159" s="1" t="s">
        <v>211</v>
      </c>
      <c r="BA159" s="1" t="s">
        <v>288</v>
      </c>
      <c r="BB159" s="1">
        <v>73.5</v>
      </c>
      <c r="BC159" s="1">
        <v>7.74</v>
      </c>
      <c r="BD159" s="1"/>
      <c r="BE159" s="1"/>
      <c r="BF159" s="1"/>
      <c r="BG159" s="1"/>
      <c r="BH159" s="1"/>
      <c r="BI159" s="1"/>
      <c r="BJ159" s="1" t="s">
        <v>3349</v>
      </c>
      <c r="BK159" s="1" t="s">
        <v>3350</v>
      </c>
      <c r="BL159" s="1" t="s">
        <v>3351</v>
      </c>
      <c r="BM159" s="1" t="s">
        <v>3352</v>
      </c>
      <c r="BN159" s="1">
        <v>17</v>
      </c>
      <c r="BO159" s="1" t="s">
        <v>906</v>
      </c>
      <c r="BP159" s="1" t="str">
        <f>HYPERLINK("https://nconnect.nicmar.ac.in/storage/profile/ProfilePhoto_H2570166_389274.jpg","Download")</f>
        <v>0</v>
      </c>
      <c r="BQ159" s="3"/>
      <c r="BR159" s="3"/>
    </row>
    <row r="160" spans="1:70">
      <c r="A160" s="1" t="s">
        <v>70</v>
      </c>
      <c r="B160" s="1" t="s">
        <v>71</v>
      </c>
      <c r="C160" s="1" t="s">
        <v>3353</v>
      </c>
      <c r="D160" s="1" t="s">
        <v>3354</v>
      </c>
      <c r="E160" s="1"/>
      <c r="F160" s="1" t="s">
        <v>3355</v>
      </c>
      <c r="G160" s="1" t="s">
        <v>3356</v>
      </c>
      <c r="H160" s="1" t="s">
        <v>3357</v>
      </c>
      <c r="I160" s="1" t="s">
        <v>3358</v>
      </c>
      <c r="J160" s="1">
        <v>9949471967</v>
      </c>
      <c r="K160" s="1" t="s">
        <v>196</v>
      </c>
      <c r="L160" s="1" t="s">
        <v>3359</v>
      </c>
      <c r="M160" s="1" t="s">
        <v>80</v>
      </c>
      <c r="N160" s="1" t="s">
        <v>3360</v>
      </c>
      <c r="O160" s="1"/>
      <c r="P160" s="1" t="s">
        <v>82</v>
      </c>
      <c r="Q160" s="1" t="s">
        <v>3361</v>
      </c>
      <c r="R160" s="1" t="s">
        <v>2261</v>
      </c>
      <c r="S160" s="1">
        <v>9949473660</v>
      </c>
      <c r="T160" s="1" t="s">
        <v>2964</v>
      </c>
      <c r="U160" s="1" t="s">
        <v>3362</v>
      </c>
      <c r="V160" s="1">
        <v>9949470121</v>
      </c>
      <c r="W160" s="1" t="s">
        <v>87</v>
      </c>
      <c r="X160" s="1" t="s">
        <v>3363</v>
      </c>
      <c r="Y160" s="1" t="s">
        <v>89</v>
      </c>
      <c r="Z160" s="1" t="s">
        <v>90</v>
      </c>
      <c r="AA160" s="1" t="s">
        <v>3363</v>
      </c>
      <c r="AB160" s="1" t="s">
        <v>89</v>
      </c>
      <c r="AC160" s="1" t="s">
        <v>90</v>
      </c>
      <c r="AD160" s="1" t="s">
        <v>91</v>
      </c>
      <c r="AE160" s="1" t="s">
        <v>91</v>
      </c>
      <c r="AF160" s="1" t="s">
        <v>3364</v>
      </c>
      <c r="AG160" s="1" t="s">
        <v>3365</v>
      </c>
      <c r="AH160" s="1" t="s">
        <v>234</v>
      </c>
      <c r="AI160" s="1" t="s">
        <v>95</v>
      </c>
      <c r="AJ160" s="1">
        <v>78.4</v>
      </c>
      <c r="AK160" s="1">
        <v>7.84</v>
      </c>
      <c r="AL160" s="1" t="s">
        <v>3366</v>
      </c>
      <c r="AM160" s="1" t="s">
        <v>440</v>
      </c>
      <c r="AN160" s="1" t="s">
        <v>261</v>
      </c>
      <c r="AO160" s="1" t="s">
        <v>99</v>
      </c>
      <c r="AP160" s="1">
        <v>79.6</v>
      </c>
      <c r="AQ160" s="1">
        <v>7.96</v>
      </c>
      <c r="AR160" s="1"/>
      <c r="AS160" s="1"/>
      <c r="AT160" s="1"/>
      <c r="AU160" s="1"/>
      <c r="AV160" s="1"/>
      <c r="AW160" s="1"/>
      <c r="AX160" s="1" t="s">
        <v>3367</v>
      </c>
      <c r="AY160" s="1" t="s">
        <v>3368</v>
      </c>
      <c r="AZ160" s="1" t="s">
        <v>131</v>
      </c>
      <c r="BA160" s="1" t="s">
        <v>159</v>
      </c>
      <c r="BB160" s="1">
        <v>74.29</v>
      </c>
      <c r="BC160" s="1">
        <v>7.82</v>
      </c>
      <c r="BD160" s="1"/>
      <c r="BE160" s="1"/>
      <c r="BF160" s="1"/>
      <c r="BG160" s="1"/>
      <c r="BH160" s="1"/>
      <c r="BI160" s="1"/>
      <c r="BJ160" s="1" t="s">
        <v>1951</v>
      </c>
      <c r="BK160" s="1"/>
      <c r="BL160" s="1"/>
      <c r="BM160" s="1" t="s">
        <v>3369</v>
      </c>
      <c r="BN160" s="1">
        <v>34</v>
      </c>
      <c r="BO160" s="1"/>
      <c r="BP160" s="1" t="str">
        <f>HYPERLINK("https://nconnect.nicmar.ac.in/storage/profile/ProfilePhoto_H2570167_173265.jpg","Download")</f>
        <v>0</v>
      </c>
      <c r="BQ160" s="3"/>
      <c r="BR160" s="3"/>
    </row>
    <row r="161" spans="1:70">
      <c r="A161" s="1" t="s">
        <v>70</v>
      </c>
      <c r="B161" s="1" t="s">
        <v>71</v>
      </c>
      <c r="C161" s="1" t="s">
        <v>3370</v>
      </c>
      <c r="D161" s="1" t="s">
        <v>3371</v>
      </c>
      <c r="E161" s="1"/>
      <c r="F161" s="1" t="s">
        <v>3372</v>
      </c>
      <c r="G161" s="1" t="s">
        <v>3373</v>
      </c>
      <c r="H161" s="1" t="s">
        <v>3374</v>
      </c>
      <c r="I161" s="1" t="s">
        <v>3375</v>
      </c>
      <c r="J161" s="1">
        <v>7879650064</v>
      </c>
      <c r="K161" s="1" t="s">
        <v>78</v>
      </c>
      <c r="L161" s="1" t="s">
        <v>3376</v>
      </c>
      <c r="M161" s="1" t="s">
        <v>80</v>
      </c>
      <c r="N161" s="1" t="s">
        <v>2642</v>
      </c>
      <c r="O161" s="1"/>
      <c r="P161" s="1" t="s">
        <v>249</v>
      </c>
      <c r="Q161" s="1" t="s">
        <v>3377</v>
      </c>
      <c r="R161" s="1" t="s">
        <v>3378</v>
      </c>
      <c r="S161" s="1">
        <v>7489618561</v>
      </c>
      <c r="T161" s="1" t="s">
        <v>2183</v>
      </c>
      <c r="U161" s="1" t="s">
        <v>3379</v>
      </c>
      <c r="V161" s="1">
        <v>8964979083</v>
      </c>
      <c r="W161" s="1" t="s">
        <v>87</v>
      </c>
      <c r="X161" s="1" t="s">
        <v>3380</v>
      </c>
      <c r="Y161" s="1" t="s">
        <v>2377</v>
      </c>
      <c r="Z161" s="1" t="s">
        <v>2378</v>
      </c>
      <c r="AA161" s="1" t="s">
        <v>3380</v>
      </c>
      <c r="AB161" s="1" t="s">
        <v>2377</v>
      </c>
      <c r="AC161" s="1" t="s">
        <v>2378</v>
      </c>
      <c r="AD161" s="1" t="s">
        <v>91</v>
      </c>
      <c r="AE161" s="1" t="s">
        <v>91</v>
      </c>
      <c r="AF161" s="1" t="s">
        <v>3381</v>
      </c>
      <c r="AG161" s="1" t="s">
        <v>3382</v>
      </c>
      <c r="AH161" s="1" t="s">
        <v>822</v>
      </c>
      <c r="AI161" s="1" t="s">
        <v>415</v>
      </c>
      <c r="AJ161" s="1">
        <v>73.99</v>
      </c>
      <c r="AK161" s="1">
        <v>7.8</v>
      </c>
      <c r="AL161" s="1" t="s">
        <v>3383</v>
      </c>
      <c r="AM161" s="1" t="s">
        <v>180</v>
      </c>
      <c r="AN161" s="1" t="s">
        <v>124</v>
      </c>
      <c r="AO161" s="1" t="s">
        <v>211</v>
      </c>
      <c r="AP161" s="1">
        <v>61.8</v>
      </c>
      <c r="AQ161" s="1"/>
      <c r="AR161" s="1"/>
      <c r="AS161" s="1"/>
      <c r="AT161" s="1"/>
      <c r="AU161" s="1"/>
      <c r="AV161" s="1"/>
      <c r="AW161" s="1"/>
      <c r="AX161" s="1" t="s">
        <v>3384</v>
      </c>
      <c r="AY161" s="1" t="s">
        <v>3385</v>
      </c>
      <c r="AZ161" s="1" t="s">
        <v>211</v>
      </c>
      <c r="BA161" s="1" t="s">
        <v>288</v>
      </c>
      <c r="BB161" s="1">
        <v>76.98</v>
      </c>
      <c r="BC161" s="1">
        <v>7.71</v>
      </c>
      <c r="BD161" s="1"/>
      <c r="BE161" s="1"/>
      <c r="BF161" s="1"/>
      <c r="BG161" s="1"/>
      <c r="BH161" s="1"/>
      <c r="BI161" s="1"/>
      <c r="BJ161" s="1" t="s">
        <v>3386</v>
      </c>
      <c r="BK161" s="1"/>
      <c r="BL161" s="1"/>
      <c r="BM161" s="1" t="s">
        <v>3387</v>
      </c>
      <c r="BN161" s="1">
        <v>52</v>
      </c>
      <c r="BO161" s="1"/>
      <c r="BP161" s="1" t="str">
        <f>HYPERLINK("https://nconnect.nicmar.ac.in/storage/profile/ProfilePhoto_H2570168_971325.jpg","Download")</f>
        <v>0</v>
      </c>
      <c r="BQ161" s="3"/>
      <c r="BR161" s="3"/>
    </row>
    <row r="162" spans="1:70">
      <c r="A162" s="1" t="s">
        <v>70</v>
      </c>
      <c r="B162" s="1" t="s">
        <v>71</v>
      </c>
      <c r="C162" s="1" t="s">
        <v>3388</v>
      </c>
      <c r="D162" s="1" t="s">
        <v>3389</v>
      </c>
      <c r="E162" s="1" t="s">
        <v>3390</v>
      </c>
      <c r="F162" s="1" t="s">
        <v>3391</v>
      </c>
      <c r="G162" s="1" t="s">
        <v>3392</v>
      </c>
      <c r="H162" s="1" t="s">
        <v>3393</v>
      </c>
      <c r="I162" s="1" t="s">
        <v>3394</v>
      </c>
      <c r="J162" s="1">
        <v>9618566075</v>
      </c>
      <c r="K162" s="1" t="s">
        <v>78</v>
      </c>
      <c r="L162" s="1" t="s">
        <v>3395</v>
      </c>
      <c r="M162" s="1" t="s">
        <v>80</v>
      </c>
      <c r="N162" s="1" t="s">
        <v>854</v>
      </c>
      <c r="O162" s="1"/>
      <c r="P162" s="1" t="s">
        <v>329</v>
      </c>
      <c r="Q162" s="1" t="s">
        <v>3396</v>
      </c>
      <c r="R162" s="1" t="s">
        <v>3397</v>
      </c>
      <c r="S162" s="1">
        <v>8074725793</v>
      </c>
      <c r="T162" s="1" t="s">
        <v>3398</v>
      </c>
      <c r="U162" s="1" t="s">
        <v>3399</v>
      </c>
      <c r="V162" s="1">
        <v>6303145102</v>
      </c>
      <c r="W162" s="1" t="s">
        <v>203</v>
      </c>
      <c r="X162" s="1" t="s">
        <v>3400</v>
      </c>
      <c r="Y162" s="1" t="s">
        <v>1356</v>
      </c>
      <c r="Z162" s="1" t="s">
        <v>308</v>
      </c>
      <c r="AA162" s="1" t="s">
        <v>3400</v>
      </c>
      <c r="AB162" s="1" t="s">
        <v>1356</v>
      </c>
      <c r="AC162" s="1" t="s">
        <v>308</v>
      </c>
      <c r="AD162" s="1" t="s">
        <v>91</v>
      </c>
      <c r="AE162" s="1" t="s">
        <v>91</v>
      </c>
      <c r="AF162" s="1" t="s">
        <v>3401</v>
      </c>
      <c r="AG162" s="1" t="s">
        <v>462</v>
      </c>
      <c r="AH162" s="1" t="s">
        <v>339</v>
      </c>
      <c r="AI162" s="1" t="s">
        <v>340</v>
      </c>
      <c r="AJ162" s="1">
        <v>88.35</v>
      </c>
      <c r="AK162" s="1">
        <v>9.3</v>
      </c>
      <c r="AL162" s="1" t="s">
        <v>3402</v>
      </c>
      <c r="AM162" s="1" t="s">
        <v>691</v>
      </c>
      <c r="AN162" s="1" t="s">
        <v>181</v>
      </c>
      <c r="AO162" s="1" t="s">
        <v>363</v>
      </c>
      <c r="AP162" s="1">
        <v>91.48</v>
      </c>
      <c r="AQ162" s="1">
        <v>9.63</v>
      </c>
      <c r="AR162" s="1"/>
      <c r="AS162" s="1"/>
      <c r="AT162" s="1"/>
      <c r="AU162" s="1"/>
      <c r="AV162" s="1"/>
      <c r="AW162" s="1"/>
      <c r="AX162" s="1" t="s">
        <v>1969</v>
      </c>
      <c r="AY162" s="1" t="s">
        <v>3403</v>
      </c>
      <c r="AZ162" s="1" t="s">
        <v>2694</v>
      </c>
      <c r="BA162" s="1" t="s">
        <v>764</v>
      </c>
      <c r="BB162" s="1">
        <v>72.1</v>
      </c>
      <c r="BC162" s="1">
        <v>7.71</v>
      </c>
      <c r="BD162" s="1"/>
      <c r="BE162" s="1"/>
      <c r="BF162" s="1"/>
      <c r="BG162" s="1"/>
      <c r="BH162" s="1"/>
      <c r="BI162" s="1"/>
      <c r="BJ162" s="1" t="s">
        <v>3404</v>
      </c>
      <c r="BK162" s="1"/>
      <c r="BL162" s="1"/>
      <c r="BM162" s="1" t="s">
        <v>3405</v>
      </c>
      <c r="BN162" s="1">
        <v>30</v>
      </c>
      <c r="BO162" s="1"/>
      <c r="BP162" s="1" t="str">
        <f>HYPERLINK("https://nconnect.nicmar.ac.in/storage/profile/ProfilePhoto_H2570170_214795.jpg","Download")</f>
        <v>0</v>
      </c>
      <c r="BQ162" s="3"/>
      <c r="BR162" s="3"/>
    </row>
    <row r="163" spans="1:70">
      <c r="A163" s="1" t="s">
        <v>70</v>
      </c>
      <c r="B163" s="1" t="s">
        <v>71</v>
      </c>
      <c r="C163" s="1" t="s">
        <v>3406</v>
      </c>
      <c r="D163" s="1" t="s">
        <v>3407</v>
      </c>
      <c r="E163" s="1"/>
      <c r="F163" s="1" t="s">
        <v>3408</v>
      </c>
      <c r="G163" s="1" t="s">
        <v>3409</v>
      </c>
      <c r="H163" s="1" t="s">
        <v>3410</v>
      </c>
      <c r="I163" s="1" t="s">
        <v>3411</v>
      </c>
      <c r="J163" s="1">
        <v>9392695870</v>
      </c>
      <c r="K163" s="1" t="s">
        <v>196</v>
      </c>
      <c r="L163" s="1" t="s">
        <v>3412</v>
      </c>
      <c r="M163" s="1" t="s">
        <v>80</v>
      </c>
      <c r="N163" s="1" t="s">
        <v>1579</v>
      </c>
      <c r="O163" s="1"/>
      <c r="P163" s="1" t="s">
        <v>329</v>
      </c>
      <c r="Q163" s="1" t="s">
        <v>3413</v>
      </c>
      <c r="R163" s="1" t="s">
        <v>3414</v>
      </c>
      <c r="S163" s="1">
        <v>9390026288</v>
      </c>
      <c r="T163" s="1" t="s">
        <v>3415</v>
      </c>
      <c r="U163" s="1" t="s">
        <v>3416</v>
      </c>
      <c r="V163" s="1">
        <v>9160003963</v>
      </c>
      <c r="W163" s="1" t="s">
        <v>85</v>
      </c>
      <c r="X163" s="1" t="s">
        <v>3417</v>
      </c>
      <c r="Y163" s="1" t="s">
        <v>89</v>
      </c>
      <c r="Z163" s="1" t="s">
        <v>90</v>
      </c>
      <c r="AA163" s="1" t="s">
        <v>3417</v>
      </c>
      <c r="AB163" s="1" t="s">
        <v>89</v>
      </c>
      <c r="AC163" s="1" t="s">
        <v>90</v>
      </c>
      <c r="AD163" s="1" t="s">
        <v>91</v>
      </c>
      <c r="AE163" s="1" t="s">
        <v>91</v>
      </c>
      <c r="AF163" s="1" t="s">
        <v>3418</v>
      </c>
      <c r="AG163" s="1" t="s">
        <v>3419</v>
      </c>
      <c r="AH163" s="1" t="s">
        <v>3420</v>
      </c>
      <c r="AI163" s="1" t="s">
        <v>340</v>
      </c>
      <c r="AJ163" s="1">
        <v>82</v>
      </c>
      <c r="AK163" s="1">
        <v>8.2</v>
      </c>
      <c r="AL163" s="1" t="s">
        <v>3108</v>
      </c>
      <c r="AM163" s="1" t="s">
        <v>3419</v>
      </c>
      <c r="AN163" s="1" t="s">
        <v>151</v>
      </c>
      <c r="AO163" s="1" t="s">
        <v>125</v>
      </c>
      <c r="AP163" s="1">
        <v>73</v>
      </c>
      <c r="AQ163" s="1">
        <v>7.3</v>
      </c>
      <c r="AR163" s="1"/>
      <c r="AS163" s="1"/>
      <c r="AT163" s="1"/>
      <c r="AU163" s="1"/>
      <c r="AV163" s="1"/>
      <c r="AW163" s="1"/>
      <c r="AX163" s="1" t="s">
        <v>3421</v>
      </c>
      <c r="AY163" s="1" t="s">
        <v>3422</v>
      </c>
      <c r="AZ163" s="1" t="s">
        <v>515</v>
      </c>
      <c r="BA163" s="1" t="s">
        <v>653</v>
      </c>
      <c r="BB163" s="1">
        <v>73</v>
      </c>
      <c r="BC163" s="1">
        <v>7.3</v>
      </c>
      <c r="BD163" s="1"/>
      <c r="BE163" s="1"/>
      <c r="BF163" s="1"/>
      <c r="BG163" s="1"/>
      <c r="BH163" s="1"/>
      <c r="BI163" s="1"/>
      <c r="BJ163" s="1" t="s">
        <v>3423</v>
      </c>
      <c r="BK163" s="1"/>
      <c r="BL163" s="1"/>
      <c r="BM163" s="1" t="s">
        <v>3424</v>
      </c>
      <c r="BN163" s="1">
        <v>46</v>
      </c>
      <c r="BO163" s="1"/>
      <c r="BP163" s="1" t="str">
        <f>HYPERLINK("https://nconnect.nicmar.ac.in/storage/profile/ProfilePhoto_H2570172_963278.jpg","Download")</f>
        <v>0</v>
      </c>
      <c r="BQ163" s="3"/>
      <c r="BR163" s="3"/>
    </row>
    <row r="164" spans="1:70">
      <c r="A164" s="1" t="s">
        <v>70</v>
      </c>
      <c r="B164" s="1" t="s">
        <v>71</v>
      </c>
      <c r="C164" s="1" t="s">
        <v>3425</v>
      </c>
      <c r="D164" s="1" t="s">
        <v>3426</v>
      </c>
      <c r="E164" s="1" t="s">
        <v>3427</v>
      </c>
      <c r="F164" s="1" t="s">
        <v>3428</v>
      </c>
      <c r="G164" s="1" t="s">
        <v>3429</v>
      </c>
      <c r="H164" s="1" t="s">
        <v>3430</v>
      </c>
      <c r="I164" s="1" t="s">
        <v>3431</v>
      </c>
      <c r="J164" s="1">
        <v>6300029272</v>
      </c>
      <c r="K164" s="1" t="s">
        <v>78</v>
      </c>
      <c r="L164" s="1" t="s">
        <v>3432</v>
      </c>
      <c r="M164" s="1" t="s">
        <v>80</v>
      </c>
      <c r="N164" s="1" t="s">
        <v>500</v>
      </c>
      <c r="O164" s="1"/>
      <c r="P164" s="1" t="s">
        <v>329</v>
      </c>
      <c r="Q164" s="1" t="s">
        <v>3433</v>
      </c>
      <c r="R164" s="1" t="s">
        <v>3434</v>
      </c>
      <c r="S164" s="1">
        <v>7989359828</v>
      </c>
      <c r="T164" s="1" t="s">
        <v>2469</v>
      </c>
      <c r="U164" s="1" t="s">
        <v>3435</v>
      </c>
      <c r="V164" s="1">
        <v>7989359828</v>
      </c>
      <c r="W164" s="1" t="s">
        <v>146</v>
      </c>
      <c r="X164" s="1" t="s">
        <v>3436</v>
      </c>
      <c r="Y164" s="1" t="s">
        <v>819</v>
      </c>
      <c r="Z164" s="1" t="s">
        <v>308</v>
      </c>
      <c r="AA164" s="1" t="s">
        <v>3436</v>
      </c>
      <c r="AB164" s="1" t="s">
        <v>819</v>
      </c>
      <c r="AC164" s="1" t="s">
        <v>308</v>
      </c>
      <c r="AD164" s="1" t="s">
        <v>91</v>
      </c>
      <c r="AE164" s="1" t="s">
        <v>91</v>
      </c>
      <c r="AF164" s="1" t="s">
        <v>3437</v>
      </c>
      <c r="AG164" s="1" t="s">
        <v>3438</v>
      </c>
      <c r="AH164" s="1" t="s">
        <v>181</v>
      </c>
      <c r="AI164" s="1" t="s">
        <v>234</v>
      </c>
      <c r="AJ164" s="1">
        <v>90</v>
      </c>
      <c r="AK164" s="1">
        <v>9.3</v>
      </c>
      <c r="AL164" s="1"/>
      <c r="AM164" s="1"/>
      <c r="AN164" s="1"/>
      <c r="AO164" s="1"/>
      <c r="AP164" s="1"/>
      <c r="AQ164" s="1"/>
      <c r="AR164" s="1" t="s">
        <v>209</v>
      </c>
      <c r="AS164" s="1" t="s">
        <v>3439</v>
      </c>
      <c r="AT164" s="1" t="s">
        <v>211</v>
      </c>
      <c r="AU164" s="1" t="s">
        <v>155</v>
      </c>
      <c r="AV164" s="1">
        <v>64</v>
      </c>
      <c r="AW164" s="1">
        <v>7</v>
      </c>
      <c r="AX164" s="1" t="s">
        <v>1808</v>
      </c>
      <c r="AY164" s="1" t="s">
        <v>3348</v>
      </c>
      <c r="AZ164" s="1" t="s">
        <v>630</v>
      </c>
      <c r="BA164" s="1" t="s">
        <v>1091</v>
      </c>
      <c r="BB164" s="1">
        <v>64</v>
      </c>
      <c r="BC164" s="1"/>
      <c r="BD164" s="1"/>
      <c r="BE164" s="1"/>
      <c r="BF164" s="1"/>
      <c r="BG164" s="1"/>
      <c r="BH164" s="1"/>
      <c r="BI164" s="1"/>
      <c r="BJ164" s="1" t="s">
        <v>3440</v>
      </c>
      <c r="BK164" s="1"/>
      <c r="BL164" s="1"/>
      <c r="BM164" s="1" t="s">
        <v>3441</v>
      </c>
      <c r="BN164" s="1">
        <v>14</v>
      </c>
      <c r="BO164" s="1"/>
      <c r="BP164" s="1" t="str">
        <f>HYPERLINK("https://nconnect.nicmar.ac.in/storage/profile/ProfilePhoto_H2570173_129578.jpg","Download")</f>
        <v>0</v>
      </c>
      <c r="BQ164" s="3"/>
      <c r="BR164" s="3"/>
    </row>
    <row r="165" spans="1:70">
      <c r="A165" s="1" t="s">
        <v>70</v>
      </c>
      <c r="B165" s="1" t="s">
        <v>71</v>
      </c>
      <c r="C165" s="1" t="s">
        <v>3442</v>
      </c>
      <c r="D165" s="1" t="s">
        <v>3443</v>
      </c>
      <c r="E165" s="1"/>
      <c r="F165" s="1" t="s">
        <v>1670</v>
      </c>
      <c r="G165" s="1" t="s">
        <v>3444</v>
      </c>
      <c r="H165" s="1" t="s">
        <v>3445</v>
      </c>
      <c r="I165" s="1" t="s">
        <v>3446</v>
      </c>
      <c r="J165" s="1">
        <v>9597383805</v>
      </c>
      <c r="K165" s="1" t="s">
        <v>78</v>
      </c>
      <c r="L165" s="1" t="s">
        <v>3447</v>
      </c>
      <c r="M165" s="1" t="s">
        <v>80</v>
      </c>
      <c r="N165" s="1" t="s">
        <v>2064</v>
      </c>
      <c r="O165" s="1"/>
      <c r="P165" s="1" t="s">
        <v>171</v>
      </c>
      <c r="Q165" s="1" t="s">
        <v>3448</v>
      </c>
      <c r="R165" s="1" t="s">
        <v>3449</v>
      </c>
      <c r="S165" s="1">
        <v>9865675393</v>
      </c>
      <c r="T165" s="1" t="s">
        <v>940</v>
      </c>
      <c r="U165" s="1" t="s">
        <v>3450</v>
      </c>
      <c r="V165" s="1">
        <v>9894914436</v>
      </c>
      <c r="W165" s="1" t="s">
        <v>146</v>
      </c>
      <c r="X165" s="1" t="s">
        <v>3451</v>
      </c>
      <c r="Y165" s="1" t="s">
        <v>3452</v>
      </c>
      <c r="Z165" s="1" t="s">
        <v>381</v>
      </c>
      <c r="AA165" s="1" t="s">
        <v>3451</v>
      </c>
      <c r="AB165" s="1" t="s">
        <v>3452</v>
      </c>
      <c r="AC165" s="1" t="s">
        <v>381</v>
      </c>
      <c r="AD165" s="1" t="s">
        <v>91</v>
      </c>
      <c r="AE165" s="1" t="s">
        <v>91</v>
      </c>
      <c r="AF165" s="1" t="s">
        <v>3453</v>
      </c>
      <c r="AG165" s="1" t="s">
        <v>3454</v>
      </c>
      <c r="AH165" s="1" t="s">
        <v>384</v>
      </c>
      <c r="AI165" s="1" t="s">
        <v>1380</v>
      </c>
      <c r="AJ165" s="1">
        <v>67.2</v>
      </c>
      <c r="AK165" s="1">
        <v>0</v>
      </c>
      <c r="AL165" s="1" t="s">
        <v>3455</v>
      </c>
      <c r="AM165" s="1" t="s">
        <v>3454</v>
      </c>
      <c r="AN165" s="1" t="s">
        <v>966</v>
      </c>
      <c r="AO165" s="1" t="s">
        <v>388</v>
      </c>
      <c r="AP165" s="1">
        <v>48</v>
      </c>
      <c r="AQ165" s="1"/>
      <c r="AR165" s="1"/>
      <c r="AS165" s="1"/>
      <c r="AT165" s="1"/>
      <c r="AU165" s="1"/>
      <c r="AV165" s="1"/>
      <c r="AW165" s="1"/>
      <c r="AX165" s="1" t="s">
        <v>389</v>
      </c>
      <c r="AY165" s="1" t="s">
        <v>3456</v>
      </c>
      <c r="AZ165" s="1" t="s">
        <v>692</v>
      </c>
      <c r="BA165" s="1" t="s">
        <v>99</v>
      </c>
      <c r="BB165" s="1">
        <v>73.9</v>
      </c>
      <c r="BC165" s="1">
        <v>7.39</v>
      </c>
      <c r="BD165" s="1"/>
      <c r="BE165" s="1"/>
      <c r="BF165" s="1"/>
      <c r="BG165" s="1"/>
      <c r="BH165" s="1"/>
      <c r="BI165" s="1"/>
      <c r="BJ165" s="1" t="s">
        <v>3457</v>
      </c>
      <c r="BK165" s="1" t="s">
        <v>3458</v>
      </c>
      <c r="BL165" s="1" t="s">
        <v>3459</v>
      </c>
      <c r="BM165" s="1" t="s">
        <v>3460</v>
      </c>
      <c r="BN165" s="1">
        <v>10</v>
      </c>
      <c r="BO165" s="1"/>
      <c r="BP165" s="1" t="str">
        <f>HYPERLINK("https://nconnect.nicmar.ac.in/storage/profile/ProfilePhoto_H2570097_639148.jpg","Download")</f>
        <v>0</v>
      </c>
      <c r="BQ165" s="3"/>
      <c r="BR165" s="3"/>
    </row>
    <row r="166" spans="1:70">
      <c r="A166" s="1" t="s">
        <v>70</v>
      </c>
      <c r="B166" s="1" t="s">
        <v>71</v>
      </c>
      <c r="C166" s="1" t="s">
        <v>3461</v>
      </c>
      <c r="D166" s="1" t="s">
        <v>3462</v>
      </c>
      <c r="E166" s="1"/>
      <c r="F166" s="1" t="s">
        <v>3463</v>
      </c>
      <c r="G166" s="1" t="s">
        <v>3464</v>
      </c>
      <c r="H166" s="1" t="s">
        <v>3465</v>
      </c>
      <c r="I166" s="1" t="s">
        <v>3466</v>
      </c>
      <c r="J166" s="1">
        <v>9606147561</v>
      </c>
      <c r="K166" s="1" t="s">
        <v>196</v>
      </c>
      <c r="L166" s="1" t="s">
        <v>3467</v>
      </c>
      <c r="M166" s="1" t="s">
        <v>80</v>
      </c>
      <c r="N166" s="1" t="s">
        <v>3468</v>
      </c>
      <c r="O166" s="1"/>
      <c r="P166" s="1" t="s">
        <v>329</v>
      </c>
      <c r="Q166" s="1" t="s">
        <v>3469</v>
      </c>
      <c r="R166" s="1" t="s">
        <v>3470</v>
      </c>
      <c r="S166" s="1">
        <v>9845425570</v>
      </c>
      <c r="T166" s="1" t="s">
        <v>3471</v>
      </c>
      <c r="U166" s="1" t="s">
        <v>3472</v>
      </c>
      <c r="V166" s="1">
        <v>9483472591</v>
      </c>
      <c r="W166" s="1" t="s">
        <v>87</v>
      </c>
      <c r="X166" s="1" t="s">
        <v>3473</v>
      </c>
      <c r="Y166" s="1" t="s">
        <v>732</v>
      </c>
      <c r="Z166" s="1" t="s">
        <v>733</v>
      </c>
      <c r="AA166" s="1" t="s">
        <v>3473</v>
      </c>
      <c r="AB166" s="1" t="s">
        <v>732</v>
      </c>
      <c r="AC166" s="1" t="s">
        <v>733</v>
      </c>
      <c r="AD166" s="1" t="s">
        <v>91</v>
      </c>
      <c r="AE166" s="1" t="s">
        <v>91</v>
      </c>
      <c r="AF166" s="1" t="s">
        <v>3474</v>
      </c>
      <c r="AG166" s="1" t="s">
        <v>3309</v>
      </c>
      <c r="AH166" s="1" t="s">
        <v>181</v>
      </c>
      <c r="AI166" s="1" t="s">
        <v>234</v>
      </c>
      <c r="AJ166" s="1">
        <v>86.4</v>
      </c>
      <c r="AK166" s="1"/>
      <c r="AL166" s="1" t="s">
        <v>3475</v>
      </c>
      <c r="AM166" s="1" t="s">
        <v>3476</v>
      </c>
      <c r="AN166" s="1" t="s">
        <v>154</v>
      </c>
      <c r="AO166" s="1" t="s">
        <v>315</v>
      </c>
      <c r="AP166" s="1">
        <v>76.1</v>
      </c>
      <c r="AQ166" s="1"/>
      <c r="AR166" s="1"/>
      <c r="AS166" s="1"/>
      <c r="AT166" s="1"/>
      <c r="AU166" s="1"/>
      <c r="AV166" s="1"/>
      <c r="AW166" s="1"/>
      <c r="AX166" s="1" t="s">
        <v>2337</v>
      </c>
      <c r="AY166" s="1" t="s">
        <v>3477</v>
      </c>
      <c r="AZ166" s="1" t="s">
        <v>186</v>
      </c>
      <c r="BA166" s="1" t="s">
        <v>159</v>
      </c>
      <c r="BB166" s="1">
        <v>66</v>
      </c>
      <c r="BC166" s="1"/>
      <c r="BD166" s="1"/>
      <c r="BE166" s="1"/>
      <c r="BF166" s="1"/>
      <c r="BG166" s="1"/>
      <c r="BH166" s="1"/>
      <c r="BI166" s="1"/>
      <c r="BJ166" s="1" t="s">
        <v>3478</v>
      </c>
      <c r="BK166" s="1"/>
      <c r="BL166" s="1"/>
      <c r="BM166" s="1" t="s">
        <v>3479</v>
      </c>
      <c r="BN166" s="1">
        <v>84</v>
      </c>
      <c r="BO166" s="1"/>
      <c r="BP166" s="1" t="str">
        <f>HYPERLINK("https://nconnect.nicmar.ac.in/storage/profile/ProfilePhoto_H2570127_812734.jpg","Download")</f>
        <v>0</v>
      </c>
      <c r="BQ166" s="3"/>
      <c r="BR166" s="3"/>
    </row>
  </sheetData>
  <hyperlinks>
    <hyperlink ref="BP2" r:id="rId_hyperlink_1" tooltip="Download" display="Download"/>
    <hyperlink ref="BP3" r:id="rId_hyperlink_2" tooltip="Download" display="Download"/>
    <hyperlink ref="BP4" r:id="rId_hyperlink_3" tooltip="Download" display="Download"/>
    <hyperlink ref="BP5" r:id="rId_hyperlink_4" tooltip="Download" display="Download"/>
    <hyperlink ref="BP6" r:id="rId_hyperlink_5" tooltip="Download" display="Download"/>
    <hyperlink ref="BP7" r:id="rId_hyperlink_6" tooltip="Download" display="Download"/>
    <hyperlink ref="BP8" r:id="rId_hyperlink_7" tooltip="Download" display="Download"/>
    <hyperlink ref="BP9" r:id="rId_hyperlink_8" tooltip="Download" display="Download"/>
    <hyperlink ref="BP10" r:id="rId_hyperlink_9" tooltip="Download" display="Download"/>
    <hyperlink ref="BP11" r:id="rId_hyperlink_10" tooltip="Download" display="Download"/>
    <hyperlink ref="BP12" r:id="rId_hyperlink_11" tooltip="Download" display="Download"/>
    <hyperlink ref="BP13" r:id="rId_hyperlink_12" tooltip="Download" display="Download"/>
    <hyperlink ref="BP14" r:id="rId_hyperlink_13" tooltip="Download" display="Download"/>
    <hyperlink ref="BP15" r:id="rId_hyperlink_14" tooltip="Download" display="Download"/>
    <hyperlink ref="BP16" r:id="rId_hyperlink_15" tooltip="Download" display="Download"/>
    <hyperlink ref="BP17" r:id="rId_hyperlink_16" tooltip="Download" display="Download"/>
    <hyperlink ref="BP18" r:id="rId_hyperlink_17" tooltip="Download" display="Download"/>
    <hyperlink ref="BP19" r:id="rId_hyperlink_18" tooltip="Download" display="Download"/>
    <hyperlink ref="BP20" r:id="rId_hyperlink_19" tooltip="Download" display="Download"/>
    <hyperlink ref="BP21" r:id="rId_hyperlink_20" tooltip="Download" display="Download"/>
    <hyperlink ref="BP22" r:id="rId_hyperlink_21" tooltip="Download" display="Download"/>
    <hyperlink ref="BP23" r:id="rId_hyperlink_22" tooltip="Download" display="Download"/>
    <hyperlink ref="BP24" r:id="rId_hyperlink_23" tooltip="Download" display="Download"/>
    <hyperlink ref="BP25" r:id="rId_hyperlink_24" tooltip="Download" display="Download"/>
    <hyperlink ref="BP26" r:id="rId_hyperlink_25" tooltip="Download" display="Download"/>
    <hyperlink ref="BP27" r:id="rId_hyperlink_26" tooltip="Download" display="Download"/>
    <hyperlink ref="BP28" r:id="rId_hyperlink_27" tooltip="Download" display="Download"/>
    <hyperlink ref="BP29" r:id="rId_hyperlink_28" tooltip="Download" display="Download"/>
    <hyperlink ref="BP30" r:id="rId_hyperlink_29" tooltip="Download" display="Download"/>
    <hyperlink ref="BP31" r:id="rId_hyperlink_30" tooltip="Download" display="Download"/>
    <hyperlink ref="BP32" r:id="rId_hyperlink_31" tooltip="Download" display="Download"/>
    <hyperlink ref="BP33" r:id="rId_hyperlink_32" tooltip="Download" display="Download"/>
    <hyperlink ref="BP34" r:id="rId_hyperlink_33" tooltip="Download" display="Download"/>
    <hyperlink ref="BP35" r:id="rId_hyperlink_34" tooltip="Download" display="Download"/>
    <hyperlink ref="BP36" r:id="rId_hyperlink_35" tooltip="Download" display="Download"/>
    <hyperlink ref="BP37" r:id="rId_hyperlink_36" tooltip="Download" display="Download"/>
    <hyperlink ref="BP38" r:id="rId_hyperlink_37" tooltip="Download" display="Download"/>
    <hyperlink ref="BP39" r:id="rId_hyperlink_38" tooltip="Download" display="Download"/>
    <hyperlink ref="BP40" r:id="rId_hyperlink_39" tooltip="Download" display="Download"/>
    <hyperlink ref="BP41" r:id="rId_hyperlink_40" tooltip="Download" display="Download"/>
    <hyperlink ref="BP42" r:id="rId_hyperlink_41" tooltip="Download" display="Download"/>
    <hyperlink ref="BP43" r:id="rId_hyperlink_42" tooltip="Download" display="Download"/>
    <hyperlink ref="BP44" r:id="rId_hyperlink_43" tooltip="Download" display="Download"/>
    <hyperlink ref="BP45" r:id="rId_hyperlink_44" tooltip="Download" display="Download"/>
    <hyperlink ref="BP46" r:id="rId_hyperlink_45" tooltip="Download" display="Download"/>
    <hyperlink ref="BP47" r:id="rId_hyperlink_46" tooltip="Download" display="Download"/>
    <hyperlink ref="BP48" r:id="rId_hyperlink_47" tooltip="Download" display="Download"/>
    <hyperlink ref="BP49" r:id="rId_hyperlink_48" tooltip="Download" display="Download"/>
    <hyperlink ref="BP50" r:id="rId_hyperlink_49" tooltip="Download" display="Download"/>
    <hyperlink ref="BP51" r:id="rId_hyperlink_50" tooltip="Download" display="Download"/>
    <hyperlink ref="BP52" r:id="rId_hyperlink_51" tooltip="Download" display="Download"/>
    <hyperlink ref="BP53" r:id="rId_hyperlink_52" tooltip="Download" display="Download"/>
    <hyperlink ref="BP54" r:id="rId_hyperlink_53" tooltip="Download" display="Download"/>
    <hyperlink ref="BP55" r:id="rId_hyperlink_54" tooltip="Download" display="Download"/>
    <hyperlink ref="BP56" r:id="rId_hyperlink_55" tooltip="Download" display="Download"/>
    <hyperlink ref="BP57" r:id="rId_hyperlink_56" tooltip="Download" display="Download"/>
    <hyperlink ref="BP58" r:id="rId_hyperlink_57" tooltip="Download" display="Download"/>
    <hyperlink ref="BP59" r:id="rId_hyperlink_58" tooltip="Download" display="Download"/>
    <hyperlink ref="BP60" r:id="rId_hyperlink_59" tooltip="Download" display="Download"/>
    <hyperlink ref="BP61" r:id="rId_hyperlink_60" tooltip="Download" display="Download"/>
    <hyperlink ref="BP62" r:id="rId_hyperlink_61" tooltip="Download" display="Download"/>
    <hyperlink ref="BP63" r:id="rId_hyperlink_62" tooltip="Download" display="Download"/>
    <hyperlink ref="BP64" r:id="rId_hyperlink_63" tooltip="Download" display="Download"/>
    <hyperlink ref="BP65" r:id="rId_hyperlink_64" tooltip="Download" display="Download"/>
    <hyperlink ref="BP66" r:id="rId_hyperlink_65" tooltip="Download" display="Download"/>
    <hyperlink ref="BP67" r:id="rId_hyperlink_66" tooltip="Download" display="Download"/>
    <hyperlink ref="BP68" r:id="rId_hyperlink_67" tooltip="Download" display="Download"/>
    <hyperlink ref="BP69" r:id="rId_hyperlink_68" tooltip="Download" display="Download"/>
    <hyperlink ref="BP70" r:id="rId_hyperlink_69" tooltip="Download" display="Download"/>
    <hyperlink ref="BP71" r:id="rId_hyperlink_70" tooltip="Download" display="Download"/>
    <hyperlink ref="BP72" r:id="rId_hyperlink_71" tooltip="Download" display="Download"/>
    <hyperlink ref="BP73" r:id="rId_hyperlink_72" tooltip="Download" display="Download"/>
    <hyperlink ref="BP74" r:id="rId_hyperlink_73" tooltip="Download" display="Download"/>
    <hyperlink ref="BP75" r:id="rId_hyperlink_74" tooltip="Download" display="Download"/>
    <hyperlink ref="BP76" r:id="rId_hyperlink_75" tooltip="Download" display="Download"/>
    <hyperlink ref="BP77" r:id="rId_hyperlink_76" tooltip="Download" display="Download"/>
    <hyperlink ref="BP78" r:id="rId_hyperlink_77" tooltip="Download" display="Download"/>
    <hyperlink ref="BP79" r:id="rId_hyperlink_78" tooltip="Download" display="Download"/>
    <hyperlink ref="BP80" r:id="rId_hyperlink_79" tooltip="Download" display="Download"/>
    <hyperlink ref="BP81" r:id="rId_hyperlink_80" tooltip="Download" display="Download"/>
    <hyperlink ref="BP82" r:id="rId_hyperlink_81" tooltip="Download" display="Download"/>
    <hyperlink ref="BP83" r:id="rId_hyperlink_82" tooltip="Download" display="Download"/>
    <hyperlink ref="BP84" r:id="rId_hyperlink_83" tooltip="Download" display="Download"/>
    <hyperlink ref="BP85" r:id="rId_hyperlink_84" tooltip="Download" display="Download"/>
    <hyperlink ref="BP86" r:id="rId_hyperlink_85" tooltip="Download" display="Download"/>
    <hyperlink ref="BP87" r:id="rId_hyperlink_86" tooltip="Download" display="Download"/>
    <hyperlink ref="BP88" r:id="rId_hyperlink_87" tooltip="Download" display="Download"/>
    <hyperlink ref="BP89" r:id="rId_hyperlink_88" tooltip="Download" display="Download"/>
    <hyperlink ref="BP90" r:id="rId_hyperlink_89" tooltip="Download" display="Download"/>
    <hyperlink ref="BP91" r:id="rId_hyperlink_90" tooltip="Download" display="Download"/>
    <hyperlink ref="BP92" r:id="rId_hyperlink_91" tooltip="Download" display="Download"/>
    <hyperlink ref="BP93" r:id="rId_hyperlink_92" tooltip="Download" display="Download"/>
    <hyperlink ref="BP94" r:id="rId_hyperlink_93" tooltip="Download" display="Download"/>
    <hyperlink ref="BP95" r:id="rId_hyperlink_94" tooltip="Download" display="Download"/>
    <hyperlink ref="BP96" r:id="rId_hyperlink_95" tooltip="Download" display="Download"/>
    <hyperlink ref="BP97" r:id="rId_hyperlink_96" tooltip="Download" display="Download"/>
    <hyperlink ref="BP98" r:id="rId_hyperlink_97" tooltip="Download" display="Download"/>
    <hyperlink ref="BP99" r:id="rId_hyperlink_98" tooltip="Download" display="Download"/>
    <hyperlink ref="BP100" r:id="rId_hyperlink_99" tooltip="Download" display="Download"/>
    <hyperlink ref="BP101" r:id="rId_hyperlink_100" tooltip="Download" display="Download"/>
    <hyperlink ref="BP102" r:id="rId_hyperlink_101" tooltip="Download" display="Download"/>
    <hyperlink ref="BP103" r:id="rId_hyperlink_102" tooltip="Download" display="Download"/>
    <hyperlink ref="BP104" r:id="rId_hyperlink_103" tooltip="Download" display="Download"/>
    <hyperlink ref="BP105" r:id="rId_hyperlink_104" tooltip="Download" display="Download"/>
    <hyperlink ref="BP106" r:id="rId_hyperlink_105" tooltip="Download" display="Download"/>
    <hyperlink ref="BP107" r:id="rId_hyperlink_106" tooltip="Download" display="Download"/>
    <hyperlink ref="BP108" r:id="rId_hyperlink_107" tooltip="Download" display="Download"/>
    <hyperlink ref="BP109" r:id="rId_hyperlink_108" tooltip="Download" display="Download"/>
    <hyperlink ref="BP110" r:id="rId_hyperlink_109" tooltip="Download" display="Download"/>
    <hyperlink ref="BP111" r:id="rId_hyperlink_110" tooltip="Download" display="Download"/>
    <hyperlink ref="BP112" r:id="rId_hyperlink_111" tooltip="Download" display="Download"/>
    <hyperlink ref="BP113" r:id="rId_hyperlink_112" tooltip="Download" display="Download"/>
    <hyperlink ref="BP114" r:id="rId_hyperlink_113" tooltip="Download" display="Download"/>
    <hyperlink ref="BP115" r:id="rId_hyperlink_114" tooltip="Download" display="Download"/>
    <hyperlink ref="BP116" r:id="rId_hyperlink_115" tooltip="Download" display="Download"/>
    <hyperlink ref="BP117" r:id="rId_hyperlink_116" tooltip="Download" display="Download"/>
    <hyperlink ref="BP118" r:id="rId_hyperlink_117" tooltip="Download" display="Download"/>
    <hyperlink ref="BP119" r:id="rId_hyperlink_118" tooltip="Download" display="Download"/>
    <hyperlink ref="BP120" r:id="rId_hyperlink_119" tooltip="Download" display="Download"/>
    <hyperlink ref="BP121" r:id="rId_hyperlink_120" tooltip="Download" display="Download"/>
    <hyperlink ref="BP122" r:id="rId_hyperlink_121" tooltip="Download" display="Download"/>
    <hyperlink ref="BP123" r:id="rId_hyperlink_122" tooltip="Download" display="Download"/>
    <hyperlink ref="BP124" r:id="rId_hyperlink_123" tooltip="Download" display="Download"/>
    <hyperlink ref="BP125" r:id="rId_hyperlink_124" tooltip="Download" display="Download"/>
    <hyperlink ref="BP126" r:id="rId_hyperlink_125" tooltip="Download" display="Download"/>
    <hyperlink ref="BP127" r:id="rId_hyperlink_126" tooltip="Download" display="Download"/>
    <hyperlink ref="BP128" r:id="rId_hyperlink_127" tooltip="Download" display="Download"/>
    <hyperlink ref="BP129" r:id="rId_hyperlink_128" tooltip="Download" display="Download"/>
    <hyperlink ref="BP130" r:id="rId_hyperlink_129" tooltip="Download" display="Download"/>
    <hyperlink ref="BP131" r:id="rId_hyperlink_130" tooltip="Download" display="Download"/>
    <hyperlink ref="BP132" r:id="rId_hyperlink_131" tooltip="Download" display="Download"/>
    <hyperlink ref="BP133" r:id="rId_hyperlink_132" tooltip="Download" display="Download"/>
    <hyperlink ref="BP134" r:id="rId_hyperlink_133" tooltip="Download" display="Download"/>
    <hyperlink ref="BP135" r:id="rId_hyperlink_134" tooltip="Download" display="Download"/>
    <hyperlink ref="BP136" r:id="rId_hyperlink_135" tooltip="Download" display="Download"/>
    <hyperlink ref="BP137" r:id="rId_hyperlink_136" tooltip="Download" display="Download"/>
    <hyperlink ref="BP138" r:id="rId_hyperlink_137" tooltip="Download" display="Download"/>
    <hyperlink ref="BP139" r:id="rId_hyperlink_138" tooltip="Download" display="Download"/>
    <hyperlink ref="BP140" r:id="rId_hyperlink_139" tooltip="Download" display="Download"/>
    <hyperlink ref="BP141" r:id="rId_hyperlink_140" tooltip="Download" display="Download"/>
    <hyperlink ref="BP142" r:id="rId_hyperlink_141" tooltip="Download" display="Download"/>
    <hyperlink ref="BP143" r:id="rId_hyperlink_142" tooltip="Download" display="Download"/>
    <hyperlink ref="BP144" r:id="rId_hyperlink_143" tooltip="Download" display="Download"/>
    <hyperlink ref="BP145" r:id="rId_hyperlink_144" tooltip="Download" display="Download"/>
    <hyperlink ref="BP146" r:id="rId_hyperlink_145" tooltip="Download" display="Download"/>
    <hyperlink ref="BP147" r:id="rId_hyperlink_146" tooltip="Download" display="Download"/>
    <hyperlink ref="BP148" r:id="rId_hyperlink_147" tooltip="Download" display="Download"/>
    <hyperlink ref="BP149" r:id="rId_hyperlink_148" tooltip="Download" display="Download"/>
    <hyperlink ref="BP150" r:id="rId_hyperlink_149" tooltip="Download" display="Download"/>
    <hyperlink ref="BP151" r:id="rId_hyperlink_150" tooltip="Download" display="Download"/>
    <hyperlink ref="BP152" r:id="rId_hyperlink_151" tooltip="Download" display="Download"/>
    <hyperlink ref="BP153" r:id="rId_hyperlink_152" tooltip="Download" display="Download"/>
    <hyperlink ref="BP154" r:id="rId_hyperlink_153" tooltip="Download" display="Download"/>
    <hyperlink ref="BP155" r:id="rId_hyperlink_154" tooltip="Download" display="Download"/>
    <hyperlink ref="BP156" r:id="rId_hyperlink_155" tooltip="Download" display="Download"/>
    <hyperlink ref="BP157" r:id="rId_hyperlink_156" tooltip="Download" display="Download"/>
    <hyperlink ref="BP158" r:id="rId_hyperlink_157" tooltip="Download" display="Download"/>
    <hyperlink ref="BP159" r:id="rId_hyperlink_158" tooltip="Download" display="Download"/>
    <hyperlink ref="BP160" r:id="rId_hyperlink_159" tooltip="Download" display="Download"/>
    <hyperlink ref="BP161" r:id="rId_hyperlink_160" tooltip="Download" display="Download"/>
    <hyperlink ref="BP162" r:id="rId_hyperlink_161" tooltip="Download" display="Download"/>
    <hyperlink ref="BP163" r:id="rId_hyperlink_162" tooltip="Download" display="Download"/>
    <hyperlink ref="BP164" r:id="rId_hyperlink_163" tooltip="Download" display="Download"/>
    <hyperlink ref="BP165" r:id="rId_hyperlink_164" tooltip="Download" display="Download"/>
    <hyperlink ref="BP166" r:id="rId_hyperlink_165" tooltip="Download" display="Download"/>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2026-08-06T15:17:58+05:30</dcterms:created>
  <dcterms:modified xsi:type="dcterms:W3CDTF">2026-08-06T15:17:58+05:30</dcterms:modified>
  <dc:title>Untitled Spreadsheet</dc:title>
  <dc:description/>
  <dc:subject/>
  <cp:keywords/>
  <cp:category/>
</cp:coreProperties>
</file>