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<sst xmlns="http://schemas.openxmlformats.org/spreadsheetml/2006/main" uniqueCount="3509">
  <si>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</si>
  <si>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</si>
  <si>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</si>
  <si>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</si>
  <si>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</si>
  <si>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</si>
  <si>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</si>
  <si>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</si>
  <si>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</si>
  <si>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</si>
  <si>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</si>
  <si>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</si>
  <si>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</si>
  <si>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</si>
  <si>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</si>
  <si>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</si>
  <si>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</si>
  <si>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</si>
  <si>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</si>
  <si>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</si>
  <si>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</si>
  <si>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</si>
  <si>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</si>
  <si>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</si>
  <si>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</si>
  <si>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</si>
  <si>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</si>
  <si>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</si>
  <si>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</si>
  <si>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Current CGPA</t>
  </si>
  <si>
    <t>Backlog</t>
  </si>
  <si>
    <t>SSC School</t>
  </si>
  <si>
    <t>SSC Board</t>
  </si>
  <si>
    <t>SSC Joining Date</t>
  </si>
  <si>
    <t>SSC Passing Date</t>
  </si>
  <si>
    <t>SSC Marks</t>
  </si>
  <si>
    <t>SSC CGPA</t>
  </si>
  <si>
    <t>HSC School</t>
  </si>
  <si>
    <t>HSC Board</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</si>
  <si>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</si>
  <si>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</si>
  <si>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</si>
  <si>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</si>
  <si>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</si>
  <si>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</si>
  <si>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</si>
  <si>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</si>
  <si>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</si>
  <si>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</si>
  <si>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</si>
  <si>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</si>
  <si>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Graduation Joining Date</t>
  </si>
  <si>
    <t>Graduation Passing Date</t>
  </si>
  <si>
    <t>Graduation Marks</t>
  </si>
  <si>
    <t>Graduation CGPA</t>
  </si>
  <si>
    <t>Post Graduation University</t>
  </si>
  <si>
    <t>Post Graduation College</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</si>
  <si>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</si>
  <si>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</si>
  <si>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</si>
  <si>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</si>
  <si>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</si>
  <si>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</si>
  <si>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</si>
  <si>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</si>
  <si>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</si>
  <si>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</si>
  <si>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</si>
  <si>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Intern Counter</t>
  </si>
  <si>
    <t>Job Counter</t>
  </si>
  <si>
    <t>applied Profile</t>
  </si>
  <si>
    <t>Location</t>
  </si>
  <si>
    <t>Current Status</t>
  </si>
  <si>
    <t>Current Stage</t>
  </si>
  <si>
    <t>Applied Date</t>
  </si>
  <si>
    <t>MBA-ACM</t>
  </si>
  <si>
    <t>2025-2027</t>
  </si>
  <si>
    <t>P25700183</t>
  </si>
  <si>
    <t>RAJU</t>
  </si>
  <si>
    <t>OLAPU</t>
  </si>
  <si>
    <t>Raju Olapu</t>
  </si>
  <si>
    <t>rajuolapu967@gmail.com</t>
  </si>
  <si>
    <t>p25700183@student.nicmar.ac.in</t>
  </si>
  <si>
    <t>Male</t>
  </si>
  <si>
    <t>01-Jun-2000</t>
  </si>
  <si>
    <t>Single</t>
  </si>
  <si>
    <t>ENGLISH, HINDI &amp; TELUGU</t>
  </si>
  <si>
    <t>B+ve</t>
  </si>
  <si>
    <t>7590 1631 9384</t>
  </si>
  <si>
    <t>SADANANDAM</t>
  </si>
  <si>
    <t>FARMER</t>
  </si>
  <si>
    <t>LAXMI</t>
  </si>
  <si>
    <t>HOUSEWIFE</t>
  </si>
  <si>
    <t>1-5 Kistapur Nallagunta (Meenajipet), Mahamutharam (Mdl.), Jayashankar Bhupalpally (Dist.)-506169, Telangana</t>
  </si>
  <si>
    <t>Warangal</t>
  </si>
  <si>
    <t>Telangana</t>
  </si>
  <si>
    <t>NA</t>
  </si>
  <si>
    <t>TELANGANA STATE MODEL SCHOOL</t>
  </si>
  <si>
    <t>BOARD OF SECONDARY EDUCATION -TELANGANA</t>
  </si>
  <si>
    <t>2016-Jun</t>
  </si>
  <si>
    <t>2017-Mar</t>
  </si>
  <si>
    <t>EKASHILA JUNIOR COLLEGE</t>
  </si>
  <si>
    <t>TELANGANA STATE BOARD OF INTERMEDIATE EDUCATION</t>
  </si>
  <si>
    <t>2017-Jun</t>
  </si>
  <si>
    <t>2019-Mar</t>
  </si>
  <si>
    <t>KAKATIYA UNIVERSITY</t>
  </si>
  <si>
    <t>KAKATIYA INSTITUTE OF TECHNOLOGY &amp; SCIENCE, WARANGAL/TELANGANA</t>
  </si>
  <si>
    <t>2019-Aug</t>
  </si>
  <si>
    <t>2023-May</t>
  </si>
  <si>
    <t>Primavera P6, MS Project, MS Office, CostX, Revit, AutoCAD &amp; QGIS</t>
  </si>
  <si>
    <t>Aarvee Engineering Consultants Ltd. | Engineer | Hyderabad | Jun 2023 | Jun 2025 | 2Y 0M | 5</t>
  </si>
  <si>
    <t>2 Years 0 Months</t>
  </si>
  <si>
    <t>Rodic Consultants Private Limited | Project Management Intern | New Delhi | May 2026 | Jul 2026 | 8.7142857142857 Weeks | Campus Internship
AARVEE ENGINEERING CONSULTANTS LIMITED | QUALITY CONTROL AND QUALITY ASSURANCE INTERN | HYDERABAD | Jun 2022 | Aug 2022 | 8.7142857142857 Weeks</t>
  </si>
  <si>
    <t>Finance for Non-Financial Managers</t>
  </si>
  <si>
    <t>MT</t>
  </si>
  <si>
    <t>PAN India</t>
  </si>
  <si>
    <t>Job Applied</t>
  </si>
  <si>
    <t>Not Shortlist</t>
  </si>
  <si>
    <t>P25700117</t>
  </si>
  <si>
    <t>UTKARSH</t>
  </si>
  <si>
    <t>SINGH</t>
  </si>
  <si>
    <t>Utkarsh Singh</t>
  </si>
  <si>
    <t>singhu381@gmail.com</t>
  </si>
  <si>
    <t>p25700117@student.nicmar.ac.in</t>
  </si>
  <si>
    <t>01-Oct-2001</t>
  </si>
  <si>
    <t>ENGLISH &amp; HINDI</t>
  </si>
  <si>
    <t>B-ve</t>
  </si>
  <si>
    <t>7155 4007 3416</t>
  </si>
  <si>
    <t>VIMLESH</t>
  </si>
  <si>
    <t>AUDIT OFFICER</t>
  </si>
  <si>
    <t>LEENA ANANT</t>
  </si>
  <si>
    <t>HOME MAKER</t>
  </si>
  <si>
    <t>House No.1, Adarsh Street 3, Adarsh Nagar, Mowa, Raipur</t>
  </si>
  <si>
    <t>Raipur</t>
  </si>
  <si>
    <t>Chhattisgarh</t>
  </si>
  <si>
    <t>GYAN GANGA EDUCATIONAL ACADEMY</t>
  </si>
  <si>
    <t>CENTRAL BOARD OF SECONDARY EDUCATION (RAIPUR,CHATTISGARH)</t>
  </si>
  <si>
    <t>2018-May</t>
  </si>
  <si>
    <t>2019-May</t>
  </si>
  <si>
    <t>CHHATTISGARH SWAMI VIVEKANAND TECHNICAL UNIVERSITY, BHILAI, CHATTISSGARH</t>
  </si>
  <si>
    <t>SHRI SHANKARACHARYA INSTITUTE OF PROFESSIONAL MANAGEMENT AND TECHNOLOGY, RAIPUR ,CHATTISSGARH</t>
  </si>
  <si>
    <t>2023-Jul</t>
  </si>
  <si>
    <t>AutoCAD,MS Office,MS Project,Primavera,MS EXCEL,MS POWERPOINT</t>
  </si>
  <si>
    <t>RITES LIMITED | Project Management Intern | GURUGRAM | May 2026 | Jul 2026 | 9 Weeks | Campus Internship
NAVA RAIPUR ATAL NAGAR SMART CITY CORPORATION LIMITED | SITE INTERN | RAIPUR | Feb 2023 | Aug 2023 | 25.714285714286 Weeks
CAD BRAIN | Design and Analyst Intern | Raipur | Jul 2022 | Jul 2022 | 1.7142857142857 Weeks</t>
  </si>
  <si>
    <t>REVIT
AUTOCAD</t>
  </si>
  <si>
    <t>P25700187</t>
  </si>
  <si>
    <t>NIKHIL</t>
  </si>
  <si>
    <t>UTTAM</t>
  </si>
  <si>
    <t>PATIL</t>
  </si>
  <si>
    <t>Nikhil Uttam Patil</t>
  </si>
  <si>
    <t>nikhilpat9090@gmail.com</t>
  </si>
  <si>
    <t>p25700187@student.nicmar.ac.in</t>
  </si>
  <si>
    <t>13-Dec-1999</t>
  </si>
  <si>
    <t>ENGLISH, HINDI, MARATHI</t>
  </si>
  <si>
    <t>Riding,Traveller,Music,Yoga</t>
  </si>
  <si>
    <t>B+</t>
  </si>
  <si>
    <t>4665 5846 7501</t>
  </si>
  <si>
    <t>UTTAM MAHADEO PATIL</t>
  </si>
  <si>
    <t>CHEMIST</t>
  </si>
  <si>
    <t>MANISHA UTTAM PATIL</t>
  </si>
  <si>
    <t>C 304, LEO LAND HSG SOCIETY, RAJE SHIVAJI NAGAR, L And T GATE NO 7 OPP, SV ROAD, POWAI</t>
  </si>
  <si>
    <t>Mumbai Suburban</t>
  </si>
  <si>
    <t>Maharashtra</t>
  </si>
  <si>
    <t>BOMBAY CAMBRIDGE GURUKUL ANDHERI EAST</t>
  </si>
  <si>
    <t>SECONDARY SCHOOL CERTIFICATE MUMBAI MAHARASHTRA</t>
  </si>
  <si>
    <t>2005-Jul</t>
  </si>
  <si>
    <t>2015-Mar</t>
  </si>
  <si>
    <t>PACE JUNIOR SCIENCE COLLEGE POWAI</t>
  </si>
  <si>
    <t>HIGHER SECONDARY CERTIFICATE MUMBAI MAHARASHTRA</t>
  </si>
  <si>
    <t>2015-Sep</t>
  </si>
  <si>
    <t>2017-Feb</t>
  </si>
  <si>
    <t>MIT WORLD PEACE UNIVERSITY</t>
  </si>
  <si>
    <t>MIT WORLD PEACE UNIVERSITY PUNE MAHARASHTRA</t>
  </si>
  <si>
    <t>2017-Aug</t>
  </si>
  <si>
    <t>2021-Jul</t>
  </si>
  <si>
    <t>2021-Aug</t>
  </si>
  <si>
    <t>2023-Sep</t>
  </si>
  <si>
    <t>Primavera P6, MS Project, Project Controls, Contracts &amp; Procurement Management, Project Scheduling, Progress Monitoring, SAP software, MS Office, CostX, Project budgeting, Advanced Excel,Prompt Engineering</t>
  </si>
  <si>
    <t>Technoheights Constructions (I) Pvt Ltd | Asst. Project Civil Engineer | Mumbai | Sep 2023 | Jan 2025 | 1Y 4M | 4.8
Gensys Technologies Pvt Ltd | Junior Planning and Billing Engineer | Pune | Feb 2025 | Jun 2025 | 0Y 4M | 4.8</t>
  </si>
  <si>
    <t>1 Year 9 Months</t>
  </si>
  <si>
    <t>Embassy Developments Limited | Contracts and Procurement Intern | Mumbai | May 2026 | Jul 2026 | 8.2857142857143 Weeks | Campus Internship
WORLEY INDIA | CSA ENGINEER | NAVI MUMBAI | Mar 2023 | Aug 2023 | 26.142857142857 Weeks
VM CONSULTANT (JSW STEEL PLANT, DOLVI, MH) | JR STRUCTURAL AUDITOR | DOLVI PEN MAHARASHTRA | Jun 2022 | Sep 2022 | 16.571428571429 Weeks
Vilas Javdekar | Training Engineer | Pune | Jan 2021 | Apr 2021 | 16.571428571429 Weeks</t>
  </si>
  <si>
    <t>Introduction to OSHA: Safety Standards and Compliance
Budgeting and Scheduling Projects
Fundamentals of Microsoft 365 Generative AI
Finance for Non-Financial Managers</t>
  </si>
  <si>
    <t>P25700602</t>
  </si>
  <si>
    <t>RIYA</t>
  </si>
  <si>
    <t>Riya Singh</t>
  </si>
  <si>
    <t>riyasingh41911@gmail.com</t>
  </si>
  <si>
    <t>p25700602@student.nicmar.ac.in</t>
  </si>
  <si>
    <t>Female</t>
  </si>
  <si>
    <t>16-Dec-2001</t>
  </si>
  <si>
    <t>ENGLISH AND HINDI</t>
  </si>
  <si>
    <t>O+ve</t>
  </si>
  <si>
    <t>5339 2470 4706</t>
  </si>
  <si>
    <t>SANJAY SINGH</t>
  </si>
  <si>
    <t>CONTRACTOR</t>
  </si>
  <si>
    <t>SIYA SINGH</t>
  </si>
  <si>
    <t>HOUSE WIFE</t>
  </si>
  <si>
    <t>WHITE HOUSE PG HINJEWADI PHASE 1</t>
  </si>
  <si>
    <t>Pune</t>
  </si>
  <si>
    <t>Ward No 2 Infront Of Balram Ice Factory</t>
  </si>
  <si>
    <t>Shahdol</t>
  </si>
  <si>
    <t>Madhya Pradesh</t>
  </si>
  <si>
    <t>ST. ALOYSIUS HIGH SCHOOL, SHAHDOL</t>
  </si>
  <si>
    <t>BOARD OF SECONDARY EDUCATION, MADHYA PRADESH, BHOPAL</t>
  </si>
  <si>
    <t>2016-Mar</t>
  </si>
  <si>
    <t>DAV BURHAR PUBLIC SCHOOL PAKARIA BURHAR SHAHDOL, M.P.</t>
  </si>
  <si>
    <t>CENTRAL BOARD OF SECONDARY EDUCATION</t>
  </si>
  <si>
    <t>2018-Mar</t>
  </si>
  <si>
    <t>RAJIV GANDHI PROUDYOGIKI VISHWAVIDYALAYA, BHOPAL</t>
  </si>
  <si>
    <t>LAKSHMI NARAIN COLLEGE OF TECHNOLOGY, BHOPAL</t>
  </si>
  <si>
    <t>AutoCAD,MS Office,Ms excel,QGIS,Google earth Pro,Primavera,Costx,Advanced BIM</t>
  </si>
  <si>
    <t>Primark associate  | Project coordination and management  | Pune | May 2026 | Jul 2026 | 9.2857142857143 Weeks | Campus Internship</t>
  </si>
  <si>
    <t>P25700315</t>
  </si>
  <si>
    <t>UTKARSHA</t>
  </si>
  <si>
    <t>KAVITAKE</t>
  </si>
  <si>
    <t>Utkarsha Kavitake</t>
  </si>
  <si>
    <t>kavitakeu@gmail.com</t>
  </si>
  <si>
    <t>p25700315@student.nicmar.ac.in</t>
  </si>
  <si>
    <t>30-Sep-2001</t>
  </si>
  <si>
    <t>Marathi, English, Hindi.</t>
  </si>
  <si>
    <t>2924 0396 4910</t>
  </si>
  <si>
    <t>GAJANAN KAVITKE</t>
  </si>
  <si>
    <t>RUPALI KAVITKE</t>
  </si>
  <si>
    <t>HOMEMAKER</t>
  </si>
  <si>
    <t>LAVISH VILLA SOCIETY, MANJARI BUDRUK</t>
  </si>
  <si>
    <t>At Post Gotandi, Village Ghorpadwadi, Tal Indapur</t>
  </si>
  <si>
    <t>KENDRIYA VIDYALAYA, VAYU SENA NAGAR</t>
  </si>
  <si>
    <t>NAGPUR, MAHARASHTRA</t>
  </si>
  <si>
    <t>2016-Apr</t>
  </si>
  <si>
    <t>2018-Apr</t>
  </si>
  <si>
    <t>SAVITRIBAI PHULE PUNE UNIVERSITY</t>
  </si>
  <si>
    <t>D. Y. PATIL, COLLEGE OF ENGINEERING, AKURDI, PUNE</t>
  </si>
  <si>
    <t>2019-Jul</t>
  </si>
  <si>
    <t>AutoCAD,MS Office,MS Project,SolidWorks (Basics),Technical Documentation &amp; Reporting</t>
  </si>
  <si>
    <t>Knest Manufacturers Pvt. Ltd. | Design Engineer  | Bhosari, Pune | Jul 2023 | Oct 2024 | 1Y 3M | 3
Abhikalpan Construction Solutions Pvt. Ltd. | Intermediate Design Engineer | Viman Nagar, Pune | Dec 2024 | May 2025 | 0Y 4M | 3.35</t>
  </si>
  <si>
    <t>1 Year 8 Months</t>
  </si>
  <si>
    <t>Masin Projects Pvt. Ltd. | Intern - Delay Analysis | Gurgaon | May 2026 | Jul 2026 | 8.7142857142857 Weeks | Campus Internship
Ajwani Infrastructure Pvt. Ltd. | Intern | Aundh, Pune | Jan 2022 | Feb 2022 | 4.7142857142857 Weeks</t>
  </si>
  <si>
    <t>Finance for Non-Financial Managers
Data Analysis
The Construction Management Industry and Profession
Introduction to Risk Management
Construction Project Management
Excel Skills for Business: Essentials
Optimization Methods in Asset Management
Construction Cost Estimating and Cost Control</t>
  </si>
  <si>
    <t>P25700747</t>
  </si>
  <si>
    <t>VISHAL</t>
  </si>
  <si>
    <t>VINOD</t>
  </si>
  <si>
    <t>MISHRA</t>
  </si>
  <si>
    <t>Vishal Vinod Mishra</t>
  </si>
  <si>
    <t>vishalmishraji02@gmail.com</t>
  </si>
  <si>
    <t>p25700747@student.nicmar.ac.in</t>
  </si>
  <si>
    <t>02-Jan-2001</t>
  </si>
  <si>
    <t>A+ve</t>
  </si>
  <si>
    <t>5146 2667 3369</t>
  </si>
  <si>
    <t>VINOD MISHRA</t>
  </si>
  <si>
    <t>SERVICE</t>
  </si>
  <si>
    <t>MEERA MISHRA</t>
  </si>
  <si>
    <t>103 -A Wing Dharma Galaxy Gurawalipada Titwala East</t>
  </si>
  <si>
    <t>Thane</t>
  </si>
  <si>
    <t>I.E.S NEW ENGLISH SCHOOL</t>
  </si>
  <si>
    <t>MAHARASHTRA STATE BOARD OF SECONDARY AND HIGHER SECONDARY EDUCATION</t>
  </si>
  <si>
    <t>PATUCK COLLEGE OF SCIENCE</t>
  </si>
  <si>
    <t>2018-Feb</t>
  </si>
  <si>
    <t>DIPLOMA IN CIVIL ENGINEERING</t>
  </si>
  <si>
    <t>VIVA COLLEGE</t>
  </si>
  <si>
    <t>2020-Nov</t>
  </si>
  <si>
    <t>UNIVERSITY OF MUMBAI</t>
  </si>
  <si>
    <t>A. P. SHAH INSTITUTE OF TECHNOLOGY THANE</t>
  </si>
  <si>
    <t>2021-Jun</t>
  </si>
  <si>
    <t>AutoCAD,GIS,MS Office,MS Project,Primavera, Revit.</t>
  </si>
  <si>
    <t>JAY ENTERPRISES construction and engineering | Junior Site Engineer  | Thane/Dombivali | May 2023 | Jul 2024 | 1Y 2M | 1.8
Puneet Urban Scpaces | Junior Engineer | Kurla  | Aug 2024 | Jul 2025 | 0Y 11M | 4.2</t>
  </si>
  <si>
    <t>2 Years 2 Months</t>
  </si>
  <si>
    <t>GOUR ROAD TAR COAT PVT. LTD. | Project Management Intern | Jabalpur | May 2026 | Jul 2026 | 8.7142857142857 Weeks | Campus Internship
GAUR ROAD TAR COAT PVT. LTD. | Junior engineer | Jabalpur | May 2021 | Aug 2021 | 14.571428571429 Weeks
SANJAY CONSTRUCTION | JUNIOR ENGINEER  | VIRAR | May 2019 | Aug 2019 | 15.285714285714 Weeks</t>
  </si>
  <si>
    <t>Data Analysis
BMC Waste Management
Ethics in engg Practice 
German
Indian knowledge system
Laser Spotting
MSCIT
OFFICE Automation
Paper presentation
project admin
Resource mobilization
ROBO race
Tantrotsav
Technical project competion
Wall magazine 
GIS</t>
  </si>
  <si>
    <t>P25700097</t>
  </si>
  <si>
    <t>SARTHAK</t>
  </si>
  <si>
    <t>SHARMA</t>
  </si>
  <si>
    <t>Sarthak Sharma</t>
  </si>
  <si>
    <t>sarthak.sharma.ce@gmail.com</t>
  </si>
  <si>
    <t>p25700097@student.nicmar.ac.in</t>
  </si>
  <si>
    <t>24-Jul-2003</t>
  </si>
  <si>
    <t>HINDI, ENGLISH</t>
  </si>
  <si>
    <t>AB+ve</t>
  </si>
  <si>
    <t>9545 2500 6303</t>
  </si>
  <si>
    <t>VIRENDER KUMAR SHARMA</t>
  </si>
  <si>
    <t>ENGINEER</t>
  </si>
  <si>
    <t>POOJA SHARMA</t>
  </si>
  <si>
    <t>TEACHER</t>
  </si>
  <si>
    <t>153/3, Jail Road, Mandi</t>
  </si>
  <si>
    <t>Mandi</t>
  </si>
  <si>
    <t>Himachal Pradesh</t>
  </si>
  <si>
    <t>OUR LADY OF THE SNOWS HIGH SCHOOL</t>
  </si>
  <si>
    <t>INDIAN CERTIFICATE OF SECONDARY EDUCATION, KULLU, HIMACHAL PRADESH</t>
  </si>
  <si>
    <t>2006-Mar</t>
  </si>
  <si>
    <t>HIM ACADEMY PUBLIC SCHOOL</t>
  </si>
  <si>
    <t>CENTRAL BOARD OF SECONDARY EDUCATION, HAMIRPUR, HIMACHAL PRADESH</t>
  </si>
  <si>
    <t>2019-Apr</t>
  </si>
  <si>
    <t>2021-Mar</t>
  </si>
  <si>
    <t>SRM INSTITUTE OF SCIENCE AND TECHNOLOGY</t>
  </si>
  <si>
    <t>SRM INSTITUTE OF SCIENCE AND TECHNOLOGY, KATTANKULATHUR, TAMIL NADU</t>
  </si>
  <si>
    <t>2025-May</t>
  </si>
  <si>
    <t xml:space="preserve">AutoCAD, MS Excel, MS Project, CostX, STAAD.Pro, Oracle Primavera P6, MS Office, SQL, JAVA </t>
  </si>
  <si>
    <t>Geoquest India Private Limited | Operations Intern | Delhi | May 2026 | Jun 2026 | 8 Weeks | Campus Internship
Patel Engineering Ltd. | Civil Engineering Intern | Kinnaur, Himachal Pradesh | Jun 2023 | Jul 2023 | 4.1428571428571 Weeks</t>
  </si>
  <si>
    <t>Six Sigma - Green Belt (KPMG)
German A1 (NPTEL)
Ethics in Engineering Practice (NPTEL)
Finlatics Equity Markets Analyst
Plastic Waste Management (NPTEL)
Finance for Non-Financial Managers (Emory University)
Fundamentals of JAVA Programming (Board Infinity)
Oracle Primavera P6 – Project Setup and Basic Management (Packt)
Construction Management (Columbia University)
Google Project Management (Google)
Project Management Essentials (Howard University)
Construction Equipment Maintenance &amp; Safety (L&amp;T EduTech)
TBMs,Pile Rigs,Cranes &amp; Hauling Vehicles (L&amp;T EduTech)
Data Analysis (S.P. Jain Institute of Management and Research)
Excel Skills for Business: Intermediate I (Macquarie University)</t>
  </si>
  <si>
    <t>P25700260</t>
  </si>
  <si>
    <t>RISHABH</t>
  </si>
  <si>
    <t>KATIYAR</t>
  </si>
  <si>
    <t>Rishabh Katiyar</t>
  </si>
  <si>
    <t>rishabhkatiyar050@gmail.com</t>
  </si>
  <si>
    <t>p25700260@student.nicmar.ac.in</t>
  </si>
  <si>
    <t>26-Mar-2001</t>
  </si>
  <si>
    <t>ENGLISH, HINDI</t>
  </si>
  <si>
    <t>9379 2476 5909</t>
  </si>
  <si>
    <t>SARVESH CHANDRA KATIYAR</t>
  </si>
  <si>
    <t>SERVICEMAN</t>
  </si>
  <si>
    <t>SHASHI PRABHA KATIYAR</t>
  </si>
  <si>
    <t>HOUSEMAKER</t>
  </si>
  <si>
    <t>1/467 Ambedkar Puram Awas Vikas-3 Kalyanpur, Kanpur</t>
  </si>
  <si>
    <t>Kanpur Nagar</t>
  </si>
  <si>
    <t>Uttar Pradesh</t>
  </si>
  <si>
    <t>54226-GAURAV MEMO INTNL SCHOOL KALYANPUR KANPUR UP</t>
  </si>
  <si>
    <t>CENTRAL BOARD OF SECONDARY EDUCATION (CBSE), DELHI</t>
  </si>
  <si>
    <t>2015-May</t>
  </si>
  <si>
    <t>2016-May</t>
  </si>
  <si>
    <t>2017-May</t>
  </si>
  <si>
    <t>DR. A.P.J. ABDUL KALAM TECHNICAL UNIVERSITY UP</t>
  </si>
  <si>
    <t>KAMLA NEHRU INSTITUTE OF TECHNOLOGY, SULTANPUR(UP)</t>
  </si>
  <si>
    <t>2020-Jun</t>
  </si>
  <si>
    <t>2024-Jun</t>
  </si>
  <si>
    <t>AutoCAD,MS Office,MS Project,Primavera</t>
  </si>
  <si>
    <t>J.Kumar Infraprojects Ltd | Construction Management Intern | Noida ,Uttar Pradesh | May 2026 | Jul 2026 | 9.7142857142857 Weeks | Campus Internship
Irrigation Department | Internship Trainee | Sultanpur, Uttar Pradesh | Jul 2023 | Jul 2023 | 4.2857142857143 Weeks</t>
  </si>
  <si>
    <t>P25700201</t>
  </si>
  <si>
    <t>STEVE</t>
  </si>
  <si>
    <t>WILSON</t>
  </si>
  <si>
    <t>Steve Wilson</t>
  </si>
  <si>
    <t>wilsonsteve149@gmail.com</t>
  </si>
  <si>
    <t>p25700201@student.nicmar.ac.in</t>
  </si>
  <si>
    <t>08-Jan-2003</t>
  </si>
  <si>
    <t>English, Hindi, Malayalam, Kannada</t>
  </si>
  <si>
    <t>7133 7894 7082</t>
  </si>
  <si>
    <t>WILSON GEORGE</t>
  </si>
  <si>
    <t>RETIRED</t>
  </si>
  <si>
    <t>MINI THOMAS</t>
  </si>
  <si>
    <t>No 11, Palm Grove Layout, Meganahalli, Chelekere, Kalyan Nagar, Bengaluru, Karnataka. 560043</t>
  </si>
  <si>
    <t>Bangalore Urban</t>
  </si>
  <si>
    <t>Karnataka</t>
  </si>
  <si>
    <t>INTERNATIONAL INDIAN SCHOOL AL KHOBAR, SAUDI ARABIA</t>
  </si>
  <si>
    <t>CENTRAL BOARD OF SECONDARY EDUCATION, AL KHOBAR SAUDI ARABIA.</t>
  </si>
  <si>
    <t>2009-Apr</t>
  </si>
  <si>
    <t>KENSRI SCHOOL BANGALORE</t>
  </si>
  <si>
    <t>CENTRAL BOARD OF SECONDARY EDUCATION, BANGALORE.</t>
  </si>
  <si>
    <t>VELLORE INSTITUTE OF TECHNOLOGY</t>
  </si>
  <si>
    <t>VELLORE INSTITUTE OF TECHNOLOGY, VELLORE.</t>
  </si>
  <si>
    <t>2025-Apr</t>
  </si>
  <si>
    <t>AutoCAD,MS Office</t>
  </si>
  <si>
    <t>GSIDC ltd | Site Execution  | Candolim Health Centre, GOA | May 2026 | Jul 2026 | 8.7142857142857 Weeks | Campus Internship
KOCHI METRO RAIL LTD. | INTERN | Thrippunithura, KOCHI, KERALA. | Aug 2023 | Sep 2023 | 3.8571428571429 Weeks</t>
  </si>
  <si>
    <t>MBA-APM</t>
  </si>
  <si>
    <t>P25701058</t>
  </si>
  <si>
    <t>ANIRUDH</t>
  </si>
  <si>
    <t>MANGLIA</t>
  </si>
  <si>
    <t>Anirudh Singh Manglia</t>
  </si>
  <si>
    <t>manglia.anirudh27@gmail.com</t>
  </si>
  <si>
    <t>p25701058@student.nicmar.ac.in</t>
  </si>
  <si>
    <t>27-Jun-2000</t>
  </si>
  <si>
    <t>ENGLISH,HINDI</t>
  </si>
  <si>
    <t>Theatre,Watching Movies,Geography,Playing Cricket and Basketball,Travelling</t>
  </si>
  <si>
    <t>6045 1604 0860</t>
  </si>
  <si>
    <t>JUGAL KISHORE</t>
  </si>
  <si>
    <t>RETIRED UDC</t>
  </si>
  <si>
    <t>PRAVEENA MANGLIA</t>
  </si>
  <si>
    <t>C-225/A, SARASWATI NAGAR, BASNI-Ist PHASE, JODHPUR</t>
  </si>
  <si>
    <t>Jodhpur</t>
  </si>
  <si>
    <t>Rajasthan</t>
  </si>
  <si>
    <t>ST. ANNE'S SR. SEC. SCHOOL</t>
  </si>
  <si>
    <t>CBSE</t>
  </si>
  <si>
    <t>2015-Apr</t>
  </si>
  <si>
    <t>2017-Apr</t>
  </si>
  <si>
    <t>MBM UNIVERSITY</t>
  </si>
  <si>
    <t>MBM ENGINEERING COLLEGE JODHPUR</t>
  </si>
  <si>
    <t>2018-Aug</t>
  </si>
  <si>
    <t>AutoCAD,MS Office,MS Project,Primavera,REVIT,EXCEL</t>
  </si>
  <si>
    <t>HGIEL | GET | PAN INDIA | Oct 2023 | Jan 2024 | 0Y 3M | 3</t>
  </si>
  <si>
    <t>0 Years 3 Months</t>
  </si>
  <si>
    <t>Asian Paints Ltd | Executive I/II Sales Engineering-WP | BHIWADI- RAJASTHAN | May 2026 | Jul 2026 | 8.7142857142857 Weeks | Campus Internship
CPWD | Assistant Engineer | Udaipur, Rajasthan | Jun 2022 | Jul 2022 | 6.2857142857143 Weeks</t>
  </si>
  <si>
    <t>AUTODESK REVIT
Microeconomics Principles
Introduction to Generative AI in Human Resources
Project Management:The basics for Success
Introduction to Corporate Finance</t>
  </si>
  <si>
    <t>P25700027</t>
  </si>
  <si>
    <t>ADARSH</t>
  </si>
  <si>
    <t>YAPALPARVI</t>
  </si>
  <si>
    <t>Adarsh Yapalparvi</t>
  </si>
  <si>
    <t>adarsh.01y@gmail.com</t>
  </si>
  <si>
    <t>p25700027@student.nicmar.ac.in</t>
  </si>
  <si>
    <t>27-Sep-2000</t>
  </si>
  <si>
    <t>English, Hindi, Kannada, Telugu</t>
  </si>
  <si>
    <t>8802 5179 6624</t>
  </si>
  <si>
    <t>MANJUNATH</t>
  </si>
  <si>
    <t>LICENSED LAND SURVEYOR</t>
  </si>
  <si>
    <t>SHIVARANJANI</t>
  </si>
  <si>
    <t>S/O MANJUNATH YAPALPARVI_x000D_
NEAR BSNL OFFICE,_x000D_
ABOVE PATANJALI SHOP ,_x000D_
NAVALI ROAD , KARATAGI</t>
  </si>
  <si>
    <t>Koppal</t>
  </si>
  <si>
    <t>S/O Manjunath Yapalparvi, 5th Ward_x000D_
Karatagi, PO: Karatagi</t>
  </si>
  <si>
    <t>SRI VIDYANIKETAN PUBLIC SCHOOL</t>
  </si>
  <si>
    <t>CENTRAL BOARD OF SECONDARY EDUCATION, SRIRAMNAGAR/KARNATAKA</t>
  </si>
  <si>
    <t>ALVAS PRE UNIVERSITY COLLEGE</t>
  </si>
  <si>
    <t>DEPARTMENT OF PRE-UNIVERSITY EDUCATION, KARNATAKA</t>
  </si>
  <si>
    <t>2018-Jun</t>
  </si>
  <si>
    <t>AUTONOMOUS COLLEGE UNDER VISVESYARAYA TECHNOLOGICAL UNIVERSITY</t>
  </si>
  <si>
    <t>B M S COLLEGE OF ENGINEERING BENGALURU/KARNATAKA</t>
  </si>
  <si>
    <t>2023-Aug</t>
  </si>
  <si>
    <t>AutoCAD,MS Office,MS Project</t>
  </si>
  <si>
    <t>Shapoorji Pallonji Engineering and Construction | Construction Engineer | Phulbani (Odisha) and Hyderabad | Aug 2023 | Jan 2025 | 1Y 5M | 4.25</t>
  </si>
  <si>
    <t>1 Year 5 Months</t>
  </si>
  <si>
    <t>V.P. KARIKAL Engineer | Project Planning | Ganagavathi | May 2026 | Jul 2026 | 8.7142857142857 Weeks | Campus Internship
Rao Construction and Builders | Trainee | Bengaluru | Sep 2022 | Oct 2022 | 4.2857142857143 Weeks</t>
  </si>
  <si>
    <t>P25700238</t>
  </si>
  <si>
    <t>JASH</t>
  </si>
  <si>
    <t>PAWAR</t>
  </si>
  <si>
    <t>Jash Pawar</t>
  </si>
  <si>
    <t>jashpawarofficial@gmail.com</t>
  </si>
  <si>
    <t>p25700238@student.nicmar.ac.in</t>
  </si>
  <si>
    <t>04-Nov-2000</t>
  </si>
  <si>
    <t>English,Hindi,Gujarati,Marathi</t>
  </si>
  <si>
    <t>3406 9469 4126</t>
  </si>
  <si>
    <t>RAJUBHAI</t>
  </si>
  <si>
    <t>PADMABEN</t>
  </si>
  <si>
    <t>1301, JUIPTER BUILDING RAJHANS CAMPUS NEAR PAL RTO , SURAT CITY , SURAT , GUJARAT - 395009</t>
  </si>
  <si>
    <t>Surat</t>
  </si>
  <si>
    <t>Gujarat</t>
  </si>
  <si>
    <t>80,Nandanvan Soc , Coseway Beside , Singanpore , Surat City , Surat , Gujarat-395004</t>
  </si>
  <si>
    <t>SMT.S.H GAJERA SEC. &amp; H.SEC SCHOOL</t>
  </si>
  <si>
    <t>GUJARAT SECONDARY &amp; HIGHER SECONDARY EDUCATION BOARD</t>
  </si>
  <si>
    <t>2015-Jun</t>
  </si>
  <si>
    <t>GUJARAT TECHNOLOGIAL UNIVERSITY</t>
  </si>
  <si>
    <t>L.D COLLEGE OF ENGINEERING,AHMEDABAD,GUJARAT</t>
  </si>
  <si>
    <t>2022-May</t>
  </si>
  <si>
    <t>AutoCAD,MS Office,MS Project,Primavera,Power BI, Advance Excel,SQL,Python</t>
  </si>
  <si>
    <t>Siddhivinayak Infrastructure | Billing Engineer | Surat,Gujarat | Aug 2022 | Jul 2024 | 1Y 11M | 2.4
Laxmi Infra Vision Private Limited | Junior Engineer | Surat,Gujarat | Aug 2024 | Jul 2025 | 0Y 11M | 3.36</t>
  </si>
  <si>
    <t>2 Years 12 Months</t>
  </si>
  <si>
    <t>SOBHA Limited | Project Management | GIFT City, Gandhinagar , Gujarat | May 2026 | Jul 2026 | 9 Weeks | Campus Internship
DECENT ENGINEERING | SITE ENGINEER | SURAT,GUJARAT | Jan 2022 | Apr 2022 | 12.857142857143 Weeks</t>
  </si>
  <si>
    <t>L&amp; T Project Management in Construction Specialization
Finance for Non-Financial Managers
Data Analysis</t>
  </si>
  <si>
    <t>P25700188</t>
  </si>
  <si>
    <t>HARIHARAN</t>
  </si>
  <si>
    <t>K</t>
  </si>
  <si>
    <t>Hariharan K</t>
  </si>
  <si>
    <t>hariharank5679@gmail.com</t>
  </si>
  <si>
    <t>p25700188@student.nicmar.ac.in</t>
  </si>
  <si>
    <t>26-Apr-2004</t>
  </si>
  <si>
    <t>English, Tamil, Telugu</t>
  </si>
  <si>
    <t>9256 3548 4887</t>
  </si>
  <si>
    <t>KUMARAN K</t>
  </si>
  <si>
    <t>BUSINESS</t>
  </si>
  <si>
    <t>SRIMATHI K</t>
  </si>
  <si>
    <t>PLOT NO 9 VEERAVANJI STREET CHITLAPAKKAM CHENNAI</t>
  </si>
  <si>
    <t>Chengalpattu</t>
  </si>
  <si>
    <t>Tamil Nadu</t>
  </si>
  <si>
    <t>SREEVATSA VISWANATHAN VIVEKANANDA VIDYALAYA SENIOR SECONDARY SCHOOL</t>
  </si>
  <si>
    <t>2020-Apr</t>
  </si>
  <si>
    <t>ANNA UNIVERSITY</t>
  </si>
  <si>
    <t>SRI SIVASUBRAMANIYA NADAR COLLEGE OF ENGINEERING</t>
  </si>
  <si>
    <t>2021-Nov</t>
  </si>
  <si>
    <t>2025-Jun</t>
  </si>
  <si>
    <t xml:space="preserve">AutoCAD, MS Office, MS Project, Primavera, PLAXIS 2D </t>
  </si>
  <si>
    <t>KPMG INDIA | Project Management Intern – Major Projects Advisory (MPA) | BANGALORE | May 2026 | Jun 2026 | 7.5714285714286 Weeks | Campus Internship
VGK BUILDERS | Intern-site Engineer  | Chennai | Jul 2024 | Aug 2024 | 4.5714285714286 Weeks</t>
  </si>
  <si>
    <t>Lean Six Sigma Green Belt Certification By KPMG</t>
  </si>
  <si>
    <t>P25701084</t>
  </si>
  <si>
    <t>ROHIT</t>
  </si>
  <si>
    <t>KUMAR</t>
  </si>
  <si>
    <t>Rohit Kumar</t>
  </si>
  <si>
    <t>rohitkumar19d@gmail.com</t>
  </si>
  <si>
    <t>p25701084@student.nicmar.ac.in</t>
  </si>
  <si>
    <t>19-Nov-2001</t>
  </si>
  <si>
    <t>ENGLISH, HINDI, BENGALI</t>
  </si>
  <si>
    <t>3160 9676 8577</t>
  </si>
  <si>
    <t>VIBHUTI KUMAR</t>
  </si>
  <si>
    <t>GOVERNMENT EMPLOYEE</t>
  </si>
  <si>
    <t>ANITA KUMARI</t>
  </si>
  <si>
    <t>SOUTH COLONY ANDAL, P.O+P.S-ANDAL, DISTRICT- PASCHIM BARDHAMAN, WEST BENGAL-713321</t>
  </si>
  <si>
    <t>Paschim Bardhaman</t>
  </si>
  <si>
    <t>West Bengal</t>
  </si>
  <si>
    <t>VILLAGE- BAKARPUR NIRPURA, P.O-BISHNUPUR SAID, P.S- RAJAPAKAR THANA BLOCK-RAJAPAKAR, SUB-DIVISION- MAHUA, DISTRICT- VAISHALI, BIHAR- 844115</t>
  </si>
  <si>
    <t>Vaishali</t>
  </si>
  <si>
    <t>Bihar</t>
  </si>
  <si>
    <t>KENDRIYA VIDYALAYA ANDAL</t>
  </si>
  <si>
    <t>2020-Jul</t>
  </si>
  <si>
    <t>MAULANA ABUL KALAM AZAD UNIVERSITY OF TECHNOLOGY</t>
  </si>
  <si>
    <t>MEGHNAD SAHA INSTITUTE OF TECHNOLOGY-142, KOLKATA</t>
  </si>
  <si>
    <t>2020-Sep</t>
  </si>
  <si>
    <t>2024-Jul</t>
  </si>
  <si>
    <t>Project Planning and Scheduling,MS Excel (Dashboards and Data Analysis),Lean Six Sigma,MS Project,IBM SPSS,Oracle Primavera P6,MINITAB,MS Office,Risk Management and Cost Control,AutoCAD 2D,MS Word &amp; PowerPoint</t>
  </si>
  <si>
    <t>Ahluwalia Contracts (India) Ltd.  | Planning Intern | Kolkata | May 2026 | Jul 2026 | 8.7142857142857 Weeks | Campus Internship
M/S GUPTA ENTERPRISE | SUMMER-INTERNSHIP | BELGACHIA VAGAR, HOWRAH | Jul 2023 | Jul 2023 | 3.7142857142857 Weeks
M/S LAXMAN SHARMA |  INTERN â€“ PLANNING ENGINEER | PHULWARISHARIF,PANTA | Aug 2024 | Jan 2025 | 26.142857142857 Weeks</t>
  </si>
  <si>
    <t>AutoCAD 2D â€“ Drafting and Civil Design
Oracle Primavera P6 â€“ Project Planning, Scheduling &amp; Control
MS Project â€“ Scheduling, Cost Management &amp; Tracking
Create Charts and Dashboards Using Microsoft Excel
Project Management: The Basics for Success
Data Analytics for Lean Six Sigma using Minitab</t>
  </si>
  <si>
    <t>P25700134</t>
  </si>
  <si>
    <t>SANGEETHA</t>
  </si>
  <si>
    <t>S S</t>
  </si>
  <si>
    <t>Sangeetha S S</t>
  </si>
  <si>
    <t>sangeethasskmr@gmail.com</t>
  </si>
  <si>
    <t>p25700134@student.nicmar.ac.in</t>
  </si>
  <si>
    <t>05-Jan-1998</t>
  </si>
  <si>
    <t>Married</t>
  </si>
  <si>
    <t>ENGLISH,MALAYALAM,HINDI</t>
  </si>
  <si>
    <t>6291 3257 0765</t>
  </si>
  <si>
    <t>SASIKUMARAN.M</t>
  </si>
  <si>
    <t>RETIRED MECHANICAL SUPERVISOR</t>
  </si>
  <si>
    <t>SINDHU.S</t>
  </si>
  <si>
    <t>TC 51/2127 Saraswathy Vilasam Pappanamcode, Industrial Estate</t>
  </si>
  <si>
    <t>Thiruvananthapuram</t>
  </si>
  <si>
    <t>Kerala</t>
  </si>
  <si>
    <t>CARMEL E. M. GIRLS H.S.S. VAZHUTHACAUD</t>
  </si>
  <si>
    <t>STATE, THIRUVANANTHAPURAM</t>
  </si>
  <si>
    <t>2013-Jun</t>
  </si>
  <si>
    <t>2014-Mar</t>
  </si>
  <si>
    <t>APJ ABDUL KALAM TECHNOLOGICAL UNIVERSITY</t>
  </si>
  <si>
    <t>LBS INSTITUTE OF TECHNOLOGY FOR WOMEN, POOJAPURA</t>
  </si>
  <si>
    <t>AutoCAD,MS Project,Primavera,3ds Max,Revit,Costx</t>
  </si>
  <si>
    <t>Econstruct Design &amp; Build Pvt. Ltd. | Project Management Intern | Bangalore | May 2026 | Jun 2026 | 8.1428571428571 Weeks | Campus Internship
Spangeo Consultancy &amp; Engineering Pvt.Ltd. | Assistant Project Engineer | Thiruvananthapuram, Kerala  | Aug 2023 | May 2024 | 42.142857142857 Weeks</t>
  </si>
  <si>
    <t>Autocad 3D
Project Management certification by Google on Coursera
Ethics in Engineering Practice
Certified Associate in Project Management (CAPM) Specialization-Packt (via Coursera)</t>
  </si>
  <si>
    <t>P25700246</t>
  </si>
  <si>
    <t>JAYESH</t>
  </si>
  <si>
    <t>RAVINDRA</t>
  </si>
  <si>
    <t>Patil Jayesh Ravindra</t>
  </si>
  <si>
    <t>patiljayesh808@gmail.com</t>
  </si>
  <si>
    <t>p25700246@student.nicmar.ac.in</t>
  </si>
  <si>
    <t>11-May-2001</t>
  </si>
  <si>
    <t>English, Hindi, Marathi</t>
  </si>
  <si>
    <t>2024 7468 4289</t>
  </si>
  <si>
    <t>RAVINDRA PATIL</t>
  </si>
  <si>
    <t>GOVERNMENT SERVICE</t>
  </si>
  <si>
    <t>VAISHALI PATIL</t>
  </si>
  <si>
    <t>805 Tulip Bldg.no.8 Everest World Kolshet Road Thane West</t>
  </si>
  <si>
    <t>SRI MA VIDYALAYA, THANE WEST</t>
  </si>
  <si>
    <t>MAHARASHTRA STATE BOARD OF SECONDARY AND HIGHER SECONDARY EDUCATION, THANE</t>
  </si>
  <si>
    <t>2014-Jun</t>
  </si>
  <si>
    <t>SHUBHAMRAJE JUNIOR COLLEGE, THANE WEST</t>
  </si>
  <si>
    <t>2017-Jul</t>
  </si>
  <si>
    <t>2019-Jun</t>
  </si>
  <si>
    <t>BHARATI VIDYAPEETH (DEEMED TO BE UNIVERSITY), PUNE</t>
  </si>
  <si>
    <t>BHARATI VIDYAPEETH DEEMED UNIVERSITY COLLEGE OF ENGINEERING, PUNE</t>
  </si>
  <si>
    <t>AutoCAD,MS Office,MS Project,Market Research,Power BI,Primavera P6,Agentic AI</t>
  </si>
  <si>
    <t>Shreeji Properties | Site Engineer | Mumbai | Sep 2023 | Jun 2025 | 1Y 9M | 3</t>
  </si>
  <si>
    <t>1 Year 10 Months</t>
  </si>
  <si>
    <t>Rodic Consultants Pvt. Ltd. | Operations &amp; Business Development | Delhi &amp; Mumbai | May 2026 | Jul 2026 | 8.7142857142857 Weeks | Campus Internship
PHYSICSWALLAH | Strategy Intern | MUMBAI | Mar 2023 | Aug 2023 | 20 Weeks
Raunak Group | Industrial trainee | Thane | Jul 2022 | Aug 2022 | 5.8571428571429 Weeks</t>
  </si>
  <si>
    <t>Project Management in Construction
Financial Equity Market Analyst
Municipal Solid Waste Management</t>
  </si>
  <si>
    <t>P25700741</t>
  </si>
  <si>
    <t>ASHISH</t>
  </si>
  <si>
    <t>GANESH</t>
  </si>
  <si>
    <t>SWAMI</t>
  </si>
  <si>
    <t>Ashish Ganesh Swami</t>
  </si>
  <si>
    <t>ashishswami321@gmail.com</t>
  </si>
  <si>
    <t>p25700741@student.nicmar.ac.in</t>
  </si>
  <si>
    <t>14-Sep-2000</t>
  </si>
  <si>
    <t>9496 5450 6006</t>
  </si>
  <si>
    <t>GANESH BABANRAO SWAMI</t>
  </si>
  <si>
    <t>HIGHSCHOOL TEACHER</t>
  </si>
  <si>
    <t>URMILA GANESH SWAMI</t>
  </si>
  <si>
    <t>A105, DHARTI GREEN SOCIETY, BHUMKAR CHOWK, TATHAWADE, PUNE</t>
  </si>
  <si>
    <t>Bankatswami Nagar, Canal Road, Near ABC Kids School, Beed.</t>
  </si>
  <si>
    <t>Beed</t>
  </si>
  <si>
    <t>SHRI SHIVAJI VIDYALAYA, BEED.</t>
  </si>
  <si>
    <t>BEED/MAHARASHTRA</t>
  </si>
  <si>
    <t>SHRI BANKATSWAMI MAHAVIDYALAYA, BEED.</t>
  </si>
  <si>
    <t>BEED/MAHARASTRA</t>
  </si>
  <si>
    <t>JSPM'S RAJARSHI SHAHU COLLEGE OF ENGINEERING, PUNE-033.</t>
  </si>
  <si>
    <t>2022-Aug</t>
  </si>
  <si>
    <t>AutoCAD,MS Office,MS Project,Primavera,Stadd pro,CostX,Revit,Naviswork</t>
  </si>
  <si>
    <t>Sankalp Contracts Private Limited | Junior Engineer | Y1Et Hinjewadi Phase 2 | May 2024 | Jul 2025 | 1Y 2M | 4.1</t>
  </si>
  <si>
    <t>1 Year 3 Months</t>
  </si>
  <si>
    <t>Wani Projects and Infra Pvt. Ltd. | Project Planning Intern | Pune | May 2026 | Jun 2026 | 8.1428571428571 Weeks | Campus Internship
Vilas Javdekar Developers | Intern | Y1Et-Hinjewadi phase 2 | Nov 2023 | Apr 2024 | 23.142857142857 Weeks</t>
  </si>
  <si>
    <t>NPTEL-Ethics in Engineering Practice
Coursera-Finance for Non-Financial Managers, Emory University.
Coursera-Data Analysis
Indian Knowledge System (IKS): An Introduction
NPTEL- German - I</t>
  </si>
  <si>
    <t>P25701014</t>
  </si>
  <si>
    <t>AGAM</t>
  </si>
  <si>
    <t>WADHWA</t>
  </si>
  <si>
    <t>Agam Wadhwa</t>
  </si>
  <si>
    <t>agamwadhwa8@gmail.com</t>
  </si>
  <si>
    <t>p25701014@student.nicmar.ac.in</t>
  </si>
  <si>
    <t>26-May-2002</t>
  </si>
  <si>
    <t>PUNJABI, HINDI, MARATHI, ENGLISH</t>
  </si>
  <si>
    <t>9389 1168 1928</t>
  </si>
  <si>
    <t>NEERAJ</t>
  </si>
  <si>
    <t>SHIVANI</t>
  </si>
  <si>
    <t>BPH 205, PREM NAGAR APARTMENT_x000D_
NEAR JAIN TEMPLE, MALEGAON ROAD, TARODA KH. NANDED</t>
  </si>
  <si>
    <t>Nanded</t>
  </si>
  <si>
    <t>Jasmine 131, L&amp;T Serene County, Telecom Nagar, Gachibowli, Hyderabad</t>
  </si>
  <si>
    <t>Ranga Reddy</t>
  </si>
  <si>
    <t>GYAN MATA VIDYA VIHAR</t>
  </si>
  <si>
    <t>CENTRAL BOARD OF SECONDARY EDUCATION (NANDED)</t>
  </si>
  <si>
    <t>KIDS' KINGDOM PUBLIC SCHOOL</t>
  </si>
  <si>
    <t>2019-Feb</t>
  </si>
  <si>
    <t>PRESIDENCY UNIVERSITY</t>
  </si>
  <si>
    <t>PRESIDENCY UNIVERSITY BENGALURU</t>
  </si>
  <si>
    <t>2020-Aug</t>
  </si>
  <si>
    <t>2023-Nov</t>
  </si>
  <si>
    <t>MS Office,MS Project,Primavera,Power BI,Tableau,SAP</t>
  </si>
  <si>
    <t>Titus Harris Construction | Project Operations Associate  | Udupi, Karnataka | May 2024 | Jun 2025 | 1Y 1M | 2.4</t>
  </si>
  <si>
    <t>1 Year 2 Months</t>
  </si>
  <si>
    <t>ONESUBSEA | PMO INTERN | PUNE, MAHARASHTRA | May 2026 | Jul 2026 | 8.5714285714286 Weeks | Campus Internship
Huanar | Marketing Head Intern | Bengaluru | Mar 2023 | Jun 2023 | 13.142857142857 Weeks</t>
  </si>
  <si>
    <t>P25700126</t>
  </si>
  <si>
    <t>SRI VANI</t>
  </si>
  <si>
    <t>GAJJALAKONDA</t>
  </si>
  <si>
    <t>Sri Vani Gajjalakonda</t>
  </si>
  <si>
    <t>srivanigajjalakonda@gmail.com</t>
  </si>
  <si>
    <t>p25700126@student.nicmar.ac.in</t>
  </si>
  <si>
    <t>14-Aug-2001</t>
  </si>
  <si>
    <t>ENGLISH,HINDI,TELUGU</t>
  </si>
  <si>
    <t>2624 3757 6330</t>
  </si>
  <si>
    <t>G VENKATARAO</t>
  </si>
  <si>
    <t>DAILY WORKER</t>
  </si>
  <si>
    <t>G JAYA LAKSHMI</t>
  </si>
  <si>
    <t>ASHA WORKER</t>
  </si>
  <si>
    <t>70-1-12,6/1 BAVAJI NAGAR, I.P.D COLONY, SANGADIGUNTA</t>
  </si>
  <si>
    <t>Guntur</t>
  </si>
  <si>
    <t>Andhra Pradesh</t>
  </si>
  <si>
    <t>Block No:C10,Flat No:F1,AP Tidco House,Adavitakkellapadu,Guntur West</t>
  </si>
  <si>
    <t>SRI SATYA SAI VIDYA VIHAR PRIMARY SCHOOL, SAI BOMMIDALA NAGAR, GUNTUR</t>
  </si>
  <si>
    <t>BOARD OF SECONDARY EDUCATION, ANDHRA PRADESH</t>
  </si>
  <si>
    <t>M.B.T.S.GOVT. POLYTECHNIC-GUNTUR</t>
  </si>
  <si>
    <t>2021-Apr</t>
  </si>
  <si>
    <t>JAWAHARLAL NEHRU TECHNOLOGICAL UNIVERSITY, KAKINADA</t>
  </si>
  <si>
    <t>SAGI RAMA KRISHNAM RAJU ENGINEERING COLLEGE (AUTONOMOUS), ANDHRA PRADESH</t>
  </si>
  <si>
    <t>2021-Dec</t>
  </si>
  <si>
    <t>2024-Apr</t>
  </si>
  <si>
    <t>AutoCAD, MS Project, Primavera P6, CostX(Quantity Takeoff &amp; Cost Estimation), Autodesk Revit(BIM Modeling), Autodesk Navisworks(Clash Detection &amp; Model Coordination), Microsoft Excel &amp; PowerPoint, SmartPLS</t>
  </si>
  <si>
    <t>FORTRESS INFRACON LIMITED | INTERN(Infrastructure Advisory &amp; Project Consulting) | AMARAVATHI | May 2026 | Jul 2026 | 8.7142857142857 Weeks | Campus Internship
HENOTIC TECHNOLOGY PVT LTD | Internship Trainee | HYDERABAD | Jul 2022 | Sep 2022 | 8.7142857142857 Weeks
ROADS AND BUILDINGS DEPARTMENT, KAKINADA | SITE ENGINEER TRAINEE | EAST GODAVARI, AP | Jun 2023 | Jul 2023 | 8.5714285714286 Weeks
TATA PROJECTS LIMITED | STRUCTURAL ANALYSIS AND DESIGN INTERN | SECUNDERABAD | Dec 2023 | Mar 2024 | 15.428571428571 Weeks</t>
  </si>
  <si>
    <t>P25700229</t>
  </si>
  <si>
    <t>SAHIL</t>
  </si>
  <si>
    <t>SURESH</t>
  </si>
  <si>
    <t>POPERE</t>
  </si>
  <si>
    <t>Sahil Suresh Popere</t>
  </si>
  <si>
    <t>sahilpopere18@gmail.com</t>
  </si>
  <si>
    <t>p25700229@student.nicmar.ac.in</t>
  </si>
  <si>
    <t>18-Feb-2001</t>
  </si>
  <si>
    <t>English, Hindi and Marathi</t>
  </si>
  <si>
    <t>5067 9765 1047</t>
  </si>
  <si>
    <t>SURESH VITTHAL POPERE</t>
  </si>
  <si>
    <t>DOCTOR</t>
  </si>
  <si>
    <t>KAVITA SURESH POPERE</t>
  </si>
  <si>
    <t>GOVERNMENT SERVANT</t>
  </si>
  <si>
    <t>SARVODAYA NAGAR AMBICA APARTMENTS_x000D_
CC2 R.NO 418  NEAR JAIN MANDIR_x000D_
MULUND WEST</t>
  </si>
  <si>
    <t>Saishraddha CHS,  3/B, R. No:-305_x000D_
G. G. Road,  Near Lions Club,  Mulund (West)</t>
  </si>
  <si>
    <t>LOKMANYA TILAK ENGLISH HIGH SCHOOL</t>
  </si>
  <si>
    <t>MAHARASHTRA STATE BOARD OF SECONDARY AND HIGHER SECONDARY EDUCATION, MUMBAI, MAHARASHTRA</t>
  </si>
  <si>
    <t>2016-Jul</t>
  </si>
  <si>
    <t>MULUND VIDYA MANDIR JR COLLEGE</t>
  </si>
  <si>
    <t>TERNA ENGINEERING COLLEGE, NAVI MUMBAI, MAHARASHTRA</t>
  </si>
  <si>
    <t>AutoCAD,MS Office,MS Project,Primavera,Staad-Pro Connect Edition,Etabs</t>
  </si>
  <si>
    <t>Vishvaraj Environment Private Limited | Graduate Engineering Trainee (GET) | Mumbai and Ahmedabad | Sep 2023 | Sep 2024 | 0Y 11M | 3.07</t>
  </si>
  <si>
    <t>0 Years 11 Months</t>
  </si>
  <si>
    <t>J Kumar Infraprojects Ltd.  | Intern – Construction Management (Civil) | Ulwe, Navi Mumbai, Maharashtra | May 2026 | Jul 2026 | 9.7142857142857 Weeks | Campus Internship
City and Industrial Development Corporation of Maharashtra Limited | Internship Trainee | Mulund | Jun 2022 | Jul 2022 | 2.7142857142857 Weeks
Neptune Ventures and Developers Pvt Ltd | Internship Trainee | Mulund | Dec 2021 | Jan 2022 | 4.1428571428571 Weeks</t>
  </si>
  <si>
    <t>Develop Soft Skills
AUTOCAD AND CONCRETE TECHNOLOGY
Staad Pro</t>
  </si>
  <si>
    <t>P25700138</t>
  </si>
  <si>
    <t>KRISHNAKANT</t>
  </si>
  <si>
    <t>DUBEY</t>
  </si>
  <si>
    <t>Krishnakant Dubey</t>
  </si>
  <si>
    <t>krishnakantdubey963@gmail.com</t>
  </si>
  <si>
    <t>p25700138@student.nicmar.ac.in</t>
  </si>
  <si>
    <t>02-Jan-2002</t>
  </si>
  <si>
    <t>2629 6471 3986</t>
  </si>
  <si>
    <t>CHANDRA SHEKHAR DUBEY</t>
  </si>
  <si>
    <t>ALKA DUBEY</t>
  </si>
  <si>
    <t>1871,New Ram Nagar, Orai</t>
  </si>
  <si>
    <t>Jalaun</t>
  </si>
  <si>
    <t>V S B EDUCATION CENTRE ORAI JALAUN UP</t>
  </si>
  <si>
    <t>CENTRAL BOARD OF SECONDARY EDUCATION, DELHI</t>
  </si>
  <si>
    <t>S R PUB SCH KALPI ROAD ORAI JALAUN UP</t>
  </si>
  <si>
    <t>GLA UNIVERSITY, MATHURA U.P</t>
  </si>
  <si>
    <t>2023-Jun</t>
  </si>
  <si>
    <t>AutoCAD,MS Office,MS Project,Primavera,RIB CostX,AutodeskRevit,StaadPro</t>
  </si>
  <si>
    <t>KEC International ltd. | Engineer | Noida | Aug 2023 | Sep 2024 | 1Y 1M | 4</t>
  </si>
  <si>
    <t>1 Year 1 Month</t>
  </si>
  <si>
    <t>New Consolidated Construction Co. Ltd  | Intern Planning  | Lodha, Alibaug  | May 2026 | Jul 2026 | 8.5714285714286 Weeks | Campus Internship</t>
  </si>
  <si>
    <t>Project Planning: Putting it All Together authorized by Google
Foundations of Project management authorized by Google
Project Initiation: Starting a Successful Project Authorized by Google
Finance for Non-Financial Manager Authorized by Emory University and offered through Coursera</t>
  </si>
  <si>
    <t>P25700658</t>
  </si>
  <si>
    <t>PARDHI</t>
  </si>
  <si>
    <t>PRANAP</t>
  </si>
  <si>
    <t>SURYAPRAKASH</t>
  </si>
  <si>
    <t>Pardhi Pranap Suryaprakash</t>
  </si>
  <si>
    <t>pranappardhi05@gmail.com</t>
  </si>
  <si>
    <t>p25700658@student.nicmar.ac.in</t>
  </si>
  <si>
    <t>11-May-2002</t>
  </si>
  <si>
    <t>ENGLISH , HINDI , MARATHI</t>
  </si>
  <si>
    <t>5639 2796 7865</t>
  </si>
  <si>
    <t>ANITA</t>
  </si>
  <si>
    <t>Appaji Nagar, Angur Bagicha Gondia</t>
  </si>
  <si>
    <t>Gondia</t>
  </si>
  <si>
    <t>VIVEK MANDIR HIGH SCHOOL GONDIA</t>
  </si>
  <si>
    <t>MAHARASTRA STATE BOARD OF SECONDARY AND HIGHER SECONDARY EDUCATION , PUNE</t>
  </si>
  <si>
    <t>GOVERMENT POLYTECHNIC ,NAGPUR</t>
  </si>
  <si>
    <t>2018-Jul</t>
  </si>
  <si>
    <t>2021-May</t>
  </si>
  <si>
    <t>AN AUTONOMOUS (AFILLATED TO RASHTRASANT TUKADOJI MAHARAJ NAGPUR UNIVERSITY , NAGPUR)</t>
  </si>
  <si>
    <t>G. H. RAISONI COLLEGE OF ENGINEERING AND MANAGMENT ,NAGPUR</t>
  </si>
  <si>
    <t>Primavera P6 ,  MS Project , MS Excel , AutoCAD,  Navisworks,  Revit,  CostX , MS Office</t>
  </si>
  <si>
    <t>Goa State Infrastructure Development Corporation Limited | Intern | Goa Medical College Bambolim Goa  | May 2026 | Jul 2026 | 8.7142857142857 Weeks | Campus Internship
M/s. MAYUR W. BODANE Govt Civil Contractor &amp; Building Material Suppliers | Graduate Engineer Trainee | Sakoli  | Dec 2024 | May 2025 | 21.571428571429 Weeks</t>
  </si>
  <si>
    <t xml:space="preserve">Excel Using AI Workshop
Certificate of Appreciation - Gh Raisoni Nagpur </t>
  </si>
  <si>
    <t>P25701091</t>
  </si>
  <si>
    <t>SWATI</t>
  </si>
  <si>
    <t>SAMAPIKA</t>
  </si>
  <si>
    <t>BISWAL</t>
  </si>
  <si>
    <t>Swati Samapika Biswal</t>
  </si>
  <si>
    <t>arswatisamapikabiswal@gmail.com</t>
  </si>
  <si>
    <t>p25701091@student.nicmar.ac.in</t>
  </si>
  <si>
    <t>24-Mar-2000</t>
  </si>
  <si>
    <t>ENGLISH, HINDI, ODIA</t>
  </si>
  <si>
    <t>O-ve</t>
  </si>
  <si>
    <t>5520 9205 5802</t>
  </si>
  <si>
    <t>GOUTAM BISWAL</t>
  </si>
  <si>
    <t>BAMS</t>
  </si>
  <si>
    <t>HARABATI BISWAL</t>
  </si>
  <si>
    <t>10TH</t>
  </si>
  <si>
    <t>Panesara_x000D_
At/po Loisingha</t>
  </si>
  <si>
    <t>Balangir</t>
  </si>
  <si>
    <t>Odisha</t>
  </si>
  <si>
    <t>SARASWATI VIDYAMANDIR, MANGAL BAZAR, JHARSUGUDA</t>
  </si>
  <si>
    <t>BOARD OF SECONDARY EDUCATION, ODISHA</t>
  </si>
  <si>
    <t>2014-May</t>
  </si>
  <si>
    <t>NEWTON COLLEGE OF +2 SCIENCE, SAMBALPUR</t>
  </si>
  <si>
    <t>COUNCIL OF HIGHER SECONDARY EDUCATION, BHUBANESWAR, ODISHA</t>
  </si>
  <si>
    <t>BIJU PATNAIK UNIVERSITY OF TECHNOLOGY, ROURKELA, ODISHA</t>
  </si>
  <si>
    <t>PILOO MODY COLLEGE OF ARCHITECTURE, ABIT, CUTTACK</t>
  </si>
  <si>
    <t>AutoCAD,MS Office,MS Project,Primavera,LUMION,SKETCHUP,PHOTOSHOP,VRAY,Candy,@risk</t>
  </si>
  <si>
    <t>BRICK VILLE ARCHITECTS | ARCHITECT | SUNDARGARH, ODISHA | Jun 2023 | Jun 2025 | 2Y 0M | 2.4</t>
  </si>
  <si>
    <t>Architect Rishikesh. H. | Project management Intern  | Mumbai  | May 2026 | Jul 2026 | 9.5714285714286 Weeks | Campus Internship
A + B , INCORPORATION | INTERN | BHUBANESWAR | Aug 2022 | Dec 2022 | 17.571428571429 Weeks</t>
  </si>
  <si>
    <t>P25700700</t>
  </si>
  <si>
    <t>PRATHAMESH</t>
  </si>
  <si>
    <t>CHARUDATTA</t>
  </si>
  <si>
    <t>JOSHI</t>
  </si>
  <si>
    <t>Prathamesh Charudatta Joshi</t>
  </si>
  <si>
    <t>prathameshjoshi424@gmail.com</t>
  </si>
  <si>
    <t>p25700700@student.nicmar.ac.in</t>
  </si>
  <si>
    <t>31-Aug-2000</t>
  </si>
  <si>
    <t>5740 8577 4933</t>
  </si>
  <si>
    <t>CHARUDATTA ANANT JOSHI</t>
  </si>
  <si>
    <t>CIVIL ENGINEER</t>
  </si>
  <si>
    <t>NEHA</t>
  </si>
  <si>
    <t>PLOT NO-20, NIRANJAN HOUSING SOCIETY, KATRAJ-KONDHWA ROAD</t>
  </si>
  <si>
    <t>821 C Ward Chougule Lane Kagal Dist- Kolhapur</t>
  </si>
  <si>
    <t>Kolhapur</t>
  </si>
  <si>
    <t>HOLYDEN ENGLISH MEDIUM SCHOOL, KAGAL</t>
  </si>
  <si>
    <t>MAHARASHTRA STATE BOARD OF SECONDARY AND HIGHER EDUCATION,KOLHAPUR.</t>
  </si>
  <si>
    <t>CIVIL ENGINEERING</t>
  </si>
  <si>
    <t>GOVERNMENT POLYTECHNIC KOLHAPUR. MAHARASHTRA</t>
  </si>
  <si>
    <t>2020-Mar</t>
  </si>
  <si>
    <t>SHIVAJI UNIVERSITY, KOLHAPUR.</t>
  </si>
  <si>
    <t>TATYASAHEB KORE INSTITUTE OF ENGINEERING AND TECHNOLOGY KOLHAPUR. MAHARASHTRA</t>
  </si>
  <si>
    <t>2023-Mar</t>
  </si>
  <si>
    <t>Construction Point.Pvt.Ltd | Junior Planning Engineer | Pune Maharashtra. | Sep 2024 | Jul 2025 | 0Y 9M | 2.64</t>
  </si>
  <si>
    <t>0 Years 9 Months</t>
  </si>
  <si>
    <t>Goa State Infrastructure Development Corporation | Summer Intern- Site Execution | Goa | May 2026 | Jul 2026 | 8.7142857142857 Weeks | Campus Internship
Disha Construction | Civil- Supervisor Intern | Kagal Dist- Kolhapur | Jan 2021 | Mar 2021 | 8.5714285714286 Weeks</t>
  </si>
  <si>
    <t>P25701079</t>
  </si>
  <si>
    <t>MUHAMMAD ZAIN</t>
  </si>
  <si>
    <t>HASAN</t>
  </si>
  <si>
    <t>V Y</t>
  </si>
  <si>
    <t>Muhammad Zain Hasan V Y</t>
  </si>
  <si>
    <t>hasanzain201@gmail.com</t>
  </si>
  <si>
    <t>p25701079@student.nicmar.ac.in</t>
  </si>
  <si>
    <t>27-Dec-2001</t>
  </si>
  <si>
    <t>ENGLISH,MALAYALAM,KANNADA,HINDI,URDU,TAMIL,TELUGU,ARABIC</t>
  </si>
  <si>
    <t>Cooking,Teaching,Public Speaking</t>
  </si>
  <si>
    <t>4069 8621 5354</t>
  </si>
  <si>
    <t>MOHAMED YUNUS S H</t>
  </si>
  <si>
    <t>ADVOCATE</t>
  </si>
  <si>
    <t>FAHMIDA YUNUS</t>
  </si>
  <si>
    <t>69, 4th Cross Telecom Layout Pipeline Road K.P Agrahara,Vijayanagar,Bengaluru</t>
  </si>
  <si>
    <t>THE NEW CAMBRIDGE ENGLISH SCHOOL</t>
  </si>
  <si>
    <t>COUNCIL FOR THE INDIAN SCHOOL CERTIFICATE EXAMINATIONS,BENGALURU,KARNATAKA.</t>
  </si>
  <si>
    <t>HUDA NATIONAL PU COLLEGE</t>
  </si>
  <si>
    <t>DEPARTMENT OF PRE UNIVERSITY EDUCATION, GOVERNMENT OF KARNATAKA, BENGALURU,KARNATAKA.</t>
  </si>
  <si>
    <t>VISVESVARAYA TECHNOLOGICAL UNIVERSITY,BELAGAVI</t>
  </si>
  <si>
    <t>BMS COLLEGE OF ENGINEERING,BENGALURU,KARNATAKA.</t>
  </si>
  <si>
    <t>AutoCAD,MS Office,MS Project,Primavera,MS Excel,DS Simulia,Power BI</t>
  </si>
  <si>
    <t>Ozen Consultancy | Operations Manager | Bengaluru | Mar 2024 | Jun 2025 | 1Y 3M | 2.4</t>
  </si>
  <si>
    <t>Sobha Limited  | Planning Intern | BENGALURU | May 2026 | Jul 2026 | 9 Weeks | Campus Internship
Enlightening Trust | Tutor  | Bengaluru | Jun 2020 | Jul 2024 | 213 Weeks
LA FOUNDATION  DASSAULT SYSTEMES | Project Intern | BENGALURU | Jun 2022 | May 2024 | 102.28571428571 Weeks
Build A Home | Site Engineer | Bengaluru | Sep 2023 | Nov 2023 | 8.8571428571429 Weeks</t>
  </si>
  <si>
    <t>Effective Interpersonal Communication for Business
Corporate Finance Essentials
Introduction to Gen-AI in Human Resources
Microeconomics Principles
Project Management - Initiation and Planning by L&amp;T Edutech
Ouantitative Methods
Six Sigma Tools for Define and Measure</t>
  </si>
  <si>
    <t>P25700072</t>
  </si>
  <si>
    <t>NIRMAL</t>
  </si>
  <si>
    <t>BHARADWAJ</t>
  </si>
  <si>
    <t>Nirmal Bharadwaj</t>
  </si>
  <si>
    <t>bharadwajnirmal@gmail.com</t>
  </si>
  <si>
    <t>p25700072@student.nicmar.ac.in</t>
  </si>
  <si>
    <t>10-Apr-1994</t>
  </si>
  <si>
    <t>Listening Music</t>
  </si>
  <si>
    <t>A+</t>
  </si>
  <si>
    <t>8926 9319 0264</t>
  </si>
  <si>
    <t>GOVIND PRASAD</t>
  </si>
  <si>
    <t>PVT CONTRACT JOB</t>
  </si>
  <si>
    <t>SUNITA SHARMA</t>
  </si>
  <si>
    <t>KRISHNA COLONY, NEAR YADAV HOTEL,
BARI ROAD, DHOLPUR</t>
  </si>
  <si>
    <t>Dholpur</t>
  </si>
  <si>
    <t>JAWAHAR NAVODAYA VIDHALAYA, DHOLPUR</t>
  </si>
  <si>
    <t>CENTRAL BOARD OF SECONDARY EDUCATION NEW DELHI</t>
  </si>
  <si>
    <t>2007-Apr</t>
  </si>
  <si>
    <t>2008-May</t>
  </si>
  <si>
    <t>SANATAN DHARM SHIKSHA SADAN SR SEC SCHOOL DHOLPUR</t>
  </si>
  <si>
    <t>BOARD OF SECONDARY EDUCATION RAJASTHAN</t>
  </si>
  <si>
    <t>2010-May</t>
  </si>
  <si>
    <t>DR. A.P.J. ABDUL KALAM TECHNICAL UNIVERSITY, LUCKNOW, U.P.</t>
  </si>
  <si>
    <t>KAMLA NEHRU INSTITUTE OF TECHNOLOGY, SULTANPUR (U.P.)</t>
  </si>
  <si>
    <t>2011-May</t>
  </si>
  <si>
    <t>MS Project &amp; Primavera, SAP/ERP, CostX &amp; Candy, BIM- Revit &amp; AutoCAD, Staad Pro, Power BI, Quality Assurance &amp; Control, EVM-CPI/SPI/EAC, EPC TK &amp; EPCM Frameworks, FIDIC Suite Contracts &amp; Claims Mitigation, Stage-Gate Governance (EMCAPS equivalent)</t>
  </si>
  <si>
    <t>Bigzen Developers Private Limited | Project Manager (Civil) | Gurugram-Haryana | Oct 2022 | Dec 2024 | 2Y 2M | 20
National Highways Infrastructure Development Corporation Limited (outsourced contract) | Manager (Project) | Leh-Ladakh | Dec 2020 | Sep 2022 | 1Y 9M | 14
Civil Mantra Infracon Private Limited | Design Engineer Highway &amp; Tunnel | Gurugram-Haryana | Dec 2019 | Dec 2020 | 1Y 0M | 8.4
National Highways Infrastructure Development Corporation Limited (outsourced contract) | Graduate Engineer (Gr-II) | New Delhi | Nov 2016 | Nov 2019 | 3Y 0M | 7.2
Ansal Properties &amp; Infrastructure Limited | Project Engineer (Civil) | Ajmer-Rajasthan | Jun 2015 | Nov 2016 | 1Y 5M | 4</t>
  </si>
  <si>
    <t>9 Years 6 Months</t>
  </si>
  <si>
    <t>Chuan Lim Engineering Pte Ltd (CLE) | Advanced Construction Management (ACM) Intern | Singapore | May 2026 | Jul 2026 | 8.8571428571429 Weeks | Campus Internship
PNC-TRG (JV) | Trainee | Dholpur | Jun 2014 | Jul 2014 | 4.1428571428571 Weeks
PNC-TRG (JV) | Trainee | Dholpur | Jun 2013 | Jun 2013 | 3.8571428571429 Weeks</t>
  </si>
  <si>
    <t>ONE YEAR ADVANCED DIPLOMA IN DRAFTING, NEGOTIATION AND  ENFORCEMENT OF CONTRACTS
AI Foundations for Business Professionals by Said Business School (Oxford University)
Introduction to Model Context Protocol &amp; Advance Course by Anthropic AI
Retrieval Augmented Generation (RAG)- by Deeplearning.AI
Lean Six Sigma-Green Belt (KPMG)
Indian Green Building Council-Accredited  Professional
International Business by The University of New Mexico
Operations Management by IESE Business School, University of Navarra
Building Smarter: BIM in Practice by L&amp;T Edutech
Construction Management full course series-Columbia University
Ethics in Engineering Practice by IIT Kharagpur
Construction Equipment Maintenance &amp; Safety by L&amp;TEdutech</t>
  </si>
  <si>
    <t>P25700533</t>
  </si>
  <si>
    <t>GUNJAN</t>
  </si>
  <si>
    <t>SHIVAJI</t>
  </si>
  <si>
    <t>DHOBLE</t>
  </si>
  <si>
    <t>Gunjan Shivaji Dhoble</t>
  </si>
  <si>
    <t>gunjandhoble7@gmail.com</t>
  </si>
  <si>
    <t>p25700533@student.nicmar.ac.in</t>
  </si>
  <si>
    <t>09-Oct-2000</t>
  </si>
  <si>
    <t>5173 3776 4431</t>
  </si>
  <si>
    <t>SHIVAJI DHOBLE</t>
  </si>
  <si>
    <t>SUNANDA DHOBLE</t>
  </si>
  <si>
    <t>AT KHANDHALA (KHURD) , POST-LADGAON THASIL-KATOL DISTRICT- NAGPUR</t>
  </si>
  <si>
    <t>Nagpur</t>
  </si>
  <si>
    <t>BANARASIDAS RUIYA HIGH SCHOOL KATOL</t>
  </si>
  <si>
    <t>KATOL / MAHARASHTRA</t>
  </si>
  <si>
    <t>NATIONAL INSTITUTE OF TECHNOLOGY NAGPUR</t>
  </si>
  <si>
    <t>2020-May</t>
  </si>
  <si>
    <t>RASHTRASANT TUKDOJI MAHARAJ NAGPUR UNIVERSITY</t>
  </si>
  <si>
    <t>PRIYADARSHANI BHAGWATI COLLEGE OF ENGINEERING NAGPUR</t>
  </si>
  <si>
    <t>AutoCAD,MS Office,MS Project,Primavera,Cost X,REVIT</t>
  </si>
  <si>
    <t>Bangalore Metro Rail Corporation Ltd. | Site Execution Intern | Bangalore | May 2026 | Jul 2026 | 8.7142857142857 Weeks | Campus Internship
Er. Prashant M. Kalbande | Trainee | Katol | Apr 2024 | May 2025 | 60.571428571429 Weeks</t>
  </si>
  <si>
    <t>Autocad
NCC
Ethics and Engineering Practices
Coursera Finance for Non-Financial Managers</t>
  </si>
  <si>
    <t>P25700435</t>
  </si>
  <si>
    <t>TEJA</t>
  </si>
  <si>
    <t>SRI</t>
  </si>
  <si>
    <t>VETAGIRI</t>
  </si>
  <si>
    <t>Teja Sri Vetagiri</t>
  </si>
  <si>
    <t>tejasrivetagiri27@gmail.com</t>
  </si>
  <si>
    <t>p25700435@student.nicmar.ac.in</t>
  </si>
  <si>
    <t>27-Apr-2002</t>
  </si>
  <si>
    <t>Telugu,English,Hindi</t>
  </si>
  <si>
    <t>2623 8465 6889</t>
  </si>
  <si>
    <t>SRINIVASA RAO VETAGIRI</t>
  </si>
  <si>
    <t>MECHANIC</t>
  </si>
  <si>
    <t>RAMA DEVI VETAGIRI</t>
  </si>
  <si>
    <t>5-49, Ramalayam Street, Peda Kancherla, Vinukonda, Guntur, 522649</t>
  </si>
  <si>
    <t>AP MODEL SCHOOL</t>
  </si>
  <si>
    <t>BOARD OF SECONDARY EDUCATION ANDHRA PRADESH</t>
  </si>
  <si>
    <t>RAJIV GANDHI UNIVERSITY OF KNOWLEDGE TECHNOLOGIES, NUZVID</t>
  </si>
  <si>
    <t>BOARD OF INTERMEDIATE EDUCATION, ANDHRA PRADESH</t>
  </si>
  <si>
    <t>AutoCAD,MS Office,MS Project, Primavera, BIM Revit, Excel</t>
  </si>
  <si>
    <t>Shreeji Infrastructure India Pvt. Ltd. | Management Trainee Engineer - Billing &amp; Planning  | Head Office Bhopal | May 2026 | Jun 2026 | 8 Weeks | Campus Internship</t>
  </si>
  <si>
    <t>Short term course on SketchUp and V-Ray
Short term course on AutoCAD Architectural</t>
  </si>
  <si>
    <t>P25700545</t>
  </si>
  <si>
    <t>KASUKURTHI</t>
  </si>
  <si>
    <t>MAHESH BABU</t>
  </si>
  <si>
    <t>Kasukurthi Mahesh Babu</t>
  </si>
  <si>
    <t>maheshbabuk2003@gmail.com</t>
  </si>
  <si>
    <t>p25700545@student.nicmar.ac.in</t>
  </si>
  <si>
    <t>17-Feb-2003</t>
  </si>
  <si>
    <t>English, Hindi, Telugu</t>
  </si>
  <si>
    <t>8567 1193 1994</t>
  </si>
  <si>
    <t>KASUKURTHI SRINU</t>
  </si>
  <si>
    <t>LABOUR</t>
  </si>
  <si>
    <t>KASUKURTHI MAHESH BABU</t>
  </si>
  <si>
    <t>LAKSHMI GANAPTHI BOYS PG, EMERALD PARK-2, PATIL WASTI, PATI NAGAR, BALEWADI</t>
  </si>
  <si>
    <t>14 -121, Ambedkar Nagar, Tanguturu, Prakasam</t>
  </si>
  <si>
    <t>Prakasam</t>
  </si>
  <si>
    <t>SRI CHAITANYA HIGH SCHOOL</t>
  </si>
  <si>
    <t>ANDHRA PRADESH RESIDENTIAL JUNIOR COLLEGE</t>
  </si>
  <si>
    <t>BOARD OF INTERMEDIATE EDUCATION ANDHARA PRAESH</t>
  </si>
  <si>
    <t>JAWAHARLAL NEHRU TECHNOLOGICAL UNIVERSITY KAKINADA</t>
  </si>
  <si>
    <t>VELAGAPUDI RAMAKRISHNA SIDDHARTHA ENGINEERING COLLEGE VIJAYAWADA</t>
  </si>
  <si>
    <t>2021-Jan</t>
  </si>
  <si>
    <t>AutoCAD,MS Office,MS Project, Staad Pro, Primavera P6, BIM, CostX/Cost X</t>
  </si>
  <si>
    <t>Kalpataru projects international limited | Graduate Engineer Trainee | Mangalagiri, Guntur district, Andhra Pradesh  | Jul 2024 | Aug 2025 | 1Y 1M | 4.5</t>
  </si>
  <si>
    <t>Fortress Infracon Limited | Project Management Consultancy Intern | Pune | May 2026 | Jul 2026 | 9.5714285714286 Weeks | Campus Internship
AURO REALITY | GET | HYDERABAD | May 2023 | Jun 2023 | 4.4285714285714 Weeks</t>
  </si>
  <si>
    <t>P25700357</t>
  </si>
  <si>
    <t>PAL</t>
  </si>
  <si>
    <t>MITUL</t>
  </si>
  <si>
    <t>DESAI</t>
  </si>
  <si>
    <t>Pal Mitul Desai</t>
  </si>
  <si>
    <t>paldesai321@gmail.com</t>
  </si>
  <si>
    <t>p25700357@student.nicmar.ac.in</t>
  </si>
  <si>
    <t>31-Aug-2003</t>
  </si>
  <si>
    <t>English, Hindi, Gujarati</t>
  </si>
  <si>
    <t>5466 7704 5579</t>
  </si>
  <si>
    <t>MITUL DESAI</t>
  </si>
  <si>
    <t>BUSINESSMAN</t>
  </si>
  <si>
    <t>MINTU DESAI</t>
  </si>
  <si>
    <t>Niraant, Opposite Diamond Factory, At And Post Parnera Pardi, Valsad</t>
  </si>
  <si>
    <t>Valsad</t>
  </si>
  <si>
    <t>ATUL VIDYALAYA, ATUL</t>
  </si>
  <si>
    <t>COUNCIL FOR THE INDIAN SCHOOL CERTIFICATE EXAMINATIONS, NEW DELHI</t>
  </si>
  <si>
    <t>INDIAN SCHOOL CERTIFICATE (ISC) EXAMINATION, NEW DELHI</t>
  </si>
  <si>
    <t>SARVAJANIK UNIVERSITY</t>
  </si>
  <si>
    <t>SARVAJANIK COLLEGE OF ENGINEERING AND TECHNOLOGY, SURAT</t>
  </si>
  <si>
    <t>2025-Jul</t>
  </si>
  <si>
    <t>MS Office,MS Project,Primavera,CostX,Revit</t>
  </si>
  <si>
    <t>New Consolidated Construction Company Limited | Civil Intern | Navi Mumbai | May 2026 | Jul 2026 | 8.7142857142857 Weeks | Campus Internship
PSP PROJECTS LIMITED | INTERN | SURAT | Jan 2025 | Mar 2025 | 11.857142857143 Weeks</t>
  </si>
  <si>
    <t>P25700421</t>
  </si>
  <si>
    <t>RAHUL</t>
  </si>
  <si>
    <t>R</t>
  </si>
  <si>
    <t>SHETTY</t>
  </si>
  <si>
    <t>Rahul R Shetty</t>
  </si>
  <si>
    <t>rahulshetty2501@gmail.com</t>
  </si>
  <si>
    <t>p25700421@student.nicmar.ac.in</t>
  </si>
  <si>
    <t>25-Feb-2001</t>
  </si>
  <si>
    <t>English, Hindi, Kannada, Marathi</t>
  </si>
  <si>
    <t>6042 2302 7283</t>
  </si>
  <si>
    <t>RAJESH J SHETTY</t>
  </si>
  <si>
    <t>RAVEENA R SHETTY</t>
  </si>
  <si>
    <t>Penta Orchid, Flat No. 104, First Floor, Opp To Railway Health Unit, Indrali, Udupi Taluk, Udupi Karnataka</t>
  </si>
  <si>
    <t>Udupi</t>
  </si>
  <si>
    <t>T A PAI ENGLISH MEDIUM HIGH SCHOOL</t>
  </si>
  <si>
    <t>KARNATAKA SECONDARY EDUCATION EXAMINATION BOARD</t>
  </si>
  <si>
    <t>POORNAPRAJNA PRE UNIVERSITY COLLEGE</t>
  </si>
  <si>
    <t>MANIPAL UNIVERSITY</t>
  </si>
  <si>
    <t>MANIPAL INSTITUTE OF TECHNOLOGY, MANIPAL</t>
  </si>
  <si>
    <t>AutoCAD,MS Office,MS Project,Primavera,Staad Pro,Etabs</t>
  </si>
  <si>
    <t>KPMG India | Analyst | Mumbai | Jul 2023 | May 2025 | 1Y 9M | 6.54</t>
  </si>
  <si>
    <t>Masin Projects | Quantum Intern | Gurugram, Haryana, India | May 2026 | Jul 2026 | 8.7142857142857 Weeks | Campus Internship
KPMG INDIA | TRAINEE | MUMBAI | Jan 2023 | Jul 2023 | 25.571428571429 Weeks</t>
  </si>
  <si>
    <t>P25700385</t>
  </si>
  <si>
    <t>SANJAY</t>
  </si>
  <si>
    <t>HONNAGUDI</t>
  </si>
  <si>
    <t>Sanjay Honnagudi</t>
  </si>
  <si>
    <t>sanjayhonnagudi@gmail.com</t>
  </si>
  <si>
    <t>p25700385@student.nicmar.ac.in</t>
  </si>
  <si>
    <t>08-Oct-2002</t>
  </si>
  <si>
    <t>English, Hindi, Kannada</t>
  </si>
  <si>
    <t>9369 5440 3448</t>
  </si>
  <si>
    <t>VEERESH HONNAGUDI</t>
  </si>
  <si>
    <t>RETIRED CO-OPERATIVE BANK EMPLOYEE</t>
  </si>
  <si>
    <t>HEMAVATHI</t>
  </si>
  <si>
    <t>Veeresh Honnagudi,_x000D_
House No: 8-5-117/38 Ganga Nilaya, Vasundara Nagara Central Public School Road Karatagi - 583229</t>
  </si>
  <si>
    <t>SRI SHARANA BASAVESHWARA ENGLISH MEDIUM HIGH SCHOOL KARATAGI</t>
  </si>
  <si>
    <t>SRI VIDYANIKETAN PU COLLEGE GANAGAVTHI</t>
  </si>
  <si>
    <t>VISVESVARAYA TECHNOLOGICAL UNIVERSITY</t>
  </si>
  <si>
    <t>BAPUJI INSTITUTE OF ENGINEERING AND TECHNOLOGY, DAVANGERE</t>
  </si>
  <si>
    <t>2020-Dec</t>
  </si>
  <si>
    <t>AutoCAD,MS Office,MS Project, Primavera, CostX, Revit Architecture, Sketchup, Vray Essential</t>
  </si>
  <si>
    <t>BENAKA DEVELOPERS AND PROJECT PVT LTD | Site Engineer | Bengaluru | Jul 2024 | Jun 2025 | 0Y 11M | 2.34</t>
  </si>
  <si>
    <t>0 Years 12 Months</t>
  </si>
  <si>
    <t>Prestige Estates Projects Limited | Site Execution and Control | Bangalore | May 2026 | Jul 2026 | 7.5714285714286 Weeks | Campus Internship
FORUM OF PRACTICING ARCHITECTS AND CONSULTING CIVIL ENGINEERS | SITE INTERN | DAVANAGERE | Aug 2023 | Sep 2023 | 3.7142857142857 Weeks</t>
  </si>
  <si>
    <t>Master in CIVIL CAD</t>
  </si>
  <si>
    <t>P25700388</t>
  </si>
  <si>
    <t>ABHINAV</t>
  </si>
  <si>
    <t>V</t>
  </si>
  <si>
    <t>Abhinav V</t>
  </si>
  <si>
    <t>abhinavvnath10@gmail.com</t>
  </si>
  <si>
    <t>p25700388@student.nicmar.ac.in</t>
  </si>
  <si>
    <t>29-Aug-2002</t>
  </si>
  <si>
    <t>English, Hindi, Malayalam, Tamil</t>
  </si>
  <si>
    <t>Football</t>
  </si>
  <si>
    <t>5052 3757 4368</t>
  </si>
  <si>
    <t>VISWANATHAN A</t>
  </si>
  <si>
    <t>RTD</t>
  </si>
  <si>
    <t>BHAGIASREE K C</t>
  </si>
  <si>
    <t>Vaiga Malur
Sivapuram</t>
  </si>
  <si>
    <t>Kannur</t>
  </si>
  <si>
    <t>BHAVANS VIDYA MANDIR CHITHALI</t>
  </si>
  <si>
    <t>JAWAHARLAL COLLEGE OF ENGINEERING AND TECHNOLOGY</t>
  </si>
  <si>
    <t>AutoCAD,MS Office,MS Project,Primavera,Revit,Sketchup</t>
  </si>
  <si>
    <t>Uralungal Labour Contract Co-operative Society Ltd (ULCCS Ltd) | Site execution | Kannur, Kerala | May 2026 | Jul 2026 | 7.7142857142857 Weeks | Campus Internship
MADECKAL CONSTRUCTIONS | INTERNSHIP TRAINEE | MUVATTUPUZHA | Jan 2022 | Jan 2022 | 0.85714285714286 Weeks
SKYLINE BUILDERS | INTERNSHIP TRAINEE | KOCHI | May 2023 | May 2023 | 1.4285714285714 Weeks</t>
  </si>
  <si>
    <t>BIM
Revit Architecture
AutoCAD 2D &amp; 3D
German - 1</t>
  </si>
  <si>
    <t>P25700589</t>
  </si>
  <si>
    <t>SHUBHAM</t>
  </si>
  <si>
    <t>CHATURVEDI</t>
  </si>
  <si>
    <t>Shubham Chaturvedi</t>
  </si>
  <si>
    <t>shubhamchaturvedi592@gmail.com</t>
  </si>
  <si>
    <t>P25700589@student.nicmar.ac.in</t>
  </si>
  <si>
    <t>14-Dec-1999</t>
  </si>
  <si>
    <t>English , Hindi</t>
  </si>
  <si>
    <t>Reading Newspapers,Watching Sports</t>
  </si>
  <si>
    <t>5285 2468 9797</t>
  </si>
  <si>
    <t>DINESH KUMAR CHATURVEDI</t>
  </si>
  <si>
    <t>KAMLESH CHATURVEDI</t>
  </si>
  <si>
    <t>HN 299, Shanti Nagar B Gujar Ki Thadi, Mansarover, Jaipur, 302019</t>
  </si>
  <si>
    <t>Jaipur</t>
  </si>
  <si>
    <t>ST SOLDIER'S PUB SCHOOL B D ROAD JAIPUR RAJ</t>
  </si>
  <si>
    <t>CBSE JAIPUR/RAJASTHAN</t>
  </si>
  <si>
    <t>BLUE HEAVEN VIDYALAYA SFS,MANSAROVAR JAIPUR</t>
  </si>
  <si>
    <t>CBSE JAIPUR / RAJASTHAN</t>
  </si>
  <si>
    <t>MANIPAL UNIVERSITY JAIPUR</t>
  </si>
  <si>
    <t>MANIPAL UNIVERSITY JAIPUR , JAIPUR / RAJASTHAN</t>
  </si>
  <si>
    <t>2022-Jul</t>
  </si>
  <si>
    <t>AutoCAD,MS Office,Primavera,APMS (Adani project management system )</t>
  </si>
  <si>
    <t>Adani Green energy limited | Assitsant Manager in project management and assurance group (PMAG ) | Ahemdabad | Jul 2022 | Aug 2023 | 1Y 0M | 6.5</t>
  </si>
  <si>
    <t>1 Year 0 Months</t>
  </si>
  <si>
    <t>Goa State Infrastruture Development Corporation Limited (GSIDC) | Site Execution Intern  | Goa medical college ,Bambolim ,goa  | May 2026 | Jul 2026 | 8.7142857142857 Weeks | Campus Internship
JAIPUR INTERNATIONAL AIRPORT LIMITED | INTERN AT PROJECTS DEPARTMENT  | JAIPUR | Feb 2022 | May 2022 | 16.857142857143 Weeks</t>
  </si>
  <si>
    <t>P25700746</t>
  </si>
  <si>
    <t>FATIMA</t>
  </si>
  <si>
    <t>BACHA</t>
  </si>
  <si>
    <t>Fatima Bacha</t>
  </si>
  <si>
    <t>fbacha174@gmail.com</t>
  </si>
  <si>
    <t>p25700746@student.nicmar.ac.in</t>
  </si>
  <si>
    <t>14-Oct-2001</t>
  </si>
  <si>
    <t>English, Hindi , Urdu , Kashmiri</t>
  </si>
  <si>
    <t>Reading,Travelling</t>
  </si>
  <si>
    <t>7240 1309 8490</t>
  </si>
  <si>
    <t>GUL MUHAMMAD BACHA</t>
  </si>
  <si>
    <t>REHANA AKHTAR</t>
  </si>
  <si>
    <t>Upper Ashpeer Sopore</t>
  </si>
  <si>
    <t>Baramulla</t>
  </si>
  <si>
    <t>Jammu Kashmir</t>
  </si>
  <si>
    <t>Srinagar</t>
  </si>
  <si>
    <t>ST.JOSEPH'S HIGHER SECONDARY SCHOOL</t>
  </si>
  <si>
    <t>THE JAMMU AND KASHMIR STATE BOARD</t>
  </si>
  <si>
    <t>2015-Nov</t>
  </si>
  <si>
    <t>2016-Nov</t>
  </si>
  <si>
    <t>2018-Nov</t>
  </si>
  <si>
    <t>2019-Jan</t>
  </si>
  <si>
    <t>VISVESVARAYA TECHNOLOGICAL UNIVERSITY (VTU),BELAGAVI</t>
  </si>
  <si>
    <t>SIR M. VISVESVARAYA INSTITUTE OF TECHNOLOGY ,BENGALURU,Karnataka</t>
  </si>
  <si>
    <t>MS Project, Primavera P6, Cubicost Tas,Cubicost TRB,AutoCAD,QGIS,Power BI,MS Office</t>
  </si>
  <si>
    <t>DataCorp Traffic Private Limited | Junior Traffic Engineer | Bengaluru | Jun 2024 | Jun 2025 | 0Y 11M | 3.6</t>
  </si>
  <si>
    <t>KPMG India | Summer Intern- Transformation-MPA | Mumbai | May 2026 | Jun 2026 | 7.5714285714286 Weeks | Campus Internship
R&amp;B Public Works Department | Student Intern | Sopore, Jammu&amp; Kashmir ,India | Aug 2023 | Sep 2023 | 4.4285714285714 Weeks</t>
  </si>
  <si>
    <t>Finance For Non- Financial Managers- EMORY University
Excel Skills Job Simulation-JPMorgan Chase &amp; Co.
MS Construction Management (Building Information Modelling)-INTI International , University Malaysia.(Distance Learning)
Data Analysis- S.P. Jain Institute of Management and Research</t>
  </si>
  <si>
    <t>P25700484</t>
  </si>
  <si>
    <t>PRITESH</t>
  </si>
  <si>
    <t>PRAKASH</t>
  </si>
  <si>
    <t>GHITRE</t>
  </si>
  <si>
    <t>Pritesh Prakash Ghitre</t>
  </si>
  <si>
    <t>priteshghitre07@gmail.com</t>
  </si>
  <si>
    <t>p25700484@student.nicmar.ac.in</t>
  </si>
  <si>
    <t>03-Aug-1999</t>
  </si>
  <si>
    <t>9102 4454 9577</t>
  </si>
  <si>
    <t>JAYSHRI</t>
  </si>
  <si>
    <t>NEAR DONGAON ROAD, SHIKSHAK COLONY, LASUR STATION, CHH. SAMBHAJINAGAR</t>
  </si>
  <si>
    <t>Aurangabad</t>
  </si>
  <si>
    <t>At. Agathan, Post. Mehaboobkheda,Tq. Gangapur, Dist. Chh. Sambhajinagar</t>
  </si>
  <si>
    <t>MAHARASHTRA PUBLIC SCHOOL</t>
  </si>
  <si>
    <t>MAHARASHTRA STATE BOARD OF SECONDARY AND HIGHER SECONDARY EDUCATION, PUNE</t>
  </si>
  <si>
    <t>VIVEKANAND ARTS, SARDAR DALIPSINGH COMMERCE AND SCIENCE COLLEGE</t>
  </si>
  <si>
    <t>CSMSS COLLEGE OF POLYTECHNIC</t>
  </si>
  <si>
    <t>DR. BABASAHEB AMBEDKAR TECHNOLOGICAL UNIVERSITY</t>
  </si>
  <si>
    <t>CSMSS, CHHATRAPATI SHAHU COLLEGE OF ENGINEERING, CHHATRAPATI SAMBHAJINAGAR</t>
  </si>
  <si>
    <t>AutoCAD,MS Office,MS Project,Primavera,Revit</t>
  </si>
  <si>
    <t>GNY Group | Site Execution and Quantity Surveyor | Chhatrapati Sambhajinagar | May 2026 | Jul 2026 | 8.7142857142857 Weeks | Campus Internship
RAMA CONSTRUCTION | Planning and Site Co-ordination | AURANGABAD, | Feb 2023 | May 2023 | 13.571428571429 Weeks
YASHRAJ INFRASTRUCTURE | Site Engineer | AURANGABAD | May 2019 | Jun 2019 | 6 Weeks</t>
  </si>
  <si>
    <t>Ethics in Engineering Practice,NPTEL
Finance for Non-Financial Managers,Coursera</t>
  </si>
  <si>
    <t>P25701065</t>
  </si>
  <si>
    <t>SURABHI</t>
  </si>
  <si>
    <t>CHANDRA</t>
  </si>
  <si>
    <t>K J</t>
  </si>
  <si>
    <t>Surabhi Chandra K J</t>
  </si>
  <si>
    <t>surabhichandra2003@gmail.com</t>
  </si>
  <si>
    <t>p25701065@student.nicmar.ac.in</t>
  </si>
  <si>
    <t>29-Jan-2003</t>
  </si>
  <si>
    <t>English, Malayalam</t>
  </si>
  <si>
    <t>8416 6006 8802</t>
  </si>
  <si>
    <t>JAYACHANDRAN C K</t>
  </si>
  <si>
    <t>SENIOR DESIGNER</t>
  </si>
  <si>
    <t>DEEPA JAYACHANDRAN</t>
  </si>
  <si>
    <t>TC 10/2018 (4), VILLA A1, BEACON COLORS, PALATHARA, POWDIKONAM, THIRUVANANTHAPURAM, KERALA</t>
  </si>
  <si>
    <t>COTTAKKATTU HOUSE, NARIYAPURAM, VALLICODE, PATHANAMTHITTA, KERALA</t>
  </si>
  <si>
    <t>Pathanamthitta</t>
  </si>
  <si>
    <t>NAVAJEEVAN BETHANY VIDYALAYA NALANCHIRA</t>
  </si>
  <si>
    <t>CENTRAL BOARD OF SECONDARY EDUCATION, KERALA</t>
  </si>
  <si>
    <t>SARVODAYA CENTRAL VIDYALAYA NALANCHIRA</t>
  </si>
  <si>
    <t>GOVERNMENT ENGINEERING COLLEGE BARTON HILL, THIRUVANANTHAPURAM</t>
  </si>
  <si>
    <t>AutoCAD, Revit Architecture, MS Excel,MS Project,SPSS, Power BI</t>
  </si>
  <si>
    <t>Deloitte Touche Tohmatsu India LLP | Intern | Mumbai | May 2026 | Jul 2026 | 8.5714285714286 Weeks | Campus Internship
KERALA RAIL DEVELOPMENT CORPORATION LIMITED | INTERN | THIRUVANANTHAPURAM, KERALA | May 2025 | Jun 2025 | 5.5714285714286 Weeks
SI PROPERTY (KERALA) PRIVATE LIMITED | INTERN | THIRUVANANTHAPURAM, KERALA | Jun 2024 | Jul 2024 | 3.4285714285714 Weeks
KERALA WATER AUTHORITY | INTERN | ARUVIKKARA, THIRUVANANTHAPURAM, KERALA | May 2023 | May 2023 | 0.85714285714286 Weeks</t>
  </si>
  <si>
    <t>P25700716</t>
  </si>
  <si>
    <t>SHIKHIL</t>
  </si>
  <si>
    <t>CHAMEL</t>
  </si>
  <si>
    <t>Shikhil Chamel</t>
  </si>
  <si>
    <t>shikhilchamel4273@gmail.com</t>
  </si>
  <si>
    <t>p25700716@student.nicmar.ac.in</t>
  </si>
  <si>
    <t>16-Jun-2001</t>
  </si>
  <si>
    <t>HINDI,ENGLISH</t>
  </si>
  <si>
    <t>9551 1578 7166</t>
  </si>
  <si>
    <t>SANJAY KUMAR CHAMEL</t>
  </si>
  <si>
    <t>CIVIL ENGINEER(GOVT.)</t>
  </si>
  <si>
    <t>RITA CHAMEL</t>
  </si>
  <si>
    <t>39/7, Ward No. -02 ,Prem Vihar ,Shamsherpur(117),Paonta Sahib</t>
  </si>
  <si>
    <t>Sirmaur</t>
  </si>
  <si>
    <t>DAYANAND PUBLIC SCHOOL</t>
  </si>
  <si>
    <t>CENTRAL BOARD OF SECONDARY EDUCATION , SHIMLA ,HIMACHAL PRADESH</t>
  </si>
  <si>
    <t>GRAPHIC ERA DEEMED TO BE UNIVERSITY</t>
  </si>
  <si>
    <t>GRAPHIC ERA , DEHRADUN ,UTTRAKHAND</t>
  </si>
  <si>
    <t>2019-Oct</t>
  </si>
  <si>
    <t>2023-Oct</t>
  </si>
  <si>
    <t>AutoCAD,MS Office,MS Project,Primavera,BIM</t>
  </si>
  <si>
    <t>Geoquest India Private Limited  | Operations Intern | New Delhi | May 2026 | Jun 2026 | 8 Weeks | Campus Internship
National Highway Authority of India | Trainee  | Ganeshpur, Dehradun | Jun 2022 | Aug 2022 | 6.2857142857143 Weeks
SHARNAGAT CONSTRUCTION PVT. LTD. | Trainee Engineer | Shimla | Dec 2023 | Nov 2024 | 48 Weeks</t>
  </si>
  <si>
    <t>P25701077</t>
  </si>
  <si>
    <t>SHOURYA</t>
  </si>
  <si>
    <t>Shourya Singh</t>
  </si>
  <si>
    <t>shourya.031.singh@gmail.com</t>
  </si>
  <si>
    <t>p25701077@student.nicmar.ac.in</t>
  </si>
  <si>
    <t>31-Oct-2001</t>
  </si>
  <si>
    <t>English, Hindi</t>
  </si>
  <si>
    <t>5989 6114 9482</t>
  </si>
  <si>
    <t>SAURABH KUMAR</t>
  </si>
  <si>
    <t>PRIYA SINGH</t>
  </si>
  <si>
    <t>PROPRIETOR</t>
  </si>
  <si>
    <t>Rzf-1 Street 1, Mahavir Enclave Palam, Sec - 1, Dwarka, Delhi - 110045</t>
  </si>
  <si>
    <t>South West Delhi</t>
  </si>
  <si>
    <t>Delhi</t>
  </si>
  <si>
    <t>VANADANA INTERNATIONAL SR SEC SCHOOL</t>
  </si>
  <si>
    <t>CENTRAL BOARD OF SECONDARY EDUCATION, NEW DELHI</t>
  </si>
  <si>
    <t>2015-Feb</t>
  </si>
  <si>
    <t>2016-Feb</t>
  </si>
  <si>
    <t>VANDANA INTERNATIONAL SR SEC SCHOOL</t>
  </si>
  <si>
    <t>BHARATI VIDYAPEETH DEEMED TO BE UNIVERSITY</t>
  </si>
  <si>
    <t>BHARATI VIDYAPEETH COLLEGE OF ENGINEERING, PUNE</t>
  </si>
  <si>
    <t>MS Project</t>
  </si>
  <si>
    <t>Janaadhar Ind Pvt Ltd | Assistant Planning Engineer  | Bangalore | Aug 2022 | Apr 2025 | 2Y 8M | 6.5</t>
  </si>
  <si>
    <t>2 Years 8 Months</t>
  </si>
  <si>
    <t>Mace Project &amp; Cost Management Pvt. Ltd | Project Management Intern | Noida, Delhi NCR | May 2026 | Jul 2026 | 8.1428571428571 Weeks | Campus Internship
SHANGHAI TUNNEL ENGINEERING COMPANY LTD. | INTERN  | DELHI  | Sep 2021 | Oct 2021 | 6 Weeks</t>
  </si>
  <si>
    <t>P25700684</t>
  </si>
  <si>
    <t>ELDHOSE</t>
  </si>
  <si>
    <t>MATHEW</t>
  </si>
  <si>
    <t>Eldhose K Mathew</t>
  </si>
  <si>
    <t>eldhosekmathew718@gmail.com</t>
  </si>
  <si>
    <t>p25700684@student.nicmar.ac.in</t>
  </si>
  <si>
    <t>10-Aug-2000</t>
  </si>
  <si>
    <t>ENGLISH,HINDI,MALAYALAM,TAMIL</t>
  </si>
  <si>
    <t>3631 9436 1614</t>
  </si>
  <si>
    <t>K.G.MATHEW</t>
  </si>
  <si>
    <t>RETIRED SECRETARY - COOPERATIVE BANK NEDUNGAPRA</t>
  </si>
  <si>
    <t>SAGILI ITTOOP</t>
  </si>
  <si>
    <t>RETIRED FIRST GRADE OVERSEER - KERALA IRRIGATION DEPARTMENT</t>
  </si>
  <si>
    <t>Kochery House Nedungapra P O, Perumbavoor</t>
  </si>
  <si>
    <t>Ernakulam</t>
  </si>
  <si>
    <t>JAWAHAR NAVODAYA VIDYALAYA NERIMANGALAM, ERNAKULAM</t>
  </si>
  <si>
    <t>CRESCENT PUBLIC SCHOOL ALUVA</t>
  </si>
  <si>
    <t>MUTHOOT INSTITUTE OF TECHNOLOGY AND SCIENCE</t>
  </si>
  <si>
    <t>2022-Nov</t>
  </si>
  <si>
    <t>AutoCAD,MS Office,MS Project,Primavera,Autodesk Revit,ETABS</t>
  </si>
  <si>
    <t>Sobha Limited | Planning Engineer | Bangalore | Dec 2022 | Jun 2025 | 2Y 5M | 3.44</t>
  </si>
  <si>
    <t>2 Years 5 Months</t>
  </si>
  <si>
    <t>Deloitte | Intern- Audit &amp; Assurance - Controls Team | Mumbai | May 2026 | Jul 2026 | 8.5714285714286 Weeks | Campus Internship</t>
  </si>
  <si>
    <t>Advance Training Programme on Geographical
ETABS - Structural 3D Analysis
Revit &amp; Total Station</t>
  </si>
  <si>
    <t>P25700508</t>
  </si>
  <si>
    <t>SAVALE</t>
  </si>
  <si>
    <t>ATHARVA</t>
  </si>
  <si>
    <t>UMESH</t>
  </si>
  <si>
    <t>Savale Atharva Umesh</t>
  </si>
  <si>
    <t>17.savale@gmail.com</t>
  </si>
  <si>
    <t>p25700508@student.nicmar.ac.in</t>
  </si>
  <si>
    <t>17-Sep-2000</t>
  </si>
  <si>
    <t>4794 9545 0814</t>
  </si>
  <si>
    <t>UMESH GOVIND SAVALE</t>
  </si>
  <si>
    <t>VIJAYA UMESH SAVALE</t>
  </si>
  <si>
    <t>Lane No- B-18, Flat No-12, Ujwal Kunj 2, Raikar Nagar, Dhayari, Pune</t>
  </si>
  <si>
    <t>DNYANGANGA ENGLISH MEDIUM SCHOOL, PUNE</t>
  </si>
  <si>
    <t>SOU VENUTAI CHAVAN POLYTECHNIC, PUNE</t>
  </si>
  <si>
    <t>2016-Aug</t>
  </si>
  <si>
    <t>RMD SINHGAD SCHOOL OF ENGINEERING, WARJE, PUNE</t>
  </si>
  <si>
    <t xml:space="preserve">MS Office, AutoCAD, Revit, MS Project, Primavera, Cost X </t>
  </si>
  <si>
    <t>Aditya Constructions | Site Engineer | Pune | Sep 2022 | Nov 2023 | 1Y 2M | 1.8
Calypso Reality | Junior Site Engineer | Pune | Dec 2023 | Sep 2024 | 0Y 9M | 2.28</t>
  </si>
  <si>
    <t>Goa State Infrastructure Development Corporation | Site Execution | Goa, India | May 2026 | Jul 2026 | 8.7142857142857 Weeks | Campus Internship</t>
  </si>
  <si>
    <t>P25701087</t>
  </si>
  <si>
    <t>VINEET</t>
  </si>
  <si>
    <t>H</t>
  </si>
  <si>
    <t>Vineet H</t>
  </si>
  <si>
    <t>vineethosmani18@gmail.com</t>
  </si>
  <si>
    <t>p25701087@student.nicmar.ac.in</t>
  </si>
  <si>
    <t>27-Apr-2001</t>
  </si>
  <si>
    <t>English, Hindi &amp; Kannada</t>
  </si>
  <si>
    <t>2478 3863 8999</t>
  </si>
  <si>
    <t>VENKATESH H</t>
  </si>
  <si>
    <t>VINAYA VENKATESH</t>
  </si>
  <si>
    <t>1027/18, Nisargadhama, Chamarajapuram, JLV Road, Mysuru</t>
  </si>
  <si>
    <t>Mysore</t>
  </si>
  <si>
    <t>JSS PUBLIC SCHOOL SIDDARTHA NAGAR MYSORE</t>
  </si>
  <si>
    <t>BASE PU COLLEGE</t>
  </si>
  <si>
    <t>DEAPARTMENT OF PRE-UNIVERSITY EDUCATION, GOVERNMENT OF KARNATAKA</t>
  </si>
  <si>
    <t>JSS SCIENCE &amp; TECHNOLOGY UNIVERSITY</t>
  </si>
  <si>
    <t>AutoCAD,MS Office,REVIT,StaadPRO</t>
  </si>
  <si>
    <t>Tata Consulting Engineers Limited | Senior Engineer | Bengaluru | Aug 2023 | Jun 2025 | 1Y 10M | 7.99</t>
  </si>
  <si>
    <t>Deloitte Touche Tohmatsu India LLP | Intern - Audit &amp; Assurance | Bengaluru | May 2026 | Jul 2026 | 8.5714285714286 Weeks | Campus Internship
M/S Foundations, Developers and Promoters, Mysuru | Intern | Mysuru | Aug 2022 | Sep 2022 | 4.4285714285714 Weeks</t>
  </si>
  <si>
    <t>P25700217</t>
  </si>
  <si>
    <t>SAI KEERTHI</t>
  </si>
  <si>
    <t>Sai Keerthi R</t>
  </si>
  <si>
    <t>saikeerthi10301@gmail.com</t>
  </si>
  <si>
    <t>p25700217@student.nicmar.ac.in</t>
  </si>
  <si>
    <t>10-Mar-2001</t>
  </si>
  <si>
    <t>English, Kannada, Hindi</t>
  </si>
  <si>
    <t>6715 7491 9682</t>
  </si>
  <si>
    <t>RANGANATH N R</t>
  </si>
  <si>
    <t>SAI DARSHAN T R</t>
  </si>
  <si>
    <t>Flat No. 408, Maruthi Enclave Apartment, Balaji Layout, Mallathahalli, Bangalore</t>
  </si>
  <si>
    <t>SRI VANI EDUCATION CENTRE</t>
  </si>
  <si>
    <t>CENTRAL BOARD OF SECONDARY EDUCATION, BANGALORE, KARNATAKA</t>
  </si>
  <si>
    <t>2005-Jun</t>
  </si>
  <si>
    <t>JAIN PU COLLEGE</t>
  </si>
  <si>
    <t>DEPARTMENT OF PRE-UNIVERSITY EDUCATION</t>
  </si>
  <si>
    <t>GLOBAL ACADEMY OF TECHNOLOGY, BANGALORE, KARNATAKA</t>
  </si>
  <si>
    <t>AutoCAD,MS Office,MS Project,Autodesk Revit,Primavera P6</t>
  </si>
  <si>
    <t>Ardent Constructions | Design Engineer | Bangalore | Jun 2023 | Jun 2025 | 2Y 0M | 3.27</t>
  </si>
  <si>
    <t>Cushman &amp; Wakefield | Project Management Intern | Bangalore | May 2026 | Jul 2026 | 8.7142857142857 Weeks | Campus Internship
SARVA HOMES | DESIGN ENGINEER INTERN | BANGALORE | Aug 2022 | Sep 2022 | 3.7142857142857 Weeks</t>
  </si>
  <si>
    <t>P25701099</t>
  </si>
  <si>
    <t>SANKET</t>
  </si>
  <si>
    <t>NAGESH</t>
  </si>
  <si>
    <t>VAIDYA</t>
  </si>
  <si>
    <t>Sanket Nagesh Vaidya</t>
  </si>
  <si>
    <t>vaidyasanket005@gmail.com</t>
  </si>
  <si>
    <t>p25701099@student.nicmar.ac.in</t>
  </si>
  <si>
    <t>02-Oct-2001</t>
  </si>
  <si>
    <t>4037 4029 8460</t>
  </si>
  <si>
    <t>NAGESH VAIDYA</t>
  </si>
  <si>
    <t>PRIVATE JOB</t>
  </si>
  <si>
    <t>SARIKA VAIDYA</t>
  </si>
  <si>
    <t>A-19, RAJYOG COLONY ROAD_x000D_
OPPOSITE RADHE GOVIND APARTMENT NIGDI</t>
  </si>
  <si>
    <t>Rajsarthi Nagar ,svm Colony_x000D_
Tulujai Niwas</t>
  </si>
  <si>
    <t>SVM HIGH SCHOOL KINWAT</t>
  </si>
  <si>
    <t>MAHARASHTRA STATE BOARD</t>
  </si>
  <si>
    <t>DEOGIRI COLLEGE OF ENGINEERING</t>
  </si>
  <si>
    <t>SAVITRIBAI PHULE UNIVERSITY PUNE</t>
  </si>
  <si>
    <t>DR.D.Y.PATIL COLLEGE OF ENGINEERING AKURDI , PUNE</t>
  </si>
  <si>
    <t>AutoCAD,MS Office,MS Project,Catia,UG NX,Soildworks</t>
  </si>
  <si>
    <t>Moldetk Ltd. | Design Engineer | Pune | Apr 2023 | Apr 2025 | 2Y 0M | 25</t>
  </si>
  <si>
    <t>Ecoboard Industries Ltd. | Project Management Intern | Pune | May 2026 | Jun 2026 | 8 Weeks | Campus Internship</t>
  </si>
  <si>
    <t>Introduction to Mechanical Engineering Design and Manufacturing with Fusion 360
Project Management: The Basics for Success
Initiating and Planning Projects
Introduction to Corporate Finance</t>
  </si>
  <si>
    <t>P25700032</t>
  </si>
  <si>
    <t>SAI</t>
  </si>
  <si>
    <t>CHAND</t>
  </si>
  <si>
    <t>YEDLA</t>
  </si>
  <si>
    <t>Sai Chand Yedla</t>
  </si>
  <si>
    <t>saichandyedla@gmail.com</t>
  </si>
  <si>
    <t>p25700032@student.nicmar.ac.in</t>
  </si>
  <si>
    <t>30-Aug-2004</t>
  </si>
  <si>
    <t>English, Telugu, and Hindi</t>
  </si>
  <si>
    <t>4538 0362 3480</t>
  </si>
  <si>
    <t>SRINIVASA RAO YEDLA</t>
  </si>
  <si>
    <t>PRIVATE</t>
  </si>
  <si>
    <t>LAVANYA YEDLA</t>
  </si>
  <si>
    <t>36-13-12, KALIMIREDDY VAARI STREET, INNISPETA, RAJAHMUNDRY URBAN, EAST GODAVARI, ANDHRA PRADESH- 533101.</t>
  </si>
  <si>
    <t>East Godavari</t>
  </si>
  <si>
    <t>SRI CHAITANYA TECHNO SCHOOL MORAMPUDI</t>
  </si>
  <si>
    <t>PRATHIBHA JUNIOR COLLEGE</t>
  </si>
  <si>
    <t>BOARD OF INTERMEDIATE EDUCATION ANDHRA PRADESH</t>
  </si>
  <si>
    <t>JAWAHARLAL NEHRU TECHNOLOGICAL UNIVERSITY</t>
  </si>
  <si>
    <t>SAGI RAMA KRISHNAM RAJU ENGINEERING COLLEGE</t>
  </si>
  <si>
    <t>AutoCAD,MS Office,MS Project,Primavera,REVIT,CostX</t>
  </si>
  <si>
    <t>Rail India Technical and Economical Services Limited  | Planning Intern | Gurugram  | May 2026 | Jul 2026 | 9.7142857142857 Weeks | Campus Internship
ANDHRA PRADESH POWER GENERATION CORPORATION LIMITED | INTERN | POLAVARAM | Dec 2024 | Apr 2025 | 17.285714285714 Weeks
RASHTRIYA ISPAT NIGAM LIMITED | INTERN | VISAKHAPTNAM | Jul 2024 | Jul 2024 | 3.7142857142857 Weeks
ASCENT CS GLOBAL | INTERN | BHIMAVARAM | Jul 2023 | Sep 2023 | 8.8571428571429 Weeks</t>
  </si>
  <si>
    <t>P25700227</t>
  </si>
  <si>
    <t>ANKITA</t>
  </si>
  <si>
    <t>KUMARI</t>
  </si>
  <si>
    <t>SINHA</t>
  </si>
  <si>
    <t>Ankita Kumari Sinha</t>
  </si>
  <si>
    <t>ankitakumarisinha21@gmail.com</t>
  </si>
  <si>
    <t>p25700227@student.nicmar.ac.in</t>
  </si>
  <si>
    <t>23-Aug-1998</t>
  </si>
  <si>
    <t>Music</t>
  </si>
  <si>
    <t>2706 8302 4913</t>
  </si>
  <si>
    <t>DHIRAJ KUMAR SINGH</t>
  </si>
  <si>
    <t>AGRICULTURE</t>
  </si>
  <si>
    <t>ARTI KUMARI</t>
  </si>
  <si>
    <t>Bellandur Main road, Bangaluru</t>
  </si>
  <si>
    <t>Bellabdur Main road, Bangaluru</t>
  </si>
  <si>
    <t>SATYAM INTERNATIONAL SCHOOL</t>
  </si>
  <si>
    <t>CBSE, PATNA</t>
  </si>
  <si>
    <t>2012-Apr</t>
  </si>
  <si>
    <t>GIRLS HIGH SCHOOL</t>
  </si>
  <si>
    <t>BBOSE,PATNA</t>
  </si>
  <si>
    <t>2015-Jul</t>
  </si>
  <si>
    <t>2016-Dec</t>
  </si>
  <si>
    <t>TECHNO INDIA COLLEGE OF TECHNOLOGY, KOLKATA</t>
  </si>
  <si>
    <t>Revit- Architecture and structure,Navisworks,Bluebeam,Autodesk Construction Cloud,K Track,Sketch up,Archicad,MS Excel, AutoCAD,MS Office,MS Project,Primavera,Civil 3D</t>
  </si>
  <si>
    <t>Pinnacle Infotech Solutions | BIM Engineer | Durgapur, West Bengal | Aug 2021 | Aug 2023 | 2Y 0M | 3.6
Intec Infra Technologies Pvt. Ltd. | BIM-Architect | Gurugram, Haryana | Sep 2023 | Jul 2025 | 1Y 10M | 6.84</t>
  </si>
  <si>
    <t>3 Years 10 Months</t>
  </si>
  <si>
    <t>Ahluwalia Contracts (India) Limited  | Project Coordinator Intern - Formwork Department  | Delhi | May 2026 | Jun 2026 | 7.7142857142857 Weeks | Campus Internship</t>
  </si>
  <si>
    <t>Engineering Project Management  Time and Cost Management
Engineering Project Management: Initiating and Planning
Oil &amp; Gas Industry Operations and Markets
PMP certification
Project Admin Scholar - Digi QC
Construction Aspects of Formwork
Ethics in Engineering Practice</t>
  </si>
  <si>
    <t>P25701109</t>
  </si>
  <si>
    <t>SIDDHI</t>
  </si>
  <si>
    <t>SUNIL</t>
  </si>
  <si>
    <t>DHAYGUDE</t>
  </si>
  <si>
    <t>Siddhi Sunil Dhaygude</t>
  </si>
  <si>
    <t>dhaygudesiddhi14@gmail.com</t>
  </si>
  <si>
    <t>p25701109@student.nicmar.ac.in</t>
  </si>
  <si>
    <t>14-Sep-2003</t>
  </si>
  <si>
    <t>ENGLISH</t>
  </si>
  <si>
    <t>5748 7125 0475</t>
  </si>
  <si>
    <t>JOB</t>
  </si>
  <si>
    <t>NUTAN</t>
  </si>
  <si>
    <t>Plot No. 26 City Point Society Magarpatta Hadapsar Pune 411028</t>
  </si>
  <si>
    <t>ST. ANNE'S HIGH SCHOOL</t>
  </si>
  <si>
    <t>SSC   MAHARASHTRA</t>
  </si>
  <si>
    <t>SIR PARSHURAMBHAU COLLEGE</t>
  </si>
  <si>
    <t>HSC MAHARASHTRA</t>
  </si>
  <si>
    <t>PUNE UNIVERSITY</t>
  </si>
  <si>
    <t>VISHWAKARMA INSTITUTE OF INFORMATION TECHNOLOGY PUNE</t>
  </si>
  <si>
    <t>AutoCAD,MS Office,MS Project,Primavera,MS Excel,Candy, BIM</t>
  </si>
  <si>
    <t>New Consolidated Construction Co. Ltd | Project planning  | Mumbai | May 2026 | Jul 2026 | 8.7142857142857 Weeks | Campus Internship
Progenius Pavements | research intern | Sinhagad  | Jan 2023 | Apr 2024 | 65 Weeks
ZENITH CONSULTANT | SITE INTERN  | BANER | Aug 2024 | Dec 2024 | 20.571428571429 Weeks</t>
  </si>
  <si>
    <t>P25700543</t>
  </si>
  <si>
    <t>NAVEEN</t>
  </si>
  <si>
    <t>JOSON</t>
  </si>
  <si>
    <t>Naveen Joson</t>
  </si>
  <si>
    <t>naveenjoson@gmail.com</t>
  </si>
  <si>
    <t>p25700543@student.nicmar.ac.in</t>
  </si>
  <si>
    <t>29-Sep-1999</t>
  </si>
  <si>
    <t>English, Malayalam, Hindi</t>
  </si>
  <si>
    <t>6160 5414 4107</t>
  </si>
  <si>
    <t>JOSON MANAVALAN</t>
  </si>
  <si>
    <t>LAWYER</t>
  </si>
  <si>
    <t>LAKSHMI T</t>
  </si>
  <si>
    <t>62/980 Thottekkat House, Thottekkat Compound, Durbar Hall Road, Kochi</t>
  </si>
  <si>
    <t>BHAVANS VIDYA MANDIR GIRINAGAR COCHIN KERALA</t>
  </si>
  <si>
    <t>COCHIN UNIVERSITY OF SCIENCE AND TECHNOLOGY</t>
  </si>
  <si>
    <t>SCHOOL  OF ENGINEERING, CUSAT, KOCHI</t>
  </si>
  <si>
    <t>MS Office,Java,Tableau,MySQL</t>
  </si>
  <si>
    <t>Tata Consultancy Services | Assistant Systems Engineer | Kochi, Kerala | Dec 2021 | Jan 2024 | 2Y 0M | 3.88</t>
  </si>
  <si>
    <t>Sobha Limited | Project Management Intern | Hyderabad, Telangana | May 2026 | Jul 2026 | 9 Weeks | Campus Internship
The Fertilisers and Chemicals Travancore Limited | Internship Trainee | Udyogamandal, Ernakulam, Kerala | Jun 2019 | Jun 2019 | 0.71428571428571 Weeks</t>
  </si>
  <si>
    <t>Professional Certificate Course in Data Analytics</t>
  </si>
  <si>
    <t>P25701059</t>
  </si>
  <si>
    <t>PRIYANKA</t>
  </si>
  <si>
    <t>S</t>
  </si>
  <si>
    <t>Priyanka S</t>
  </si>
  <si>
    <t>priyankashiremath878@gmail.com</t>
  </si>
  <si>
    <t>p25701059@student.nicmar.ac.in</t>
  </si>
  <si>
    <t>17-Jun-2003</t>
  </si>
  <si>
    <t>English,Hindi and Kannada</t>
  </si>
  <si>
    <t>9356 7359 6680</t>
  </si>
  <si>
    <t>SATHAYYA B</t>
  </si>
  <si>
    <t>NAGAMMA</t>
  </si>
  <si>
    <t>968 VEERABHADRESHWARA NILAYA , BANASHANKARI 6TH STAGE ,2ND BLOCK KARIYANPALYA</t>
  </si>
  <si>
    <t>#13 20th Main Road  , JC Nagar Kurubarahalli Bangalore 560086</t>
  </si>
  <si>
    <t>PRIYANKA S</t>
  </si>
  <si>
    <t>RNS PRE UNIVERSITY COLLAGE</t>
  </si>
  <si>
    <t>DEPARTMENT OF PRE-UNIVERSITY EDUCATION KARNATAKA</t>
  </si>
  <si>
    <t>VISVESVARAYA TECHNOLOGICAL UNIVERSITY , BELAGAVI</t>
  </si>
  <si>
    <t>JSS ACADEMY OF TECHNICAL EDUCATION</t>
  </si>
  <si>
    <t>AutoCAD,MS Excel,MS Project,Primavera,Revit,Candy,Power BI</t>
  </si>
  <si>
    <t>Systra India | Regional Technical Centre (CTR) | SYSTRA MVA Consulting (India) Pvt. Ltd. Prestige Towers, 8th Floor, Residency Road, Shanthala Nagar, Ashok  Nagar, Bengaluru, Karnataka- 560027 | May 2026 | Jul 2026 | 8.5714285714286 Weeks | Campus Internship
CHETAN INFRATECH CONSULTANTS PVT.LTD | Intern | Banshankari 1st stage, Srinagar | Feb 2025 | Apr 2025 | 11.857142857143 Weeks
Nagarjuna Construction Company | Intern | HBR layout | Oct 2024 | Jan 2025 | 9.4285714285714 Weeks
RITES | SITE INTERN | CHALLAGHATA, BANGALORE | Nov 2023 | Dec 2023 | 4.2857142857143 Weeks</t>
  </si>
  <si>
    <t>P25700500</t>
  </si>
  <si>
    <t>ARURU</t>
  </si>
  <si>
    <t>CHARAN SAI</t>
  </si>
  <si>
    <t>Aruru Charan Sai</t>
  </si>
  <si>
    <t>aruru.charansai31@gmail.com</t>
  </si>
  <si>
    <t>p25700500@student.nicmar.ac.in</t>
  </si>
  <si>
    <t>31-Jul-2002</t>
  </si>
  <si>
    <t>ENGLISH,TELUGU,HINDI</t>
  </si>
  <si>
    <t>8230 1506 6300</t>
  </si>
  <si>
    <t>ARURU ARAVIND KRISHNA</t>
  </si>
  <si>
    <t>ARURU MADHURI</t>
  </si>
  <si>
    <t>00,ARURU Village,Chitamuru Mandal,Tirupati Dist.</t>
  </si>
  <si>
    <t>Sri Balaji</t>
  </si>
  <si>
    <t>RATNAM EM HIGH SCHOOL</t>
  </si>
  <si>
    <t>TIRUMALA JUNIOR KALASALA</t>
  </si>
  <si>
    <t>SRI VENKATESWARA UNIVERSITY</t>
  </si>
  <si>
    <t>SRI VENKATESWARA UNIVERSITY COLLEGE OF ENGINEERING-TIRUPATI/ANDHRA PRADESH</t>
  </si>
  <si>
    <t>2024-May</t>
  </si>
  <si>
    <t>AutoCAD,MS Office,MS Project,Primavera,RIB CostX,Infor</t>
  </si>
  <si>
    <t>NAGARJUNA CONSTRUCTION COMPANY (NCC) Ltd. | Quantity Surveyor-GET | Navi Mumbai | May 2024 | May 2025 | 1Y 0M | 3.2</t>
  </si>
  <si>
    <t>Deloitte Touche Tohmatsu India LLP | Intern-Audit and Assurance | Bengaluru | May 2026 | Jul 2026 | 8.5714285714286 Weeks | Campus Internship
GOVERNAMENT OF ANDHRA PRADESH | STUDENT | RAYADURG | May 2023 | May 2023 | 4.2857142857143 Weeks</t>
  </si>
  <si>
    <t>NPTEL-Air Pollution and Control
NPTEL-Ethics in Engineering
NPTEL-Leadership and Team Effectiveness
NPTEL-Soft Skills</t>
  </si>
  <si>
    <t>P25700674</t>
  </si>
  <si>
    <t>ABHISHEK</t>
  </si>
  <si>
    <t>ATUL</t>
  </si>
  <si>
    <t>DESHMUKH</t>
  </si>
  <si>
    <t>Abhishek Atul Deshmukh</t>
  </si>
  <si>
    <t>abhishekcoc1994@gmail.com</t>
  </si>
  <si>
    <t>p25700674@student.nicmar.ac.in</t>
  </si>
  <si>
    <t>23-Feb-2004</t>
  </si>
  <si>
    <t>ENGLISH,MARATHI,HINDI</t>
  </si>
  <si>
    <t>7113 7199 3172</t>
  </si>
  <si>
    <t>ATUL DESHMUKH</t>
  </si>
  <si>
    <t>MANISHA DESHMUKH</t>
  </si>
  <si>
    <t>BEHIND SHANTI MARKET, SAHYADRI COLONY, ROOM NO.34, ULHASNAGAR-1, 421001</t>
  </si>
  <si>
    <t>CENTURY RAYON HIGH SCHOOL, SHAHAD</t>
  </si>
  <si>
    <t>S. H. JONDHALE POLYTECHNIC, DOMBIVLI (W)</t>
  </si>
  <si>
    <t>2022-Mar</t>
  </si>
  <si>
    <t>SARASWATI COLLEGE OF ENGINEERING, KHARGHAR</t>
  </si>
  <si>
    <t>AutoCAD,MS Office, Primavera P6, CostX, MSP</t>
  </si>
  <si>
    <t>J. Kumar Infraprojects Ltd. | Intern | Mumbai | May 2026 | Jul 2026 | 9.7142857142857 Weeks | Campus Internship</t>
  </si>
  <si>
    <t>P25700456</t>
  </si>
  <si>
    <t>SUMEET</t>
  </si>
  <si>
    <t>SACHIN</t>
  </si>
  <si>
    <t>RUNWAL</t>
  </si>
  <si>
    <t>Sumeet Sachin Runwal</t>
  </si>
  <si>
    <t>sumeetrunwal0269@gmail.com</t>
  </si>
  <si>
    <t>p25700456@student.nicmar.ac.in</t>
  </si>
  <si>
    <t>28-Nov-1997</t>
  </si>
  <si>
    <t>English, Hindi, Marathi.</t>
  </si>
  <si>
    <t>7295 8233 0903</t>
  </si>
  <si>
    <t>SACHIN  SHANTILAL RUNWAL</t>
  </si>
  <si>
    <t>RAKHEE SACHIN RUNWAL</t>
  </si>
  <si>
    <t>.</t>
  </si>
  <si>
    <t>PLOT NO. 56, VIKAS COLONY, NEAR INCOME TAX OFFICE, SAKRI ROAD, DHULE</t>
  </si>
  <si>
    <t>Dhule</t>
  </si>
  <si>
    <t>1735, Runwal Ledij Shopping, Agra Road, Dhule.</t>
  </si>
  <si>
    <t>CANOSSA CONVENT HIGH SCHOOL</t>
  </si>
  <si>
    <t>NASHIK DIVISIONAL BOARD</t>
  </si>
  <si>
    <t>SHRI NANA SAHEB ZULAL ZULAL BHILAJIRAO PATIL HIGHER SECONDARY SCHOOL</t>
  </si>
  <si>
    <t>SHRI SHIVAJI VIDYA PRASARAK SANSTHA'S BAPUSAHEB SHIVAJIRAO DEORE POLYTECHNIC, DHULE</t>
  </si>
  <si>
    <t>R. C. PATEL INSTITUTE OF TECHNOLOGY, SHIRPUR.</t>
  </si>
  <si>
    <t>Runwal groups | Junior Engineer | Mumbai | Oct 2022 | Jul 2025 | 2Y 9M | 4.42</t>
  </si>
  <si>
    <t>2 Years 9 Months</t>
  </si>
  <si>
    <t>Shilpkar Construction Pvt. Ltd. | Project planning and Management intern | Delhi | May 2026 | Jun 2026 | 8.1428571428571 Weeks | Campus Internship
Runwal Group | General Trainee Engineer | Mumbai | Mar 2022 | Sep 2022 | 26.285714285714 Weeks</t>
  </si>
  <si>
    <t>AutoCADD</t>
  </si>
  <si>
    <t>P25700228</t>
  </si>
  <si>
    <t>ABHAY</t>
  </si>
  <si>
    <t>YADAV</t>
  </si>
  <si>
    <t>Abhay Yadav</t>
  </si>
  <si>
    <t>abhayyaduvanshi2000@gmail.com</t>
  </si>
  <si>
    <t>p25700228@student.nicmar.ac.in</t>
  </si>
  <si>
    <t>18-Oct-2000</t>
  </si>
  <si>
    <t>Gym,Trekking</t>
  </si>
  <si>
    <t>7659 5240 7408</t>
  </si>
  <si>
    <t>NEERAJ KANT YADAV</t>
  </si>
  <si>
    <t>MANOJ KUMARI</t>
  </si>
  <si>
    <t>1031, ULTIMA HOSTEL, NICMAR UNIVERSITY, RAM NAGAR, BANER</t>
  </si>
  <si>
    <t>1/250 Suhag Nagar</t>
  </si>
  <si>
    <t>Firozabad</t>
  </si>
  <si>
    <t>KIDS CORNER HAPPY SENIOR SECONDARY SCHOOL</t>
  </si>
  <si>
    <t>CBSE, FIROZABAD, UTTAR PRADESH</t>
  </si>
  <si>
    <t>KIIT UNIVERSITY</t>
  </si>
  <si>
    <t>KIIT UNIVERSITY, BHUBANESWAR, ODISHA</t>
  </si>
  <si>
    <t>Econstruct Design &amp; Build Pvt Ltd. | Intern | Bangalore | May 2026 | Jun 2026 | 8.1428571428571 Weeks | Campus Internship
Simplex Infrastructures Limited | Intern | Barabehra, Kolkata, West Bengal | Jun 2022 | Jul 2022 | 4.2857142857143 Weeks</t>
  </si>
  <si>
    <t>P25701007</t>
  </si>
  <si>
    <t>YASH</t>
  </si>
  <si>
    <t>PRAVIN</t>
  </si>
  <si>
    <t>SONAR</t>
  </si>
  <si>
    <t>Yash Pravin Sonar</t>
  </si>
  <si>
    <t>yashsonar0101@gmail.com</t>
  </si>
  <si>
    <t>p25701007@student.nicmar.ac.in</t>
  </si>
  <si>
    <t>01-Sep-2001</t>
  </si>
  <si>
    <t>3254 5005 3230</t>
  </si>
  <si>
    <t>VANDANA</t>
  </si>
  <si>
    <t>Flat No. 301, Plot No. 382, Datta Prasanna Apartment Near Datta Mandir, Sai Section,_x000D_
Ambarnath City</t>
  </si>
  <si>
    <t>SMT SUHASINI PRABHAKAR ADHIKARI MADHYAMIK VIDHYALAY</t>
  </si>
  <si>
    <t>MAHARASTRA STATE BOARD OF SECONDARY AND HIGHER SECONDARY EDUCATION, AMBERNATH/MAHARASTRA</t>
  </si>
  <si>
    <t>NEW ENGLISH HIGH SCHOOL AND JUNIOR COLLEGE</t>
  </si>
  <si>
    <t>MAHARASTRA STATE BOARD OF SECONDARY AND HIGHER SECONDARY EDUCATION, ULHASNAGAR/MAHARASTRA</t>
  </si>
  <si>
    <t>S.H. JONDHALE POLYTECHNIC, DOMBIVLI/MAHARASTRA</t>
  </si>
  <si>
    <t>2021-Sep</t>
  </si>
  <si>
    <t>MAHARASTRA INSTITUTE OF TECHNOLOGY WORLD PEACE UNIVERSITY, PUNE/MAHARASTRA</t>
  </si>
  <si>
    <t>Primavera P6, MS Project, Microsoft Excel, SAP, MS Office, AutoCAD</t>
  </si>
  <si>
    <t>SHAPOORJI PALLONJI AND COMPANY PRIVATE LIMITED | Graduate Engineer Trainee (Civil) | Kandivali, Mumbai  | Aug 2024 | Dec 2024 | 0Y 4M | 3.75</t>
  </si>
  <si>
    <t>0 Years 4 Months</t>
  </si>
  <si>
    <t>NEW CONSOLIDATED CONSTRUCTION CO. LTD. | Civil Engineer Intern  | Seawoods, Navi Mumbai  | May 2026 | Jul 2026 | 8.7142857142857 Weeks | Campus Internship
PARANJAPE SCHEMES (CONSTRUCTION) LIMITED | Civil Engineer Intern  | Wakad, Pune  | Feb 2024 | May 2024 | 14.857142857143 Weeks</t>
  </si>
  <si>
    <t xml:space="preserve">Oracle Primavera P6 
Microsoft Project 
Autodesk AutoCAD </t>
  </si>
  <si>
    <t>P25700538</t>
  </si>
  <si>
    <t>SREYA</t>
  </si>
  <si>
    <t>RAJ</t>
  </si>
  <si>
    <t>Sreya Raj</t>
  </si>
  <si>
    <t>sreyaraj27@gmail.com</t>
  </si>
  <si>
    <t>p25700538@student.nicmar.ac.in</t>
  </si>
  <si>
    <t>04-Jan-2002</t>
  </si>
  <si>
    <t>English, Malayalam, Tamil</t>
  </si>
  <si>
    <t>5025 4395 4610</t>
  </si>
  <si>
    <t>PADMARAJAN</t>
  </si>
  <si>
    <t>RTD. SUBENGINEER</t>
  </si>
  <si>
    <t>SUJITHA</t>
  </si>
  <si>
    <t>SREYAS,CHARUKADU, CHEMMAKADU PO, PANAYAM,KOLLAM</t>
  </si>
  <si>
    <t>Kollam</t>
  </si>
  <si>
    <t>SREYA RAJ</t>
  </si>
  <si>
    <t>GOVERNMENT HIGHER SECONDARY SCHOOL ANCHALOOMOOD</t>
  </si>
  <si>
    <t>KERALA STATE BOARD OF HSE</t>
  </si>
  <si>
    <t>RAJIV GANDHI INSTITUTE OF TECHNOLOGY KOTTAYAM</t>
  </si>
  <si>
    <t>AutoCAD,MS Office,MS Project,REVIT,NAVISWORK,3DS MAX,Primavera,MS Project</t>
  </si>
  <si>
    <t>SOBHA LIMITED | Project Management Intern | Bengaluru, Karnataka, India | May 2026 | Jul 2026 | 9 Weeks | Campus Internship
RDS INFOPARK | BIM MODELER | KORATTY,THRISSUR | Apr 2025 | Apr 2025 | 2.5714285714286 Weeks
BIM CAFE LEARNING HUB | BIM MODELER | ERNAKULAM | Oct 2024 | Mar 2025 | 22.142857142857 Weeks
PWD BUILDINGS SUB DIVISION | STUDENT INTERN | KOLLAM | May 2023 | May 2023 | 0.57142857142857 Weeks</t>
  </si>
  <si>
    <t>Building Information Modeling
Revit Architecture
3DS Max
Navisworks Manage
AutoCAD
Construction Equipment Maintenance &amp; Safety</t>
  </si>
  <si>
    <t>P25700485</t>
  </si>
  <si>
    <t>PRATHAM</t>
  </si>
  <si>
    <t>DHANAJKAR</t>
  </si>
  <si>
    <t>Pratham Sanjay Dhanajkar</t>
  </si>
  <si>
    <t>dhanajkarpratham@gmail.com</t>
  </si>
  <si>
    <t>p25700485@student.nicmar.ac.in</t>
  </si>
  <si>
    <t>29-Oct-2001</t>
  </si>
  <si>
    <t>English, Marathi, Hindi</t>
  </si>
  <si>
    <t>7136 5876 7526</t>
  </si>
  <si>
    <t>NANDA</t>
  </si>
  <si>
    <t>At Dhanaj Post Chondi, TQ Mukhed, Dist Nanded</t>
  </si>
  <si>
    <t>SHAHIR ANNABHAU SATHE VIDYALAYA,MUKHED</t>
  </si>
  <si>
    <t>SSC/NANDED/MAHARASHTRA</t>
  </si>
  <si>
    <t>SAHIR ANNABHAU SATHE JUNIOR COLLEGE, MUKHED</t>
  </si>
  <si>
    <t>HSC/NANDED/MAHARASHTRA</t>
  </si>
  <si>
    <t>2019-june</t>
  </si>
  <si>
    <t>SINHGAD COLLEGE OF ENGINEERING VADGAO BK,PUNE MAHARASHTRA</t>
  </si>
  <si>
    <t>AutoCAD,MS Office,MS Project,Primavera,Cost X,Autodesk Revit</t>
  </si>
  <si>
    <t>Pundlik Builders And Developers | Project Engineer  | Nanded | Jun 2024 | Jun 2025 | 1Y 0M | 2.04</t>
  </si>
  <si>
    <t>T and T Infra Pvt Ltd. | Site Execution &amp; Coordination Intern | Pune | May 2026 | Jul 2026 | 9.1428571428571 Weeks | Campus Internship
Electrocivil Corporation | Intern  | Pune | Feb 2023 | Mar 2023 | 6.4285714285714 Weeks</t>
  </si>
  <si>
    <t>P25701048</t>
  </si>
  <si>
    <t>BANDARU</t>
  </si>
  <si>
    <t>VANITHA DEVI</t>
  </si>
  <si>
    <t>Bandaru Vanitha Devi</t>
  </si>
  <si>
    <t>vanithadevi20@gmail.com</t>
  </si>
  <si>
    <t>p25701048@student.nicmar.ac.in</t>
  </si>
  <si>
    <t>25-Oct-2002</t>
  </si>
  <si>
    <t>Hindi,English,Telugu</t>
  </si>
  <si>
    <t>2487 0243 1017</t>
  </si>
  <si>
    <t>BANDARU RAMESH</t>
  </si>
  <si>
    <t>BANDARU RADHA</t>
  </si>
  <si>
    <t>Devangula Veedhi, Alamanda, Jami Mandal, Vizinagaram District</t>
  </si>
  <si>
    <t>Vizianagaram</t>
  </si>
  <si>
    <t>KENDRIYA VIDYALAYA NO1,NAUSENABAUGH VISHAKAPATANAM</t>
  </si>
  <si>
    <t>CENTRAL BOARD OF SECONDARY EDUCATION VISHAKHAPATNAM</t>
  </si>
  <si>
    <t>2014-Apr</t>
  </si>
  <si>
    <t>KENDRIYA VIDYALAYA NO1 , NAUSENABAUGH VISHAKAPATANAM</t>
  </si>
  <si>
    <t>CENTRAL BOARD OF SECONDARY EDUCATION, VISHAKAPATANAM</t>
  </si>
  <si>
    <t>JNTU(GV) VIZIANAGARAM ANDHRA PRADESH</t>
  </si>
  <si>
    <t>MVGR COLLEGE OF ENGINEERING ,VIZIANAGARAM</t>
  </si>
  <si>
    <t>ARCGIS, Autodesk AutoCAD, Candy, MS Office, MS Projects, Power BI, Primavera P6, QGIS, SPSS</t>
  </si>
  <si>
    <t>Asian Paints | Sales Engineer | Hyderabad | May 2026 | Jul 2026 | 8.7142857142857 Weeks | Campus Internship
NATIONAL INSTITUTE OF CONSTRUCTION MANAGEMENT AND RESEARCH | SUMMER INTERN | HYDERBAD | Jun 2024 | Jun 2024 | 2.4285714285714 Weeks</t>
  </si>
  <si>
    <t>Autonomus Drone Development Challenge (ADDC)2024
Six Sigma Tools for Define and Measure
Oracle Primavera P6 – Project Setup and Basic Management
Microeconomics Principles
NPTEL  Integrated Waste Management for a Smart City</t>
  </si>
  <si>
    <t>P25700031</t>
  </si>
  <si>
    <t>AKHIL</t>
  </si>
  <si>
    <t>RAJABOINA</t>
  </si>
  <si>
    <t>Akhil Rajaboina</t>
  </si>
  <si>
    <t>akhilrajaboina.ce@gmail.com</t>
  </si>
  <si>
    <t>p25700031@student.nicmar.ac.in</t>
  </si>
  <si>
    <t>24-May-2001</t>
  </si>
  <si>
    <t>Telugu, English, Hindi</t>
  </si>
  <si>
    <t>3872 9242 9817</t>
  </si>
  <si>
    <t>RAMA</t>
  </si>
  <si>
    <t>1-30/2, Vill: Shayampet (H), Mdl: Geesugonda, Dist: Warangal, Telangana, India - 506330.</t>
  </si>
  <si>
    <t>Z P P SECONDARY SCHOOL DHARMARAM</t>
  </si>
  <si>
    <t>BOARD OF SECONDARY EDUCATION, TELANGANA</t>
  </si>
  <si>
    <t>RAJIV GANDHI UNIVERSITY OF KNOWLEDGE TECHNOLOGIES, BASAR</t>
  </si>
  <si>
    <t>AutoCAD,MS Office,MS Project,Primavera,Power BI,STAAD.Pro,CostX,Revit</t>
  </si>
  <si>
    <t>Navayuga Engineering Company Limited | Project Monitoring and Control | Silkyara - Barkot, Uttarakhand | Jul 2024 | Jun 2025 | 0Y 11M | 3.1</t>
  </si>
  <si>
    <t>Masin Projects Private Limited | Delay/Quantum | Mumbai | May 2026 | Jul 2026 | 8.7142857142857 Weeks | Campus Internship
Roads and Buildings Department, Telangana State | Site Supervision | Nizamabad, Telangana State | May 2023 | Jun 2023 | 5.5714285714286 Weeks</t>
  </si>
  <si>
    <t>Certified Program in Contract Management by i-NET | World Bank Group
Construction Project Management: Planning &amp; Execution by Udemy
Finance for Non-Financial Managers by Coursera | Emory University
Certificate in Data Analysis by Coursera | SPJIMR
Principles of Management by NPTEL | IIT Roorkee
Excel Essential Training by LinkedIn Learning</t>
  </si>
  <si>
    <t>P25700556</t>
  </si>
  <si>
    <t>POOJITHA SAI</t>
  </si>
  <si>
    <t>BASATI</t>
  </si>
  <si>
    <t>Poojitha Sai Basati</t>
  </si>
  <si>
    <t>poojithasaibasati@gmail.com</t>
  </si>
  <si>
    <t>p25700556@student.nicmar.ac.in</t>
  </si>
  <si>
    <t>23-Oct-2003</t>
  </si>
  <si>
    <t>4432 8553 1307</t>
  </si>
  <si>
    <t>BASATI KOTESWARA RAO</t>
  </si>
  <si>
    <t>GOVT TEACHER</t>
  </si>
  <si>
    <t>YADAVALLI VS PARVATHI</t>
  </si>
  <si>
    <t>1-48/2 Seetha Gardens,sanivarapu Peta 534003_x000D_
Eluru,Andhra Pradesh</t>
  </si>
  <si>
    <t>Eluru</t>
  </si>
  <si>
    <t>BHASHYAM E/M HIGH SCHOOL, N.R PET ELURU</t>
  </si>
  <si>
    <t>BOARD OF SECONDARY EDUCATION ANDHRA PRADESH, INDIA</t>
  </si>
  <si>
    <t>ADITYA JUNIOR COLLEGE , PUNADIPADU ANDHRA PRADESH</t>
  </si>
  <si>
    <t>BOARD OF INTERMEDIATE EDUCATION , ANDHRA PRADESH INDIA</t>
  </si>
  <si>
    <t>ACHARYA NAGARJUNA UNIVERSITY</t>
  </si>
  <si>
    <t>R.V.R &amp; J.C COLLEGE OF ENGINEERING , CHOWDAVARAM ANDHRA PRADESH</t>
  </si>
  <si>
    <t>AutoCAD,MS Office,MS Project,Primavera,Project documentation,Scheduling basics,Report preparation</t>
  </si>
  <si>
    <t>Godrej Properties Limited | Operations - Intern | Bangalore | May 2026 | Jul 2026 | 8.7142857142857 Weeks | Campus Internship
SV ASSOCIATES PATTABHIPURAM, GUNTUR 522006 | PLANNING &amp; DESIGNING | GUNTUR | Jan 2024 | May 2024 | 16.285714285714 Weeks</t>
  </si>
  <si>
    <t xml:space="preserve">Power BI Top Skills by LinkedIn Learning
Introduction to Business Valuation by LinkedIn Learning
Financial Modelling and forecasting financial statements by LinkedIn Learning
Audit and Due diligence foundations by LinkedIn Learning
Excel Skills for Business: Essentials | Macquarie University
Data Analysis | Coursera </t>
  </si>
  <si>
    <t>P25700541</t>
  </si>
  <si>
    <t>PARIMAL</t>
  </si>
  <si>
    <t>PRADIP</t>
  </si>
  <si>
    <t>ALAWANE</t>
  </si>
  <si>
    <t>Parimal Pradip Alawane</t>
  </si>
  <si>
    <t>parimalalawane2214@gmail.com</t>
  </si>
  <si>
    <t>p25700541@student.nicmar.ac.in</t>
  </si>
  <si>
    <t>01-Nov-2001</t>
  </si>
  <si>
    <t>ENGLISH,HINDI,MARATHI</t>
  </si>
  <si>
    <t>7525 4078 2883</t>
  </si>
  <si>
    <t>RETIRED TEACHER</t>
  </si>
  <si>
    <t>VAISHALI</t>
  </si>
  <si>
    <t>Musale Vasti,Road No.2,B18,Parimal Bunglow</t>
  </si>
  <si>
    <t>Ahmednagar</t>
  </si>
  <si>
    <t>PRAVARA PUBLIC SCHOOL,PRAVARANAGAR</t>
  </si>
  <si>
    <t>MAHARASHTRA STATE BOARD OF SECONDARY AND HIGHER SECONDARY EDUCATION,PUNE</t>
  </si>
  <si>
    <t>PADMASHRI VIKHE PATIL COLLEGE OF ARTS,SCIENCE AND COMMERCE,PRAVARANAGAR</t>
  </si>
  <si>
    <t>SAVATRIBAI PHULE PUNE UNIVERSITY</t>
  </si>
  <si>
    <t>K.K. WAGH INSTITUTE OF ENGINEERING EDUCATION AND RESEARCH,NASHIK</t>
  </si>
  <si>
    <t>Larsen &amp; Toubro Construction, HCI IC | Construction Management Intern | Orange Gate Urban Tunnel Project, Mumbai, Maharashtra | May 2026 | Jun 2026 | 8.1428571428571 Weeks | Campus Internship
SANDIP KHATALE (GOVERNMENT CONTRACTOR,MAHARASHTRA STATE) | SUPERVISING ENGINEER | NASHIK | Jan 2022 | Feb 2022 | 4.2857142857143 Weeks
VIRA INFRACTRUCTURE | TRAINING ENGINEER | AHMEDNAGAR | Jul 2020 | Dec 2020 | 26.142857142857 Weeks</t>
  </si>
  <si>
    <t>CERTIFICATE OF PROFICIENCY BY DIRECTORATE OF SPORTS AND YOUTH SERVICES,MAHARASHTRA STATE,PUNE
HANDS-ON TRAINING ON REMOTE SENSING AND GIS
MS-CIT</t>
  </si>
  <si>
    <t>P25700492</t>
  </si>
  <si>
    <t>JATIN</t>
  </si>
  <si>
    <t>KRISHNA</t>
  </si>
  <si>
    <t>SHETIGAR</t>
  </si>
  <si>
    <t>Jatin Krishna Shetigar</t>
  </si>
  <si>
    <t>jatinshetigar2004@gmail.com</t>
  </si>
  <si>
    <t>p25700492@student.nicmar.ac.in</t>
  </si>
  <si>
    <t>22-Jan-2004</t>
  </si>
  <si>
    <t>6654 3940 1064</t>
  </si>
  <si>
    <t>GOVT CIVIL CONTRACTOR</t>
  </si>
  <si>
    <t>KALAVATI</t>
  </si>
  <si>
    <t>701,Yashwant Sankalp, Above Punjab National Bank, Old Viva College Road, Virar West</t>
  </si>
  <si>
    <t>Palghar</t>
  </si>
  <si>
    <t>MULJIBHAI MEHTA INTERNATIONAL SCHOOL</t>
  </si>
  <si>
    <t>2007-Jun</t>
  </si>
  <si>
    <t>UTKARSHA JR COLLEGE</t>
  </si>
  <si>
    <t>MAHARASHTRA STATE BOARD OF SECONDARY EDUCATION</t>
  </si>
  <si>
    <t>MUMBAI UNIVERSITY</t>
  </si>
  <si>
    <t>THAKUR COLLEGE OF ENGINEERING AND TECHNOLOGY, KANDIVALI EAST, MAHARASHTRA</t>
  </si>
  <si>
    <t>AutoCAD,MS Office,MS Project,Autodesk Revit,SketchUp</t>
  </si>
  <si>
    <t>Sobha Limited-India  | Project Management Intern | Gurugram | May 2026 | Jul 2026 | 9 Weeks | Campus Internship
Y.K. &amp; SONS | Site Engineer | Virar | Dec 2024 | Jan 2025 | 4.4285714285714 Weeks</t>
  </si>
  <si>
    <t>Associate Bar Bender and Steel Fixer</t>
  </si>
  <si>
    <t>P25700270</t>
  </si>
  <si>
    <t>MANYA</t>
  </si>
  <si>
    <t>MADHU</t>
  </si>
  <si>
    <t>Manya Madhu</t>
  </si>
  <si>
    <t>manyamadhu04@gmail.com</t>
  </si>
  <si>
    <t>p25700270@student.nicmar.ac.in</t>
  </si>
  <si>
    <t>21-Jun-2003</t>
  </si>
  <si>
    <t>English, Hindi, Malayalam</t>
  </si>
  <si>
    <t>8757 9420 6112</t>
  </si>
  <si>
    <t>MADHU KRISHNAN</t>
  </si>
  <si>
    <t>ANITHA MADHU</t>
  </si>
  <si>
    <t>217, Shyam Nagar NX, Near Abhinandan Nagar, Shukhliya</t>
  </si>
  <si>
    <t>Indore</t>
  </si>
  <si>
    <t>ST. VINCENT PALLOTTI SCHOOL</t>
  </si>
  <si>
    <t>INDORE, MADHYA PRADESH</t>
  </si>
  <si>
    <t>SICA SENIOR SECONDARY SCHOOL</t>
  </si>
  <si>
    <t>RAJIV GANDHI PROUDYOGIKI VISHWAVIDHALAYA</t>
  </si>
  <si>
    <t>IPS ACADEMY, INSTITUTE OF ENGINEERING AND SCIENCE, INDORE, M.P</t>
  </si>
  <si>
    <t>AutoCAD, MS Projects, Primavera</t>
  </si>
  <si>
    <t>Saint Gobains | Management Intern | Pune | May 2026 | Jul 2026 | 8.4285714285714 Weeks | Campus Internship
PD AGRAWAL CONSTRUCTION COMPANY INDORE | INTERN | INDORE | Jun 2023 | Jun 2023 | 4.1428571428571 Weeks
CSIR-NIIST THIRUVANANTHAPURAM | RESEARCH INTERN | THIRUVANANTHAPURAM | May 2024 | Jul 2024 | 7.2857142857143 Weeks</t>
  </si>
  <si>
    <t>P25701094</t>
  </si>
  <si>
    <t>ANANT</t>
  </si>
  <si>
    <t>KAWARE</t>
  </si>
  <si>
    <t>Yash Anant Kaware</t>
  </si>
  <si>
    <t>yashkaware13@gmail.com</t>
  </si>
  <si>
    <t>p25701094@student.nicmar.ac.in</t>
  </si>
  <si>
    <t>12-Dec-2000</t>
  </si>
  <si>
    <t>English Hindi Marathi</t>
  </si>
  <si>
    <t>6679 7639 7770</t>
  </si>
  <si>
    <t>GOVT SERVICES</t>
  </si>
  <si>
    <t>PALLAVI</t>
  </si>
  <si>
    <t>Hari Colony Kthora Naka Amt</t>
  </si>
  <si>
    <t>Amravati</t>
  </si>
  <si>
    <t>GOLDEN KIDS MARATHI HIGH SCHOOL</t>
  </si>
  <si>
    <t>MAHARASHTRA</t>
  </si>
  <si>
    <t>VIDHYA BHARTI MAHAVIDHALAYA</t>
  </si>
  <si>
    <t>SANT GADGE BABA UNIVERSITY AMRAVATI</t>
  </si>
  <si>
    <t>AMRAVATI</t>
  </si>
  <si>
    <t>2022-Jun</t>
  </si>
  <si>
    <t>AutoCAD,MS Office,MS Project,Primavera,3 d max</t>
  </si>
  <si>
    <t xml:space="preserve"> J. Kumar Infra Projects Ltd. | Project Management Intern | Thane Maharashtra | May 2026 | Jul 2026 | 9.7142857142857 Weeks | Campus Internship
BALAJI STRUCTURAL CONSULTANCY | INTERN | AMRAVATI | Jan 2020 | Mar 2020 | 6.8571428571429 Weeks
BALAJI STRUCTURAL CONSULTANCY | INTERN | Amravati  | Aug 2021 | Sep 2021 | 4.4285714285714 Weeks</t>
  </si>
  <si>
    <t>Autocad 2019
STAAD. Pro V8i</t>
  </si>
  <si>
    <t>P25700230</t>
  </si>
  <si>
    <t>SATPUTE</t>
  </si>
  <si>
    <t>ASHWINI</t>
  </si>
  <si>
    <t>VIJAY</t>
  </si>
  <si>
    <t>Satpute Ashwini Vijay</t>
  </si>
  <si>
    <t>satputeashwini1111@gmail.com</t>
  </si>
  <si>
    <t>p25700230@student.nicmar.ac.in</t>
  </si>
  <si>
    <t>07-Mar-2000</t>
  </si>
  <si>
    <t>English,  Hindi , Marathi</t>
  </si>
  <si>
    <t>7973 4119 2731</t>
  </si>
  <si>
    <t>VIJAY PANDURANG SATPUTE</t>
  </si>
  <si>
    <t>ANITA VIJAY SATPUTE</t>
  </si>
  <si>
    <t>Tilak Residency,  A2/07 , Sector No.07, Indrayaninagar, Bhosari,  Pune</t>
  </si>
  <si>
    <t>PRIYADARSHANI ENGLISH MEDIUM SCHOOL</t>
  </si>
  <si>
    <t>MAHARASHTRA STATE BOARD OF SECONDARY AND HIGHER SECONDARY EDUCATION , PUNE</t>
  </si>
  <si>
    <t>JAI HIND JUNIOR COLLEGE</t>
  </si>
  <si>
    <t>DR.D.Y.PATIL INSTITUTE OF TECHNOLOGY , PUNE , MAHARASHTRA</t>
  </si>
  <si>
    <t>AutoCAD,MS Office,MS Project,STADpro,MSExcel,MS Word</t>
  </si>
  <si>
    <t>Ratna Construction | Junior Engineer  | Pune  | Aug 2023 | Mar 2025 | 1Y 7M</t>
  </si>
  <si>
    <t>Bhajan Infratech Pvt Ltd | Site Execution + Control | Surat,Gujrat | May 2026 | Jun 2026 | 7.7142857142857 Weeks | Campus Internship
RATNA CONSTRUCTION | JUNIOR ENGINEER  | PUNE | Dec 2021 | Jan 2022 | 6 Weeks</t>
  </si>
  <si>
    <t>P25700288</t>
  </si>
  <si>
    <t>ARYA</t>
  </si>
  <si>
    <t>Atul Arya</t>
  </si>
  <si>
    <t>arya.atul0@gmail.com</t>
  </si>
  <si>
    <t>p25700288@student.nicmar.ac.in</t>
  </si>
  <si>
    <t>23-Jun-2000</t>
  </si>
  <si>
    <t>English, Hindi &amp; Bengali</t>
  </si>
  <si>
    <t>3740 5384 3786</t>
  </si>
  <si>
    <t>AMRENDRA KUMAR</t>
  </si>
  <si>
    <t>ARCHANA KUMARI</t>
  </si>
  <si>
    <t>191, Sreerampur Road North,_x000D_
Garia, South 24 Parganas, West Bengal-700084</t>
  </si>
  <si>
    <t>South 24 Parganas</t>
  </si>
  <si>
    <t>DELHI PUBLIC SCHOOL, RUBY PARK, KOLKATA</t>
  </si>
  <si>
    <t>CBSE, KOLKATA</t>
  </si>
  <si>
    <t>HERITAGE INSTITUTE OF TECHNOLOGY, KOLKATA, WEST BENGAL</t>
  </si>
  <si>
    <t>Advanced MS Excel, Power BI, MS Office Suite, AutoCAD, AutoCAD 3D, MS Projects, Primavera P6</t>
  </si>
  <si>
    <t>Satish Aggarwal &amp; Co. | G.E.T followed by Billing Engineer | Kathua, Jammu &amp;amp;amp; Kashmir | Jul 2023 | Feb 2025 | 1Y 6M | 3.96
NIKHIL GROUP | Billing Engineer-Q.S. | Mangaon, Maharashtra | Feb 2025 | Mar 2025 | 0Y 1M | 4.12</t>
  </si>
  <si>
    <t>1 Year 7 Months</t>
  </si>
  <si>
    <t>NBCC | Project Management Intern | Greater Noida, Uttar Pradesh | May 2026 | Jul 2026 | 9.7142857142857 Weeks | Campus Internship
State Highway Authority of Jharkhand | Industrial Trainee | Dhanbad | Jul 2022 | Aug 2022 | 4.2857142857143 Weeks</t>
  </si>
  <si>
    <t>Project Management with Prima Vera P6
Power BI for Beginners: Interactive Dashboard Fundamentals
PMI Essentials: Seven AI Project Patterns
SAP PS (Project System)
Geometric and Traffic Aspects of Highway
Procore Certified: Project Manager (Core Tools)
Complete Microsoft Advanced Excel</t>
  </si>
  <si>
    <t>P25700412</t>
  </si>
  <si>
    <t>S M</t>
  </si>
  <si>
    <t>Abhishek S M</t>
  </si>
  <si>
    <t>abhya72@gmail.com</t>
  </si>
  <si>
    <t>p25700412@student.nicmar.ac.in</t>
  </si>
  <si>
    <t>21-Jan-1999</t>
  </si>
  <si>
    <t>English, Kannada, Hindi, Telugu</t>
  </si>
  <si>
    <t>3924 4400 6847</t>
  </si>
  <si>
    <t>NAGARAJ S M</t>
  </si>
  <si>
    <t>LAKSHMI S M</t>
  </si>
  <si>
    <t>Ward 6, Near Vinayaka Nagar, 2nd Cross Road, Kampli - 583132</t>
  </si>
  <si>
    <t>Bellary</t>
  </si>
  <si>
    <t>SAPTHAGIRI PUBLIC SCHOOL, GANGAVATHI</t>
  </si>
  <si>
    <t>INDIAN CERTIFICATE OF SECONDARY EDUCATION (ICSE), GANGAVATHI, KARNATAKA</t>
  </si>
  <si>
    <t>SMT. PUSHPA SHAMANUR MAHALINGAPPA PU COLLEGE, DAVANGERE</t>
  </si>
  <si>
    <t>DEPARTMENT OF PRE-UNIVERSITY EDUCATION, DAVANAGERE, KARNATAKA</t>
  </si>
  <si>
    <t>THE NATIONAL INSTITUTE OF ENGINEERING, MYSURU, KARNATAKA</t>
  </si>
  <si>
    <t>AutoCAD,MS Office,MS Project,Primavera,Civil 3D,SketchUp,Lumion,revit</t>
  </si>
  <si>
    <t>M R Constructions &amp; Consultancy | Junior Civil Engineer | Gangavathi, Karnataka | Nov 2023 | Oct 2024 | 0Y 11M | 1.44
Atkins | Graduate Engineer | Bengaluru | Aug 2022 | Aug 2023 | 1Y 0M | 4.24</t>
  </si>
  <si>
    <t>Prestige Estates Projects Ltd | Site Execution + Control | Bengaluru | May 2026 | Jul 2026 | 8.5714285714286 Weeks | Campus Internship</t>
  </si>
  <si>
    <t>P25700614</t>
  </si>
  <si>
    <t>AYUSH</t>
  </si>
  <si>
    <t>OKTE</t>
  </si>
  <si>
    <t>Ayush Okte</t>
  </si>
  <si>
    <t>ayushokte76@gmail.com</t>
  </si>
  <si>
    <t>p25700614@student.nicmar.ac.in</t>
  </si>
  <si>
    <t>06-Jul-2002</t>
  </si>
  <si>
    <t>Hindi,English or Marathi</t>
  </si>
  <si>
    <t>2187 4952 9582</t>
  </si>
  <si>
    <t>RATNAKAR OKTE</t>
  </si>
  <si>
    <t>SUNITA OKTE</t>
  </si>
  <si>
    <t>HOUSHE WIFE</t>
  </si>
  <si>
    <t>CM. RISE HIGH SCHOOL KE PAS GURAIYA USHARIYA WARD NO.20 CHHINDWARA</t>
  </si>
  <si>
    <t>Chhindwara</t>
  </si>
  <si>
    <t>GOVERNMENT HIGHER SECONDARY SCHOOL GURRAIYA CHHINDWARA</t>
  </si>
  <si>
    <t>GOVT. ADARSH MULTI PURPOSH HIGHER SECONDARY EXCELLENCE SCHOOL, CHHINDWARA</t>
  </si>
  <si>
    <t>RAJIV GANDHI PROUDYOGIKI VISHWAVIDYALAYA BHOPAL</t>
  </si>
  <si>
    <t>MALWA INSTITUTE OF TECHNOLOGY,INDORE MADHYA PRADESH</t>
  </si>
  <si>
    <t>AutoCAD</t>
  </si>
  <si>
    <t>DEV BHOOMI DEVELOPERS | SITE ENGINEER | CHHINDWARA | Jun 2023 | Dec 2023 | 0Y 6M | 1.8</t>
  </si>
  <si>
    <t>0 Years 7 Months</t>
  </si>
  <si>
    <t>Goa State Infrastructure Development Corporation Limited | Site execution |  Construction of Panchayat Ghar and Shopping Complex along with Community Hall at Bazar Shiroda in the Property of V.P. Shiroda.  | May 2026 | Jul 2026 | 8.7142857142857 Weeks | Campus Internship</t>
  </si>
  <si>
    <t>AUTOCAD</t>
  </si>
  <si>
    <t>P25701003</t>
  </si>
  <si>
    <t>SHREYAS</t>
  </si>
  <si>
    <t>SANDIP</t>
  </si>
  <si>
    <t>THORAT</t>
  </si>
  <si>
    <t>Shreyas Sandip Thorat</t>
  </si>
  <si>
    <t>shreyas.291203@gmail.com</t>
  </si>
  <si>
    <t>p25701003@student.nicmar.ac.in</t>
  </si>
  <si>
    <t>29-Dec-2003</t>
  </si>
  <si>
    <t>Singing,Guitar,Basketball</t>
  </si>
  <si>
    <t>8584 6479 7004</t>
  </si>
  <si>
    <t>SANDEEP THORAT</t>
  </si>
  <si>
    <t>SANDHYA THORAT</t>
  </si>
  <si>
    <t>B-14, Emirates Hills, Somatne Phata, Talegaon Dabhade, Maval, Pune - 410506</t>
  </si>
  <si>
    <t>INDIRA NATIONAL SCHOOL, TATHAWADE, PUNE</t>
  </si>
  <si>
    <t>CENTRAL BOARD OF SECONDARY EDUCATION, PUNE, MAHARASHTRA</t>
  </si>
  <si>
    <t>MODERN COLLEGE OF ARTS, SCIENCE AND COMMERCE, SHIVAJINAGAR, PUNE</t>
  </si>
  <si>
    <t>PIMPRI CHINCHWAD COLLEGE OF ENGINEERING &amp; RESEARCH, PUNE</t>
  </si>
  <si>
    <t>AutoCAD, MS Office, MS Project, Primavera, Power BI, Matlab Simulink</t>
  </si>
  <si>
    <t>NBCC (India) Limited | Project Management Intern | Centurian Park Phase-III, Greater Noida, Uttar Pradesh | May 2026 | Jul 2026 | 9.7142857142857 Weeks | Campus Internship
ASCENT SURVEY | SURVEY INTERN | KHOPOLI, MAHARASHTRA | Jun 2024 | Jul 2024 | 4.1428571428571 Weeks
Know How Institute | Trainee | Akurdi, Pune | Dec 2023 | Jan 2024 | 3.7142857142857 Weeks</t>
  </si>
  <si>
    <t>HIT-OFFICE CERTIFICATION
Certificate of Completion - Hydraulic and Mathematical Modeling of Spillway and Hydraulic Structures organized by Central Water and Power Research Station (CWPRS), Pune
Certificate of Participation - AI Innovations and MATLAB Solutions (International FDP) conducted by Pimpri Chinchwad College of Engineering &amp; Research, Ravet
Certificate of Completion - Overview of Space Science and Technology organized by ISRO
Certificate of Participation - Geospatial Technology for Climate-Smart Agriculture organized by ISRO
Certificate of Completion (Coursera) - Microeconomics Principles authorized by University of Illinois Urbana-Champaign
Certificate of Completion (Coursera) - Introduction to Corporate Finance authorized by University of Pennsylvania
Certificate of Completion (Coursera) - Project Management: The Basics for Success authorized by University of California, Irvine
Certificate of Completion - Business Analytics Program conducted by Finlatics</t>
  </si>
  <si>
    <t>P25700045</t>
  </si>
  <si>
    <t>SANAD</t>
  </si>
  <si>
    <t>SHUAIB</t>
  </si>
  <si>
    <t>Sanad Shuaib</t>
  </si>
  <si>
    <t>sanadpalasseri@gmail.com</t>
  </si>
  <si>
    <t>p25700045@student.nicmar.ac.in</t>
  </si>
  <si>
    <t>03-Nov-2000</t>
  </si>
  <si>
    <t>ENGLISH ,HINDI ,MALAYALAM</t>
  </si>
  <si>
    <t>7861 5655 0668</t>
  </si>
  <si>
    <t>SHUAIB PALASSERI</t>
  </si>
  <si>
    <t>LATHEEFA SHUAIB</t>
  </si>
  <si>
    <t>Fathima Mahal, Manattiparambu, Vengara, P.O. Valiyora Malappuram 676304</t>
  </si>
  <si>
    <t>Malappuram</t>
  </si>
  <si>
    <t>GULF ASIAN ENGLISH SCHOOL SHARJAH U.A.E</t>
  </si>
  <si>
    <t>CENTRAL BOARD OF SECONDARY EDUCATION ,SHARJAH ,U.A.E</t>
  </si>
  <si>
    <t>A.P.J. ABDUL KALAM TECHNOLOGICAL UNIVERSITY, KERALA</t>
  </si>
  <si>
    <t>MEA ENGINEERING COLLEGE, PERINTHALMANNA, MALAPPURAM, KERALA</t>
  </si>
  <si>
    <t>Bangalore Metro Rail Corporation Ltd. | Site Execution and Site Engineer |  Phase-2B/Package-2 ,Yelahanka ,Bangalore , Karnataka | May 2026 | Jul 2026 | 8.7142857142857 Weeks | Campus Internship</t>
  </si>
  <si>
    <t>P25701149</t>
  </si>
  <si>
    <t>MADDHURI</t>
  </si>
  <si>
    <t>USHA SRI</t>
  </si>
  <si>
    <t>Maddhuri Usha Sri</t>
  </si>
  <si>
    <t>sriusha2424@gmail.com</t>
  </si>
  <si>
    <t>p25701149@student.nicmar.ac.in</t>
  </si>
  <si>
    <t>24-Oct-2002</t>
  </si>
  <si>
    <t>TELUGU, ENGLISH, HINDI - Basic</t>
  </si>
  <si>
    <t>Sketching,Learning</t>
  </si>
  <si>
    <t>8671 8957 3420</t>
  </si>
  <si>
    <t>MADDHURI SURYA PRAKASH</t>
  </si>
  <si>
    <t>MADDHURI KALYANI</t>
  </si>
  <si>
    <t>1-188, Annaipeta, Draksharamam, Ramachandrapuram Mandala</t>
  </si>
  <si>
    <t>NALLAM RESIDENDIAL CONCEPT HIGH SCHOOL</t>
  </si>
  <si>
    <t>STATE BOARD,ANDHRA PRADESH</t>
  </si>
  <si>
    <t>SRI GAYATRI JUNIOR COLLEGE</t>
  </si>
  <si>
    <t>RAGHU ENGINEERING COLLEGE</t>
  </si>
  <si>
    <t>POWER MECH PROJECTS LIMITED | PROJECT MANAGEMENT INTERN | Hyderabad | May 2026 | Jul 2026 | 8.7142857142857 Weeks | Campus Internship
SDVVL SURVEY AND CONSTRUCTION PRIVATE LIMITED | DESIGN &amp; SURVEY INTERN | KAKINADA | May 2023 | Jul 2023 | 6.4285714285714 Weeks</t>
  </si>
  <si>
    <t>Project Management : The Basics of Success
Master Diploma in Civil CAD</t>
  </si>
  <si>
    <t>P25700211</t>
  </si>
  <si>
    <t>GOLI</t>
  </si>
  <si>
    <t>SAI SATVIK</t>
  </si>
  <si>
    <t>REDDY</t>
  </si>
  <si>
    <t>Goli Sai Satvik Reddy</t>
  </si>
  <si>
    <t>goli.satvik21@gmail.com</t>
  </si>
  <si>
    <t>p25700211@student.nicmar.ac.in</t>
  </si>
  <si>
    <t>21-Jul-2004</t>
  </si>
  <si>
    <t>Telugu,Hindi and English</t>
  </si>
  <si>
    <t>4425 3486 8219</t>
  </si>
  <si>
    <t>GOLI SARATH BABU ALIAS SARAT REDDY</t>
  </si>
  <si>
    <t>ABBURI ANITHA</t>
  </si>
  <si>
    <t>ADDITIONAL DISTRICT JUDGE</t>
  </si>
  <si>
    <t>Flat No C4 Harshas Classic, Ashok Nagar, Eluru</t>
  </si>
  <si>
    <t>FIITJEE HIGH SCHOOL</t>
  </si>
  <si>
    <t>VIJAYAWADA ANDHRA PRADESH</t>
  </si>
  <si>
    <t>FIITJEE JUNIOR COLLEGE</t>
  </si>
  <si>
    <t>NATIONAL INSTITUTE OF TECHNOLOGY, CALICUT</t>
  </si>
  <si>
    <t>KOZHIKODE/KERALA</t>
  </si>
  <si>
    <t>AutoCAD,MS Office,MS Project,Etabs</t>
  </si>
  <si>
    <t>Goa State Infrastructure Development Corporation Ltd | Site Execution | Goa | May 2026 | Jun 2026 | 8 Weeks | Campus Internship
Navayuga Engineering Company Ltd | Engineering Trainee | Kasara | May 2023 | Jun 2023 | 4.4285714285714 Weeks</t>
  </si>
  <si>
    <t>P25700326</t>
  </si>
  <si>
    <t>SOHAM</t>
  </si>
  <si>
    <t>SHAILESHBHAI</t>
  </si>
  <si>
    <t>PATEL</t>
  </si>
  <si>
    <t>Soham Shaileshbhai Patel</t>
  </si>
  <si>
    <t>patelsoham722@gmail.com</t>
  </si>
  <si>
    <t>p25700326@student.nicmar.ac.in</t>
  </si>
  <si>
    <t>07-Feb-2000</t>
  </si>
  <si>
    <t>ENGLISH, HINDI, GUJARATI</t>
  </si>
  <si>
    <t>5297 4048 3458</t>
  </si>
  <si>
    <t>SHAILESH PATEL</t>
  </si>
  <si>
    <t>PRINTING SUPERVISOR</t>
  </si>
  <si>
    <t>JIGNASHA PATEL</t>
  </si>
  <si>
    <t>53,54 Jantanagar Soc. B, B/H Kapadia Health Club, New Civil Road, Bhatar, Surat</t>
  </si>
  <si>
    <t>R.S.M. POONAWALA SARVAJANIK EXPERIMENTAL SCHOOL</t>
  </si>
  <si>
    <t>GUJARAT SECONDARY AND HIGHER SECONDARY EDUCATION BOARD, SURAT</t>
  </si>
  <si>
    <t>GUJARAT TECHNOLOGICAL UNIVERSITY</t>
  </si>
  <si>
    <t>SHREE SWAMI ATMANAND SARASWATI INSTITUTE OF TECHNOLOGY, SURAT</t>
  </si>
  <si>
    <t>AutoCAD,MS Office,MS Project,Primavera,Power bi,Excel,Revit</t>
  </si>
  <si>
    <t>Professional Engineering Services | Junior Civil Engineer | Surat, Gujarat | Nov 2021 | Apr 2023 | 1Y 5M | 1.8
AVADH GROUP | Junior Civil Engineer | Surat, Gujarat | May 2023 | Jun 2025 | 2Y 1M | 2.64</t>
  </si>
  <si>
    <t>3 Years 7 Months</t>
  </si>
  <si>
    <t>NBCC (INDIA) LIMITED | Project Intern  | Greater Noida | May 2026 | Jul 2026 | 9.5714285714286 Weeks | Campus Internship</t>
  </si>
  <si>
    <t>Revit
Auto CAD</t>
  </si>
  <si>
    <t>P25700506</t>
  </si>
  <si>
    <t>ANIMESH</t>
  </si>
  <si>
    <t>Animesh Sinha</t>
  </si>
  <si>
    <t>animeshsinha001@gmail.com</t>
  </si>
  <si>
    <t>p25700506@student.nicmar.ac.in</t>
  </si>
  <si>
    <t>02-Jul-2000</t>
  </si>
  <si>
    <t>6028 9875 0134</t>
  </si>
  <si>
    <t>AWADHESH KUMAR SINHA</t>
  </si>
  <si>
    <t>ABHA SINHA</t>
  </si>
  <si>
    <t>ULTIMA HOSTEL, NICMAR UNIVERSITY, BANER, PUNE</t>
  </si>
  <si>
    <t>303 B Block, Shiv Shankar Apartment Kitadih, Jamshedpur</t>
  </si>
  <si>
    <t>East Singhbhum</t>
  </si>
  <si>
    <t>Jharkhand</t>
  </si>
  <si>
    <t>DBMS KADMA HIGH SCHOOL</t>
  </si>
  <si>
    <t>KOLHAN INTER COLLEGE CHALIYAMA DAM</t>
  </si>
  <si>
    <t>JHARKHAND ACADEMIC COUNCIL RANCHI, JHARKHAND</t>
  </si>
  <si>
    <t>CV RAMAN GLOBAL UNIVERSITY</t>
  </si>
  <si>
    <t>CV RAMAN GLOBAL UNIVERSITY, ODISHA</t>
  </si>
  <si>
    <t>Primavera P6,MS Project,Navisworks,AutoCAD,MS Office</t>
  </si>
  <si>
    <t>HINDUSTAN CONSTRUCTION COMPANY LTD | PLANNING ENGINEER | MURUD, RAIGHAD, MAHARASHTRA | Jul 2023 | Jul 2025 | 2Y 0M | 6.22</t>
  </si>
  <si>
    <t>Masin Projects Private Limited | DELAY/QUANTUM  INTERN | Gurgaon | May 2026 | Jul 2026 | 8.7142857142857 Weeks | Campus Internship
SNTI TATA STEEL | CONSTRUCTION PLANNING AND MANAGEMENT | JAMSHEDPUR | Jun 2022 | Jun 2022 | 4 Weeks</t>
  </si>
  <si>
    <t>P25700411</t>
  </si>
  <si>
    <t>NAVYA</t>
  </si>
  <si>
    <t>MARICHERLA</t>
  </si>
  <si>
    <t>Navya Maricherla</t>
  </si>
  <si>
    <t>navyamaricherla0506@gmail.com</t>
  </si>
  <si>
    <t>p25700411@student.nicmar.ac.in</t>
  </si>
  <si>
    <t>05-Sep-2000</t>
  </si>
  <si>
    <t>English, Hindi, Telugu, Marathi</t>
  </si>
  <si>
    <t>7913 1808 0294</t>
  </si>
  <si>
    <t>JAGADISH MARICHERLA</t>
  </si>
  <si>
    <t>DEPUTY CHIEF ENGINEER</t>
  </si>
  <si>
    <t>SUNEETA MARICHERLA</t>
  </si>
  <si>
    <t>Green Zone Society, D Building, Flat No. 501, Opp To Mohan Nagar Society, Baner-Sus Link Road, Baner</t>
  </si>
  <si>
    <t>KENDRIYA VIDYALAYA O F BHUSAWAL JALGAON MR</t>
  </si>
  <si>
    <t>MACRO VISION ACADEMY BURHANPUR DT KHANDWA MP</t>
  </si>
  <si>
    <t>VISHWAKARMA INSTITUTE OF INFORMATION TECHNOLOGY</t>
  </si>
  <si>
    <t>AutoCAD, MS Office, MS Project, Primavera, BIM, Cost X</t>
  </si>
  <si>
    <t>MAHINDRA LIFESPACE DEVELOPERS LIMITED | SR. EXECUTIVE PLANNING | PUNE | Jul 2022 | Jul 2025 | 2Y 11M | 7.68</t>
  </si>
  <si>
    <t>2 Years 11 Months</t>
  </si>
  <si>
    <t>KPMG India | Transformation- Major Projects Advisory  | Mumbai | May 2026 | Jun 2026 | 7.5714285714286 Weeks | Campus Internship
CENTRAL RAILWAYS | ENGINEER TRAINEE | PUNE | Jun 2020 | Nov 2020 | 21.857142857143 Weeks</t>
  </si>
  <si>
    <t>Communicate to Connect
Cost and Resource Loading in Microsoft Project
Successful Presentation
Excel Skills for Business Essentials
Project Management: The Basics for Success
Finance for Non-Financial Managers</t>
  </si>
  <si>
    <t>P25700563</t>
  </si>
  <si>
    <t>ANTONY</t>
  </si>
  <si>
    <t>THOMAS</t>
  </si>
  <si>
    <t>Antony Thomas</t>
  </si>
  <si>
    <t>antonykt2000@gmail.com</t>
  </si>
  <si>
    <t>p25700563@student.nicmar.ac.in</t>
  </si>
  <si>
    <t>18-Mar-2000</t>
  </si>
  <si>
    <t>English,Malayalam</t>
  </si>
  <si>
    <t>Reading</t>
  </si>
  <si>
    <t>7689 3134 1942</t>
  </si>
  <si>
    <t>K.PAUL THOMAS</t>
  </si>
  <si>
    <t>INSURANCE AGENT</t>
  </si>
  <si>
    <t>JIBI THOMAS</t>
  </si>
  <si>
    <t>HOUSE NO. 92A-KURUSSUVEETTIL HOUSE, THOTTUMUGHOM P.O, ALUVA</t>
  </si>
  <si>
    <t>SHARJAH INDIAN SCHOOL</t>
  </si>
  <si>
    <t>MAR ATHANASIUS COLLEGE OF ENGINEERING, KOTHAMANGALAM</t>
  </si>
  <si>
    <t>AutoCAD, Revit, Navisworks, MS Office, MS Project, Primavera, RIB CostX, Facts ERP</t>
  </si>
  <si>
    <t>ASTRA ENGINEERING &amp; CONSTRUCTION LLC | ENGINEER - PLANNING | SHARJAH, UNITED ARAB EMIRATES | May 2023 | Apr 2025 | 1Y 11M | 15.18</t>
  </si>
  <si>
    <t>1 Year 11 Months</t>
  </si>
  <si>
    <t>JYOTI STRUCTURES LIMITED | SUMMER INTERN | GUJARAT | May 2026 | Jul 2026 | 8.5714285714286 Weeks | Campus Internship</t>
  </si>
  <si>
    <t>PRIMAVERA WITH PPM CONCEPTS
REVIT ARCHITECTURE
AutoCAD (CIVIL)</t>
  </si>
  <si>
    <t>P25700307</t>
  </si>
  <si>
    <t>MAYUR</t>
  </si>
  <si>
    <t>KALYANI</t>
  </si>
  <si>
    <t>BANSODE</t>
  </si>
  <si>
    <t>Mayur Kalyani Bansode</t>
  </si>
  <si>
    <t>mayurbansode333@gmail.com</t>
  </si>
  <si>
    <t>p25700307@student.nicmar.ac.in</t>
  </si>
  <si>
    <t>08-Apr-2000</t>
  </si>
  <si>
    <t>3425 9129 7227</t>
  </si>
  <si>
    <t>KALPANA</t>
  </si>
  <si>
    <t>Sr No 30 Lane 4 Kondhwa Hospital Antulenagar Pisoli Near Vidyashilp School Yewlewadi</t>
  </si>
  <si>
    <t>CAMP EDUCATION SOCIETY'S HIGH SCHOOL &amp; JR COLLEGE</t>
  </si>
  <si>
    <t>KJEI'S TRINITY POLYTECHNIC PUNE, MAHARASHTRA</t>
  </si>
  <si>
    <t>SINHGAD ACADEMY OF ENGINEERING, PUNE MAHARASHTRA</t>
  </si>
  <si>
    <t xml:space="preserve">Primavera P6, MS Project, CostX, Revit,Navisworks, AutoCAD, MS Office </t>
  </si>
  <si>
    <t>HINDUSTAN PETROLEUM CORPORATION LTD ( MUMBAI REFINARY) | Trainee Engineer. | MUMBAI REFINARY | Apr 2023 | Apr 2024 | 0Y 11M | 3</t>
  </si>
  <si>
    <t>Medigence Solutions Pvt. Ltd  | Project Management Intern | Ahmedabad, Gujrat | May 2026 | Jul 2026 | 8.7142857142857 Weeks | Campus Internship
Unique Civil | Intern Bim Modeler | Pune | May 2024 | Nov 2024 | 26.285714285714 Weeks
GAGAN UNNATI PROMOTERS , GAGAN CEFIRO | Civil Engineer Student  | PUNE | May 2018 | Jun 2018 | 4.5714285714286 Weeks</t>
  </si>
  <si>
    <t>Ethics in Engineering Practice
Finance for Non-Financial Managers
Indian Green Building Council (IGBC) Accredited Professional - Associate</t>
  </si>
  <si>
    <t>P25700505</t>
  </si>
  <si>
    <t>PRUTHVIRAJ</t>
  </si>
  <si>
    <t>PRASHANT</t>
  </si>
  <si>
    <t>KHANDVE</t>
  </si>
  <si>
    <t>Pruthviraj Prashant Khandve</t>
  </si>
  <si>
    <t>pruthvirajkhandve5@gmail.com</t>
  </si>
  <si>
    <t>p25700505@student.nicmar.ac.in</t>
  </si>
  <si>
    <t>23-Dec-2001</t>
  </si>
  <si>
    <t>7138 3894 8457</t>
  </si>
  <si>
    <t>PRASHANT VITTHALRAO KHANDVE</t>
  </si>
  <si>
    <t>CIVIL ENGINEER &amp; GOVERNMENT  CONTRACTOR</t>
  </si>
  <si>
    <t>NEHA PRASHANT KHANDVE</t>
  </si>
  <si>
    <t>Lane Number 5, Neelanjali Society, Kalyani Nagar,_x000D_
Pune - 411006</t>
  </si>
  <si>
    <t>THE BISHOPS SCHOOL, KALYANI NAGAR, PUNE-411006</t>
  </si>
  <si>
    <t>INDIAN CERTIFICATE OF SECONDARY EDUCATION, PUNE, MAHARASHTRA</t>
  </si>
  <si>
    <t>FERGUSSON JUNIOR COLLEGE</t>
  </si>
  <si>
    <t>HIGHER SECONDARY CERTIFICATE, PUNE, MAHARASHTRA.</t>
  </si>
  <si>
    <t>SAVITRIBAI PUNE PHULE UNIVERSITY</t>
  </si>
  <si>
    <t>SINHGAD COLLEGE OF ENGINEERING, PUNE, MAHARASHTRA.</t>
  </si>
  <si>
    <t>2024-Sep</t>
  </si>
  <si>
    <t xml:space="preserve">AutoCAD, MS Office, MS Project, Primavera P6 </t>
  </si>
  <si>
    <t>Pune Metro Rail Corporation Limited | Civil, constrtuction intern | Phugewadi metro office | May 2026 | Jul 2026 | 9.7142857142857 Weeks | Campus Internship
SIDDHIVINAYAK ENTERPRISES | INTERN | VISHRANTWADI-TINGRE NAGAR  | Sep 2024 | Mar 2025 | 25.857142857143 Weeks
AMAR BUTTEPATIL GROUP | INTERN | SAHAKAR NAGAR | Jan 2023 | Feb 2023 | 4.4285714285714 Weeks</t>
  </si>
  <si>
    <t>P25700257</t>
  </si>
  <si>
    <t>PRASAD</t>
  </si>
  <si>
    <t>ASHOK</t>
  </si>
  <si>
    <t>BATE</t>
  </si>
  <si>
    <t>Prasad Ashok Bate</t>
  </si>
  <si>
    <t>bateprasad2@gmail.com</t>
  </si>
  <si>
    <t>p25700257@student.nicmar.ac.in</t>
  </si>
  <si>
    <t>11-Mar-2002</t>
  </si>
  <si>
    <t>5146 9874 8873</t>
  </si>
  <si>
    <t>ASHOK BATE</t>
  </si>
  <si>
    <t>SUJATA BATE</t>
  </si>
  <si>
    <t>A 301, Dhiraj Building, Sudeep CHS, Sanyukta Nagar, Achole Cross Road, Nalasopara East</t>
  </si>
  <si>
    <t>CHANDRESH LODHA MEMORIAL HIGH SCHOOL</t>
  </si>
  <si>
    <t>A V COLLEGE OF ARTS, K M COLLEGE OF COMMERCE &amp; ES ANDRADES COLLEGE OF SCIENCE</t>
  </si>
  <si>
    <t>VIDYAVARDHINI'S COLLEGE OF ENGINEERING AND TECHNOLOGY</t>
  </si>
  <si>
    <t>MS Excel, Primavera P6, MS Project, AutoCAD, RIB CostX, SAP (Billing), Revit, Navisworks, @RISK, Advanced BIM</t>
  </si>
  <si>
    <t>Deepak Mande and Associates | Trainee Engineer | Vikhroli and Nagpur | Jul 2024 | Mar 2025 | 0Y 8M | 1.95</t>
  </si>
  <si>
    <t>0 Years 8 Months</t>
  </si>
  <si>
    <t>Badiyani Construction | Summer Intern – Billing &amp; Execution | Vanaha Project, Pune | May 2026 | Jul 2026 | 9.7142857142857 Weeks | Campus Internship
Imperial Lifestyle | Internship Trainee | Nalasopara West | Jun 2023 | Jun 2023 | 4.1428571428571 Weeks</t>
  </si>
  <si>
    <t>P25700578</t>
  </si>
  <si>
    <t>ANUJA</t>
  </si>
  <si>
    <t>DEEPAK</t>
  </si>
  <si>
    <t>Anuja Deepak Deshmukh</t>
  </si>
  <si>
    <t>anujadeshmukh1907@gmail.com</t>
  </si>
  <si>
    <t>p25700578@student.nicmar.ac.in</t>
  </si>
  <si>
    <t>19-Jul-2003</t>
  </si>
  <si>
    <t>7766 7587 5348</t>
  </si>
  <si>
    <t>DEEPAK DESHMUKH</t>
  </si>
  <si>
    <t>SANDHYA DESHMUKH</t>
  </si>
  <si>
    <t>Flat No 05 Jai Ambe Appartment Sudhir Colony Akola</t>
  </si>
  <si>
    <t>Akola</t>
  </si>
  <si>
    <t>SCHOOL OF SCHOLARS</t>
  </si>
  <si>
    <t>CENTRAL BOARD OF SECONDARY EDUCATION AKOLA, MAHARASHTRA</t>
  </si>
  <si>
    <t>SRI. R.L.T COLLEGE OF SCIENCE AND ARTS AKOLA</t>
  </si>
  <si>
    <t>HIGHER SECONDARY CERTIFICATE</t>
  </si>
  <si>
    <t>B.A.C.R.T'S VISHWAKARMA INSTITUTE OF INFORMATION AND TECHNOLOGY PUNE, MAHARASHTRA</t>
  </si>
  <si>
    <t>AutoCAD,MS Office,MS Project,ETABS</t>
  </si>
  <si>
    <t>LAGOO APTE DEVELOPERS  | Site Intern  | Pune , Swargate  | May 2026 | Jun 2026 | 8.1428571428571 Weeks | Campus Internship
Snivaa Structural Consultants | Design Intern  | Pune ,Hadapsar | Jul 2024 | Dec 2024 | 24.571428571429 Weeks</t>
  </si>
  <si>
    <t>P25700622</t>
  </si>
  <si>
    <t>KETAN</t>
  </si>
  <si>
    <t>UPASE</t>
  </si>
  <si>
    <t>Yash Ketan Upase</t>
  </si>
  <si>
    <t>yashupase02@gmail.com</t>
  </si>
  <si>
    <t>p25700622@student.nicmar.ac.in</t>
  </si>
  <si>
    <t>English, Marathi, Hindi, Kannada</t>
  </si>
  <si>
    <t>6532 2821 1497</t>
  </si>
  <si>
    <t>KETAN UPASE</t>
  </si>
  <si>
    <t>BHAGYASHREE</t>
  </si>
  <si>
    <t>HIREMATH HOUSE, BEHIND SHREE GURU INDEPENDENT PU COLLEGE, OZA LAYOUT</t>
  </si>
  <si>
    <t>Gulbarga</t>
  </si>
  <si>
    <t>House No 68, Om Nilaya, 5th Cross  Swami Vivekanand Nagar</t>
  </si>
  <si>
    <t>LITTLE FLOWER CONVENT HIGH SCHOOL, SOLAPUR</t>
  </si>
  <si>
    <t>PUNE DIVISIONAL BOARD, SOLAPUR, MAHARASHTRA</t>
  </si>
  <si>
    <t>SANGAMESHWAR COLLEGE, SOLAPUR</t>
  </si>
  <si>
    <t>2020-Feb</t>
  </si>
  <si>
    <t>SHARNBASVA UNIVERSITY</t>
  </si>
  <si>
    <t>SHARNBASVA UNIVERSITY, KALABURAGI, KARNATAKA</t>
  </si>
  <si>
    <t>Rodic Consultants Pvt Ltd | Business Development | New Delhi | May 2026 | Jul 2026 | 8.5714285714286 Weeks | Campus Internship
Sakshi Enterprises | Intern | Jejuri, Pune | Mar 2024 | May 2024 | 8.5714285714286 Weeks</t>
  </si>
  <si>
    <t>ICCRIP Conference Certificate (Hospitallity Management)
Finance for Non- Financial Managers</t>
  </si>
  <si>
    <t>P25700051</t>
  </si>
  <si>
    <t>VAISHNAVI</t>
  </si>
  <si>
    <t>SANJAYKUMAR</t>
  </si>
  <si>
    <t>KOKANE</t>
  </si>
  <si>
    <t>Vaishnavi Sanjaykumar Kokane</t>
  </si>
  <si>
    <t>vaishnavikokanevk@gmail.com</t>
  </si>
  <si>
    <t>p25700051@student.nicmar.ac.in</t>
  </si>
  <si>
    <t>13-Aug-2002</t>
  </si>
  <si>
    <t>5435 8671 7688</t>
  </si>
  <si>
    <t>SANJAYKUMAR KOKANE</t>
  </si>
  <si>
    <t>EXECUTIVE ENGINEER PWD</t>
  </si>
  <si>
    <t>JYOTI KOKANE</t>
  </si>
  <si>
    <t>604, The Status, Opp. CCM, Forest Colony, Parijat Nagar, Untwadi, Nashik, 422008</t>
  </si>
  <si>
    <t>Nashik</t>
  </si>
  <si>
    <t>SANJIVANI ACADEMY</t>
  </si>
  <si>
    <t>CBSE MAHARASHTRA</t>
  </si>
  <si>
    <t>SANJIVANI POLYTECHNIC, KOPARGAON, MAHARASHTRA</t>
  </si>
  <si>
    <t>MIT WORLD PEACE UNIVERSITY, PUNE</t>
  </si>
  <si>
    <t xml:space="preserve">Primavera P6, MS Project, Excel, AutoCAD, Revit, NavisWorks, CostX </t>
  </si>
  <si>
    <t>Masin Projects Private Limited | Intern - Delay  | Gurgaon | May 2026 | Jul 2026 | 8.7142857142857 Weeks | Campus Internship
PWD | Intern  | Ratnagiri | Aug 2024 | Jun 2025 | 43.142857142857 Weeks</t>
  </si>
  <si>
    <t>Digitalisation Tools for Sustainable and Resilient Infrastructure System, organised by IIT Jodhpur â€“ Technology, Innovation &amp; Start-up Centre.
Finance for Non-Financial Managers.
Microsoft Excel:Beginner to Advanced in animation 2025 + AI</t>
  </si>
  <si>
    <t>P25700372</t>
  </si>
  <si>
    <t>YAJUR</t>
  </si>
  <si>
    <t>JAGMOHAN</t>
  </si>
  <si>
    <t>Yajur Jagmohan</t>
  </si>
  <si>
    <t>gargyajur@gmail.com</t>
  </si>
  <si>
    <t>p25700372@student.nicmar.ac.in</t>
  </si>
  <si>
    <t>15-Aug-2000</t>
  </si>
  <si>
    <t>6429 2706 6509</t>
  </si>
  <si>
    <t>RAJAT GARG</t>
  </si>
  <si>
    <t>SHIVA GARG</t>
  </si>
  <si>
    <t>366, PATEL NAGAR, NEW MANDI, MUZAFFARNAGAR</t>
  </si>
  <si>
    <t>Muzaffarnagar</t>
  </si>
  <si>
    <t>BIRLA VIDYA MANDIR, NAINITAL</t>
  </si>
  <si>
    <t>CBSE, UTTARAKHAND</t>
  </si>
  <si>
    <t>BHARAT MATA SARASWATI BALMANDIR NARELA DELHI</t>
  </si>
  <si>
    <t>SYMBIOSIS INTERNATIONAL UNIVERSITY</t>
  </si>
  <si>
    <t>Primavera P6, MSP, AutoCAD,MS Office,Bluebeam Revu, CostX</t>
  </si>
  <si>
    <t>Turner International | Assistant Quantity Surveyor | Bengaluru | Jul 2022 | Nov 2022 | 0Y 4M | 3
Ceigall India Limited | Engineer - Contracts Administration | Gurugram | Mar 2024 | Jun 2025 | 1Y 3M | 7.5</t>
  </si>
  <si>
    <t>KPMG Assurance and Consulting Services LLP  | Intern - Transformation (MPA) | Gurugram | May 2026 | Jun 2026 | 7.5714285714286 Weeks | Campus Internship
Turner Project Management India Pvt Ltd (Turner International) | Quantity Surveying Trainee | Bengaluru | Feb 2022 | Jun 2022 | 21.285714285714 Weeks</t>
  </si>
  <si>
    <t>P25700369</t>
  </si>
  <si>
    <t>RAMESH</t>
  </si>
  <si>
    <t>MANE</t>
  </si>
  <si>
    <t>Prasad Ramesh Mane</t>
  </si>
  <si>
    <t>prasadm3440@gmail.com</t>
  </si>
  <si>
    <t>p25700369@student.nicmar.ac.in</t>
  </si>
  <si>
    <t>01-Jun-2001</t>
  </si>
  <si>
    <t>MARATHI, HINDI, ENGLISH</t>
  </si>
  <si>
    <t>3051 2276 0670</t>
  </si>
  <si>
    <t>SUNITA</t>
  </si>
  <si>
    <t>GREENLIFE SOCIETY, LAXMI CHOWK, HINJEWADI PHASE-1, PIMPRI-CHINCHWAD</t>
  </si>
  <si>
    <t>Mahapur, Tq. Latur, Dist. Latur</t>
  </si>
  <si>
    <t>Latur</t>
  </si>
  <si>
    <t>SHRI DESHIKENDRA VIDYALAYA, LATUR, MAHARASHTRA.</t>
  </si>
  <si>
    <t>MAHARASHTRA STATE BOARD OF SECONDARY AND HIGHER SECONDARY EDUCATION, PUNE.</t>
  </si>
  <si>
    <t>SWAMI VIVEKANAND INSTITUTE OF POLYTECHNIC, LATUR.</t>
  </si>
  <si>
    <t>D. Y. PATIL COLLEGE OF ENGINEERING, AKURDI, PUNE.</t>
  </si>
  <si>
    <t>AutoCAD,MS Office,MS Project,Primavera,Revit,RIB CostX, Bexel Manager, Plannerly</t>
  </si>
  <si>
    <t>New Consolidated Construction Compony Ltd. (NCCCL) | Planning Intern | Ghansoli, Navi Mumbai | May 2026 | Jul 2026 | 8.5714285714286 Weeks | Campus Internship
Saishraddha Cement Products | Operations &amp; Production Management Intern | Latur | Apr 2024 | Aug 2024 | 21.714285714286 Weeks</t>
  </si>
  <si>
    <t>Finance for Non-Financial Managers
Data Analysis
Project Admin (Scholar), DGQC</t>
  </si>
  <si>
    <t>P25700374</t>
  </si>
  <si>
    <t>NAINA</t>
  </si>
  <si>
    <t>BHAT</t>
  </si>
  <si>
    <t>Naina Bhat</t>
  </si>
  <si>
    <t>nainabhat24@gmail.com</t>
  </si>
  <si>
    <t>p25700374@student.nicmar.ac.in</t>
  </si>
  <si>
    <t>24-Mar-2002</t>
  </si>
  <si>
    <t>English, Hindi, Kashmiri</t>
  </si>
  <si>
    <t>4088 9189 2185</t>
  </si>
  <si>
    <t>RAMESH KUMAR BHAT</t>
  </si>
  <si>
    <t>SELF EMPLOYED</t>
  </si>
  <si>
    <t>LOVELY BHAT</t>
  </si>
  <si>
    <t>Hno 435 Near Sector 9 Basai Village Gurgaon Haryana</t>
  </si>
  <si>
    <t>Gurugram</t>
  </si>
  <si>
    <t>Haryana</t>
  </si>
  <si>
    <t>KENDRIYA VIDYALAYA</t>
  </si>
  <si>
    <t>DEENBANDHU CHHOTU RAM UNIVERSITY OF SCIENCE AND TECHNOLOGY</t>
  </si>
  <si>
    <t>DEENBANDHU CHHOTU RAM UNIVERSITY OF SCIENCE AND TECHNOLOGY MURTHAL HARYANA</t>
  </si>
  <si>
    <t>AutoCAD,MS Project,Primavera,Revit,MS excel</t>
  </si>
  <si>
    <t>Prestige Estates Private Limited | Inrtern | Ghaziabad | May 2026 | Jul 2026 | 8.5714285714286 Weeks | Campus Internship
Shivam Construction | Intern | Gurugram | Sep 2023 | Feb 2024 | 22.571428571429 Weeks
PWD B&amp;R PANCHKULA | Intern | Panchkula chandigarh | Aug 2022 | Dec 2022 | 19.428571428571 Weeks</t>
  </si>
  <si>
    <t>AUTOCAD
One million leaders Asia fellowship program
Finance for Non-Financial Managers</t>
  </si>
  <si>
    <t>P25700046</t>
  </si>
  <si>
    <t>SWEETY</t>
  </si>
  <si>
    <t>DILIP</t>
  </si>
  <si>
    <t>DALVI</t>
  </si>
  <si>
    <t>Sweety Dilip Dalvi</t>
  </si>
  <si>
    <t>sweetydalvi11@gmail.com</t>
  </si>
  <si>
    <t>p25700046@student.nicmar.ac.in</t>
  </si>
  <si>
    <t>11-Dec-2001</t>
  </si>
  <si>
    <t>3925 4251 9174</t>
  </si>
  <si>
    <t>DILIP DALVI</t>
  </si>
  <si>
    <t>SUNITA DALVI</t>
  </si>
  <si>
    <t>HOUSE-WIFE</t>
  </si>
  <si>
    <t>Sr. No. 56/5, Samarth Nagar, Near Old Kharadi Jakat Naka, Kharadi</t>
  </si>
  <si>
    <t>ST. FRANCIS DE SALES HIGH SCHOOL</t>
  </si>
  <si>
    <t>PUNE, MAHARASHTRA</t>
  </si>
  <si>
    <t>CUSROW WADIA INSTITUTE OF TECHNOLOGY, PUNE, MAHARASHTRA</t>
  </si>
  <si>
    <t>DHOLE PATIL COLLEGE OF ENGINEERING, PUNE, MAHARASHTRA</t>
  </si>
  <si>
    <t>AutoCAD,MS Office,MS Project,Revit</t>
  </si>
  <si>
    <t>iResearch Services | Associate | Pune | Jul 2023 | Jun 2025 | 1Y 10M | 5.3</t>
  </si>
  <si>
    <t>Wani Projects and Infra Pvt. Ltd. | Project Planning Intern | Pune, Maharashtra | May 2026 | Jun 2026 | 8.1428571428571 Weeks | Campus Internship
Guru Construction | Intern | Pune | May 2022 | Jun 2022 | 4.4285714285714 Weeks</t>
  </si>
  <si>
    <t>P25700145</t>
  </si>
  <si>
    <t>BALAJI</t>
  </si>
  <si>
    <t>KORRAPATI</t>
  </si>
  <si>
    <t>Balaji Korrapati</t>
  </si>
  <si>
    <t>korrapati2001@gmail.com</t>
  </si>
  <si>
    <t>p25700145@student.nicmar.ac.in</t>
  </si>
  <si>
    <t>13-Apr-2001</t>
  </si>
  <si>
    <t>TELUGU, ENGLISH, HINDI</t>
  </si>
  <si>
    <t>2337 7947 6396</t>
  </si>
  <si>
    <t>KORRAPATI SUDHAKAR</t>
  </si>
  <si>
    <t>INSURANCE ADVISOR</t>
  </si>
  <si>
    <t>KORRAPATI PUSHPA</t>
  </si>
  <si>
    <t>15-75/1, Tholimitta Street, Venkatagiri.</t>
  </si>
  <si>
    <t>KENDRIYA VIDYALAYA SANGATHAN</t>
  </si>
  <si>
    <t>CENTRAL BOARD OF SECONDARY EDUCATION ANDHRA PRADESH</t>
  </si>
  <si>
    <t>RAJIV GANDHI UNIVERSITY OF KNOWLEDGE TECHNOLOGIES</t>
  </si>
  <si>
    <t>ANDHRA PRADESH BOARD OF INTERMEDIATE EDUCATION</t>
  </si>
  <si>
    <t>RAJIV KNOWLEDGE VALLEY ANDHRA PRADESH</t>
  </si>
  <si>
    <t>AutoCAD, MS Office, MS Project, Primavera, Basics of BIM, Costex</t>
  </si>
  <si>
    <t>Pidilite Industries | Marketing Intern B2B  | Bangalore | May 2026 | Jun 2026 | 7.5714285714286 Weeks | Campus Internship</t>
  </si>
  <si>
    <t>Financial and Non-Financial Managers
NPTEL online course on German-1</t>
  </si>
  <si>
    <t>P25700546</t>
  </si>
  <si>
    <t>ABHIRISHI</t>
  </si>
  <si>
    <t>JASWANT</t>
  </si>
  <si>
    <t>Abhirishi Jaswant Kumar</t>
  </si>
  <si>
    <t>abhirishijk@gmail.com</t>
  </si>
  <si>
    <t>p25700546@student.nicmar.ac.in</t>
  </si>
  <si>
    <t>15-Nov-2002</t>
  </si>
  <si>
    <t>English,Hindi,Marathi</t>
  </si>
  <si>
    <t>Travelling,Badminton,Networking</t>
  </si>
  <si>
    <t>6587 0517 8805</t>
  </si>
  <si>
    <t>MR. JASWANT KUMAR SINGH</t>
  </si>
  <si>
    <t>MRS. ASHA RANI</t>
  </si>
  <si>
    <t>B-204, Ishwari Enclave, Vidyapati Nagar, Kanke Road, Ranchi.</t>
  </si>
  <si>
    <t>Ranchi</t>
  </si>
  <si>
    <t>DAV PUBLIC SCHOOL, GANDHI NAGAR CCL, RANCHI, JHARKHAND.</t>
  </si>
  <si>
    <t>CENTRAL BOARD OF SECONDARY EDUCATION RANCHI/JHARKHAND</t>
  </si>
  <si>
    <t>DY PATIL UNIVERSITY, PUNE, AMBI</t>
  </si>
  <si>
    <t>DY PATIL UNIVERSITY PUNE/MAHARASHTRA</t>
  </si>
  <si>
    <t>AutoCAD,MS Office,MS Project,Primavera,CostX,Revit,Naviswork</t>
  </si>
  <si>
    <t>GOA STATE INFRASTRUCTURE DEVELOPMENT CORPORATION LIMITED (GSIDC), GOA | Project Manager Intern | PANAJI, GOA | May 2026 | Jul 2026 | 8.7142857142857 Weeks | Campus Internship
RAM KRIPAL SINGH CONSTRUCTION PVT. LTD. | Civil Engineering Intern | Ranchi, Jharkhand. | Jun 2024 | Jul 2024 | 4.4285714285714 Weeks
ABHISHEK SOLAR INDUSTRIES PVT. LTD. | Site Engineering Intern | GUMLA, JHARKHAND | Jul 2023 | Aug 2023 | 4.4285714285714 Weeks</t>
  </si>
  <si>
    <t>Student Mobility Program - INTI International University, Malaysia</t>
  </si>
  <si>
    <t>P25700327</t>
  </si>
  <si>
    <t>LEKHANA</t>
  </si>
  <si>
    <t>SHARADA</t>
  </si>
  <si>
    <t>Lekhana Sharada</t>
  </si>
  <si>
    <t>lekhanasharada@gmail.com</t>
  </si>
  <si>
    <t>p25700327@student.nicmar.ac.in</t>
  </si>
  <si>
    <t>26-Feb-2004</t>
  </si>
  <si>
    <t>ENGLISH,HINDI AND KANNADA</t>
  </si>
  <si>
    <t>4959 7573 4556</t>
  </si>
  <si>
    <t>PRAHLADA</t>
  </si>
  <si>
    <t>RAJANI MR</t>
  </si>
  <si>
    <t>LECTURER</t>
  </si>
  <si>
    <t>No 19, Ganesh Mansion, 1st Cross, Kothanur Dinne Main Road, JP NAGAR 8TH PHASE</t>
  </si>
  <si>
    <t>APS PUBLIC SCHOOL</t>
  </si>
  <si>
    <t>ICSE, NEW DELHI</t>
  </si>
  <si>
    <t>NARAYANA PU COLLEGE</t>
  </si>
  <si>
    <t>VISVESWARAYA TECHNOLOGICAL UNIVERSITY</t>
  </si>
  <si>
    <t>BMS COLLEGE OF ENGINEERING, BENGALURU</t>
  </si>
  <si>
    <t>MS Office,MS Project,Primavera,Revit</t>
  </si>
  <si>
    <t>AHLUWALIA CONTRACTS INDIA LTD. | Intern  | Bengaluru  | May 2026 | Jul 2026 | 8.7142857142857 Weeks | Campus Internship
SOUTH WESTERN RAILWAY, OFFICE OF THE DEPUTY CHIEF ENGINEER (STATION DEVELOPMENT, CONSTRUCTION ORGANISATION), BENGALURU CANTONMENT | STUDENT TRAINEEâ€“ STATION DEVELOPMENT &amp; CONSTRUCTION | YESHWANTPUR RAILWAY STATION | Jul 2024 | Aug 2024 | 4.2857142857143 Weeks</t>
  </si>
  <si>
    <t>P25700493</t>
  </si>
  <si>
    <t>PRANAV</t>
  </si>
  <si>
    <t>PRADEEP</t>
  </si>
  <si>
    <t>Pranav Pradeep</t>
  </si>
  <si>
    <t>pranavprvk@gmail.com</t>
  </si>
  <si>
    <t>p25700493@student.nicmar.ac.in</t>
  </si>
  <si>
    <t>13-Apr-2000</t>
  </si>
  <si>
    <t>English, Malayalam, Hindi, Tamil</t>
  </si>
  <si>
    <t>7018 7092 6795</t>
  </si>
  <si>
    <t>PRADEEP SEKHARAN</t>
  </si>
  <si>
    <t>ACCOUNTS MANAGER</t>
  </si>
  <si>
    <t>SREERENJINI PRADEEP</t>
  </si>
  <si>
    <t>Sreenikethan_x000D_
Kuravilangad PO</t>
  </si>
  <si>
    <t>Kottayam</t>
  </si>
  <si>
    <t>OUR OWN HIGH SCHOOL, AL WARQA'A, DUBAI, UAE</t>
  </si>
  <si>
    <t>CBSE - CENTRAL BOARD OF SECONDARY EDUCATION</t>
  </si>
  <si>
    <t>NATIONAL INSTITUTE OF TECHNOLOGY, CALICUT, KERALA</t>
  </si>
  <si>
    <t>AutoCAD,MS Office,MS Project,Revit / BIM,ERP Software</t>
  </si>
  <si>
    <t>L&amp;W Construction Pvt Ltd (INVRECO) | Assistant Manager - QS | Pune | Jul 2022 | May 2025 | 2Y 10M | 7.2</t>
  </si>
  <si>
    <t>Goa State Infrastructure Development Corporation | Management Intern | Goa | May 2026 | Jul 2026 | 8.7142857142857 Weeks | Campus Internship
AL BASTI &amp; MUKTHA LLC | TRAINEE INTERN | DUBAI, UAE | Dec 2021 | Dec 2021 | 3.2857142857143 Weeks</t>
  </si>
  <si>
    <t>Construction Cost Estimating and Cost Control
Construction Finance
Finance for Non-Financial Managers
Construction Equipment Maintenance &amp; Safety
Data Analysis (Statistics)
BIM Fundamentals for Engineers
Ethics in Engineering Practice
Indian Town Planning and Architecture
Introduction to Programming with MATLAB
Finlatics Financial Market Experience Program
Basics of Geocomputation and Geoweb Services</t>
  </si>
  <si>
    <t>P25700147</t>
  </si>
  <si>
    <t>GOPAL</t>
  </si>
  <si>
    <t>CHOMWAL</t>
  </si>
  <si>
    <t>Shubham Gopal Chomwal</t>
  </si>
  <si>
    <t>shubhamchomwal@gmail.coom</t>
  </si>
  <si>
    <t>p25700147@student.nicmar.ac.in</t>
  </si>
  <si>
    <t>14-Mar-2000</t>
  </si>
  <si>
    <t>ENGLISH, HINDI AND MARATHI</t>
  </si>
  <si>
    <t>3910 7685 1338</t>
  </si>
  <si>
    <t>BUSINESS MAN</t>
  </si>
  <si>
    <t>Chamunda Bunglow B-2  Near Swami Samarth Mandir, SBI Colony No 5, Umari Akola</t>
  </si>
  <si>
    <t>HOLY CROSS CONVENT HIGH SCHOOL AKOLA</t>
  </si>
  <si>
    <t>MAHARASHTRA SATE BOARD OF SECONDARY AND HIGHER SECONDARY EDUCATION</t>
  </si>
  <si>
    <t>SHRI SAMARTH JUNIOR COLLEGE OF SCIENCE, AKOLA</t>
  </si>
  <si>
    <t>SANT GADGE BABA AMRAVATI UNIVERSITY</t>
  </si>
  <si>
    <t>COLLEGE OF ENGINEERING AND TECHNOLOGY AKOLA</t>
  </si>
  <si>
    <t>AutoCAD,MS Project,Primavera</t>
  </si>
  <si>
    <t>Medigence Solutions Pvt. Ltd. | Project Management Intern | Ahmedabad | May 2026 | Jul 2026 | 8.7142857142857 Weeks | Campus Internship
Ragita Constructions Pvt Ltd | Site Engineer | Akola | Mar 2024 | Jul 2025 | 66.857142857143 Weeks</t>
  </si>
  <si>
    <t>P25701147</t>
  </si>
  <si>
    <t>RAUT</t>
  </si>
  <si>
    <t>ANIKET</t>
  </si>
  <si>
    <t>SANTOSH</t>
  </si>
  <si>
    <t>Raut Aniket Santosh</t>
  </si>
  <si>
    <t>aniketsraut@yahoo.com</t>
  </si>
  <si>
    <t>p25701147@student.nicmar.ac.in</t>
  </si>
  <si>
    <t>02-Aug-2001</t>
  </si>
  <si>
    <t>8624 2307 8375</t>
  </si>
  <si>
    <t>HOME-MAKER</t>
  </si>
  <si>
    <t>Juhunagar CHS, A/8, Sector-15, Near P.K.C. Hospital, Vashi</t>
  </si>
  <si>
    <t>FR. AGNEL MULTIPURPOSE SCHOOL, VASHI, MAHARASHTRA</t>
  </si>
  <si>
    <t>FR. AGNEL MULTIPURPOSE SCHOOL AND JUNIOR COLLEGE, VASHI, MAHARASHTRA</t>
  </si>
  <si>
    <t>DATTA MEGHE COLLEGE OF ENGINEERING, AIROLI, MAHARASHTRA</t>
  </si>
  <si>
    <t>Primavera (P6), MS Project, Power BI, Advance Excel, MS Office, AutoCAD.</t>
  </si>
  <si>
    <t>RELIANCE INDUSTRIES LIMITED | GRADUATE ENGINEER TRAINEE - CIVIL | PATALGANGA | Aug 2024 | Jun 2025 | 0Y 10M | 5.5</t>
  </si>
  <si>
    <t>0 Years 10 Months</t>
  </si>
  <si>
    <t>New Consolidated Construction Company Limited (NCCCL) | Project Planning Intern | Navi Mumbai | May 2026 | Jul 2026 | 8.5714285714286 Weeks | Campus Internship
M.S. Enterprises Engineers and Contractors | Civil Engineer Trainee | Mumbai | Jun 2023 | Jul 2023 | 6.2857142857143 Weeks</t>
  </si>
  <si>
    <t>IGBC Accredited Professional (IGBC AP) awarded by the CII - Indian Green Building Council
Project Management: The Basics for Success
Introduction to Corporate Finance
Excel Statistics Essential Training 2
Excel Statistics Essential Training 1
Project Management with ZOHO
Project Management with JIRA</t>
  </si>
  <si>
    <t>P25700633</t>
  </si>
  <si>
    <t>KRITHIKA</t>
  </si>
  <si>
    <t>Krithika R</t>
  </si>
  <si>
    <t>p25700633@student.nicmar.ac.in</t>
  </si>
  <si>
    <t>05-Nov-2000</t>
  </si>
  <si>
    <t>English, Kannada, Tamil, Hindi</t>
  </si>
  <si>
    <t>8894 5206 7659</t>
  </si>
  <si>
    <t>RAJAN M</t>
  </si>
  <si>
    <t>APCQCO</t>
  </si>
  <si>
    <t>BANU T</t>
  </si>
  <si>
    <t>#625, 15th Cross, BDA Layout Lingarajapuram  Bangalore North,St Thomas Town, Bangalore-560084, Karnataka</t>
  </si>
  <si>
    <t>ST CHARLES HIGH SCHOOL</t>
  </si>
  <si>
    <t>ST ANNE'S GIRLS PU COLLEGE</t>
  </si>
  <si>
    <t>REVA UNIVERSITY</t>
  </si>
  <si>
    <t>REVA UNIVERSITY, BENGALURU, KARNATAKA</t>
  </si>
  <si>
    <t>AutoCAD,MS Office,MS Project,Primavera,POWER BI,STAAD PRO</t>
  </si>
  <si>
    <t>VESTIAN GLOBAL WORKSPACE SERVICES PVT LTD | Graduate Engineer -Trainee  | Bangalore ,Karnataka | Aug 2023 | Jun 2025 | 1Y 10M | 4.6</t>
  </si>
  <si>
    <t>DEBRIQUE CREATIVE LABS PRIVATE LIMITED  | INTERN-Supply Chain Management Team | CHENNAI, TAMILNADU | May 2026 | Jul 2026 | 8.7142857142857 Weeks | Campus Internship
VESTIAN GLOBAL WORKSPACE SERVICES PVT LTD | INTERN  | BANGALORE, KARNATAKA  | Mar 2023 | Jul 2023 | 20 Weeks
L&amp;T CONSTRUCTION | INTERN  | BANGALORE  | Jul 2022 | Aug 2022 | 4.5714285714286 Weeks</t>
  </si>
  <si>
    <t>Coursera-Managing Project Risks and Changes
Coursera-Initiating and Planning Projects
Coursera-Budgeting and Scheduling Projects</t>
  </si>
  <si>
    <t>P25701057</t>
  </si>
  <si>
    <t>PRITHVIRAJ</t>
  </si>
  <si>
    <t>GOSWAMI</t>
  </si>
  <si>
    <t>Prithviraj Goswami</t>
  </si>
  <si>
    <t>prithvirajgoswamilogan@gmail.com</t>
  </si>
  <si>
    <t>p25701057@student.nicmar.ac.in</t>
  </si>
  <si>
    <t>08-Oct-1999</t>
  </si>
  <si>
    <t>English,Hindi,Bengali</t>
  </si>
  <si>
    <t>8868 4819 2974</t>
  </si>
  <si>
    <t>ALOK RANJAN GOSWAMI</t>
  </si>
  <si>
    <t>PRATIBHA SHARMA GOSWAMI</t>
  </si>
  <si>
    <t>Flat 1B,Ujan Abhoynagar, Agartala, West Tripura,Tripura-799005</t>
  </si>
  <si>
    <t>West Tripura</t>
  </si>
  <si>
    <t>Tripura</t>
  </si>
  <si>
    <t>SRI KRISHNA MISSION SCHOOL</t>
  </si>
  <si>
    <t>CENTRAL BOARD OF SECONDARY EDUCATION(TRIPURA)</t>
  </si>
  <si>
    <t>HINDI HIGHER SECONDARY SCHOOL</t>
  </si>
  <si>
    <t>NATIONAL INSTITUTE OF TECHNOLOGY AGARTALA</t>
  </si>
  <si>
    <t>KEC International Ltd | Engineer-Projects | Bhopal | Jul 2022 | Jun 2024 | 1Y 10M | 6.25</t>
  </si>
  <si>
    <t>Aditya Planing And CAD Solutions | Project Planning And Coordination Intern | Agartala | May 2026 | Jul 2026 | 8.5714285714286 Weeks | Campus Internship</t>
  </si>
  <si>
    <t>P25700566</t>
  </si>
  <si>
    <t>Akhil V</t>
  </si>
  <si>
    <t>akhilvenugopal08@gmail.com</t>
  </si>
  <si>
    <t>p25700566@student.nicmar.ac.in</t>
  </si>
  <si>
    <t>08-May-1999</t>
  </si>
  <si>
    <t>English Hindi Malayalam</t>
  </si>
  <si>
    <t>7921 2701 9603</t>
  </si>
  <si>
    <t>VENUGOPALAN NAIR A</t>
  </si>
  <si>
    <t>RETIRED GOVT SERVANT</t>
  </si>
  <si>
    <t>B S BINDU KUMARI</t>
  </si>
  <si>
    <t>Suresh Sadanam, Kalliyoor P.o Vallamcode Thiruvananthapuram</t>
  </si>
  <si>
    <t>KENDRIYA VIDYALAYA PATTOM THIRUVANANTHAPURAM</t>
  </si>
  <si>
    <t>CENTRAL BOARD OF SECONDRY EDUCATION, DELHI</t>
  </si>
  <si>
    <t>A P J ABDUL KALAM TECHNOLOGICAL UNIVERSITY</t>
  </si>
  <si>
    <t>MAR BASELIOS COLLEGE OF ENGINEERING &amp; TECHNOLOGY, THIRUVANANTHAPURAM</t>
  </si>
  <si>
    <t>AutoCAD,MS Office,MS Project,Primavera P6</t>
  </si>
  <si>
    <t>Uralungal Labour Contractive co-operative Society | Site Engineer | Trivandrum | Dec 2022 | Dec 2024 | 2Y 0M | 3</t>
  </si>
  <si>
    <t>E-Construct Design &amp; Build Pvt Ltd | Management Intern | Banglore | May 2026 | Jun 2026 | 8.1428571428571 Weeks | Campus Internship
P.W.D Special Buildings Section Thiruvananthapuram | Site Intern | Thiruvananthapuram | Jul 2019 | Jul 2019 | 0.57142857142857 Weeks
P.W.D Bridges section Thiruvananthapuram | Site intern | Thiruvananthapuram | Jun 2018 | Jul 2018 | 2.1428571428571 Weeks</t>
  </si>
  <si>
    <t>Microsoft Project for Project Manager &amp; Civil Engineers
Proffesional Certificate in Project Management</t>
  </si>
  <si>
    <t>P25700101</t>
  </si>
  <si>
    <t>TANISH</t>
  </si>
  <si>
    <t>SAMNERKAR</t>
  </si>
  <si>
    <t>Tanish Prashant Samnerkar</t>
  </si>
  <si>
    <t>tsamnerkar@gmail.com</t>
  </si>
  <si>
    <t>p25700101@student.nicmar.ac.in</t>
  </si>
  <si>
    <t>17-Apr-2003</t>
  </si>
  <si>
    <t>ENGLISH, HINDI,MARATHI</t>
  </si>
  <si>
    <t>AB-ve</t>
  </si>
  <si>
    <t>5716 6794 5840</t>
  </si>
  <si>
    <t>PRASHANT BHIKA WANI</t>
  </si>
  <si>
    <t>MANISHA PRASHANT WANI</t>
  </si>
  <si>
    <t>11,'Prashant' Bunglow, Indraprastha Colony, Upnagar, Nashik-6</t>
  </si>
  <si>
    <t>SACRED HEART CONVENT HIGH SCHOOL</t>
  </si>
  <si>
    <t>GURU GOBIND SINGH POLYTECHNIC, NASHIK</t>
  </si>
  <si>
    <t>GOKHALE EDUCATION SOCIETY'S R. H. SAPAT COLLEGE OF ENGINEERING, MANAGEMENT STUDIES AND RESEARCH, NASHIK</t>
  </si>
  <si>
    <t>2022-Sep</t>
  </si>
  <si>
    <t>Fortune Group  | Construction Management Intern | Nashik | May 2026 | Jul 2026 | 7.8571428571429 Weeks | Campus Internship
RACHANA GROUP | SITE ENGINEER | NASHIK | Jan 2024 | Mar 2024 | 6.5714285714286 Weeks</t>
  </si>
  <si>
    <t>AutoCad
Professional Estimation and Costing Course
Professional Billing Course
Internship training in construction skill development</t>
  </si>
  <si>
    <t>P25700419</t>
  </si>
  <si>
    <t>BHUSHAN</t>
  </si>
  <si>
    <t>ARUN</t>
  </si>
  <si>
    <t>Bhushan Arun Pawar</t>
  </si>
  <si>
    <t>bhushan210056@gmail.com</t>
  </si>
  <si>
    <t>p25700419@student.nicmar.ac.in</t>
  </si>
  <si>
    <t>11-Aug-2000</t>
  </si>
  <si>
    <t>Playing Chess</t>
  </si>
  <si>
    <t>2440 3515 3312</t>
  </si>
  <si>
    <t>ARUN PANDHRINATH PAWAR</t>
  </si>
  <si>
    <t>PUBLIC SERVANT</t>
  </si>
  <si>
    <t>MANISHA ARUN PAWAR</t>
  </si>
  <si>
    <t>Plot No.37, Sharda Nagar, Near Wageshwari Mandir, Nandurbar</t>
  </si>
  <si>
    <t>Nandurbar</t>
  </si>
  <si>
    <t>SHROFF HIGH SCHOOL</t>
  </si>
  <si>
    <t>SECONDARY AND HIGHER SECONDARY EDUCATION PUNE, MAHARASHTRA</t>
  </si>
  <si>
    <t>GT PATIL JUNIOR COLLEGE</t>
  </si>
  <si>
    <t>KAVAYITRI BAHINABAI CHAUDHARI NORTH MAHARASHTRA UNIVERSITY JALGAON</t>
  </si>
  <si>
    <t>SHRAM SADHNA BOMBAY TRUST BAMBHORI, JALGAON</t>
  </si>
  <si>
    <t>AutoCAD,MS Office,MS Project,Primavera,Tekla,SDS2,Blue Beam,BIM,Cost_X,Naviswork</t>
  </si>
  <si>
    <t>Tech flow Engineers India PVT. LTD. | Jr. QC Engineer | Jalgaon | Jul 2022 | Jul 2025 | 2Y 11M | 4.18</t>
  </si>
  <si>
    <t>Masin projects private limited | Trainee – Summer Intern | Navi Mumbai  | May 2026 | Jul 2026 | 8.7142857142857 Weeks | Campus Internship
Tech flow Engineers Pvt. Ltd. | Trainee Engineer - Summer Intern | Jalgaon | Jan 2022 | Feb 2022 | 4.5714285714286 Weeks</t>
  </si>
  <si>
    <t>Project Admin (Scholar) course from digiQC Academy.
MKCL Certified AutoCAD</t>
  </si>
  <si>
    <t>P25700591</t>
  </si>
  <si>
    <t>ADHYAYAN</t>
  </si>
  <si>
    <t>ARVIND</t>
  </si>
  <si>
    <t>ALTEKAR</t>
  </si>
  <si>
    <t>Adhyayan Arvind Altekar</t>
  </si>
  <si>
    <t>altekaradhyayan44@gmail.com</t>
  </si>
  <si>
    <t>p25700591@student.nicmar.ac.in</t>
  </si>
  <si>
    <t>08-Mar-2001</t>
  </si>
  <si>
    <t>English,Hindi, Marathi,Kannada</t>
  </si>
  <si>
    <t>7906 7200 1693</t>
  </si>
  <si>
    <t>ARVIND NARAYAN ALTEKAR</t>
  </si>
  <si>
    <t>B.COM</t>
  </si>
  <si>
    <t>GAYATRI ARVIND ALTEKAR</t>
  </si>
  <si>
    <t>B.A</t>
  </si>
  <si>
    <t>Plot No 40 Jadhav Park Rama Nand Nagar Kolhapur</t>
  </si>
  <si>
    <t>SM LOHIYA HIGH SCHOOL KOLHAPUR</t>
  </si>
  <si>
    <t>NEW COLLEGE KOLHAPUR</t>
  </si>
  <si>
    <t>NEW POLYTECHNIC KOLHAPUR</t>
  </si>
  <si>
    <t>SHIVAJI UNIVERSITY KOLHAPUR</t>
  </si>
  <si>
    <t>DYPATIL COLLEGE OF ENGINEERING AND TECHNOLOGY KOLHAPUR</t>
  </si>
  <si>
    <t>AutoCAD,MS Office,MS Project,MS EXCELS POWER POINT</t>
  </si>
  <si>
    <t>Atal Real Tech Limited | Junior Engineer | Pune | Jun 2024 | May 2025 | 0Y 11M | 3</t>
  </si>
  <si>
    <t>New consolidated construction company limited  | Site and planning intern | Alibaug ,Maharashtra  | May 2026 | Jul 2026 | 8.7142857142857 Weeks | Campus Internship
SHUBHAM EPC PVT LTD | GRADUATE ENGINEERING TRAINEE | PUNE | Dec 2023 | May 2024 | 21.571428571429 Weeks</t>
  </si>
  <si>
    <t>P25700371</t>
  </si>
  <si>
    <t>DISHA</t>
  </si>
  <si>
    <t>J</t>
  </si>
  <si>
    <t>Disha J</t>
  </si>
  <si>
    <t>dishajagdeesh@gmail.com</t>
  </si>
  <si>
    <t>p25700371@student.nicmar.ac.in</t>
  </si>
  <si>
    <t>23-Jan-1999</t>
  </si>
  <si>
    <t>3190 5576 9693</t>
  </si>
  <si>
    <t>JAGADEESH K</t>
  </si>
  <si>
    <t>EX-  BLOCK EDUCATION OFFICER</t>
  </si>
  <si>
    <t>SAVITHA S R</t>
  </si>
  <si>
    <t>ASSOCIATE PROFESSOR</t>
  </si>
  <si>
    <t>Door Number 99, Third Cross, South, Anikethana Road, Kuvempunagar, Mysore, Karnataka</t>
  </si>
  <si>
    <t>GNANAGANGA VIDYAPEETA</t>
  </si>
  <si>
    <t>KARNATAKA SECONDARY EDUCATION EXAMINATION BOARD, GOVERNMENT OF KARNATAKA</t>
  </si>
  <si>
    <t>2013-May</t>
  </si>
  <si>
    <t>VIJAYAVITTALA PU COLLEGE</t>
  </si>
  <si>
    <t>DEPARTMENT OF PRE- UNIVERSITY EDUCATION, GOVERNMENT OF KARNATAKA</t>
  </si>
  <si>
    <t>VIDYA VARDHAKA COLLEGE OF ENGINEERING, MYSORE, KARNATAKA</t>
  </si>
  <si>
    <t>The National Institute of Engineering,Mysore</t>
  </si>
  <si>
    <t>2020-Oct</t>
  </si>
  <si>
    <t>2022-Oct</t>
  </si>
  <si>
    <t>AutoCAD,MS Office,MS Project,Primavera, Power BI,Staad pro,Etabs,3dsmax,Idea Statica,Cohoom,Revit</t>
  </si>
  <si>
    <t>RR CONSTRUCTIONS | Structural Design Engineer | Mysore, Karnataka | Nov 2022 | Jul 2024 | 1Y 8M | 1.2</t>
  </si>
  <si>
    <t>BECHTEL INDIA PRIVATE LIMITED | Supply chain management - Intern | Gurugram, India | May 2026 | Jul 2026 | 7.5714285714286 Weeks | Campus Internship
MYSORE CITY CORPORATION- VANI VILAS WATER SUPPLY DIVISION | Engineer - Intern | MYSORE | Jul 2019 | Aug 2019 | 4 Weeks
R.K. ASSOCIATES, PROJECT MANAGEMENT AND STRUCTURAL CONSULTANTS | Structural Designer/ Engineer | MYSORE | Oct 2021 | Nov 2021 | 8.5714285714286 Weeks</t>
  </si>
  <si>
    <t>Diploma in Interior Design</t>
  </si>
  <si>
    <t>P25700024</t>
  </si>
  <si>
    <t>P</t>
  </si>
  <si>
    <t>Rahul P Raju</t>
  </si>
  <si>
    <t>rahulpothiyil@gmail.com</t>
  </si>
  <si>
    <t>p25700024@student.nicmar.ac.in</t>
  </si>
  <si>
    <t>02-Feb-2002</t>
  </si>
  <si>
    <t>4742 8347 1716</t>
  </si>
  <si>
    <t>RAJU P.M</t>
  </si>
  <si>
    <t>EX-GULF</t>
  </si>
  <si>
    <t>RASMI RAJU</t>
  </si>
  <si>
    <t>Pothiyil House
Edathirinji P.O
Thrissur</t>
  </si>
  <si>
    <t>Thrissur</t>
  </si>
  <si>
    <t>Pothiyil House_x000D_
Edathirinji P.O_x000D_
Thrissur_x000D_</t>
  </si>
  <si>
    <t>CHRIST VIDYANIKETHAN</t>
  </si>
  <si>
    <t>ICSE</t>
  </si>
  <si>
    <t>S.N.H.S.S</t>
  </si>
  <si>
    <t>STATE</t>
  </si>
  <si>
    <t>CHRIST COLLEGE OF ENGINEERING , IRINJALAKUDA , KERALA</t>
  </si>
  <si>
    <t>AutoCAD,MS Project</t>
  </si>
  <si>
    <t>Uralungal Labour Contract Co-operative Society | Site Execution | Ernakulam | May 2026 | Jul 2026 | 7.7142857142857 Weeks | Campus Internship
LSGD Palakkad | Civil Engineering Intern | Palakkad | May 2023 | May 2023 | 1.1428571428571 Weeks
LSGD Muriyad | Civil Engineering Intern | Muriyad | Mar 2024 | Apr 2024 | 4.4285714285714 Weeks
KSCSTE-NATPAC | TRAFFIC ENGINEERING INTERN | THRISSUR | Feb 2023 | Mar 2023 | 0.14285714285714 Weeks</t>
  </si>
  <si>
    <t>Sketchup and Lumion
AutoCAD</t>
  </si>
  <si>
    <t>P25700350</t>
  </si>
  <si>
    <t>YADHUKRISHNAN</t>
  </si>
  <si>
    <t>Yadhukrishnan R</t>
  </si>
  <si>
    <t>yadhukrishnanr4@gmail.com</t>
  </si>
  <si>
    <t>p25700350@student.nicmar.ac.in</t>
  </si>
  <si>
    <t>04-May-1999</t>
  </si>
  <si>
    <t>English,Malayalam,Hindi</t>
  </si>
  <si>
    <t>4990 5447 0974</t>
  </si>
  <si>
    <t>RAGHAVA PANICKER</t>
  </si>
  <si>
    <t>GROCERY SHOP</t>
  </si>
  <si>
    <t>REMADEVI RAGHAVA PANICKER</t>
  </si>
  <si>
    <t>Cheruppillil House, Edayakunnam, South Chittoor P O, Ernakulam</t>
  </si>
  <si>
    <t>AMRITA VIDYALAYAM</t>
  </si>
  <si>
    <t>CENTRAL BOARD OF SECONDARY EDUCATION , ERNAKULAM- KERALA</t>
  </si>
  <si>
    <t>SCMS SCHOOL OF ENGINEERING AND TECHNOLOGY, ERNAKULAM-KERALA</t>
  </si>
  <si>
    <t>AutoCAD,MS Office,Internal QMS Auditor (ISO-9001:2015),Concrete Mix design</t>
  </si>
  <si>
    <t>Larsen and Toubro | Senior Engineer | Meghalaya and Assam | Oct 2022 | Jul 2025 | 2Y 8M | 8.28</t>
  </si>
  <si>
    <t>Sobha Limited | Planning Intern | Bangalore | May 2026 | Jul 2026 | 9 Weeks | Campus Internship
NESTABIDE | Trainee | Ernakulam | Dec 2021 | Jul 2022 | 29.142857142857 Weeks</t>
  </si>
  <si>
    <t>Internal QMS Auditor (ISO-9001-2015)</t>
  </si>
  <si>
    <t>P25701132</t>
  </si>
  <si>
    <t>PRASANNA</t>
  </si>
  <si>
    <t>DHANANJAY</t>
  </si>
  <si>
    <t>THAWARE</t>
  </si>
  <si>
    <t>Prasanna Dhananjay Thaware</t>
  </si>
  <si>
    <t>p.thaware@yahoo.com</t>
  </si>
  <si>
    <t>p25701132@student.nicmar.ac.in</t>
  </si>
  <si>
    <t>09-Jul-2000</t>
  </si>
  <si>
    <t>Travelling,Motorcycling,Swimming</t>
  </si>
  <si>
    <t>3991 9190 1714</t>
  </si>
  <si>
    <t>YOGITA</t>
  </si>
  <si>
    <t>Second Floor, Vedant Apartment, Kohale Layout, Khadgaon Road, Wadi</t>
  </si>
  <si>
    <t>ST. XAVIERS HIGH SCHOOL NAGPUR</t>
  </si>
  <si>
    <t>CENTRAL BOARD OF SECONDARY EDUCATION (CBSE)  NAGPUR MH</t>
  </si>
  <si>
    <t>DR. BABASAHEB AMBEDKAR MARATHWADA UNIVERSITY</t>
  </si>
  <si>
    <t>GOVERNMENT COLLEGE OF ENGINEERING AURANGABAD, CHHATRAPATI SAMBHAJINAGAR, MAHARASHTRA</t>
  </si>
  <si>
    <t>Primavera P6, MS Project, Power BI, @Risk, MS Office, Candy, AutoCAD, SolidWorks, ANSYS, CATIA</t>
  </si>
  <si>
    <t>Adani Solar Adani Infra (India) Ltd | Assistant Manager Project Management | Mundra, Gujarat | Aug 2022 | Feb 2024 | 1Y 6M | 8</t>
  </si>
  <si>
    <t>1 Year 6 Months</t>
  </si>
  <si>
    <t>Saint-Gobain India Pvt. Ltd. | Sales &amp; Marketing Intern | Bengaluru | May 2026 | Jul 2026 | 8.4285714285714 Weeks | Campus Internship</t>
  </si>
  <si>
    <t>Lean Six Sigma Green Belt Certification</t>
  </si>
  <si>
    <t>P25700418</t>
  </si>
  <si>
    <t>VIBUDH</t>
  </si>
  <si>
    <t>TIWARI</t>
  </si>
  <si>
    <t>Vibudh Tiwari</t>
  </si>
  <si>
    <t>vibstark3000@gmail.com</t>
  </si>
  <si>
    <t>p25700418@student.nicmar.ac.in</t>
  </si>
  <si>
    <t>29-Oct-1998</t>
  </si>
  <si>
    <t>9237 7117 7675</t>
  </si>
  <si>
    <t>RAJESH KUMAR TIWARI</t>
  </si>
  <si>
    <t>RETIRED GOVERNMENT EMPLOYEE</t>
  </si>
  <si>
    <t>NIDHI TIWARI</t>
  </si>
  <si>
    <t>91, Coral Cottage, Misrod,Huzur, Bhopal</t>
  </si>
  <si>
    <t>Bhopal</t>
  </si>
  <si>
    <t>GWALIOR GLORY HIGH SCH NEEMCHANDOHA GWALIOR MP</t>
  </si>
  <si>
    <t>CENTRAL BOARD OF SECONDARY EDUCATION GWALIOR MADHYA PRADESH</t>
  </si>
  <si>
    <t>2013-Apr</t>
  </si>
  <si>
    <t>AHMEDABAD PUB SCH INT BHAAT GANDHINAGAR GUJ</t>
  </si>
  <si>
    <t>CENTRAL BOARD OF SECONDARY EDUCATION GANDHINAGAR GUJARAT</t>
  </si>
  <si>
    <t>VIT UNIVERSITY</t>
  </si>
  <si>
    <t>VIT UNIVERSITY VELLORE TAMILNADU</t>
  </si>
  <si>
    <t>Primavera P6, MS Office, MS Project</t>
  </si>
  <si>
    <t>Shalini Assosciates | Site Engineer | MAHSR C4 (Section-5) Project  Karjan, Gujarat-39124 | Sep 2022 | May 2024 | 1Y 7M | 2.97
Ultratech Cement Limited RMC Division | Chemist Junior Officer |  Chainage 154 (Upalat, Palghar,  Dahanu) | Mar 2025 | Jun 2025 | 0Y 3M | 5</t>
  </si>
  <si>
    <t>Hilti India | Summer Sale Intern | Mumbai | May 2026 | Jul 2026 | 8.5714285714286 Weeks | Campus Internship
Oil and Natural Gas Corporation Limited | Summer Intern | Ahmedabad | May 2019 | Jun 2019 | 6.5714285714286 Weeks</t>
  </si>
  <si>
    <t>Lean Six Sigma Green Belt  KPMG India</t>
  </si>
  <si>
    <t>P25700103</t>
  </si>
  <si>
    <t>KARTHIK</t>
  </si>
  <si>
    <t>Karthik K S</t>
  </si>
  <si>
    <t>karthikgeena678@gmail.com</t>
  </si>
  <si>
    <t>p25700103@student.nicmar.ac.in</t>
  </si>
  <si>
    <t>30-Aug-2002</t>
  </si>
  <si>
    <t>ENGLISH,MALAYALAM</t>
  </si>
  <si>
    <t>A-ve</t>
  </si>
  <si>
    <t>5610 6450 4723</t>
  </si>
  <si>
    <t>K U SUBRAMANIAN</t>
  </si>
  <si>
    <t>KERALA COOPERATIVE BANK MANAGER</t>
  </si>
  <si>
    <t>GEENA C M</t>
  </si>
  <si>
    <t>RET. GOVERNMENT EMPLOYEE</t>
  </si>
  <si>
    <t>KAIPPULLY HOUSE MEDICAL COLLEGE PO THRISSUR</t>
  </si>
  <si>
    <t>CHINMAYA VIDYALAYA KOLAZHY</t>
  </si>
  <si>
    <t>VIVEKODAYAM BOYS HIGHER SECONDARY SCHOOL</t>
  </si>
  <si>
    <t>GOVERNMENT OF KERALA BOARD OF HIGHER SECONDARY EXAMINATIONS</t>
  </si>
  <si>
    <t>JYOTHI ENGINEERING COLLEGE THRISSUR</t>
  </si>
  <si>
    <t>ACC LIMITED | HELP BIKE ENGINEER | Thrissur | Oct 2024 | Feb 2025 | 0Y 4M | 3</t>
  </si>
  <si>
    <t>Uralungal Labour Contract Co-Operative Society Ltd (ULCCS Ltd) | Site Execution | ERNAKULAM | May 2026 | Jul 2026 | 7.7142857142857 Weeks | Campus Internship
THRISSUR BUILDERS PRIVATE LIMITED | INTERN | THRISSUR | Feb 2024 | Mar 2024 | 1.7142857142857 Weeks
PUBLIC WORK DEPARTMENTS KERALA | INTERN | WADDAKKANCHERRY | May 2023 | May 2023 | 1 Weeks</t>
  </si>
  <si>
    <t>P25700297</t>
  </si>
  <si>
    <t>AKSHITH</t>
  </si>
  <si>
    <t>BIJJALA</t>
  </si>
  <si>
    <t>Akshith Bijjala</t>
  </si>
  <si>
    <t>bijjalaakshith@gmail.com</t>
  </si>
  <si>
    <t>p25700297@student.nicmar.ac.in</t>
  </si>
  <si>
    <t>13-Jun-2003</t>
  </si>
  <si>
    <t>Telugu, Hindi, English</t>
  </si>
  <si>
    <t>4858 5460 7265</t>
  </si>
  <si>
    <t>B S P C CHAKRAVARTHI</t>
  </si>
  <si>
    <t>SOFTWARE ENGINEER</t>
  </si>
  <si>
    <t>B SWAPNA</t>
  </si>
  <si>
    <t>13-6-460/34, MAHESH NAGAR COLONY, GUDIMALKAPUR, KARWAN</t>
  </si>
  <si>
    <t>Hyderabad</t>
  </si>
  <si>
    <t>13-6-463/1, Ashok Vihar_x000D_
Karwan_x000D_
Asifnagar</t>
  </si>
  <si>
    <t>NARAYANA SCHOOL</t>
  </si>
  <si>
    <t>TELANGANA</t>
  </si>
  <si>
    <t>ST. PATRICKS JUNIOR COLLAGE</t>
  </si>
  <si>
    <t>AMRITA VISHWA VIDHYAPEETHAM</t>
  </si>
  <si>
    <t>TAMIL NADU</t>
  </si>
  <si>
    <t>AutoCAD,MS Office,MS Project,Staad pro,BIM,Etabs,Sketchup</t>
  </si>
  <si>
    <t>Sagar SKYSCRAPERS LLP  | Trainee Junior Engineer | Pune | May 2026 | Jun 2026 | 8 Weeks | Campus Internship
L&amp;T edutech | Trainee  | Chennai  | Jun 2024 | Jul 2024 | 1.5714285714286 Weeks
L&amp;T edutech | Trainee  | Chennai  | Jul 2023 | Aug 2023 | 1.5714285714286 Weeks</t>
  </si>
  <si>
    <t>Design of Structural Steel Members
Principles of Construction Management
Safety for Professionals
Deep Excavation And Tunnels
Building Information Modeling
Bridge Engineering Design Practices
Concreting Techniques and Practices</t>
  </si>
  <si>
    <t>P25700478</t>
  </si>
  <si>
    <t>SHRESHTH</t>
  </si>
  <si>
    <t>GUPTA</t>
  </si>
  <si>
    <t>Shreshth Gupta</t>
  </si>
  <si>
    <t>shreshthgupta1608@gmail.com</t>
  </si>
  <si>
    <t>p25700478@student.nicmar.ac.in</t>
  </si>
  <si>
    <t>16-Aug-2003</t>
  </si>
  <si>
    <t>8939 2348 2045</t>
  </si>
  <si>
    <t>RITESH GUPTA</t>
  </si>
  <si>
    <t>PREETI GUPTA</t>
  </si>
  <si>
    <t>F-6c, Harinagar, Opp Desu Office,Mayapuri, New Delhi, 110064</t>
  </si>
  <si>
    <t>TAGORE SENIOR SECONDARY SCHOOL</t>
  </si>
  <si>
    <t>SHRI MATA VAISHNO DEVI UNIVERSITY, KATRA</t>
  </si>
  <si>
    <t>2021-Oct</t>
  </si>
  <si>
    <t>AutoCAD,MS Office,Primavera,Revit,Staad Pro,Microsoft Projects, RIB CostX</t>
  </si>
  <si>
    <t>Geoquest India | Operations (Project Management/Planning) | New Delhi | May 2026 | Jun 2026 | 8 Weeks | Campus Internship
GIRDHARI LAL CONSTRUCTIONS PRIV LIMITED | SUMMER INTERN | Gurgaon | Jun 2024 | Jul 2024 | 5.5714285714286 Weeks
GIRDHARI LAL CONSTRUCTIONS PRIV LIMITED | SUMMER INTERN | Delhi | Jun 2023 | Jul 2023 | 4.5714285714286 Weeks
KAMLADITYYA CONSTRUCTION PRIVATE LIMITED | Summer Intern | Delhi | Jul 2022 | Aug 2022 | 3.1428571428571 Weeks</t>
  </si>
  <si>
    <t>Primavera P6 Unveiled: Step-by-Step Beginner's Training
AutoCAD2020 2D Basics &amp; Advanced(Full Projects Civil + Arch)
Revit- Mass Modelling- From Basic to Advanced level
SketchUp 2023: The A-Z Course to Mastering 3D Modeling
Adobe Photoshop CC: Essentials Photoshop Course Zero to Hero
Diversity and Inclusion in the Workplace
Finance for Non-Financial Managers</t>
  </si>
  <si>
    <t>P25700613</t>
  </si>
  <si>
    <t>SARUMATHI</t>
  </si>
  <si>
    <t>C</t>
  </si>
  <si>
    <t>Sarumathi C</t>
  </si>
  <si>
    <t>sarumathichinnaiyan32@gmail.com</t>
  </si>
  <si>
    <t>p25700613@student.nicmar.ac.in</t>
  </si>
  <si>
    <t>03-Feb-2003</t>
  </si>
  <si>
    <t>ENGLISH,TAMIL,HINDI</t>
  </si>
  <si>
    <t>2607 5741 3904</t>
  </si>
  <si>
    <t>CHINNAIYAN.S</t>
  </si>
  <si>
    <t>RAMAMIRTHAM.C</t>
  </si>
  <si>
    <t>615,SOUTH STREET,THIRUMANGALAKKOTAI WEST,ORATHANADU(TK),THANJAVUR(DT)</t>
  </si>
  <si>
    <t>Thanjavur</t>
  </si>
  <si>
    <t>BRINDHAVAN HIGHER SECONDARY SCHOOL</t>
  </si>
  <si>
    <t>STATE BOARD OF SCHOOL EXAMINATIONS,TAMILNADU</t>
  </si>
  <si>
    <t>SASTRA DEEMED TO BE UNIVERSITY,THANJAVUR</t>
  </si>
  <si>
    <t>AutoCAD, MS Office, MS Project, Primavera, Excel, ArcGIS, Power BI</t>
  </si>
  <si>
    <t>DRA HOMES AND DEVELOPERS | GET-CONTRACTS &amp; QS | CHENNAI | Jul 2024 | Feb 2025 | 0Y 6M | 2.16</t>
  </si>
  <si>
    <t>0 Years 6 Months</t>
  </si>
  <si>
    <t>BECHTEL INDIA PRIVATE LIMITED | PROJECT CONTROLS | Gurgaon, HaryanaGurgaon,Haryana | May 2026 | Jul 2026 | 7.5714285714286 Weeks | Campus Internship
CHENNAI METROPOLITIAN DEVELOPMENT AUTHORITY-CMDA | SUMMER INTERN | CHENNAI | Dec 2023 | Mar 2024 | 14.857142857143 Weeks</t>
  </si>
  <si>
    <t>Shaping Urban Futures
Renewable Energy and Green Building  Entrepreneurship</t>
  </si>
  <si>
    <t>P25700476</t>
  </si>
  <si>
    <t>BIKI</t>
  </si>
  <si>
    <t>KHARKA</t>
  </si>
  <si>
    <t>Biki Kharka</t>
  </si>
  <si>
    <t>bikki.kharka@gmail.com</t>
  </si>
  <si>
    <t>p25700476@student.nicmar.ac.in</t>
  </si>
  <si>
    <t>27-Jan-1999</t>
  </si>
  <si>
    <t>English , Hindi , Assamese and Nepali</t>
  </si>
  <si>
    <t>6053 6816 7942</t>
  </si>
  <si>
    <t>TANKA BAHADUR KHARKA CHETRY</t>
  </si>
  <si>
    <t>SUNITA CHETRY</t>
  </si>
  <si>
    <t>Village :- Natun Hawly _x000D_
Post Office :- Natun Hawly_x000D_
District :- Tamulpur _x000D_
Police Station :- Tamulpur_x000D_
B.T.R , Assam</t>
  </si>
  <si>
    <t>Baksa</t>
  </si>
  <si>
    <t>Assam</t>
  </si>
  <si>
    <t>SAINIK SCHOOL GOALPARA</t>
  </si>
  <si>
    <t>CENTRAL BOARD OF SECONDARY EDUCATION , GOALPARA / ASSAM</t>
  </si>
  <si>
    <t>RD JUNIOR COLLEGE DIGBOI</t>
  </si>
  <si>
    <t>ASSAM HIGHER SECONDARY EDUCATION COUNCIL , DIGBOI/ASSAM</t>
  </si>
  <si>
    <t>GAUHATI UNIVERSITY</t>
  </si>
  <si>
    <t>ASSAM ENGINEERING COLLEGE , GUWAHATI / ASSAM</t>
  </si>
  <si>
    <t>AutoCAD,MS Office,MS Project,Primavera,CostX , Revit</t>
  </si>
  <si>
    <t>Centre for Microfinance &amp; Livelihood (CML) An Initiative of TATA TRUSTS | Consultant - Programme Associate (Cluster Coordinator) | Assam | Aug 2021 | Apr 2023 | 1Y 8M | 3.6</t>
  </si>
  <si>
    <t>Jyoti Structures Limited | Intern | Bhuj Gujarat | May 2026 | Jul 2026 | 8.7142857142857 Weeks | Campus Internship</t>
  </si>
  <si>
    <t>P25700459</t>
  </si>
  <si>
    <t>HARSHAL</t>
  </si>
  <si>
    <t>Harshal Dilip Patil</t>
  </si>
  <si>
    <t>hdharshalpatil@gmail.com</t>
  </si>
  <si>
    <t>p25700459@student.nicmar.ac.in</t>
  </si>
  <si>
    <t>26-May-2001</t>
  </si>
  <si>
    <t>4850 6062 5772</t>
  </si>
  <si>
    <t>JAYA</t>
  </si>
  <si>
    <t>4, Dattadurga Nagar, Dr. Hedgewar Nagar, Dharangaon</t>
  </si>
  <si>
    <t>Jalgaon</t>
  </si>
  <si>
    <t>SARJAI DAMODAR KUDE HIGHSCHOOL, DHARANGAON</t>
  </si>
  <si>
    <t>SECONDARY SCHOOL CERTIFICATE EXAMINATION - NASHIK DIVISIONAL BOARD</t>
  </si>
  <si>
    <t>ARTS, COMMERCE AND SCIENCE COLLEGE, DHARANGAON</t>
  </si>
  <si>
    <t>HIGHER SECONDARY CERTIFICATE EXAMINATION - NASHIK DIVISIONAL BOARD</t>
  </si>
  <si>
    <t>G H RAISONI COLLEGE OF ENGINEERING AND MANAGEMENT, PUNE</t>
  </si>
  <si>
    <t>AutoCAD, MS Office, MS Project, Primavera P6,CostX,Cost Control, Change Management</t>
  </si>
  <si>
    <t>Acotech Consultants Private Limited | Contract Engineer | Mumbai | Aug 2023 | Jun 2025 | 1Y 9M | 4.75</t>
  </si>
  <si>
    <t>MASIN PROJECTS PRIVATE LIMITED | Summer Intern – Delay &amp; Quantum Analysis | Navi Mumbai | May 2026 | Jul 2026 | 8.7142857142857 Weeks | Campus Internship
CSIR - National Environmental Engineering Research Institute | Intern | Nagpur | Dec 2022 | Jun 2023 | 25.857142857143 Weeks</t>
  </si>
  <si>
    <t>Databricks Fundamentals Accreditation by Databricks, June 2025
GIS (Elite Mode) NPTEL by IIT Roorkee
Contract Management by The World Bank Group
Construction Project Management by Columbia University (Coursera), June 2025
Generative AI Overview for Project Managers by Project Management Institute (PMI), 2025
Finance for Non-Financial Managers - EMORY University (Coursera)
Construction Contract Management - Udemy
Data Analysis by S.P.J.I.M.R.</t>
  </si>
  <si>
    <t>P25700453</t>
  </si>
  <si>
    <t>PRANAY</t>
  </si>
  <si>
    <t>UDAY</t>
  </si>
  <si>
    <t>AINCHWAR</t>
  </si>
  <si>
    <t>Pranay Uday Ainchwar</t>
  </si>
  <si>
    <t>pranay591999@gmail.com</t>
  </si>
  <si>
    <t>p25700453@student.nicmar.ac.in</t>
  </si>
  <si>
    <t>05-Sep-1999</t>
  </si>
  <si>
    <t>English, Hindi &amp; Marathi</t>
  </si>
  <si>
    <t>9679 4909 2141</t>
  </si>
  <si>
    <t>UDAY AINCHWAR</t>
  </si>
  <si>
    <t>VANITA  AINCHWAR</t>
  </si>
  <si>
    <t>Ward No 3, Bhangaram Talodhi Ta. Gondpipari</t>
  </si>
  <si>
    <t>Chandrapur</t>
  </si>
  <si>
    <t>SHREE SWAMINARAYAN GURUKUL VIDYALAYA</t>
  </si>
  <si>
    <t>CENTRAL BOARD OF SECONDARY EDUCATION, HYDERABAD</t>
  </si>
  <si>
    <t>SHIKSHAN MAHARSHI LATE SHRIHARI JIWATODE JUNIOR COLLEGE</t>
  </si>
  <si>
    <t>MAHARASHTRA STATE BOARD OF SECONDARY AND HIGHER SECONDARY EDUCATION, CHANDRAPUR</t>
  </si>
  <si>
    <t>RASHTRASANT TUKADOJI MAHARAJ NAGPUR UNIVERSITY</t>
  </si>
  <si>
    <t>PRIYADARSHINI COLLEGE OF ENGINEERING, NAGPUR</t>
  </si>
  <si>
    <t>AutoCAD,MS Office,MS Project,Primavera P6,Revit,CostX,Cet Configura Software</t>
  </si>
  <si>
    <t>HNI India Pvt. Ltd. | GET, Design &amp; Proposal | Nagpur, Maharashtra | Feb 2024 | Jun 2025 | 1Y 4M | 2.5</t>
  </si>
  <si>
    <t>1 Year 4 Months</t>
  </si>
  <si>
    <t>SANGAM ENGINEERS | SITE EXECUTION &amp; PROJECT CONTROLS INTERN | Vapi, Gujrat | May 2026 | Jul 2026 | 8.7142857142857 Weeks | Campus Internship
CONCRETE TECHNO | INTERN  | CHANDRAPUR, MAHARASHTRA  | Jul 2021 | Aug 2021 | 4.2857142857143 Weeks</t>
  </si>
  <si>
    <t>Construction Equipment Maintenance &amp; Safety by L&amp;T
Foundations of Project Management
Data Analysis
Work Smarter with Microsoft Excel
Finance for Non-Financial Managers
Ethics in Engineering Practise
Green Building Assessment &amp; Certification by L&amp;T</t>
  </si>
  <si>
    <t>P25701107</t>
  </si>
  <si>
    <t>GEETHIKA</t>
  </si>
  <si>
    <t>Geethika S S</t>
  </si>
  <si>
    <t>geethikamadothil@gmail.com</t>
  </si>
  <si>
    <t>p25701107@student.nicmar.ac.in</t>
  </si>
  <si>
    <t>29-Sep-2003</t>
  </si>
  <si>
    <t>4548 8938 9312</t>
  </si>
  <si>
    <t>SHAJU S</t>
  </si>
  <si>
    <t>SUB ENGINEER, KERALA STATE ELECTRICITY BOARD</t>
  </si>
  <si>
    <t>SINDHU V R</t>
  </si>
  <si>
    <t>BANK EMPLOYEE, KERALA STATE COOPERATIVE BANK</t>
  </si>
  <si>
    <t>Mampazhakonathu Madothil, Kachani, Karakulam,Thiruvananthapuram</t>
  </si>
  <si>
    <t>SARASWATHI VIDYALAYA</t>
  </si>
  <si>
    <t>GOVERNMENT ENGINEERING COLLEGE, BARTON HILL, THIRUVANATHAPURAM, KERALA</t>
  </si>
  <si>
    <t xml:space="preserve">AutoCAD, MS Office, MS Project, Primavera P6, Advanced Microsoft Excel </t>
  </si>
  <si>
    <t>Bangalore Metro Rail Corporation Limited (BMRCL) | Site Execution | Bangalore, Karnataka | May 2026 | Jul 2026 | 8.7142857142857 Weeks | Campus Internship
KERALA RAIL DEVELOPMENT COOPERATION | INTERN | THIRUVANANTHAPURAM, KERALA | May 2025 | Jun 2025 | 5.5714285714286 Weeks
Kerala Water Authority | Intern | Thiruvananthapuram, Kerala | May 2023 | May 2023 | 0.85714285714286 Weeks</t>
  </si>
  <si>
    <t>P25700354</t>
  </si>
  <si>
    <t>BHOOMIKA</t>
  </si>
  <si>
    <t>M S</t>
  </si>
  <si>
    <t>Bhoomika M S</t>
  </si>
  <si>
    <t>bhoomibhoomika772001@gmail.com</t>
  </si>
  <si>
    <t>p25700354@student.nicmar.ac.in</t>
  </si>
  <si>
    <t>07-Jul-2001</t>
  </si>
  <si>
    <t>English, Hindi, Kannada and Telugu</t>
  </si>
  <si>
    <t>6308 8158 5594</t>
  </si>
  <si>
    <t>SATISH BABU M S</t>
  </si>
  <si>
    <t>PROFESSOR</t>
  </si>
  <si>
    <t>V KATHYAYINI</t>
  </si>
  <si>
    <t>#59, 1st Stage 18A Cross, E Block, Mahendra Enclave, Near Kavitha Bakery, JP Nagar</t>
  </si>
  <si>
    <t>CHAITRA HIGH SCHOOL</t>
  </si>
  <si>
    <t>NARAYANA JUNIOR COLLEGE</t>
  </si>
  <si>
    <t>THE NATIONAL INSTITUTE OF ENGINEERING</t>
  </si>
  <si>
    <t>MS Project, Primavera P6, Building Information Modelling (BIM), AutoCAD, MS Office</t>
  </si>
  <si>
    <t>Nina Percept Pvt Ltd (A subsidiary of Pidilite Industries Ltd) | Executive - Project Planning, Monitoring &amp; Controls | Bengaluru/ Mumbai | Aug 2023 | Jan 2025 | 1Y 4M | 3.2
Eleganz Interiors Ltd | Project Coordinator | Bengaluru | Jan 2025 | Jun 2025 | 0Y 5M | 5.4</t>
  </si>
  <si>
    <t>Prestige Estates Projects Limited | Site and Project Planning Intern | Bengaluru | May 2026 | Jul 2026 | 8.5714285714286 Weeks | Campus Internship
PUBLIC WORKS DEPARTMENT OFFICE, MYSURU | INTERNSHIP TRAINEE | MYSURU | Aug 2022 | Sep 2022 | 6.1428571428571 Weeks</t>
  </si>
  <si>
    <t>P25700199</t>
  </si>
  <si>
    <t>MOHIT</t>
  </si>
  <si>
    <t>KAKDE</t>
  </si>
  <si>
    <t>Mohit Kakde</t>
  </si>
  <si>
    <t>mohitkakde199@gmail.com</t>
  </si>
  <si>
    <t>p25700199@student.nicmar.ac.in</t>
  </si>
  <si>
    <t>23-Sep-2000</t>
  </si>
  <si>
    <t>4866 0472 2489</t>
  </si>
  <si>
    <t>VASANT KAKDE</t>
  </si>
  <si>
    <t>BANKER (RETD.)</t>
  </si>
  <si>
    <t>CHANDA KAKDE</t>
  </si>
  <si>
    <t>Behind Jajoo Hospital , Datta Mandir Ward,Warora</t>
  </si>
  <si>
    <t>ST. ANNE'S PUBLIC SCHOOL,WARORA</t>
  </si>
  <si>
    <t>CENTRAL BOARD OF SECONDARY EDUCATION ,DELHI</t>
  </si>
  <si>
    <t>SHRI JAYANTRAO WANJARI JUNIOR COLLEGE,WADODA</t>
  </si>
  <si>
    <t>SAVITRIBAI PHULE PUNE UNIVERSITY,PUNE</t>
  </si>
  <si>
    <t>K.K WAGH INSTITUTE OF ENGINEERING EDUCATION AND RESEARCH,NASHIK</t>
  </si>
  <si>
    <t>AutoCAD,MS Office,MS Project,Primavera,PowerBI,Microsoft Excel,SQL</t>
  </si>
  <si>
    <t>Sobha Limited | Project Planning Intern | Gurugram | May 2026 | Jul 2026 | 9 Weeks | Campus Internship</t>
  </si>
  <si>
    <t>Project Management Basics for Non-Project Managers
Finance for Non-Financial Managers
AutoCAD</t>
  </si>
  <si>
    <t>P25700399</t>
  </si>
  <si>
    <t>MANOJ</t>
  </si>
  <si>
    <t>GOWDA</t>
  </si>
  <si>
    <t>R C</t>
  </si>
  <si>
    <t>Manoj Gowda R C</t>
  </si>
  <si>
    <t>manojgowdarc@gmail.com</t>
  </si>
  <si>
    <t>p25700399@student.nicmar.ac.in</t>
  </si>
  <si>
    <t>16-Jan-2004</t>
  </si>
  <si>
    <t>ENGLISH,KANNADA,TELUGU,HINDI</t>
  </si>
  <si>
    <t>5070 3908 5218</t>
  </si>
  <si>
    <t>R.A CHANDRAPPA</t>
  </si>
  <si>
    <t>FARMAR</t>
  </si>
  <si>
    <t>BHAGYAMMA</t>
  </si>
  <si>
    <t>REDDIHALLI (V) , DAVANAHALLI (T),BANGALORE RURAL (D), 562129</t>
  </si>
  <si>
    <t>Bangalore Rural</t>
  </si>
  <si>
    <t>NANDINI VIDYANIKETHANA H S</t>
  </si>
  <si>
    <t>JSS POLYTECHNIC / BGS POLYTECHNIC , KARNATAKA</t>
  </si>
  <si>
    <t>2022-Apr</t>
  </si>
  <si>
    <t>NEW HORIZON COLLEGE OF ENGINEERING , BENGALURU</t>
  </si>
  <si>
    <t>2022-Dec</t>
  </si>
  <si>
    <t>AutoCAD, MS Office, MS Project, P6 primavera,CostX,AutoCAD Civil 3D, MS Excel, BIM</t>
  </si>
  <si>
    <t>Rodic Consultants Pvt Ltd | Business Development | Delhi | May 2026 | Jul 2026 | 8.7142857142857 Weeks | Campus Internship
Cendrol Contruction Contracts Pvt Ltd | Construction Project Engineer Intern | Bengaluru  | Jan 2025 | Mar 2025 | 6.7142857142857 Weeks</t>
  </si>
  <si>
    <t>Ethics in Engineering Practice
Finance for Non-Financial Managers
Google Project Management</t>
  </si>
  <si>
    <t>P25700113</t>
  </si>
  <si>
    <t>PARMAR</t>
  </si>
  <si>
    <t>KIRPALSINH</t>
  </si>
  <si>
    <t>NARENDRASINH</t>
  </si>
  <si>
    <t>Parmar Kirpalsinh Narendrasinh</t>
  </si>
  <si>
    <t>parmarkirpal4189@gmail.com</t>
  </si>
  <si>
    <t>p25700113@student.nicmar.ac.in</t>
  </si>
  <si>
    <t>20-Dec-2002</t>
  </si>
  <si>
    <t>GUJARATI, HINDI AND ENGLISH</t>
  </si>
  <si>
    <t>6102 0358 9494</t>
  </si>
  <si>
    <t>NARENDRASINH PARMAR</t>
  </si>
  <si>
    <t>TALUKA HEALTH SUPERVISOR</t>
  </si>
  <si>
    <t>BHAVNABEN PARMAR</t>
  </si>
  <si>
    <t>A7 Shastri Park Society, Nava Bajar, Karjan</t>
  </si>
  <si>
    <t>Vadodara</t>
  </si>
  <si>
    <t>PRAMUKH SWAMI VIDHYALAYA</t>
  </si>
  <si>
    <t>GUJARAT SECONDARY &amp; HIGHER SECONDARY EDUCATION BOARD, GUJARAT</t>
  </si>
  <si>
    <t>SARDAR VALLBHBHAI NATIONAL INSTITUTE OF TECHNOLOGY</t>
  </si>
  <si>
    <t>SARDAR VALLBHBHAI NATIONAL INSTITUTE OF TECHNOLOGY, SURAT</t>
  </si>
  <si>
    <t>AutoCAD,MS Office,MS Project, Primavera, Power BI</t>
  </si>
  <si>
    <t>ANP Shelter LLP | INTERNSHIP TRAINEE | Pune | May 2026 | Jul 2026 | 8.7142857142857 Weeks | Campus Internship
GUJARAT ALKALIES AND CHEMICALS LIMITED | APPRENTICE GRADUATE ENGINEER | DAHEJ | Apr 2025 | Jun 2025 | 12.714285714286 Weeks
NATIONAL HIGHWAY AUTHORITY OF INDIA, PIU-SURAT | INTERNSHIP TRAINEE | SURAT | Jan 2024 | Apr 2024 | 14.714285714286 Weeks</t>
  </si>
  <si>
    <t>P25700349</t>
  </si>
  <si>
    <t>ROBIN</t>
  </si>
  <si>
    <t>Robin Singh</t>
  </si>
  <si>
    <t>robinsingh6250@gmail.com</t>
  </si>
  <si>
    <t>p25700349@student.nicmar.ac.in</t>
  </si>
  <si>
    <t>15-Sep-1998</t>
  </si>
  <si>
    <t>4768 5712 8424</t>
  </si>
  <si>
    <t>SAJEEWAN SINGH</t>
  </si>
  <si>
    <t>FARMING</t>
  </si>
  <si>
    <t>SUSHEELA SINGH</t>
  </si>
  <si>
    <t>Indira Nagar Nyotani Unnao</t>
  </si>
  <si>
    <t>Unnao</t>
  </si>
  <si>
    <t>K R B SINGH INTER COLLEGE</t>
  </si>
  <si>
    <t>UTTAR PRADESH STATE BOARD OF HIGH SCHOOL AND INTERMEDIATE EDUCATION</t>
  </si>
  <si>
    <t>2012-Jul</t>
  </si>
  <si>
    <t>2014-Jul</t>
  </si>
  <si>
    <t>DR. A.P.J ABDUL KALAM TECHNICAL UNIVERSITY, UP</t>
  </si>
  <si>
    <t>BANSAL INSTITUTE OF ENGINEERING &amp; TECHNOLOGY</t>
  </si>
  <si>
    <t>AutoCAD,MS Office,Microsoft Excel, Primavera P6, Revit, Cost X</t>
  </si>
  <si>
    <t>Neccon Power &amp; Infra Ltd | Civil Engineer | Hajo Assam | Nov 2021 | Feb 2025 | 3Y 2M | 3.6
Quess Corp Limited | Civil Engineer | Velgatoor Telangana | Feb 2025 | Jul 2025 | 0Y 4M | 4.85</t>
  </si>
  <si>
    <t>Kamala Farms (Kayne Bio Sciences Ltd.) | Project Execution Intern | Hyderabad | May 2026 | Jul 2026 | 8.7142857142857 Weeks | Campus Internship
U. P Rajkiya Nirmad Nigam Limited Lucknow Uttar Pradesh. | Summer Trainee | Lucknow | Jul 2018 | Jul 2018 | 4.1428571428571 Weeks
Research Designs and standards organisation Manak Nagar Lucknow Uttar Pradesh | Summer Trainee | Lucknow | Jun 2019 | Jul 2019 | 5.5714285714286 Weeks</t>
  </si>
  <si>
    <t>P25700516</t>
  </si>
  <si>
    <t>DABHOLKAR</t>
  </si>
  <si>
    <t>Yash Suresh Dabholkar</t>
  </si>
  <si>
    <t>dabholkaryash90@gmail.com</t>
  </si>
  <si>
    <t>p25700516@student.nicmar.ac.in</t>
  </si>
  <si>
    <t>28-Feb-2000</t>
  </si>
  <si>
    <t>2846 3808 1620</t>
  </si>
  <si>
    <t>SNEHA</t>
  </si>
  <si>
    <t>GROUND FLOOR, NAVBHARAT SOCIETY, NEAR YASHODEEP CHOWK, WARJE</t>
  </si>
  <si>
    <t>At Post Gavane, Gavaliwadi Taluka Lanja Dist Ratnagiri</t>
  </si>
  <si>
    <t>Ratnagiri</t>
  </si>
  <si>
    <t>NEW ENGLISH SCHOOL, LANJA</t>
  </si>
  <si>
    <t>GOVERNMENT POLYTECHNIC, RATNAGIRI</t>
  </si>
  <si>
    <t>SINHGAD ACADEMY OF ENGINEERING, KONDHWA (BK), PUNE</t>
  </si>
  <si>
    <t>AutoCAD,MS Office, Microsoft Project</t>
  </si>
  <si>
    <t>Watmov Engineering Pvt Ltd | Associate Design Engineer | Pune | Dec 2022 | Apr 2024 | 1Y 4M | 3.5
Precision Precast Solutions (PPS) | Designer | Pune | May 2024 | Jul 2025 | 1Y 2M | 4.4</t>
  </si>
  <si>
    <t>2 Years 6 Months</t>
  </si>
  <si>
    <t>Cushman &amp; Wakefield | Project Management Intern | Pune | May 2026 | Jul 2026 | 8.7142857142857 Weeks | Campus Internship</t>
  </si>
  <si>
    <t>P25700325</t>
  </si>
  <si>
    <t>HARSH</t>
  </si>
  <si>
    <t>JAMGADE</t>
  </si>
  <si>
    <t>Harsh Sunil Jamgade</t>
  </si>
  <si>
    <t>harshjamgade03@gmail.com</t>
  </si>
  <si>
    <t>p25700325@student.nicmar.ac.in</t>
  </si>
  <si>
    <t>03-Apr-2002</t>
  </si>
  <si>
    <t>ENGLISH, MARATHI, AND HINDI</t>
  </si>
  <si>
    <t>2812 0492 1127</t>
  </si>
  <si>
    <t>MADHURI</t>
  </si>
  <si>
    <t>SHAH LAYOUT, FETRI, KALMESHWAR ROAD, NAGPUR 441501</t>
  </si>
  <si>
    <t>WARD NO.1 MAHURZARI KALMESWAR ROAD NAGPUR RURAL</t>
  </si>
  <si>
    <t>BHAVAN'S B.P. VIDYA MANDIR, ASHTI</t>
  </si>
  <si>
    <t>CENTRAL BOARD OF SECONDARY EDUCATION (CBSE),NEW DELHI</t>
  </si>
  <si>
    <t>CENTRAL BOARD OF SECONDARY EDUCATION (CBSE), NEW DELHI</t>
  </si>
  <si>
    <t>RASHTRASANT TUKADOJI MAHARAJ NAGPUR UNIVERSITY, NAGPUR</t>
  </si>
  <si>
    <t>YESHWANTRAO CHAVAN COLLEGE OF ENGINEERING (YCCE), NAGPUR</t>
  </si>
  <si>
    <t>Primavera P6, MS Project, Power BI, Advanced MS Excel, AutoCAD, ArcGIS, QGIS, MS Office Suite</t>
  </si>
  <si>
    <t>Ahluwalia Contracts (India) Limited | Intern | Delhi NCR  | May 2026 | Jul 2026 | 8.7142857142857 Weeks | Campus Internship
SHREE CONSTRUCTION | CIVIL ENGINEERING INTERN | NAGPUR  | Jan 2024 | Apr 2024 | 17.142857142857 Weeks</t>
  </si>
  <si>
    <t>Google Project Management
GIS Basics
Getting Started with Mapping and Visualization
Getting Started with Imagery and Remote Sensing
ArcGIS Pro Basics
ArcGIS Online Basics
Power BI: Data Analytics and Data Preparation
Power BI: Data Modeling and Data Analysis
PowerBI for Beginners: Data transformation
Power BI: Data Secure, Governance, and Workspace Management
Finance for Non-Financial Managers
Estimating Fundamentals
Data-Driven Decision- Making for Agile Organizations
Geospatial Techniques for Engineers</t>
  </si>
  <si>
    <t>P25700290</t>
  </si>
  <si>
    <t>SATISH</t>
  </si>
  <si>
    <t>Soham Satish Raut</t>
  </si>
  <si>
    <t>sohamraut22@gmail.com</t>
  </si>
  <si>
    <t>p25700290@student.nicmar.ac.in</t>
  </si>
  <si>
    <t>22-Aug-1999</t>
  </si>
  <si>
    <t>8829 7613 5494</t>
  </si>
  <si>
    <t>SATISH RAUT</t>
  </si>
  <si>
    <t>SONALI RAUT</t>
  </si>
  <si>
    <t>FLAT NO. 6, SIDDHI APARTMENT, NEAR WARJE BRIDGE</t>
  </si>
  <si>
    <t>Prabhag No. 1, Bayja Bhavan, House No. 12-B, Butibori</t>
  </si>
  <si>
    <t>ST. CLARET SCHOOL</t>
  </si>
  <si>
    <t>SRI CHAITANYA JUNIOR COLLEGE</t>
  </si>
  <si>
    <t>TELANGANA STATE BOARD OF INTERMEDIATE EDUCATION, HYDERABAD</t>
  </si>
  <si>
    <t>YESHWANTRAO CHAVAN COLLEGE OF ENGINEERING (YCCE), MAHARASHTRA</t>
  </si>
  <si>
    <t>AutoCAD,MS Office,MS Project,Primavera,Autodesk Revit</t>
  </si>
  <si>
    <t>TRIAA Housing | Jr Site Engineer | Pune | Jan 2024 | Jun 2025 | 1Y 5M | 3.6</t>
  </si>
  <si>
    <t>Malani Group-Real Estate Division | Executive-Contracts Management | Pune | May 2026 | Jul 2026 | 8.5714285714286 Weeks | Campus Internship
Pune Municipal Corporation | Trainee Engineer | Pune | Jul 2022 | Jul 2023 | 52.142857142857 Weeks
Maharashtra Metro Rail Corporation Limited | Intern | Nagpur | Feb 2021 | Mar 2021 | 6 Weeks</t>
  </si>
  <si>
    <t>P25700356</t>
  </si>
  <si>
    <t>RUSHIKESH</t>
  </si>
  <si>
    <t>JAGTAP</t>
  </si>
  <si>
    <t>Rushikesh Atul Jagtap</t>
  </si>
  <si>
    <t>rushiatul@gmail.com</t>
  </si>
  <si>
    <t>p25700356@student.nicmar.ac.in</t>
  </si>
  <si>
    <t>10-Oct-2000</t>
  </si>
  <si>
    <t>8442 2391 5724</t>
  </si>
  <si>
    <t>ATUL JAGTAP</t>
  </si>
  <si>
    <t>SELF-EMPLOYED</t>
  </si>
  <si>
    <t>SUMATI JAGTAP</t>
  </si>
  <si>
    <t>B/104, Jijau CHS, Sec- 17, Kamothe, Panvel.</t>
  </si>
  <si>
    <t>Raigad</t>
  </si>
  <si>
    <t>MNR SCHOOL OF EXCELLENCE</t>
  </si>
  <si>
    <t>GOVERNMENT POLYTECHNIC THANE, MUMBAI</t>
  </si>
  <si>
    <t>SARASWATI COLLEGE OF ENGINEERING, KHARGHAR, MAHARASHTRA</t>
  </si>
  <si>
    <t>AutoCAD,MS Office,MS Project,Revit,qgis</t>
  </si>
  <si>
    <t>Zyeta Pvt. Ltd. | Intern (Project Co-ordination) | Bengaluru | May 2026 | Jul 2026 | 8.5714285714286 Weeks | Campus Internship
Girish Enterprises Pvt. Ltd. | Trainee | Dronagiri, JNPT, Navi Mumbai | Jan 2022 | Mar 2022 | 6.1428571428571 Weeks
BG Shirke Construction Technology Pvt. Ltd. | Trainee | Taloja, Navi Mumbai | Feb 2021 | Feb 2021 | 2.1428571428571 Weeks</t>
  </si>
  <si>
    <t>Autodesk Revit
NPTEL Design of Steel Structures</t>
  </si>
  <si>
    <t>P25700220</t>
  </si>
  <si>
    <t>YADHUNANDH</t>
  </si>
  <si>
    <t>GUNJARA</t>
  </si>
  <si>
    <t>Yadhunandh Gunjara</t>
  </si>
  <si>
    <t>gunjarayadhunandh@gmail.com</t>
  </si>
  <si>
    <t>p25700220@student.nicmar.ac.in</t>
  </si>
  <si>
    <t>15-Feb-2004</t>
  </si>
  <si>
    <t>English,Telugu,Hindi</t>
  </si>
  <si>
    <t>2296 4734 9130</t>
  </si>
  <si>
    <t>G N PRAKASH BABU</t>
  </si>
  <si>
    <t>SR.SSO-ACCOUNTS, SOUTH CENTRAL RAILWAYS</t>
  </si>
  <si>
    <t>K UMADEVI</t>
  </si>
  <si>
    <t>20/212-G-6, Icon Square Apartment, Vijaya Nagar Colony, Guntakal</t>
  </si>
  <si>
    <t>Anantapur</t>
  </si>
  <si>
    <t>NARAYANA EM HIGH SCHOOL</t>
  </si>
  <si>
    <t>GUNTAKAL, ANDHRA PRADESH</t>
  </si>
  <si>
    <t>BOARD OF INTERMEDIATE EDUCATION, VIJAYAWADA, ANDHRA PRADESH</t>
  </si>
  <si>
    <t>VELLORE INSTITUTE OF TECHNOLOGY, VELLORE, TAMIL NADU</t>
  </si>
  <si>
    <t>Goa State Infrastructure Development Corporation Limited | Site execution Engineer | Goa | May 2026 | Jul 2026 | 8.7142857142857 Weeks | Campus Internship
Elemental Realty Private Limited | Site Engineer | Hyderbad | Sep 2023 | Oct 2023 | 4.2857142857143 Weeks</t>
  </si>
  <si>
    <t>P25700161</t>
  </si>
  <si>
    <t>ISHWAR</t>
  </si>
  <si>
    <t>MALAGI</t>
  </si>
  <si>
    <t>Ishwar Malagi</t>
  </si>
  <si>
    <t>malagiishwar529@gmail.com</t>
  </si>
  <si>
    <t>p25700161@student.nicmar.ac.in</t>
  </si>
  <si>
    <t>28-Jul-2001</t>
  </si>
  <si>
    <t>ENGLISH, HINDI, KANNADA AND TELUGU</t>
  </si>
  <si>
    <t>4651 4137 3877</t>
  </si>
  <si>
    <t>DYAVAPPA</t>
  </si>
  <si>
    <t>HANAMAVVA</t>
  </si>
  <si>
    <t>S/O Dyavappa, Muttalageri_x000D_
Po:Muttalageri, Dist:Bagalkot, Karnataka-587201</t>
  </si>
  <si>
    <t>Bagalkot</t>
  </si>
  <si>
    <t>SHRI SWAMI VIVEKANANDA ENGLISH MEDIUM HIGH SCHOOL, CHALUKYANAGAR, BADAMI</t>
  </si>
  <si>
    <t>VAGDEVI INDP PU COLLEGE, SHIGIKERI B-R BYEPASS RD, BAGALKOT</t>
  </si>
  <si>
    <t>KLS GOGTE INSTITUTE OF TECHNOLOGY, BELAGAVI</t>
  </si>
  <si>
    <t>BELAGAVI</t>
  </si>
  <si>
    <t>AutoCAD,MS Office,MS Project,ERP Software,Project Management Software</t>
  </si>
  <si>
    <t>Nina Percept Pvt Ltd, Subsidiary of Pidilite Industries. | Engineer - QAQC | Bengaluru | Aug 2023 | Jun 2025 | 1Y 9M | 3.6</t>
  </si>
  <si>
    <t>Rodic Consultants Pvt. Ltd | Business Development | New Delhi | May 2026 | Jul 2026 | 8.5714285714286 Weeks | Campus Internship
Indian Institute of Technology, Madras | Student Intern - Ambient Air Quality Monitoring and Analysis. | Chennai | Aug 2022 | Oct 2022 | 7.4285714285714 Weeks</t>
  </si>
  <si>
    <t>Plastic Waste Management
Intellectual Property Rights and Competition Law
English Language for Competitive Exams</t>
  </si>
  <si>
    <t>P25700195</t>
  </si>
  <si>
    <t>ANKIT</t>
  </si>
  <si>
    <t>BHAURAO</t>
  </si>
  <si>
    <t>AGLAWE</t>
  </si>
  <si>
    <t>Ankit Bhaurao Aglawe</t>
  </si>
  <si>
    <t>ankitaglawe1@gmail.com</t>
  </si>
  <si>
    <t>p25700195@student.nicmar.ac.in</t>
  </si>
  <si>
    <t>01-May-1998</t>
  </si>
  <si>
    <t>2940 8254 8662</t>
  </si>
  <si>
    <t>KANCHAN</t>
  </si>
  <si>
    <t>B1001, 10TH FLOOR, BEVERLY HILLS SOCIETY, DANGE CHAWK ROAD, NEAR ORRITEL HOTEL, BHATEWARA NAGAR, HINJEWADI, PIMPRI-CHINCHWAD</t>
  </si>
  <si>
    <t>At Tembhari, Near Alagondi-Borkhedi, Post Rama</t>
  </si>
  <si>
    <t>SOMALWAR HIGH SCHOOL, KHAMLA NAGPUR</t>
  </si>
  <si>
    <t>MAHARASHTRA STATE BOARD OF SECONDARY &amp; HIGHER SECONDARY EDUCATION PUNE</t>
  </si>
  <si>
    <t>2013-Mar</t>
  </si>
  <si>
    <t>GOVERNMENT POLYTECHNIC NAGPUR</t>
  </si>
  <si>
    <t>2014-Aug</t>
  </si>
  <si>
    <t>KAVAYITRI BAHINABAI CHAUDHARI NORTH MAHARASHTRA UNIVERSITY, JALGAON</t>
  </si>
  <si>
    <t>GOVERNMENT COLLEGE OF ENGINEERING JALGAON</t>
  </si>
  <si>
    <t>AutoCAD,Oracle Primavera P6 Professional,Microsoft Projects,RIB CostX,Autodesk Revit,Microsoft Excel,Microsoft Office</t>
  </si>
  <si>
    <t>Principle Security &amp; Allied Services Pvt. Lmt. | Project Engineer-Civil Works at VNIT Nagpur  | New Delhi | Aug 2022 | Jul 2024 | 1Y 11M | 5.65
K. R. Niwal &amp; Associates | Entry Level Engineer | Nagpur | Nov 2020 | Jul 2022 | 1Y 8M | 1.62</t>
  </si>
  <si>
    <t>3 Years 8 Months</t>
  </si>
  <si>
    <t>Gubbi Civil Engineers Ltd | Project Management Intern | Thane | May 2026 | Jul 2026 | 8.7142857142857 Weeks | Campus Internship
WAGHUR DAM DIVISION, JALGAON | INTERN | JALGOAN, MAHARASHTRA | Dec 2018 | Dec 2018 | 2 Weeks</t>
  </si>
  <si>
    <t>P25701124</t>
  </si>
  <si>
    <t>ARAVIND</t>
  </si>
  <si>
    <t>SHIBU</t>
  </si>
  <si>
    <t>Aravind Shibu</t>
  </si>
  <si>
    <t>aravindshibu2406@gmail.com</t>
  </si>
  <si>
    <t>p25701124@student.nicmar.ac.in</t>
  </si>
  <si>
    <t>06-Feb-2001</t>
  </si>
  <si>
    <t>Speaking</t>
  </si>
  <si>
    <t>5746 2689 3039</t>
  </si>
  <si>
    <t>SHIBU A</t>
  </si>
  <si>
    <t>SUJATHA G</t>
  </si>
  <si>
    <t>LIC EMPLOYEE</t>
  </si>
  <si>
    <t>Souparnika House, Court Junction 
Ponkunnam P.O Kottayam Kerala</t>
  </si>
  <si>
    <t>Souparnika House, Court Junction
Ponkunnam P.O Kottayam Kerala</t>
  </si>
  <si>
    <t>ST ANTONY'S PUBLIC SCHOOL KANJIRAPALLY KOTTAYAM</t>
  </si>
  <si>
    <t>AMAL JYOTHI COLLEGE OF  ENGINEERING KANJIRAPALLY, KERALA</t>
  </si>
  <si>
    <t>2024-Nov</t>
  </si>
  <si>
    <t>AutoCAD,MS Office,MS Project,Primavera,CANVA</t>
  </si>
  <si>
    <t>GlobalFair Inc | Project Management Intern  | Bengalore  | May 2026 | Jun 2026 | 8.1428571428571 Weeks | Campus Internship
K-DISC | YIP INTERNSHIP | KOTTAYAM | Jan 2024 | Mar 2024 | 8.5714285714286 Weeks
LIVIT  INTERIORS | MANAGEMENT AND CLIENT COORDINATOR | ERNAKULAM | Jul 2024 | Dec 2024 | 21.857142857143 Weeks
Kerala Public Works Department | Intern | Kottayam  | May 2023 | May 2023 | 0.71428571428571 Weeks</t>
  </si>
  <si>
    <t>Volunteer for NASA SPACE APPS CHALLENGE 2024
Course Completion on  STAAD.Pro
Course Completion on  Primavera Project Management
Certificate of Participation in Srishti, 10th National Level Project Exhibition and Competition
Certificate for being Career Ambassador in implementing the connect career to campus.
Course Completion on  AI Applications  for Civil Engineer
Energy Cell Regional Coordinator
Volunteer for NASA SPACE APPS CHALLENGE 2023</t>
  </si>
  <si>
    <t>P25700496</t>
  </si>
  <si>
    <t>SAMYAK</t>
  </si>
  <si>
    <t>SHAILESH</t>
  </si>
  <si>
    <t>SANCHETI</t>
  </si>
  <si>
    <t>Samyak Shailesh Sancheti</t>
  </si>
  <si>
    <t>sanchetisamyak450@gmail.com</t>
  </si>
  <si>
    <t>p25700496@student.nicmar.ac.in</t>
  </si>
  <si>
    <t>13-Aug-2000</t>
  </si>
  <si>
    <t>English , Hindi , Marathi , Marwadi</t>
  </si>
  <si>
    <t>9198 2908 1677</t>
  </si>
  <si>
    <t>SAPNA</t>
  </si>
  <si>
    <t>FLAT NO 202 , LIVIA BY RATHI , DANGE CHOWK ROAD , BHUMKAR NAGAR, WAKAD , PIMPRI CHINCHWAD</t>
  </si>
  <si>
    <t>Shri Arihant Kapad Dalan  Tilak Road , Vaijapur</t>
  </si>
  <si>
    <t>SAINT MONICA HIGH SCHOOL</t>
  </si>
  <si>
    <t>MAHARASHTRA STATE BOARD OF SECONDARY AND HIGHER SECONDARY EDUCATION , AURANGABAD</t>
  </si>
  <si>
    <t>RAJE SAMBHAJI JUNIOR COLLEGE</t>
  </si>
  <si>
    <t>SAVITRIBAI PHULE UNIVERSITY</t>
  </si>
  <si>
    <t>SNJB'S LATE SAU K.B JAIN COLLEGE OF ENGINEERING , CHANDWAD , MAHARASHTRA</t>
  </si>
  <si>
    <t xml:space="preserve">AutoCAD , Ms office, Primavera </t>
  </si>
  <si>
    <t>Senghani creators pvt ltd | Trainee engineer  | Dombivli ,thane | Aug 2023 | Nov 2024 | 1Y 3M | 2.16
Runwal group | junior engineer | Dombivli Thane | Dec 2024 | Jun 2025 | 0Y 6M | 3.5</t>
  </si>
  <si>
    <t>Sribal construction company  | Intern | Bengaluru | May 2026 | Jul 2026 | 8.7142857142857 Weeks | Campus Internship</t>
  </si>
  <si>
    <t>Managing team conflict
Managing your emotional response to workplace stress
Communication foundations
Develop interpersonal skills for inclusive workplaces
Construction cost estimating and cost control
Renewable energy and green building entrepreneurship</t>
  </si>
  <si>
    <t>P25700718</t>
  </si>
  <si>
    <t>ADITYA</t>
  </si>
  <si>
    <t>VINAYAK</t>
  </si>
  <si>
    <t>SURADKAR</t>
  </si>
  <si>
    <t>Aditya Vinayak Suradkar</t>
  </si>
  <si>
    <t>adityavs1605@gmail.com</t>
  </si>
  <si>
    <t>p25700718@student.nicmar.ac.in</t>
  </si>
  <si>
    <t>16-May-1999</t>
  </si>
  <si>
    <t>3239 3047 7162</t>
  </si>
  <si>
    <t>MAMTA</t>
  </si>
  <si>
    <t>Flat No. 601, F-wing, Lake Castle Bldg, Opp. Gauripada Talao, Gauripada, Kalyan West, 421301</t>
  </si>
  <si>
    <t>LOURDES HIGH SCHOOL</t>
  </si>
  <si>
    <t>LAXMAN DEVRAM SONAWANE COLLEGE</t>
  </si>
  <si>
    <t>DILKAP RESEARCH INSTITUTE OF ENGINEERING AND MANAGEMENT STUDIES, NERAL</t>
  </si>
  <si>
    <t>2020-Jan</t>
  </si>
  <si>
    <t>AutoCAD, MS Office, MS Project, Primavera P6, Revit Architecture, Cost X, Etabs</t>
  </si>
  <si>
    <t>Kinjal Civilcon LLP | Jr. Planning Engineeer | Kalyan | Mar 2024 | Jul 2025 | 1Y 4M | 2.77</t>
  </si>
  <si>
    <t>Kabi &amp; Assosciates | Contracts &amp; Claim Management Intern  | Delhi | May 2026 | Jul 2026 | 8.7142857142857 Weeks | Campus Internship
Built Charms | Intern | Kalyan | Jun 2021 | Nov 2021 | 26 Weeks</t>
  </si>
  <si>
    <t>P25700467</t>
  </si>
  <si>
    <t>SURYANSH</t>
  </si>
  <si>
    <t>SONI</t>
  </si>
  <si>
    <t>Suryansh Soni</t>
  </si>
  <si>
    <t>suryanshsoni242003@gmail.com</t>
  </si>
  <si>
    <t>p25700467@student.nicmar.ac.in</t>
  </si>
  <si>
    <t>04-Feb-2004</t>
  </si>
  <si>
    <t>7776 9930 7378</t>
  </si>
  <si>
    <t>NARENDRA KUMAR SONI</t>
  </si>
  <si>
    <t>GOVERNMENT EMPOLYEE</t>
  </si>
  <si>
    <t>PRATIBHA PALLAV</t>
  </si>
  <si>
    <t>DAV Inter College Road, Chandu Ki Masjid Ke Pichhe, Mardan Naka, Kotwali Nagar, Banda</t>
  </si>
  <si>
    <t>Banda</t>
  </si>
  <si>
    <t>VIDYAWATI NIGAM MEMORIAL PUBLIC SCHOOL</t>
  </si>
  <si>
    <t>CBSE, NEW DELHI</t>
  </si>
  <si>
    <t>AutoCAD,MS Office,MS Project,Primavera,MS Excel,MS Powerpoint,ArcGIS,Power BI</t>
  </si>
  <si>
    <t>Prestige Estates Projects Limited | Site and Planning Engineer | Delhi | May 2026 | Jul 2026 | 8.5714285714286 Weeks | Campus Internship
Public Works Department (Building) Division Dhar Madhya Pradesh | Site engineer Intern | Dhar, Madhya Pradesh | Aug 2023 | Sep 2023 | 4 Weeks</t>
  </si>
  <si>
    <t>P25700247</t>
  </si>
  <si>
    <t>AISWARYA</t>
  </si>
  <si>
    <t>A J</t>
  </si>
  <si>
    <t>Aiswarya A J</t>
  </si>
  <si>
    <t>aiswaryaiverkala07@gmail.com</t>
  </si>
  <si>
    <t>P25700247@student.nicmar.ac.in</t>
  </si>
  <si>
    <t>19-Jul-2001</t>
  </si>
  <si>
    <t>Drawing,Reading Books</t>
  </si>
  <si>
    <t>O+</t>
  </si>
  <si>
    <t>2260 3641 0650</t>
  </si>
  <si>
    <t>JAYACHANDRAN PILLAI G</t>
  </si>
  <si>
    <t>KSFE SENIOR MANAGER</t>
  </si>
  <si>
    <t>ASHADEVI G</t>
  </si>
  <si>
    <t>KSFE ASSISTANT MANAGER</t>
  </si>
  <si>
    <t>SARAYU, Iverkala West North, Puthanampalam P O</t>
  </si>
  <si>
    <t>SARAYU Iverkala West North, Puthanampalam P O</t>
  </si>
  <si>
    <t>VIVEKANANDA H S FOR GIRLS KADAMBANAD</t>
  </si>
  <si>
    <t>KERALA BOARD OF PUBLIC EXAMINATION</t>
  </si>
  <si>
    <t>VGSS AHSS NEDIYAVILA</t>
  </si>
  <si>
    <t>BOARD OF HIGHER SECONDARY EXAMINATIONS, KOLLAM</t>
  </si>
  <si>
    <t>APJ  ABDUL KALAM TECHNOLOGICAL UNIVERSITY</t>
  </si>
  <si>
    <t>MAR BASELIOS COLLEGE OF ENGINEERING AND TECHNOLOGY, TRIVANDRUM</t>
  </si>
  <si>
    <t>2024-Aug</t>
  </si>
  <si>
    <t>AutoCAD, BIM, Revit, MS Project, Primavera, CostX, Staad Pro, PTV Vissim</t>
  </si>
  <si>
    <t>Econstruct Design &amp; Build Pvt. Ltd. | Project Management Intern | Banglore | May 2026 | Jun 2026 | 8.1428571428571 Weeks | Campus Internship
Local Self Government Department | Civil Engineering Intern | Pazhakulam | Mar 2023 | Mar 2023 | 1.4285714285714 Weeks
Public Work Department | Civil Engineering Intern | Thiruvananthapuram | Oct 2022 | Oct 2022 | 1.2857142857143 Weeks
Puthenvilayil Construction | Civil Engineering Intern | Thengamam  | Sep 2023 | Sep 2023 | 1.1428571428571 Weeks</t>
  </si>
  <si>
    <t>Advanced Microsoft Excel Formulas and Functions
Introduction to Programming Fundamentals
IoT for industrial applications
NPTEL -Integrated Waste Management for a Smart City
NPTEL-Japanese Language and Culture
NPTEL-Ethics in Engineering Practice
Construction Equipment Maintenance &amp; Safety
Finance for Non-Financial Managers
Data Analysis</t>
  </si>
  <si>
    <t>P25700628</t>
  </si>
  <si>
    <t>KATA</t>
  </si>
  <si>
    <t>Ganesh Kumar Kata</t>
  </si>
  <si>
    <t>ganeshkumarkata@gmail.com</t>
  </si>
  <si>
    <t>p25700628@student.nicmar.ac.in</t>
  </si>
  <si>
    <t>16-Jan-2002</t>
  </si>
  <si>
    <t>4904 4786 3765</t>
  </si>
  <si>
    <t>KATA SIVAYYA</t>
  </si>
  <si>
    <t>KATA BHAGYA LAKSHMI</t>
  </si>
  <si>
    <t>Tarvanipeta, 4-10-20, Dr.B.R. Ambedkar Konaseema . Near Bus Stand.</t>
  </si>
  <si>
    <t>Konaseema</t>
  </si>
  <si>
    <t>ST ANN'S (EM) HS MANDAPETA</t>
  </si>
  <si>
    <t>KAKINADA INSTITUTE OF ENGINEERING &amp; TECHNOLOGY KORANGI.</t>
  </si>
  <si>
    <t>JAWAHARLAL NEHRU TECHNOLOGICAL UNIVERSITY KAKINADA.</t>
  </si>
  <si>
    <t>ADITYA ENGINEERING COLLEGE SURAMPALEM</t>
  </si>
  <si>
    <t>AutoCAD,MS Office,MS Project,Primavera,Schedule &amp; Cost Awareness,Strategic Thinking,Presentation &amp; Reporting,Project Documentation,Stakeholder Coordination,Problem Solving,Project Planning,Project Monitoring &amp; Control</t>
  </si>
  <si>
    <t>VA Tech Wabag Limited  | Planning Intern  | Chennai | May 2026 | Jul 2026 | 7.8571428571429 Weeks | Campus Internship
Ap police housing corporation limited | Trainee  | Kakinada | Oct 2020 | Jan 2021 | 12.428571428571 Weeks
ULTRATECH CEMENT | INTERN | RAJAHMUNDRY  | Jul 2023 | Jul 2023 | 3 Weeks</t>
  </si>
  <si>
    <t>Ethics in Engineering Practice ( NPTEL )
Finance for Non-Financial Managers ( Emory University )
ETABS Workshop by IIT Bombay
Primavera P6 Project Planning and Scheduling Masterclass
Associate Member Institute Of Engineers India ( AMIE )
21st Century Employability Skills Program - Advanced
Revit Architecture ( APSCHE )
Building Information Modelling ( L&amp;T EduTech )
Certified Associate In Project Management ( CAPM )
Lean Six Sigma Green Belt</t>
  </si>
  <si>
    <t>P25700286</t>
  </si>
  <si>
    <t>GOKUL</t>
  </si>
  <si>
    <t>KRISHNAN</t>
  </si>
  <si>
    <t>M</t>
  </si>
  <si>
    <t>Gokul Krishnan M</t>
  </si>
  <si>
    <t>gkalltheday@gmail.com</t>
  </si>
  <si>
    <t>p25700286@student.nicmar.ac.in</t>
  </si>
  <si>
    <t>14-May-2003</t>
  </si>
  <si>
    <t>ENGLISH, HINDI, MALAYALAM, TAMIL</t>
  </si>
  <si>
    <t>5956 9867 8633</t>
  </si>
  <si>
    <t>MADHUSOODANAN PILLAI S</t>
  </si>
  <si>
    <t>ELECTRICAL CONTRACTOR</t>
  </si>
  <si>
    <t>GIRIJAKUMARY</t>
  </si>
  <si>
    <t>FOOTBALL COACH</t>
  </si>
  <si>
    <t>EARICKAL YADUKULAM ,MEKKUMMURI,THAMARAKULAM PO,690530,ALAPPUZHA</t>
  </si>
  <si>
    <t>Alappuzha</t>
  </si>
  <si>
    <t>VHSS CHATHIYARA</t>
  </si>
  <si>
    <t>BOARD OF PUBLIC EXAMINATIONS, KERALA</t>
  </si>
  <si>
    <t>BOARD OF HIGHER SECONDARY EXAMINATIONS, GOVERNMENT OF KERALA</t>
  </si>
  <si>
    <t>Uralungal Labour Contract Co-operative Society (ULCCS) | Site Execution | Ernakulam | May 2026 | Jul 2026 | 7.7142857142857 Weeks | Campus Internship</t>
  </si>
  <si>
    <t>Data analysis
Finance for Non-Financial Managers
NPTEL</t>
  </si>
  <si>
    <t>P25700472</t>
  </si>
  <si>
    <t>SHINDE</t>
  </si>
  <si>
    <t>Ganesh Ashok Shinde</t>
  </si>
  <si>
    <t>ganeshshinde7200@gmail.com</t>
  </si>
  <si>
    <t>p25700472@student.nicmar.ac.in</t>
  </si>
  <si>
    <t>09-Jun-2001</t>
  </si>
  <si>
    <t>3497 7815 4308</t>
  </si>
  <si>
    <t>ASHOK POPATRAO SHINDE</t>
  </si>
  <si>
    <t>SWATI ASHOK SHINDE</t>
  </si>
  <si>
    <t>BANKER</t>
  </si>
  <si>
    <t>SAI BUILDING FLAT NO 402, SHRIRAM NAGAR, AMBEGAON BUDRUK</t>
  </si>
  <si>
    <t>Shindemala ,Shindewadi, Shindewadi Dharmapuri Road</t>
  </si>
  <si>
    <t>BHARAT CHILDRENS ACADEMY AND JUNIOR COLLEGE</t>
  </si>
  <si>
    <t>TULJARAM CHATURCHAND COLLEGE OF ARTS, SCIENCE AND COMMERCE</t>
  </si>
  <si>
    <t>PIMPRI CHINCHWAD COLLEGE OF ENGINEERING AND RESEARCH, PIMPRI CHINCHWAD PUNE</t>
  </si>
  <si>
    <t>AutoCAD,MS Office,MS Project,Primavera,Autocad Architecture,Sketchup,Revit</t>
  </si>
  <si>
    <t>Yashada Realty | Graduate Engineer Trainee | Ravet, Pimpri Chinchwad | Aug 2023 | Dec 2023 | 0Y 4M | 1.8
Precision Precast Solutions Pvt Ltd | Designer | Baif Campus, Warje | Jul 2024 | Jul 2025 | 0Y 11M | 3.61</t>
  </si>
  <si>
    <t>New Consolidated Construction Company Limited | Planning Intern | Runwall Timeless, Pratiksha Nagar Depot Rd, Mkada Chawl, Sion East, Sion, Mumbai | May 2026 | Jul 2026 | 8.7142857142857 Weeks | Campus Internship
Rathi Developers | Intern | Tathawade | Jan 2022 | Feb 2022 | 5.4285714285714 Weeks</t>
  </si>
  <si>
    <t>Remote Sensing In Crop Monitoring And Assessment - By ISRO
Autocad 2D and 3D
Hit Office (Construction - ERP)
Geospatial technology for hydrological modelling - By ISRO
Disaster Management and Risk Reduction
Finance For Non-Financial Managers
Sustainable Construction Management
Ethics in Engineering Practice</t>
  </si>
  <si>
    <t>P25700241</t>
  </si>
  <si>
    <t>JITHIN</t>
  </si>
  <si>
    <t>JOSEPH</t>
  </si>
  <si>
    <t>LOVESON</t>
  </si>
  <si>
    <t>Jithin Joseph Loveson</t>
  </si>
  <si>
    <t>lovesonjithinjoseph@gmail.com</t>
  </si>
  <si>
    <t>p25700241@student.nicmar.ac.in</t>
  </si>
  <si>
    <t>08-Jun-2003</t>
  </si>
  <si>
    <t>9080 4282 9232</t>
  </si>
  <si>
    <t>LOVESON JOSEPH ARACKAL</t>
  </si>
  <si>
    <t>MARIAMMA M J</t>
  </si>
  <si>
    <t>Moozhukunnam (H), Champakulam (PO), Alappuzha, Kerala</t>
  </si>
  <si>
    <t>BISHOP KURIALACHERRY PUBLIC SCHOOL</t>
  </si>
  <si>
    <t>CENTRAL BOARD OF SECONDARY EDUCATION , ALAPPUZHA, KERALA</t>
  </si>
  <si>
    <t>ST. MARY'S HIGHER SECONDARY SCHOOL, CHAMPAKULAM</t>
  </si>
  <si>
    <t>BOARD OF HIGHER SECONDARY EDUCATION, GOVERNMENT OF KERALA</t>
  </si>
  <si>
    <t>SAINTGITS COLLEGE OF ENGINEERING, KOTTAYAM, KERALA</t>
  </si>
  <si>
    <t>AutoCAD, MS Office, MS Project, Primavera, Cost X, Revit, BIM, ETABS,Plaxis 2D, Adobe Photoshop, Canva</t>
  </si>
  <si>
    <t>SOBHA LTD. | PROJECT MANAGEMENT INTERN | Thykoodam, Kerala | May 2026 | Jul 2026 | 9 Weeks | Campus Internship
KERALA SHIPPING AND INLAND NAVIGATION CORPORATION LTD. | INTERN | Kochi, Kerala | May 2022 | May 2022 | 0.57142857142857 Weeks
NATIONAL TRANPORTATION PLANNING AND RESEARCH CENTRE | INTERN | Kottayam, Kerala | Feb 2023 | Feb 2023 | 1 Weeks
VAIKOM PUBLICS WORK DEPARTMENT | INTERN | VAIKOM, KERALA | Jul 2023 | Aug 2023 | 2.4285714285714 Weeks</t>
  </si>
  <si>
    <t>GPS Surveying
Sustainability Inquiry &amp; Investigation program on  United Nations Sustainable Development Goal 11
Construction Scheduling
Impacts of the Environment on Global Public Health Specialization
German I NPTEL
Ethics in Engineering Practice NPTEL
Construction Equipment Maintenance and Safety
Finance for Non Financial Managers
Data Analysis</t>
  </si>
  <si>
    <t>P25700630</t>
  </si>
  <si>
    <t>THAMBAN</t>
  </si>
  <si>
    <t>Navya Thamban</t>
  </si>
  <si>
    <t>navyathamban253@gmail.com</t>
  </si>
  <si>
    <t>p25700630@student.nicmar.ac.in</t>
  </si>
  <si>
    <t>21-Feb-2003</t>
  </si>
  <si>
    <t>ENGLISH,MALAYALAM,HINDI,TAMIL</t>
  </si>
  <si>
    <t>8300 4079 2816</t>
  </si>
  <si>
    <t>PV THAMBAN</t>
  </si>
  <si>
    <t>PWD CONTRACTOR</t>
  </si>
  <si>
    <t>GEETHA O</t>
  </si>
  <si>
    <t>KAVYA NIVAS , ONAKKUNNU, Karivellur, PO:Karivellur</t>
  </si>
  <si>
    <t>ST. MARY'S HIGH SCHOOL FOR GIRLS , PAYYANNUR</t>
  </si>
  <si>
    <t>BOARD OF PUBLIC EXAMINATIONS , KERALA</t>
  </si>
  <si>
    <t>AVS GOVT. HIGHER SECONDARY SCHOOL KARIVELLUR</t>
  </si>
  <si>
    <t>BOARD OF HIGHER SECONDARY EXAMINATIONS , KERALA</t>
  </si>
  <si>
    <t>COCHIN UNIVERSITY OF SCIENCE AND TECHNOLOGY , KERALA</t>
  </si>
  <si>
    <t>AutoCAD,MS Office,MS Project,Primavera,REVIT,SUMO,STAAD pro</t>
  </si>
  <si>
    <t>Sobha Limited | Summer Intern | Thiruvananthapuram, Kerala | May 2026 | Jul 2026 | 9 Weeks | Campus Internship
KSCSTE-NATPAC | Project Student-Traffic Management &amp; Transportation Planning | Ernakulam | Aug 2023 | Apr 2024 | 34.857142857143 Weeks
KOCHI MUNICIPAL CORPORATION | Intern | Ernakulam | May 2023 | May 2023 | 2 Weeks</t>
  </si>
  <si>
    <t>Course on AutoCAD Essential
Master Certification in BIM</t>
  </si>
  <si>
    <t>P25700626</t>
  </si>
  <si>
    <t>AISHWARYA</t>
  </si>
  <si>
    <t>Aishwarya P</t>
  </si>
  <si>
    <t>aishwaryapyarilal@gmail.com</t>
  </si>
  <si>
    <t>p25700626@student.nicmar.ac.in</t>
  </si>
  <si>
    <t>25-Sep-2001</t>
  </si>
  <si>
    <t>ENGLISH, MALAYALAM, HINDI, TAMIL</t>
  </si>
  <si>
    <t>8931 7549 6390</t>
  </si>
  <si>
    <t>PYARILAL P</t>
  </si>
  <si>
    <t>SINDHU P</t>
  </si>
  <si>
    <t>Chithra Nivas, Chelambra, Malappuram</t>
  </si>
  <si>
    <t>NAVABHARATH CENT SCH PARAMBILPEEDIKA MALAPRM KL</t>
  </si>
  <si>
    <t>CENTRAL BOARD OF SECONDARY EDUCATION - KERALA</t>
  </si>
  <si>
    <t>GOVT. HIGHER SECONDARY SCHOOL CHELARI</t>
  </si>
  <si>
    <t>BOARD OF HIGHER SECONDARY EXAMINATIONS - KERALA</t>
  </si>
  <si>
    <t>FEDERAL INSTITUTE OF SCIENCE AND TECHNOLOGY - KERALA</t>
  </si>
  <si>
    <t xml:space="preserve">AutoCAD, MS Project, Primavera, ERP, Power BI, Revit </t>
  </si>
  <si>
    <t>Nina Percept Pvt Ltd ( A subsidiary of Pidilite Industries Ltd) | Executive - Project Planning, Monitoring &amp; Controls | Mumbai | Aug 2023 | Jun 2025 | 1Y 9M | 4.44</t>
  </si>
  <si>
    <t>Bechtel India Private Limited | Intern - Project Controls | Gurgaon | May 2026 | Jul 2026 | 7.5714285714286 Weeks | Campus Internship
Uralungal Labour Contract Co-operative Society (ULCCS) Ltd. | Trainee | Kerala | Oct 2022 | Oct 2022 | 1.2857142857143 Weeks</t>
  </si>
  <si>
    <t>AutoCAD: 2D and 3D
Waterproofing and Insulation
Quantity Surveying Elevate Course and Live Project
Leading AI Agents at Work</t>
  </si>
  <si>
    <t>P25700524</t>
  </si>
  <si>
    <t>NOEL</t>
  </si>
  <si>
    <t>JOY</t>
  </si>
  <si>
    <t>Noel Joy</t>
  </si>
  <si>
    <t>noelrj003@gmail.com</t>
  </si>
  <si>
    <t>p25700524@student.nicmar.ac.in</t>
  </si>
  <si>
    <t>28-Aug-2003</t>
  </si>
  <si>
    <t>Malayalam, English</t>
  </si>
  <si>
    <t>5617 6727 2556</t>
  </si>
  <si>
    <t>JOY SCARIA</t>
  </si>
  <si>
    <t>LIGY JOSEPH</t>
  </si>
  <si>
    <t>Mangattu, Poonjar P.O</t>
  </si>
  <si>
    <t>ST ALPHONSA PUBLIC SCHOOL &amp; JUNIOR COLLEGE, ARUVITHURA KOTTAYAM</t>
  </si>
  <si>
    <t>CBSE, KOTTAYAM KERALA</t>
  </si>
  <si>
    <t>SMV HIGHER SECONDARY SCHOOL, POONJAR KOTTAYAM</t>
  </si>
  <si>
    <t>DHSE KERALA KOTTAYAM</t>
  </si>
  <si>
    <t>APJ ABDUL KALAM TECHNOLOGICAL UNIVERSITY, KERALA</t>
  </si>
  <si>
    <t>RAJAGIRI SCHOOL OF ENGINEERING &amp; TECHNOLOGY, KOCHI, KERALA</t>
  </si>
  <si>
    <t>AutoCAD, MS Project, Primavera, Revit</t>
  </si>
  <si>
    <t>VSL INDIA PVT LTD | SITE EXECUTION INTERN | CHENNAI | May 2026 | Jul 2026 | 8.7142857142857 Weeks | Campus Internship
AMRUTHA CONSULTANTS | CIVIL ENGINEERING INTERN | KOCHI, KERALA | Mar 2023 | Apr 2023 | 2.7142857142857 Weeks</t>
  </si>
  <si>
    <t>Data Analytics
Repair and Maintenance of Buildings
QGIS
Energy Simulation in Buildings
Construction Equipment Maintenance &amp; Safety
Construction Machinery for Concreting /Roads &amp; Earth Moving
TBMs,Pile Rigs,Cranes &amp; Hauling Vehicles
German - I</t>
  </si>
  <si>
    <t>P25700725</t>
  </si>
  <si>
    <t>NIKITA</t>
  </si>
  <si>
    <t>KHANDU</t>
  </si>
  <si>
    <t>CHAVAN</t>
  </si>
  <si>
    <t>Nikita Khandu Chavan</t>
  </si>
  <si>
    <t>chavan.nikita0987@gmail.com</t>
  </si>
  <si>
    <t>p25700725@student.nicmar.ac.in</t>
  </si>
  <si>
    <t>25-Apr-1999</t>
  </si>
  <si>
    <t>MARATHI, ENGLISH, HINDI</t>
  </si>
  <si>
    <t>5714 3372 5533</t>
  </si>
  <si>
    <t>KHANDU LAXMAN CHAVAN</t>
  </si>
  <si>
    <t>CHHAYA KHANDU CHAVAN</t>
  </si>
  <si>
    <t>GANGOTRI APARTMENT, OMKAR COLONY, NEAR GANESH MANDIR, DANGE CHOWK, PUNE.</t>
  </si>
  <si>
    <t>Chavan House, Vadaj-Parundhe Road, Vadaj, Tel. Junnar. Pune</t>
  </si>
  <si>
    <t>INDIAN EDUCATION SOCIETY SECONDARY SCHOOL, BHANDUP</t>
  </si>
  <si>
    <t>DR. D.Y. PATIL PRATISHTHAN'S Y.B. PATIL POLYTECHNIC, AKURDI</t>
  </si>
  <si>
    <t>JSPM'S IMPERIAL COLLEGE OF ENGINEERING AND RESEARCH, WAGHOLI</t>
  </si>
  <si>
    <t>AutoCAD,MS Office,MS Project,Primavera,Screaming Frog,Costx,BIM Fundamentals,Canva</t>
  </si>
  <si>
    <t>Clariwell Global Services | Digital Marketing Executive | Pune | Apr 2023 | Nov 2023 | 0Y 7M | 1.92
Futurism Technologies Pvt. Ltd. | Associate Digital Marketing Executive | Futurism Campus, 1/1, Hinjawadi Phase 1 Rd, Phase 1, Hinjawadi Rajiv Gandhi Infotech Park, MIDC, Pune, Pimpri-Chinchwad, Maharashtra 411057 | Nov 2023 | Jul 2025 | 1Y 8M | 2.79</t>
  </si>
  <si>
    <t>2 Years 3 Months</t>
  </si>
  <si>
    <t>Sprng Energy Private Limited (Shell Group) | Project Management Intern  | Magarpatta City, Pune  | May 2026 | Jul 2026 | 8.5714285714286 Weeks | Campus Internship</t>
  </si>
  <si>
    <t>P25700151</t>
  </si>
  <si>
    <t>MENON</t>
  </si>
  <si>
    <t>Pranav Menon V</t>
  </si>
  <si>
    <t>menonpranavv@gmail.com</t>
  </si>
  <si>
    <t>p25700151@student.nicmar.ac.in</t>
  </si>
  <si>
    <t>29-Oct-2002</t>
  </si>
  <si>
    <t>4010 5844 2004</t>
  </si>
  <si>
    <t>VIJAYAKUMAR PP</t>
  </si>
  <si>
    <t>DIVYA M</t>
  </si>
  <si>
    <t>Parakkal Puthiyaveedu,P O MANKAVU,Mankavu S O,Kozhikode,Kerala</t>
  </si>
  <si>
    <t>Kozhikode</t>
  </si>
  <si>
    <t>BHARATIYA VIDYA BHAVAN</t>
  </si>
  <si>
    <t>CENTRAL BOARD OF SECONDARY EDUCATION, KOZHIKODE, KERALA</t>
  </si>
  <si>
    <t>SCMS SCHOOL OF ENGINEERING AND TECHNOLOGY, ERNAKULAM, KERALA</t>
  </si>
  <si>
    <t>Goa State Infrastructure Development  | Site Execution | Bambolim , Ga | May 2026 | Jul 2026 | 8.7142857142857 Weeks | Campus Internship
TC ONE PROPERTIES AND PROJECTS PVT.LTD | SITE ENGINEER TRAINEE | KOZHIKODE | Jan 2025 | Jun 2025 | 24 Weeks</t>
  </si>
  <si>
    <t>P25700044</t>
  </si>
  <si>
    <t>MUKTHAR</t>
  </si>
  <si>
    <t>A</t>
  </si>
  <si>
    <t>SAMAD</t>
  </si>
  <si>
    <t>Mukthar A Samad</t>
  </si>
  <si>
    <t>mukthar.samad02@gmail.com</t>
  </si>
  <si>
    <t>p25700044@student.nicmar.ac.in</t>
  </si>
  <si>
    <t>29-Apr-2002</t>
  </si>
  <si>
    <t>6435 7597 6630</t>
  </si>
  <si>
    <t>C I ABDUL SAMAD</t>
  </si>
  <si>
    <t>SAFIYA SAMAD</t>
  </si>
  <si>
    <t>Fathima Manzil Pallarimangalam PO Pallarimangalam Kothamangalam</t>
  </si>
  <si>
    <t>THE VILLAGE INTERNATIONAL SCHOOL THODUPUZHA</t>
  </si>
  <si>
    <t>CENTRAL BOARD OF SECONDARY EDUCATION KERALA</t>
  </si>
  <si>
    <t>A. P. J. ABDUL KALAM TECHNOLOGICAL UNIVERSITY, THIRUVANANTHAPURAM</t>
  </si>
  <si>
    <t>MAR ATHANASIUS COLLEGE OF ENGINEERING KOTHAMANGALAM</t>
  </si>
  <si>
    <t>Econstruct Design &amp; Build Pvt. Ltd. | Summer Intern | Bangalore | May 2026 | Jun 2026 | 8.1428571428571 Weeks | Campus Internship
EKK INFRASTRUCTURE LIMITED | Intern | Chalakudy | May 2023 | May 2023 | 1.4285714285714 Weeks</t>
  </si>
  <si>
    <t>P25700280</t>
  </si>
  <si>
    <t>THAMPI</t>
  </si>
  <si>
    <t>Aravind M Thampi</t>
  </si>
  <si>
    <t>aravindmthampi2003@gmail.com</t>
  </si>
  <si>
    <t>p25700280@student.nicmar.ac.in</t>
  </si>
  <si>
    <t>12-Mar-2003</t>
  </si>
  <si>
    <t>English, Malayalam &amp; Hindi</t>
  </si>
  <si>
    <t>5212 0674 5508</t>
  </si>
  <si>
    <t>VIKRAMAN THAMBI M P</t>
  </si>
  <si>
    <t>BUILDING CONTRACTOR</t>
  </si>
  <si>
    <t>BINDHU THAMBI</t>
  </si>
  <si>
    <t>Mylankal House, Karimkunnam P O,Karimkunnam,
Idukki, Kerala 685586</t>
  </si>
  <si>
    <t>Idukki</t>
  </si>
  <si>
    <t>NIRMALA PUBLIC SCHOOL, PIZHAKU, KOTTAYAM</t>
  </si>
  <si>
    <t>ST. GEORGE HIGHER SECONDARY SCHOOL, MUTHALAKODAM,IDUKKI</t>
  </si>
  <si>
    <t>APJ ABDUL KALAM TECHNOLOGICAL UNIVERSITY, THIRUVANANTHAPURAM, KERALA</t>
  </si>
  <si>
    <t>AMAL JYOTHI COLLEGE OF ENGINEERING, KANJIRAPPALLY, KERALA</t>
  </si>
  <si>
    <t>AutoCAD,MS Office,MS Project,Primavera,Bentley RamConcept,CSI Column</t>
  </si>
  <si>
    <t>Goa State Infrastructure Development Corporation | Site Execution | Panaji, Goa | May 2026 | Jul 2026 | 8.7142857142857 Weeks | Campus Internship
STRANDS POST TENSION EXPERTS | Junior Structural Design Engineer | Kochi | Jul 2024 | Jun 2025 | 52 Weeks
KERALA STATE PUBLIC WORKS DEPARTMENT | Site Engineer- Intern | Kottayam | May 2023 | May 2023 | 0.57142857142857 Weeks</t>
  </si>
  <si>
    <t>ICI Membership
Traffic Studies for Sabari Rail Project
Work Readiness Program
Training on STAAD Pro CONNECT Edition
5-Days Internship in Building Information Modelling
Introduction to AutoCAD
The Fundamentals of Digital Marketing certification Exam</t>
  </si>
  <si>
    <t>P25701103</t>
  </si>
  <si>
    <t>VINIT</t>
  </si>
  <si>
    <t>RANJEET</t>
  </si>
  <si>
    <t>KAMBLE</t>
  </si>
  <si>
    <t>Vinit Ranjeet Kamble</t>
  </si>
  <si>
    <t>vinitk1902@gmail.com</t>
  </si>
  <si>
    <t>p25701103@student.nicmar.ac.in</t>
  </si>
  <si>
    <t>19-Dec-2002</t>
  </si>
  <si>
    <t>Football,Cricket</t>
  </si>
  <si>
    <t>5230 5078 4808</t>
  </si>
  <si>
    <t>RANJEET KAMBLE</t>
  </si>
  <si>
    <t>VAISHALI KAMBLE</t>
  </si>
  <si>
    <t>401, Laxmideep Complex, Veershaiv Nagar</t>
  </si>
  <si>
    <t>Solapur</t>
  </si>
  <si>
    <t>LATE V. M. MEHTA HIGH SCHOOL</t>
  </si>
  <si>
    <t>A. D. JOSHI JUNIOR COLLEGE</t>
  </si>
  <si>
    <t>SOLAPUR/MAHARASHTRA</t>
  </si>
  <si>
    <t>Microsoft Excel, Microsoft Power Point, Microsoft project, Power BI</t>
  </si>
  <si>
    <t>ANAROCK Property Consultants  | Project Management &amp; Engineering  | Goa | May 2026 | Jul 2026 | 8.7142857142857 Weeks | Campus Internship
N. K. Orchid College of Engineering and technology | Project Leader | Solapur  | Aug 2023 | Jan 2024 | 21.857142857143 Weeks
K-TECH CENTRE OF EXCELLENCE IN AEROSPACE AND DEFENCE | TRAINEE ENGINEER | BANGALORE | Feb 2022 | Mar 2022 | 4.2857142857143 Weeks
N. K. ORCHID COLLEGE OF ENGINEERING AND TECHNOLOGY | MARKET RESEARCH &amp; PRODUCT IMPROVEMENT ANALYST | SOLAPUR  | Jul 2021 | Jan 2022 | 26.857142857143 Weeks</t>
  </si>
  <si>
    <t>Ready Engineer by TATA Technologies 2022-23
Participation in Aerocon 2022
Runner up in SAE convention 2021
Participation in MechaTHON 2024</t>
  </si>
  <si>
    <t>P25701050</t>
  </si>
  <si>
    <t>PRAMOD</t>
  </si>
  <si>
    <t>RINKE</t>
  </si>
  <si>
    <t>Abhinav Pramod Rinke</t>
  </si>
  <si>
    <t>abhinav7169@gmail.com</t>
  </si>
  <si>
    <t>p25701050@student.nicmar.ac.in</t>
  </si>
  <si>
    <t>06-Dec-1999</t>
  </si>
  <si>
    <t>2055 1793 2321</t>
  </si>
  <si>
    <t>PRAMOD RINKE</t>
  </si>
  <si>
    <t>ARCHANA RINKE</t>
  </si>
  <si>
    <t>MORYA PARK LANE NO. 4, PIMPLE GURAV, PUNE</t>
  </si>
  <si>
    <t>Waman Nagar, Khamgaon</t>
  </si>
  <si>
    <t>Buldhana</t>
  </si>
  <si>
    <t>SARASWATI VIDHYA MANDIR, KHAMGAON</t>
  </si>
  <si>
    <t>MAHARASHTRA STATE BOARD OF SECONDARY AND HIGHER SECONDARY EDUCATION, PUNE, MAHARASHTRA</t>
  </si>
  <si>
    <t>NATIONAL SCIENCE JR. COLLEGE, AKOLA, MAHARASHTRA</t>
  </si>
  <si>
    <t>SANT GADGE BABA AMRAVATI UNIVERSITY, AMRAVATI, MAHARASHTRA</t>
  </si>
  <si>
    <t>MAULI COLLEGE OF ENGINEERING AND TECHNOLOGY, SHEGAON, MAHARASHTRA</t>
  </si>
  <si>
    <t>AutoCAD,MS Office,MS Project,Tekla Software,Revit</t>
  </si>
  <si>
    <t>Quadratic Consultants | Precast Modeler | Baner, Pune | Jun 2023 | Jul 2025 | 2Y 1M | 3.49</t>
  </si>
  <si>
    <t>2 Years 1 Month</t>
  </si>
  <si>
    <t>Jyoti Structures Ltd | Management Intern | Pune | May 2026 | Jul 2026 | 8.7142857142857 Weeks | Campus Internship
Thinktech Engineers | Trainee Engineer | Deccan,Pune | Jan 2023 | Jun 2023 | 25.571428571429 Weeks</t>
  </si>
  <si>
    <t>Tekla Structures Steel Basic Training
Tekla Structures Concrete Basic Training</t>
  </si>
  <si>
    <t>P25700232</t>
  </si>
  <si>
    <t>ANAND</t>
  </si>
  <si>
    <t>KOULASKAR</t>
  </si>
  <si>
    <t>Aditya Anand Koulaskar</t>
  </si>
  <si>
    <t>koulaskaraditya@gmail.com</t>
  </si>
  <si>
    <t>p25700232@student.nicmar.ac.in</t>
  </si>
  <si>
    <t>01-Dec-2002</t>
  </si>
  <si>
    <t>English ,Hindi,Marathi</t>
  </si>
  <si>
    <t>4666 6342 7594</t>
  </si>
  <si>
    <t>PRIVATE EMPLOYEE</t>
  </si>
  <si>
    <t>RASHMI</t>
  </si>
  <si>
    <t>H.NO 8 YASH NAGARI UNIT 4 KABRA NAGAR</t>
  </si>
  <si>
    <t>SANDEEPANI PUBLIC SCHOOL</t>
  </si>
  <si>
    <t>MAHARASHTRA STATE BOARD OF SECONDARY AND HIGHER  EDUCATION, PUNE</t>
  </si>
  <si>
    <t>NETAJI SUBHAS CHANDRA BOSE MAHAVIDYALA</t>
  </si>
  <si>
    <t>SAVITRI BAI PHULE PUNE UNIVERSITY,PUNE</t>
  </si>
  <si>
    <t>D. Y. PATIL COLLAGE OF ENGINEERING ,AKURDI,PUNE</t>
  </si>
  <si>
    <t xml:space="preserve">AutoCAD ,MS Office ,MS Project ,Primavera ,CostX ,Excel </t>
  </si>
  <si>
    <t>HEET INFRASTRUCTURE | SITE ENGINEER | CHANDRAPUR | Nov 2024 | Jun 2025 | 0Y 7M | 3.6</t>
  </si>
  <si>
    <t>Sribal Construction Company  | Project Management Intern | Bogapuram ,Vishakhapatnam,A.P | May 2026 | Jul 2026 | 8.7142857142857 Weeks | Campus Internship
HEMAY INFRASTRUCTURE | SITE SUPERVISOR  | AMALNER ,JALGAON | Feb 2023 | Mar 2023 | 4 Weeks</t>
  </si>
  <si>
    <t>Advance Contracts ,Tendering And Procurements.</t>
  </si>
  <si>
    <t>P25700569</t>
  </si>
  <si>
    <t>HARSHARAJ</t>
  </si>
  <si>
    <t>Harsharaj Singh</t>
  </si>
  <si>
    <t>harsharaj2099@gmail.com</t>
  </si>
  <si>
    <t>p25700569@student.nicmar.ac.in</t>
  </si>
  <si>
    <t>20-Oct-1999</t>
  </si>
  <si>
    <t>2958 3452 1847</t>
  </si>
  <si>
    <t>PURUSHOTTAM KUMAR SINGH</t>
  </si>
  <si>
    <t>LT MEENAKSHI SINGH</t>
  </si>
  <si>
    <t>N/A</t>
  </si>
  <si>
    <t>D12 806, Shriram Grand City,Konnagar</t>
  </si>
  <si>
    <t>Hooghly</t>
  </si>
  <si>
    <t>HOLY HOME, SERAMPORE</t>
  </si>
  <si>
    <t>COUNCIL FOR THE INDIAN SCHOOL CERTIFICATE EXAMINATIONS,NEW DELHI</t>
  </si>
  <si>
    <t>SIDDAGANGA INSTITUTE OF TECHNOLOGY, KARNATAKA</t>
  </si>
  <si>
    <t>Adani Infra (India) Ltd | Graduate Engineer Trainee-Project Management | Mundra,Gujarat | Aug 2022 | Apr 2023 | 0Y 8M | 6</t>
  </si>
  <si>
    <t>Ernst &amp; Young LLP | Business Consulting Risk | Ahmedabad | May 2026 | Jul 2026 | 8.2857142857143 Weeks | Campus Internship</t>
  </si>
  <si>
    <t>P25701026</t>
  </si>
  <si>
    <t>HARSHITH</t>
  </si>
  <si>
    <t>S N</t>
  </si>
  <si>
    <t>Harshith S N</t>
  </si>
  <si>
    <t>harshithsn2001@gmail.com</t>
  </si>
  <si>
    <t>p25701026@student.nicmar.ac.in</t>
  </si>
  <si>
    <t>28-Apr-2001</t>
  </si>
  <si>
    <t>ENGLISH,KANNADA,HINDI</t>
  </si>
  <si>
    <t>4972 9597 6681</t>
  </si>
  <si>
    <t>NATARAJ S R</t>
  </si>
  <si>
    <t>RETRED TEACHER</t>
  </si>
  <si>
    <t>SARVAMANGALA S</t>
  </si>
  <si>
    <t>HOUSE MAKER</t>
  </si>
  <si>
    <t>HARSHITH SN S/O NATARAJ SR ,SURENAHALLI ,THOVINAKERE POST CN DURGA HOBLI ,KORATAGERE TALLUK ,TUMKUR (D)</t>
  </si>
  <si>
    <t>Tumkur</t>
  </si>
  <si>
    <t>J K MEMORIAL CENTRAL SCHOOL TUMKUR KARNATAKA</t>
  </si>
  <si>
    <t>MAHESH PU COLLEGE,KUNIGAL ROAD MARALURU,TUMKUR</t>
  </si>
  <si>
    <t>GOVT. OF KARNATAKA, DEPARTMENT OF PRE-UNIVERSITY EDUCATION, KARNATAKA</t>
  </si>
  <si>
    <t>BANGALURU/KARNATAKA</t>
  </si>
  <si>
    <t>CICON ENGINEERS PVT.LTD | SITE ENGINEER - QC | BANAGLURU | Mar 2024 | Jun 2025 | 1Y 3M | 2.6</t>
  </si>
  <si>
    <t>Econstruct Design &amp; Build Pvt.ltd | Project Managament Intern | BANGALURU | May 2026 | Jun 2026 | 8.1428571428571 Weeks | Campus Internship
NEW CONSOLIDATED CONSTRUCTION CO.LTD | QC TRAINEE | BANGALURU | Jul 2022 | Aug 2022 | 4.4285714285714 Weeks</t>
  </si>
  <si>
    <t>P25700547</t>
  </si>
  <si>
    <t>SRI SAI VENKAT</t>
  </si>
  <si>
    <t>VANKAYALA</t>
  </si>
  <si>
    <t>Sri Sai Venkat Vankayala</t>
  </si>
  <si>
    <t>venkatvankayala23@gmail.com</t>
  </si>
  <si>
    <t>p25700547@student.nicmar.ac.in</t>
  </si>
  <si>
    <t>14-Jul-2004</t>
  </si>
  <si>
    <t>ENGLISH,TELUGU,TAMIL,HINDI</t>
  </si>
  <si>
    <t>4260 1140 5334</t>
  </si>
  <si>
    <t>VANKAYALA KAMESWARA RAO</t>
  </si>
  <si>
    <t>VANKAYALA RATNA LAKSHMI</t>
  </si>
  <si>
    <t>55-14-9/1, Ground Floor , Jayaram Enclave, A.P.S.E.B Layout, Seethammadhara , Visakhapatnam</t>
  </si>
  <si>
    <t>Visakhapatnam</t>
  </si>
  <si>
    <t>SARANYA CONCEPT SCHOOL</t>
  </si>
  <si>
    <t>CENTRAL BOARD OF SECONDARY EDUCATON , KORINGA POST , KAKINADA</t>
  </si>
  <si>
    <t>ADITYA JUNIOR COLLEGE</t>
  </si>
  <si>
    <t>BOARD OF INTERMEDIATE EDUCATION ANDHRA PRADESH , KAKINADA</t>
  </si>
  <si>
    <t>AMRITA VISHWA VIDYAPEETHAM</t>
  </si>
  <si>
    <t>AMRITA SCHOOL OF ENGINEERING , COIMBATORE</t>
  </si>
  <si>
    <t>AutoCAD,MS Office,MS Project,Sketch Up 3D,BIM</t>
  </si>
  <si>
    <t>VAISAKHI DEVELOPERS | Project Management Intern | Visakhapatnam | May 2026 | Jul 2026 | 9 Weeks | Campus Internship
LIXIL Window System PVT.LTD | Graduate Engineer Trainee | Gurugram, Delhi | Jan 2025 | May 2025 | 16 Weeks
L&amp;T EDUTECH | INDUSTRY INTERNSHIP | CHENNAI | Jul 2023 | Aug 2023 | 1.5714285714286 Weeks
L&amp;T EDUTECH | INDUSTRY INTERNSHIP | Chennai | Jun 2024 | Jul 2024 | 1.5714285714286 Weeks</t>
  </si>
  <si>
    <t>Finance for Non-Financial Managers
NATIONAL STUDENTS PARYAVARAN COMPETITION
Principles of Construction Management
Concreting Techniques and Practices
Building Information Modeling
Safety for Professionals
Precast Members - Systems and Construction
Bridge Engineering Design Practices
Design of Structural Steel Members
Ethics in Engineering Practice</t>
  </si>
  <si>
    <t>P25700544</t>
  </si>
  <si>
    <t>NASANAKOTA</t>
  </si>
  <si>
    <t>TARUN</t>
  </si>
  <si>
    <t>Nasanakota Tarun Krishna</t>
  </si>
  <si>
    <t>ntk6219@gmail.com</t>
  </si>
  <si>
    <t>p25700544@student.nicmar.ac.in</t>
  </si>
  <si>
    <t>03-Aug-2001</t>
  </si>
  <si>
    <t>English,Hindi,Telugu,Kannada</t>
  </si>
  <si>
    <t>2423 2106 0439</t>
  </si>
  <si>
    <t>NASANAKOTA RAMA MOHAN</t>
  </si>
  <si>
    <t>NASANAKOTA LEELE</t>
  </si>
  <si>
    <t>7-3-100,Old Bellary Road,Beside Chruch</t>
  </si>
  <si>
    <t>BOARD OF SECONDARY EDUCATION,ANDHRA PRADESH</t>
  </si>
  <si>
    <t>SRI CHAITANYA BOYS JR.COLLEGE</t>
  </si>
  <si>
    <t>BOARD OF INTERMEDIATE EDUCATION,ANDHRA PRADESH</t>
  </si>
  <si>
    <t>Cost control &amp; forecasting , Cashflows Forecasting, Risk Management, MS Office,MS Project,Primavera,Revit,Power BI,Delay analysis,MIS and performance reporting,Job Cost Reporting (JCR),Naviswork,RIB CostX,Quantum analysis</t>
  </si>
  <si>
    <t>L&amp;T Construction | Project Controls  | Bengaluru | Oct 2022 | Jun 2025 | 2Y 8M | 7.3
Ashiana Housing Ltd | Graduate Trainee Engineer | Jaipur | Jun 2022 | Oct 2022 | 0Y 3M | 3.6</t>
  </si>
  <si>
    <t>3 Years 0 Months</t>
  </si>
  <si>
    <t>MASIN PROJECTS | INTERN, QUANTUM DEPARTMENT | GURUGRAM | May 2026 | Jul 2026 | 8.7142857142857 Weeks | Campus Internship</t>
  </si>
  <si>
    <t>Project Management Professional (PMP)Â®-4215403
Essentials of project planning and control(EPCC) 2.0
Oil &amp; Gas Industry Operations and Markets
BIM professional course for Architects and Engineers</t>
  </si>
  <si>
    <t>P25701114</t>
  </si>
  <si>
    <t>ROHAN</t>
  </si>
  <si>
    <t>RAJARAM</t>
  </si>
  <si>
    <t>KHAIRNAR</t>
  </si>
  <si>
    <t>Rohan Rajaram Khairnar</t>
  </si>
  <si>
    <t>rohankhairnar9096@gmail.com</t>
  </si>
  <si>
    <t>p25701114@student.nicmar.ac.in</t>
  </si>
  <si>
    <t>17-Oct-2002</t>
  </si>
  <si>
    <t>ENGLISH, MARATHI, HINDI</t>
  </si>
  <si>
    <t>6717 0859 7949</t>
  </si>
  <si>
    <t>RAJARAM KHAIRNAR</t>
  </si>
  <si>
    <t>PALLAVI KHAIRNAR</t>
  </si>
  <si>
    <t>50/2 Keshrinandan Housing Society, Bajrang Chowk, N-6 Cidco, Aurangabad</t>
  </si>
  <si>
    <t>S.B.O.A PUBLIC SCHOOL</t>
  </si>
  <si>
    <t>STATE BOARD-AURANGABAD,MAHARASHTRA</t>
  </si>
  <si>
    <t>ST.LAWRENCE SUPER THIRTY JR. COLLEGE</t>
  </si>
  <si>
    <t>MGM UNIVERSITY</t>
  </si>
  <si>
    <t>JAWAHARLAL NEHRU ENGINEERING COLLEGE, AURANGABAD, MAHARASHTRA</t>
  </si>
  <si>
    <t>AutoCAD,MS Office,Resource allocation &amp; planning,Construction materials testing,AutoCAD,MS Project,Reading &amp; interpreting construction drawings,PowerBI,Python,SQL</t>
  </si>
  <si>
    <t>Manik Infra Projects | Site Engineer | Ambad,Jalna Maharashtra | Jul 2024 | Jun 2025 | 0Y 11M | 1.8</t>
  </si>
  <si>
    <t>M/S.Godavari Construction  | Site Administration and Control - Intern | Chhatrapati Sambhajinagar(Aurangabad) | May 2026 | Jul 2026 | 8.7142857142857 Weeks | Campus Internship
Intellipaat Software Solutions Pvt.Ltd. | Data Scientist - Intern | Work From Home | Dec 2023 | May 2024 | 21.714285714286 Weeks</t>
  </si>
  <si>
    <t>Power BI Course
PGP in Data Science And Machine Learning
SQL Course</t>
  </si>
  <si>
    <t>P25700017</t>
  </si>
  <si>
    <t>SWAPNIL</t>
  </si>
  <si>
    <t>Swapnil Prashant Mane</t>
  </si>
  <si>
    <t>maneswapnil8101@gmail.com</t>
  </si>
  <si>
    <t>p25700017@student.nicmar.ac.in</t>
  </si>
  <si>
    <t>11-Sep-2001</t>
  </si>
  <si>
    <t>AB+</t>
  </si>
  <si>
    <t>7014 2891 4267</t>
  </si>
  <si>
    <t>PRASHANT BABURAO MANE</t>
  </si>
  <si>
    <t>SHUBHANGI PRASHANT MANE</t>
  </si>
  <si>
    <t>Soham Niwas, Deshpande Colony, Ausa Road, Near Pramod Super Market</t>
  </si>
  <si>
    <t>JIJAI NIWAS, ASHOKA SOCIETY ROAD, KALEWADI PHATA, THERGAON, PIMPRI CHINCHWAD</t>
  </si>
  <si>
    <t>SRI SRI RAVISHANKAR VIDYA MANDIR, LATUR</t>
  </si>
  <si>
    <t>DAYANAND SCIENCE COLLEGE, LATUR</t>
  </si>
  <si>
    <t>VISHWAKARMA INSTITUTE OF INFORMATION TECHNOLOGY, PUNE, MAHARASHTRA</t>
  </si>
  <si>
    <t>AutoCAD,MS Office,MS Project,Primavera,IPMS (Integrated Project Management System),CostX,Revit</t>
  </si>
  <si>
    <t>Adani Road Transport Limited | Assistant Manager- Planning &amp; Coordination | Raebareli, Uttar Pradesh | Aug 2023 | Jun 2025 | 1Y 10M | 8.37</t>
  </si>
  <si>
    <t>New Consolidated Construction Company Limited  | Intern- Planning  | Alibag | May 2026 | Jul 2026 | 8.7142857142857 Weeks | Campus Internship
V.M. MATERE INFRASTRUCTURES (INDIA) PVT. LTD. | Site Engineering Intern | Pune | Mar 2023 | May 2023 | 12.142857142857 Weeks</t>
  </si>
  <si>
    <t>MS Project
Autocad Civil</t>
  </si>
  <si>
    <t>P25700574</t>
  </si>
  <si>
    <t>DEEKSHITH</t>
  </si>
  <si>
    <t>N</t>
  </si>
  <si>
    <t>Deekshith N</t>
  </si>
  <si>
    <t>deekshith9778@gmail.com</t>
  </si>
  <si>
    <t>p25700574@student.nicmar.ac.in</t>
  </si>
  <si>
    <t>14-Nov-2002</t>
  </si>
  <si>
    <t>English Hindi Kannada</t>
  </si>
  <si>
    <t>4102 9400 9115</t>
  </si>
  <si>
    <t>NARAYANA N</t>
  </si>
  <si>
    <t>SUJATHA K</t>
  </si>
  <si>
    <t>Door No.105, Gangamma Garden, Malagala, Nagarabhavi 2nd Stage, Bengaluru</t>
  </si>
  <si>
    <t>VIDYANIKETAN PUBLIC SCHOOL ULLAL BANGALORE</t>
  </si>
  <si>
    <t>VIDYA VARDHAKA SANGHA SARDAR PATEL PRE-UNIVERSITY COLLEGE</t>
  </si>
  <si>
    <t>RASHTREEYA VIDYALAYA COLLEGE OF ENGINEERING BENGALURU</t>
  </si>
  <si>
    <t>Primavera,MS Project,AutoCAD,Revit</t>
  </si>
  <si>
    <t>Sobha India Limited | Site Execution | Bengaluru | May 2026 | Jul 2026 | 9 Weeks | Campus Internship
JNY INFRASTRUCTURES PVT. LTD. | SITE ENGINEER | BENGALURU | May 2024 | Jun 2025 | 54.285714285714 Weeks</t>
  </si>
  <si>
    <t>Introduction To Revit
ASCE Student Chapter Secretary
Indian Concrete Institute Student Membership
NPTEL - The Joy of Computing Using Python</t>
  </si>
  <si>
    <t>P25700595</t>
  </si>
  <si>
    <t>VIDHI</t>
  </si>
  <si>
    <t>SHET</t>
  </si>
  <si>
    <t>Vidhi Sanjay Shet</t>
  </si>
  <si>
    <t>vidhishet09@gmail.com</t>
  </si>
  <si>
    <t>p25700595@student.nicmar.ac.in</t>
  </si>
  <si>
    <t>09-Jul-2002</t>
  </si>
  <si>
    <t>English, Hindi, Marathi &amp; Konkani</t>
  </si>
  <si>
    <t>7895 5949 5045</t>
  </si>
  <si>
    <t>SANJAY SHET</t>
  </si>
  <si>
    <t>VANDANA SHET</t>
  </si>
  <si>
    <t>G-5, Saraswati Apartment ,Near Kamat Nursing Home , Durga-bhat, Ponda -Goa.</t>
  </si>
  <si>
    <t>South Goa</t>
  </si>
  <si>
    <t>Goa</t>
  </si>
  <si>
    <t>A . J . DE ALMEIDA HIGH SCHOOL</t>
  </si>
  <si>
    <t>GOA BOARD OF SECONDARY AND HIGHER SECONDARY EDUCATION ,GOA</t>
  </si>
  <si>
    <t>ADARSH HIGHER SECONDARY</t>
  </si>
  <si>
    <t>GOA UNIVERSITY</t>
  </si>
  <si>
    <t>GOA COLLEGE OF ENGINEERING ,GOA</t>
  </si>
  <si>
    <t>AutoCAD,MS Office,MS Project,Primavera,Staad Pro,Revit</t>
  </si>
  <si>
    <t>Sobha Limited | Site Execution | Banglore | May 2026 | Jul 2026 | 9 Weeks | Campus Internship
Raj Housing Development Private Limited | Site Engineer | Ponda ,Goa | Jul 2023 | Sep 2023 | 7.7142857142857 Weeks</t>
  </si>
  <si>
    <t>Autocad</t>
  </si>
  <si>
    <t>P25701047</t>
  </si>
  <si>
    <t>MELVIN</t>
  </si>
  <si>
    <t>Melvin Mathew</t>
  </si>
  <si>
    <t>mathewmelvin2000@gmail.com</t>
  </si>
  <si>
    <t>p25701047@student.nicmar.ac.in</t>
  </si>
  <si>
    <t>English, Malayalam and Hindi</t>
  </si>
  <si>
    <t>7517 0124 0166</t>
  </si>
  <si>
    <t>T J MATHEW</t>
  </si>
  <si>
    <t>MARY N JOHN</t>
  </si>
  <si>
    <t>KELAMPARAMBIL HOUSE ,UDAYAMPEROOR P O, _x000D_
ERNAKULAM.</t>
  </si>
  <si>
    <t>CHINMAYA VIDYALAYA KANNANKULANGARA</t>
  </si>
  <si>
    <t>CENTRAL BOARD OF SECONDARY EDUCATION, ERNAKULAM</t>
  </si>
  <si>
    <t>MUTHOOT INSTITUE OF TECHNOLOGY AND SCIENCE, ERNAKULAM.</t>
  </si>
  <si>
    <t>AutoCAD,MS Office,MS Project,BIM</t>
  </si>
  <si>
    <t>KERALA INDUSTRIAL &amp; TECHNICAL CONSULTANCY ORGANISATION Ltd | GRADUATE APPRENTICE | CHENGANNUR, ALAPPUZHA. | Sep 2023 | Sep 2024 | 0Y 11M | 2.07</t>
  </si>
  <si>
    <t>Sobha Limited | Project Management Intern | GIFT City, Gujarat. | May 2026 | Jul 2026 | 9 Weeks | Campus Internship</t>
  </si>
  <si>
    <t>NPTEL Online Certification
Master in Building Design</t>
  </si>
  <si>
    <t>P25701141</t>
  </si>
  <si>
    <t>MAYURESH</t>
  </si>
  <si>
    <t>UKALE</t>
  </si>
  <si>
    <t>Mayuresh Manoj Ukale</t>
  </si>
  <si>
    <t>mayurukale8539@gmail.com</t>
  </si>
  <si>
    <t>p25701141@student.nicmar.ac.in</t>
  </si>
  <si>
    <t>18-Feb-2002</t>
  </si>
  <si>
    <t>English</t>
  </si>
  <si>
    <t>2605 5903 9624</t>
  </si>
  <si>
    <t>MANOJ GANPAT UKALE</t>
  </si>
  <si>
    <t>ANJALI MANOJ UKALE</t>
  </si>
  <si>
    <t>Near Old DCC Bank And Market Yard Pandhpur Road Sangola</t>
  </si>
  <si>
    <t>SANGOLA VIDYAMANDIR PRASHALA, SANGOLA</t>
  </si>
  <si>
    <t>SANGMESHWAR COLLEGE, SOLAPUR</t>
  </si>
  <si>
    <t>PIMPARI CHINCHWAD COLLEGE OF ENGINEERING, NIGADI, PUNE</t>
  </si>
  <si>
    <t>2023-Apr</t>
  </si>
  <si>
    <t>AutoCAD,MS Office,MS Project,Solidworks,Inventor,Ansys,Fusion360</t>
  </si>
  <si>
    <t>Helical Auto Technology India Pvt Ltd | Senior Engineer | Pune  | Aug 2023 | Jun 2025 | 1Y 10M | 4.64</t>
  </si>
  <si>
    <t>Asian Paints Limited | Project Sales (Construction Chemicals ) | Pune | May 2026 | Jul 2026 | 8.7142857142857 Weeks | Campus Internship
ENPRO INDUSTRIES PVT LTD | INTERN- R&amp;D | PUNE | Jul 2022 | Jan 2023 | 26.142857142857 Weeks
PIMPARI CHINCHWAD COLLEGE OF ENGINEERIN (AMBUSH AGROTECH) | DIVISION HEAD- HARVESTING MECHANISM | PUNE | Jan 2022 | Mar 2022 | 12.714285714286 Weeks</t>
  </si>
  <si>
    <t>P25700146</t>
  </si>
  <si>
    <t>MALAVIKA</t>
  </si>
  <si>
    <t>NAIR</t>
  </si>
  <si>
    <t>Malavika S Nair</t>
  </si>
  <si>
    <t>malavikasnair07@gmail.com</t>
  </si>
  <si>
    <t>p25700146@student.nicmar.ac.in</t>
  </si>
  <si>
    <t>ENGLISH, HINDI,MALAYALAM</t>
  </si>
  <si>
    <t>3244 5087 2053</t>
  </si>
  <si>
    <t>SAJEEV KUMAR R</t>
  </si>
  <si>
    <t>ASSISTANT MANAGER MECHANICAL, FACT</t>
  </si>
  <si>
    <t>SANDYA P</t>
  </si>
  <si>
    <t>TEACHER, MINISTRY OF EDUCATION, MALDIVES</t>
  </si>
  <si>
    <t>MANASA, C K ROAD, Manjummel P.O, Eloor</t>
  </si>
  <si>
    <t>MODEL TECHNICAL HIGHER SECONDARY SCHOOL, KALOOR</t>
  </si>
  <si>
    <t>BOARD OF SECONDARY EXAMINATIONS, KERALA</t>
  </si>
  <si>
    <t>FEDERAL INSTITUTE OF SCIENCE AND TECHNOLOGY, ANGAMALY</t>
  </si>
  <si>
    <t>AutoCAD,MS Office,MS Project,TEKLA</t>
  </si>
  <si>
    <t>CLAYSYS LIFESTYLE PVT LTD | CIVIL ENGINEER- L1 | INFOPARK,KAKKANAD,KOCHI | May 2024 | May 2025 | 1Y 0M | 1.92</t>
  </si>
  <si>
    <t>Rodic Consultants Pvt Ltd | Operations Intern | Work from home | May 2026 | Jul 2026 | 8.5714285714286 Weeks | Campus Internship
FERTILIZERS AND CHEMICALS TRAVANCORE LIMITED | DESIGN TEAM | UDOGAMANDAL ELOOR | Sep 2022 | Sep 2022 | 0.85714285714286 Weeks</t>
  </si>
  <si>
    <t>P25700021</t>
  </si>
  <si>
    <t>SOUVIK</t>
  </si>
  <si>
    <t>PAUL</t>
  </si>
  <si>
    <t>Souvik Paul</t>
  </si>
  <si>
    <t>souvikpaul9725@gmail.com</t>
  </si>
  <si>
    <t>p25700021@student.nicmar.ac.in</t>
  </si>
  <si>
    <t>07-Jun-2000</t>
  </si>
  <si>
    <t>5705 4799 7563</t>
  </si>
  <si>
    <t>SAJAL PAUL</t>
  </si>
  <si>
    <t>PRATIVA PAUL</t>
  </si>
  <si>
    <t>Nangi Chakraborty Para, P.O - Batanagar, Maheshtala, Dist. - South 24 PGS. , Kolkata - 700140</t>
  </si>
  <si>
    <t>BALLYGUNGE GOVT. HIGH SCHOOL</t>
  </si>
  <si>
    <t>WEST BENGAL BOARD OF SECONDARY EDUCATION (KOLKATA)</t>
  </si>
  <si>
    <t>2015-Jan</t>
  </si>
  <si>
    <t>WEST BENGAL COUNCIL OF HIGHER SECONDARY EDUCATION (KOLKATA)</t>
  </si>
  <si>
    <t>RAMAKRISHNA MISSION SHILPAPITHA (KOLKATA)</t>
  </si>
  <si>
    <t>MEGHNAD SAHA INSTITUTE OF TECHNOLOGY (KOLKATA)</t>
  </si>
  <si>
    <t>AutoCAD, MS Office, MS Project, Autodesk Revit, Primavera, Autodesk Navisworks</t>
  </si>
  <si>
    <t>Central Public Works Department (CPWD) | Project Intern – Execution &amp; Planning | Barrackpore, Kolkata, West Bengal | May 2026 | Jul 2026 | 9.5714285714286 Weeks | Campus Internship
SIMPLEX INFRASTRUCTURES LIMITED | SITE INTERN | SHUKHOBRISHTI UMIG SITE, NEW TOWN, KOLKATA - 700135 | Jul 2023 | Jul 2023 | 4 Weeks</t>
  </si>
  <si>
    <t>Python And Flask Demonstrations Practice Course
Power BI DAX
Complete Cubase Megacourse
Complete Clip Studio Paint Megacourse
Course on Revit Architecture Essential</t>
  </si>
  <si>
    <t>P25700416</t>
  </si>
  <si>
    <t>MANAV</t>
  </si>
  <si>
    <t>MUKESH</t>
  </si>
  <si>
    <t>Manav Mukesh Parmar</t>
  </si>
  <si>
    <t>manav.p.3622@gmail.com</t>
  </si>
  <si>
    <t>p25700416@student.nicmar.ac.in</t>
  </si>
  <si>
    <t>22-Oct-2003</t>
  </si>
  <si>
    <t>English,Hindi,Gujrati</t>
  </si>
  <si>
    <t>6812 9344 3411</t>
  </si>
  <si>
    <t>MUKESH A. PARMAR</t>
  </si>
  <si>
    <t>BHAVNA M. PARMAR</t>
  </si>
  <si>
    <t>A/201-SF, Shivalik Avenue, Near Nirma Vidhyavihar, Bodakdev, Ahmedabad, Gujrat-380054</t>
  </si>
  <si>
    <t>Ahmedabad</t>
  </si>
  <si>
    <t>SADHANA VIDHYALAYA</t>
  </si>
  <si>
    <t>GUJRAT SECONDARY &amp; HIGHER SECONDARY EDUCATION BOARD, GANDHINAGAR</t>
  </si>
  <si>
    <t>NIRMA UNIVERSITY</t>
  </si>
  <si>
    <t>NIRMA UNIVERSITY / AHMEDDABAD / GUJRAT</t>
  </si>
  <si>
    <t>AutoCAD,MS Office,MS Project,Primavera,Revit,Staad pro,Navisworks,Power BI</t>
  </si>
  <si>
    <t>PSP PROJECTS LIMITED  | Civil intern | Mahim railway Scrapyard, Mumbai  | May 2026 | Jul 2026 | 8.5714285714286 Weeks | Campus Internship
Aashir Engineering Pvt.Ltd | Intern (BIM Planning &amp; Estimation) | Ahmedabad, Gujrat | Dec 2024 | Apr 2025 | 16.571428571429 Weeks
Rigid Construction Corporation | Trainee Engineer | Ahmedabad, Gujrat | Jun 2024 | Jul 2024 | 5.5714285714286 Weeks</t>
  </si>
  <si>
    <t>Nirma Volunteer
BIM Work shop
Best Out of Waste</t>
  </si>
  <si>
    <t>P25700003</t>
  </si>
  <si>
    <t>SREELAKSHMI</t>
  </si>
  <si>
    <t>KRISHNAKUMAR</t>
  </si>
  <si>
    <t>Sreelakshmi Krishnakumar</t>
  </si>
  <si>
    <t>sreelakshmitrkk@gmail.com</t>
  </si>
  <si>
    <t>p25700003@student.nicmar.ac.in</t>
  </si>
  <si>
    <t>20-Mar-2001</t>
  </si>
  <si>
    <t>ENGLISH, HINDI, MALAYALAM</t>
  </si>
  <si>
    <t>7013 6395 7609</t>
  </si>
  <si>
    <t>KRISHNAKUMAR TR</t>
  </si>
  <si>
    <t>EMPLOYEE</t>
  </si>
  <si>
    <t>RADHIKA KRISHNAKUMAR</t>
  </si>
  <si>
    <t>Thoppil House Puttumanoor Puthencruze PO Ernakulam</t>
  </si>
  <si>
    <t>COCHIN REFINERIES SCHOOL</t>
  </si>
  <si>
    <t>KERALA TECHNOLOGICAL UNIVERSITY</t>
  </si>
  <si>
    <t>MAR ATHANASIUS COLLEGE OF ENGINEERING ERNAKULAM KERALA</t>
  </si>
  <si>
    <t>AutoCAD, MS Office, MS Project, Primavera, Revit, RIB Costx</t>
  </si>
  <si>
    <t>Larsen and Toubro | Senior Engineer Civil | Bharuch Gujarat | Jul 2023 | Jun 2025 | 1Y 11M | 6.6</t>
  </si>
  <si>
    <t>1 Year 12 Months</t>
  </si>
  <si>
    <t>KPMG India | Intern- Major Projects Advisory | Mumbai, Maharashtra | May 2026 | Jun 2026 | 7.5714285714286 Weeks | Campus Internship
Prestige Group | Site Engineer | Kakkanad, Ernakulam | Aug 2022 | Aug 2022 | 1 Weeks
Bharat Petroleum Corporation Limited | Intern | Ambalamugal, Kerala | Jun 2023 | Jun 2023 | 4.1428571428571 Weeks</t>
  </si>
  <si>
    <t>P25700221</t>
  </si>
  <si>
    <t>Jithin M</t>
  </si>
  <si>
    <t>jithinm.mail@gmail.com</t>
  </si>
  <si>
    <t>p25700221@student.nicmar.ac.in</t>
  </si>
  <si>
    <t>10-Nov-2002</t>
  </si>
  <si>
    <t>Long Distance Running,Reading</t>
  </si>
  <si>
    <t>5536 1485 3909</t>
  </si>
  <si>
    <t>BALAKRISHNAN A</t>
  </si>
  <si>
    <t>SREEJA M</t>
  </si>
  <si>
    <t xml:space="preserve">Parambath House, Kallanchira , Balal P.O, Kasargod, Kerala </t>
  </si>
  <si>
    <t>Kasaragod</t>
  </si>
  <si>
    <t>ST. JUDE'S H S S VELLARIKUNDU</t>
  </si>
  <si>
    <t>GENERAL EDUCATION DEPARTMENT KERALA</t>
  </si>
  <si>
    <t>BOARD OF HIGHER SECONDARY EXAMINATIONS KERALA</t>
  </si>
  <si>
    <t>COLLEGE OF ENGINEERING TRIVANDRUM, KERALA</t>
  </si>
  <si>
    <t>AutoCAD, MS Office0, MS Project, Primavera, PLAXIS 2D, STAAD Pro, Power BI, CostX, Revit, Naviswork</t>
  </si>
  <si>
    <t>SOBHA Limited | Intern- Project Planning  | Kochi, Kerala | May 2026 | Jul 2026 | 9 Weeks | Campus Internship
THE URALUNGAL LABOUR CONTRACT CO-OPERATIVE SOCIETY LTD. | STUDENT INTERN | TRIVANDRUM | Jun 2024 | Jun 2024 | 1.1428571428571 Weeks</t>
  </si>
  <si>
    <t>McKinsey.org Forward Program
Finance for Non- Financial Managers , Emory University - Coursera Certification
Municipal Solid Waste Management-NPTEL Certification</t>
  </si>
  <si>
    <t>P25700361</t>
  </si>
  <si>
    <t>CHINNAMSETTI</t>
  </si>
  <si>
    <t>HEMANTH SAI KRISHNA</t>
  </si>
  <si>
    <t>Chinnamsetti Hemanth Sai Krishna</t>
  </si>
  <si>
    <t>hemanthsaikrishna604@gmail.com</t>
  </si>
  <si>
    <t>p25700361@student.nicmar.ac.in</t>
  </si>
  <si>
    <t>07-Jan-2002</t>
  </si>
  <si>
    <t>English, Hindi,Telugu</t>
  </si>
  <si>
    <t>9545 9346 5546</t>
  </si>
  <si>
    <t>CHINNAMSETTI SURYA RAO</t>
  </si>
  <si>
    <t>CHINNAMSETTI PADMA TULASI</t>
  </si>
  <si>
    <t>D.No:2-7, Ramalayam Street, Itempudi, Iragavaram Mandal</t>
  </si>
  <si>
    <t>West Godavari</t>
  </si>
  <si>
    <t>GEETANJALI HIGH SCHOOL</t>
  </si>
  <si>
    <t>BOARD OF SECONDARY EDUCATION, ANDHRAPRADESH</t>
  </si>
  <si>
    <t>CIVIL</t>
  </si>
  <si>
    <t>S.M.V.M POLYTECHNIC COLLEGE,TANUKU</t>
  </si>
  <si>
    <t>JNTUK</t>
  </si>
  <si>
    <t>S.R.K.R ENGINEERING COLLEGE , BHIMAVARAM</t>
  </si>
  <si>
    <t>AutoCAD,MS Office,MS Project,Primavera,RIB CostX,Canva,BIM</t>
  </si>
  <si>
    <t>Megha Engineering And Infrastructure Limited | Site Engineer  | Basti,UttarPradesh | Jul 2023 | May 2025 | 1Y 9M | 3.25</t>
  </si>
  <si>
    <t>Bhajan Infratech Pvt limited | Project Co-ordinator  | Surat | May 2026 | Jun 2026 | 7.7142857142857 Weeks | Campus Internship</t>
  </si>
  <si>
    <t>Cost Estimating &amp; Cost Control
Advanced Communication Strategies
Finance for Non-Financial Managers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</si>
</sst>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ProfilePhoto_P25700183_831792.jpg" TargetMode="External"/><Relationship Id="rId_hyperlink_2" Type="http://schemas.openxmlformats.org/officeDocument/2006/relationships/hyperlink" Target="https://nconnect.nicmar.ac.in/storage/profile/ProfilePhoto_P25700117_189624.jpg" TargetMode="External"/><Relationship Id="rId_hyperlink_3" Type="http://schemas.openxmlformats.org/officeDocument/2006/relationships/hyperlink" Target="https://nconnect.nicmar.ac.in/storage/profile/ProfilePhoto_P25700187_358146.jpg" TargetMode="External"/><Relationship Id="rId_hyperlink_4" Type="http://schemas.openxmlformats.org/officeDocument/2006/relationships/hyperlink" Target="https://nconnect.nicmar.ac.in/storage/profile/ProfilePhoto_P25700602_218567.jpg" TargetMode="External"/><Relationship Id="rId_hyperlink_5" Type="http://schemas.openxmlformats.org/officeDocument/2006/relationships/hyperlink" Target="https://nconnect.nicmar.ac.in/storage/profile/6a8340999822a.png" TargetMode="External"/><Relationship Id="rId_hyperlink_6" Type="http://schemas.openxmlformats.org/officeDocument/2006/relationships/hyperlink" Target="https://nconnect.nicmar.ac.in/storage/profile/ProfilePhoto_P25700747_987124.jpg" TargetMode="External"/><Relationship Id="rId_hyperlink_7" Type="http://schemas.openxmlformats.org/officeDocument/2006/relationships/hyperlink" Target="https://nconnect.nicmar.ac.in/storage/profile/6a665bbd8e653.png" TargetMode="External"/><Relationship Id="rId_hyperlink_8" Type="http://schemas.openxmlformats.org/officeDocument/2006/relationships/hyperlink" Target="https://nconnect.nicmar.ac.in/storage/profile/ProfilePhoto_P25700260_867251.jpg" TargetMode="External"/><Relationship Id="rId_hyperlink_9" Type="http://schemas.openxmlformats.org/officeDocument/2006/relationships/hyperlink" Target="https://nconnect.nicmar.ac.in/storage/profile/ProfilePhoto_P25700201_524138.jpg" TargetMode="External"/><Relationship Id="rId_hyperlink_10" Type="http://schemas.openxmlformats.org/officeDocument/2006/relationships/hyperlink" Target="https://nconnect.nicmar.ac.in/storage/profile/ProfilePhoto_P25701058_382415.jpg" TargetMode="External"/><Relationship Id="rId_hyperlink_11" Type="http://schemas.openxmlformats.org/officeDocument/2006/relationships/hyperlink" Target="https://nconnect.nicmar.ac.in/storage/profile/ProfilePhoto_P25700027_837251.jpg" TargetMode="External"/><Relationship Id="rId_hyperlink_12" Type="http://schemas.openxmlformats.org/officeDocument/2006/relationships/hyperlink" Target="https://nconnect.nicmar.ac.in/storage/profile/ProfilePhoto_P25700238_975162.jpg" TargetMode="External"/><Relationship Id="rId_hyperlink_13" Type="http://schemas.openxmlformats.org/officeDocument/2006/relationships/hyperlink" Target="https://nconnect.nicmar.ac.in/storage/profile/ProfilePhoto_P25700188_342579.jpg" TargetMode="External"/><Relationship Id="rId_hyperlink_14" Type="http://schemas.openxmlformats.org/officeDocument/2006/relationships/hyperlink" Target="https://nconnect.nicmar.ac.in/storage/profile/ProfilePhoto_P25701084_612374.jpg" TargetMode="External"/><Relationship Id="rId_hyperlink_15" Type="http://schemas.openxmlformats.org/officeDocument/2006/relationships/hyperlink" Target="https://nconnect.nicmar.ac.in/storage/profile/ProfilePhoto_P25700134_358914.jpg" TargetMode="External"/><Relationship Id="rId_hyperlink_16" Type="http://schemas.openxmlformats.org/officeDocument/2006/relationships/hyperlink" Target="https://nconnect.nicmar.ac.in/storage/profile/ProfilePhoto_P25700246_546739.jpg" TargetMode="External"/><Relationship Id="rId_hyperlink_17" Type="http://schemas.openxmlformats.org/officeDocument/2006/relationships/hyperlink" Target="https://nconnect.nicmar.ac.in/storage/profile/ProfilePhoto_P25700741_246781.jpg" TargetMode="External"/><Relationship Id="rId_hyperlink_18" Type="http://schemas.openxmlformats.org/officeDocument/2006/relationships/hyperlink" Target="https://nconnect.nicmar.ac.in/storage/profile/ProfilePhoto_P25701014_782496.jpg" TargetMode="External"/><Relationship Id="rId_hyperlink_19" Type="http://schemas.openxmlformats.org/officeDocument/2006/relationships/hyperlink" Target="https://nconnect.nicmar.ac.in/storage/profile/ProfilePhoto_P25700126_934175.jpg" TargetMode="External"/><Relationship Id="rId_hyperlink_20" Type="http://schemas.openxmlformats.org/officeDocument/2006/relationships/hyperlink" Target="https://nconnect.nicmar.ac.in/storage/profile/ProfilePhoto_P25700229_187625.jpg" TargetMode="External"/><Relationship Id="rId_hyperlink_21" Type="http://schemas.openxmlformats.org/officeDocument/2006/relationships/hyperlink" Target="https://nconnect.nicmar.ac.in/storage/profile/ProfilePhoto_P25700138_159438.jpg" TargetMode="External"/><Relationship Id="rId_hyperlink_22" Type="http://schemas.openxmlformats.org/officeDocument/2006/relationships/hyperlink" Target="https://nconnect.nicmar.ac.in/storage/profile/ProfilePhoto_P25700658_675928.jpg" TargetMode="External"/><Relationship Id="rId_hyperlink_23" Type="http://schemas.openxmlformats.org/officeDocument/2006/relationships/hyperlink" Target="https://nconnect.nicmar.ac.in/storage/profile/ProfilePhoto_P25701091_628517.jpg" TargetMode="External"/><Relationship Id="rId_hyperlink_24" Type="http://schemas.openxmlformats.org/officeDocument/2006/relationships/hyperlink" Target="https://nconnect.nicmar.ac.in/storage/profile/ProfilePhoto_P25700700_612583.jpg" TargetMode="External"/><Relationship Id="rId_hyperlink_25" Type="http://schemas.openxmlformats.org/officeDocument/2006/relationships/hyperlink" Target="https://nconnect.nicmar.ac.in/storage/profile/6a6b57a3643cb.png" TargetMode="External"/><Relationship Id="rId_hyperlink_26" Type="http://schemas.openxmlformats.org/officeDocument/2006/relationships/hyperlink" Target="https://nconnect.nicmar.ac.in/storage/profile/ProfilePhoto_P25700072_317845.jpg" TargetMode="External"/><Relationship Id="rId_hyperlink_27" Type="http://schemas.openxmlformats.org/officeDocument/2006/relationships/hyperlink" Target="https://nconnect.nicmar.ac.in/storage/profile/ProfilePhoto_P25700533_726583.jpg" TargetMode="External"/><Relationship Id="rId_hyperlink_28" Type="http://schemas.openxmlformats.org/officeDocument/2006/relationships/hyperlink" Target="https://nconnect.nicmar.ac.in/storage/profile/ProfilePhoto_P25700435_234951.jpg" TargetMode="External"/><Relationship Id="rId_hyperlink_29" Type="http://schemas.openxmlformats.org/officeDocument/2006/relationships/hyperlink" Target="https://nconnect.nicmar.ac.in/storage/profile/ProfilePhoto_P25700545_567941.jpg" TargetMode="External"/><Relationship Id="rId_hyperlink_30" Type="http://schemas.openxmlformats.org/officeDocument/2006/relationships/hyperlink" Target="https://nconnect.nicmar.ac.in/storage/profile/ProfilePhoto_P25700357_834596.jpg" TargetMode="External"/><Relationship Id="rId_hyperlink_31" Type="http://schemas.openxmlformats.org/officeDocument/2006/relationships/hyperlink" Target="https://nconnect.nicmar.ac.in/storage/profile/ProfilePhoto_P25700421_961834.jpg" TargetMode="External"/><Relationship Id="rId_hyperlink_32" Type="http://schemas.openxmlformats.org/officeDocument/2006/relationships/hyperlink" Target="https://nconnect.nicmar.ac.in/storage/profile/ProfilePhoto_P25700385_936548.jpg" TargetMode="External"/><Relationship Id="rId_hyperlink_33" Type="http://schemas.openxmlformats.org/officeDocument/2006/relationships/hyperlink" Target="https://nconnect.nicmar.ac.in/storage/profile/ProfilePhoto_P25700388_863591.jpg" TargetMode="External"/><Relationship Id="rId_hyperlink_34" Type="http://schemas.openxmlformats.org/officeDocument/2006/relationships/hyperlink" Target="https://nconnect.nicmar.ac.in/storage/profile/ProfilePhoto_P25700589_315784.jpg" TargetMode="External"/><Relationship Id="rId_hyperlink_35" Type="http://schemas.openxmlformats.org/officeDocument/2006/relationships/hyperlink" Target="https://nconnect.nicmar.ac.in/storage/profile/6a83699ee1e6d.png" TargetMode="External"/><Relationship Id="rId_hyperlink_36" Type="http://schemas.openxmlformats.org/officeDocument/2006/relationships/hyperlink" Target="https://nconnect.nicmar.ac.in/storage/profile/ProfilePhoto_P25700484_254718.jpg" TargetMode="External"/><Relationship Id="rId_hyperlink_37" Type="http://schemas.openxmlformats.org/officeDocument/2006/relationships/hyperlink" Target="https://nconnect.nicmar.ac.in/storage/profile/ProfilePhoto_P25701065_158739.jpg" TargetMode="External"/><Relationship Id="rId_hyperlink_38" Type="http://schemas.openxmlformats.org/officeDocument/2006/relationships/hyperlink" Target="https://nconnect.nicmar.ac.in/storage/profile/ProfilePhoto_P25700716_596743.jpg" TargetMode="External"/><Relationship Id="rId_hyperlink_39" Type="http://schemas.openxmlformats.org/officeDocument/2006/relationships/hyperlink" Target="https://nconnect.nicmar.ac.in/storage/profile/ProfilePhoto_P25701077_254678.jpg" TargetMode="External"/><Relationship Id="rId_hyperlink_40" Type="http://schemas.openxmlformats.org/officeDocument/2006/relationships/hyperlink" Target="https://nconnect.nicmar.ac.in/storage/profile/ProfilePhoto_P25700684_186534.jpg" TargetMode="External"/><Relationship Id="rId_hyperlink_41" Type="http://schemas.openxmlformats.org/officeDocument/2006/relationships/hyperlink" Target="https://nconnect.nicmar.ac.in/storage/profile/ProfilePhoto_P25700508_846395.jpg" TargetMode="External"/><Relationship Id="rId_hyperlink_42" Type="http://schemas.openxmlformats.org/officeDocument/2006/relationships/hyperlink" Target="https://nconnect.nicmar.ac.in/storage/profile/ProfilePhoto_P25701087_365981.jpg" TargetMode="External"/><Relationship Id="rId_hyperlink_43" Type="http://schemas.openxmlformats.org/officeDocument/2006/relationships/hyperlink" Target="https://nconnect.nicmar.ac.in/storage/profile/ProfilePhoto_P25700217_691537.jpg" TargetMode="External"/><Relationship Id="rId_hyperlink_44" Type="http://schemas.openxmlformats.org/officeDocument/2006/relationships/hyperlink" Target="https://nconnect.nicmar.ac.in/storage/profile/ProfilePhoto_P25701099_675183.jpg" TargetMode="External"/><Relationship Id="rId_hyperlink_45" Type="http://schemas.openxmlformats.org/officeDocument/2006/relationships/hyperlink" Target="https://nconnect.nicmar.ac.in/storage/profile/ProfilePhoto_P25700032_169785.jpg" TargetMode="External"/><Relationship Id="rId_hyperlink_46" Type="http://schemas.openxmlformats.org/officeDocument/2006/relationships/hyperlink" Target="https://nconnect.nicmar.ac.in/storage/profile/ProfilePhoto_P25700227_241753.jpg" TargetMode="External"/><Relationship Id="rId_hyperlink_47" Type="http://schemas.openxmlformats.org/officeDocument/2006/relationships/hyperlink" Target="https://nconnect.nicmar.ac.in/storage/profile/ProfilePhoto_P25701109_872635.jpg" TargetMode="External"/><Relationship Id="rId_hyperlink_48" Type="http://schemas.openxmlformats.org/officeDocument/2006/relationships/hyperlink" Target="https://nconnect.nicmar.ac.in/storage/profile/ProfilePhoto_P25700543_269387.jpg" TargetMode="External"/><Relationship Id="rId_hyperlink_49" Type="http://schemas.openxmlformats.org/officeDocument/2006/relationships/hyperlink" Target="https://nconnect.nicmar.ac.in/storage/profile/ProfilePhoto_P25701059_618749.jpg" TargetMode="External"/><Relationship Id="rId_hyperlink_50" Type="http://schemas.openxmlformats.org/officeDocument/2006/relationships/hyperlink" Target="https://nconnect.nicmar.ac.in/storage/profile/ProfilePhoto_P25700500_496237.jpg" TargetMode="External"/><Relationship Id="rId_hyperlink_51" Type="http://schemas.openxmlformats.org/officeDocument/2006/relationships/hyperlink" Target="https://nconnect.nicmar.ac.in/storage/profile/ProfilePhoto_P25700674_179648.jpg" TargetMode="External"/><Relationship Id="rId_hyperlink_52" Type="http://schemas.openxmlformats.org/officeDocument/2006/relationships/hyperlink" Target="https://nconnect.nicmar.ac.in/storage/profile/ProfilePhoto_P25700456_195823.jpg" TargetMode="External"/><Relationship Id="rId_hyperlink_53" Type="http://schemas.openxmlformats.org/officeDocument/2006/relationships/hyperlink" Target="https://nconnect.nicmar.ac.in/storage/profile/ProfilePhoto_P25700228_279168.jpg" TargetMode="External"/><Relationship Id="rId_hyperlink_54" Type="http://schemas.openxmlformats.org/officeDocument/2006/relationships/hyperlink" Target="https://nconnect.nicmar.ac.in/storage/profile/ProfilePhoto_P25701007_349827.jpg" TargetMode="External"/><Relationship Id="rId_hyperlink_55" Type="http://schemas.openxmlformats.org/officeDocument/2006/relationships/hyperlink" Target="https://nconnect.nicmar.ac.in/storage/profile/ProfilePhoto_P25700538_648517.jpg" TargetMode="External"/><Relationship Id="rId_hyperlink_56" Type="http://schemas.openxmlformats.org/officeDocument/2006/relationships/hyperlink" Target="https://nconnect.nicmar.ac.in/storage/profile/ProfilePhoto_P25700485_129836.jpg" TargetMode="External"/><Relationship Id="rId_hyperlink_57" Type="http://schemas.openxmlformats.org/officeDocument/2006/relationships/hyperlink" Target="https://nconnect.nicmar.ac.in/storage/profile/ProfilePhoto_P25701048_947136.jpg" TargetMode="External"/><Relationship Id="rId_hyperlink_58" Type="http://schemas.openxmlformats.org/officeDocument/2006/relationships/hyperlink" Target="https://nconnect.nicmar.ac.in/storage/profile/6a6b1a7f10660.png" TargetMode="External"/><Relationship Id="rId_hyperlink_59" Type="http://schemas.openxmlformats.org/officeDocument/2006/relationships/hyperlink" Target="https://nconnect.nicmar.ac.in/storage/profile/ProfilePhoto_P25700556_563978.jpg" TargetMode="External"/><Relationship Id="rId_hyperlink_60" Type="http://schemas.openxmlformats.org/officeDocument/2006/relationships/hyperlink" Target="https://nconnect.nicmar.ac.in/storage/profile/ProfilePhoto_P25700541_148765.jpg" TargetMode="External"/><Relationship Id="rId_hyperlink_61" Type="http://schemas.openxmlformats.org/officeDocument/2006/relationships/hyperlink" Target="https://nconnect.nicmar.ac.in/storage/profile/ProfilePhoto_P25700492_715349.jpg" TargetMode="External"/><Relationship Id="rId_hyperlink_62" Type="http://schemas.openxmlformats.org/officeDocument/2006/relationships/hyperlink" Target="https://nconnect.nicmar.ac.in/storage/profile/ProfilePhoto_P25700270_194253.jpg" TargetMode="External"/><Relationship Id="rId_hyperlink_63" Type="http://schemas.openxmlformats.org/officeDocument/2006/relationships/hyperlink" Target="https://nconnect.nicmar.ac.in/storage/profile/ProfilePhoto_P25701094_546218.jpg" TargetMode="External"/><Relationship Id="rId_hyperlink_64" Type="http://schemas.openxmlformats.org/officeDocument/2006/relationships/hyperlink" Target="https://nconnect.nicmar.ac.in/storage/profile/ProfilePhoto_P25700230_398462.jpg" TargetMode="External"/><Relationship Id="rId_hyperlink_65" Type="http://schemas.openxmlformats.org/officeDocument/2006/relationships/hyperlink" Target="https://nconnect.nicmar.ac.in/storage/profile/ProfilePhoto_P25700288_156498.jpg" TargetMode="External"/><Relationship Id="rId_hyperlink_66" Type="http://schemas.openxmlformats.org/officeDocument/2006/relationships/hyperlink" Target="https://nconnect.nicmar.ac.in/storage/profile/ProfilePhoto_P25700412_865394.jpg" TargetMode="External"/><Relationship Id="rId_hyperlink_67" Type="http://schemas.openxmlformats.org/officeDocument/2006/relationships/hyperlink" Target="https://nconnect.nicmar.ac.in/storage/profile/ProfilePhoto_P25700614_342179.jpg" TargetMode="External"/><Relationship Id="rId_hyperlink_68" Type="http://schemas.openxmlformats.org/officeDocument/2006/relationships/hyperlink" Target="https://nconnect.nicmar.ac.in/storage/profile/ProfilePhoto_P25701003_852167.jpg" TargetMode="External"/><Relationship Id="rId_hyperlink_69" Type="http://schemas.openxmlformats.org/officeDocument/2006/relationships/hyperlink" Target="https://nconnect.nicmar.ac.in/storage/profile/ProfilePhoto_P25700045_159487.jpg" TargetMode="External"/><Relationship Id="rId_hyperlink_70" Type="http://schemas.openxmlformats.org/officeDocument/2006/relationships/hyperlink" Target="https://nconnect.nicmar.ac.in/storage/profile/ProfilePhoto_P25701149_837291.jpg" TargetMode="External"/><Relationship Id="rId_hyperlink_71" Type="http://schemas.openxmlformats.org/officeDocument/2006/relationships/hyperlink" Target="https://nconnect.nicmar.ac.in/storage/profile/ProfilePhoto_P25700211_374165.jpg" TargetMode="External"/><Relationship Id="rId_hyperlink_72" Type="http://schemas.openxmlformats.org/officeDocument/2006/relationships/hyperlink" Target="https://nconnect.nicmar.ac.in/storage/profile/6a6247e7c603e.png" TargetMode="External"/><Relationship Id="rId_hyperlink_73" Type="http://schemas.openxmlformats.org/officeDocument/2006/relationships/hyperlink" Target="https://nconnect.nicmar.ac.in/storage/profile/ProfilePhoto_P25700506_716935.jpg" TargetMode="External"/><Relationship Id="rId_hyperlink_74" Type="http://schemas.openxmlformats.org/officeDocument/2006/relationships/hyperlink" Target="https://nconnect.nicmar.ac.in/storage/profile/ProfilePhoto_P25700411_579146.jpg" TargetMode="External"/><Relationship Id="rId_hyperlink_75" Type="http://schemas.openxmlformats.org/officeDocument/2006/relationships/hyperlink" Target="https://nconnect.nicmar.ac.in/storage/profile/ProfilePhoto_P25700563_865279.jpg" TargetMode="External"/><Relationship Id="rId_hyperlink_76" Type="http://schemas.openxmlformats.org/officeDocument/2006/relationships/hyperlink" Target="https://nconnect.nicmar.ac.in/storage/profile/ProfilePhoto_P25700307_873512.jpg" TargetMode="External"/><Relationship Id="rId_hyperlink_77" Type="http://schemas.openxmlformats.org/officeDocument/2006/relationships/hyperlink" Target="https://nconnect.nicmar.ac.in/storage/profile/ProfilePhoto_P25700505_843196.jpg" TargetMode="External"/><Relationship Id="rId_hyperlink_78" Type="http://schemas.openxmlformats.org/officeDocument/2006/relationships/hyperlink" Target="https://nconnect.nicmar.ac.in/storage/profile/ProfilePhoto_P25700257_416537.jpg" TargetMode="External"/><Relationship Id="rId_hyperlink_79" Type="http://schemas.openxmlformats.org/officeDocument/2006/relationships/hyperlink" Target="https://nconnect.nicmar.ac.in/storage/profile/ProfilePhoto_P25700578_347951.jpg" TargetMode="External"/><Relationship Id="rId_hyperlink_80" Type="http://schemas.openxmlformats.org/officeDocument/2006/relationships/hyperlink" Target="https://nconnect.nicmar.ac.in/storage/profile/ProfilePhoto_P25700622_639152.jpg" TargetMode="External"/><Relationship Id="rId_hyperlink_81" Type="http://schemas.openxmlformats.org/officeDocument/2006/relationships/hyperlink" Target="https://nconnect.nicmar.ac.in/storage/profile/ProfilePhoto_P25700051_624359.jpg" TargetMode="External"/><Relationship Id="rId_hyperlink_82" Type="http://schemas.openxmlformats.org/officeDocument/2006/relationships/hyperlink" Target="https://nconnect.nicmar.ac.in/storage/profile/ProfilePhoto_P25700372_298156.jpg" TargetMode="External"/><Relationship Id="rId_hyperlink_83" Type="http://schemas.openxmlformats.org/officeDocument/2006/relationships/hyperlink" Target="https://nconnect.nicmar.ac.in/storage/profile/ProfilePhoto_P25700369_745329.jpg" TargetMode="External"/><Relationship Id="rId_hyperlink_84" Type="http://schemas.openxmlformats.org/officeDocument/2006/relationships/hyperlink" Target="https://nconnect.nicmar.ac.in/storage/profile/ProfilePhoto_P25700374_374629.jpg" TargetMode="External"/><Relationship Id="rId_hyperlink_85" Type="http://schemas.openxmlformats.org/officeDocument/2006/relationships/hyperlink" Target="https://nconnect.nicmar.ac.in/storage/profile/ProfilePhoto_P25700046_792813.jpg" TargetMode="External"/><Relationship Id="rId_hyperlink_86" Type="http://schemas.openxmlformats.org/officeDocument/2006/relationships/hyperlink" Target="https://nconnect.nicmar.ac.in/storage/profile/ProfilePhoto_P25700145_843721.jpg" TargetMode="External"/><Relationship Id="rId_hyperlink_87" Type="http://schemas.openxmlformats.org/officeDocument/2006/relationships/hyperlink" Target="https://nconnect.nicmar.ac.in/storage/profile/ProfilePhoto_P25700546_862451.jpg" TargetMode="External"/><Relationship Id="rId_hyperlink_88" Type="http://schemas.openxmlformats.org/officeDocument/2006/relationships/hyperlink" Target="https://nconnect.nicmar.ac.in/storage/profile/ProfilePhoto_P25700327_437895.jpg" TargetMode="External"/><Relationship Id="rId_hyperlink_89" Type="http://schemas.openxmlformats.org/officeDocument/2006/relationships/hyperlink" Target="https://nconnect.nicmar.ac.in/storage/profile/ProfilePhoto_P25700493_683249.jpg" TargetMode="External"/><Relationship Id="rId_hyperlink_90" Type="http://schemas.openxmlformats.org/officeDocument/2006/relationships/hyperlink" Target="https://nconnect.nicmar.ac.in/storage/profile/ProfilePhoto_P25700147_396871.jpg" TargetMode="External"/><Relationship Id="rId_hyperlink_91" Type="http://schemas.openxmlformats.org/officeDocument/2006/relationships/hyperlink" Target="https://nconnect.nicmar.ac.in/storage/profile/ProfilePhoto_P25701147_438629.jpg" TargetMode="External"/><Relationship Id="rId_hyperlink_92" Type="http://schemas.openxmlformats.org/officeDocument/2006/relationships/hyperlink" Target="https://nconnect.nicmar.ac.in/storage/profile/ProfilePhoto_P25700633_541692.jpg" TargetMode="External"/><Relationship Id="rId_hyperlink_93" Type="http://schemas.openxmlformats.org/officeDocument/2006/relationships/hyperlink" Target="https://nconnect.nicmar.ac.in/storage/profile/ProfilePhoto_P25701057_742385.jpg" TargetMode="External"/><Relationship Id="rId_hyperlink_94" Type="http://schemas.openxmlformats.org/officeDocument/2006/relationships/hyperlink" Target="https://nconnect.nicmar.ac.in/storage/profile/ProfilePhoto_P25700566_326841.jpg" TargetMode="External"/><Relationship Id="rId_hyperlink_95" Type="http://schemas.openxmlformats.org/officeDocument/2006/relationships/hyperlink" Target="https://nconnect.nicmar.ac.in/storage/profile/ProfilePhoto_P25700101_136785.jpg" TargetMode="External"/><Relationship Id="rId_hyperlink_96" Type="http://schemas.openxmlformats.org/officeDocument/2006/relationships/hyperlink" Target="https://nconnect.nicmar.ac.in/storage/profile/ProfilePhoto_P25700419_475938.jpg" TargetMode="External"/><Relationship Id="rId_hyperlink_97" Type="http://schemas.openxmlformats.org/officeDocument/2006/relationships/hyperlink" Target="https://nconnect.nicmar.ac.in/storage/profile/ProfilePhoto_P25700591_413927.jpg" TargetMode="External"/><Relationship Id="rId_hyperlink_98" Type="http://schemas.openxmlformats.org/officeDocument/2006/relationships/hyperlink" Target="https://nconnect.nicmar.ac.in/storage/profile/ProfilePhoto_P25700371_572389.jpg" TargetMode="External"/><Relationship Id="rId_hyperlink_99" Type="http://schemas.openxmlformats.org/officeDocument/2006/relationships/hyperlink" Target="https://nconnect.nicmar.ac.in/storage/profile/ProfilePhoto_P25700024_183579.jpg" TargetMode="External"/><Relationship Id="rId_hyperlink_100" Type="http://schemas.openxmlformats.org/officeDocument/2006/relationships/hyperlink" Target="https://nconnect.nicmar.ac.in/storage/profile/ProfilePhoto_P25700350_594367.jpg" TargetMode="External"/><Relationship Id="rId_hyperlink_101" Type="http://schemas.openxmlformats.org/officeDocument/2006/relationships/hyperlink" Target="https://nconnect.nicmar.ac.in/storage/profile/ProfilePhoto_P25701132_857361.jpg" TargetMode="External"/><Relationship Id="rId_hyperlink_102" Type="http://schemas.openxmlformats.org/officeDocument/2006/relationships/hyperlink" Target="https://nconnect.nicmar.ac.in/storage/profile/ProfilePhoto_P25700418_528617.jpg" TargetMode="External"/><Relationship Id="rId_hyperlink_103" Type="http://schemas.openxmlformats.org/officeDocument/2006/relationships/hyperlink" Target="https://nconnect.nicmar.ac.in/storage/profile/ProfilePhoto_P25700103_548732.jpg" TargetMode="External"/><Relationship Id="rId_hyperlink_104" Type="http://schemas.openxmlformats.org/officeDocument/2006/relationships/hyperlink" Target="https://nconnect.nicmar.ac.in/storage/profile/ProfilePhoto_P25700297_213596.jpg" TargetMode="External"/><Relationship Id="rId_hyperlink_105" Type="http://schemas.openxmlformats.org/officeDocument/2006/relationships/hyperlink" Target="https://nconnect.nicmar.ac.in/storage/profile/ProfilePhoto_P25700478_489325.jpg" TargetMode="External"/><Relationship Id="rId_hyperlink_106" Type="http://schemas.openxmlformats.org/officeDocument/2006/relationships/hyperlink" Target="https://nconnect.nicmar.ac.in/storage/profile/ProfilePhoto_P25700613_197586.jpg" TargetMode="External"/><Relationship Id="rId_hyperlink_107" Type="http://schemas.openxmlformats.org/officeDocument/2006/relationships/hyperlink" Target="https://nconnect.nicmar.ac.in/storage/profile/ProfilePhoto_P25700476_725986.jpg" TargetMode="External"/><Relationship Id="rId_hyperlink_108" Type="http://schemas.openxmlformats.org/officeDocument/2006/relationships/hyperlink" Target="https://nconnect.nicmar.ac.in/storage/profile/ProfilePhoto_P25700459_341756.jpg" TargetMode="External"/><Relationship Id="rId_hyperlink_109" Type="http://schemas.openxmlformats.org/officeDocument/2006/relationships/hyperlink" Target="https://nconnect.nicmar.ac.in/storage/profile/ProfilePhoto_P25700453_982314.jpg" TargetMode="External"/><Relationship Id="rId_hyperlink_110" Type="http://schemas.openxmlformats.org/officeDocument/2006/relationships/hyperlink" Target="https://nconnect.nicmar.ac.in/storage/profile/ProfilePhoto_P25701107_574683.jpg" TargetMode="External"/><Relationship Id="rId_hyperlink_111" Type="http://schemas.openxmlformats.org/officeDocument/2006/relationships/hyperlink" Target="https://nconnect.nicmar.ac.in/storage/profile/ProfilePhoto_P25700354_283475.jpg" TargetMode="External"/><Relationship Id="rId_hyperlink_112" Type="http://schemas.openxmlformats.org/officeDocument/2006/relationships/hyperlink" Target="https://nconnect.nicmar.ac.in/storage/profile/6a6b562a9bb97.png" TargetMode="External"/><Relationship Id="rId_hyperlink_113" Type="http://schemas.openxmlformats.org/officeDocument/2006/relationships/hyperlink" Target="https://nconnect.nicmar.ac.in/storage/profile/ProfilePhoto_P25700399_623841.jpg" TargetMode="External"/><Relationship Id="rId_hyperlink_114" Type="http://schemas.openxmlformats.org/officeDocument/2006/relationships/hyperlink" Target="https://nconnect.nicmar.ac.in/storage/profile/ProfilePhoto_P25700113_721496.jpg" TargetMode="External"/><Relationship Id="rId_hyperlink_115" Type="http://schemas.openxmlformats.org/officeDocument/2006/relationships/hyperlink" Target="https://nconnect.nicmar.ac.in/storage/profile/ProfilePhoto_P25700349_261783.jpg" TargetMode="External"/><Relationship Id="rId_hyperlink_116" Type="http://schemas.openxmlformats.org/officeDocument/2006/relationships/hyperlink" Target="https://nconnect.nicmar.ac.in/storage/profile/ProfilePhoto_P25700516_637824.jpg" TargetMode="External"/><Relationship Id="rId_hyperlink_117" Type="http://schemas.openxmlformats.org/officeDocument/2006/relationships/hyperlink" Target="https://nconnect.nicmar.ac.in/storage/profile/ProfilePhoto_P25700325_532469.jpg" TargetMode="External"/><Relationship Id="rId_hyperlink_118" Type="http://schemas.openxmlformats.org/officeDocument/2006/relationships/hyperlink" Target="https://nconnect.nicmar.ac.in/storage/profile/ProfilePhoto_P25700290_567841.jpg" TargetMode="External"/><Relationship Id="rId_hyperlink_119" Type="http://schemas.openxmlformats.org/officeDocument/2006/relationships/hyperlink" Target="https://nconnect.nicmar.ac.in/storage/profile/ProfilePhoto_P25700356_431675.jpg" TargetMode="External"/><Relationship Id="rId_hyperlink_120" Type="http://schemas.openxmlformats.org/officeDocument/2006/relationships/hyperlink" Target="https://nconnect.nicmar.ac.in/storage/profile/ProfilePhoto_P25700220_175482.jpg" TargetMode="External"/><Relationship Id="rId_hyperlink_121" Type="http://schemas.openxmlformats.org/officeDocument/2006/relationships/hyperlink" Target="https://nconnect.nicmar.ac.in/storage/profile/ProfilePhoto_P25700161_896127.jpg" TargetMode="External"/><Relationship Id="rId_hyperlink_122" Type="http://schemas.openxmlformats.org/officeDocument/2006/relationships/hyperlink" Target="https://nconnect.nicmar.ac.in/storage/profile/ProfilePhoto_P25700195_426391.jpg" TargetMode="External"/><Relationship Id="rId_hyperlink_123" Type="http://schemas.openxmlformats.org/officeDocument/2006/relationships/hyperlink" Target="https://nconnect.nicmar.ac.in/storage/profile/ProfilePhoto_P25701124_429365.jpg" TargetMode="External"/><Relationship Id="rId_hyperlink_124" Type="http://schemas.openxmlformats.org/officeDocument/2006/relationships/hyperlink" Target="https://nconnect.nicmar.ac.in/storage/profile/ProfilePhoto_P25700496_421673.jpg" TargetMode="External"/><Relationship Id="rId_hyperlink_125" Type="http://schemas.openxmlformats.org/officeDocument/2006/relationships/hyperlink" Target="https://nconnect.nicmar.ac.in/storage/profile/ProfilePhoto_P25700718_186239.jpg" TargetMode="External"/><Relationship Id="rId_hyperlink_126" Type="http://schemas.openxmlformats.org/officeDocument/2006/relationships/hyperlink" Target="https://nconnect.nicmar.ac.in/storage/profile/ProfilePhoto_P25700467_125643.jpg" TargetMode="External"/><Relationship Id="rId_hyperlink_127" Type="http://schemas.openxmlformats.org/officeDocument/2006/relationships/hyperlink" Target="https://nconnect.nicmar.ac.in/storage/profile/ProfilePhoto_P25700247_237156.jpg" TargetMode="External"/><Relationship Id="rId_hyperlink_128" Type="http://schemas.openxmlformats.org/officeDocument/2006/relationships/hyperlink" Target="https://nconnect.nicmar.ac.in/storage/profile/ProfilePhoto_P25700628_692713.jpg" TargetMode="External"/><Relationship Id="rId_hyperlink_129" Type="http://schemas.openxmlformats.org/officeDocument/2006/relationships/hyperlink" Target="https://nconnect.nicmar.ac.in/storage/profile/ProfilePhoto_P25700286_398214.jpg" TargetMode="External"/><Relationship Id="rId_hyperlink_130" Type="http://schemas.openxmlformats.org/officeDocument/2006/relationships/hyperlink" Target="https://nconnect.nicmar.ac.in/storage/profile/ProfilePhoto_P25700472_563742.jpg" TargetMode="External"/><Relationship Id="rId_hyperlink_131" Type="http://schemas.openxmlformats.org/officeDocument/2006/relationships/hyperlink" Target="https://nconnect.nicmar.ac.in/storage/profile/ProfilePhoto_P25700241_162534.jpg" TargetMode="External"/><Relationship Id="rId_hyperlink_132" Type="http://schemas.openxmlformats.org/officeDocument/2006/relationships/hyperlink" Target="https://nconnect.nicmar.ac.in/storage/profile/ProfilePhoto_P25700630_165892.jpg" TargetMode="External"/><Relationship Id="rId_hyperlink_133" Type="http://schemas.openxmlformats.org/officeDocument/2006/relationships/hyperlink" Target="https://nconnect.nicmar.ac.in/storage/profile/ProfilePhoto_P25700626_346895.jpg" TargetMode="External"/><Relationship Id="rId_hyperlink_134" Type="http://schemas.openxmlformats.org/officeDocument/2006/relationships/hyperlink" Target="https://nconnect.nicmar.ac.in/storage/profile/ProfilePhoto_P25700524_859374.jpg" TargetMode="External"/><Relationship Id="rId_hyperlink_135" Type="http://schemas.openxmlformats.org/officeDocument/2006/relationships/hyperlink" Target="https://nconnect.nicmar.ac.in/storage/profile/ProfilePhoto_P25700725_384512.jpg" TargetMode="External"/><Relationship Id="rId_hyperlink_136" Type="http://schemas.openxmlformats.org/officeDocument/2006/relationships/hyperlink" Target="https://nconnect.nicmar.ac.in/storage/profile/ProfilePhoto_P25700151_798532.jpg" TargetMode="External"/><Relationship Id="rId_hyperlink_137" Type="http://schemas.openxmlformats.org/officeDocument/2006/relationships/hyperlink" Target="https://nconnect.nicmar.ac.in/storage/profile/ProfilePhoto_P25700044_489275.jpg" TargetMode="External"/><Relationship Id="rId_hyperlink_138" Type="http://schemas.openxmlformats.org/officeDocument/2006/relationships/hyperlink" Target="https://nconnect.nicmar.ac.in/storage/profile/ProfilePhoto_P25700280_693247.jpg" TargetMode="External"/><Relationship Id="rId_hyperlink_139" Type="http://schemas.openxmlformats.org/officeDocument/2006/relationships/hyperlink" Target="https://nconnect.nicmar.ac.in/storage/profile/ProfilePhoto_P25701103_576182.jpg" TargetMode="External"/><Relationship Id="rId_hyperlink_140" Type="http://schemas.openxmlformats.org/officeDocument/2006/relationships/hyperlink" Target="https://nconnect.nicmar.ac.in/storage/profile/ProfilePhoto_P25701050_146523.jpg" TargetMode="External"/><Relationship Id="rId_hyperlink_141" Type="http://schemas.openxmlformats.org/officeDocument/2006/relationships/hyperlink" Target="https://nconnect.nicmar.ac.in/storage/profile/ProfilePhoto_P25700232_974861.jpg" TargetMode="External"/><Relationship Id="rId_hyperlink_142" Type="http://schemas.openxmlformats.org/officeDocument/2006/relationships/hyperlink" Target="https://nconnect.nicmar.ac.in/storage/profile/ProfilePhoto_P25700569_579436.jpg" TargetMode="External"/><Relationship Id="rId_hyperlink_143" Type="http://schemas.openxmlformats.org/officeDocument/2006/relationships/hyperlink" Target="https://nconnect.nicmar.ac.in/storage/profile/ProfilePhoto_P25701026_834126.jpg" TargetMode="External"/><Relationship Id="rId_hyperlink_144" Type="http://schemas.openxmlformats.org/officeDocument/2006/relationships/hyperlink" Target="https://nconnect.nicmar.ac.in/storage/profile/ProfilePhoto_P25700547_673924.jpg" TargetMode="External"/><Relationship Id="rId_hyperlink_145" Type="http://schemas.openxmlformats.org/officeDocument/2006/relationships/hyperlink" Target="https://nconnect.nicmar.ac.in/storage/profile/ProfilePhoto_P25700544_418352.jpg" TargetMode="External"/><Relationship Id="rId_hyperlink_146" Type="http://schemas.openxmlformats.org/officeDocument/2006/relationships/hyperlink" Target="https://nconnect.nicmar.ac.in/storage/profile/ProfilePhoto_P25701114_583712.jpg" TargetMode="External"/><Relationship Id="rId_hyperlink_147" Type="http://schemas.openxmlformats.org/officeDocument/2006/relationships/hyperlink" Target="https://nconnect.nicmar.ac.in/storage/profile/ProfilePhoto_P25700017_325687.jpg" TargetMode="External"/><Relationship Id="rId_hyperlink_148" Type="http://schemas.openxmlformats.org/officeDocument/2006/relationships/hyperlink" Target="https://nconnect.nicmar.ac.in/storage/profile/ProfilePhoto_P25700574_937814.jpg" TargetMode="External"/><Relationship Id="rId_hyperlink_149" Type="http://schemas.openxmlformats.org/officeDocument/2006/relationships/hyperlink" Target="https://nconnect.nicmar.ac.in/storage/profile/ProfilePhoto_P25700595_861492.jpg" TargetMode="External"/><Relationship Id="rId_hyperlink_150" Type="http://schemas.openxmlformats.org/officeDocument/2006/relationships/hyperlink" Target="https://nconnect.nicmar.ac.in/storage/profile/ProfilePhoto_P25701047_179582.jpg" TargetMode="External"/><Relationship Id="rId_hyperlink_151" Type="http://schemas.openxmlformats.org/officeDocument/2006/relationships/hyperlink" Target="https://nconnect.nicmar.ac.in/storage/profile/ProfilePhoto_P25701141_658723.jpg" TargetMode="External"/><Relationship Id="rId_hyperlink_152" Type="http://schemas.openxmlformats.org/officeDocument/2006/relationships/hyperlink" Target="https://nconnect.nicmar.ac.in/storage/profile/ProfilePhoto_P25700146_681345.jpg" TargetMode="External"/><Relationship Id="rId_hyperlink_153" Type="http://schemas.openxmlformats.org/officeDocument/2006/relationships/hyperlink" Target="https://nconnect.nicmar.ac.in/storage/profile/ProfilePhoto_P25700021_349526.jpg" TargetMode="External"/><Relationship Id="rId_hyperlink_154" Type="http://schemas.openxmlformats.org/officeDocument/2006/relationships/hyperlink" Target="https://nconnect.nicmar.ac.in/storage/profile/ProfilePhoto_P25700416_291456.jpg" TargetMode="External"/><Relationship Id="rId_hyperlink_155" Type="http://schemas.openxmlformats.org/officeDocument/2006/relationships/hyperlink" Target="https://nconnect.nicmar.ac.in/storage/profile/ProfilePhoto_P25700003_859234.jpg" TargetMode="External"/><Relationship Id="rId_hyperlink_156" Type="http://schemas.openxmlformats.org/officeDocument/2006/relationships/hyperlink" Target="https://nconnect.nicmar.ac.in/storage/profile/ProfilePhoto_P25700221_715863.jpg" TargetMode="External"/><Relationship Id="rId_hyperlink_157" Type="http://schemas.openxmlformats.org/officeDocument/2006/relationships/hyperlink" Target="https://nconnect.nicmar.ac.in/storage/profile/ProfilePhoto_P25700361_138974.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W158"/>
  <sheetViews>
    <sheetView tabSelected="1" workbookViewId="0" showGridLines="true" showRowColHeaders="1">
      <pane ySplit="1" topLeftCell="A2" activePane="bottomLeft" state="frozen"/>
      <selection pane="bottomLeft" activeCell="BR2" sqref="BR2:BR158"/>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17.567" bestFit="true" customWidth="true" style="0"/>
    <col min="5" max="5" width="17.71" bestFit="true" customWidth="true" style="0"/>
    <col min="6" max="6" width="23.423" bestFit="true" customWidth="true" style="0"/>
    <col min="7" max="7" width="38.848" bestFit="true" customWidth="true" style="0"/>
    <col min="8" max="8" width="38.848"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67.127" bestFit="true" customWidth="true" style="0"/>
    <col min="15" max="15" width="89.55" bestFit="true" customWidth="true" style="0"/>
    <col min="16" max="16" width="17.71" bestFit="true" customWidth="true" style="0"/>
    <col min="17" max="17" width="20.281" bestFit="true" customWidth="true" style="0"/>
    <col min="18" max="18" width="41.133" bestFit="true" customWidth="true" style="0"/>
    <col min="19" max="19" width="20.281" bestFit="true" customWidth="true" style="0"/>
    <col min="20" max="20" width="56.558" bestFit="true" customWidth="true" style="0"/>
    <col min="21" max="21" width="30.564" bestFit="true" customWidth="true" style="0"/>
    <col min="22" max="22" width="20.281" bestFit="true" customWidth="true" style="0"/>
    <col min="23" max="23" width="70.697" bestFit="true" customWidth="true" style="0"/>
    <col min="24" max="24" width="147.393" bestFit="true" customWidth="true" style="0"/>
    <col min="25" max="25" width="22.28" bestFit="true" customWidth="true" style="0"/>
    <col min="26" max="26" width="19.995" bestFit="true" customWidth="true" style="0"/>
    <col min="27" max="27" width="165.103" bestFit="true" customWidth="true" style="0"/>
    <col min="28" max="28" width="27.993" bestFit="true" customWidth="true" style="0"/>
    <col min="29" max="29" width="29.421" bestFit="true" customWidth="true" style="0"/>
    <col min="30" max="30" width="19.138" bestFit="true" customWidth="true" style="0"/>
    <col min="31" max="31" width="12.568" bestFit="true" customWidth="true" style="0"/>
    <col min="32" max="32" width="85.979" bestFit="true" customWidth="true" style="0"/>
    <col min="33" max="33" width="104.832"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91.978" bestFit="true" customWidth="true" style="0"/>
    <col min="39" max="39" width="106.117" bestFit="true" customWidth="true" style="0"/>
    <col min="40" max="40" width="24.28" bestFit="true" customWidth="true" style="0"/>
    <col min="41" max="41" width="24.28" bestFit="true" customWidth="true" style="0"/>
    <col min="42" max="42" width="15.139" bestFit="true" customWidth="true" style="0"/>
    <col min="43" max="43" width="13.997" bestFit="true" customWidth="true" style="0"/>
    <col min="44" max="44" width="34.135" bestFit="true" customWidth="true" style="0"/>
    <col min="45" max="45" width="98.976" bestFit="true" customWidth="true" style="0"/>
    <col min="46" max="46" width="29.421" bestFit="true" customWidth="true" style="0"/>
    <col min="47" max="47" width="29.421" bestFit="true" customWidth="true" style="0"/>
    <col min="48" max="48" width="20.281" bestFit="true" customWidth="true" style="0"/>
    <col min="49" max="49" width="19.138" bestFit="true" customWidth="true" style="0"/>
    <col min="50" max="50" width="100.118" bestFit="true" customWidth="true" style="0"/>
    <col min="51" max="51" width="122.542" bestFit="true" customWidth="true" style="0"/>
    <col min="52" max="52" width="33.135" bestFit="true" customWidth="true" style="0"/>
    <col min="53" max="53" width="33.135" bestFit="true" customWidth="true" style="0"/>
    <col min="54" max="54" width="24.28" bestFit="true" customWidth="true" style="0"/>
    <col min="55" max="55" width="22.852" bestFit="true" customWidth="true" style="0"/>
    <col min="56" max="56" width="44.703" bestFit="true" customWidth="true" style="0"/>
    <col min="57" max="57" width="52.987" bestFit="true" customWidth="true" style="0"/>
    <col min="58" max="58" width="39.705" bestFit="true" customWidth="true" style="0"/>
    <col min="59" max="59" width="39.705" bestFit="true" customWidth="true" style="0"/>
    <col min="60" max="60" width="30.564" bestFit="true" customWidth="true" style="0"/>
    <col min="61" max="61" width="29.421" bestFit="true" customWidth="true" style="0"/>
    <col min="62" max="62" width="292.5" bestFit="true" customWidth="true" style="0"/>
    <col min="63" max="63" width="296.071" bestFit="true" customWidth="true" style="0"/>
    <col min="64" max="64" width="24.28" bestFit="true" customWidth="true" style="0"/>
    <col min="65" max="65" width="320.779" bestFit="true" customWidth="true" style="0"/>
    <col min="66" max="66" width="19.138" bestFit="true" customWidth="true" style="0"/>
    <col min="67" max="67" width="199.237" bestFit="true" customWidth="true" style="0"/>
    <col min="68" max="68" width="22.852" bestFit="true" customWidth="true" style="0"/>
    <col min="69" max="69" width="21.566" bestFit="true" customWidth="true" style="0"/>
    <col min="70" max="70" width="17.71" bestFit="true" customWidth="true" style="0"/>
    <col min="71" max="71" width="22.852" bestFit="true" customWidth="true" style="0"/>
    <col min="72" max="72" width="13.997" bestFit="true" customWidth="true" style="0"/>
    <col min="73" max="73" width="21.566" bestFit="true" customWidth="true" style="0"/>
    <col min="74" max="74" width="20.281" bestFit="true" customWidth="true" style="0"/>
    <col min="75" max="75" width="19.138" bestFit="true" customWidth="true" style="0"/>
  </cols>
  <sheetData>
    <row r="1" spans="1:75"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row>
    <row r="2" spans="1:75">
      <c r="A2" s="1" t="s">
        <v>75</v>
      </c>
      <c r="B2" s="1" t="s">
        <v>76</v>
      </c>
      <c r="C2" s="1" t="s">
        <v>77</v>
      </c>
      <c r="D2" s="1" t="s">
        <v>78</v>
      </c>
      <c r="E2" s="1"/>
      <c r="F2" s="1" t="s">
        <v>79</v>
      </c>
      <c r="G2" s="1" t="s">
        <v>80</v>
      </c>
      <c r="H2" s="1" t="s">
        <v>81</v>
      </c>
      <c r="I2" s="1" t="s">
        <v>82</v>
      </c>
      <c r="J2" s="1">
        <v>9100203588</v>
      </c>
      <c r="K2" s="1" t="s">
        <v>83</v>
      </c>
      <c r="L2" s="1" t="s">
        <v>84</v>
      </c>
      <c r="M2" s="1" t="s">
        <v>85</v>
      </c>
      <c r="N2" s="1" t="s">
        <v>86</v>
      </c>
      <c r="O2" s="1"/>
      <c r="P2" s="1" t="s">
        <v>87</v>
      </c>
      <c r="Q2" s="1" t="s">
        <v>88</v>
      </c>
      <c r="R2" s="1" t="s">
        <v>89</v>
      </c>
      <c r="S2" s="1">
        <v>9640353310</v>
      </c>
      <c r="T2" s="1" t="s">
        <v>90</v>
      </c>
      <c r="U2" s="1" t="s">
        <v>91</v>
      </c>
      <c r="V2" s="1">
        <v>7337097087</v>
      </c>
      <c r="W2" s="1" t="s">
        <v>92</v>
      </c>
      <c r="X2" s="1" t="s">
        <v>93</v>
      </c>
      <c r="Y2" s="1" t="s">
        <v>94</v>
      </c>
      <c r="Z2" s="1" t="s">
        <v>95</v>
      </c>
      <c r="AA2" s="1" t="s">
        <v>93</v>
      </c>
      <c r="AB2" s="1" t="s">
        <v>94</v>
      </c>
      <c r="AC2" s="1" t="s">
        <v>95</v>
      </c>
      <c r="AD2" s="1">
        <v>8.74</v>
      </c>
      <c r="AE2" s="1" t="s">
        <v>96</v>
      </c>
      <c r="AF2" s="1" t="s">
        <v>97</v>
      </c>
      <c r="AG2" s="1" t="s">
        <v>98</v>
      </c>
      <c r="AH2" s="1" t="s">
        <v>99</v>
      </c>
      <c r="AI2" s="1" t="s">
        <v>100</v>
      </c>
      <c r="AJ2" s="1">
        <v>92</v>
      </c>
      <c r="AK2" s="1">
        <v>9.2</v>
      </c>
      <c r="AL2" s="1" t="s">
        <v>101</v>
      </c>
      <c r="AM2" s="1" t="s">
        <v>102</v>
      </c>
      <c r="AN2" s="1" t="s">
        <v>103</v>
      </c>
      <c r="AO2" s="1" t="s">
        <v>104</v>
      </c>
      <c r="AP2" s="1">
        <v>96.7</v>
      </c>
      <c r="AQ2" s="1">
        <v>0</v>
      </c>
      <c r="AR2" s="1"/>
      <c r="AS2" s="1"/>
      <c r="AT2" s="1"/>
      <c r="AU2" s="1"/>
      <c r="AV2" s="1"/>
      <c r="AW2" s="1"/>
      <c r="AX2" s="1" t="s">
        <v>105</v>
      </c>
      <c r="AY2" s="1" t="s">
        <v>106</v>
      </c>
      <c r="AZ2" s="1" t="s">
        <v>107</v>
      </c>
      <c r="BA2" s="1" t="s">
        <v>108</v>
      </c>
      <c r="BB2" s="1">
        <v>78.6</v>
      </c>
      <c r="BC2" s="1">
        <v>8.36</v>
      </c>
      <c r="BD2" s="1"/>
      <c r="BE2" s="1"/>
      <c r="BF2" s="1"/>
      <c r="BG2" s="1"/>
      <c r="BH2" s="1"/>
      <c r="BI2" s="1"/>
      <c r="BJ2" s="1" t="s">
        <v>109</v>
      </c>
      <c r="BK2" s="1" t="s">
        <v>110</v>
      </c>
      <c r="BL2" s="1" t="s">
        <v>111</v>
      </c>
      <c r="BM2" s="1" t="s">
        <v>112</v>
      </c>
      <c r="BN2" s="1">
        <v>17</v>
      </c>
      <c r="BO2" s="1" t="s">
        <v>113</v>
      </c>
      <c r="BP2" s="1" t="str">
        <f>HYPERLINK("https://nconnect.nicmar.ac.in/storage/profile/ProfilePhoto_P25700183_831792.jpg","Download")</f>
        <v>0</v>
      </c>
      <c r="BQ2" s="3"/>
      <c r="BR2" s="3"/>
      <c r="BS2" s="1" t="s">
        <v>114</v>
      </c>
      <c r="BT2" s="1" t="s">
        <v>115</v>
      </c>
      <c r="BU2" s="1" t="s">
        <v>116</v>
      </c>
      <c r="BV2" s="1" t="s">
        <v>117</v>
      </c>
      <c r="BW2" s="1"/>
    </row>
    <row r="3" spans="1:75">
      <c r="A3" s="1" t="s">
        <v>75</v>
      </c>
      <c r="B3" s="1" t="s">
        <v>76</v>
      </c>
      <c r="C3" s="1" t="s">
        <v>118</v>
      </c>
      <c r="D3" s="1" t="s">
        <v>119</v>
      </c>
      <c r="E3" s="1"/>
      <c r="F3" s="1" t="s">
        <v>120</v>
      </c>
      <c r="G3" s="1" t="s">
        <v>121</v>
      </c>
      <c r="H3" s="1" t="s">
        <v>122</v>
      </c>
      <c r="I3" s="1" t="s">
        <v>123</v>
      </c>
      <c r="J3" s="1">
        <v>9399872931</v>
      </c>
      <c r="K3" s="1" t="s">
        <v>83</v>
      </c>
      <c r="L3" s="1" t="s">
        <v>124</v>
      </c>
      <c r="M3" s="1" t="s">
        <v>85</v>
      </c>
      <c r="N3" s="1" t="s">
        <v>125</v>
      </c>
      <c r="O3" s="1"/>
      <c r="P3" s="1" t="s">
        <v>126</v>
      </c>
      <c r="Q3" s="1" t="s">
        <v>127</v>
      </c>
      <c r="R3" s="1" t="s">
        <v>128</v>
      </c>
      <c r="S3" s="1">
        <v>9893417262</v>
      </c>
      <c r="T3" s="1" t="s">
        <v>129</v>
      </c>
      <c r="U3" s="1" t="s">
        <v>130</v>
      </c>
      <c r="V3" s="1">
        <v>9407786050</v>
      </c>
      <c r="W3" s="1" t="s">
        <v>131</v>
      </c>
      <c r="X3" s="1" t="s">
        <v>132</v>
      </c>
      <c r="Y3" s="1" t="s">
        <v>133</v>
      </c>
      <c r="Z3" s="1" t="s">
        <v>134</v>
      </c>
      <c r="AA3" s="1" t="s">
        <v>132</v>
      </c>
      <c r="AB3" s="1" t="s">
        <v>133</v>
      </c>
      <c r="AC3" s="1" t="s">
        <v>134</v>
      </c>
      <c r="AD3" s="1">
        <v>7.67</v>
      </c>
      <c r="AE3" s="1" t="s">
        <v>96</v>
      </c>
      <c r="AF3" s="1" t="s">
        <v>135</v>
      </c>
      <c r="AG3" s="1" t="s">
        <v>136</v>
      </c>
      <c r="AH3" s="1" t="s">
        <v>99</v>
      </c>
      <c r="AI3" s="1" t="s">
        <v>103</v>
      </c>
      <c r="AJ3" s="1">
        <v>83.6</v>
      </c>
      <c r="AK3" s="1">
        <v>8.8</v>
      </c>
      <c r="AL3" s="1" t="s">
        <v>135</v>
      </c>
      <c r="AM3" s="1" t="s">
        <v>136</v>
      </c>
      <c r="AN3" s="1" t="s">
        <v>137</v>
      </c>
      <c r="AO3" s="1" t="s">
        <v>138</v>
      </c>
      <c r="AP3" s="1">
        <v>77</v>
      </c>
      <c r="AQ3" s="1"/>
      <c r="AR3" s="1"/>
      <c r="AS3" s="1"/>
      <c r="AT3" s="1"/>
      <c r="AU3" s="1"/>
      <c r="AV3" s="1"/>
      <c r="AW3" s="1"/>
      <c r="AX3" s="1" t="s">
        <v>139</v>
      </c>
      <c r="AY3" s="1" t="s">
        <v>140</v>
      </c>
      <c r="AZ3" s="1" t="s">
        <v>107</v>
      </c>
      <c r="BA3" s="1" t="s">
        <v>141</v>
      </c>
      <c r="BB3" s="1">
        <v>77.72</v>
      </c>
      <c r="BC3" s="1"/>
      <c r="BD3" s="1"/>
      <c r="BE3" s="1"/>
      <c r="BF3" s="1"/>
      <c r="BG3" s="1"/>
      <c r="BH3" s="1"/>
      <c r="BI3" s="1"/>
      <c r="BJ3" s="1" t="s">
        <v>142</v>
      </c>
      <c r="BK3" s="1"/>
      <c r="BL3" s="1"/>
      <c r="BM3" s="1" t="s">
        <v>143</v>
      </c>
      <c r="BN3" s="1">
        <v>36</v>
      </c>
      <c r="BO3" s="1" t="s">
        <v>144</v>
      </c>
      <c r="BP3" s="1" t="str">
        <f>HYPERLINK("https://nconnect.nicmar.ac.in/storage/profile/ProfilePhoto_P25700117_189624.jpg","Download")</f>
        <v>0</v>
      </c>
      <c r="BQ3" s="3"/>
      <c r="BR3" s="3"/>
      <c r="BS3" s="1" t="s">
        <v>114</v>
      </c>
      <c r="BT3" s="1" t="s">
        <v>115</v>
      </c>
      <c r="BU3" s="1" t="s">
        <v>116</v>
      </c>
      <c r="BV3" s="1" t="s">
        <v>117</v>
      </c>
      <c r="BW3" s="1"/>
    </row>
    <row r="4" spans="1:75">
      <c r="A4" s="1" t="s">
        <v>75</v>
      </c>
      <c r="B4" s="1" t="s">
        <v>76</v>
      </c>
      <c r="C4" s="1" t="s">
        <v>145</v>
      </c>
      <c r="D4" s="1" t="s">
        <v>146</v>
      </c>
      <c r="E4" s="1" t="s">
        <v>147</v>
      </c>
      <c r="F4" s="1" t="s">
        <v>148</v>
      </c>
      <c r="G4" s="1" t="s">
        <v>149</v>
      </c>
      <c r="H4" s="1" t="s">
        <v>150</v>
      </c>
      <c r="I4" s="1" t="s">
        <v>151</v>
      </c>
      <c r="J4" s="1">
        <v>9819070657</v>
      </c>
      <c r="K4" s="1" t="s">
        <v>83</v>
      </c>
      <c r="L4" s="1" t="s">
        <v>152</v>
      </c>
      <c r="M4" s="1" t="s">
        <v>85</v>
      </c>
      <c r="N4" s="1" t="s">
        <v>153</v>
      </c>
      <c r="O4" s="1" t="s">
        <v>154</v>
      </c>
      <c r="P4" s="1" t="s">
        <v>155</v>
      </c>
      <c r="Q4" s="1" t="s">
        <v>156</v>
      </c>
      <c r="R4" s="1" t="s">
        <v>157</v>
      </c>
      <c r="S4" s="1">
        <v>9819997174</v>
      </c>
      <c r="T4" s="1" t="s">
        <v>158</v>
      </c>
      <c r="U4" s="1" t="s">
        <v>159</v>
      </c>
      <c r="V4" s="1">
        <v>9969335002</v>
      </c>
      <c r="W4" s="1" t="s">
        <v>158</v>
      </c>
      <c r="X4" s="1" t="s">
        <v>160</v>
      </c>
      <c r="Y4" s="1" t="s">
        <v>161</v>
      </c>
      <c r="Z4" s="1" t="s">
        <v>162</v>
      </c>
      <c r="AA4" s="1" t="s">
        <v>160</v>
      </c>
      <c r="AB4" s="1" t="s">
        <v>161</v>
      </c>
      <c r="AC4" s="1" t="s">
        <v>162</v>
      </c>
      <c r="AD4" s="1">
        <v>8.67</v>
      </c>
      <c r="AE4" s="1" t="s">
        <v>96</v>
      </c>
      <c r="AF4" s="1" t="s">
        <v>163</v>
      </c>
      <c r="AG4" s="1" t="s">
        <v>164</v>
      </c>
      <c r="AH4" s="1" t="s">
        <v>165</v>
      </c>
      <c r="AI4" s="1" t="s">
        <v>166</v>
      </c>
      <c r="AJ4" s="1">
        <v>71</v>
      </c>
      <c r="AK4" s="1"/>
      <c r="AL4" s="1" t="s">
        <v>167</v>
      </c>
      <c r="AM4" s="1" t="s">
        <v>168</v>
      </c>
      <c r="AN4" s="1" t="s">
        <v>169</v>
      </c>
      <c r="AO4" s="1" t="s">
        <v>170</v>
      </c>
      <c r="AP4" s="1">
        <v>68</v>
      </c>
      <c r="AQ4" s="1"/>
      <c r="AR4" s="1"/>
      <c r="AS4" s="1"/>
      <c r="AT4" s="1"/>
      <c r="AU4" s="1"/>
      <c r="AV4" s="1"/>
      <c r="AW4" s="1"/>
      <c r="AX4" s="1" t="s">
        <v>171</v>
      </c>
      <c r="AY4" s="1" t="s">
        <v>172</v>
      </c>
      <c r="AZ4" s="1" t="s">
        <v>173</v>
      </c>
      <c r="BA4" s="1" t="s">
        <v>174</v>
      </c>
      <c r="BB4" s="1">
        <v>81</v>
      </c>
      <c r="BC4" s="1">
        <v>8.85</v>
      </c>
      <c r="BD4" s="1" t="s">
        <v>171</v>
      </c>
      <c r="BE4" s="1" t="s">
        <v>172</v>
      </c>
      <c r="BF4" s="1" t="s">
        <v>175</v>
      </c>
      <c r="BG4" s="1" t="s">
        <v>176</v>
      </c>
      <c r="BH4" s="1">
        <v>85.6</v>
      </c>
      <c r="BI4" s="1">
        <v>9.31</v>
      </c>
      <c r="BJ4" s="1" t="s">
        <v>177</v>
      </c>
      <c r="BK4" s="1" t="s">
        <v>178</v>
      </c>
      <c r="BL4" s="1" t="s">
        <v>179</v>
      </c>
      <c r="BM4" s="1" t="s">
        <v>180</v>
      </c>
      <c r="BN4" s="1">
        <v>67</v>
      </c>
      <c r="BO4" s="1" t="s">
        <v>181</v>
      </c>
      <c r="BP4" s="1" t="str">
        <f>HYPERLINK("https://nconnect.nicmar.ac.in/storage/profile/ProfilePhoto_P25700187_358146.jpg","Download")</f>
        <v>0</v>
      </c>
      <c r="BQ4" s="3"/>
      <c r="BR4" s="3"/>
      <c r="BS4" s="1" t="s">
        <v>114</v>
      </c>
      <c r="BT4" s="1" t="s">
        <v>115</v>
      </c>
      <c r="BU4" s="1" t="s">
        <v>116</v>
      </c>
      <c r="BV4" s="1" t="s">
        <v>117</v>
      </c>
      <c r="BW4" s="1"/>
    </row>
    <row r="5" spans="1:75">
      <c r="A5" s="1" t="s">
        <v>75</v>
      </c>
      <c r="B5" s="1" t="s">
        <v>76</v>
      </c>
      <c r="C5" s="1" t="s">
        <v>182</v>
      </c>
      <c r="D5" s="1" t="s">
        <v>183</v>
      </c>
      <c r="E5" s="1"/>
      <c r="F5" s="1" t="s">
        <v>120</v>
      </c>
      <c r="G5" s="1" t="s">
        <v>184</v>
      </c>
      <c r="H5" s="1" t="s">
        <v>185</v>
      </c>
      <c r="I5" s="1" t="s">
        <v>186</v>
      </c>
      <c r="J5" s="1">
        <v>8103718673</v>
      </c>
      <c r="K5" s="1" t="s">
        <v>187</v>
      </c>
      <c r="L5" s="1" t="s">
        <v>188</v>
      </c>
      <c r="M5" s="1" t="s">
        <v>85</v>
      </c>
      <c r="N5" s="1" t="s">
        <v>189</v>
      </c>
      <c r="O5" s="1"/>
      <c r="P5" s="1" t="s">
        <v>190</v>
      </c>
      <c r="Q5" s="1" t="s">
        <v>191</v>
      </c>
      <c r="R5" s="1" t="s">
        <v>192</v>
      </c>
      <c r="S5" s="1">
        <v>9406741911</v>
      </c>
      <c r="T5" s="1" t="s">
        <v>193</v>
      </c>
      <c r="U5" s="1" t="s">
        <v>194</v>
      </c>
      <c r="V5" s="1">
        <v>8450038475</v>
      </c>
      <c r="W5" s="1" t="s">
        <v>195</v>
      </c>
      <c r="X5" s="1" t="s">
        <v>196</v>
      </c>
      <c r="Y5" s="1" t="s">
        <v>197</v>
      </c>
      <c r="Z5" s="1" t="s">
        <v>162</v>
      </c>
      <c r="AA5" s="1" t="s">
        <v>198</v>
      </c>
      <c r="AB5" s="1" t="s">
        <v>199</v>
      </c>
      <c r="AC5" s="1" t="s">
        <v>200</v>
      </c>
      <c r="AD5" s="1">
        <v>8.54</v>
      </c>
      <c r="AE5" s="1" t="s">
        <v>96</v>
      </c>
      <c r="AF5" s="1" t="s">
        <v>201</v>
      </c>
      <c r="AG5" s="1" t="s">
        <v>202</v>
      </c>
      <c r="AH5" s="1" t="s">
        <v>203</v>
      </c>
      <c r="AI5" s="1" t="s">
        <v>100</v>
      </c>
      <c r="AJ5" s="1">
        <v>64</v>
      </c>
      <c r="AK5" s="1"/>
      <c r="AL5" s="1" t="s">
        <v>204</v>
      </c>
      <c r="AM5" s="1" t="s">
        <v>205</v>
      </c>
      <c r="AN5" s="1" t="s">
        <v>206</v>
      </c>
      <c r="AO5" s="1" t="s">
        <v>138</v>
      </c>
      <c r="AP5" s="1">
        <v>71</v>
      </c>
      <c r="AQ5" s="1"/>
      <c r="AR5" s="1"/>
      <c r="AS5" s="1"/>
      <c r="AT5" s="1"/>
      <c r="AU5" s="1"/>
      <c r="AV5" s="1"/>
      <c r="AW5" s="1"/>
      <c r="AX5" s="1" t="s">
        <v>207</v>
      </c>
      <c r="AY5" s="1" t="s">
        <v>208</v>
      </c>
      <c r="AZ5" s="1" t="s">
        <v>107</v>
      </c>
      <c r="BA5" s="1" t="s">
        <v>108</v>
      </c>
      <c r="BB5" s="1">
        <v>85.2</v>
      </c>
      <c r="BC5" s="1"/>
      <c r="BD5" s="1"/>
      <c r="BE5" s="1"/>
      <c r="BF5" s="1"/>
      <c r="BG5" s="1"/>
      <c r="BH5" s="1"/>
      <c r="BI5" s="1"/>
      <c r="BJ5" s="1" t="s">
        <v>209</v>
      </c>
      <c r="BK5" s="1"/>
      <c r="BL5" s="1"/>
      <c r="BM5" s="1" t="s">
        <v>210</v>
      </c>
      <c r="BN5" s="1">
        <v>9</v>
      </c>
      <c r="BO5" s="1"/>
      <c r="BP5" s="1" t="str">
        <f>HYPERLINK("https://nconnect.nicmar.ac.in/storage/profile/ProfilePhoto_P25700602_218567.jpg","Download")</f>
        <v>0</v>
      </c>
      <c r="BQ5" s="3"/>
      <c r="BR5" s="3"/>
      <c r="BS5" s="1" t="s">
        <v>114</v>
      </c>
      <c r="BT5" s="1" t="s">
        <v>115</v>
      </c>
      <c r="BU5" s="1" t="s">
        <v>116</v>
      </c>
      <c r="BV5" s="1" t="s">
        <v>117</v>
      </c>
      <c r="BW5" s="1"/>
    </row>
    <row r="6" spans="1:75">
      <c r="A6" s="1" t="s">
        <v>75</v>
      </c>
      <c r="B6" s="1" t="s">
        <v>76</v>
      </c>
      <c r="C6" s="1" t="s">
        <v>211</v>
      </c>
      <c r="D6" s="1" t="s">
        <v>212</v>
      </c>
      <c r="E6" s="1"/>
      <c r="F6" s="1" t="s">
        <v>213</v>
      </c>
      <c r="G6" s="1" t="s">
        <v>214</v>
      </c>
      <c r="H6" s="1" t="s">
        <v>215</v>
      </c>
      <c r="I6" s="1" t="s">
        <v>216</v>
      </c>
      <c r="J6" s="1">
        <v>8010109972</v>
      </c>
      <c r="K6" s="1" t="s">
        <v>187</v>
      </c>
      <c r="L6" s="1" t="s">
        <v>217</v>
      </c>
      <c r="M6" s="1" t="s">
        <v>85</v>
      </c>
      <c r="N6" s="1" t="s">
        <v>218</v>
      </c>
      <c r="O6" s="1"/>
      <c r="P6" s="1" t="s">
        <v>87</v>
      </c>
      <c r="Q6" s="1" t="s">
        <v>219</v>
      </c>
      <c r="R6" s="1" t="s">
        <v>220</v>
      </c>
      <c r="S6" s="1">
        <v>7972618864</v>
      </c>
      <c r="T6" s="1" t="s">
        <v>90</v>
      </c>
      <c r="U6" s="1" t="s">
        <v>221</v>
      </c>
      <c r="V6" s="1">
        <v>9146099675</v>
      </c>
      <c r="W6" s="1" t="s">
        <v>222</v>
      </c>
      <c r="X6" s="1" t="s">
        <v>223</v>
      </c>
      <c r="Y6" s="1" t="s">
        <v>197</v>
      </c>
      <c r="Z6" s="1" t="s">
        <v>162</v>
      </c>
      <c r="AA6" s="1" t="s">
        <v>224</v>
      </c>
      <c r="AB6" s="1" t="s">
        <v>197</v>
      </c>
      <c r="AC6" s="1" t="s">
        <v>162</v>
      </c>
      <c r="AD6" s="1">
        <v>8.23</v>
      </c>
      <c r="AE6" s="1" t="s">
        <v>96</v>
      </c>
      <c r="AF6" s="1" t="s">
        <v>225</v>
      </c>
      <c r="AG6" s="1" t="s">
        <v>226</v>
      </c>
      <c r="AH6" s="1" t="s">
        <v>227</v>
      </c>
      <c r="AI6" s="1" t="s">
        <v>103</v>
      </c>
      <c r="AJ6" s="1">
        <v>84.7</v>
      </c>
      <c r="AK6" s="1">
        <v>8.8</v>
      </c>
      <c r="AL6" s="1" t="s">
        <v>225</v>
      </c>
      <c r="AM6" s="1" t="s">
        <v>226</v>
      </c>
      <c r="AN6" s="1" t="s">
        <v>228</v>
      </c>
      <c r="AO6" s="1" t="s">
        <v>138</v>
      </c>
      <c r="AP6" s="1">
        <v>71.8</v>
      </c>
      <c r="AQ6" s="1"/>
      <c r="AR6" s="1"/>
      <c r="AS6" s="1"/>
      <c r="AT6" s="1"/>
      <c r="AU6" s="1"/>
      <c r="AV6" s="1"/>
      <c r="AW6" s="1"/>
      <c r="AX6" s="1" t="s">
        <v>229</v>
      </c>
      <c r="AY6" s="1" t="s">
        <v>230</v>
      </c>
      <c r="AZ6" s="1" t="s">
        <v>231</v>
      </c>
      <c r="BA6" s="1" t="s">
        <v>141</v>
      </c>
      <c r="BB6" s="1">
        <v>79.75</v>
      </c>
      <c r="BC6" s="1">
        <v>8.38</v>
      </c>
      <c r="BD6" s="1"/>
      <c r="BE6" s="1"/>
      <c r="BF6" s="1"/>
      <c r="BG6" s="1"/>
      <c r="BH6" s="1"/>
      <c r="BI6" s="1"/>
      <c r="BJ6" s="1" t="s">
        <v>232</v>
      </c>
      <c r="BK6" s="1" t="s">
        <v>233</v>
      </c>
      <c r="BL6" s="1" t="s">
        <v>234</v>
      </c>
      <c r="BM6" s="1" t="s">
        <v>235</v>
      </c>
      <c r="BN6" s="1">
        <v>13</v>
      </c>
      <c r="BO6" s="1" t="s">
        <v>236</v>
      </c>
      <c r="BP6" s="1" t="str">
        <f>HYPERLINK("https://nconnect.nicmar.ac.in/storage/profile/6a8340999822a.png","Download")</f>
        <v>0</v>
      </c>
      <c r="BQ6" s="3"/>
      <c r="BR6" s="3"/>
      <c r="BS6" s="1" t="s">
        <v>114</v>
      </c>
      <c r="BT6" s="1" t="s">
        <v>115</v>
      </c>
      <c r="BU6" s="1" t="s">
        <v>116</v>
      </c>
      <c r="BV6" s="1" t="s">
        <v>117</v>
      </c>
      <c r="BW6" s="1"/>
    </row>
    <row r="7" spans="1:75">
      <c r="A7" s="1" t="s">
        <v>75</v>
      </c>
      <c r="B7" s="1" t="s">
        <v>76</v>
      </c>
      <c r="C7" s="1" t="s">
        <v>237</v>
      </c>
      <c r="D7" s="1" t="s">
        <v>238</v>
      </c>
      <c r="E7" s="1" t="s">
        <v>239</v>
      </c>
      <c r="F7" s="1" t="s">
        <v>240</v>
      </c>
      <c r="G7" s="1" t="s">
        <v>241</v>
      </c>
      <c r="H7" s="1" t="s">
        <v>242</v>
      </c>
      <c r="I7" s="1" t="s">
        <v>243</v>
      </c>
      <c r="J7" s="1">
        <v>9511292333</v>
      </c>
      <c r="K7" s="1" t="s">
        <v>83</v>
      </c>
      <c r="L7" s="1" t="s">
        <v>244</v>
      </c>
      <c r="M7" s="1" t="s">
        <v>85</v>
      </c>
      <c r="N7" s="1" t="s">
        <v>153</v>
      </c>
      <c r="O7" s="1"/>
      <c r="P7" s="1" t="s">
        <v>245</v>
      </c>
      <c r="Q7" s="1" t="s">
        <v>246</v>
      </c>
      <c r="R7" s="1" t="s">
        <v>247</v>
      </c>
      <c r="S7" s="1">
        <v>8355977043</v>
      </c>
      <c r="T7" s="1" t="s">
        <v>248</v>
      </c>
      <c r="U7" s="1" t="s">
        <v>249</v>
      </c>
      <c r="V7" s="1">
        <v>9511292333</v>
      </c>
      <c r="W7" s="1" t="s">
        <v>249</v>
      </c>
      <c r="X7" s="1" t="s">
        <v>250</v>
      </c>
      <c r="Y7" s="1" t="s">
        <v>251</v>
      </c>
      <c r="Z7" s="1" t="s">
        <v>162</v>
      </c>
      <c r="AA7" s="1" t="s">
        <v>250</v>
      </c>
      <c r="AB7" s="1" t="s">
        <v>251</v>
      </c>
      <c r="AC7" s="1" t="s">
        <v>162</v>
      </c>
      <c r="AD7" s="1">
        <v>8.28</v>
      </c>
      <c r="AE7" s="1" t="s">
        <v>96</v>
      </c>
      <c r="AF7" s="1" t="s">
        <v>252</v>
      </c>
      <c r="AG7" s="1" t="s">
        <v>253</v>
      </c>
      <c r="AH7" s="1" t="s">
        <v>166</v>
      </c>
      <c r="AI7" s="1" t="s">
        <v>203</v>
      </c>
      <c r="AJ7" s="1">
        <v>61.2</v>
      </c>
      <c r="AK7" s="1"/>
      <c r="AL7" s="1" t="s">
        <v>254</v>
      </c>
      <c r="AM7" s="1" t="s">
        <v>253</v>
      </c>
      <c r="AN7" s="1" t="s">
        <v>170</v>
      </c>
      <c r="AO7" s="1" t="s">
        <v>255</v>
      </c>
      <c r="AP7" s="1">
        <v>53.23</v>
      </c>
      <c r="AQ7" s="1"/>
      <c r="AR7" s="1" t="s">
        <v>256</v>
      </c>
      <c r="AS7" s="1" t="s">
        <v>257</v>
      </c>
      <c r="AT7" s="1" t="s">
        <v>137</v>
      </c>
      <c r="AU7" s="1" t="s">
        <v>258</v>
      </c>
      <c r="AV7" s="1">
        <v>88.53</v>
      </c>
      <c r="AW7" s="1"/>
      <c r="AX7" s="1" t="s">
        <v>259</v>
      </c>
      <c r="AY7" s="1" t="s">
        <v>260</v>
      </c>
      <c r="AZ7" s="1" t="s">
        <v>261</v>
      </c>
      <c r="BA7" s="1" t="s">
        <v>141</v>
      </c>
      <c r="BB7" s="1">
        <v>80.38</v>
      </c>
      <c r="BC7" s="1">
        <v>8.94</v>
      </c>
      <c r="BD7" s="1"/>
      <c r="BE7" s="1"/>
      <c r="BF7" s="1"/>
      <c r="BG7" s="1"/>
      <c r="BH7" s="1"/>
      <c r="BI7" s="1"/>
      <c r="BJ7" s="1" t="s">
        <v>262</v>
      </c>
      <c r="BK7" s="1" t="s">
        <v>263</v>
      </c>
      <c r="BL7" s="1" t="s">
        <v>264</v>
      </c>
      <c r="BM7" s="1" t="s">
        <v>265</v>
      </c>
      <c r="BN7" s="1">
        <v>38</v>
      </c>
      <c r="BO7" s="1" t="s">
        <v>266</v>
      </c>
      <c r="BP7" s="1" t="str">
        <f>HYPERLINK("https://nconnect.nicmar.ac.in/storage/profile/ProfilePhoto_P25700747_987124.jpg","Download")</f>
        <v>0</v>
      </c>
      <c r="BQ7" s="3"/>
      <c r="BR7" s="3"/>
      <c r="BS7" s="1" t="s">
        <v>114</v>
      </c>
      <c r="BT7" s="1" t="s">
        <v>115</v>
      </c>
      <c r="BU7" s="1" t="s">
        <v>116</v>
      </c>
      <c r="BV7" s="1" t="s">
        <v>117</v>
      </c>
      <c r="BW7" s="1"/>
    </row>
    <row r="8" spans="1:75">
      <c r="A8" s="1" t="s">
        <v>75</v>
      </c>
      <c r="B8" s="1" t="s">
        <v>76</v>
      </c>
      <c r="C8" s="1" t="s">
        <v>267</v>
      </c>
      <c r="D8" s="1" t="s">
        <v>268</v>
      </c>
      <c r="E8" s="1"/>
      <c r="F8" s="1" t="s">
        <v>269</v>
      </c>
      <c r="G8" s="1" t="s">
        <v>270</v>
      </c>
      <c r="H8" s="1" t="s">
        <v>271</v>
      </c>
      <c r="I8" s="1" t="s">
        <v>272</v>
      </c>
      <c r="J8" s="1">
        <v>9418593000</v>
      </c>
      <c r="K8" s="1" t="s">
        <v>83</v>
      </c>
      <c r="L8" s="1" t="s">
        <v>273</v>
      </c>
      <c r="M8" s="1" t="s">
        <v>85</v>
      </c>
      <c r="N8" s="1" t="s">
        <v>274</v>
      </c>
      <c r="O8" s="1"/>
      <c r="P8" s="1" t="s">
        <v>275</v>
      </c>
      <c r="Q8" s="1" t="s">
        <v>276</v>
      </c>
      <c r="R8" s="1" t="s">
        <v>277</v>
      </c>
      <c r="S8" s="1">
        <v>9816344216</v>
      </c>
      <c r="T8" s="1" t="s">
        <v>278</v>
      </c>
      <c r="U8" s="1" t="s">
        <v>279</v>
      </c>
      <c r="V8" s="1">
        <v>9418102501</v>
      </c>
      <c r="W8" s="1" t="s">
        <v>280</v>
      </c>
      <c r="X8" s="1" t="s">
        <v>281</v>
      </c>
      <c r="Y8" s="1" t="s">
        <v>282</v>
      </c>
      <c r="Z8" s="1" t="s">
        <v>283</v>
      </c>
      <c r="AA8" s="1" t="s">
        <v>281</v>
      </c>
      <c r="AB8" s="1" t="s">
        <v>282</v>
      </c>
      <c r="AC8" s="1" t="s">
        <v>283</v>
      </c>
      <c r="AD8" s="1">
        <v>8.62</v>
      </c>
      <c r="AE8" s="1" t="s">
        <v>96</v>
      </c>
      <c r="AF8" s="1" t="s">
        <v>284</v>
      </c>
      <c r="AG8" s="1" t="s">
        <v>285</v>
      </c>
      <c r="AH8" s="1" t="s">
        <v>286</v>
      </c>
      <c r="AI8" s="1" t="s">
        <v>104</v>
      </c>
      <c r="AJ8" s="1">
        <v>90.8</v>
      </c>
      <c r="AK8" s="1"/>
      <c r="AL8" s="1" t="s">
        <v>287</v>
      </c>
      <c r="AM8" s="1" t="s">
        <v>288</v>
      </c>
      <c r="AN8" s="1" t="s">
        <v>289</v>
      </c>
      <c r="AO8" s="1" t="s">
        <v>290</v>
      </c>
      <c r="AP8" s="1">
        <v>90</v>
      </c>
      <c r="AQ8" s="1"/>
      <c r="AR8" s="1"/>
      <c r="AS8" s="1"/>
      <c r="AT8" s="1"/>
      <c r="AU8" s="1"/>
      <c r="AV8" s="1"/>
      <c r="AW8" s="1"/>
      <c r="AX8" s="1" t="s">
        <v>291</v>
      </c>
      <c r="AY8" s="1" t="s">
        <v>292</v>
      </c>
      <c r="AZ8" s="1" t="s">
        <v>261</v>
      </c>
      <c r="BA8" s="1" t="s">
        <v>293</v>
      </c>
      <c r="BB8" s="1">
        <v>87.6</v>
      </c>
      <c r="BC8" s="1">
        <v>8.76</v>
      </c>
      <c r="BD8" s="1"/>
      <c r="BE8" s="1"/>
      <c r="BF8" s="1"/>
      <c r="BG8" s="1"/>
      <c r="BH8" s="1"/>
      <c r="BI8" s="1"/>
      <c r="BJ8" s="1" t="s">
        <v>294</v>
      </c>
      <c r="BK8" s="1"/>
      <c r="BL8" s="1"/>
      <c r="BM8" s="1" t="s">
        <v>295</v>
      </c>
      <c r="BN8" s="1">
        <v>12</v>
      </c>
      <c r="BO8" s="1" t="s">
        <v>296</v>
      </c>
      <c r="BP8" s="1" t="str">
        <f>HYPERLINK("https://nconnect.nicmar.ac.in/storage/profile/6a665bbd8e653.png","Download")</f>
        <v>0</v>
      </c>
      <c r="BQ8" s="3"/>
      <c r="BR8" s="3"/>
      <c r="BS8" s="1" t="s">
        <v>114</v>
      </c>
      <c r="BT8" s="1" t="s">
        <v>115</v>
      </c>
      <c r="BU8" s="1" t="s">
        <v>116</v>
      </c>
      <c r="BV8" s="1" t="s">
        <v>117</v>
      </c>
      <c r="BW8" s="1"/>
    </row>
    <row r="9" spans="1:75">
      <c r="A9" s="1" t="s">
        <v>75</v>
      </c>
      <c r="B9" s="1" t="s">
        <v>76</v>
      </c>
      <c r="C9" s="1" t="s">
        <v>297</v>
      </c>
      <c r="D9" s="1" t="s">
        <v>298</v>
      </c>
      <c r="E9" s="1"/>
      <c r="F9" s="1" t="s">
        <v>299</v>
      </c>
      <c r="G9" s="1" t="s">
        <v>300</v>
      </c>
      <c r="H9" s="1" t="s">
        <v>301</v>
      </c>
      <c r="I9" s="1" t="s">
        <v>302</v>
      </c>
      <c r="J9" s="1">
        <v>7080247966</v>
      </c>
      <c r="K9" s="1" t="s">
        <v>83</v>
      </c>
      <c r="L9" s="1" t="s">
        <v>303</v>
      </c>
      <c r="M9" s="1" t="s">
        <v>85</v>
      </c>
      <c r="N9" s="1" t="s">
        <v>304</v>
      </c>
      <c r="O9" s="1"/>
      <c r="P9" s="1" t="s">
        <v>275</v>
      </c>
      <c r="Q9" s="1" t="s">
        <v>305</v>
      </c>
      <c r="R9" s="1" t="s">
        <v>306</v>
      </c>
      <c r="S9" s="1">
        <v>9369587129</v>
      </c>
      <c r="T9" s="1" t="s">
        <v>307</v>
      </c>
      <c r="U9" s="1" t="s">
        <v>308</v>
      </c>
      <c r="V9" s="1">
        <v>7380773645</v>
      </c>
      <c r="W9" s="1" t="s">
        <v>309</v>
      </c>
      <c r="X9" s="1" t="s">
        <v>310</v>
      </c>
      <c r="Y9" s="1" t="s">
        <v>311</v>
      </c>
      <c r="Z9" s="1" t="s">
        <v>312</v>
      </c>
      <c r="AA9" s="1" t="s">
        <v>310</v>
      </c>
      <c r="AB9" s="1" t="s">
        <v>311</v>
      </c>
      <c r="AC9" s="1" t="s">
        <v>312</v>
      </c>
      <c r="AD9" s="1">
        <v>8.31</v>
      </c>
      <c r="AE9" s="1" t="s">
        <v>96</v>
      </c>
      <c r="AF9" s="1" t="s">
        <v>313</v>
      </c>
      <c r="AG9" s="1" t="s">
        <v>314</v>
      </c>
      <c r="AH9" s="1" t="s">
        <v>315</v>
      </c>
      <c r="AI9" s="1" t="s">
        <v>316</v>
      </c>
      <c r="AJ9" s="1">
        <v>89.3</v>
      </c>
      <c r="AK9" s="1">
        <v>9.4</v>
      </c>
      <c r="AL9" s="1" t="s">
        <v>313</v>
      </c>
      <c r="AM9" s="1" t="s">
        <v>314</v>
      </c>
      <c r="AN9" s="1" t="s">
        <v>317</v>
      </c>
      <c r="AO9" s="1" t="s">
        <v>137</v>
      </c>
      <c r="AP9" s="1">
        <v>73.4</v>
      </c>
      <c r="AQ9" s="1">
        <v>0</v>
      </c>
      <c r="AR9" s="1"/>
      <c r="AS9" s="1"/>
      <c r="AT9" s="1"/>
      <c r="AU9" s="1"/>
      <c r="AV9" s="1"/>
      <c r="AW9" s="1"/>
      <c r="AX9" s="1" t="s">
        <v>318</v>
      </c>
      <c r="AY9" s="1" t="s">
        <v>319</v>
      </c>
      <c r="AZ9" s="1" t="s">
        <v>320</v>
      </c>
      <c r="BA9" s="1" t="s">
        <v>321</v>
      </c>
      <c r="BB9" s="1">
        <v>82.8</v>
      </c>
      <c r="BC9" s="1">
        <v>8.28</v>
      </c>
      <c r="BD9" s="1"/>
      <c r="BE9" s="1"/>
      <c r="BF9" s="1"/>
      <c r="BG9" s="1"/>
      <c r="BH9" s="1"/>
      <c r="BI9" s="1"/>
      <c r="BJ9" s="1" t="s">
        <v>322</v>
      </c>
      <c r="BK9" s="1"/>
      <c r="BL9" s="1"/>
      <c r="BM9" s="1" t="s">
        <v>323</v>
      </c>
      <c r="BN9" s="1">
        <v>14</v>
      </c>
      <c r="BO9" s="1"/>
      <c r="BP9" s="1" t="str">
        <f>HYPERLINK("https://nconnect.nicmar.ac.in/storage/profile/ProfilePhoto_P25700260_867251.jpg","Download")</f>
        <v>0</v>
      </c>
      <c r="BQ9" s="3"/>
      <c r="BR9" s="3"/>
      <c r="BS9" s="1" t="s">
        <v>114</v>
      </c>
      <c r="BT9" s="1" t="s">
        <v>115</v>
      </c>
      <c r="BU9" s="1" t="s">
        <v>116</v>
      </c>
      <c r="BV9" s="1" t="s">
        <v>117</v>
      </c>
      <c r="BW9" s="1"/>
    </row>
    <row r="10" spans="1:75">
      <c r="A10" s="1" t="s">
        <v>75</v>
      </c>
      <c r="B10" s="1" t="s">
        <v>76</v>
      </c>
      <c r="C10" s="1" t="s">
        <v>324</v>
      </c>
      <c r="D10" s="1" t="s">
        <v>325</v>
      </c>
      <c r="E10" s="1"/>
      <c r="F10" s="1" t="s">
        <v>326</v>
      </c>
      <c r="G10" s="1" t="s">
        <v>327</v>
      </c>
      <c r="H10" s="1" t="s">
        <v>328</v>
      </c>
      <c r="I10" s="1" t="s">
        <v>329</v>
      </c>
      <c r="J10" s="1">
        <v>9353411914</v>
      </c>
      <c r="K10" s="1" t="s">
        <v>83</v>
      </c>
      <c r="L10" s="1" t="s">
        <v>330</v>
      </c>
      <c r="M10" s="1" t="s">
        <v>85</v>
      </c>
      <c r="N10" s="1" t="s">
        <v>331</v>
      </c>
      <c r="O10" s="1"/>
      <c r="P10" s="1" t="s">
        <v>87</v>
      </c>
      <c r="Q10" s="1" t="s">
        <v>332</v>
      </c>
      <c r="R10" s="1" t="s">
        <v>333</v>
      </c>
      <c r="S10" s="1">
        <v>8151830711</v>
      </c>
      <c r="T10" s="1" t="s">
        <v>334</v>
      </c>
      <c r="U10" s="1" t="s">
        <v>335</v>
      </c>
      <c r="V10" s="1">
        <v>8618808660</v>
      </c>
      <c r="W10" s="1" t="s">
        <v>334</v>
      </c>
      <c r="X10" s="1" t="s">
        <v>336</v>
      </c>
      <c r="Y10" s="1" t="s">
        <v>337</v>
      </c>
      <c r="Z10" s="1" t="s">
        <v>338</v>
      </c>
      <c r="AA10" s="1" t="s">
        <v>336</v>
      </c>
      <c r="AB10" s="1" t="s">
        <v>337</v>
      </c>
      <c r="AC10" s="1" t="s">
        <v>338</v>
      </c>
      <c r="AD10" s="1">
        <v>7.85</v>
      </c>
      <c r="AE10" s="1" t="s">
        <v>96</v>
      </c>
      <c r="AF10" s="1" t="s">
        <v>339</v>
      </c>
      <c r="AG10" s="1" t="s">
        <v>340</v>
      </c>
      <c r="AH10" s="1" t="s">
        <v>341</v>
      </c>
      <c r="AI10" s="1" t="s">
        <v>104</v>
      </c>
      <c r="AJ10" s="1">
        <v>80.8</v>
      </c>
      <c r="AK10" s="1">
        <v>0</v>
      </c>
      <c r="AL10" s="1" t="s">
        <v>342</v>
      </c>
      <c r="AM10" s="1" t="s">
        <v>343</v>
      </c>
      <c r="AN10" s="1" t="s">
        <v>289</v>
      </c>
      <c r="AO10" s="1" t="s">
        <v>174</v>
      </c>
      <c r="AP10" s="1">
        <v>81.4</v>
      </c>
      <c r="AQ10" s="1">
        <v>0</v>
      </c>
      <c r="AR10" s="1"/>
      <c r="AS10" s="1"/>
      <c r="AT10" s="1"/>
      <c r="AU10" s="1"/>
      <c r="AV10" s="1"/>
      <c r="AW10" s="1"/>
      <c r="AX10" s="1" t="s">
        <v>344</v>
      </c>
      <c r="AY10" s="1" t="s">
        <v>345</v>
      </c>
      <c r="AZ10" s="1" t="s">
        <v>175</v>
      </c>
      <c r="BA10" s="1" t="s">
        <v>346</v>
      </c>
      <c r="BB10" s="1">
        <v>75.7</v>
      </c>
      <c r="BC10" s="1">
        <v>7.57</v>
      </c>
      <c r="BD10" s="1"/>
      <c r="BE10" s="1"/>
      <c r="BF10" s="1"/>
      <c r="BG10" s="1"/>
      <c r="BH10" s="1"/>
      <c r="BI10" s="1"/>
      <c r="BJ10" s="1" t="s">
        <v>347</v>
      </c>
      <c r="BK10" s="1"/>
      <c r="BL10" s="1"/>
      <c r="BM10" s="1" t="s">
        <v>348</v>
      </c>
      <c r="BN10" s="1">
        <v>12</v>
      </c>
      <c r="BO10" s="1"/>
      <c r="BP10" s="1" t="str">
        <f>HYPERLINK("https://nconnect.nicmar.ac.in/storage/profile/ProfilePhoto_P25700201_524138.jpg","Download")</f>
        <v>0</v>
      </c>
      <c r="BQ10" s="3"/>
      <c r="BR10" s="3"/>
      <c r="BS10" s="1" t="s">
        <v>114</v>
      </c>
      <c r="BT10" s="1" t="s">
        <v>115</v>
      </c>
      <c r="BU10" s="1" t="s">
        <v>116</v>
      </c>
      <c r="BV10" s="1" t="s">
        <v>117</v>
      </c>
      <c r="BW10" s="1"/>
    </row>
    <row r="11" spans="1:75">
      <c r="A11" s="1" t="s">
        <v>349</v>
      </c>
      <c r="B11" s="1" t="s">
        <v>76</v>
      </c>
      <c r="C11" s="1" t="s">
        <v>350</v>
      </c>
      <c r="D11" s="1" t="s">
        <v>351</v>
      </c>
      <c r="E11" s="1" t="s">
        <v>120</v>
      </c>
      <c r="F11" s="1" t="s">
        <v>352</v>
      </c>
      <c r="G11" s="1" t="s">
        <v>353</v>
      </c>
      <c r="H11" s="1" t="s">
        <v>354</v>
      </c>
      <c r="I11" s="1" t="s">
        <v>355</v>
      </c>
      <c r="J11" s="1">
        <v>9079355689</v>
      </c>
      <c r="K11" s="1" t="s">
        <v>83</v>
      </c>
      <c r="L11" s="1" t="s">
        <v>356</v>
      </c>
      <c r="M11" s="1" t="s">
        <v>85</v>
      </c>
      <c r="N11" s="1" t="s">
        <v>357</v>
      </c>
      <c r="O11" s="1" t="s">
        <v>358</v>
      </c>
      <c r="P11" s="1" t="s">
        <v>87</v>
      </c>
      <c r="Q11" s="1" t="s">
        <v>359</v>
      </c>
      <c r="R11" s="1" t="s">
        <v>360</v>
      </c>
      <c r="S11" s="1">
        <v>7014937187</v>
      </c>
      <c r="T11" s="1" t="s">
        <v>361</v>
      </c>
      <c r="U11" s="1" t="s">
        <v>362</v>
      </c>
      <c r="V11" s="1">
        <v>7568789701</v>
      </c>
      <c r="W11" s="1" t="s">
        <v>222</v>
      </c>
      <c r="X11" s="1" t="s">
        <v>363</v>
      </c>
      <c r="Y11" s="1" t="s">
        <v>364</v>
      </c>
      <c r="Z11" s="1" t="s">
        <v>365</v>
      </c>
      <c r="AA11" s="1" t="s">
        <v>363</v>
      </c>
      <c r="AB11" s="1" t="s">
        <v>364</v>
      </c>
      <c r="AC11" s="1" t="s">
        <v>365</v>
      </c>
      <c r="AD11" s="1">
        <v>8.28</v>
      </c>
      <c r="AE11" s="1" t="s">
        <v>96</v>
      </c>
      <c r="AF11" s="1" t="s">
        <v>366</v>
      </c>
      <c r="AG11" s="1" t="s">
        <v>367</v>
      </c>
      <c r="AH11" s="1" t="s">
        <v>368</v>
      </c>
      <c r="AI11" s="1" t="s">
        <v>316</v>
      </c>
      <c r="AJ11" s="1">
        <v>85.5</v>
      </c>
      <c r="AK11" s="1">
        <v>9</v>
      </c>
      <c r="AL11" s="1" t="s">
        <v>366</v>
      </c>
      <c r="AM11" s="1" t="s">
        <v>367</v>
      </c>
      <c r="AN11" s="1" t="s">
        <v>369</v>
      </c>
      <c r="AO11" s="1" t="s">
        <v>137</v>
      </c>
      <c r="AP11" s="1">
        <v>64.2</v>
      </c>
      <c r="AQ11" s="1"/>
      <c r="AR11" s="1"/>
      <c r="AS11" s="1"/>
      <c r="AT11" s="1"/>
      <c r="AU11" s="1"/>
      <c r="AV11" s="1"/>
      <c r="AW11" s="1"/>
      <c r="AX11" s="1" t="s">
        <v>370</v>
      </c>
      <c r="AY11" s="1" t="s">
        <v>371</v>
      </c>
      <c r="AZ11" s="1" t="s">
        <v>372</v>
      </c>
      <c r="BA11" s="1" t="s">
        <v>141</v>
      </c>
      <c r="BB11" s="1">
        <v>83.9</v>
      </c>
      <c r="BC11" s="1">
        <v>8.39</v>
      </c>
      <c r="BD11" s="1"/>
      <c r="BE11" s="1"/>
      <c r="BF11" s="1"/>
      <c r="BG11" s="1"/>
      <c r="BH11" s="1"/>
      <c r="BI11" s="1"/>
      <c r="BJ11" s="1" t="s">
        <v>373</v>
      </c>
      <c r="BK11" s="1" t="s">
        <v>374</v>
      </c>
      <c r="BL11" s="1" t="s">
        <v>375</v>
      </c>
      <c r="BM11" s="1" t="s">
        <v>376</v>
      </c>
      <c r="BN11" s="1">
        <v>15</v>
      </c>
      <c r="BO11" s="1" t="s">
        <v>377</v>
      </c>
      <c r="BP11" s="1" t="str">
        <f>HYPERLINK("https://nconnect.nicmar.ac.in/storage/profile/ProfilePhoto_P25701058_382415.jpg","Download")</f>
        <v>0</v>
      </c>
      <c r="BQ11" s="3"/>
      <c r="BR11" s="3"/>
      <c r="BS11" s="1" t="s">
        <v>114</v>
      </c>
      <c r="BT11" s="1" t="s">
        <v>115</v>
      </c>
      <c r="BU11" s="1" t="s">
        <v>116</v>
      </c>
      <c r="BV11" s="1" t="s">
        <v>117</v>
      </c>
      <c r="BW11" s="1"/>
    </row>
    <row r="12" spans="1:75">
      <c r="A12" s="1" t="s">
        <v>75</v>
      </c>
      <c r="B12" s="1" t="s">
        <v>76</v>
      </c>
      <c r="C12" s="1" t="s">
        <v>378</v>
      </c>
      <c r="D12" s="1" t="s">
        <v>379</v>
      </c>
      <c r="E12" s="1"/>
      <c r="F12" s="1" t="s">
        <v>380</v>
      </c>
      <c r="G12" s="1" t="s">
        <v>381</v>
      </c>
      <c r="H12" s="1" t="s">
        <v>382</v>
      </c>
      <c r="I12" s="1" t="s">
        <v>383</v>
      </c>
      <c r="J12" s="1">
        <v>8660484703</v>
      </c>
      <c r="K12" s="1" t="s">
        <v>83</v>
      </c>
      <c r="L12" s="1" t="s">
        <v>384</v>
      </c>
      <c r="M12" s="1" t="s">
        <v>85</v>
      </c>
      <c r="N12" s="1" t="s">
        <v>385</v>
      </c>
      <c r="O12" s="1"/>
      <c r="P12" s="1" t="s">
        <v>245</v>
      </c>
      <c r="Q12" s="1" t="s">
        <v>386</v>
      </c>
      <c r="R12" s="1" t="s">
        <v>387</v>
      </c>
      <c r="S12" s="1">
        <v>8867120724</v>
      </c>
      <c r="T12" s="1" t="s">
        <v>388</v>
      </c>
      <c r="U12" s="1" t="s">
        <v>389</v>
      </c>
      <c r="V12" s="1">
        <v>9448341389</v>
      </c>
      <c r="W12" s="1" t="s">
        <v>195</v>
      </c>
      <c r="X12" s="1" t="s">
        <v>390</v>
      </c>
      <c r="Y12" s="1" t="s">
        <v>391</v>
      </c>
      <c r="Z12" s="1" t="s">
        <v>338</v>
      </c>
      <c r="AA12" s="1" t="s">
        <v>392</v>
      </c>
      <c r="AB12" s="1" t="s">
        <v>391</v>
      </c>
      <c r="AC12" s="1" t="s">
        <v>338</v>
      </c>
      <c r="AD12" s="1">
        <v>8.95</v>
      </c>
      <c r="AE12" s="1" t="s">
        <v>96</v>
      </c>
      <c r="AF12" s="1" t="s">
        <v>393</v>
      </c>
      <c r="AG12" s="1" t="s">
        <v>394</v>
      </c>
      <c r="AH12" s="1" t="s">
        <v>99</v>
      </c>
      <c r="AI12" s="1" t="s">
        <v>103</v>
      </c>
      <c r="AJ12" s="1">
        <v>95</v>
      </c>
      <c r="AK12" s="1">
        <v>10</v>
      </c>
      <c r="AL12" s="1" t="s">
        <v>395</v>
      </c>
      <c r="AM12" s="1" t="s">
        <v>396</v>
      </c>
      <c r="AN12" s="1" t="s">
        <v>397</v>
      </c>
      <c r="AO12" s="1" t="s">
        <v>289</v>
      </c>
      <c r="AP12" s="1">
        <v>89.66</v>
      </c>
      <c r="AQ12" s="1">
        <v>0</v>
      </c>
      <c r="AR12" s="1"/>
      <c r="AS12" s="1"/>
      <c r="AT12" s="1"/>
      <c r="AU12" s="1"/>
      <c r="AV12" s="1"/>
      <c r="AW12" s="1"/>
      <c r="AX12" s="1" t="s">
        <v>398</v>
      </c>
      <c r="AY12" s="1" t="s">
        <v>399</v>
      </c>
      <c r="AZ12" s="1" t="s">
        <v>107</v>
      </c>
      <c r="BA12" s="1" t="s">
        <v>400</v>
      </c>
      <c r="BB12" s="1">
        <v>72.7</v>
      </c>
      <c r="BC12" s="1">
        <v>8.02</v>
      </c>
      <c r="BD12" s="1"/>
      <c r="BE12" s="1"/>
      <c r="BF12" s="1"/>
      <c r="BG12" s="1"/>
      <c r="BH12" s="1"/>
      <c r="BI12" s="1"/>
      <c r="BJ12" s="1" t="s">
        <v>401</v>
      </c>
      <c r="BK12" s="1" t="s">
        <v>402</v>
      </c>
      <c r="BL12" s="1" t="s">
        <v>403</v>
      </c>
      <c r="BM12" s="1" t="s">
        <v>404</v>
      </c>
      <c r="BN12" s="1">
        <v>13</v>
      </c>
      <c r="BO12" s="1"/>
      <c r="BP12" s="1" t="str">
        <f>HYPERLINK("https://nconnect.nicmar.ac.in/storage/profile/ProfilePhoto_P25700027_837251.jpg","Download")</f>
        <v>0</v>
      </c>
      <c r="BQ12" s="3"/>
      <c r="BR12" s="3"/>
      <c r="BS12" s="1" t="s">
        <v>114</v>
      </c>
      <c r="BT12" s="1" t="s">
        <v>115</v>
      </c>
      <c r="BU12" s="1" t="s">
        <v>116</v>
      </c>
      <c r="BV12" s="1" t="s">
        <v>117</v>
      </c>
      <c r="BW12" s="1"/>
    </row>
    <row r="13" spans="1:75">
      <c r="A13" s="1" t="s">
        <v>75</v>
      </c>
      <c r="B13" s="1" t="s">
        <v>76</v>
      </c>
      <c r="C13" s="1" t="s">
        <v>405</v>
      </c>
      <c r="D13" s="1" t="s">
        <v>406</v>
      </c>
      <c r="E13" s="1"/>
      <c r="F13" s="1" t="s">
        <v>407</v>
      </c>
      <c r="G13" s="1" t="s">
        <v>408</v>
      </c>
      <c r="H13" s="1" t="s">
        <v>409</v>
      </c>
      <c r="I13" s="1" t="s">
        <v>410</v>
      </c>
      <c r="J13" s="1">
        <v>6354105510</v>
      </c>
      <c r="K13" s="1" t="s">
        <v>83</v>
      </c>
      <c r="L13" s="1" t="s">
        <v>411</v>
      </c>
      <c r="M13" s="1" t="s">
        <v>85</v>
      </c>
      <c r="N13" s="1" t="s">
        <v>412</v>
      </c>
      <c r="O13" s="1"/>
      <c r="P13" s="1" t="s">
        <v>190</v>
      </c>
      <c r="Q13" s="1" t="s">
        <v>413</v>
      </c>
      <c r="R13" s="1" t="s">
        <v>414</v>
      </c>
      <c r="S13" s="1">
        <v>9998401535</v>
      </c>
      <c r="T13" s="1" t="s">
        <v>334</v>
      </c>
      <c r="U13" s="1" t="s">
        <v>415</v>
      </c>
      <c r="V13" s="1">
        <v>8757507689</v>
      </c>
      <c r="W13" s="1" t="s">
        <v>92</v>
      </c>
      <c r="X13" s="1" t="s">
        <v>416</v>
      </c>
      <c r="Y13" s="1" t="s">
        <v>417</v>
      </c>
      <c r="Z13" s="1" t="s">
        <v>418</v>
      </c>
      <c r="AA13" s="1" t="s">
        <v>419</v>
      </c>
      <c r="AB13" s="1" t="s">
        <v>417</v>
      </c>
      <c r="AC13" s="1" t="s">
        <v>418</v>
      </c>
      <c r="AD13" s="1">
        <v>8.38</v>
      </c>
      <c r="AE13" s="1" t="s">
        <v>96</v>
      </c>
      <c r="AF13" s="1" t="s">
        <v>420</v>
      </c>
      <c r="AG13" s="1" t="s">
        <v>421</v>
      </c>
      <c r="AH13" s="1" t="s">
        <v>422</v>
      </c>
      <c r="AI13" s="1" t="s">
        <v>203</v>
      </c>
      <c r="AJ13" s="1">
        <v>71.5</v>
      </c>
      <c r="AK13" s="1"/>
      <c r="AL13" s="1" t="s">
        <v>420</v>
      </c>
      <c r="AM13" s="1" t="s">
        <v>421</v>
      </c>
      <c r="AN13" s="1" t="s">
        <v>103</v>
      </c>
      <c r="AO13" s="1" t="s">
        <v>206</v>
      </c>
      <c r="AP13" s="1">
        <v>70.3</v>
      </c>
      <c r="AQ13" s="1"/>
      <c r="AR13" s="1"/>
      <c r="AS13" s="1"/>
      <c r="AT13" s="1"/>
      <c r="AU13" s="1"/>
      <c r="AV13" s="1"/>
      <c r="AW13" s="1"/>
      <c r="AX13" s="1" t="s">
        <v>423</v>
      </c>
      <c r="AY13" s="1" t="s">
        <v>424</v>
      </c>
      <c r="AZ13" s="1" t="s">
        <v>397</v>
      </c>
      <c r="BA13" s="1" t="s">
        <v>425</v>
      </c>
      <c r="BB13" s="1">
        <v>75.7</v>
      </c>
      <c r="BC13" s="1">
        <v>8.07</v>
      </c>
      <c r="BD13" s="1"/>
      <c r="BE13" s="1"/>
      <c r="BF13" s="1"/>
      <c r="BG13" s="1"/>
      <c r="BH13" s="1"/>
      <c r="BI13" s="1"/>
      <c r="BJ13" s="1" t="s">
        <v>426</v>
      </c>
      <c r="BK13" s="1" t="s">
        <v>427</v>
      </c>
      <c r="BL13" s="1" t="s">
        <v>428</v>
      </c>
      <c r="BM13" s="1" t="s">
        <v>429</v>
      </c>
      <c r="BN13" s="1">
        <v>21</v>
      </c>
      <c r="BO13" s="1" t="s">
        <v>430</v>
      </c>
      <c r="BP13" s="1" t="str">
        <f>HYPERLINK("https://nconnect.nicmar.ac.in/storage/profile/ProfilePhoto_P25700238_975162.jpg","Download")</f>
        <v>0</v>
      </c>
      <c r="BQ13" s="3"/>
      <c r="BR13" s="3"/>
      <c r="BS13" s="1" t="s">
        <v>114</v>
      </c>
      <c r="BT13" s="1" t="s">
        <v>115</v>
      </c>
      <c r="BU13" s="1" t="s">
        <v>116</v>
      </c>
      <c r="BV13" s="1" t="s">
        <v>117</v>
      </c>
      <c r="BW13" s="1"/>
    </row>
    <row r="14" spans="1:75">
      <c r="A14" s="1" t="s">
        <v>75</v>
      </c>
      <c r="B14" s="1" t="s">
        <v>76</v>
      </c>
      <c r="C14" s="1" t="s">
        <v>431</v>
      </c>
      <c r="D14" s="1" t="s">
        <v>432</v>
      </c>
      <c r="E14" s="1"/>
      <c r="F14" s="1" t="s">
        <v>433</v>
      </c>
      <c r="G14" s="1" t="s">
        <v>434</v>
      </c>
      <c r="H14" s="1" t="s">
        <v>435</v>
      </c>
      <c r="I14" s="1" t="s">
        <v>436</v>
      </c>
      <c r="J14" s="1">
        <v>7550151319</v>
      </c>
      <c r="K14" s="1" t="s">
        <v>83</v>
      </c>
      <c r="L14" s="1" t="s">
        <v>437</v>
      </c>
      <c r="M14" s="1" t="s">
        <v>85</v>
      </c>
      <c r="N14" s="1" t="s">
        <v>438</v>
      </c>
      <c r="O14" s="1"/>
      <c r="P14" s="1" t="s">
        <v>275</v>
      </c>
      <c r="Q14" s="1" t="s">
        <v>439</v>
      </c>
      <c r="R14" s="1" t="s">
        <v>440</v>
      </c>
      <c r="S14" s="1">
        <v>9444411061</v>
      </c>
      <c r="T14" s="1" t="s">
        <v>441</v>
      </c>
      <c r="U14" s="1" t="s">
        <v>442</v>
      </c>
      <c r="V14" s="1">
        <v>9952050377</v>
      </c>
      <c r="W14" s="1" t="s">
        <v>195</v>
      </c>
      <c r="X14" s="1" t="s">
        <v>443</v>
      </c>
      <c r="Y14" s="1" t="s">
        <v>444</v>
      </c>
      <c r="Z14" s="1" t="s">
        <v>445</v>
      </c>
      <c r="AA14" s="1" t="s">
        <v>443</v>
      </c>
      <c r="AB14" s="1" t="s">
        <v>444</v>
      </c>
      <c r="AC14" s="1" t="s">
        <v>445</v>
      </c>
      <c r="AD14" s="1">
        <v>9.23</v>
      </c>
      <c r="AE14" s="1" t="s">
        <v>96</v>
      </c>
      <c r="AF14" s="1" t="s">
        <v>446</v>
      </c>
      <c r="AG14" s="1" t="s">
        <v>205</v>
      </c>
      <c r="AH14" s="1" t="s">
        <v>228</v>
      </c>
      <c r="AI14" s="1" t="s">
        <v>138</v>
      </c>
      <c r="AJ14" s="1">
        <v>87.8</v>
      </c>
      <c r="AK14" s="1"/>
      <c r="AL14" s="1" t="s">
        <v>446</v>
      </c>
      <c r="AM14" s="1" t="s">
        <v>205</v>
      </c>
      <c r="AN14" s="1" t="s">
        <v>447</v>
      </c>
      <c r="AO14" s="1" t="s">
        <v>174</v>
      </c>
      <c r="AP14" s="1">
        <v>88.8</v>
      </c>
      <c r="AQ14" s="1"/>
      <c r="AR14" s="1"/>
      <c r="AS14" s="1"/>
      <c r="AT14" s="1"/>
      <c r="AU14" s="1"/>
      <c r="AV14" s="1"/>
      <c r="AW14" s="1"/>
      <c r="AX14" s="1" t="s">
        <v>448</v>
      </c>
      <c r="AY14" s="1" t="s">
        <v>449</v>
      </c>
      <c r="AZ14" s="1" t="s">
        <v>450</v>
      </c>
      <c r="BA14" s="1" t="s">
        <v>451</v>
      </c>
      <c r="BB14" s="1">
        <v>86.9</v>
      </c>
      <c r="BC14" s="1">
        <v>8.69</v>
      </c>
      <c r="BD14" s="1"/>
      <c r="BE14" s="1"/>
      <c r="BF14" s="1"/>
      <c r="BG14" s="1"/>
      <c r="BH14" s="1"/>
      <c r="BI14" s="1"/>
      <c r="BJ14" s="1" t="s">
        <v>452</v>
      </c>
      <c r="BK14" s="1"/>
      <c r="BL14" s="1"/>
      <c r="BM14" s="1" t="s">
        <v>453</v>
      </c>
      <c r="BN14" s="1">
        <v>12</v>
      </c>
      <c r="BO14" s="1" t="s">
        <v>454</v>
      </c>
      <c r="BP14" s="1" t="str">
        <f>HYPERLINK("https://nconnect.nicmar.ac.in/storage/profile/ProfilePhoto_P25700188_342579.jpg","Download")</f>
        <v>0</v>
      </c>
      <c r="BQ14" s="3"/>
      <c r="BR14" s="3"/>
      <c r="BS14" s="1" t="s">
        <v>114</v>
      </c>
      <c r="BT14" s="1" t="s">
        <v>115</v>
      </c>
      <c r="BU14" s="1" t="s">
        <v>116</v>
      </c>
      <c r="BV14" s="1" t="s">
        <v>117</v>
      </c>
      <c r="BW14" s="1"/>
    </row>
    <row r="15" spans="1:75">
      <c r="A15" s="1" t="s">
        <v>349</v>
      </c>
      <c r="B15" s="1" t="s">
        <v>76</v>
      </c>
      <c r="C15" s="1" t="s">
        <v>455</v>
      </c>
      <c r="D15" s="1" t="s">
        <v>456</v>
      </c>
      <c r="E15" s="1"/>
      <c r="F15" s="1" t="s">
        <v>457</v>
      </c>
      <c r="G15" s="1" t="s">
        <v>458</v>
      </c>
      <c r="H15" s="1" t="s">
        <v>459</v>
      </c>
      <c r="I15" s="1" t="s">
        <v>460</v>
      </c>
      <c r="J15" s="1">
        <v>6296086996</v>
      </c>
      <c r="K15" s="1" t="s">
        <v>83</v>
      </c>
      <c r="L15" s="1" t="s">
        <v>461</v>
      </c>
      <c r="M15" s="1" t="s">
        <v>85</v>
      </c>
      <c r="N15" s="1" t="s">
        <v>462</v>
      </c>
      <c r="O15" s="1"/>
      <c r="P15" s="1" t="s">
        <v>87</v>
      </c>
      <c r="Q15" s="1" t="s">
        <v>463</v>
      </c>
      <c r="R15" s="1" t="s">
        <v>464</v>
      </c>
      <c r="S15" s="1">
        <v>9800112285</v>
      </c>
      <c r="T15" s="1" t="s">
        <v>465</v>
      </c>
      <c r="U15" s="1" t="s">
        <v>466</v>
      </c>
      <c r="V15" s="1">
        <v>9574448041</v>
      </c>
      <c r="W15" s="1" t="s">
        <v>92</v>
      </c>
      <c r="X15" s="1" t="s">
        <v>467</v>
      </c>
      <c r="Y15" s="1" t="s">
        <v>468</v>
      </c>
      <c r="Z15" s="1" t="s">
        <v>469</v>
      </c>
      <c r="AA15" s="1" t="s">
        <v>470</v>
      </c>
      <c r="AB15" s="1" t="s">
        <v>471</v>
      </c>
      <c r="AC15" s="1" t="s">
        <v>472</v>
      </c>
      <c r="AD15" s="1">
        <v>8.7</v>
      </c>
      <c r="AE15" s="1" t="s">
        <v>96</v>
      </c>
      <c r="AF15" s="1" t="s">
        <v>473</v>
      </c>
      <c r="AG15" s="1" t="s">
        <v>205</v>
      </c>
      <c r="AH15" s="1" t="s">
        <v>369</v>
      </c>
      <c r="AI15" s="1" t="s">
        <v>137</v>
      </c>
      <c r="AJ15" s="1">
        <v>72.4</v>
      </c>
      <c r="AK15" s="1"/>
      <c r="AL15" s="1" t="s">
        <v>473</v>
      </c>
      <c r="AM15" s="1" t="s">
        <v>205</v>
      </c>
      <c r="AN15" s="1" t="s">
        <v>289</v>
      </c>
      <c r="AO15" s="1" t="s">
        <v>474</v>
      </c>
      <c r="AP15" s="1">
        <v>76.4</v>
      </c>
      <c r="AQ15" s="1"/>
      <c r="AR15" s="1"/>
      <c r="AS15" s="1"/>
      <c r="AT15" s="1"/>
      <c r="AU15" s="1"/>
      <c r="AV15" s="1"/>
      <c r="AW15" s="1"/>
      <c r="AX15" s="1" t="s">
        <v>475</v>
      </c>
      <c r="AY15" s="1" t="s">
        <v>476</v>
      </c>
      <c r="AZ15" s="1" t="s">
        <v>477</v>
      </c>
      <c r="BA15" s="1" t="s">
        <v>478</v>
      </c>
      <c r="BB15" s="1">
        <v>73.2</v>
      </c>
      <c r="BC15" s="1">
        <v>8.07</v>
      </c>
      <c r="BD15" s="1"/>
      <c r="BE15" s="1"/>
      <c r="BF15" s="1"/>
      <c r="BG15" s="1"/>
      <c r="BH15" s="1"/>
      <c r="BI15" s="1"/>
      <c r="BJ15" s="1" t="s">
        <v>479</v>
      </c>
      <c r="BK15" s="1"/>
      <c r="BL15" s="1"/>
      <c r="BM15" s="1" t="s">
        <v>480</v>
      </c>
      <c r="BN15" s="1">
        <v>38</v>
      </c>
      <c r="BO15" s="1" t="s">
        <v>481</v>
      </c>
      <c r="BP15" s="1" t="str">
        <f>HYPERLINK("https://nconnect.nicmar.ac.in/storage/profile/ProfilePhoto_P25701084_612374.jpg","Download")</f>
        <v>0</v>
      </c>
      <c r="BQ15" s="3"/>
      <c r="BR15" s="3"/>
      <c r="BS15" s="1" t="s">
        <v>114</v>
      </c>
      <c r="BT15" s="1" t="s">
        <v>115</v>
      </c>
      <c r="BU15" s="1" t="s">
        <v>116</v>
      </c>
      <c r="BV15" s="1" t="s">
        <v>117</v>
      </c>
      <c r="BW15" s="1"/>
    </row>
    <row r="16" spans="1:75">
      <c r="A16" s="1" t="s">
        <v>75</v>
      </c>
      <c r="B16" s="1" t="s">
        <v>76</v>
      </c>
      <c r="C16" s="1" t="s">
        <v>482</v>
      </c>
      <c r="D16" s="1" t="s">
        <v>483</v>
      </c>
      <c r="E16" s="1"/>
      <c r="F16" s="1" t="s">
        <v>484</v>
      </c>
      <c r="G16" s="1" t="s">
        <v>485</v>
      </c>
      <c r="H16" s="1" t="s">
        <v>486</v>
      </c>
      <c r="I16" s="1" t="s">
        <v>487</v>
      </c>
      <c r="J16" s="1">
        <v>9995361307</v>
      </c>
      <c r="K16" s="1" t="s">
        <v>187</v>
      </c>
      <c r="L16" s="1" t="s">
        <v>488</v>
      </c>
      <c r="M16" s="1" t="s">
        <v>489</v>
      </c>
      <c r="N16" s="1" t="s">
        <v>490</v>
      </c>
      <c r="O16" s="1"/>
      <c r="P16" s="1" t="s">
        <v>87</v>
      </c>
      <c r="Q16" s="1" t="s">
        <v>491</v>
      </c>
      <c r="R16" s="1" t="s">
        <v>492</v>
      </c>
      <c r="S16" s="1">
        <v>7510861307</v>
      </c>
      <c r="T16" s="1" t="s">
        <v>493</v>
      </c>
      <c r="U16" s="1" t="s">
        <v>494</v>
      </c>
      <c r="V16" s="1">
        <v>9895820148</v>
      </c>
      <c r="W16" s="1" t="s">
        <v>92</v>
      </c>
      <c r="X16" s="1" t="s">
        <v>495</v>
      </c>
      <c r="Y16" s="1" t="s">
        <v>496</v>
      </c>
      <c r="Z16" s="1" t="s">
        <v>497</v>
      </c>
      <c r="AA16" s="1" t="s">
        <v>495</v>
      </c>
      <c r="AB16" s="1" t="s">
        <v>496</v>
      </c>
      <c r="AC16" s="1" t="s">
        <v>497</v>
      </c>
      <c r="AD16" s="1">
        <v>8.74</v>
      </c>
      <c r="AE16" s="1" t="s">
        <v>96</v>
      </c>
      <c r="AF16" s="1" t="s">
        <v>498</v>
      </c>
      <c r="AG16" s="1" t="s">
        <v>499</v>
      </c>
      <c r="AH16" s="1" t="s">
        <v>500</v>
      </c>
      <c r="AI16" s="1" t="s">
        <v>501</v>
      </c>
      <c r="AJ16" s="1">
        <v>92.95</v>
      </c>
      <c r="AK16" s="1"/>
      <c r="AL16" s="1" t="s">
        <v>498</v>
      </c>
      <c r="AM16" s="1" t="s">
        <v>499</v>
      </c>
      <c r="AN16" s="1" t="s">
        <v>422</v>
      </c>
      <c r="AO16" s="1" t="s">
        <v>203</v>
      </c>
      <c r="AP16" s="1">
        <v>84.92</v>
      </c>
      <c r="AQ16" s="1"/>
      <c r="AR16" s="1"/>
      <c r="AS16" s="1"/>
      <c r="AT16" s="1"/>
      <c r="AU16" s="1"/>
      <c r="AV16" s="1"/>
      <c r="AW16" s="1"/>
      <c r="AX16" s="1" t="s">
        <v>502</v>
      </c>
      <c r="AY16" s="1" t="s">
        <v>503</v>
      </c>
      <c r="AZ16" s="1" t="s">
        <v>99</v>
      </c>
      <c r="BA16" s="1" t="s">
        <v>477</v>
      </c>
      <c r="BB16" s="1">
        <v>70.15</v>
      </c>
      <c r="BC16" s="1">
        <v>7.39</v>
      </c>
      <c r="BD16" s="1"/>
      <c r="BE16" s="1"/>
      <c r="BF16" s="1"/>
      <c r="BG16" s="1"/>
      <c r="BH16" s="1"/>
      <c r="BI16" s="1"/>
      <c r="BJ16" s="1" t="s">
        <v>504</v>
      </c>
      <c r="BK16" s="1"/>
      <c r="BL16" s="1"/>
      <c r="BM16" s="1" t="s">
        <v>505</v>
      </c>
      <c r="BN16" s="1">
        <v>50</v>
      </c>
      <c r="BO16" s="1" t="s">
        <v>506</v>
      </c>
      <c r="BP16" s="1" t="str">
        <f>HYPERLINK("https://nconnect.nicmar.ac.in/storage/profile/ProfilePhoto_P25700134_358914.jpg","Download")</f>
        <v>0</v>
      </c>
      <c r="BQ16" s="3"/>
      <c r="BR16" s="3"/>
      <c r="BS16" s="1" t="s">
        <v>114</v>
      </c>
      <c r="BT16" s="1" t="s">
        <v>115</v>
      </c>
      <c r="BU16" s="1" t="s">
        <v>116</v>
      </c>
      <c r="BV16" s="1" t="s">
        <v>117</v>
      </c>
      <c r="BW16" s="1"/>
    </row>
    <row r="17" spans="1:75">
      <c r="A17" s="1" t="s">
        <v>75</v>
      </c>
      <c r="B17" s="1" t="s">
        <v>76</v>
      </c>
      <c r="C17" s="1" t="s">
        <v>507</v>
      </c>
      <c r="D17" s="1" t="s">
        <v>148</v>
      </c>
      <c r="E17" s="1" t="s">
        <v>508</v>
      </c>
      <c r="F17" s="1" t="s">
        <v>509</v>
      </c>
      <c r="G17" s="1" t="s">
        <v>510</v>
      </c>
      <c r="H17" s="1" t="s">
        <v>511</v>
      </c>
      <c r="I17" s="1" t="s">
        <v>512</v>
      </c>
      <c r="J17" s="1">
        <v>7900162345</v>
      </c>
      <c r="K17" s="1" t="s">
        <v>83</v>
      </c>
      <c r="L17" s="1" t="s">
        <v>513</v>
      </c>
      <c r="M17" s="1" t="s">
        <v>85</v>
      </c>
      <c r="N17" s="1" t="s">
        <v>514</v>
      </c>
      <c r="O17" s="1"/>
      <c r="P17" s="1" t="s">
        <v>275</v>
      </c>
      <c r="Q17" s="1" t="s">
        <v>515</v>
      </c>
      <c r="R17" s="1" t="s">
        <v>516</v>
      </c>
      <c r="S17" s="1">
        <v>9869781092</v>
      </c>
      <c r="T17" s="1" t="s">
        <v>517</v>
      </c>
      <c r="U17" s="1" t="s">
        <v>518</v>
      </c>
      <c r="V17" s="1">
        <v>9969453439</v>
      </c>
      <c r="W17" s="1" t="s">
        <v>441</v>
      </c>
      <c r="X17" s="1" t="s">
        <v>519</v>
      </c>
      <c r="Y17" s="1" t="s">
        <v>251</v>
      </c>
      <c r="Z17" s="1" t="s">
        <v>162</v>
      </c>
      <c r="AA17" s="1" t="s">
        <v>519</v>
      </c>
      <c r="AB17" s="1" t="s">
        <v>251</v>
      </c>
      <c r="AC17" s="1" t="s">
        <v>162</v>
      </c>
      <c r="AD17" s="1">
        <v>8.56</v>
      </c>
      <c r="AE17" s="1" t="s">
        <v>96</v>
      </c>
      <c r="AF17" s="1" t="s">
        <v>520</v>
      </c>
      <c r="AG17" s="1" t="s">
        <v>521</v>
      </c>
      <c r="AH17" s="1" t="s">
        <v>522</v>
      </c>
      <c r="AI17" s="1" t="s">
        <v>317</v>
      </c>
      <c r="AJ17" s="1">
        <v>81</v>
      </c>
      <c r="AK17" s="1"/>
      <c r="AL17" s="1" t="s">
        <v>523</v>
      </c>
      <c r="AM17" s="1" t="s">
        <v>521</v>
      </c>
      <c r="AN17" s="1" t="s">
        <v>524</v>
      </c>
      <c r="AO17" s="1" t="s">
        <v>525</v>
      </c>
      <c r="AP17" s="1">
        <v>67.69</v>
      </c>
      <c r="AQ17" s="1"/>
      <c r="AR17" s="1"/>
      <c r="AS17" s="1"/>
      <c r="AT17" s="1"/>
      <c r="AU17" s="1"/>
      <c r="AV17" s="1"/>
      <c r="AW17" s="1"/>
      <c r="AX17" s="1" t="s">
        <v>526</v>
      </c>
      <c r="AY17" s="1" t="s">
        <v>527</v>
      </c>
      <c r="AZ17" s="1" t="s">
        <v>231</v>
      </c>
      <c r="BA17" s="1" t="s">
        <v>141</v>
      </c>
      <c r="BB17" s="1">
        <v>80.6</v>
      </c>
      <c r="BC17" s="1">
        <v>8.56</v>
      </c>
      <c r="BD17" s="1"/>
      <c r="BE17" s="1"/>
      <c r="BF17" s="1"/>
      <c r="BG17" s="1"/>
      <c r="BH17" s="1"/>
      <c r="BI17" s="1"/>
      <c r="BJ17" s="1" t="s">
        <v>528</v>
      </c>
      <c r="BK17" s="1" t="s">
        <v>529</v>
      </c>
      <c r="BL17" s="1" t="s">
        <v>530</v>
      </c>
      <c r="BM17" s="1" t="s">
        <v>531</v>
      </c>
      <c r="BN17" s="1">
        <v>34</v>
      </c>
      <c r="BO17" s="1" t="s">
        <v>532</v>
      </c>
      <c r="BP17" s="1" t="str">
        <f>HYPERLINK("https://nconnect.nicmar.ac.in/storage/profile/ProfilePhoto_P25700246_546739.jpg","Download")</f>
        <v>0</v>
      </c>
      <c r="BQ17" s="3"/>
      <c r="BR17" s="3"/>
      <c r="BS17" s="1" t="s">
        <v>114</v>
      </c>
      <c r="BT17" s="1" t="s">
        <v>115</v>
      </c>
      <c r="BU17" s="1" t="s">
        <v>116</v>
      </c>
      <c r="BV17" s="1" t="s">
        <v>117</v>
      </c>
      <c r="BW17" s="1"/>
    </row>
    <row r="18" spans="1:75">
      <c r="A18" s="1" t="s">
        <v>75</v>
      </c>
      <c r="B18" s="1" t="s">
        <v>76</v>
      </c>
      <c r="C18" s="1" t="s">
        <v>533</v>
      </c>
      <c r="D18" s="1" t="s">
        <v>534</v>
      </c>
      <c r="E18" s="1" t="s">
        <v>535</v>
      </c>
      <c r="F18" s="1" t="s">
        <v>536</v>
      </c>
      <c r="G18" s="1" t="s">
        <v>537</v>
      </c>
      <c r="H18" s="1" t="s">
        <v>538</v>
      </c>
      <c r="I18" s="1" t="s">
        <v>539</v>
      </c>
      <c r="J18" s="1">
        <v>8308779295</v>
      </c>
      <c r="K18" s="1" t="s">
        <v>83</v>
      </c>
      <c r="L18" s="1" t="s">
        <v>540</v>
      </c>
      <c r="M18" s="1" t="s">
        <v>85</v>
      </c>
      <c r="N18" s="1" t="s">
        <v>514</v>
      </c>
      <c r="O18" s="1"/>
      <c r="P18" s="1" t="s">
        <v>87</v>
      </c>
      <c r="Q18" s="1" t="s">
        <v>541</v>
      </c>
      <c r="R18" s="1" t="s">
        <v>542</v>
      </c>
      <c r="S18" s="1">
        <v>9420012124</v>
      </c>
      <c r="T18" s="1" t="s">
        <v>543</v>
      </c>
      <c r="U18" s="1" t="s">
        <v>544</v>
      </c>
      <c r="V18" s="1">
        <v>9168619132</v>
      </c>
      <c r="W18" s="1" t="s">
        <v>92</v>
      </c>
      <c r="X18" s="1" t="s">
        <v>545</v>
      </c>
      <c r="Y18" s="1" t="s">
        <v>197</v>
      </c>
      <c r="Z18" s="1" t="s">
        <v>162</v>
      </c>
      <c r="AA18" s="1" t="s">
        <v>546</v>
      </c>
      <c r="AB18" s="1" t="s">
        <v>547</v>
      </c>
      <c r="AC18" s="1" t="s">
        <v>162</v>
      </c>
      <c r="AD18" s="1">
        <v>8.28</v>
      </c>
      <c r="AE18" s="1" t="s">
        <v>96</v>
      </c>
      <c r="AF18" s="1" t="s">
        <v>548</v>
      </c>
      <c r="AG18" s="1" t="s">
        <v>549</v>
      </c>
      <c r="AH18" s="1" t="s">
        <v>422</v>
      </c>
      <c r="AI18" s="1" t="s">
        <v>203</v>
      </c>
      <c r="AJ18" s="1">
        <v>87.8</v>
      </c>
      <c r="AK18" s="1"/>
      <c r="AL18" s="1" t="s">
        <v>550</v>
      </c>
      <c r="AM18" s="1" t="s">
        <v>551</v>
      </c>
      <c r="AN18" s="1" t="s">
        <v>103</v>
      </c>
      <c r="AO18" s="1" t="s">
        <v>255</v>
      </c>
      <c r="AP18" s="1">
        <v>72</v>
      </c>
      <c r="AQ18" s="1"/>
      <c r="AR18" s="1"/>
      <c r="AS18" s="1"/>
      <c r="AT18" s="1"/>
      <c r="AU18" s="1"/>
      <c r="AV18" s="1"/>
      <c r="AW18" s="1"/>
      <c r="AX18" s="1" t="s">
        <v>229</v>
      </c>
      <c r="AY18" s="1" t="s">
        <v>552</v>
      </c>
      <c r="AZ18" s="1" t="s">
        <v>372</v>
      </c>
      <c r="BA18" s="1" t="s">
        <v>553</v>
      </c>
      <c r="BB18" s="1">
        <v>78.23</v>
      </c>
      <c r="BC18" s="1">
        <v>8.79</v>
      </c>
      <c r="BD18" s="1"/>
      <c r="BE18" s="1"/>
      <c r="BF18" s="1"/>
      <c r="BG18" s="1"/>
      <c r="BH18" s="1"/>
      <c r="BI18" s="1"/>
      <c r="BJ18" s="1" t="s">
        <v>554</v>
      </c>
      <c r="BK18" s="1" t="s">
        <v>555</v>
      </c>
      <c r="BL18" s="1" t="s">
        <v>556</v>
      </c>
      <c r="BM18" s="1" t="s">
        <v>557</v>
      </c>
      <c r="BN18" s="1">
        <v>31</v>
      </c>
      <c r="BO18" s="1" t="s">
        <v>558</v>
      </c>
      <c r="BP18" s="1" t="str">
        <f>HYPERLINK("https://nconnect.nicmar.ac.in/storage/profile/ProfilePhoto_P25700741_246781.jpg","Download")</f>
        <v>0</v>
      </c>
      <c r="BQ18" s="3"/>
      <c r="BR18" s="3"/>
      <c r="BS18" s="1" t="s">
        <v>114</v>
      </c>
      <c r="BT18" s="1" t="s">
        <v>115</v>
      </c>
      <c r="BU18" s="1" t="s">
        <v>116</v>
      </c>
      <c r="BV18" s="1" t="s">
        <v>117</v>
      </c>
      <c r="BW18" s="1"/>
    </row>
    <row r="19" spans="1:75">
      <c r="A19" s="1" t="s">
        <v>349</v>
      </c>
      <c r="B19" s="1" t="s">
        <v>76</v>
      </c>
      <c r="C19" s="1" t="s">
        <v>559</v>
      </c>
      <c r="D19" s="1" t="s">
        <v>560</v>
      </c>
      <c r="E19" s="1"/>
      <c r="F19" s="1" t="s">
        <v>561</v>
      </c>
      <c r="G19" s="1" t="s">
        <v>562</v>
      </c>
      <c r="H19" s="1" t="s">
        <v>563</v>
      </c>
      <c r="I19" s="1" t="s">
        <v>564</v>
      </c>
      <c r="J19" s="1">
        <v>9970758307</v>
      </c>
      <c r="K19" s="1" t="s">
        <v>83</v>
      </c>
      <c r="L19" s="1" t="s">
        <v>565</v>
      </c>
      <c r="M19" s="1" t="s">
        <v>85</v>
      </c>
      <c r="N19" s="1" t="s">
        <v>566</v>
      </c>
      <c r="O19" s="1"/>
      <c r="P19" s="1" t="s">
        <v>190</v>
      </c>
      <c r="Q19" s="1" t="s">
        <v>567</v>
      </c>
      <c r="R19" s="1" t="s">
        <v>568</v>
      </c>
      <c r="S19" s="1">
        <v>9850849109</v>
      </c>
      <c r="T19" s="1" t="s">
        <v>248</v>
      </c>
      <c r="U19" s="1" t="s">
        <v>569</v>
      </c>
      <c r="V19" s="1">
        <v>9921145408</v>
      </c>
      <c r="W19" s="1" t="s">
        <v>222</v>
      </c>
      <c r="X19" s="1" t="s">
        <v>570</v>
      </c>
      <c r="Y19" s="1" t="s">
        <v>571</v>
      </c>
      <c r="Z19" s="1" t="s">
        <v>162</v>
      </c>
      <c r="AA19" s="1" t="s">
        <v>572</v>
      </c>
      <c r="AB19" s="1" t="s">
        <v>573</v>
      </c>
      <c r="AC19" s="1" t="s">
        <v>95</v>
      </c>
      <c r="AD19" s="1">
        <v>8.33</v>
      </c>
      <c r="AE19" s="1" t="s">
        <v>96</v>
      </c>
      <c r="AF19" s="1" t="s">
        <v>574</v>
      </c>
      <c r="AG19" s="1" t="s">
        <v>575</v>
      </c>
      <c r="AH19" s="1" t="s">
        <v>369</v>
      </c>
      <c r="AI19" s="1" t="s">
        <v>137</v>
      </c>
      <c r="AJ19" s="1">
        <v>60.4</v>
      </c>
      <c r="AK19" s="1"/>
      <c r="AL19" s="1" t="s">
        <v>576</v>
      </c>
      <c r="AM19" s="1" t="s">
        <v>575</v>
      </c>
      <c r="AN19" s="1" t="s">
        <v>577</v>
      </c>
      <c r="AO19" s="1" t="s">
        <v>474</v>
      </c>
      <c r="AP19" s="1">
        <v>69.6</v>
      </c>
      <c r="AQ19" s="1"/>
      <c r="AR19" s="1"/>
      <c r="AS19" s="1"/>
      <c r="AT19" s="1"/>
      <c r="AU19" s="1"/>
      <c r="AV19" s="1"/>
      <c r="AW19" s="1"/>
      <c r="AX19" s="1" t="s">
        <v>578</v>
      </c>
      <c r="AY19" s="1" t="s">
        <v>579</v>
      </c>
      <c r="AZ19" s="1" t="s">
        <v>580</v>
      </c>
      <c r="BA19" s="1" t="s">
        <v>581</v>
      </c>
      <c r="BB19" s="1">
        <v>80.37</v>
      </c>
      <c r="BC19" s="1">
        <v>8.46</v>
      </c>
      <c r="BD19" s="1"/>
      <c r="BE19" s="1"/>
      <c r="BF19" s="1"/>
      <c r="BG19" s="1"/>
      <c r="BH19" s="1"/>
      <c r="BI19" s="1"/>
      <c r="BJ19" s="1" t="s">
        <v>582</v>
      </c>
      <c r="BK19" s="1" t="s">
        <v>583</v>
      </c>
      <c r="BL19" s="1" t="s">
        <v>584</v>
      </c>
      <c r="BM19" s="1" t="s">
        <v>585</v>
      </c>
      <c r="BN19" s="1">
        <v>21</v>
      </c>
      <c r="BO19" s="1"/>
      <c r="BP19" s="1" t="str">
        <f>HYPERLINK("https://nconnect.nicmar.ac.in/storage/profile/ProfilePhoto_P25701014_782496.jpg","Download")</f>
        <v>0</v>
      </c>
      <c r="BQ19" s="3"/>
      <c r="BR19" s="3"/>
      <c r="BS19" s="1" t="s">
        <v>114</v>
      </c>
      <c r="BT19" s="1" t="s">
        <v>115</v>
      </c>
      <c r="BU19" s="1" t="s">
        <v>116</v>
      </c>
      <c r="BV19" s="1" t="s">
        <v>117</v>
      </c>
      <c r="BW19" s="1"/>
    </row>
    <row r="20" spans="1:75">
      <c r="A20" s="1" t="s">
        <v>75</v>
      </c>
      <c r="B20" s="1" t="s">
        <v>76</v>
      </c>
      <c r="C20" s="1" t="s">
        <v>586</v>
      </c>
      <c r="D20" s="1" t="s">
        <v>587</v>
      </c>
      <c r="E20" s="1"/>
      <c r="F20" s="1" t="s">
        <v>588</v>
      </c>
      <c r="G20" s="1" t="s">
        <v>589</v>
      </c>
      <c r="H20" s="1" t="s">
        <v>590</v>
      </c>
      <c r="I20" s="1" t="s">
        <v>591</v>
      </c>
      <c r="J20" s="1">
        <v>7095626628</v>
      </c>
      <c r="K20" s="1" t="s">
        <v>187</v>
      </c>
      <c r="L20" s="1" t="s">
        <v>592</v>
      </c>
      <c r="M20" s="1" t="s">
        <v>85</v>
      </c>
      <c r="N20" s="1" t="s">
        <v>593</v>
      </c>
      <c r="O20" s="1"/>
      <c r="P20" s="1" t="s">
        <v>190</v>
      </c>
      <c r="Q20" s="1" t="s">
        <v>594</v>
      </c>
      <c r="R20" s="1" t="s">
        <v>595</v>
      </c>
      <c r="S20" s="1">
        <v>7569920980</v>
      </c>
      <c r="T20" s="1" t="s">
        <v>596</v>
      </c>
      <c r="U20" s="1" t="s">
        <v>597</v>
      </c>
      <c r="V20" s="1">
        <v>9505935783</v>
      </c>
      <c r="W20" s="1" t="s">
        <v>598</v>
      </c>
      <c r="X20" s="1" t="s">
        <v>599</v>
      </c>
      <c r="Y20" s="1" t="s">
        <v>600</v>
      </c>
      <c r="Z20" s="1" t="s">
        <v>601</v>
      </c>
      <c r="AA20" s="1" t="s">
        <v>602</v>
      </c>
      <c r="AB20" s="1" t="s">
        <v>600</v>
      </c>
      <c r="AC20" s="1" t="s">
        <v>601</v>
      </c>
      <c r="AD20" s="1">
        <v>9.13</v>
      </c>
      <c r="AE20" s="1" t="s">
        <v>96</v>
      </c>
      <c r="AF20" s="1" t="s">
        <v>603</v>
      </c>
      <c r="AG20" s="1" t="s">
        <v>604</v>
      </c>
      <c r="AH20" s="1" t="s">
        <v>103</v>
      </c>
      <c r="AI20" s="1" t="s">
        <v>228</v>
      </c>
      <c r="AJ20" s="1">
        <v>97</v>
      </c>
      <c r="AK20" s="1">
        <v>9.7</v>
      </c>
      <c r="AL20" s="1"/>
      <c r="AM20" s="1"/>
      <c r="AN20" s="1"/>
      <c r="AO20" s="1"/>
      <c r="AP20" s="1"/>
      <c r="AQ20" s="1"/>
      <c r="AR20" s="1" t="s">
        <v>256</v>
      </c>
      <c r="AS20" s="1" t="s">
        <v>605</v>
      </c>
      <c r="AT20" s="1" t="s">
        <v>397</v>
      </c>
      <c r="AU20" s="1" t="s">
        <v>606</v>
      </c>
      <c r="AV20" s="1">
        <v>90.15</v>
      </c>
      <c r="AW20" s="1"/>
      <c r="AX20" s="1" t="s">
        <v>607</v>
      </c>
      <c r="AY20" s="1" t="s">
        <v>608</v>
      </c>
      <c r="AZ20" s="1" t="s">
        <v>609</v>
      </c>
      <c r="BA20" s="1" t="s">
        <v>610</v>
      </c>
      <c r="BB20" s="1">
        <v>81.3</v>
      </c>
      <c r="BC20" s="1">
        <v>8.88</v>
      </c>
      <c r="BD20" s="1"/>
      <c r="BE20" s="1"/>
      <c r="BF20" s="1"/>
      <c r="BG20" s="1"/>
      <c r="BH20" s="1"/>
      <c r="BI20" s="1"/>
      <c r="BJ20" s="1" t="s">
        <v>611</v>
      </c>
      <c r="BK20" s="1"/>
      <c r="BL20" s="1"/>
      <c r="BM20" s="1" t="s">
        <v>612</v>
      </c>
      <c r="BN20" s="1">
        <v>41</v>
      </c>
      <c r="BO20" s="1"/>
      <c r="BP20" s="1" t="str">
        <f>HYPERLINK("https://nconnect.nicmar.ac.in/storage/profile/ProfilePhoto_P25700126_934175.jpg","Download")</f>
        <v>0</v>
      </c>
      <c r="BQ20" s="3"/>
      <c r="BR20" s="3"/>
      <c r="BS20" s="1" t="s">
        <v>114</v>
      </c>
      <c r="BT20" s="1" t="s">
        <v>115</v>
      </c>
      <c r="BU20" s="1" t="s">
        <v>116</v>
      </c>
      <c r="BV20" s="1" t="s">
        <v>117</v>
      </c>
      <c r="BW20" s="1"/>
    </row>
    <row r="21" spans="1:75">
      <c r="A21" s="1" t="s">
        <v>75</v>
      </c>
      <c r="B21" s="1" t="s">
        <v>76</v>
      </c>
      <c r="C21" s="1" t="s">
        <v>613</v>
      </c>
      <c r="D21" s="1" t="s">
        <v>614</v>
      </c>
      <c r="E21" s="1" t="s">
        <v>615</v>
      </c>
      <c r="F21" s="1" t="s">
        <v>616</v>
      </c>
      <c r="G21" s="1" t="s">
        <v>617</v>
      </c>
      <c r="H21" s="1" t="s">
        <v>618</v>
      </c>
      <c r="I21" s="1" t="s">
        <v>619</v>
      </c>
      <c r="J21" s="1">
        <v>8850605554</v>
      </c>
      <c r="K21" s="1" t="s">
        <v>83</v>
      </c>
      <c r="L21" s="1" t="s">
        <v>620</v>
      </c>
      <c r="M21" s="1" t="s">
        <v>85</v>
      </c>
      <c r="N21" s="1" t="s">
        <v>621</v>
      </c>
      <c r="O21" s="1"/>
      <c r="P21" s="1" t="s">
        <v>87</v>
      </c>
      <c r="Q21" s="1" t="s">
        <v>622</v>
      </c>
      <c r="R21" s="1" t="s">
        <v>623</v>
      </c>
      <c r="S21" s="1">
        <v>9969579719</v>
      </c>
      <c r="T21" s="1" t="s">
        <v>624</v>
      </c>
      <c r="U21" s="1" t="s">
        <v>625</v>
      </c>
      <c r="V21" s="1">
        <v>9987624270</v>
      </c>
      <c r="W21" s="1" t="s">
        <v>626</v>
      </c>
      <c r="X21" s="1" t="s">
        <v>627</v>
      </c>
      <c r="Y21" s="1" t="s">
        <v>161</v>
      </c>
      <c r="Z21" s="1" t="s">
        <v>162</v>
      </c>
      <c r="AA21" s="1" t="s">
        <v>628</v>
      </c>
      <c r="AB21" s="1" t="s">
        <v>161</v>
      </c>
      <c r="AC21" s="1" t="s">
        <v>162</v>
      </c>
      <c r="AD21" s="1">
        <v>7.97</v>
      </c>
      <c r="AE21" s="1" t="s">
        <v>96</v>
      </c>
      <c r="AF21" s="1" t="s">
        <v>629</v>
      </c>
      <c r="AG21" s="1" t="s">
        <v>630</v>
      </c>
      <c r="AH21" s="1" t="s">
        <v>631</v>
      </c>
      <c r="AI21" s="1" t="s">
        <v>317</v>
      </c>
      <c r="AJ21" s="1">
        <v>76.6</v>
      </c>
      <c r="AK21" s="1">
        <v>0</v>
      </c>
      <c r="AL21" s="1" t="s">
        <v>632</v>
      </c>
      <c r="AM21" s="1" t="s">
        <v>630</v>
      </c>
      <c r="AN21" s="1" t="s">
        <v>524</v>
      </c>
      <c r="AO21" s="1" t="s">
        <v>577</v>
      </c>
      <c r="AP21" s="1">
        <v>61.38</v>
      </c>
      <c r="AQ21" s="1">
        <v>0</v>
      </c>
      <c r="AR21" s="1"/>
      <c r="AS21" s="1"/>
      <c r="AT21" s="1"/>
      <c r="AU21" s="1"/>
      <c r="AV21" s="1"/>
      <c r="AW21" s="1"/>
      <c r="AX21" s="1" t="s">
        <v>259</v>
      </c>
      <c r="AY21" s="1" t="s">
        <v>633</v>
      </c>
      <c r="AZ21" s="1" t="s">
        <v>231</v>
      </c>
      <c r="BA21" s="1" t="s">
        <v>141</v>
      </c>
      <c r="BB21" s="1">
        <v>73.65</v>
      </c>
      <c r="BC21" s="1">
        <v>8.26</v>
      </c>
      <c r="BD21" s="1"/>
      <c r="BE21" s="1"/>
      <c r="BF21" s="1"/>
      <c r="BG21" s="1"/>
      <c r="BH21" s="1"/>
      <c r="BI21" s="1"/>
      <c r="BJ21" s="1" t="s">
        <v>634</v>
      </c>
      <c r="BK21" s="1" t="s">
        <v>635</v>
      </c>
      <c r="BL21" s="1" t="s">
        <v>636</v>
      </c>
      <c r="BM21" s="1" t="s">
        <v>637</v>
      </c>
      <c r="BN21" s="1">
        <v>16</v>
      </c>
      <c r="BO21" s="1" t="s">
        <v>638</v>
      </c>
      <c r="BP21" s="1" t="str">
        <f>HYPERLINK("https://nconnect.nicmar.ac.in/storage/profile/ProfilePhoto_P25700229_187625.jpg","Download")</f>
        <v>0</v>
      </c>
      <c r="BQ21" s="3"/>
      <c r="BR21" s="3"/>
      <c r="BS21" s="1" t="s">
        <v>114</v>
      </c>
      <c r="BT21" s="1" t="s">
        <v>115</v>
      </c>
      <c r="BU21" s="1" t="s">
        <v>116</v>
      </c>
      <c r="BV21" s="1" t="s">
        <v>117</v>
      </c>
      <c r="BW21" s="1"/>
    </row>
    <row r="22" spans="1:75">
      <c r="A22" s="1" t="s">
        <v>75</v>
      </c>
      <c r="B22" s="1" t="s">
        <v>76</v>
      </c>
      <c r="C22" s="1" t="s">
        <v>639</v>
      </c>
      <c r="D22" s="1" t="s">
        <v>640</v>
      </c>
      <c r="E22" s="1"/>
      <c r="F22" s="1" t="s">
        <v>641</v>
      </c>
      <c r="G22" s="1" t="s">
        <v>642</v>
      </c>
      <c r="H22" s="1" t="s">
        <v>643</v>
      </c>
      <c r="I22" s="1" t="s">
        <v>644</v>
      </c>
      <c r="J22" s="1">
        <v>7068336907</v>
      </c>
      <c r="K22" s="1" t="s">
        <v>83</v>
      </c>
      <c r="L22" s="1" t="s">
        <v>645</v>
      </c>
      <c r="M22" s="1" t="s">
        <v>85</v>
      </c>
      <c r="N22" s="1" t="s">
        <v>304</v>
      </c>
      <c r="O22" s="1"/>
      <c r="P22" s="1" t="s">
        <v>87</v>
      </c>
      <c r="Q22" s="1" t="s">
        <v>646</v>
      </c>
      <c r="R22" s="1" t="s">
        <v>647</v>
      </c>
      <c r="S22" s="1">
        <v>9044024038</v>
      </c>
      <c r="T22" s="1" t="s">
        <v>517</v>
      </c>
      <c r="U22" s="1" t="s">
        <v>648</v>
      </c>
      <c r="V22" s="1">
        <v>8090008254</v>
      </c>
      <c r="W22" s="1" t="s">
        <v>92</v>
      </c>
      <c r="X22" s="1" t="s">
        <v>649</v>
      </c>
      <c r="Y22" s="1" t="s">
        <v>650</v>
      </c>
      <c r="Z22" s="1" t="s">
        <v>312</v>
      </c>
      <c r="AA22" s="1" t="s">
        <v>649</v>
      </c>
      <c r="AB22" s="1" t="s">
        <v>650</v>
      </c>
      <c r="AC22" s="1" t="s">
        <v>312</v>
      </c>
      <c r="AD22" s="1">
        <v>8.36</v>
      </c>
      <c r="AE22" s="1" t="s">
        <v>96</v>
      </c>
      <c r="AF22" s="1" t="s">
        <v>651</v>
      </c>
      <c r="AG22" s="1" t="s">
        <v>652</v>
      </c>
      <c r="AH22" s="1" t="s">
        <v>422</v>
      </c>
      <c r="AI22" s="1" t="s">
        <v>316</v>
      </c>
      <c r="AJ22" s="1">
        <v>95</v>
      </c>
      <c r="AK22" s="1">
        <v>10</v>
      </c>
      <c r="AL22" s="1" t="s">
        <v>653</v>
      </c>
      <c r="AM22" s="1" t="s">
        <v>652</v>
      </c>
      <c r="AN22" s="1" t="s">
        <v>103</v>
      </c>
      <c r="AO22" s="1" t="s">
        <v>137</v>
      </c>
      <c r="AP22" s="1">
        <v>72.6</v>
      </c>
      <c r="AQ22" s="1"/>
      <c r="AR22" s="1"/>
      <c r="AS22" s="1"/>
      <c r="AT22" s="1"/>
      <c r="AU22" s="1"/>
      <c r="AV22" s="1"/>
      <c r="AW22" s="1"/>
      <c r="AX22" s="1" t="s">
        <v>654</v>
      </c>
      <c r="AY22" s="1" t="s">
        <v>654</v>
      </c>
      <c r="AZ22" s="1" t="s">
        <v>525</v>
      </c>
      <c r="BA22" s="1" t="s">
        <v>655</v>
      </c>
      <c r="BB22" s="1">
        <v>72.2</v>
      </c>
      <c r="BC22" s="1"/>
      <c r="BD22" s="1"/>
      <c r="BE22" s="1"/>
      <c r="BF22" s="1"/>
      <c r="BG22" s="1"/>
      <c r="BH22" s="1"/>
      <c r="BI22" s="1"/>
      <c r="BJ22" s="1" t="s">
        <v>656</v>
      </c>
      <c r="BK22" s="1" t="s">
        <v>657</v>
      </c>
      <c r="BL22" s="1" t="s">
        <v>658</v>
      </c>
      <c r="BM22" s="1" t="s">
        <v>659</v>
      </c>
      <c r="BN22" s="1">
        <v>8</v>
      </c>
      <c r="BO22" s="1" t="s">
        <v>660</v>
      </c>
      <c r="BP22" s="1" t="str">
        <f>HYPERLINK("https://nconnect.nicmar.ac.in/storage/profile/ProfilePhoto_P25700138_159438.jpg","Download")</f>
        <v>0</v>
      </c>
      <c r="BQ22" s="3"/>
      <c r="BR22" s="3"/>
      <c r="BS22" s="1" t="s">
        <v>114</v>
      </c>
      <c r="BT22" s="1" t="s">
        <v>115</v>
      </c>
      <c r="BU22" s="1" t="s">
        <v>116</v>
      </c>
      <c r="BV22" s="1" t="s">
        <v>117</v>
      </c>
      <c r="BW22" s="1"/>
    </row>
    <row r="23" spans="1:75">
      <c r="A23" s="1" t="s">
        <v>75</v>
      </c>
      <c r="B23" s="1" t="s">
        <v>76</v>
      </c>
      <c r="C23" s="1" t="s">
        <v>661</v>
      </c>
      <c r="D23" s="1" t="s">
        <v>662</v>
      </c>
      <c r="E23" s="1" t="s">
        <v>663</v>
      </c>
      <c r="F23" s="1" t="s">
        <v>664</v>
      </c>
      <c r="G23" s="1" t="s">
        <v>665</v>
      </c>
      <c r="H23" s="1" t="s">
        <v>666</v>
      </c>
      <c r="I23" s="1" t="s">
        <v>667</v>
      </c>
      <c r="J23" s="1">
        <v>8390157668</v>
      </c>
      <c r="K23" s="1" t="s">
        <v>83</v>
      </c>
      <c r="L23" s="1" t="s">
        <v>668</v>
      </c>
      <c r="M23" s="1" t="s">
        <v>85</v>
      </c>
      <c r="N23" s="1" t="s">
        <v>669</v>
      </c>
      <c r="O23" s="1"/>
      <c r="P23" s="1" t="s">
        <v>190</v>
      </c>
      <c r="Q23" s="1" t="s">
        <v>670</v>
      </c>
      <c r="R23" s="1" t="s">
        <v>664</v>
      </c>
      <c r="S23" s="1">
        <v>9423413654</v>
      </c>
      <c r="T23" s="1" t="s">
        <v>280</v>
      </c>
      <c r="U23" s="1" t="s">
        <v>671</v>
      </c>
      <c r="V23" s="1">
        <v>7385536131</v>
      </c>
      <c r="W23" s="1" t="s">
        <v>222</v>
      </c>
      <c r="X23" s="1" t="s">
        <v>672</v>
      </c>
      <c r="Y23" s="1" t="s">
        <v>673</v>
      </c>
      <c r="Z23" s="1" t="s">
        <v>162</v>
      </c>
      <c r="AA23" s="1" t="s">
        <v>672</v>
      </c>
      <c r="AB23" s="1" t="s">
        <v>673</v>
      </c>
      <c r="AC23" s="1" t="s">
        <v>162</v>
      </c>
      <c r="AD23" s="1">
        <v>8.9</v>
      </c>
      <c r="AE23" s="1" t="s">
        <v>96</v>
      </c>
      <c r="AF23" s="1" t="s">
        <v>674</v>
      </c>
      <c r="AG23" s="1" t="s">
        <v>675</v>
      </c>
      <c r="AH23" s="1" t="s">
        <v>524</v>
      </c>
      <c r="AI23" s="1" t="s">
        <v>206</v>
      </c>
      <c r="AJ23" s="1">
        <v>90.4</v>
      </c>
      <c r="AK23" s="1"/>
      <c r="AL23" s="1"/>
      <c r="AM23" s="1"/>
      <c r="AN23" s="1"/>
      <c r="AO23" s="1"/>
      <c r="AP23" s="1"/>
      <c r="AQ23" s="1"/>
      <c r="AR23" s="1" t="s">
        <v>256</v>
      </c>
      <c r="AS23" s="1" t="s">
        <v>676</v>
      </c>
      <c r="AT23" s="1" t="s">
        <v>677</v>
      </c>
      <c r="AU23" s="1" t="s">
        <v>678</v>
      </c>
      <c r="AV23" s="1">
        <v>89.2</v>
      </c>
      <c r="AW23" s="1"/>
      <c r="AX23" s="1" t="s">
        <v>679</v>
      </c>
      <c r="AY23" s="1" t="s">
        <v>680</v>
      </c>
      <c r="AZ23" s="1" t="s">
        <v>553</v>
      </c>
      <c r="BA23" s="1" t="s">
        <v>451</v>
      </c>
      <c r="BB23" s="1">
        <v>87.6</v>
      </c>
      <c r="BC23" s="1">
        <v>9.51</v>
      </c>
      <c r="BD23" s="1"/>
      <c r="BE23" s="1"/>
      <c r="BF23" s="1"/>
      <c r="BG23" s="1"/>
      <c r="BH23" s="1"/>
      <c r="BI23" s="1"/>
      <c r="BJ23" s="1" t="s">
        <v>681</v>
      </c>
      <c r="BK23" s="1"/>
      <c r="BL23" s="1"/>
      <c r="BM23" s="1" t="s">
        <v>682</v>
      </c>
      <c r="BN23" s="1">
        <v>30</v>
      </c>
      <c r="BO23" s="1" t="s">
        <v>683</v>
      </c>
      <c r="BP23" s="1" t="str">
        <f>HYPERLINK("https://nconnect.nicmar.ac.in/storage/profile/ProfilePhoto_P25700658_675928.jpg","Download")</f>
        <v>0</v>
      </c>
      <c r="BQ23" s="3"/>
      <c r="BR23" s="3"/>
      <c r="BS23" s="1" t="s">
        <v>114</v>
      </c>
      <c r="BT23" s="1" t="s">
        <v>115</v>
      </c>
      <c r="BU23" s="1" t="s">
        <v>116</v>
      </c>
      <c r="BV23" s="1" t="s">
        <v>117</v>
      </c>
      <c r="BW23" s="1"/>
    </row>
    <row r="24" spans="1:75">
      <c r="A24" s="1" t="s">
        <v>349</v>
      </c>
      <c r="B24" s="1" t="s">
        <v>76</v>
      </c>
      <c r="C24" s="1" t="s">
        <v>684</v>
      </c>
      <c r="D24" s="1" t="s">
        <v>685</v>
      </c>
      <c r="E24" s="1" t="s">
        <v>686</v>
      </c>
      <c r="F24" s="1" t="s">
        <v>687</v>
      </c>
      <c r="G24" s="1" t="s">
        <v>688</v>
      </c>
      <c r="H24" s="1" t="s">
        <v>689</v>
      </c>
      <c r="I24" s="1" t="s">
        <v>690</v>
      </c>
      <c r="J24" s="1">
        <v>9348687343</v>
      </c>
      <c r="K24" s="1" t="s">
        <v>187</v>
      </c>
      <c r="L24" s="1" t="s">
        <v>691</v>
      </c>
      <c r="M24" s="1" t="s">
        <v>85</v>
      </c>
      <c r="N24" s="1" t="s">
        <v>692</v>
      </c>
      <c r="O24" s="1"/>
      <c r="P24" s="1" t="s">
        <v>693</v>
      </c>
      <c r="Q24" s="1" t="s">
        <v>694</v>
      </c>
      <c r="R24" s="1" t="s">
        <v>695</v>
      </c>
      <c r="S24" s="1">
        <v>9556702907</v>
      </c>
      <c r="T24" s="1" t="s">
        <v>696</v>
      </c>
      <c r="U24" s="1" t="s">
        <v>697</v>
      </c>
      <c r="V24" s="1">
        <v>7735563982</v>
      </c>
      <c r="W24" s="1" t="s">
        <v>698</v>
      </c>
      <c r="X24" s="1" t="s">
        <v>699</v>
      </c>
      <c r="Y24" s="1" t="s">
        <v>700</v>
      </c>
      <c r="Z24" s="1" t="s">
        <v>701</v>
      </c>
      <c r="AA24" s="1" t="s">
        <v>699</v>
      </c>
      <c r="AB24" s="1" t="s">
        <v>700</v>
      </c>
      <c r="AC24" s="1" t="s">
        <v>701</v>
      </c>
      <c r="AD24" s="1">
        <v>8.3</v>
      </c>
      <c r="AE24" s="1" t="s">
        <v>96</v>
      </c>
      <c r="AF24" s="1" t="s">
        <v>702</v>
      </c>
      <c r="AG24" s="1" t="s">
        <v>703</v>
      </c>
      <c r="AH24" s="1" t="s">
        <v>704</v>
      </c>
      <c r="AI24" s="1" t="s">
        <v>315</v>
      </c>
      <c r="AJ24" s="1">
        <v>81.33</v>
      </c>
      <c r="AK24" s="1"/>
      <c r="AL24" s="1" t="s">
        <v>705</v>
      </c>
      <c r="AM24" s="1" t="s">
        <v>706</v>
      </c>
      <c r="AN24" s="1" t="s">
        <v>315</v>
      </c>
      <c r="AO24" s="1" t="s">
        <v>317</v>
      </c>
      <c r="AP24" s="1">
        <v>64.16</v>
      </c>
      <c r="AQ24" s="1"/>
      <c r="AR24" s="1"/>
      <c r="AS24" s="1"/>
      <c r="AT24" s="1"/>
      <c r="AU24" s="1"/>
      <c r="AV24" s="1"/>
      <c r="AW24" s="1"/>
      <c r="AX24" s="1" t="s">
        <v>707</v>
      </c>
      <c r="AY24" s="1" t="s">
        <v>708</v>
      </c>
      <c r="AZ24" s="1" t="s">
        <v>397</v>
      </c>
      <c r="BA24" s="1" t="s">
        <v>108</v>
      </c>
      <c r="BB24" s="1">
        <v>70.6</v>
      </c>
      <c r="BC24" s="1">
        <v>7.56</v>
      </c>
      <c r="BD24" s="1"/>
      <c r="BE24" s="1"/>
      <c r="BF24" s="1"/>
      <c r="BG24" s="1"/>
      <c r="BH24" s="1"/>
      <c r="BI24" s="1"/>
      <c r="BJ24" s="1" t="s">
        <v>709</v>
      </c>
      <c r="BK24" s="1" t="s">
        <v>710</v>
      </c>
      <c r="BL24" s="1" t="s">
        <v>111</v>
      </c>
      <c r="BM24" s="1" t="s">
        <v>711</v>
      </c>
      <c r="BN24" s="1">
        <v>27</v>
      </c>
      <c r="BO24" s="1"/>
      <c r="BP24" s="1" t="str">
        <f>HYPERLINK("https://nconnect.nicmar.ac.in/storage/profile/ProfilePhoto_P25701091_628517.jpg","Download")</f>
        <v>0</v>
      </c>
      <c r="BQ24" s="3"/>
      <c r="BR24" s="3"/>
      <c r="BS24" s="1" t="s">
        <v>114</v>
      </c>
      <c r="BT24" s="1" t="s">
        <v>115</v>
      </c>
      <c r="BU24" s="1" t="s">
        <v>116</v>
      </c>
      <c r="BV24" s="1" t="s">
        <v>117</v>
      </c>
      <c r="BW24" s="1"/>
    </row>
    <row r="25" spans="1:75">
      <c r="A25" s="1" t="s">
        <v>75</v>
      </c>
      <c r="B25" s="1" t="s">
        <v>76</v>
      </c>
      <c r="C25" s="1" t="s">
        <v>712</v>
      </c>
      <c r="D25" s="1" t="s">
        <v>713</v>
      </c>
      <c r="E25" s="1" t="s">
        <v>714</v>
      </c>
      <c r="F25" s="1" t="s">
        <v>715</v>
      </c>
      <c r="G25" s="1" t="s">
        <v>716</v>
      </c>
      <c r="H25" s="1" t="s">
        <v>717</v>
      </c>
      <c r="I25" s="1" t="s">
        <v>718</v>
      </c>
      <c r="J25" s="1">
        <v>7499330075</v>
      </c>
      <c r="K25" s="1" t="s">
        <v>83</v>
      </c>
      <c r="L25" s="1" t="s">
        <v>719</v>
      </c>
      <c r="M25" s="1" t="s">
        <v>85</v>
      </c>
      <c r="N25" s="1" t="s">
        <v>514</v>
      </c>
      <c r="O25" s="1"/>
      <c r="P25" s="1" t="s">
        <v>245</v>
      </c>
      <c r="Q25" s="1" t="s">
        <v>720</v>
      </c>
      <c r="R25" s="1" t="s">
        <v>721</v>
      </c>
      <c r="S25" s="1">
        <v>9152010059</v>
      </c>
      <c r="T25" s="1" t="s">
        <v>722</v>
      </c>
      <c r="U25" s="1" t="s">
        <v>723</v>
      </c>
      <c r="V25" s="1">
        <v>7756891346</v>
      </c>
      <c r="W25" s="1" t="s">
        <v>280</v>
      </c>
      <c r="X25" s="1" t="s">
        <v>724</v>
      </c>
      <c r="Y25" s="1" t="s">
        <v>197</v>
      </c>
      <c r="Z25" s="1" t="s">
        <v>162</v>
      </c>
      <c r="AA25" s="1" t="s">
        <v>725</v>
      </c>
      <c r="AB25" s="1" t="s">
        <v>726</v>
      </c>
      <c r="AC25" s="1" t="s">
        <v>162</v>
      </c>
      <c r="AD25" s="1">
        <v>8.49</v>
      </c>
      <c r="AE25" s="1" t="s">
        <v>96</v>
      </c>
      <c r="AF25" s="1" t="s">
        <v>727</v>
      </c>
      <c r="AG25" s="1" t="s">
        <v>728</v>
      </c>
      <c r="AH25" s="1" t="s">
        <v>316</v>
      </c>
      <c r="AI25" s="1" t="s">
        <v>100</v>
      </c>
      <c r="AJ25" s="1">
        <v>87.4</v>
      </c>
      <c r="AK25" s="1"/>
      <c r="AL25" s="1"/>
      <c r="AM25" s="1"/>
      <c r="AN25" s="1"/>
      <c r="AO25" s="1"/>
      <c r="AP25" s="1"/>
      <c r="AQ25" s="1"/>
      <c r="AR25" s="1" t="s">
        <v>729</v>
      </c>
      <c r="AS25" s="1" t="s">
        <v>730</v>
      </c>
      <c r="AT25" s="1" t="s">
        <v>524</v>
      </c>
      <c r="AU25" s="1" t="s">
        <v>731</v>
      </c>
      <c r="AV25" s="1">
        <v>77.5</v>
      </c>
      <c r="AW25" s="1"/>
      <c r="AX25" s="1" t="s">
        <v>732</v>
      </c>
      <c r="AY25" s="1" t="s">
        <v>733</v>
      </c>
      <c r="AZ25" s="1" t="s">
        <v>580</v>
      </c>
      <c r="BA25" s="1" t="s">
        <v>734</v>
      </c>
      <c r="BB25" s="1">
        <v>74.83</v>
      </c>
      <c r="BC25" s="1"/>
      <c r="BD25" s="1"/>
      <c r="BE25" s="1"/>
      <c r="BF25" s="1"/>
      <c r="BG25" s="1"/>
      <c r="BH25" s="1"/>
      <c r="BI25" s="1"/>
      <c r="BJ25" s="1" t="s">
        <v>322</v>
      </c>
      <c r="BK25" s="1" t="s">
        <v>735</v>
      </c>
      <c r="BL25" s="1" t="s">
        <v>736</v>
      </c>
      <c r="BM25" s="1" t="s">
        <v>737</v>
      </c>
      <c r="BN25" s="1">
        <v>17</v>
      </c>
      <c r="BO25" s="1"/>
      <c r="BP25" s="1" t="str">
        <f>HYPERLINK("https://nconnect.nicmar.ac.in/storage/profile/ProfilePhoto_P25700700_612583.jpg","Download")</f>
        <v>0</v>
      </c>
      <c r="BQ25" s="3"/>
      <c r="BR25" s="3"/>
      <c r="BS25" s="1" t="s">
        <v>114</v>
      </c>
      <c r="BT25" s="1" t="s">
        <v>115</v>
      </c>
      <c r="BU25" s="1" t="s">
        <v>116</v>
      </c>
      <c r="BV25" s="1" t="s">
        <v>117</v>
      </c>
      <c r="BW25" s="1"/>
    </row>
    <row r="26" spans="1:75">
      <c r="A26" s="1" t="s">
        <v>349</v>
      </c>
      <c r="B26" s="1" t="s">
        <v>76</v>
      </c>
      <c r="C26" s="1" t="s">
        <v>738</v>
      </c>
      <c r="D26" s="1" t="s">
        <v>739</v>
      </c>
      <c r="E26" s="1" t="s">
        <v>740</v>
      </c>
      <c r="F26" s="1" t="s">
        <v>741</v>
      </c>
      <c r="G26" s="1" t="s">
        <v>742</v>
      </c>
      <c r="H26" s="1" t="s">
        <v>743</v>
      </c>
      <c r="I26" s="1" t="s">
        <v>744</v>
      </c>
      <c r="J26" s="1">
        <v>7829294049</v>
      </c>
      <c r="K26" s="1" t="s">
        <v>83</v>
      </c>
      <c r="L26" s="1" t="s">
        <v>745</v>
      </c>
      <c r="M26" s="1" t="s">
        <v>85</v>
      </c>
      <c r="N26" s="1" t="s">
        <v>746</v>
      </c>
      <c r="O26" s="1" t="s">
        <v>747</v>
      </c>
      <c r="P26" s="1" t="s">
        <v>245</v>
      </c>
      <c r="Q26" s="1" t="s">
        <v>748</v>
      </c>
      <c r="R26" s="1" t="s">
        <v>749</v>
      </c>
      <c r="S26" s="1">
        <v>9845062530</v>
      </c>
      <c r="T26" s="1" t="s">
        <v>750</v>
      </c>
      <c r="U26" s="1" t="s">
        <v>751</v>
      </c>
      <c r="V26" s="1">
        <v>9141107491</v>
      </c>
      <c r="W26" s="1" t="s">
        <v>222</v>
      </c>
      <c r="X26" s="1" t="s">
        <v>752</v>
      </c>
      <c r="Y26" s="1" t="s">
        <v>337</v>
      </c>
      <c r="Z26" s="1" t="s">
        <v>338</v>
      </c>
      <c r="AA26" s="1" t="s">
        <v>752</v>
      </c>
      <c r="AB26" s="1" t="s">
        <v>337</v>
      </c>
      <c r="AC26" s="1" t="s">
        <v>338</v>
      </c>
      <c r="AD26" s="1">
        <v>8.51</v>
      </c>
      <c r="AE26" s="1" t="s">
        <v>96</v>
      </c>
      <c r="AF26" s="1" t="s">
        <v>753</v>
      </c>
      <c r="AG26" s="1" t="s">
        <v>754</v>
      </c>
      <c r="AH26" s="1" t="s">
        <v>103</v>
      </c>
      <c r="AI26" s="1" t="s">
        <v>137</v>
      </c>
      <c r="AJ26" s="1">
        <v>89.83</v>
      </c>
      <c r="AK26" s="1"/>
      <c r="AL26" s="1" t="s">
        <v>755</v>
      </c>
      <c r="AM26" s="1" t="s">
        <v>756</v>
      </c>
      <c r="AN26" s="1" t="s">
        <v>525</v>
      </c>
      <c r="AO26" s="1" t="s">
        <v>474</v>
      </c>
      <c r="AP26" s="1">
        <v>80.16</v>
      </c>
      <c r="AQ26" s="1"/>
      <c r="AR26" s="1"/>
      <c r="AS26" s="1"/>
      <c r="AT26" s="1"/>
      <c r="AU26" s="1"/>
      <c r="AV26" s="1"/>
      <c r="AW26" s="1"/>
      <c r="AX26" s="1" t="s">
        <v>757</v>
      </c>
      <c r="AY26" s="1" t="s">
        <v>758</v>
      </c>
      <c r="AZ26" s="1" t="s">
        <v>320</v>
      </c>
      <c r="BA26" s="1" t="s">
        <v>321</v>
      </c>
      <c r="BB26" s="1">
        <v>74.6</v>
      </c>
      <c r="BC26" s="1">
        <v>7.46</v>
      </c>
      <c r="BD26" s="1"/>
      <c r="BE26" s="1"/>
      <c r="BF26" s="1"/>
      <c r="BG26" s="1"/>
      <c r="BH26" s="1"/>
      <c r="BI26" s="1"/>
      <c r="BJ26" s="1" t="s">
        <v>759</v>
      </c>
      <c r="BK26" s="1" t="s">
        <v>760</v>
      </c>
      <c r="BL26" s="1" t="s">
        <v>556</v>
      </c>
      <c r="BM26" s="1" t="s">
        <v>761</v>
      </c>
      <c r="BN26" s="1">
        <v>333</v>
      </c>
      <c r="BO26" s="1" t="s">
        <v>762</v>
      </c>
      <c r="BP26" s="1" t="str">
        <f>HYPERLINK("https://nconnect.nicmar.ac.in/storage/profile/6a6b57a3643cb.png","Download")</f>
        <v>0</v>
      </c>
      <c r="BQ26" s="3"/>
      <c r="BR26" s="3"/>
      <c r="BS26" s="1" t="s">
        <v>114</v>
      </c>
      <c r="BT26" s="1" t="s">
        <v>115</v>
      </c>
      <c r="BU26" s="1" t="s">
        <v>116</v>
      </c>
      <c r="BV26" s="1" t="s">
        <v>117</v>
      </c>
      <c r="BW26" s="1"/>
    </row>
    <row r="27" spans="1:75">
      <c r="A27" s="1" t="s">
        <v>75</v>
      </c>
      <c r="B27" s="1" t="s">
        <v>76</v>
      </c>
      <c r="C27" s="1" t="s">
        <v>763</v>
      </c>
      <c r="D27" s="1" t="s">
        <v>764</v>
      </c>
      <c r="E27" s="1"/>
      <c r="F27" s="1" t="s">
        <v>765</v>
      </c>
      <c r="G27" s="1" t="s">
        <v>766</v>
      </c>
      <c r="H27" s="1" t="s">
        <v>767</v>
      </c>
      <c r="I27" s="1" t="s">
        <v>768</v>
      </c>
      <c r="J27" s="1">
        <v>9151747407</v>
      </c>
      <c r="K27" s="1" t="s">
        <v>83</v>
      </c>
      <c r="L27" s="1" t="s">
        <v>769</v>
      </c>
      <c r="M27" s="1" t="s">
        <v>489</v>
      </c>
      <c r="N27" s="1" t="s">
        <v>304</v>
      </c>
      <c r="O27" s="1" t="s">
        <v>770</v>
      </c>
      <c r="P27" s="1" t="s">
        <v>771</v>
      </c>
      <c r="Q27" s="1" t="s">
        <v>772</v>
      </c>
      <c r="R27" s="1" t="s">
        <v>773</v>
      </c>
      <c r="S27" s="1">
        <v>9414583350</v>
      </c>
      <c r="T27" s="1" t="s">
        <v>774</v>
      </c>
      <c r="U27" s="1" t="s">
        <v>775</v>
      </c>
      <c r="V27" s="1">
        <v>9414583350</v>
      </c>
      <c r="W27" s="1" t="s">
        <v>92</v>
      </c>
      <c r="X27" s="1" t="s">
        <v>776</v>
      </c>
      <c r="Y27" s="1" t="s">
        <v>777</v>
      </c>
      <c r="Z27" s="1" t="s">
        <v>365</v>
      </c>
      <c r="AA27" s="1" t="s">
        <v>776</v>
      </c>
      <c r="AB27" s="1" t="s">
        <v>777</v>
      </c>
      <c r="AC27" s="1" t="s">
        <v>365</v>
      </c>
      <c r="AD27" s="1">
        <v>9.46</v>
      </c>
      <c r="AE27" s="1" t="s">
        <v>96</v>
      </c>
      <c r="AF27" s="1" t="s">
        <v>778</v>
      </c>
      <c r="AG27" s="1" t="s">
        <v>779</v>
      </c>
      <c r="AH27" s="1" t="s">
        <v>780</v>
      </c>
      <c r="AI27" s="1" t="s">
        <v>781</v>
      </c>
      <c r="AJ27" s="1">
        <v>90</v>
      </c>
      <c r="AK27" s="1"/>
      <c r="AL27" s="1" t="s">
        <v>782</v>
      </c>
      <c r="AM27" s="1" t="s">
        <v>783</v>
      </c>
      <c r="AN27" s="1" t="s">
        <v>341</v>
      </c>
      <c r="AO27" s="1" t="s">
        <v>784</v>
      </c>
      <c r="AP27" s="1">
        <v>78.31</v>
      </c>
      <c r="AQ27" s="1"/>
      <c r="AR27" s="1"/>
      <c r="AS27" s="1"/>
      <c r="AT27" s="1"/>
      <c r="AU27" s="1"/>
      <c r="AV27" s="1"/>
      <c r="AW27" s="1"/>
      <c r="AX27" s="1" t="s">
        <v>785</v>
      </c>
      <c r="AY27" s="1" t="s">
        <v>786</v>
      </c>
      <c r="AZ27" s="1" t="s">
        <v>787</v>
      </c>
      <c r="BA27" s="1" t="s">
        <v>315</v>
      </c>
      <c r="BB27" s="1">
        <v>79.08</v>
      </c>
      <c r="BC27" s="1"/>
      <c r="BD27" s="1"/>
      <c r="BE27" s="1"/>
      <c r="BF27" s="1"/>
      <c r="BG27" s="1"/>
      <c r="BH27" s="1"/>
      <c r="BI27" s="1"/>
      <c r="BJ27" s="1" t="s">
        <v>788</v>
      </c>
      <c r="BK27" s="1" t="s">
        <v>789</v>
      </c>
      <c r="BL27" s="1" t="s">
        <v>790</v>
      </c>
      <c r="BM27" s="1" t="s">
        <v>791</v>
      </c>
      <c r="BN27" s="1">
        <v>16</v>
      </c>
      <c r="BO27" s="1" t="s">
        <v>792</v>
      </c>
      <c r="BP27" s="1" t="str">
        <f>HYPERLINK("https://nconnect.nicmar.ac.in/storage/profile/ProfilePhoto_P25700072_317845.jpg","Download")</f>
        <v>0</v>
      </c>
      <c r="BQ27" s="3"/>
      <c r="BR27" s="3"/>
      <c r="BS27" s="1" t="s">
        <v>114</v>
      </c>
      <c r="BT27" s="1" t="s">
        <v>115</v>
      </c>
      <c r="BU27" s="1" t="s">
        <v>116</v>
      </c>
      <c r="BV27" s="1" t="s">
        <v>117</v>
      </c>
      <c r="BW27" s="1"/>
    </row>
    <row r="28" spans="1:75">
      <c r="A28" s="1" t="s">
        <v>75</v>
      </c>
      <c r="B28" s="1" t="s">
        <v>76</v>
      </c>
      <c r="C28" s="1" t="s">
        <v>793</v>
      </c>
      <c r="D28" s="1" t="s">
        <v>794</v>
      </c>
      <c r="E28" s="1" t="s">
        <v>795</v>
      </c>
      <c r="F28" s="1" t="s">
        <v>796</v>
      </c>
      <c r="G28" s="1" t="s">
        <v>797</v>
      </c>
      <c r="H28" s="1" t="s">
        <v>798</v>
      </c>
      <c r="I28" s="1" t="s">
        <v>799</v>
      </c>
      <c r="J28" s="1">
        <v>9145752292</v>
      </c>
      <c r="K28" s="1" t="s">
        <v>187</v>
      </c>
      <c r="L28" s="1" t="s">
        <v>800</v>
      </c>
      <c r="M28" s="1" t="s">
        <v>85</v>
      </c>
      <c r="N28" s="1" t="s">
        <v>153</v>
      </c>
      <c r="O28" s="1"/>
      <c r="P28" s="1" t="s">
        <v>190</v>
      </c>
      <c r="Q28" s="1" t="s">
        <v>801</v>
      </c>
      <c r="R28" s="1" t="s">
        <v>802</v>
      </c>
      <c r="S28" s="1">
        <v>9270415260</v>
      </c>
      <c r="T28" s="1" t="s">
        <v>90</v>
      </c>
      <c r="U28" s="1" t="s">
        <v>803</v>
      </c>
      <c r="V28" s="1">
        <v>9270415260</v>
      </c>
      <c r="W28" s="1" t="s">
        <v>195</v>
      </c>
      <c r="X28" s="1" t="s">
        <v>804</v>
      </c>
      <c r="Y28" s="1" t="s">
        <v>805</v>
      </c>
      <c r="Z28" s="1" t="s">
        <v>162</v>
      </c>
      <c r="AA28" s="1" t="s">
        <v>804</v>
      </c>
      <c r="AB28" s="1" t="s">
        <v>805</v>
      </c>
      <c r="AC28" s="1" t="s">
        <v>162</v>
      </c>
      <c r="AD28" s="1">
        <v>7.41</v>
      </c>
      <c r="AE28" s="1" t="s">
        <v>96</v>
      </c>
      <c r="AF28" s="1" t="s">
        <v>806</v>
      </c>
      <c r="AG28" s="1" t="s">
        <v>807</v>
      </c>
      <c r="AH28" s="1" t="s">
        <v>422</v>
      </c>
      <c r="AI28" s="1" t="s">
        <v>316</v>
      </c>
      <c r="AJ28" s="1">
        <v>73.2</v>
      </c>
      <c r="AK28" s="1"/>
      <c r="AL28" s="1"/>
      <c r="AM28" s="1"/>
      <c r="AN28" s="1"/>
      <c r="AO28" s="1"/>
      <c r="AP28" s="1"/>
      <c r="AQ28" s="1"/>
      <c r="AR28" s="1" t="s">
        <v>729</v>
      </c>
      <c r="AS28" s="1" t="s">
        <v>808</v>
      </c>
      <c r="AT28" s="1" t="s">
        <v>173</v>
      </c>
      <c r="AU28" s="1" t="s">
        <v>809</v>
      </c>
      <c r="AV28" s="1">
        <v>70.13</v>
      </c>
      <c r="AW28" s="1"/>
      <c r="AX28" s="1" t="s">
        <v>810</v>
      </c>
      <c r="AY28" s="1" t="s">
        <v>811</v>
      </c>
      <c r="AZ28" s="1" t="s">
        <v>580</v>
      </c>
      <c r="BA28" s="1" t="s">
        <v>108</v>
      </c>
      <c r="BB28" s="1">
        <v>72.21</v>
      </c>
      <c r="BC28" s="1">
        <v>7.13</v>
      </c>
      <c r="BD28" s="1"/>
      <c r="BE28" s="1"/>
      <c r="BF28" s="1"/>
      <c r="BG28" s="1"/>
      <c r="BH28" s="1"/>
      <c r="BI28" s="1"/>
      <c r="BJ28" s="1" t="s">
        <v>812</v>
      </c>
      <c r="BK28" s="1"/>
      <c r="BL28" s="1"/>
      <c r="BM28" s="1" t="s">
        <v>813</v>
      </c>
      <c r="BN28" s="1">
        <v>69</v>
      </c>
      <c r="BO28" s="1" t="s">
        <v>814</v>
      </c>
      <c r="BP28" s="1" t="str">
        <f>HYPERLINK("https://nconnect.nicmar.ac.in/storage/profile/ProfilePhoto_P25700533_726583.jpg","Download")</f>
        <v>0</v>
      </c>
      <c r="BQ28" s="3"/>
      <c r="BR28" s="3"/>
      <c r="BS28" s="1" t="s">
        <v>114</v>
      </c>
      <c r="BT28" s="1" t="s">
        <v>115</v>
      </c>
      <c r="BU28" s="1" t="s">
        <v>116</v>
      </c>
      <c r="BV28" s="1" t="s">
        <v>117</v>
      </c>
      <c r="BW28" s="1"/>
    </row>
    <row r="29" spans="1:75">
      <c r="A29" s="1" t="s">
        <v>75</v>
      </c>
      <c r="B29" s="1" t="s">
        <v>76</v>
      </c>
      <c r="C29" s="1" t="s">
        <v>815</v>
      </c>
      <c r="D29" s="1" t="s">
        <v>816</v>
      </c>
      <c r="E29" s="1" t="s">
        <v>817</v>
      </c>
      <c r="F29" s="1" t="s">
        <v>818</v>
      </c>
      <c r="G29" s="1" t="s">
        <v>819</v>
      </c>
      <c r="H29" s="1" t="s">
        <v>820</v>
      </c>
      <c r="I29" s="1" t="s">
        <v>821</v>
      </c>
      <c r="J29" s="1">
        <v>7993699465</v>
      </c>
      <c r="K29" s="1" t="s">
        <v>187</v>
      </c>
      <c r="L29" s="1" t="s">
        <v>822</v>
      </c>
      <c r="M29" s="1" t="s">
        <v>85</v>
      </c>
      <c r="N29" s="1" t="s">
        <v>823</v>
      </c>
      <c r="O29" s="1"/>
      <c r="P29" s="1" t="s">
        <v>190</v>
      </c>
      <c r="Q29" s="1" t="s">
        <v>824</v>
      </c>
      <c r="R29" s="1" t="s">
        <v>825</v>
      </c>
      <c r="S29" s="1">
        <v>9849544624</v>
      </c>
      <c r="T29" s="1" t="s">
        <v>826</v>
      </c>
      <c r="U29" s="1" t="s">
        <v>827</v>
      </c>
      <c r="V29" s="1">
        <v>8328436838</v>
      </c>
      <c r="W29" s="1" t="s">
        <v>441</v>
      </c>
      <c r="X29" s="1" t="s">
        <v>828</v>
      </c>
      <c r="Y29" s="1" t="s">
        <v>600</v>
      </c>
      <c r="Z29" s="1" t="s">
        <v>601</v>
      </c>
      <c r="AA29" s="1" t="s">
        <v>828</v>
      </c>
      <c r="AB29" s="1" t="s">
        <v>600</v>
      </c>
      <c r="AC29" s="1" t="s">
        <v>601</v>
      </c>
      <c r="AD29" s="1">
        <v>8.85</v>
      </c>
      <c r="AE29" s="1" t="s">
        <v>96</v>
      </c>
      <c r="AF29" s="1" t="s">
        <v>829</v>
      </c>
      <c r="AG29" s="1" t="s">
        <v>830</v>
      </c>
      <c r="AH29" s="1" t="s">
        <v>99</v>
      </c>
      <c r="AI29" s="1" t="s">
        <v>100</v>
      </c>
      <c r="AJ29" s="1">
        <v>97</v>
      </c>
      <c r="AK29" s="1">
        <v>9.7</v>
      </c>
      <c r="AL29" s="1" t="s">
        <v>831</v>
      </c>
      <c r="AM29" s="1" t="s">
        <v>832</v>
      </c>
      <c r="AN29" s="1" t="s">
        <v>524</v>
      </c>
      <c r="AO29" s="1" t="s">
        <v>289</v>
      </c>
      <c r="AP29" s="1">
        <v>84</v>
      </c>
      <c r="AQ29" s="1">
        <v>8.44</v>
      </c>
      <c r="AR29" s="1"/>
      <c r="AS29" s="1"/>
      <c r="AT29" s="1"/>
      <c r="AU29" s="1"/>
      <c r="AV29" s="1"/>
      <c r="AW29" s="1"/>
      <c r="AX29" s="1" t="s">
        <v>831</v>
      </c>
      <c r="AY29" s="1" t="s">
        <v>831</v>
      </c>
      <c r="AZ29" s="1" t="s">
        <v>525</v>
      </c>
      <c r="BA29" s="1" t="s">
        <v>108</v>
      </c>
      <c r="BB29" s="1">
        <v>92</v>
      </c>
      <c r="BC29" s="1">
        <v>9.2</v>
      </c>
      <c r="BD29" s="1"/>
      <c r="BE29" s="1"/>
      <c r="BF29" s="1"/>
      <c r="BG29" s="1"/>
      <c r="BH29" s="1"/>
      <c r="BI29" s="1"/>
      <c r="BJ29" s="1" t="s">
        <v>833</v>
      </c>
      <c r="BK29" s="1"/>
      <c r="BL29" s="1"/>
      <c r="BM29" s="1" t="s">
        <v>834</v>
      </c>
      <c r="BN29" s="1">
        <v>8</v>
      </c>
      <c r="BO29" s="1" t="s">
        <v>835</v>
      </c>
      <c r="BP29" s="1" t="str">
        <f>HYPERLINK("https://nconnect.nicmar.ac.in/storage/profile/ProfilePhoto_P25700435_234951.jpg","Download")</f>
        <v>0</v>
      </c>
      <c r="BQ29" s="3"/>
      <c r="BR29" s="3"/>
      <c r="BS29" s="1" t="s">
        <v>114</v>
      </c>
      <c r="BT29" s="1" t="s">
        <v>115</v>
      </c>
      <c r="BU29" s="1" t="s">
        <v>116</v>
      </c>
      <c r="BV29" s="1" t="s">
        <v>117</v>
      </c>
      <c r="BW29" s="1"/>
    </row>
    <row r="30" spans="1:75">
      <c r="A30" s="1" t="s">
        <v>75</v>
      </c>
      <c r="B30" s="1" t="s">
        <v>76</v>
      </c>
      <c r="C30" s="1" t="s">
        <v>836</v>
      </c>
      <c r="D30" s="1" t="s">
        <v>837</v>
      </c>
      <c r="E30" s="1"/>
      <c r="F30" s="1" t="s">
        <v>838</v>
      </c>
      <c r="G30" s="1" t="s">
        <v>839</v>
      </c>
      <c r="H30" s="1" t="s">
        <v>840</v>
      </c>
      <c r="I30" s="1" t="s">
        <v>841</v>
      </c>
      <c r="J30" s="1">
        <v>9347790600</v>
      </c>
      <c r="K30" s="1" t="s">
        <v>83</v>
      </c>
      <c r="L30" s="1" t="s">
        <v>842</v>
      </c>
      <c r="M30" s="1" t="s">
        <v>85</v>
      </c>
      <c r="N30" s="1" t="s">
        <v>843</v>
      </c>
      <c r="O30" s="1"/>
      <c r="P30" s="1" t="s">
        <v>190</v>
      </c>
      <c r="Q30" s="1" t="s">
        <v>844</v>
      </c>
      <c r="R30" s="1" t="s">
        <v>845</v>
      </c>
      <c r="S30" s="1">
        <v>9010536977</v>
      </c>
      <c r="T30" s="1" t="s">
        <v>846</v>
      </c>
      <c r="U30" s="1" t="s">
        <v>847</v>
      </c>
      <c r="V30" s="1">
        <v>8712387199</v>
      </c>
      <c r="W30" s="1" t="s">
        <v>846</v>
      </c>
      <c r="X30" s="1" t="s">
        <v>848</v>
      </c>
      <c r="Y30" s="1" t="s">
        <v>197</v>
      </c>
      <c r="Z30" s="1" t="s">
        <v>162</v>
      </c>
      <c r="AA30" s="1" t="s">
        <v>849</v>
      </c>
      <c r="AB30" s="1" t="s">
        <v>850</v>
      </c>
      <c r="AC30" s="1" t="s">
        <v>601</v>
      </c>
      <c r="AD30" s="1">
        <v>8.56</v>
      </c>
      <c r="AE30" s="1" t="s">
        <v>96</v>
      </c>
      <c r="AF30" s="1" t="s">
        <v>851</v>
      </c>
      <c r="AG30" s="1" t="s">
        <v>830</v>
      </c>
      <c r="AH30" s="1" t="s">
        <v>103</v>
      </c>
      <c r="AI30" s="1" t="s">
        <v>206</v>
      </c>
      <c r="AJ30" s="1">
        <v>90</v>
      </c>
      <c r="AK30" s="1">
        <v>9</v>
      </c>
      <c r="AL30" s="1" t="s">
        <v>852</v>
      </c>
      <c r="AM30" s="1" t="s">
        <v>853</v>
      </c>
      <c r="AN30" s="1" t="s">
        <v>677</v>
      </c>
      <c r="AO30" s="1" t="s">
        <v>731</v>
      </c>
      <c r="AP30" s="1">
        <v>81.03</v>
      </c>
      <c r="AQ30" s="1">
        <v>8.53</v>
      </c>
      <c r="AR30" s="1"/>
      <c r="AS30" s="1"/>
      <c r="AT30" s="1"/>
      <c r="AU30" s="1"/>
      <c r="AV30" s="1"/>
      <c r="AW30" s="1"/>
      <c r="AX30" s="1" t="s">
        <v>854</v>
      </c>
      <c r="AY30" s="1" t="s">
        <v>855</v>
      </c>
      <c r="AZ30" s="1" t="s">
        <v>856</v>
      </c>
      <c r="BA30" s="1" t="s">
        <v>610</v>
      </c>
      <c r="BB30" s="1">
        <v>73.7</v>
      </c>
      <c r="BC30" s="1">
        <v>8.12</v>
      </c>
      <c r="BD30" s="1"/>
      <c r="BE30" s="1"/>
      <c r="BF30" s="1"/>
      <c r="BG30" s="1"/>
      <c r="BH30" s="1"/>
      <c r="BI30" s="1"/>
      <c r="BJ30" s="1" t="s">
        <v>857</v>
      </c>
      <c r="BK30" s="1" t="s">
        <v>858</v>
      </c>
      <c r="BL30" s="1" t="s">
        <v>658</v>
      </c>
      <c r="BM30" s="1" t="s">
        <v>859</v>
      </c>
      <c r="BN30" s="1">
        <v>14</v>
      </c>
      <c r="BO30" s="1"/>
      <c r="BP30" s="1" t="str">
        <f>HYPERLINK("https://nconnect.nicmar.ac.in/storage/profile/ProfilePhoto_P25700545_567941.jpg","Download")</f>
        <v>0</v>
      </c>
      <c r="BQ30" s="3"/>
      <c r="BR30" s="3"/>
      <c r="BS30" s="1" t="s">
        <v>114</v>
      </c>
      <c r="BT30" s="1" t="s">
        <v>115</v>
      </c>
      <c r="BU30" s="1" t="s">
        <v>116</v>
      </c>
      <c r="BV30" s="1" t="s">
        <v>117</v>
      </c>
      <c r="BW30" s="1"/>
    </row>
    <row r="31" spans="1:75">
      <c r="A31" s="1" t="s">
        <v>75</v>
      </c>
      <c r="B31" s="1" t="s">
        <v>76</v>
      </c>
      <c r="C31" s="1" t="s">
        <v>860</v>
      </c>
      <c r="D31" s="1" t="s">
        <v>861</v>
      </c>
      <c r="E31" s="1" t="s">
        <v>862</v>
      </c>
      <c r="F31" s="1" t="s">
        <v>863</v>
      </c>
      <c r="G31" s="1" t="s">
        <v>864</v>
      </c>
      <c r="H31" s="1" t="s">
        <v>865</v>
      </c>
      <c r="I31" s="1" t="s">
        <v>866</v>
      </c>
      <c r="J31" s="1">
        <v>9099909063</v>
      </c>
      <c r="K31" s="1" t="s">
        <v>187</v>
      </c>
      <c r="L31" s="1" t="s">
        <v>867</v>
      </c>
      <c r="M31" s="1" t="s">
        <v>85</v>
      </c>
      <c r="N31" s="1" t="s">
        <v>868</v>
      </c>
      <c r="O31" s="1"/>
      <c r="P31" s="1" t="s">
        <v>190</v>
      </c>
      <c r="Q31" s="1" t="s">
        <v>869</v>
      </c>
      <c r="R31" s="1" t="s">
        <v>870</v>
      </c>
      <c r="S31" s="1">
        <v>9375608183</v>
      </c>
      <c r="T31" s="1" t="s">
        <v>871</v>
      </c>
      <c r="U31" s="1" t="s">
        <v>872</v>
      </c>
      <c r="V31" s="1">
        <v>9099893523</v>
      </c>
      <c r="W31" s="1" t="s">
        <v>92</v>
      </c>
      <c r="X31" s="1" t="s">
        <v>873</v>
      </c>
      <c r="Y31" s="1" t="s">
        <v>874</v>
      </c>
      <c r="Z31" s="1" t="s">
        <v>418</v>
      </c>
      <c r="AA31" s="1" t="s">
        <v>873</v>
      </c>
      <c r="AB31" s="1" t="s">
        <v>874</v>
      </c>
      <c r="AC31" s="1" t="s">
        <v>418</v>
      </c>
      <c r="AD31" s="1">
        <v>8.87</v>
      </c>
      <c r="AE31" s="1" t="s">
        <v>96</v>
      </c>
      <c r="AF31" s="1" t="s">
        <v>875</v>
      </c>
      <c r="AG31" s="1" t="s">
        <v>876</v>
      </c>
      <c r="AH31" s="1" t="s">
        <v>206</v>
      </c>
      <c r="AI31" s="1" t="s">
        <v>138</v>
      </c>
      <c r="AJ31" s="1">
        <v>90</v>
      </c>
      <c r="AK31" s="1"/>
      <c r="AL31" s="1" t="s">
        <v>875</v>
      </c>
      <c r="AM31" s="1" t="s">
        <v>877</v>
      </c>
      <c r="AN31" s="1" t="s">
        <v>731</v>
      </c>
      <c r="AO31" s="1" t="s">
        <v>174</v>
      </c>
      <c r="AP31" s="1">
        <v>92</v>
      </c>
      <c r="AQ31" s="1"/>
      <c r="AR31" s="1"/>
      <c r="AS31" s="1"/>
      <c r="AT31" s="1"/>
      <c r="AU31" s="1"/>
      <c r="AV31" s="1"/>
      <c r="AW31" s="1"/>
      <c r="AX31" s="1" t="s">
        <v>878</v>
      </c>
      <c r="AY31" s="1" t="s">
        <v>879</v>
      </c>
      <c r="AZ31" s="1" t="s">
        <v>450</v>
      </c>
      <c r="BA31" s="1" t="s">
        <v>880</v>
      </c>
      <c r="BB31" s="1">
        <v>90.9</v>
      </c>
      <c r="BC31" s="1">
        <v>9.59</v>
      </c>
      <c r="BD31" s="1"/>
      <c r="BE31" s="1"/>
      <c r="BF31" s="1"/>
      <c r="BG31" s="1"/>
      <c r="BH31" s="1"/>
      <c r="BI31" s="1"/>
      <c r="BJ31" s="1" t="s">
        <v>881</v>
      </c>
      <c r="BK31" s="1"/>
      <c r="BL31" s="1"/>
      <c r="BM31" s="1" t="s">
        <v>882</v>
      </c>
      <c r="BN31" s="1">
        <v>20</v>
      </c>
      <c r="BO31" s="1"/>
      <c r="BP31" s="1" t="str">
        <f>HYPERLINK("https://nconnect.nicmar.ac.in/storage/profile/ProfilePhoto_P25700357_834596.jpg","Download")</f>
        <v>0</v>
      </c>
      <c r="BQ31" s="3"/>
      <c r="BR31" s="3"/>
      <c r="BS31" s="1" t="s">
        <v>114</v>
      </c>
      <c r="BT31" s="1" t="s">
        <v>115</v>
      </c>
      <c r="BU31" s="1" t="s">
        <v>116</v>
      </c>
      <c r="BV31" s="1" t="s">
        <v>117</v>
      </c>
      <c r="BW31" s="1"/>
    </row>
    <row r="32" spans="1:75">
      <c r="A32" s="1" t="s">
        <v>75</v>
      </c>
      <c r="B32" s="1" t="s">
        <v>76</v>
      </c>
      <c r="C32" s="1" t="s">
        <v>883</v>
      </c>
      <c r="D32" s="1" t="s">
        <v>884</v>
      </c>
      <c r="E32" s="1" t="s">
        <v>885</v>
      </c>
      <c r="F32" s="1" t="s">
        <v>886</v>
      </c>
      <c r="G32" s="1" t="s">
        <v>887</v>
      </c>
      <c r="H32" s="1" t="s">
        <v>888</v>
      </c>
      <c r="I32" s="1" t="s">
        <v>889</v>
      </c>
      <c r="J32" s="1">
        <v>8792287682</v>
      </c>
      <c r="K32" s="1" t="s">
        <v>83</v>
      </c>
      <c r="L32" s="1" t="s">
        <v>890</v>
      </c>
      <c r="M32" s="1" t="s">
        <v>85</v>
      </c>
      <c r="N32" s="1" t="s">
        <v>891</v>
      </c>
      <c r="O32" s="1"/>
      <c r="P32" s="1" t="s">
        <v>245</v>
      </c>
      <c r="Q32" s="1" t="s">
        <v>892</v>
      </c>
      <c r="R32" s="1" t="s">
        <v>893</v>
      </c>
      <c r="S32" s="1">
        <v>8007326759</v>
      </c>
      <c r="T32" s="1" t="s">
        <v>465</v>
      </c>
      <c r="U32" s="1" t="s">
        <v>894</v>
      </c>
      <c r="V32" s="1">
        <v>9035436462</v>
      </c>
      <c r="W32" s="1" t="s">
        <v>131</v>
      </c>
      <c r="X32" s="1" t="s">
        <v>895</v>
      </c>
      <c r="Y32" s="1" t="s">
        <v>896</v>
      </c>
      <c r="Z32" s="1" t="s">
        <v>338</v>
      </c>
      <c r="AA32" s="1" t="s">
        <v>895</v>
      </c>
      <c r="AB32" s="1" t="s">
        <v>896</v>
      </c>
      <c r="AC32" s="1" t="s">
        <v>338</v>
      </c>
      <c r="AD32" s="1">
        <v>8.72</v>
      </c>
      <c r="AE32" s="1" t="s">
        <v>96</v>
      </c>
      <c r="AF32" s="1" t="s">
        <v>897</v>
      </c>
      <c r="AG32" s="1" t="s">
        <v>898</v>
      </c>
      <c r="AH32" s="1" t="s">
        <v>227</v>
      </c>
      <c r="AI32" s="1" t="s">
        <v>317</v>
      </c>
      <c r="AJ32" s="1">
        <v>94.88</v>
      </c>
      <c r="AK32" s="1"/>
      <c r="AL32" s="1" t="s">
        <v>899</v>
      </c>
      <c r="AM32" s="1" t="s">
        <v>898</v>
      </c>
      <c r="AN32" s="1" t="s">
        <v>206</v>
      </c>
      <c r="AO32" s="1" t="s">
        <v>289</v>
      </c>
      <c r="AP32" s="1">
        <v>90.88</v>
      </c>
      <c r="AQ32" s="1"/>
      <c r="AR32" s="1"/>
      <c r="AS32" s="1"/>
      <c r="AT32" s="1"/>
      <c r="AU32" s="1"/>
      <c r="AV32" s="1"/>
      <c r="AW32" s="1"/>
      <c r="AX32" s="1" t="s">
        <v>900</v>
      </c>
      <c r="AY32" s="1" t="s">
        <v>901</v>
      </c>
      <c r="AZ32" s="1" t="s">
        <v>525</v>
      </c>
      <c r="BA32" s="1" t="s">
        <v>108</v>
      </c>
      <c r="BB32" s="1">
        <v>83.3</v>
      </c>
      <c r="BC32" s="1">
        <v>8.33</v>
      </c>
      <c r="BD32" s="1"/>
      <c r="BE32" s="1"/>
      <c r="BF32" s="1"/>
      <c r="BG32" s="1"/>
      <c r="BH32" s="1"/>
      <c r="BI32" s="1"/>
      <c r="BJ32" s="1" t="s">
        <v>902</v>
      </c>
      <c r="BK32" s="1" t="s">
        <v>903</v>
      </c>
      <c r="BL32" s="1" t="s">
        <v>179</v>
      </c>
      <c r="BM32" s="1" t="s">
        <v>904</v>
      </c>
      <c r="BN32" s="1">
        <v>34</v>
      </c>
      <c r="BO32" s="1"/>
      <c r="BP32" s="1" t="str">
        <f>HYPERLINK("https://nconnect.nicmar.ac.in/storage/profile/ProfilePhoto_P25700421_961834.jpg","Download")</f>
        <v>0</v>
      </c>
      <c r="BQ32" s="3"/>
      <c r="BR32" s="3"/>
      <c r="BS32" s="1" t="s">
        <v>114</v>
      </c>
      <c r="BT32" s="1" t="s">
        <v>115</v>
      </c>
      <c r="BU32" s="1" t="s">
        <v>116</v>
      </c>
      <c r="BV32" s="1" t="s">
        <v>117</v>
      </c>
      <c r="BW32" s="1"/>
    </row>
    <row r="33" spans="1:75">
      <c r="A33" s="1" t="s">
        <v>75</v>
      </c>
      <c r="B33" s="1" t="s">
        <v>76</v>
      </c>
      <c r="C33" s="1" t="s">
        <v>905</v>
      </c>
      <c r="D33" s="1" t="s">
        <v>906</v>
      </c>
      <c r="E33" s="1"/>
      <c r="F33" s="1" t="s">
        <v>907</v>
      </c>
      <c r="G33" s="1" t="s">
        <v>908</v>
      </c>
      <c r="H33" s="1" t="s">
        <v>909</v>
      </c>
      <c r="I33" s="1" t="s">
        <v>910</v>
      </c>
      <c r="J33" s="1">
        <v>8431133606</v>
      </c>
      <c r="K33" s="1" t="s">
        <v>83</v>
      </c>
      <c r="L33" s="1" t="s">
        <v>911</v>
      </c>
      <c r="M33" s="1" t="s">
        <v>85</v>
      </c>
      <c r="N33" s="1" t="s">
        <v>912</v>
      </c>
      <c r="O33" s="1"/>
      <c r="P33" s="1" t="s">
        <v>87</v>
      </c>
      <c r="Q33" s="1" t="s">
        <v>913</v>
      </c>
      <c r="R33" s="1" t="s">
        <v>914</v>
      </c>
      <c r="S33" s="1">
        <v>9972444704</v>
      </c>
      <c r="T33" s="1" t="s">
        <v>915</v>
      </c>
      <c r="U33" s="1" t="s">
        <v>916</v>
      </c>
      <c r="V33" s="1">
        <v>9741390770</v>
      </c>
      <c r="W33" s="1" t="s">
        <v>195</v>
      </c>
      <c r="X33" s="1" t="s">
        <v>917</v>
      </c>
      <c r="Y33" s="1" t="s">
        <v>391</v>
      </c>
      <c r="Z33" s="1" t="s">
        <v>338</v>
      </c>
      <c r="AA33" s="1" t="s">
        <v>917</v>
      </c>
      <c r="AB33" s="1" t="s">
        <v>391</v>
      </c>
      <c r="AC33" s="1" t="s">
        <v>338</v>
      </c>
      <c r="AD33" s="1">
        <v>8.82</v>
      </c>
      <c r="AE33" s="1" t="s">
        <v>96</v>
      </c>
      <c r="AF33" s="1" t="s">
        <v>918</v>
      </c>
      <c r="AG33" s="1" t="s">
        <v>898</v>
      </c>
      <c r="AH33" s="1" t="s">
        <v>103</v>
      </c>
      <c r="AI33" s="1" t="s">
        <v>228</v>
      </c>
      <c r="AJ33" s="1">
        <v>86.72</v>
      </c>
      <c r="AK33" s="1"/>
      <c r="AL33" s="1" t="s">
        <v>919</v>
      </c>
      <c r="AM33" s="1" t="s">
        <v>396</v>
      </c>
      <c r="AN33" s="1" t="s">
        <v>525</v>
      </c>
      <c r="AO33" s="1" t="s">
        <v>731</v>
      </c>
      <c r="AP33" s="1">
        <v>79.33</v>
      </c>
      <c r="AQ33" s="1"/>
      <c r="AR33" s="1"/>
      <c r="AS33" s="1"/>
      <c r="AT33" s="1"/>
      <c r="AU33" s="1"/>
      <c r="AV33" s="1"/>
      <c r="AW33" s="1"/>
      <c r="AX33" s="1" t="s">
        <v>920</v>
      </c>
      <c r="AY33" s="1" t="s">
        <v>921</v>
      </c>
      <c r="AZ33" s="1" t="s">
        <v>922</v>
      </c>
      <c r="BA33" s="1" t="s">
        <v>321</v>
      </c>
      <c r="BB33" s="1">
        <v>75.5</v>
      </c>
      <c r="BC33" s="1">
        <v>8.3</v>
      </c>
      <c r="BD33" s="1"/>
      <c r="BE33" s="1"/>
      <c r="BF33" s="1"/>
      <c r="BG33" s="1"/>
      <c r="BH33" s="1"/>
      <c r="BI33" s="1"/>
      <c r="BJ33" s="1" t="s">
        <v>923</v>
      </c>
      <c r="BK33" s="1" t="s">
        <v>924</v>
      </c>
      <c r="BL33" s="1" t="s">
        <v>925</v>
      </c>
      <c r="BM33" s="1" t="s">
        <v>926</v>
      </c>
      <c r="BN33" s="1">
        <v>11</v>
      </c>
      <c r="BO33" s="1" t="s">
        <v>927</v>
      </c>
      <c r="BP33" s="1" t="str">
        <f>HYPERLINK("https://nconnect.nicmar.ac.in/storage/profile/ProfilePhoto_P25700385_936548.jpg","Download")</f>
        <v>0</v>
      </c>
      <c r="BQ33" s="3"/>
      <c r="BR33" s="3"/>
      <c r="BS33" s="1" t="s">
        <v>114</v>
      </c>
      <c r="BT33" s="1" t="s">
        <v>115</v>
      </c>
      <c r="BU33" s="1" t="s">
        <v>116</v>
      </c>
      <c r="BV33" s="1" t="s">
        <v>117</v>
      </c>
      <c r="BW33" s="1"/>
    </row>
    <row r="34" spans="1:75">
      <c r="A34" s="1" t="s">
        <v>75</v>
      </c>
      <c r="B34" s="1" t="s">
        <v>76</v>
      </c>
      <c r="C34" s="1" t="s">
        <v>928</v>
      </c>
      <c r="D34" s="1" t="s">
        <v>929</v>
      </c>
      <c r="E34" s="1"/>
      <c r="F34" s="1" t="s">
        <v>930</v>
      </c>
      <c r="G34" s="1" t="s">
        <v>931</v>
      </c>
      <c r="H34" s="1" t="s">
        <v>932</v>
      </c>
      <c r="I34" s="1" t="s">
        <v>933</v>
      </c>
      <c r="J34" s="1">
        <v>6282413343</v>
      </c>
      <c r="K34" s="1" t="s">
        <v>83</v>
      </c>
      <c r="L34" s="1" t="s">
        <v>934</v>
      </c>
      <c r="M34" s="1" t="s">
        <v>85</v>
      </c>
      <c r="N34" s="1" t="s">
        <v>935</v>
      </c>
      <c r="O34" s="1" t="s">
        <v>936</v>
      </c>
      <c r="P34" s="1" t="s">
        <v>155</v>
      </c>
      <c r="Q34" s="1" t="s">
        <v>937</v>
      </c>
      <c r="R34" s="1" t="s">
        <v>938</v>
      </c>
      <c r="S34" s="1">
        <v>9497884301</v>
      </c>
      <c r="T34" s="1" t="s">
        <v>939</v>
      </c>
      <c r="U34" s="1" t="s">
        <v>940</v>
      </c>
      <c r="V34" s="1">
        <v>8547634302</v>
      </c>
      <c r="W34" s="1" t="s">
        <v>939</v>
      </c>
      <c r="X34" s="1" t="s">
        <v>941</v>
      </c>
      <c r="Y34" s="1" t="s">
        <v>942</v>
      </c>
      <c r="Z34" s="1" t="s">
        <v>497</v>
      </c>
      <c r="AA34" s="1" t="s">
        <v>941</v>
      </c>
      <c r="AB34" s="1" t="s">
        <v>942</v>
      </c>
      <c r="AC34" s="1" t="s">
        <v>497</v>
      </c>
      <c r="AD34" s="1">
        <v>9.15</v>
      </c>
      <c r="AE34" s="1" t="s">
        <v>96</v>
      </c>
      <c r="AF34" s="1" t="s">
        <v>943</v>
      </c>
      <c r="AG34" s="1" t="s">
        <v>205</v>
      </c>
      <c r="AH34" s="1" t="s">
        <v>316</v>
      </c>
      <c r="AI34" s="1" t="s">
        <v>137</v>
      </c>
      <c r="AJ34" s="1">
        <v>85</v>
      </c>
      <c r="AK34" s="1"/>
      <c r="AL34" s="1" t="s">
        <v>943</v>
      </c>
      <c r="AM34" s="1" t="s">
        <v>205</v>
      </c>
      <c r="AN34" s="1" t="s">
        <v>138</v>
      </c>
      <c r="AO34" s="1" t="s">
        <v>474</v>
      </c>
      <c r="AP34" s="1">
        <v>83.2</v>
      </c>
      <c r="AQ34" s="1"/>
      <c r="AR34" s="1"/>
      <c r="AS34" s="1"/>
      <c r="AT34" s="1"/>
      <c r="AU34" s="1"/>
      <c r="AV34" s="1"/>
      <c r="AW34" s="1"/>
      <c r="AX34" s="1" t="s">
        <v>502</v>
      </c>
      <c r="AY34" s="1" t="s">
        <v>944</v>
      </c>
      <c r="AZ34" s="1" t="s">
        <v>258</v>
      </c>
      <c r="BA34" s="1" t="s">
        <v>321</v>
      </c>
      <c r="BB34" s="1">
        <v>82.2</v>
      </c>
      <c r="BC34" s="1">
        <v>8.22</v>
      </c>
      <c r="BD34" s="1"/>
      <c r="BE34" s="1"/>
      <c r="BF34" s="1"/>
      <c r="BG34" s="1"/>
      <c r="BH34" s="1"/>
      <c r="BI34" s="1"/>
      <c r="BJ34" s="1" t="s">
        <v>945</v>
      </c>
      <c r="BK34" s="1"/>
      <c r="BL34" s="1"/>
      <c r="BM34" s="1" t="s">
        <v>946</v>
      </c>
      <c r="BN34" s="1">
        <v>10</v>
      </c>
      <c r="BO34" s="1" t="s">
        <v>947</v>
      </c>
      <c r="BP34" s="1" t="str">
        <f>HYPERLINK("https://nconnect.nicmar.ac.in/storage/profile/ProfilePhoto_P25700388_863591.jpg","Download")</f>
        <v>0</v>
      </c>
      <c r="BQ34" s="3"/>
      <c r="BR34" s="3"/>
      <c r="BS34" s="1" t="s">
        <v>114</v>
      </c>
      <c r="BT34" s="1" t="s">
        <v>115</v>
      </c>
      <c r="BU34" s="1" t="s">
        <v>116</v>
      </c>
      <c r="BV34" s="1" t="s">
        <v>117</v>
      </c>
      <c r="BW34" s="1"/>
    </row>
    <row r="35" spans="1:75">
      <c r="A35" s="1" t="s">
        <v>75</v>
      </c>
      <c r="B35" s="1" t="s">
        <v>76</v>
      </c>
      <c r="C35" s="1" t="s">
        <v>948</v>
      </c>
      <c r="D35" s="1" t="s">
        <v>949</v>
      </c>
      <c r="E35" s="1"/>
      <c r="F35" s="1" t="s">
        <v>950</v>
      </c>
      <c r="G35" s="1" t="s">
        <v>951</v>
      </c>
      <c r="H35" s="1" t="s">
        <v>952</v>
      </c>
      <c r="I35" s="1" t="s">
        <v>953</v>
      </c>
      <c r="J35" s="1">
        <v>8890169699</v>
      </c>
      <c r="K35" s="1" t="s">
        <v>83</v>
      </c>
      <c r="L35" s="1" t="s">
        <v>954</v>
      </c>
      <c r="M35" s="1" t="s">
        <v>85</v>
      </c>
      <c r="N35" s="1" t="s">
        <v>955</v>
      </c>
      <c r="O35" s="1" t="s">
        <v>956</v>
      </c>
      <c r="P35" s="1" t="s">
        <v>155</v>
      </c>
      <c r="Q35" s="1" t="s">
        <v>957</v>
      </c>
      <c r="R35" s="1" t="s">
        <v>958</v>
      </c>
      <c r="S35" s="1">
        <v>8619349481</v>
      </c>
      <c r="T35" s="1" t="s">
        <v>334</v>
      </c>
      <c r="U35" s="1" t="s">
        <v>959</v>
      </c>
      <c r="V35" s="1">
        <v>9413764080</v>
      </c>
      <c r="W35" s="1" t="s">
        <v>222</v>
      </c>
      <c r="X35" s="1" t="s">
        <v>960</v>
      </c>
      <c r="Y35" s="1" t="s">
        <v>961</v>
      </c>
      <c r="Z35" s="1" t="s">
        <v>365</v>
      </c>
      <c r="AA35" s="1" t="s">
        <v>960</v>
      </c>
      <c r="AB35" s="1" t="s">
        <v>961</v>
      </c>
      <c r="AC35" s="1" t="s">
        <v>365</v>
      </c>
      <c r="AD35" s="1">
        <v>8.23</v>
      </c>
      <c r="AE35" s="1" t="s">
        <v>96</v>
      </c>
      <c r="AF35" s="1" t="s">
        <v>962</v>
      </c>
      <c r="AG35" s="1" t="s">
        <v>963</v>
      </c>
      <c r="AH35" s="1" t="s">
        <v>315</v>
      </c>
      <c r="AI35" s="1" t="s">
        <v>316</v>
      </c>
      <c r="AJ35" s="1">
        <v>89.3</v>
      </c>
      <c r="AK35" s="1">
        <v>9.4</v>
      </c>
      <c r="AL35" s="1" t="s">
        <v>964</v>
      </c>
      <c r="AM35" s="1" t="s">
        <v>965</v>
      </c>
      <c r="AN35" s="1" t="s">
        <v>317</v>
      </c>
      <c r="AO35" s="1" t="s">
        <v>137</v>
      </c>
      <c r="AP35" s="1">
        <v>68.8</v>
      </c>
      <c r="AQ35" s="1"/>
      <c r="AR35" s="1"/>
      <c r="AS35" s="1"/>
      <c r="AT35" s="1"/>
      <c r="AU35" s="1"/>
      <c r="AV35" s="1"/>
      <c r="AW35" s="1"/>
      <c r="AX35" s="1" t="s">
        <v>966</v>
      </c>
      <c r="AY35" s="1" t="s">
        <v>967</v>
      </c>
      <c r="AZ35" s="1" t="s">
        <v>677</v>
      </c>
      <c r="BA35" s="1" t="s">
        <v>968</v>
      </c>
      <c r="BB35" s="1">
        <v>84.6</v>
      </c>
      <c r="BC35" s="1">
        <v>8.46</v>
      </c>
      <c r="BD35" s="1"/>
      <c r="BE35" s="1"/>
      <c r="BF35" s="1"/>
      <c r="BG35" s="1"/>
      <c r="BH35" s="1"/>
      <c r="BI35" s="1"/>
      <c r="BJ35" s="1" t="s">
        <v>969</v>
      </c>
      <c r="BK35" s="1" t="s">
        <v>970</v>
      </c>
      <c r="BL35" s="1" t="s">
        <v>971</v>
      </c>
      <c r="BM35" s="1" t="s">
        <v>972</v>
      </c>
      <c r="BN35" s="1">
        <v>25</v>
      </c>
      <c r="BO35" s="1"/>
      <c r="BP35" s="1" t="str">
        <f>HYPERLINK("https://nconnect.nicmar.ac.in/storage/profile/ProfilePhoto_P25700589_315784.jpg","Download")</f>
        <v>0</v>
      </c>
      <c r="BQ35" s="3"/>
      <c r="BR35" s="3"/>
      <c r="BS35" s="1" t="s">
        <v>114</v>
      </c>
      <c r="BT35" s="1" t="s">
        <v>115</v>
      </c>
      <c r="BU35" s="1" t="s">
        <v>116</v>
      </c>
      <c r="BV35" s="1" t="s">
        <v>117</v>
      </c>
      <c r="BW35" s="1"/>
    </row>
    <row r="36" spans="1:75">
      <c r="A36" s="1" t="s">
        <v>75</v>
      </c>
      <c r="B36" s="1" t="s">
        <v>76</v>
      </c>
      <c r="C36" s="1" t="s">
        <v>973</v>
      </c>
      <c r="D36" s="1" t="s">
        <v>974</v>
      </c>
      <c r="E36" s="1"/>
      <c r="F36" s="1" t="s">
        <v>975</v>
      </c>
      <c r="G36" s="1" t="s">
        <v>976</v>
      </c>
      <c r="H36" s="1" t="s">
        <v>977</v>
      </c>
      <c r="I36" s="1" t="s">
        <v>978</v>
      </c>
      <c r="J36" s="1">
        <v>9682336540</v>
      </c>
      <c r="K36" s="1" t="s">
        <v>187</v>
      </c>
      <c r="L36" s="1" t="s">
        <v>979</v>
      </c>
      <c r="M36" s="1" t="s">
        <v>85</v>
      </c>
      <c r="N36" s="1" t="s">
        <v>980</v>
      </c>
      <c r="O36" s="1" t="s">
        <v>981</v>
      </c>
      <c r="P36" s="1" t="s">
        <v>155</v>
      </c>
      <c r="Q36" s="1" t="s">
        <v>982</v>
      </c>
      <c r="R36" s="1" t="s">
        <v>983</v>
      </c>
      <c r="S36" s="1">
        <v>7006351954</v>
      </c>
      <c r="T36" s="1" t="s">
        <v>278</v>
      </c>
      <c r="U36" s="1" t="s">
        <v>984</v>
      </c>
      <c r="V36" s="1">
        <v>8825057284</v>
      </c>
      <c r="W36" s="1" t="s">
        <v>280</v>
      </c>
      <c r="X36" s="1" t="s">
        <v>985</v>
      </c>
      <c r="Y36" s="1" t="s">
        <v>986</v>
      </c>
      <c r="Z36" s="1" t="s">
        <v>987</v>
      </c>
      <c r="AA36" s="1"/>
      <c r="AB36" s="1" t="s">
        <v>988</v>
      </c>
      <c r="AC36" s="1" t="s">
        <v>987</v>
      </c>
      <c r="AD36" s="1">
        <v>8.59</v>
      </c>
      <c r="AE36" s="1" t="s">
        <v>96</v>
      </c>
      <c r="AF36" s="1" t="s">
        <v>989</v>
      </c>
      <c r="AG36" s="1" t="s">
        <v>990</v>
      </c>
      <c r="AH36" s="1" t="s">
        <v>991</v>
      </c>
      <c r="AI36" s="1" t="s">
        <v>992</v>
      </c>
      <c r="AJ36" s="1">
        <v>90</v>
      </c>
      <c r="AK36" s="1"/>
      <c r="AL36" s="1" t="s">
        <v>989</v>
      </c>
      <c r="AM36" s="1" t="s">
        <v>990</v>
      </c>
      <c r="AN36" s="1" t="s">
        <v>993</v>
      </c>
      <c r="AO36" s="1" t="s">
        <v>994</v>
      </c>
      <c r="AP36" s="1">
        <v>81.4</v>
      </c>
      <c r="AQ36" s="1"/>
      <c r="AR36" s="1"/>
      <c r="AS36" s="1"/>
      <c r="AT36" s="1"/>
      <c r="AU36" s="1"/>
      <c r="AV36" s="1"/>
      <c r="AW36" s="1"/>
      <c r="AX36" s="1" t="s">
        <v>995</v>
      </c>
      <c r="AY36" s="1" t="s">
        <v>996</v>
      </c>
      <c r="AZ36" s="1" t="s">
        <v>477</v>
      </c>
      <c r="BA36" s="1" t="s">
        <v>478</v>
      </c>
      <c r="BB36" s="1">
        <v>77</v>
      </c>
      <c r="BC36" s="1">
        <v>8.45</v>
      </c>
      <c r="BD36" s="1"/>
      <c r="BE36" s="1"/>
      <c r="BF36" s="1"/>
      <c r="BG36" s="1"/>
      <c r="BH36" s="1"/>
      <c r="BI36" s="1"/>
      <c r="BJ36" s="1" t="s">
        <v>997</v>
      </c>
      <c r="BK36" s="1" t="s">
        <v>998</v>
      </c>
      <c r="BL36" s="1" t="s">
        <v>636</v>
      </c>
      <c r="BM36" s="1" t="s">
        <v>999</v>
      </c>
      <c r="BN36" s="1">
        <v>12</v>
      </c>
      <c r="BO36" s="1" t="s">
        <v>1000</v>
      </c>
      <c r="BP36" s="1" t="str">
        <f>HYPERLINK("https://nconnect.nicmar.ac.in/storage/profile/6a83699ee1e6d.png","Download")</f>
        <v>0</v>
      </c>
      <c r="BQ36" s="3"/>
      <c r="BR36" s="3"/>
      <c r="BS36" s="1" t="s">
        <v>114</v>
      </c>
      <c r="BT36" s="1" t="s">
        <v>115</v>
      </c>
      <c r="BU36" s="1" t="s">
        <v>116</v>
      </c>
      <c r="BV36" s="1" t="s">
        <v>117</v>
      </c>
      <c r="BW36" s="1"/>
    </row>
    <row r="37" spans="1:75">
      <c r="A37" s="1" t="s">
        <v>75</v>
      </c>
      <c r="B37" s="1" t="s">
        <v>76</v>
      </c>
      <c r="C37" s="1" t="s">
        <v>1001</v>
      </c>
      <c r="D37" s="1" t="s">
        <v>1002</v>
      </c>
      <c r="E37" s="1" t="s">
        <v>1003</v>
      </c>
      <c r="F37" s="1" t="s">
        <v>1004</v>
      </c>
      <c r="G37" s="1" t="s">
        <v>1005</v>
      </c>
      <c r="H37" s="1" t="s">
        <v>1006</v>
      </c>
      <c r="I37" s="1" t="s">
        <v>1007</v>
      </c>
      <c r="J37" s="1">
        <v>7057521752</v>
      </c>
      <c r="K37" s="1" t="s">
        <v>83</v>
      </c>
      <c r="L37" s="1" t="s">
        <v>1008</v>
      </c>
      <c r="M37" s="1" t="s">
        <v>85</v>
      </c>
      <c r="N37" s="1" t="s">
        <v>153</v>
      </c>
      <c r="O37" s="1"/>
      <c r="P37" s="1" t="s">
        <v>87</v>
      </c>
      <c r="Q37" s="1" t="s">
        <v>1009</v>
      </c>
      <c r="R37" s="1" t="s">
        <v>1003</v>
      </c>
      <c r="S37" s="1">
        <v>9422722731</v>
      </c>
      <c r="T37" s="1" t="s">
        <v>90</v>
      </c>
      <c r="U37" s="1" t="s">
        <v>1010</v>
      </c>
      <c r="V37" s="1">
        <v>9921717790</v>
      </c>
      <c r="W37" s="1" t="s">
        <v>92</v>
      </c>
      <c r="X37" s="1" t="s">
        <v>1011</v>
      </c>
      <c r="Y37" s="1" t="s">
        <v>1012</v>
      </c>
      <c r="Z37" s="1" t="s">
        <v>162</v>
      </c>
      <c r="AA37" s="1" t="s">
        <v>1013</v>
      </c>
      <c r="AB37" s="1" t="s">
        <v>1012</v>
      </c>
      <c r="AC37" s="1" t="s">
        <v>162</v>
      </c>
      <c r="AD37" s="1">
        <v>7.85</v>
      </c>
      <c r="AE37" s="1" t="s">
        <v>96</v>
      </c>
      <c r="AF37" s="1" t="s">
        <v>1014</v>
      </c>
      <c r="AG37" s="1" t="s">
        <v>1015</v>
      </c>
      <c r="AH37" s="1" t="s">
        <v>422</v>
      </c>
      <c r="AI37" s="1" t="s">
        <v>99</v>
      </c>
      <c r="AJ37" s="1">
        <v>86.4</v>
      </c>
      <c r="AK37" s="1"/>
      <c r="AL37" s="1" t="s">
        <v>1016</v>
      </c>
      <c r="AM37" s="1" t="s">
        <v>1015</v>
      </c>
      <c r="AN37" s="1" t="s">
        <v>317</v>
      </c>
      <c r="AO37" s="1" t="s">
        <v>137</v>
      </c>
      <c r="AP37" s="1">
        <v>55.38</v>
      </c>
      <c r="AQ37" s="1"/>
      <c r="AR37" s="1" t="s">
        <v>729</v>
      </c>
      <c r="AS37" s="1" t="s">
        <v>1017</v>
      </c>
      <c r="AT37" s="1" t="s">
        <v>255</v>
      </c>
      <c r="AU37" s="1" t="s">
        <v>258</v>
      </c>
      <c r="AV37" s="1">
        <v>80.74</v>
      </c>
      <c r="AW37" s="1"/>
      <c r="AX37" s="1" t="s">
        <v>1018</v>
      </c>
      <c r="AY37" s="1" t="s">
        <v>1019</v>
      </c>
      <c r="AZ37" s="1" t="s">
        <v>175</v>
      </c>
      <c r="BA37" s="1" t="s">
        <v>141</v>
      </c>
      <c r="BB37" s="1">
        <v>77</v>
      </c>
      <c r="BC37" s="1">
        <v>8.2</v>
      </c>
      <c r="BD37" s="1"/>
      <c r="BE37" s="1"/>
      <c r="BF37" s="1"/>
      <c r="BG37" s="1"/>
      <c r="BH37" s="1"/>
      <c r="BI37" s="1"/>
      <c r="BJ37" s="1" t="s">
        <v>1020</v>
      </c>
      <c r="BK37" s="1"/>
      <c r="BL37" s="1"/>
      <c r="BM37" s="1" t="s">
        <v>1021</v>
      </c>
      <c r="BN37" s="1">
        <v>28</v>
      </c>
      <c r="BO37" s="1" t="s">
        <v>1022</v>
      </c>
      <c r="BP37" s="1" t="str">
        <f>HYPERLINK("https://nconnect.nicmar.ac.in/storage/profile/ProfilePhoto_P25700484_254718.jpg","Download")</f>
        <v>0</v>
      </c>
      <c r="BQ37" s="3"/>
      <c r="BR37" s="3"/>
      <c r="BS37" s="1" t="s">
        <v>114</v>
      </c>
      <c r="BT37" s="1" t="s">
        <v>115</v>
      </c>
      <c r="BU37" s="1" t="s">
        <v>116</v>
      </c>
      <c r="BV37" s="1" t="s">
        <v>117</v>
      </c>
      <c r="BW37" s="1"/>
    </row>
    <row r="38" spans="1:75">
      <c r="A38" s="1" t="s">
        <v>349</v>
      </c>
      <c r="B38" s="1" t="s">
        <v>76</v>
      </c>
      <c r="C38" s="1" t="s">
        <v>1023</v>
      </c>
      <c r="D38" s="1" t="s">
        <v>1024</v>
      </c>
      <c r="E38" s="1" t="s">
        <v>1025</v>
      </c>
      <c r="F38" s="1" t="s">
        <v>1026</v>
      </c>
      <c r="G38" s="1" t="s">
        <v>1027</v>
      </c>
      <c r="H38" s="1" t="s">
        <v>1028</v>
      </c>
      <c r="I38" s="1" t="s">
        <v>1029</v>
      </c>
      <c r="J38" s="1">
        <v>9447200447</v>
      </c>
      <c r="K38" s="1" t="s">
        <v>187</v>
      </c>
      <c r="L38" s="1" t="s">
        <v>1030</v>
      </c>
      <c r="M38" s="1" t="s">
        <v>85</v>
      </c>
      <c r="N38" s="1" t="s">
        <v>1031</v>
      </c>
      <c r="O38" s="1"/>
      <c r="P38" s="1" t="s">
        <v>245</v>
      </c>
      <c r="Q38" s="1" t="s">
        <v>1032</v>
      </c>
      <c r="R38" s="1" t="s">
        <v>1033</v>
      </c>
      <c r="S38" s="1">
        <v>7510866844</v>
      </c>
      <c r="T38" s="1" t="s">
        <v>1034</v>
      </c>
      <c r="U38" s="1" t="s">
        <v>1035</v>
      </c>
      <c r="V38" s="1">
        <v>7510866844</v>
      </c>
      <c r="W38" s="1" t="s">
        <v>750</v>
      </c>
      <c r="X38" s="1" t="s">
        <v>1036</v>
      </c>
      <c r="Y38" s="1" t="s">
        <v>496</v>
      </c>
      <c r="Z38" s="1" t="s">
        <v>497</v>
      </c>
      <c r="AA38" s="1" t="s">
        <v>1037</v>
      </c>
      <c r="AB38" s="1" t="s">
        <v>1038</v>
      </c>
      <c r="AC38" s="1" t="s">
        <v>497</v>
      </c>
      <c r="AD38" s="1">
        <v>9.33</v>
      </c>
      <c r="AE38" s="1" t="s">
        <v>96</v>
      </c>
      <c r="AF38" s="1" t="s">
        <v>1039</v>
      </c>
      <c r="AG38" s="1" t="s">
        <v>1040</v>
      </c>
      <c r="AH38" s="1" t="s">
        <v>397</v>
      </c>
      <c r="AI38" s="1" t="s">
        <v>138</v>
      </c>
      <c r="AJ38" s="1">
        <v>96.2</v>
      </c>
      <c r="AK38" s="1">
        <v>0</v>
      </c>
      <c r="AL38" s="1" t="s">
        <v>1041</v>
      </c>
      <c r="AM38" s="1" t="s">
        <v>1040</v>
      </c>
      <c r="AN38" s="1" t="s">
        <v>320</v>
      </c>
      <c r="AO38" s="1" t="s">
        <v>174</v>
      </c>
      <c r="AP38" s="1">
        <v>89.6</v>
      </c>
      <c r="AQ38" s="1">
        <v>0</v>
      </c>
      <c r="AR38" s="1"/>
      <c r="AS38" s="1"/>
      <c r="AT38" s="1"/>
      <c r="AU38" s="1"/>
      <c r="AV38" s="1"/>
      <c r="AW38" s="1"/>
      <c r="AX38" s="1" t="s">
        <v>502</v>
      </c>
      <c r="AY38" s="1" t="s">
        <v>1042</v>
      </c>
      <c r="AZ38" s="1" t="s">
        <v>450</v>
      </c>
      <c r="BA38" s="1" t="s">
        <v>346</v>
      </c>
      <c r="BB38" s="1">
        <v>93.3</v>
      </c>
      <c r="BC38" s="1">
        <v>9.33</v>
      </c>
      <c r="BD38" s="1"/>
      <c r="BE38" s="1"/>
      <c r="BF38" s="1"/>
      <c r="BG38" s="1"/>
      <c r="BH38" s="1"/>
      <c r="BI38" s="1"/>
      <c r="BJ38" s="1" t="s">
        <v>1043</v>
      </c>
      <c r="BK38" s="1"/>
      <c r="BL38" s="1"/>
      <c r="BM38" s="1" t="s">
        <v>1044</v>
      </c>
      <c r="BN38" s="1">
        <v>18</v>
      </c>
      <c r="BO38" s="1"/>
      <c r="BP38" s="1" t="str">
        <f>HYPERLINK("https://nconnect.nicmar.ac.in/storage/profile/ProfilePhoto_P25701065_158739.jpg","Download")</f>
        <v>0</v>
      </c>
      <c r="BQ38" s="3"/>
      <c r="BR38" s="3"/>
      <c r="BS38" s="1" t="s">
        <v>114</v>
      </c>
      <c r="BT38" s="1" t="s">
        <v>115</v>
      </c>
      <c r="BU38" s="1" t="s">
        <v>116</v>
      </c>
      <c r="BV38" s="1" t="s">
        <v>117</v>
      </c>
      <c r="BW38" s="1"/>
    </row>
    <row r="39" spans="1:75">
      <c r="A39" s="1" t="s">
        <v>75</v>
      </c>
      <c r="B39" s="1" t="s">
        <v>76</v>
      </c>
      <c r="C39" s="1" t="s">
        <v>1045</v>
      </c>
      <c r="D39" s="1" t="s">
        <v>1046</v>
      </c>
      <c r="E39" s="1"/>
      <c r="F39" s="1" t="s">
        <v>1047</v>
      </c>
      <c r="G39" s="1" t="s">
        <v>1048</v>
      </c>
      <c r="H39" s="1" t="s">
        <v>1049</v>
      </c>
      <c r="I39" s="1" t="s">
        <v>1050</v>
      </c>
      <c r="J39" s="1">
        <v>9805566233</v>
      </c>
      <c r="K39" s="1" t="s">
        <v>83</v>
      </c>
      <c r="L39" s="1" t="s">
        <v>1051</v>
      </c>
      <c r="M39" s="1" t="s">
        <v>85</v>
      </c>
      <c r="N39" s="1" t="s">
        <v>1052</v>
      </c>
      <c r="O39" s="1"/>
      <c r="P39" s="1" t="s">
        <v>190</v>
      </c>
      <c r="Q39" s="1" t="s">
        <v>1053</v>
      </c>
      <c r="R39" s="1" t="s">
        <v>1054</v>
      </c>
      <c r="S39" s="1">
        <v>9418761430</v>
      </c>
      <c r="T39" s="1" t="s">
        <v>1055</v>
      </c>
      <c r="U39" s="1" t="s">
        <v>1056</v>
      </c>
      <c r="V39" s="1">
        <v>9459521418</v>
      </c>
      <c r="W39" s="1" t="s">
        <v>222</v>
      </c>
      <c r="X39" s="1" t="s">
        <v>1057</v>
      </c>
      <c r="Y39" s="1" t="s">
        <v>1058</v>
      </c>
      <c r="Z39" s="1" t="s">
        <v>283</v>
      </c>
      <c r="AA39" s="1" t="s">
        <v>1057</v>
      </c>
      <c r="AB39" s="1" t="s">
        <v>1058</v>
      </c>
      <c r="AC39" s="1" t="s">
        <v>283</v>
      </c>
      <c r="AD39" s="1">
        <v>8.46</v>
      </c>
      <c r="AE39" s="1" t="s">
        <v>96</v>
      </c>
      <c r="AF39" s="1" t="s">
        <v>1059</v>
      </c>
      <c r="AG39" s="1" t="s">
        <v>1060</v>
      </c>
      <c r="AH39" s="1" t="s">
        <v>99</v>
      </c>
      <c r="AI39" s="1" t="s">
        <v>103</v>
      </c>
      <c r="AJ39" s="1">
        <v>77.9</v>
      </c>
      <c r="AK39" s="1">
        <v>8.2</v>
      </c>
      <c r="AL39" s="1" t="s">
        <v>1059</v>
      </c>
      <c r="AM39" s="1" t="s">
        <v>1060</v>
      </c>
      <c r="AN39" s="1" t="s">
        <v>137</v>
      </c>
      <c r="AO39" s="1" t="s">
        <v>138</v>
      </c>
      <c r="AP39" s="1">
        <v>82.8</v>
      </c>
      <c r="AQ39" s="1"/>
      <c r="AR39" s="1"/>
      <c r="AS39" s="1"/>
      <c r="AT39" s="1"/>
      <c r="AU39" s="1"/>
      <c r="AV39" s="1"/>
      <c r="AW39" s="1"/>
      <c r="AX39" s="1" t="s">
        <v>1061</v>
      </c>
      <c r="AY39" s="1" t="s">
        <v>1062</v>
      </c>
      <c r="AZ39" s="1" t="s">
        <v>1063</v>
      </c>
      <c r="BA39" s="1" t="s">
        <v>1064</v>
      </c>
      <c r="BB39" s="1">
        <v>90.2</v>
      </c>
      <c r="BC39" s="1">
        <v>9.02</v>
      </c>
      <c r="BD39" s="1"/>
      <c r="BE39" s="1"/>
      <c r="BF39" s="1"/>
      <c r="BG39" s="1"/>
      <c r="BH39" s="1"/>
      <c r="BI39" s="1"/>
      <c r="BJ39" s="1" t="s">
        <v>1065</v>
      </c>
      <c r="BK39" s="1"/>
      <c r="BL39" s="1"/>
      <c r="BM39" s="1" t="s">
        <v>1066</v>
      </c>
      <c r="BN39" s="1">
        <v>62</v>
      </c>
      <c r="BO39" s="1"/>
      <c r="BP39" s="1" t="str">
        <f>HYPERLINK("https://nconnect.nicmar.ac.in/storage/profile/ProfilePhoto_P25700716_596743.jpg","Download")</f>
        <v>0</v>
      </c>
      <c r="BQ39" s="3"/>
      <c r="BR39" s="3"/>
      <c r="BS39" s="1" t="s">
        <v>114</v>
      </c>
      <c r="BT39" s="1" t="s">
        <v>115</v>
      </c>
      <c r="BU39" s="1" t="s">
        <v>116</v>
      </c>
      <c r="BV39" s="1" t="s">
        <v>117</v>
      </c>
      <c r="BW39" s="1"/>
    </row>
    <row r="40" spans="1:75">
      <c r="A40" s="1" t="s">
        <v>349</v>
      </c>
      <c r="B40" s="1" t="s">
        <v>76</v>
      </c>
      <c r="C40" s="1" t="s">
        <v>1067</v>
      </c>
      <c r="D40" s="1" t="s">
        <v>1068</v>
      </c>
      <c r="E40" s="1"/>
      <c r="F40" s="1" t="s">
        <v>120</v>
      </c>
      <c r="G40" s="1" t="s">
        <v>1069</v>
      </c>
      <c r="H40" s="1" t="s">
        <v>1070</v>
      </c>
      <c r="I40" s="1" t="s">
        <v>1071</v>
      </c>
      <c r="J40" s="1">
        <v>9873481483</v>
      </c>
      <c r="K40" s="1" t="s">
        <v>187</v>
      </c>
      <c r="L40" s="1" t="s">
        <v>1072</v>
      </c>
      <c r="M40" s="1" t="s">
        <v>85</v>
      </c>
      <c r="N40" s="1" t="s">
        <v>1073</v>
      </c>
      <c r="O40" s="1"/>
      <c r="P40" s="1" t="s">
        <v>245</v>
      </c>
      <c r="Q40" s="1" t="s">
        <v>1074</v>
      </c>
      <c r="R40" s="1" t="s">
        <v>1075</v>
      </c>
      <c r="S40" s="1">
        <v>9891545415</v>
      </c>
      <c r="T40" s="1" t="s">
        <v>871</v>
      </c>
      <c r="U40" s="1" t="s">
        <v>1076</v>
      </c>
      <c r="V40" s="1">
        <v>8882100200</v>
      </c>
      <c r="W40" s="1" t="s">
        <v>1077</v>
      </c>
      <c r="X40" s="1" t="s">
        <v>1078</v>
      </c>
      <c r="Y40" s="1" t="s">
        <v>1079</v>
      </c>
      <c r="Z40" s="1" t="s">
        <v>1080</v>
      </c>
      <c r="AA40" s="1" t="s">
        <v>1078</v>
      </c>
      <c r="AB40" s="1" t="s">
        <v>1079</v>
      </c>
      <c r="AC40" s="1" t="s">
        <v>1080</v>
      </c>
      <c r="AD40" s="1">
        <v>8.35</v>
      </c>
      <c r="AE40" s="1" t="s">
        <v>96</v>
      </c>
      <c r="AF40" s="1" t="s">
        <v>1081</v>
      </c>
      <c r="AG40" s="1" t="s">
        <v>1082</v>
      </c>
      <c r="AH40" s="1" t="s">
        <v>1083</v>
      </c>
      <c r="AI40" s="1" t="s">
        <v>1084</v>
      </c>
      <c r="AJ40" s="1">
        <v>85.5</v>
      </c>
      <c r="AK40" s="1">
        <v>9</v>
      </c>
      <c r="AL40" s="1" t="s">
        <v>1085</v>
      </c>
      <c r="AM40" s="1" t="s">
        <v>1082</v>
      </c>
      <c r="AN40" s="1" t="s">
        <v>369</v>
      </c>
      <c r="AO40" s="1" t="s">
        <v>206</v>
      </c>
      <c r="AP40" s="1">
        <v>77.6</v>
      </c>
      <c r="AQ40" s="1">
        <v>8.16</v>
      </c>
      <c r="AR40" s="1"/>
      <c r="AS40" s="1"/>
      <c r="AT40" s="1"/>
      <c r="AU40" s="1"/>
      <c r="AV40" s="1"/>
      <c r="AW40" s="1"/>
      <c r="AX40" s="1" t="s">
        <v>1086</v>
      </c>
      <c r="AY40" s="1" t="s">
        <v>1087</v>
      </c>
      <c r="AZ40" s="1" t="s">
        <v>677</v>
      </c>
      <c r="BA40" s="1" t="s">
        <v>968</v>
      </c>
      <c r="BB40" s="1">
        <v>84</v>
      </c>
      <c r="BC40" s="1">
        <v>8.9</v>
      </c>
      <c r="BD40" s="1"/>
      <c r="BE40" s="1"/>
      <c r="BF40" s="1"/>
      <c r="BG40" s="1"/>
      <c r="BH40" s="1"/>
      <c r="BI40" s="1"/>
      <c r="BJ40" s="1" t="s">
        <v>1088</v>
      </c>
      <c r="BK40" s="1" t="s">
        <v>1089</v>
      </c>
      <c r="BL40" s="1" t="s">
        <v>1090</v>
      </c>
      <c r="BM40" s="1" t="s">
        <v>1091</v>
      </c>
      <c r="BN40" s="1">
        <v>14</v>
      </c>
      <c r="BO40" s="1"/>
      <c r="BP40" s="1" t="str">
        <f>HYPERLINK("https://nconnect.nicmar.ac.in/storage/profile/ProfilePhoto_P25701077_254678.jpg","Download")</f>
        <v>0</v>
      </c>
      <c r="BQ40" s="3"/>
      <c r="BR40" s="3"/>
      <c r="BS40" s="1" t="s">
        <v>114</v>
      </c>
      <c r="BT40" s="1" t="s">
        <v>115</v>
      </c>
      <c r="BU40" s="1" t="s">
        <v>116</v>
      </c>
      <c r="BV40" s="1" t="s">
        <v>117</v>
      </c>
      <c r="BW40" s="1"/>
    </row>
    <row r="41" spans="1:75">
      <c r="A41" s="1" t="s">
        <v>75</v>
      </c>
      <c r="B41" s="1" t="s">
        <v>76</v>
      </c>
      <c r="C41" s="1" t="s">
        <v>1092</v>
      </c>
      <c r="D41" s="1" t="s">
        <v>1093</v>
      </c>
      <c r="E41" s="1" t="s">
        <v>433</v>
      </c>
      <c r="F41" s="1" t="s">
        <v>1094</v>
      </c>
      <c r="G41" s="1" t="s">
        <v>1095</v>
      </c>
      <c r="H41" s="1" t="s">
        <v>1096</v>
      </c>
      <c r="I41" s="1" t="s">
        <v>1097</v>
      </c>
      <c r="J41" s="1">
        <v>6238276637</v>
      </c>
      <c r="K41" s="1" t="s">
        <v>83</v>
      </c>
      <c r="L41" s="1" t="s">
        <v>1098</v>
      </c>
      <c r="M41" s="1" t="s">
        <v>85</v>
      </c>
      <c r="N41" s="1" t="s">
        <v>1099</v>
      </c>
      <c r="O41" s="1"/>
      <c r="P41" s="1" t="s">
        <v>245</v>
      </c>
      <c r="Q41" s="1" t="s">
        <v>1100</v>
      </c>
      <c r="R41" s="1" t="s">
        <v>1101</v>
      </c>
      <c r="S41" s="1">
        <v>9447988464</v>
      </c>
      <c r="T41" s="1" t="s">
        <v>1102</v>
      </c>
      <c r="U41" s="1" t="s">
        <v>1103</v>
      </c>
      <c r="V41" s="1">
        <v>9744754425</v>
      </c>
      <c r="W41" s="1" t="s">
        <v>1104</v>
      </c>
      <c r="X41" s="1" t="s">
        <v>1105</v>
      </c>
      <c r="Y41" s="1" t="s">
        <v>1106</v>
      </c>
      <c r="Z41" s="1" t="s">
        <v>497</v>
      </c>
      <c r="AA41" s="1" t="s">
        <v>1105</v>
      </c>
      <c r="AB41" s="1" t="s">
        <v>1106</v>
      </c>
      <c r="AC41" s="1" t="s">
        <v>497</v>
      </c>
      <c r="AD41" s="1">
        <v>8.69</v>
      </c>
      <c r="AE41" s="1" t="s">
        <v>96</v>
      </c>
      <c r="AF41" s="1" t="s">
        <v>1107</v>
      </c>
      <c r="AG41" s="1" t="s">
        <v>1040</v>
      </c>
      <c r="AH41" s="1" t="s">
        <v>422</v>
      </c>
      <c r="AI41" s="1" t="s">
        <v>316</v>
      </c>
      <c r="AJ41" s="1">
        <v>89.3</v>
      </c>
      <c r="AK41" s="1"/>
      <c r="AL41" s="1" t="s">
        <v>1108</v>
      </c>
      <c r="AM41" s="1" t="s">
        <v>1040</v>
      </c>
      <c r="AN41" s="1" t="s">
        <v>103</v>
      </c>
      <c r="AO41" s="1" t="s">
        <v>137</v>
      </c>
      <c r="AP41" s="1">
        <v>76.8</v>
      </c>
      <c r="AQ41" s="1"/>
      <c r="AR41" s="1"/>
      <c r="AS41" s="1"/>
      <c r="AT41" s="1"/>
      <c r="AU41" s="1"/>
      <c r="AV41" s="1"/>
      <c r="AW41" s="1"/>
      <c r="AX41" s="1" t="s">
        <v>502</v>
      </c>
      <c r="AY41" s="1" t="s">
        <v>1109</v>
      </c>
      <c r="AZ41" s="1" t="s">
        <v>372</v>
      </c>
      <c r="BA41" s="1" t="s">
        <v>1110</v>
      </c>
      <c r="BB41" s="1">
        <v>73</v>
      </c>
      <c r="BC41" s="1">
        <v>7.3</v>
      </c>
      <c r="BD41" s="1"/>
      <c r="BE41" s="1"/>
      <c r="BF41" s="1"/>
      <c r="BG41" s="1"/>
      <c r="BH41" s="1"/>
      <c r="BI41" s="1"/>
      <c r="BJ41" s="1" t="s">
        <v>1111</v>
      </c>
      <c r="BK41" s="1" t="s">
        <v>1112</v>
      </c>
      <c r="BL41" s="1" t="s">
        <v>1113</v>
      </c>
      <c r="BM41" s="1" t="s">
        <v>1114</v>
      </c>
      <c r="BN41" s="1">
        <v>8</v>
      </c>
      <c r="BO41" s="1" t="s">
        <v>1115</v>
      </c>
      <c r="BP41" s="1" t="str">
        <f>HYPERLINK("https://nconnect.nicmar.ac.in/storage/profile/ProfilePhoto_P25700684_186534.jpg","Download")</f>
        <v>0</v>
      </c>
      <c r="BQ41" s="3"/>
      <c r="BR41" s="3"/>
      <c r="BS41" s="1" t="s">
        <v>114</v>
      </c>
      <c r="BT41" s="1" t="s">
        <v>115</v>
      </c>
      <c r="BU41" s="1" t="s">
        <v>116</v>
      </c>
      <c r="BV41" s="1" t="s">
        <v>117</v>
      </c>
      <c r="BW41" s="1"/>
    </row>
    <row r="42" spans="1:75">
      <c r="A42" s="1" t="s">
        <v>75</v>
      </c>
      <c r="B42" s="1" t="s">
        <v>76</v>
      </c>
      <c r="C42" s="1" t="s">
        <v>1116</v>
      </c>
      <c r="D42" s="1" t="s">
        <v>1117</v>
      </c>
      <c r="E42" s="1" t="s">
        <v>1118</v>
      </c>
      <c r="F42" s="1" t="s">
        <v>1119</v>
      </c>
      <c r="G42" s="1" t="s">
        <v>1120</v>
      </c>
      <c r="H42" s="1" t="s">
        <v>1121</v>
      </c>
      <c r="I42" s="1" t="s">
        <v>1122</v>
      </c>
      <c r="J42" s="1">
        <v>8686631717</v>
      </c>
      <c r="K42" s="1" t="s">
        <v>83</v>
      </c>
      <c r="L42" s="1" t="s">
        <v>1123</v>
      </c>
      <c r="M42" s="1" t="s">
        <v>85</v>
      </c>
      <c r="N42" s="1" t="s">
        <v>514</v>
      </c>
      <c r="O42" s="1"/>
      <c r="P42" s="1" t="s">
        <v>693</v>
      </c>
      <c r="Q42" s="1" t="s">
        <v>1124</v>
      </c>
      <c r="R42" s="1" t="s">
        <v>1125</v>
      </c>
      <c r="S42" s="1">
        <v>8329418137</v>
      </c>
      <c r="T42" s="1" t="s">
        <v>334</v>
      </c>
      <c r="U42" s="1" t="s">
        <v>1126</v>
      </c>
      <c r="V42" s="1">
        <v>9767840788</v>
      </c>
      <c r="W42" s="1" t="s">
        <v>92</v>
      </c>
      <c r="X42" s="1" t="s">
        <v>1127</v>
      </c>
      <c r="Y42" s="1" t="s">
        <v>197</v>
      </c>
      <c r="Z42" s="1" t="s">
        <v>162</v>
      </c>
      <c r="AA42" s="1" t="s">
        <v>1127</v>
      </c>
      <c r="AB42" s="1" t="s">
        <v>197</v>
      </c>
      <c r="AC42" s="1" t="s">
        <v>162</v>
      </c>
      <c r="AD42" s="1">
        <v>8.08</v>
      </c>
      <c r="AE42" s="1" t="s">
        <v>96</v>
      </c>
      <c r="AF42" s="1" t="s">
        <v>1128</v>
      </c>
      <c r="AG42" s="1" t="s">
        <v>1015</v>
      </c>
      <c r="AH42" s="1" t="s">
        <v>422</v>
      </c>
      <c r="AI42" s="1" t="s">
        <v>99</v>
      </c>
      <c r="AJ42" s="1">
        <v>84.8</v>
      </c>
      <c r="AK42" s="1"/>
      <c r="AL42" s="1"/>
      <c r="AM42" s="1"/>
      <c r="AN42" s="1"/>
      <c r="AO42" s="1"/>
      <c r="AP42" s="1"/>
      <c r="AQ42" s="1"/>
      <c r="AR42" s="1" t="s">
        <v>256</v>
      </c>
      <c r="AS42" s="1" t="s">
        <v>1129</v>
      </c>
      <c r="AT42" s="1" t="s">
        <v>1130</v>
      </c>
      <c r="AU42" s="1" t="s">
        <v>525</v>
      </c>
      <c r="AV42" s="1">
        <v>83.45</v>
      </c>
      <c r="AW42" s="1"/>
      <c r="AX42" s="1" t="s">
        <v>229</v>
      </c>
      <c r="AY42" s="1" t="s">
        <v>1131</v>
      </c>
      <c r="AZ42" s="1" t="s">
        <v>107</v>
      </c>
      <c r="BA42" s="1" t="s">
        <v>553</v>
      </c>
      <c r="BB42" s="1">
        <v>80.6</v>
      </c>
      <c r="BC42" s="1">
        <v>8.8</v>
      </c>
      <c r="BD42" s="1"/>
      <c r="BE42" s="1"/>
      <c r="BF42" s="1"/>
      <c r="BG42" s="1"/>
      <c r="BH42" s="1"/>
      <c r="BI42" s="1"/>
      <c r="BJ42" s="1" t="s">
        <v>1132</v>
      </c>
      <c r="BK42" s="1" t="s">
        <v>1133</v>
      </c>
      <c r="BL42" s="1" t="s">
        <v>111</v>
      </c>
      <c r="BM42" s="1" t="s">
        <v>1134</v>
      </c>
      <c r="BN42" s="1">
        <v>8</v>
      </c>
      <c r="BO42" s="1"/>
      <c r="BP42" s="1" t="str">
        <f>HYPERLINK("https://nconnect.nicmar.ac.in/storage/profile/ProfilePhoto_P25700508_846395.jpg","Download")</f>
        <v>0</v>
      </c>
      <c r="BQ42" s="3"/>
      <c r="BR42" s="3"/>
      <c r="BS42" s="1" t="s">
        <v>114</v>
      </c>
      <c r="BT42" s="1" t="s">
        <v>115</v>
      </c>
      <c r="BU42" s="1" t="s">
        <v>116</v>
      </c>
      <c r="BV42" s="1" t="s">
        <v>117</v>
      </c>
      <c r="BW42" s="1"/>
    </row>
    <row r="43" spans="1:75">
      <c r="A43" s="1" t="s">
        <v>349</v>
      </c>
      <c r="B43" s="1" t="s">
        <v>76</v>
      </c>
      <c r="C43" s="1" t="s">
        <v>1135</v>
      </c>
      <c r="D43" s="1" t="s">
        <v>1136</v>
      </c>
      <c r="E43" s="1"/>
      <c r="F43" s="1" t="s">
        <v>1137</v>
      </c>
      <c r="G43" s="1" t="s">
        <v>1138</v>
      </c>
      <c r="H43" s="1" t="s">
        <v>1139</v>
      </c>
      <c r="I43" s="1" t="s">
        <v>1140</v>
      </c>
      <c r="J43" s="1">
        <v>8867909058</v>
      </c>
      <c r="K43" s="1" t="s">
        <v>83</v>
      </c>
      <c r="L43" s="1" t="s">
        <v>1141</v>
      </c>
      <c r="M43" s="1" t="s">
        <v>85</v>
      </c>
      <c r="N43" s="1" t="s">
        <v>1142</v>
      </c>
      <c r="O43" s="1"/>
      <c r="P43" s="1" t="s">
        <v>190</v>
      </c>
      <c r="Q43" s="1" t="s">
        <v>1143</v>
      </c>
      <c r="R43" s="1" t="s">
        <v>1144</v>
      </c>
      <c r="S43" s="1">
        <v>9448285654</v>
      </c>
      <c r="T43" s="1" t="s">
        <v>722</v>
      </c>
      <c r="U43" s="1" t="s">
        <v>1145</v>
      </c>
      <c r="V43" s="1">
        <v>9448282634</v>
      </c>
      <c r="W43" s="1" t="s">
        <v>131</v>
      </c>
      <c r="X43" s="1" t="s">
        <v>1146</v>
      </c>
      <c r="Y43" s="1" t="s">
        <v>1147</v>
      </c>
      <c r="Z43" s="1" t="s">
        <v>338</v>
      </c>
      <c r="AA43" s="1" t="s">
        <v>1146</v>
      </c>
      <c r="AB43" s="1" t="s">
        <v>1147</v>
      </c>
      <c r="AC43" s="1" t="s">
        <v>338</v>
      </c>
      <c r="AD43" s="1">
        <v>8.4</v>
      </c>
      <c r="AE43" s="1" t="s">
        <v>96</v>
      </c>
      <c r="AF43" s="1" t="s">
        <v>1148</v>
      </c>
      <c r="AG43" s="1" t="s">
        <v>205</v>
      </c>
      <c r="AH43" s="1" t="s">
        <v>99</v>
      </c>
      <c r="AI43" s="1" t="s">
        <v>103</v>
      </c>
      <c r="AJ43" s="1">
        <v>83.6</v>
      </c>
      <c r="AK43" s="1">
        <v>8.8</v>
      </c>
      <c r="AL43" s="1" t="s">
        <v>1149</v>
      </c>
      <c r="AM43" s="1" t="s">
        <v>1150</v>
      </c>
      <c r="AN43" s="1" t="s">
        <v>677</v>
      </c>
      <c r="AO43" s="1" t="s">
        <v>289</v>
      </c>
      <c r="AP43" s="1">
        <v>80.16</v>
      </c>
      <c r="AQ43" s="1"/>
      <c r="AR43" s="1"/>
      <c r="AS43" s="1"/>
      <c r="AT43" s="1"/>
      <c r="AU43" s="1"/>
      <c r="AV43" s="1"/>
      <c r="AW43" s="1"/>
      <c r="AX43" s="1" t="s">
        <v>1151</v>
      </c>
      <c r="AY43" s="1" t="s">
        <v>1151</v>
      </c>
      <c r="AZ43" s="1" t="s">
        <v>107</v>
      </c>
      <c r="BA43" s="1" t="s">
        <v>176</v>
      </c>
      <c r="BB43" s="1">
        <v>80.6</v>
      </c>
      <c r="BC43" s="1">
        <v>8.81</v>
      </c>
      <c r="BD43" s="1"/>
      <c r="BE43" s="1"/>
      <c r="BF43" s="1"/>
      <c r="BG43" s="1"/>
      <c r="BH43" s="1"/>
      <c r="BI43" s="1"/>
      <c r="BJ43" s="1" t="s">
        <v>1152</v>
      </c>
      <c r="BK43" s="1" t="s">
        <v>1153</v>
      </c>
      <c r="BL43" s="1" t="s">
        <v>530</v>
      </c>
      <c r="BM43" s="1" t="s">
        <v>1154</v>
      </c>
      <c r="BN43" s="1">
        <v>13</v>
      </c>
      <c r="BO43" s="1"/>
      <c r="BP43" s="1" t="str">
        <f>HYPERLINK("https://nconnect.nicmar.ac.in/storage/profile/ProfilePhoto_P25701087_365981.jpg","Download")</f>
        <v>0</v>
      </c>
      <c r="BQ43" s="3"/>
      <c r="BR43" s="3"/>
      <c r="BS43" s="1" t="s">
        <v>114</v>
      </c>
      <c r="BT43" s="1" t="s">
        <v>115</v>
      </c>
      <c r="BU43" s="1" t="s">
        <v>116</v>
      </c>
      <c r="BV43" s="1" t="s">
        <v>117</v>
      </c>
      <c r="BW43" s="1"/>
    </row>
    <row r="44" spans="1:75">
      <c r="A44" s="1" t="s">
        <v>75</v>
      </c>
      <c r="B44" s="1" t="s">
        <v>76</v>
      </c>
      <c r="C44" s="1" t="s">
        <v>1155</v>
      </c>
      <c r="D44" s="1" t="s">
        <v>1156</v>
      </c>
      <c r="E44" s="1"/>
      <c r="F44" s="1" t="s">
        <v>885</v>
      </c>
      <c r="G44" s="1" t="s">
        <v>1157</v>
      </c>
      <c r="H44" s="1" t="s">
        <v>1158</v>
      </c>
      <c r="I44" s="1" t="s">
        <v>1159</v>
      </c>
      <c r="J44" s="1">
        <v>9886180610</v>
      </c>
      <c r="K44" s="1" t="s">
        <v>187</v>
      </c>
      <c r="L44" s="1" t="s">
        <v>1160</v>
      </c>
      <c r="M44" s="1" t="s">
        <v>85</v>
      </c>
      <c r="N44" s="1" t="s">
        <v>1161</v>
      </c>
      <c r="O44" s="1"/>
      <c r="P44" s="1" t="s">
        <v>190</v>
      </c>
      <c r="Q44" s="1" t="s">
        <v>1162</v>
      </c>
      <c r="R44" s="1" t="s">
        <v>1163</v>
      </c>
      <c r="S44" s="1">
        <v>9986112113</v>
      </c>
      <c r="T44" s="1" t="s">
        <v>441</v>
      </c>
      <c r="U44" s="1" t="s">
        <v>1164</v>
      </c>
      <c r="V44" s="1">
        <v>9986040772</v>
      </c>
      <c r="W44" s="1" t="s">
        <v>465</v>
      </c>
      <c r="X44" s="1" t="s">
        <v>1165</v>
      </c>
      <c r="Y44" s="1" t="s">
        <v>337</v>
      </c>
      <c r="Z44" s="1" t="s">
        <v>338</v>
      </c>
      <c r="AA44" s="1" t="s">
        <v>1165</v>
      </c>
      <c r="AB44" s="1" t="s">
        <v>337</v>
      </c>
      <c r="AC44" s="1" t="s">
        <v>338</v>
      </c>
      <c r="AD44" s="1">
        <v>9.13</v>
      </c>
      <c r="AE44" s="1" t="s">
        <v>96</v>
      </c>
      <c r="AF44" s="1" t="s">
        <v>1166</v>
      </c>
      <c r="AG44" s="1" t="s">
        <v>1167</v>
      </c>
      <c r="AH44" s="1" t="s">
        <v>1168</v>
      </c>
      <c r="AI44" s="1" t="s">
        <v>103</v>
      </c>
      <c r="AJ44" s="1">
        <v>87.4</v>
      </c>
      <c r="AK44" s="1">
        <v>9.2</v>
      </c>
      <c r="AL44" s="1" t="s">
        <v>1169</v>
      </c>
      <c r="AM44" s="1" t="s">
        <v>1170</v>
      </c>
      <c r="AN44" s="1" t="s">
        <v>103</v>
      </c>
      <c r="AO44" s="1" t="s">
        <v>289</v>
      </c>
      <c r="AP44" s="1">
        <v>80.33</v>
      </c>
      <c r="AQ44" s="1">
        <v>0</v>
      </c>
      <c r="AR44" s="1"/>
      <c r="AS44" s="1"/>
      <c r="AT44" s="1"/>
      <c r="AU44" s="1"/>
      <c r="AV44" s="1"/>
      <c r="AW44" s="1"/>
      <c r="AX44" s="1" t="s">
        <v>920</v>
      </c>
      <c r="AY44" s="1" t="s">
        <v>1171</v>
      </c>
      <c r="AZ44" s="1" t="s">
        <v>107</v>
      </c>
      <c r="BA44" s="1" t="s">
        <v>655</v>
      </c>
      <c r="BB44" s="1">
        <v>84.2</v>
      </c>
      <c r="BC44" s="1">
        <v>9.17</v>
      </c>
      <c r="BD44" s="1"/>
      <c r="BE44" s="1"/>
      <c r="BF44" s="1"/>
      <c r="BG44" s="1"/>
      <c r="BH44" s="1"/>
      <c r="BI44" s="1"/>
      <c r="BJ44" s="1" t="s">
        <v>1172</v>
      </c>
      <c r="BK44" s="1" t="s">
        <v>1173</v>
      </c>
      <c r="BL44" s="1" t="s">
        <v>111</v>
      </c>
      <c r="BM44" s="1" t="s">
        <v>1174</v>
      </c>
      <c r="BN44" s="1">
        <v>12</v>
      </c>
      <c r="BO44" s="1"/>
      <c r="BP44" s="1" t="str">
        <f>HYPERLINK("https://nconnect.nicmar.ac.in/storage/profile/ProfilePhoto_P25700217_691537.jpg","Download")</f>
        <v>0</v>
      </c>
      <c r="BQ44" s="3"/>
      <c r="BR44" s="3"/>
      <c r="BS44" s="1" t="s">
        <v>114</v>
      </c>
      <c r="BT44" s="1" t="s">
        <v>115</v>
      </c>
      <c r="BU44" s="1" t="s">
        <v>116</v>
      </c>
      <c r="BV44" s="1" t="s">
        <v>117</v>
      </c>
      <c r="BW44" s="1"/>
    </row>
    <row r="45" spans="1:75">
      <c r="A45" s="1" t="s">
        <v>349</v>
      </c>
      <c r="B45" s="1" t="s">
        <v>76</v>
      </c>
      <c r="C45" s="1" t="s">
        <v>1175</v>
      </c>
      <c r="D45" s="1" t="s">
        <v>1176</v>
      </c>
      <c r="E45" s="1" t="s">
        <v>1177</v>
      </c>
      <c r="F45" s="1" t="s">
        <v>1178</v>
      </c>
      <c r="G45" s="1" t="s">
        <v>1179</v>
      </c>
      <c r="H45" s="1" t="s">
        <v>1180</v>
      </c>
      <c r="I45" s="1" t="s">
        <v>1181</v>
      </c>
      <c r="J45" s="1">
        <v>9405938803</v>
      </c>
      <c r="K45" s="1" t="s">
        <v>83</v>
      </c>
      <c r="L45" s="1" t="s">
        <v>1182</v>
      </c>
      <c r="M45" s="1" t="s">
        <v>85</v>
      </c>
      <c r="N45" s="1" t="s">
        <v>153</v>
      </c>
      <c r="O45" s="1"/>
      <c r="P45" s="1" t="s">
        <v>275</v>
      </c>
      <c r="Q45" s="1" t="s">
        <v>1183</v>
      </c>
      <c r="R45" s="1" t="s">
        <v>1184</v>
      </c>
      <c r="S45" s="1">
        <v>9822658872</v>
      </c>
      <c r="T45" s="1" t="s">
        <v>1185</v>
      </c>
      <c r="U45" s="1" t="s">
        <v>1186</v>
      </c>
      <c r="V45" s="1">
        <v>9404464961</v>
      </c>
      <c r="W45" s="1" t="s">
        <v>1185</v>
      </c>
      <c r="X45" s="1" t="s">
        <v>1187</v>
      </c>
      <c r="Y45" s="1" t="s">
        <v>197</v>
      </c>
      <c r="Z45" s="1" t="s">
        <v>162</v>
      </c>
      <c r="AA45" s="1" t="s">
        <v>1188</v>
      </c>
      <c r="AB45" s="1" t="s">
        <v>571</v>
      </c>
      <c r="AC45" s="1" t="s">
        <v>162</v>
      </c>
      <c r="AD45" s="1">
        <v>8.42</v>
      </c>
      <c r="AE45" s="1" t="s">
        <v>96</v>
      </c>
      <c r="AF45" s="1" t="s">
        <v>1189</v>
      </c>
      <c r="AG45" s="1" t="s">
        <v>1190</v>
      </c>
      <c r="AH45" s="1" t="s">
        <v>227</v>
      </c>
      <c r="AI45" s="1" t="s">
        <v>100</v>
      </c>
      <c r="AJ45" s="1">
        <v>88</v>
      </c>
      <c r="AK45" s="1"/>
      <c r="AL45" s="1" t="s">
        <v>1191</v>
      </c>
      <c r="AM45" s="1" t="s">
        <v>1190</v>
      </c>
      <c r="AN45" s="1" t="s">
        <v>206</v>
      </c>
      <c r="AO45" s="1" t="s">
        <v>577</v>
      </c>
      <c r="AP45" s="1">
        <v>60.62</v>
      </c>
      <c r="AQ45" s="1"/>
      <c r="AR45" s="1"/>
      <c r="AS45" s="1"/>
      <c r="AT45" s="1"/>
      <c r="AU45" s="1"/>
      <c r="AV45" s="1"/>
      <c r="AW45" s="1"/>
      <c r="AX45" s="1" t="s">
        <v>1192</v>
      </c>
      <c r="AY45" s="1" t="s">
        <v>1193</v>
      </c>
      <c r="AZ45" s="1" t="s">
        <v>107</v>
      </c>
      <c r="BA45" s="1" t="s">
        <v>108</v>
      </c>
      <c r="BB45" s="1">
        <v>79</v>
      </c>
      <c r="BC45" s="1">
        <v>8.25</v>
      </c>
      <c r="BD45" s="1"/>
      <c r="BE45" s="1"/>
      <c r="BF45" s="1"/>
      <c r="BG45" s="1"/>
      <c r="BH45" s="1"/>
      <c r="BI45" s="1"/>
      <c r="BJ45" s="1" t="s">
        <v>1194</v>
      </c>
      <c r="BK45" s="1" t="s">
        <v>1195</v>
      </c>
      <c r="BL45" s="1" t="s">
        <v>111</v>
      </c>
      <c r="BM45" s="1" t="s">
        <v>1196</v>
      </c>
      <c r="BN45" s="1">
        <v>8</v>
      </c>
      <c r="BO45" s="1" t="s">
        <v>1197</v>
      </c>
      <c r="BP45" s="1" t="str">
        <f>HYPERLINK("https://nconnect.nicmar.ac.in/storage/profile/ProfilePhoto_P25701099_675183.jpg","Download")</f>
        <v>0</v>
      </c>
      <c r="BQ45" s="3"/>
      <c r="BR45" s="3"/>
      <c r="BS45" s="1" t="s">
        <v>114</v>
      </c>
      <c r="BT45" s="1" t="s">
        <v>115</v>
      </c>
      <c r="BU45" s="1" t="s">
        <v>116</v>
      </c>
      <c r="BV45" s="1" t="s">
        <v>117</v>
      </c>
      <c r="BW45" s="1"/>
    </row>
    <row r="46" spans="1:75">
      <c r="A46" s="1" t="s">
        <v>75</v>
      </c>
      <c r="B46" s="1" t="s">
        <v>76</v>
      </c>
      <c r="C46" s="1" t="s">
        <v>1198</v>
      </c>
      <c r="D46" s="1" t="s">
        <v>1199</v>
      </c>
      <c r="E46" s="1" t="s">
        <v>1200</v>
      </c>
      <c r="F46" s="1" t="s">
        <v>1201</v>
      </c>
      <c r="G46" s="1" t="s">
        <v>1202</v>
      </c>
      <c r="H46" s="1" t="s">
        <v>1203</v>
      </c>
      <c r="I46" s="1" t="s">
        <v>1204</v>
      </c>
      <c r="J46" s="1">
        <v>9949077030</v>
      </c>
      <c r="K46" s="1" t="s">
        <v>83</v>
      </c>
      <c r="L46" s="1" t="s">
        <v>1205</v>
      </c>
      <c r="M46" s="1" t="s">
        <v>85</v>
      </c>
      <c r="N46" s="1" t="s">
        <v>1206</v>
      </c>
      <c r="O46" s="1"/>
      <c r="P46" s="1" t="s">
        <v>190</v>
      </c>
      <c r="Q46" s="1" t="s">
        <v>1207</v>
      </c>
      <c r="R46" s="1" t="s">
        <v>1208</v>
      </c>
      <c r="S46" s="1">
        <v>8500236810</v>
      </c>
      <c r="T46" s="1" t="s">
        <v>1209</v>
      </c>
      <c r="U46" s="1" t="s">
        <v>1210</v>
      </c>
      <c r="V46" s="1">
        <v>9293926810</v>
      </c>
      <c r="W46" s="1" t="s">
        <v>92</v>
      </c>
      <c r="X46" s="1" t="s">
        <v>1211</v>
      </c>
      <c r="Y46" s="1" t="s">
        <v>1212</v>
      </c>
      <c r="Z46" s="1" t="s">
        <v>601</v>
      </c>
      <c r="AA46" s="1" t="s">
        <v>1211</v>
      </c>
      <c r="AB46" s="1" t="s">
        <v>1212</v>
      </c>
      <c r="AC46" s="1" t="s">
        <v>601</v>
      </c>
      <c r="AD46" s="1">
        <v>8.38</v>
      </c>
      <c r="AE46" s="1" t="s">
        <v>96</v>
      </c>
      <c r="AF46" s="1" t="s">
        <v>1213</v>
      </c>
      <c r="AG46" s="1" t="s">
        <v>830</v>
      </c>
      <c r="AH46" s="1" t="s">
        <v>397</v>
      </c>
      <c r="AI46" s="1" t="s">
        <v>104</v>
      </c>
      <c r="AJ46" s="1">
        <v>100</v>
      </c>
      <c r="AK46" s="1">
        <v>10</v>
      </c>
      <c r="AL46" s="1" t="s">
        <v>1214</v>
      </c>
      <c r="AM46" s="1" t="s">
        <v>1215</v>
      </c>
      <c r="AN46" s="1" t="s">
        <v>525</v>
      </c>
      <c r="AO46" s="1" t="s">
        <v>290</v>
      </c>
      <c r="AP46" s="1">
        <v>92.6</v>
      </c>
      <c r="AQ46" s="1">
        <v>0</v>
      </c>
      <c r="AR46" s="1"/>
      <c r="AS46" s="1"/>
      <c r="AT46" s="1"/>
      <c r="AU46" s="1"/>
      <c r="AV46" s="1"/>
      <c r="AW46" s="1"/>
      <c r="AX46" s="1" t="s">
        <v>1216</v>
      </c>
      <c r="AY46" s="1" t="s">
        <v>1217</v>
      </c>
      <c r="AZ46" s="1" t="s">
        <v>261</v>
      </c>
      <c r="BA46" s="1" t="s">
        <v>346</v>
      </c>
      <c r="BB46" s="1">
        <v>70.5</v>
      </c>
      <c r="BC46" s="1">
        <v>7.8</v>
      </c>
      <c r="BD46" s="1"/>
      <c r="BE46" s="1"/>
      <c r="BF46" s="1"/>
      <c r="BG46" s="1"/>
      <c r="BH46" s="1"/>
      <c r="BI46" s="1"/>
      <c r="BJ46" s="1" t="s">
        <v>1218</v>
      </c>
      <c r="BK46" s="1"/>
      <c r="BL46" s="1"/>
      <c r="BM46" s="1" t="s">
        <v>1219</v>
      </c>
      <c r="BN46" s="1">
        <v>39</v>
      </c>
      <c r="BO46" s="1"/>
      <c r="BP46" s="1" t="str">
        <f>HYPERLINK("https://nconnect.nicmar.ac.in/storage/profile/ProfilePhoto_P25700032_169785.jpg","Download")</f>
        <v>0</v>
      </c>
      <c r="BQ46" s="3"/>
      <c r="BR46" s="3"/>
      <c r="BS46" s="1" t="s">
        <v>114</v>
      </c>
      <c r="BT46" s="1" t="s">
        <v>115</v>
      </c>
      <c r="BU46" s="1" t="s">
        <v>116</v>
      </c>
      <c r="BV46" s="1" t="s">
        <v>117</v>
      </c>
      <c r="BW46" s="1"/>
    </row>
    <row r="47" spans="1:75">
      <c r="A47" s="1" t="s">
        <v>75</v>
      </c>
      <c r="B47" s="1" t="s">
        <v>76</v>
      </c>
      <c r="C47" s="1" t="s">
        <v>1220</v>
      </c>
      <c r="D47" s="1" t="s">
        <v>1221</v>
      </c>
      <c r="E47" s="1" t="s">
        <v>1222</v>
      </c>
      <c r="F47" s="1" t="s">
        <v>1223</v>
      </c>
      <c r="G47" s="1" t="s">
        <v>1224</v>
      </c>
      <c r="H47" s="1" t="s">
        <v>1225</v>
      </c>
      <c r="I47" s="1" t="s">
        <v>1226</v>
      </c>
      <c r="J47" s="1">
        <v>7004652048</v>
      </c>
      <c r="K47" s="1" t="s">
        <v>187</v>
      </c>
      <c r="L47" s="1" t="s">
        <v>1227</v>
      </c>
      <c r="M47" s="1" t="s">
        <v>489</v>
      </c>
      <c r="N47" s="1" t="s">
        <v>1073</v>
      </c>
      <c r="O47" s="1" t="s">
        <v>1228</v>
      </c>
      <c r="P47" s="1" t="s">
        <v>245</v>
      </c>
      <c r="Q47" s="1" t="s">
        <v>1229</v>
      </c>
      <c r="R47" s="1" t="s">
        <v>1230</v>
      </c>
      <c r="S47" s="1">
        <v>9386381598</v>
      </c>
      <c r="T47" s="1" t="s">
        <v>1231</v>
      </c>
      <c r="U47" s="1" t="s">
        <v>1232</v>
      </c>
      <c r="V47" s="1">
        <v>9835041874</v>
      </c>
      <c r="W47" s="1" t="s">
        <v>92</v>
      </c>
      <c r="X47" s="1" t="s">
        <v>1233</v>
      </c>
      <c r="Y47" s="1" t="s">
        <v>337</v>
      </c>
      <c r="Z47" s="1" t="s">
        <v>338</v>
      </c>
      <c r="AA47" s="1" t="s">
        <v>1234</v>
      </c>
      <c r="AB47" s="1" t="s">
        <v>337</v>
      </c>
      <c r="AC47" s="1" t="s">
        <v>338</v>
      </c>
      <c r="AD47" s="1">
        <v>8.31</v>
      </c>
      <c r="AE47" s="1" t="s">
        <v>96</v>
      </c>
      <c r="AF47" s="1" t="s">
        <v>1235</v>
      </c>
      <c r="AG47" s="1" t="s">
        <v>1236</v>
      </c>
      <c r="AH47" s="1" t="s">
        <v>1237</v>
      </c>
      <c r="AI47" s="1" t="s">
        <v>704</v>
      </c>
      <c r="AJ47" s="1">
        <v>79.8</v>
      </c>
      <c r="AK47" s="1">
        <v>8.4</v>
      </c>
      <c r="AL47" s="1" t="s">
        <v>1238</v>
      </c>
      <c r="AM47" s="1" t="s">
        <v>1239</v>
      </c>
      <c r="AN47" s="1" t="s">
        <v>1240</v>
      </c>
      <c r="AO47" s="1" t="s">
        <v>1241</v>
      </c>
      <c r="AP47" s="1">
        <v>75</v>
      </c>
      <c r="AQ47" s="1"/>
      <c r="AR47" s="1"/>
      <c r="AS47" s="1"/>
      <c r="AT47" s="1"/>
      <c r="AU47" s="1"/>
      <c r="AV47" s="1"/>
      <c r="AW47" s="1"/>
      <c r="AX47" s="1" t="s">
        <v>475</v>
      </c>
      <c r="AY47" s="1" t="s">
        <v>1242</v>
      </c>
      <c r="AZ47" s="1" t="s">
        <v>524</v>
      </c>
      <c r="BA47" s="1" t="s">
        <v>174</v>
      </c>
      <c r="BB47" s="1">
        <v>78.5</v>
      </c>
      <c r="BC47" s="1">
        <v>8.6</v>
      </c>
      <c r="BD47" s="1"/>
      <c r="BE47" s="1"/>
      <c r="BF47" s="1"/>
      <c r="BG47" s="1"/>
      <c r="BH47" s="1"/>
      <c r="BI47" s="1"/>
      <c r="BJ47" s="1" t="s">
        <v>1243</v>
      </c>
      <c r="BK47" s="1" t="s">
        <v>1244</v>
      </c>
      <c r="BL47" s="1" t="s">
        <v>1245</v>
      </c>
      <c r="BM47" s="1" t="s">
        <v>1246</v>
      </c>
      <c r="BN47" s="1">
        <v>7</v>
      </c>
      <c r="BO47" s="1" t="s">
        <v>1247</v>
      </c>
      <c r="BP47" s="1" t="str">
        <f>HYPERLINK("https://nconnect.nicmar.ac.in/storage/profile/ProfilePhoto_P25700227_241753.jpg","Download")</f>
        <v>0</v>
      </c>
      <c r="BQ47" s="3"/>
      <c r="BR47" s="3"/>
      <c r="BS47" s="1" t="s">
        <v>114</v>
      </c>
      <c r="BT47" s="1" t="s">
        <v>115</v>
      </c>
      <c r="BU47" s="1" t="s">
        <v>116</v>
      </c>
      <c r="BV47" s="1" t="s">
        <v>117</v>
      </c>
      <c r="BW47" s="1"/>
    </row>
    <row r="48" spans="1:75">
      <c r="A48" s="1" t="s">
        <v>349</v>
      </c>
      <c r="B48" s="1" t="s">
        <v>76</v>
      </c>
      <c r="C48" s="1" t="s">
        <v>1248</v>
      </c>
      <c r="D48" s="1" t="s">
        <v>1249</v>
      </c>
      <c r="E48" s="1" t="s">
        <v>1250</v>
      </c>
      <c r="F48" s="1" t="s">
        <v>1251</v>
      </c>
      <c r="G48" s="1" t="s">
        <v>1252</v>
      </c>
      <c r="H48" s="1" t="s">
        <v>1253</v>
      </c>
      <c r="I48" s="1" t="s">
        <v>1254</v>
      </c>
      <c r="J48" s="1">
        <v>9175848577</v>
      </c>
      <c r="K48" s="1" t="s">
        <v>187</v>
      </c>
      <c r="L48" s="1" t="s">
        <v>1255</v>
      </c>
      <c r="M48" s="1" t="s">
        <v>85</v>
      </c>
      <c r="N48" s="1" t="s">
        <v>1256</v>
      </c>
      <c r="O48" s="1"/>
      <c r="P48" s="1" t="s">
        <v>87</v>
      </c>
      <c r="Q48" s="1" t="s">
        <v>1257</v>
      </c>
      <c r="R48" s="1" t="s">
        <v>1250</v>
      </c>
      <c r="S48" s="1">
        <v>9850432962</v>
      </c>
      <c r="T48" s="1" t="s">
        <v>1258</v>
      </c>
      <c r="U48" s="1" t="s">
        <v>1259</v>
      </c>
      <c r="V48" s="1">
        <v>9860304093</v>
      </c>
      <c r="W48" s="1" t="s">
        <v>92</v>
      </c>
      <c r="X48" s="1" t="s">
        <v>1260</v>
      </c>
      <c r="Y48" s="1" t="s">
        <v>197</v>
      </c>
      <c r="Z48" s="1" t="s">
        <v>162</v>
      </c>
      <c r="AA48" s="1" t="s">
        <v>1260</v>
      </c>
      <c r="AB48" s="1" t="s">
        <v>197</v>
      </c>
      <c r="AC48" s="1" t="s">
        <v>162</v>
      </c>
      <c r="AD48" s="1">
        <v>8.79</v>
      </c>
      <c r="AE48" s="1" t="s">
        <v>96</v>
      </c>
      <c r="AF48" s="1" t="s">
        <v>1261</v>
      </c>
      <c r="AG48" s="1" t="s">
        <v>1262</v>
      </c>
      <c r="AH48" s="1" t="s">
        <v>397</v>
      </c>
      <c r="AI48" s="1" t="s">
        <v>104</v>
      </c>
      <c r="AJ48" s="1">
        <v>85</v>
      </c>
      <c r="AK48" s="1">
        <v>0</v>
      </c>
      <c r="AL48" s="1" t="s">
        <v>1263</v>
      </c>
      <c r="AM48" s="1" t="s">
        <v>1264</v>
      </c>
      <c r="AN48" s="1" t="s">
        <v>231</v>
      </c>
      <c r="AO48" s="1" t="s">
        <v>290</v>
      </c>
      <c r="AP48" s="1">
        <v>89</v>
      </c>
      <c r="AQ48" s="1">
        <v>0</v>
      </c>
      <c r="AR48" s="1"/>
      <c r="AS48" s="1"/>
      <c r="AT48" s="1"/>
      <c r="AU48" s="1"/>
      <c r="AV48" s="1"/>
      <c r="AW48" s="1"/>
      <c r="AX48" s="1" t="s">
        <v>1265</v>
      </c>
      <c r="AY48" s="1" t="s">
        <v>1266</v>
      </c>
      <c r="AZ48" s="1" t="s">
        <v>175</v>
      </c>
      <c r="BA48" s="1" t="s">
        <v>293</v>
      </c>
      <c r="BB48" s="1">
        <v>73.15</v>
      </c>
      <c r="BC48" s="1">
        <v>7.92</v>
      </c>
      <c r="BD48" s="1"/>
      <c r="BE48" s="1"/>
      <c r="BF48" s="1"/>
      <c r="BG48" s="1"/>
      <c r="BH48" s="1"/>
      <c r="BI48" s="1"/>
      <c r="BJ48" s="1" t="s">
        <v>1267</v>
      </c>
      <c r="BK48" s="1"/>
      <c r="BL48" s="1"/>
      <c r="BM48" s="1" t="s">
        <v>1268</v>
      </c>
      <c r="BN48" s="1">
        <v>94</v>
      </c>
      <c r="BO48" s="1"/>
      <c r="BP48" s="1" t="str">
        <f>HYPERLINK("https://nconnect.nicmar.ac.in/storage/profile/ProfilePhoto_P25701109_872635.jpg","Download")</f>
        <v>0</v>
      </c>
      <c r="BQ48" s="3"/>
      <c r="BR48" s="3"/>
      <c r="BS48" s="1" t="s">
        <v>114</v>
      </c>
      <c r="BT48" s="1" t="s">
        <v>115</v>
      </c>
      <c r="BU48" s="1" t="s">
        <v>116</v>
      </c>
      <c r="BV48" s="1" t="s">
        <v>117</v>
      </c>
      <c r="BW48" s="1"/>
    </row>
    <row r="49" spans="1:75">
      <c r="A49" s="1" t="s">
        <v>75</v>
      </c>
      <c r="B49" s="1" t="s">
        <v>76</v>
      </c>
      <c r="C49" s="1" t="s">
        <v>1269</v>
      </c>
      <c r="D49" s="1" t="s">
        <v>1270</v>
      </c>
      <c r="E49" s="1"/>
      <c r="F49" s="1" t="s">
        <v>1271</v>
      </c>
      <c r="G49" s="1" t="s">
        <v>1272</v>
      </c>
      <c r="H49" s="1" t="s">
        <v>1273</v>
      </c>
      <c r="I49" s="1" t="s">
        <v>1274</v>
      </c>
      <c r="J49" s="1">
        <v>9895721858</v>
      </c>
      <c r="K49" s="1" t="s">
        <v>83</v>
      </c>
      <c r="L49" s="1" t="s">
        <v>1275</v>
      </c>
      <c r="M49" s="1" t="s">
        <v>85</v>
      </c>
      <c r="N49" s="1" t="s">
        <v>1276</v>
      </c>
      <c r="O49" s="1"/>
      <c r="P49" s="1" t="s">
        <v>275</v>
      </c>
      <c r="Q49" s="1" t="s">
        <v>1277</v>
      </c>
      <c r="R49" s="1" t="s">
        <v>1278</v>
      </c>
      <c r="S49" s="1">
        <v>9895379454</v>
      </c>
      <c r="T49" s="1" t="s">
        <v>1279</v>
      </c>
      <c r="U49" s="1" t="s">
        <v>1280</v>
      </c>
      <c r="V49" s="1">
        <v>9895569453</v>
      </c>
      <c r="W49" s="1" t="s">
        <v>1279</v>
      </c>
      <c r="X49" s="1" t="s">
        <v>1281</v>
      </c>
      <c r="Y49" s="1" t="s">
        <v>1106</v>
      </c>
      <c r="Z49" s="1" t="s">
        <v>497</v>
      </c>
      <c r="AA49" s="1" t="s">
        <v>1281</v>
      </c>
      <c r="AB49" s="1" t="s">
        <v>1106</v>
      </c>
      <c r="AC49" s="1" t="s">
        <v>497</v>
      </c>
      <c r="AD49" s="1">
        <v>9.03</v>
      </c>
      <c r="AE49" s="1" t="s">
        <v>96</v>
      </c>
      <c r="AF49" s="1" t="s">
        <v>1282</v>
      </c>
      <c r="AG49" s="1" t="s">
        <v>652</v>
      </c>
      <c r="AH49" s="1" t="s">
        <v>522</v>
      </c>
      <c r="AI49" s="1" t="s">
        <v>315</v>
      </c>
      <c r="AJ49" s="1">
        <v>95</v>
      </c>
      <c r="AK49" s="1">
        <v>10</v>
      </c>
      <c r="AL49" s="1" t="s">
        <v>1282</v>
      </c>
      <c r="AM49" s="1" t="s">
        <v>652</v>
      </c>
      <c r="AN49" s="1" t="s">
        <v>99</v>
      </c>
      <c r="AO49" s="1" t="s">
        <v>317</v>
      </c>
      <c r="AP49" s="1">
        <v>76</v>
      </c>
      <c r="AQ49" s="1">
        <v>0</v>
      </c>
      <c r="AR49" s="1"/>
      <c r="AS49" s="1"/>
      <c r="AT49" s="1"/>
      <c r="AU49" s="1"/>
      <c r="AV49" s="1"/>
      <c r="AW49" s="1"/>
      <c r="AX49" s="1" t="s">
        <v>1283</v>
      </c>
      <c r="AY49" s="1" t="s">
        <v>1284</v>
      </c>
      <c r="AZ49" s="1" t="s">
        <v>524</v>
      </c>
      <c r="BA49" s="1" t="s">
        <v>606</v>
      </c>
      <c r="BB49" s="1">
        <v>77.9</v>
      </c>
      <c r="BC49" s="1">
        <v>8.59</v>
      </c>
      <c r="BD49" s="1"/>
      <c r="BE49" s="1"/>
      <c r="BF49" s="1"/>
      <c r="BG49" s="1"/>
      <c r="BH49" s="1"/>
      <c r="BI49" s="1"/>
      <c r="BJ49" s="1" t="s">
        <v>1285</v>
      </c>
      <c r="BK49" s="1" t="s">
        <v>1286</v>
      </c>
      <c r="BL49" s="1" t="s">
        <v>111</v>
      </c>
      <c r="BM49" s="1" t="s">
        <v>1287</v>
      </c>
      <c r="BN49" s="1">
        <v>9</v>
      </c>
      <c r="BO49" s="1" t="s">
        <v>1288</v>
      </c>
      <c r="BP49" s="1" t="str">
        <f>HYPERLINK("https://nconnect.nicmar.ac.in/storage/profile/ProfilePhoto_P25700543_269387.jpg","Download")</f>
        <v>0</v>
      </c>
      <c r="BQ49" s="3"/>
      <c r="BR49" s="3"/>
      <c r="BS49" s="1" t="s">
        <v>114</v>
      </c>
      <c r="BT49" s="1" t="s">
        <v>115</v>
      </c>
      <c r="BU49" s="1" t="s">
        <v>116</v>
      </c>
      <c r="BV49" s="1" t="s">
        <v>117</v>
      </c>
      <c r="BW49" s="1"/>
    </row>
    <row r="50" spans="1:75">
      <c r="A50" s="1" t="s">
        <v>349</v>
      </c>
      <c r="B50" s="1" t="s">
        <v>76</v>
      </c>
      <c r="C50" s="1" t="s">
        <v>1289</v>
      </c>
      <c r="D50" s="1" t="s">
        <v>1290</v>
      </c>
      <c r="E50" s="1"/>
      <c r="F50" s="1" t="s">
        <v>1291</v>
      </c>
      <c r="G50" s="1" t="s">
        <v>1292</v>
      </c>
      <c r="H50" s="1" t="s">
        <v>1293</v>
      </c>
      <c r="I50" s="1" t="s">
        <v>1294</v>
      </c>
      <c r="J50" s="1">
        <v>8310554418</v>
      </c>
      <c r="K50" s="1" t="s">
        <v>187</v>
      </c>
      <c r="L50" s="1" t="s">
        <v>1295</v>
      </c>
      <c r="M50" s="1" t="s">
        <v>85</v>
      </c>
      <c r="N50" s="1" t="s">
        <v>1296</v>
      </c>
      <c r="O50" s="1"/>
      <c r="P50" s="1" t="s">
        <v>245</v>
      </c>
      <c r="Q50" s="1" t="s">
        <v>1297</v>
      </c>
      <c r="R50" s="1" t="s">
        <v>1298</v>
      </c>
      <c r="S50" s="1">
        <v>9740448322</v>
      </c>
      <c r="T50" s="1" t="s">
        <v>193</v>
      </c>
      <c r="U50" s="1" t="s">
        <v>1299</v>
      </c>
      <c r="V50" s="1">
        <v>7892469730</v>
      </c>
      <c r="W50" s="1" t="s">
        <v>195</v>
      </c>
      <c r="X50" s="1" t="s">
        <v>1300</v>
      </c>
      <c r="Y50" s="1" t="s">
        <v>337</v>
      </c>
      <c r="Z50" s="1" t="s">
        <v>338</v>
      </c>
      <c r="AA50" s="1" t="s">
        <v>1301</v>
      </c>
      <c r="AB50" s="1" t="s">
        <v>337</v>
      </c>
      <c r="AC50" s="1" t="s">
        <v>338</v>
      </c>
      <c r="AD50" s="1">
        <v>7.53</v>
      </c>
      <c r="AE50" s="1" t="s">
        <v>96</v>
      </c>
      <c r="AF50" s="1" t="s">
        <v>1302</v>
      </c>
      <c r="AG50" s="1" t="s">
        <v>898</v>
      </c>
      <c r="AH50" s="1" t="s">
        <v>137</v>
      </c>
      <c r="AI50" s="1" t="s">
        <v>289</v>
      </c>
      <c r="AJ50" s="1">
        <v>86.56</v>
      </c>
      <c r="AK50" s="1"/>
      <c r="AL50" s="1" t="s">
        <v>1303</v>
      </c>
      <c r="AM50" s="1" t="s">
        <v>1304</v>
      </c>
      <c r="AN50" s="1" t="s">
        <v>525</v>
      </c>
      <c r="AO50" s="1" t="s">
        <v>174</v>
      </c>
      <c r="AP50" s="1">
        <v>80.5</v>
      </c>
      <c r="AQ50" s="1"/>
      <c r="AR50" s="1"/>
      <c r="AS50" s="1"/>
      <c r="AT50" s="1"/>
      <c r="AU50" s="1"/>
      <c r="AV50" s="1"/>
      <c r="AW50" s="1"/>
      <c r="AX50" s="1" t="s">
        <v>1305</v>
      </c>
      <c r="AY50" s="1" t="s">
        <v>1306</v>
      </c>
      <c r="AZ50" s="1" t="s">
        <v>609</v>
      </c>
      <c r="BA50" s="1" t="s">
        <v>880</v>
      </c>
      <c r="BB50" s="1">
        <v>70.9</v>
      </c>
      <c r="BC50" s="1">
        <v>7.84</v>
      </c>
      <c r="BD50" s="1"/>
      <c r="BE50" s="1"/>
      <c r="BF50" s="1"/>
      <c r="BG50" s="1"/>
      <c r="BH50" s="1"/>
      <c r="BI50" s="1"/>
      <c r="BJ50" s="1" t="s">
        <v>1307</v>
      </c>
      <c r="BK50" s="1"/>
      <c r="BL50" s="1"/>
      <c r="BM50" s="1" t="s">
        <v>1308</v>
      </c>
      <c r="BN50" s="1">
        <v>34</v>
      </c>
      <c r="BO50" s="1"/>
      <c r="BP50" s="1" t="str">
        <f>HYPERLINK("https://nconnect.nicmar.ac.in/storage/profile/ProfilePhoto_P25701059_618749.jpg","Download")</f>
        <v>0</v>
      </c>
      <c r="BQ50" s="3"/>
      <c r="BR50" s="3"/>
      <c r="BS50" s="1" t="s">
        <v>114</v>
      </c>
      <c r="BT50" s="1" t="s">
        <v>115</v>
      </c>
      <c r="BU50" s="1" t="s">
        <v>116</v>
      </c>
      <c r="BV50" s="1" t="s">
        <v>117</v>
      </c>
      <c r="BW50" s="1"/>
    </row>
    <row r="51" spans="1:75">
      <c r="A51" s="1" t="s">
        <v>75</v>
      </c>
      <c r="B51" s="1" t="s">
        <v>76</v>
      </c>
      <c r="C51" s="1" t="s">
        <v>1309</v>
      </c>
      <c r="D51" s="1" t="s">
        <v>1310</v>
      </c>
      <c r="E51" s="1"/>
      <c r="F51" s="1" t="s">
        <v>1311</v>
      </c>
      <c r="G51" s="1" t="s">
        <v>1312</v>
      </c>
      <c r="H51" s="1" t="s">
        <v>1313</v>
      </c>
      <c r="I51" s="1" t="s">
        <v>1314</v>
      </c>
      <c r="J51" s="1">
        <v>8019699355</v>
      </c>
      <c r="K51" s="1" t="s">
        <v>83</v>
      </c>
      <c r="L51" s="1" t="s">
        <v>1315</v>
      </c>
      <c r="M51" s="1" t="s">
        <v>85</v>
      </c>
      <c r="N51" s="1" t="s">
        <v>1316</v>
      </c>
      <c r="O51" s="1"/>
      <c r="P51" s="1" t="s">
        <v>245</v>
      </c>
      <c r="Q51" s="1" t="s">
        <v>1317</v>
      </c>
      <c r="R51" s="1" t="s">
        <v>1318</v>
      </c>
      <c r="S51" s="1">
        <v>8008640029</v>
      </c>
      <c r="T51" s="1" t="s">
        <v>90</v>
      </c>
      <c r="U51" s="1" t="s">
        <v>1319</v>
      </c>
      <c r="V51" s="1">
        <v>9494754174</v>
      </c>
      <c r="W51" s="1" t="s">
        <v>195</v>
      </c>
      <c r="X51" s="1" t="s">
        <v>1320</v>
      </c>
      <c r="Y51" s="1" t="s">
        <v>1321</v>
      </c>
      <c r="Z51" s="1" t="s">
        <v>601</v>
      </c>
      <c r="AA51" s="1" t="s">
        <v>1320</v>
      </c>
      <c r="AB51" s="1" t="s">
        <v>1321</v>
      </c>
      <c r="AC51" s="1" t="s">
        <v>601</v>
      </c>
      <c r="AD51" s="1">
        <v>8.74</v>
      </c>
      <c r="AE51" s="1" t="s">
        <v>96</v>
      </c>
      <c r="AF51" s="1" t="s">
        <v>1322</v>
      </c>
      <c r="AG51" s="1" t="s">
        <v>604</v>
      </c>
      <c r="AH51" s="1" t="s">
        <v>103</v>
      </c>
      <c r="AI51" s="1" t="s">
        <v>397</v>
      </c>
      <c r="AJ51" s="1">
        <v>98</v>
      </c>
      <c r="AK51" s="1">
        <v>9.8</v>
      </c>
      <c r="AL51" s="1" t="s">
        <v>1323</v>
      </c>
      <c r="AM51" s="1" t="s">
        <v>832</v>
      </c>
      <c r="AN51" s="1" t="s">
        <v>397</v>
      </c>
      <c r="AO51" s="1" t="s">
        <v>320</v>
      </c>
      <c r="AP51" s="1">
        <v>96.2</v>
      </c>
      <c r="AQ51" s="1">
        <v>9.88</v>
      </c>
      <c r="AR51" s="1"/>
      <c r="AS51" s="1"/>
      <c r="AT51" s="1"/>
      <c r="AU51" s="1"/>
      <c r="AV51" s="1"/>
      <c r="AW51" s="1"/>
      <c r="AX51" s="1" t="s">
        <v>1324</v>
      </c>
      <c r="AY51" s="1" t="s">
        <v>1325</v>
      </c>
      <c r="AZ51" s="1" t="s">
        <v>856</v>
      </c>
      <c r="BA51" s="1" t="s">
        <v>1326</v>
      </c>
      <c r="BB51" s="1">
        <v>73.3</v>
      </c>
      <c r="BC51" s="1">
        <v>7.83</v>
      </c>
      <c r="BD51" s="1"/>
      <c r="BE51" s="1"/>
      <c r="BF51" s="1"/>
      <c r="BG51" s="1"/>
      <c r="BH51" s="1"/>
      <c r="BI51" s="1"/>
      <c r="BJ51" s="1" t="s">
        <v>1327</v>
      </c>
      <c r="BK51" s="1" t="s">
        <v>1328</v>
      </c>
      <c r="BL51" s="1" t="s">
        <v>971</v>
      </c>
      <c r="BM51" s="1" t="s">
        <v>1329</v>
      </c>
      <c r="BN51" s="1">
        <v>12</v>
      </c>
      <c r="BO51" s="1" t="s">
        <v>1330</v>
      </c>
      <c r="BP51" s="1" t="str">
        <f>HYPERLINK("https://nconnect.nicmar.ac.in/storage/profile/ProfilePhoto_P25700500_496237.jpg","Download")</f>
        <v>0</v>
      </c>
      <c r="BQ51" s="3"/>
      <c r="BR51" s="3"/>
      <c r="BS51" s="1" t="s">
        <v>114</v>
      </c>
      <c r="BT51" s="1" t="s">
        <v>115</v>
      </c>
      <c r="BU51" s="1" t="s">
        <v>116</v>
      </c>
      <c r="BV51" s="1" t="s">
        <v>117</v>
      </c>
      <c r="BW51" s="1"/>
    </row>
    <row r="52" spans="1:75">
      <c r="A52" s="1" t="s">
        <v>75</v>
      </c>
      <c r="B52" s="1" t="s">
        <v>76</v>
      </c>
      <c r="C52" s="1" t="s">
        <v>1331</v>
      </c>
      <c r="D52" s="1" t="s">
        <v>1332</v>
      </c>
      <c r="E52" s="1" t="s">
        <v>1333</v>
      </c>
      <c r="F52" s="1" t="s">
        <v>1334</v>
      </c>
      <c r="G52" s="1" t="s">
        <v>1335</v>
      </c>
      <c r="H52" s="1" t="s">
        <v>1336</v>
      </c>
      <c r="I52" s="1" t="s">
        <v>1337</v>
      </c>
      <c r="J52" s="1">
        <v>7977681533</v>
      </c>
      <c r="K52" s="1" t="s">
        <v>83</v>
      </c>
      <c r="L52" s="1" t="s">
        <v>1338</v>
      </c>
      <c r="M52" s="1" t="s">
        <v>85</v>
      </c>
      <c r="N52" s="1" t="s">
        <v>1339</v>
      </c>
      <c r="O52" s="1"/>
      <c r="P52" s="1" t="s">
        <v>190</v>
      </c>
      <c r="Q52" s="1" t="s">
        <v>1340</v>
      </c>
      <c r="R52" s="1" t="s">
        <v>1341</v>
      </c>
      <c r="S52" s="1">
        <v>9594991665</v>
      </c>
      <c r="T52" s="1" t="s">
        <v>248</v>
      </c>
      <c r="U52" s="1" t="s">
        <v>1342</v>
      </c>
      <c r="V52" s="1">
        <v>7666209049</v>
      </c>
      <c r="W52" s="1" t="s">
        <v>92</v>
      </c>
      <c r="X52" s="1" t="s">
        <v>1343</v>
      </c>
      <c r="Y52" s="1" t="s">
        <v>251</v>
      </c>
      <c r="Z52" s="1" t="s">
        <v>162</v>
      </c>
      <c r="AA52" s="1" t="s">
        <v>1343</v>
      </c>
      <c r="AB52" s="1" t="s">
        <v>251</v>
      </c>
      <c r="AC52" s="1" t="s">
        <v>162</v>
      </c>
      <c r="AD52" s="1">
        <v>8.51</v>
      </c>
      <c r="AE52" s="1" t="s">
        <v>96</v>
      </c>
      <c r="AF52" s="1" t="s">
        <v>1344</v>
      </c>
      <c r="AG52" s="1" t="s">
        <v>1015</v>
      </c>
      <c r="AH52" s="1" t="s">
        <v>206</v>
      </c>
      <c r="AI52" s="1" t="s">
        <v>104</v>
      </c>
      <c r="AJ52" s="1">
        <v>74.6</v>
      </c>
      <c r="AK52" s="1"/>
      <c r="AL52" s="1"/>
      <c r="AM52" s="1"/>
      <c r="AN52" s="1"/>
      <c r="AO52" s="1"/>
      <c r="AP52" s="1"/>
      <c r="AQ52" s="1"/>
      <c r="AR52" s="1" t="s">
        <v>256</v>
      </c>
      <c r="AS52" s="1" t="s">
        <v>1345</v>
      </c>
      <c r="AT52" s="1" t="s">
        <v>104</v>
      </c>
      <c r="AU52" s="1" t="s">
        <v>1346</v>
      </c>
      <c r="AV52" s="1">
        <v>73.63</v>
      </c>
      <c r="AW52" s="1"/>
      <c r="AX52" s="1" t="s">
        <v>259</v>
      </c>
      <c r="AY52" s="1" t="s">
        <v>1347</v>
      </c>
      <c r="AZ52" s="1" t="s">
        <v>1346</v>
      </c>
      <c r="BA52" s="1" t="s">
        <v>880</v>
      </c>
      <c r="BB52" s="1">
        <v>70.52</v>
      </c>
      <c r="BC52" s="1">
        <v>7.77</v>
      </c>
      <c r="BD52" s="1"/>
      <c r="BE52" s="1"/>
      <c r="BF52" s="1"/>
      <c r="BG52" s="1"/>
      <c r="BH52" s="1"/>
      <c r="BI52" s="1"/>
      <c r="BJ52" s="1" t="s">
        <v>1348</v>
      </c>
      <c r="BK52" s="1"/>
      <c r="BL52" s="1"/>
      <c r="BM52" s="1" t="s">
        <v>1349</v>
      </c>
      <c r="BN52" s="1">
        <v>9</v>
      </c>
      <c r="BO52" s="1"/>
      <c r="BP52" s="1" t="str">
        <f>HYPERLINK("https://nconnect.nicmar.ac.in/storage/profile/ProfilePhoto_P25700674_179648.jpg","Download")</f>
        <v>0</v>
      </c>
      <c r="BQ52" s="3"/>
      <c r="BR52" s="3"/>
      <c r="BS52" s="1" t="s">
        <v>114</v>
      </c>
      <c r="BT52" s="1" t="s">
        <v>115</v>
      </c>
      <c r="BU52" s="1" t="s">
        <v>116</v>
      </c>
      <c r="BV52" s="1" t="s">
        <v>117</v>
      </c>
      <c r="BW52" s="1"/>
    </row>
    <row r="53" spans="1:75">
      <c r="A53" s="1" t="s">
        <v>75</v>
      </c>
      <c r="B53" s="1" t="s">
        <v>76</v>
      </c>
      <c r="C53" s="1" t="s">
        <v>1350</v>
      </c>
      <c r="D53" s="1" t="s">
        <v>1351</v>
      </c>
      <c r="E53" s="1" t="s">
        <v>1352</v>
      </c>
      <c r="F53" s="1" t="s">
        <v>1353</v>
      </c>
      <c r="G53" s="1" t="s">
        <v>1354</v>
      </c>
      <c r="H53" s="1" t="s">
        <v>1355</v>
      </c>
      <c r="I53" s="1" t="s">
        <v>1356</v>
      </c>
      <c r="J53" s="1">
        <v>9284555590</v>
      </c>
      <c r="K53" s="1" t="s">
        <v>83</v>
      </c>
      <c r="L53" s="1" t="s">
        <v>1357</v>
      </c>
      <c r="M53" s="1" t="s">
        <v>85</v>
      </c>
      <c r="N53" s="1" t="s">
        <v>1358</v>
      </c>
      <c r="O53" s="1"/>
      <c r="P53" s="1" t="s">
        <v>190</v>
      </c>
      <c r="Q53" s="1" t="s">
        <v>1359</v>
      </c>
      <c r="R53" s="1" t="s">
        <v>1360</v>
      </c>
      <c r="S53" s="1">
        <v>7020000124</v>
      </c>
      <c r="T53" s="1" t="s">
        <v>441</v>
      </c>
      <c r="U53" s="1" t="s">
        <v>1361</v>
      </c>
      <c r="V53" s="1">
        <v>9422374434</v>
      </c>
      <c r="W53" s="1" t="s">
        <v>1362</v>
      </c>
      <c r="X53" s="1" t="s">
        <v>1363</v>
      </c>
      <c r="Y53" s="1" t="s">
        <v>1364</v>
      </c>
      <c r="Z53" s="1" t="s">
        <v>162</v>
      </c>
      <c r="AA53" s="1" t="s">
        <v>1365</v>
      </c>
      <c r="AB53" s="1" t="s">
        <v>1364</v>
      </c>
      <c r="AC53" s="1" t="s">
        <v>162</v>
      </c>
      <c r="AD53" s="1">
        <v>8.28</v>
      </c>
      <c r="AE53" s="1" t="s">
        <v>96</v>
      </c>
      <c r="AF53" s="1" t="s">
        <v>1366</v>
      </c>
      <c r="AG53" s="1" t="s">
        <v>1367</v>
      </c>
      <c r="AH53" s="1" t="s">
        <v>500</v>
      </c>
      <c r="AI53" s="1" t="s">
        <v>501</v>
      </c>
      <c r="AJ53" s="1">
        <v>65.2</v>
      </c>
      <c r="AK53" s="1"/>
      <c r="AL53" s="1" t="s">
        <v>1368</v>
      </c>
      <c r="AM53" s="1" t="s">
        <v>1367</v>
      </c>
      <c r="AN53" s="1" t="s">
        <v>166</v>
      </c>
      <c r="AO53" s="1" t="s">
        <v>1084</v>
      </c>
      <c r="AP53" s="1">
        <v>55.85</v>
      </c>
      <c r="AQ53" s="1"/>
      <c r="AR53" s="1" t="s">
        <v>256</v>
      </c>
      <c r="AS53" s="1" t="s">
        <v>1369</v>
      </c>
      <c r="AT53" s="1" t="s">
        <v>103</v>
      </c>
      <c r="AU53" s="1" t="s">
        <v>525</v>
      </c>
      <c r="AV53" s="1">
        <v>69.82</v>
      </c>
      <c r="AW53" s="1"/>
      <c r="AX53" s="1" t="s">
        <v>1018</v>
      </c>
      <c r="AY53" s="1" t="s">
        <v>1370</v>
      </c>
      <c r="AZ53" s="1" t="s">
        <v>525</v>
      </c>
      <c r="BA53" s="1" t="s">
        <v>553</v>
      </c>
      <c r="BB53" s="1">
        <v>82.6</v>
      </c>
      <c r="BC53" s="1">
        <v>8.76</v>
      </c>
      <c r="BD53" s="1"/>
      <c r="BE53" s="1"/>
      <c r="BF53" s="1"/>
      <c r="BG53" s="1"/>
      <c r="BH53" s="1"/>
      <c r="BI53" s="1"/>
      <c r="BJ53" s="1" t="s">
        <v>322</v>
      </c>
      <c r="BK53" s="1" t="s">
        <v>1371</v>
      </c>
      <c r="BL53" s="1" t="s">
        <v>1372</v>
      </c>
      <c r="BM53" s="1" t="s">
        <v>1373</v>
      </c>
      <c r="BN53" s="1">
        <v>34</v>
      </c>
      <c r="BO53" s="1" t="s">
        <v>1374</v>
      </c>
      <c r="BP53" s="1" t="str">
        <f>HYPERLINK("https://nconnect.nicmar.ac.in/storage/profile/ProfilePhoto_P25700456_195823.jpg","Download")</f>
        <v>0</v>
      </c>
      <c r="BQ53" s="3"/>
      <c r="BR53" s="3"/>
      <c r="BS53" s="1" t="s">
        <v>114</v>
      </c>
      <c r="BT53" s="1" t="s">
        <v>115</v>
      </c>
      <c r="BU53" s="1" t="s">
        <v>116</v>
      </c>
      <c r="BV53" s="1" t="s">
        <v>117</v>
      </c>
      <c r="BW53" s="1"/>
    </row>
    <row r="54" spans="1:75">
      <c r="A54" s="1" t="s">
        <v>75</v>
      </c>
      <c r="B54" s="1" t="s">
        <v>76</v>
      </c>
      <c r="C54" s="1" t="s">
        <v>1375</v>
      </c>
      <c r="D54" s="1" t="s">
        <v>1376</v>
      </c>
      <c r="E54" s="1"/>
      <c r="F54" s="1" t="s">
        <v>1377</v>
      </c>
      <c r="G54" s="1" t="s">
        <v>1378</v>
      </c>
      <c r="H54" s="1" t="s">
        <v>1379</v>
      </c>
      <c r="I54" s="1" t="s">
        <v>1380</v>
      </c>
      <c r="J54" s="1">
        <v>6397491448</v>
      </c>
      <c r="K54" s="1" t="s">
        <v>83</v>
      </c>
      <c r="L54" s="1" t="s">
        <v>1381</v>
      </c>
      <c r="M54" s="1" t="s">
        <v>85</v>
      </c>
      <c r="N54" s="1" t="s">
        <v>1073</v>
      </c>
      <c r="O54" s="1" t="s">
        <v>1382</v>
      </c>
      <c r="P54" s="1" t="s">
        <v>155</v>
      </c>
      <c r="Q54" s="1" t="s">
        <v>1383</v>
      </c>
      <c r="R54" s="1" t="s">
        <v>1384</v>
      </c>
      <c r="S54" s="1">
        <v>6260257146</v>
      </c>
      <c r="T54" s="1" t="s">
        <v>278</v>
      </c>
      <c r="U54" s="1" t="s">
        <v>1385</v>
      </c>
      <c r="V54" s="1">
        <v>8218895451</v>
      </c>
      <c r="W54" s="1" t="s">
        <v>92</v>
      </c>
      <c r="X54" s="1" t="s">
        <v>1386</v>
      </c>
      <c r="Y54" s="1" t="s">
        <v>197</v>
      </c>
      <c r="Z54" s="1" t="s">
        <v>162</v>
      </c>
      <c r="AA54" s="1" t="s">
        <v>1387</v>
      </c>
      <c r="AB54" s="1" t="s">
        <v>1388</v>
      </c>
      <c r="AC54" s="1" t="s">
        <v>312</v>
      </c>
      <c r="AD54" s="1">
        <v>9.0</v>
      </c>
      <c r="AE54" s="1" t="s">
        <v>96</v>
      </c>
      <c r="AF54" s="1" t="s">
        <v>1389</v>
      </c>
      <c r="AG54" s="1" t="s">
        <v>1390</v>
      </c>
      <c r="AH54" s="1" t="s">
        <v>166</v>
      </c>
      <c r="AI54" s="1" t="s">
        <v>316</v>
      </c>
      <c r="AJ54" s="1">
        <v>87.4</v>
      </c>
      <c r="AK54" s="1">
        <v>9.2</v>
      </c>
      <c r="AL54" s="1" t="s">
        <v>1389</v>
      </c>
      <c r="AM54" s="1" t="s">
        <v>1390</v>
      </c>
      <c r="AN54" s="1" t="s">
        <v>100</v>
      </c>
      <c r="AO54" s="1" t="s">
        <v>137</v>
      </c>
      <c r="AP54" s="1">
        <v>85.2</v>
      </c>
      <c r="AQ54" s="1"/>
      <c r="AR54" s="1"/>
      <c r="AS54" s="1"/>
      <c r="AT54" s="1"/>
      <c r="AU54" s="1"/>
      <c r="AV54" s="1"/>
      <c r="AW54" s="1"/>
      <c r="AX54" s="1" t="s">
        <v>1391</v>
      </c>
      <c r="AY54" s="1" t="s">
        <v>1392</v>
      </c>
      <c r="AZ54" s="1" t="s">
        <v>809</v>
      </c>
      <c r="BA54" s="1" t="s">
        <v>1326</v>
      </c>
      <c r="BB54" s="1">
        <v>94.2</v>
      </c>
      <c r="BC54" s="1">
        <v>9.42</v>
      </c>
      <c r="BD54" s="1"/>
      <c r="BE54" s="1"/>
      <c r="BF54" s="1"/>
      <c r="BG54" s="1"/>
      <c r="BH54" s="1"/>
      <c r="BI54" s="1"/>
      <c r="BJ54" s="1" t="s">
        <v>322</v>
      </c>
      <c r="BK54" s="1"/>
      <c r="BL54" s="1"/>
      <c r="BM54" s="1" t="s">
        <v>1393</v>
      </c>
      <c r="BN54" s="1">
        <v>12</v>
      </c>
      <c r="BO54" s="1"/>
      <c r="BP54" s="1" t="str">
        <f>HYPERLINK("https://nconnect.nicmar.ac.in/storage/profile/ProfilePhoto_P25700228_279168.jpg","Download")</f>
        <v>0</v>
      </c>
      <c r="BQ54" s="3"/>
      <c r="BR54" s="3"/>
      <c r="BS54" s="1" t="s">
        <v>114</v>
      </c>
      <c r="BT54" s="1" t="s">
        <v>115</v>
      </c>
      <c r="BU54" s="1" t="s">
        <v>116</v>
      </c>
      <c r="BV54" s="1" t="s">
        <v>117</v>
      </c>
      <c r="BW54" s="1"/>
    </row>
    <row r="55" spans="1:75">
      <c r="A55" s="1" t="s">
        <v>349</v>
      </c>
      <c r="B55" s="1" t="s">
        <v>76</v>
      </c>
      <c r="C55" s="1" t="s">
        <v>1394</v>
      </c>
      <c r="D55" s="1" t="s">
        <v>1395</v>
      </c>
      <c r="E55" s="1" t="s">
        <v>1396</v>
      </c>
      <c r="F55" s="1" t="s">
        <v>1397</v>
      </c>
      <c r="G55" s="1" t="s">
        <v>1398</v>
      </c>
      <c r="H55" s="1" t="s">
        <v>1399</v>
      </c>
      <c r="I55" s="1" t="s">
        <v>1400</v>
      </c>
      <c r="J55" s="1">
        <v>9834614044</v>
      </c>
      <c r="K55" s="1" t="s">
        <v>83</v>
      </c>
      <c r="L55" s="1" t="s">
        <v>1401</v>
      </c>
      <c r="M55" s="1" t="s">
        <v>85</v>
      </c>
      <c r="N55" s="1" t="s">
        <v>514</v>
      </c>
      <c r="O55" s="1"/>
      <c r="P55" s="1" t="s">
        <v>245</v>
      </c>
      <c r="Q55" s="1" t="s">
        <v>1402</v>
      </c>
      <c r="R55" s="1" t="s">
        <v>1396</v>
      </c>
      <c r="S55" s="1">
        <v>8308522030</v>
      </c>
      <c r="T55" s="1" t="s">
        <v>334</v>
      </c>
      <c r="U55" s="1" t="s">
        <v>1403</v>
      </c>
      <c r="V55" s="1">
        <v>8308522030</v>
      </c>
      <c r="W55" s="1" t="s">
        <v>92</v>
      </c>
      <c r="X55" s="1" t="s">
        <v>1404</v>
      </c>
      <c r="Y55" s="1"/>
      <c r="Z55" s="1" t="s">
        <v>162</v>
      </c>
      <c r="AA55" s="1" t="s">
        <v>1404</v>
      </c>
      <c r="AB55" s="1"/>
      <c r="AC55" s="1" t="s">
        <v>162</v>
      </c>
      <c r="AD55" s="1">
        <v>8.12</v>
      </c>
      <c r="AE55" s="1" t="s">
        <v>96</v>
      </c>
      <c r="AF55" s="1" t="s">
        <v>1405</v>
      </c>
      <c r="AG55" s="1" t="s">
        <v>1406</v>
      </c>
      <c r="AH55" s="1" t="s">
        <v>99</v>
      </c>
      <c r="AI55" s="1" t="s">
        <v>100</v>
      </c>
      <c r="AJ55" s="1">
        <v>68.2</v>
      </c>
      <c r="AK55" s="1"/>
      <c r="AL55" s="1" t="s">
        <v>1407</v>
      </c>
      <c r="AM55" s="1" t="s">
        <v>1408</v>
      </c>
      <c r="AN55" s="1" t="s">
        <v>524</v>
      </c>
      <c r="AO55" s="1" t="s">
        <v>138</v>
      </c>
      <c r="AP55" s="1">
        <v>63.08</v>
      </c>
      <c r="AQ55" s="1"/>
      <c r="AR55" s="1" t="s">
        <v>729</v>
      </c>
      <c r="AS55" s="1" t="s">
        <v>1409</v>
      </c>
      <c r="AT55" s="1" t="s">
        <v>231</v>
      </c>
      <c r="AU55" s="1" t="s">
        <v>1410</v>
      </c>
      <c r="AV55" s="1">
        <v>88.95</v>
      </c>
      <c r="AW55" s="1"/>
      <c r="AX55" s="1" t="s">
        <v>1411</v>
      </c>
      <c r="AY55" s="1" t="s">
        <v>1411</v>
      </c>
      <c r="AZ55" s="1" t="s">
        <v>175</v>
      </c>
      <c r="BA55" s="1" t="s">
        <v>321</v>
      </c>
      <c r="BB55" s="1">
        <v>86.7</v>
      </c>
      <c r="BC55" s="1">
        <v>9.42</v>
      </c>
      <c r="BD55" s="1"/>
      <c r="BE55" s="1"/>
      <c r="BF55" s="1"/>
      <c r="BG55" s="1"/>
      <c r="BH55" s="1"/>
      <c r="BI55" s="1"/>
      <c r="BJ55" s="1" t="s">
        <v>1412</v>
      </c>
      <c r="BK55" s="1" t="s">
        <v>1413</v>
      </c>
      <c r="BL55" s="1" t="s">
        <v>1414</v>
      </c>
      <c r="BM55" s="1" t="s">
        <v>1415</v>
      </c>
      <c r="BN55" s="1">
        <v>23</v>
      </c>
      <c r="BO55" s="1" t="s">
        <v>1416</v>
      </c>
      <c r="BP55" s="1" t="str">
        <f>HYPERLINK("https://nconnect.nicmar.ac.in/storage/profile/ProfilePhoto_P25701007_349827.jpg","Download")</f>
        <v>0</v>
      </c>
      <c r="BQ55" s="3"/>
      <c r="BR55" s="3"/>
      <c r="BS55" s="1" t="s">
        <v>114</v>
      </c>
      <c r="BT55" s="1" t="s">
        <v>115</v>
      </c>
      <c r="BU55" s="1" t="s">
        <v>116</v>
      </c>
      <c r="BV55" s="1" t="s">
        <v>117</v>
      </c>
      <c r="BW55" s="1"/>
    </row>
    <row r="56" spans="1:75">
      <c r="A56" s="1" t="s">
        <v>75</v>
      </c>
      <c r="B56" s="1" t="s">
        <v>76</v>
      </c>
      <c r="C56" s="1" t="s">
        <v>1417</v>
      </c>
      <c r="D56" s="1" t="s">
        <v>1418</v>
      </c>
      <c r="E56" s="1"/>
      <c r="F56" s="1" t="s">
        <v>1419</v>
      </c>
      <c r="G56" s="1" t="s">
        <v>1420</v>
      </c>
      <c r="H56" s="1" t="s">
        <v>1421</v>
      </c>
      <c r="I56" s="1" t="s">
        <v>1422</v>
      </c>
      <c r="J56" s="1">
        <v>8301069860</v>
      </c>
      <c r="K56" s="1" t="s">
        <v>187</v>
      </c>
      <c r="L56" s="1" t="s">
        <v>1423</v>
      </c>
      <c r="M56" s="1" t="s">
        <v>85</v>
      </c>
      <c r="N56" s="1" t="s">
        <v>1424</v>
      </c>
      <c r="O56" s="1"/>
      <c r="P56" s="1" t="s">
        <v>190</v>
      </c>
      <c r="Q56" s="1" t="s">
        <v>1425</v>
      </c>
      <c r="R56" s="1" t="s">
        <v>1426</v>
      </c>
      <c r="S56" s="1">
        <v>9496149860</v>
      </c>
      <c r="T56" s="1" t="s">
        <v>1427</v>
      </c>
      <c r="U56" s="1" t="s">
        <v>1428</v>
      </c>
      <c r="V56" s="1">
        <v>9544329170</v>
      </c>
      <c r="W56" s="1" t="s">
        <v>92</v>
      </c>
      <c r="X56" s="1" t="s">
        <v>1429</v>
      </c>
      <c r="Y56" s="1" t="s">
        <v>1430</v>
      </c>
      <c r="Z56" s="1" t="s">
        <v>497</v>
      </c>
      <c r="AA56" s="1" t="s">
        <v>1429</v>
      </c>
      <c r="AB56" s="1" t="s">
        <v>1430</v>
      </c>
      <c r="AC56" s="1" t="s">
        <v>497</v>
      </c>
      <c r="AD56" s="1">
        <v>8.69</v>
      </c>
      <c r="AE56" s="1" t="s">
        <v>96</v>
      </c>
      <c r="AF56" s="1" t="s">
        <v>1431</v>
      </c>
      <c r="AG56" s="1" t="s">
        <v>205</v>
      </c>
      <c r="AH56" s="1" t="s">
        <v>99</v>
      </c>
      <c r="AI56" s="1" t="s">
        <v>100</v>
      </c>
      <c r="AJ56" s="1">
        <v>95</v>
      </c>
      <c r="AK56" s="1">
        <v>10</v>
      </c>
      <c r="AL56" s="1" t="s">
        <v>1432</v>
      </c>
      <c r="AM56" s="1" t="s">
        <v>1433</v>
      </c>
      <c r="AN56" s="1" t="s">
        <v>397</v>
      </c>
      <c r="AO56" s="1" t="s">
        <v>104</v>
      </c>
      <c r="AP56" s="1">
        <v>90.41</v>
      </c>
      <c r="AQ56" s="1"/>
      <c r="AR56" s="1"/>
      <c r="AS56" s="1"/>
      <c r="AT56" s="1"/>
      <c r="AU56" s="1"/>
      <c r="AV56" s="1"/>
      <c r="AW56" s="1"/>
      <c r="AX56" s="1" t="s">
        <v>502</v>
      </c>
      <c r="AY56" s="1" t="s">
        <v>1434</v>
      </c>
      <c r="AZ56" s="1" t="s">
        <v>580</v>
      </c>
      <c r="BA56" s="1" t="s">
        <v>321</v>
      </c>
      <c r="BB56" s="1">
        <v>77.2</v>
      </c>
      <c r="BC56" s="1">
        <v>7.72</v>
      </c>
      <c r="BD56" s="1"/>
      <c r="BE56" s="1"/>
      <c r="BF56" s="1"/>
      <c r="BG56" s="1"/>
      <c r="BH56" s="1"/>
      <c r="BI56" s="1"/>
      <c r="BJ56" s="1" t="s">
        <v>1435</v>
      </c>
      <c r="BK56" s="1"/>
      <c r="BL56" s="1"/>
      <c r="BM56" s="1" t="s">
        <v>1436</v>
      </c>
      <c r="BN56" s="1">
        <v>34</v>
      </c>
      <c r="BO56" s="1" t="s">
        <v>1437</v>
      </c>
      <c r="BP56" s="1" t="str">
        <f>HYPERLINK("https://nconnect.nicmar.ac.in/storage/profile/ProfilePhoto_P25700538_648517.jpg","Download")</f>
        <v>0</v>
      </c>
      <c r="BQ56" s="3"/>
      <c r="BR56" s="3"/>
      <c r="BS56" s="1" t="s">
        <v>114</v>
      </c>
      <c r="BT56" s="1" t="s">
        <v>115</v>
      </c>
      <c r="BU56" s="1" t="s">
        <v>116</v>
      </c>
      <c r="BV56" s="1" t="s">
        <v>117</v>
      </c>
      <c r="BW56" s="1"/>
    </row>
    <row r="57" spans="1:75">
      <c r="A57" s="1" t="s">
        <v>75</v>
      </c>
      <c r="B57" s="1" t="s">
        <v>76</v>
      </c>
      <c r="C57" s="1" t="s">
        <v>1438</v>
      </c>
      <c r="D57" s="1" t="s">
        <v>1439</v>
      </c>
      <c r="E57" s="1" t="s">
        <v>906</v>
      </c>
      <c r="F57" s="1" t="s">
        <v>1440</v>
      </c>
      <c r="G57" s="1" t="s">
        <v>1441</v>
      </c>
      <c r="H57" s="1" t="s">
        <v>1442</v>
      </c>
      <c r="I57" s="1" t="s">
        <v>1443</v>
      </c>
      <c r="J57" s="1">
        <v>9158630126</v>
      </c>
      <c r="K57" s="1" t="s">
        <v>83</v>
      </c>
      <c r="L57" s="1" t="s">
        <v>1444</v>
      </c>
      <c r="M57" s="1" t="s">
        <v>85</v>
      </c>
      <c r="N57" s="1" t="s">
        <v>1445</v>
      </c>
      <c r="O57" s="1"/>
      <c r="P57" s="1" t="s">
        <v>87</v>
      </c>
      <c r="Q57" s="1" t="s">
        <v>1446</v>
      </c>
      <c r="R57" s="1" t="s">
        <v>906</v>
      </c>
      <c r="S57" s="1">
        <v>9890907602</v>
      </c>
      <c r="T57" s="1" t="s">
        <v>90</v>
      </c>
      <c r="U57" s="1" t="s">
        <v>1447</v>
      </c>
      <c r="V57" s="1">
        <v>7719900971</v>
      </c>
      <c r="W57" s="1" t="s">
        <v>92</v>
      </c>
      <c r="X57" s="1" t="s">
        <v>1448</v>
      </c>
      <c r="Y57" s="1" t="s">
        <v>571</v>
      </c>
      <c r="Z57" s="1" t="s">
        <v>162</v>
      </c>
      <c r="AA57" s="1" t="s">
        <v>1448</v>
      </c>
      <c r="AB57" s="1" t="s">
        <v>571</v>
      </c>
      <c r="AC57" s="1" t="s">
        <v>162</v>
      </c>
      <c r="AD57" s="1">
        <v>7.77</v>
      </c>
      <c r="AE57" s="1" t="s">
        <v>96</v>
      </c>
      <c r="AF57" s="1" t="s">
        <v>1449</v>
      </c>
      <c r="AG57" s="1" t="s">
        <v>1450</v>
      </c>
      <c r="AH57" s="1" t="s">
        <v>103</v>
      </c>
      <c r="AI57" s="1" t="s">
        <v>397</v>
      </c>
      <c r="AJ57" s="1">
        <v>90</v>
      </c>
      <c r="AK57" s="1"/>
      <c r="AL57" s="1" t="s">
        <v>1451</v>
      </c>
      <c r="AM57" s="1" t="s">
        <v>1452</v>
      </c>
      <c r="AN57" s="1" t="s">
        <v>1453</v>
      </c>
      <c r="AO57" s="1" t="s">
        <v>474</v>
      </c>
      <c r="AP57" s="1">
        <v>68.92</v>
      </c>
      <c r="AQ57" s="1"/>
      <c r="AR57" s="1"/>
      <c r="AS57" s="1"/>
      <c r="AT57" s="1"/>
      <c r="AU57" s="1"/>
      <c r="AV57" s="1"/>
      <c r="AW57" s="1"/>
      <c r="AX57" s="1" t="s">
        <v>229</v>
      </c>
      <c r="AY57" s="1" t="s">
        <v>1454</v>
      </c>
      <c r="AZ57" s="1" t="s">
        <v>856</v>
      </c>
      <c r="BA57" s="1" t="s">
        <v>321</v>
      </c>
      <c r="BB57" s="1">
        <v>70.1</v>
      </c>
      <c r="BC57" s="1">
        <v>7.76</v>
      </c>
      <c r="BD57" s="1"/>
      <c r="BE57" s="1"/>
      <c r="BF57" s="1"/>
      <c r="BG57" s="1"/>
      <c r="BH57" s="1"/>
      <c r="BI57" s="1"/>
      <c r="BJ57" s="1" t="s">
        <v>1455</v>
      </c>
      <c r="BK57" s="1" t="s">
        <v>1456</v>
      </c>
      <c r="BL57" s="1" t="s">
        <v>971</v>
      </c>
      <c r="BM57" s="1" t="s">
        <v>1457</v>
      </c>
      <c r="BN57" s="1">
        <v>15</v>
      </c>
      <c r="BO57" s="1"/>
      <c r="BP57" s="1" t="str">
        <f>HYPERLINK("https://nconnect.nicmar.ac.in/storage/profile/ProfilePhoto_P25700485_129836.jpg","Download")</f>
        <v>0</v>
      </c>
      <c r="BQ57" s="3"/>
      <c r="BR57" s="3"/>
      <c r="BS57" s="1" t="s">
        <v>114</v>
      </c>
      <c r="BT57" s="1" t="s">
        <v>115</v>
      </c>
      <c r="BU57" s="1" t="s">
        <v>116</v>
      </c>
      <c r="BV57" s="1" t="s">
        <v>117</v>
      </c>
      <c r="BW57" s="1"/>
    </row>
    <row r="58" spans="1:75">
      <c r="A58" s="1" t="s">
        <v>349</v>
      </c>
      <c r="B58" s="1" t="s">
        <v>76</v>
      </c>
      <c r="C58" s="1" t="s">
        <v>1458</v>
      </c>
      <c r="D58" s="1" t="s">
        <v>1459</v>
      </c>
      <c r="E58" s="1"/>
      <c r="F58" s="1" t="s">
        <v>1460</v>
      </c>
      <c r="G58" s="1" t="s">
        <v>1461</v>
      </c>
      <c r="H58" s="1" t="s">
        <v>1462</v>
      </c>
      <c r="I58" s="1" t="s">
        <v>1463</v>
      </c>
      <c r="J58" s="1">
        <v>7093809403</v>
      </c>
      <c r="K58" s="1" t="s">
        <v>187</v>
      </c>
      <c r="L58" s="1" t="s">
        <v>1464</v>
      </c>
      <c r="M58" s="1" t="s">
        <v>85</v>
      </c>
      <c r="N58" s="1" t="s">
        <v>1465</v>
      </c>
      <c r="O58" s="1"/>
      <c r="P58" s="1" t="s">
        <v>190</v>
      </c>
      <c r="Q58" s="1" t="s">
        <v>1466</v>
      </c>
      <c r="R58" s="1" t="s">
        <v>1467</v>
      </c>
      <c r="S58" s="1">
        <v>7659009214</v>
      </c>
      <c r="T58" s="1" t="s">
        <v>1362</v>
      </c>
      <c r="U58" s="1" t="s">
        <v>1468</v>
      </c>
      <c r="V58" s="1">
        <v>7659009214</v>
      </c>
      <c r="W58" s="1" t="s">
        <v>90</v>
      </c>
      <c r="X58" s="1" t="s">
        <v>1469</v>
      </c>
      <c r="Y58" s="1" t="s">
        <v>1470</v>
      </c>
      <c r="Z58" s="1" t="s">
        <v>601</v>
      </c>
      <c r="AA58" s="1" t="s">
        <v>1469</v>
      </c>
      <c r="AB58" s="1" t="s">
        <v>1470</v>
      </c>
      <c r="AC58" s="1" t="s">
        <v>601</v>
      </c>
      <c r="AD58" s="1">
        <v>8.49</v>
      </c>
      <c r="AE58" s="1" t="s">
        <v>96</v>
      </c>
      <c r="AF58" s="1" t="s">
        <v>1471</v>
      </c>
      <c r="AG58" s="1" t="s">
        <v>1472</v>
      </c>
      <c r="AH58" s="1" t="s">
        <v>1473</v>
      </c>
      <c r="AI58" s="1" t="s">
        <v>138</v>
      </c>
      <c r="AJ58" s="1">
        <v>79</v>
      </c>
      <c r="AK58" s="1">
        <v>0</v>
      </c>
      <c r="AL58" s="1" t="s">
        <v>1474</v>
      </c>
      <c r="AM58" s="1" t="s">
        <v>1475</v>
      </c>
      <c r="AN58" s="1" t="s">
        <v>138</v>
      </c>
      <c r="AO58" s="1" t="s">
        <v>174</v>
      </c>
      <c r="AP58" s="1">
        <v>82</v>
      </c>
      <c r="AQ58" s="1">
        <v>0</v>
      </c>
      <c r="AR58" s="1"/>
      <c r="AS58" s="1"/>
      <c r="AT58" s="1"/>
      <c r="AU58" s="1"/>
      <c r="AV58" s="1"/>
      <c r="AW58" s="1"/>
      <c r="AX58" s="1" t="s">
        <v>1476</v>
      </c>
      <c r="AY58" s="1" t="s">
        <v>1477</v>
      </c>
      <c r="AZ58" s="1" t="s">
        <v>1410</v>
      </c>
      <c r="BA58" s="1" t="s">
        <v>293</v>
      </c>
      <c r="BB58" s="1">
        <v>75</v>
      </c>
      <c r="BC58" s="1">
        <v>7.98</v>
      </c>
      <c r="BD58" s="1"/>
      <c r="BE58" s="1"/>
      <c r="BF58" s="1"/>
      <c r="BG58" s="1"/>
      <c r="BH58" s="1"/>
      <c r="BI58" s="1"/>
      <c r="BJ58" s="1" t="s">
        <v>1478</v>
      </c>
      <c r="BK58" s="1"/>
      <c r="BL58" s="1"/>
      <c r="BM58" s="1" t="s">
        <v>1479</v>
      </c>
      <c r="BN58" s="1">
        <v>11</v>
      </c>
      <c r="BO58" s="1" t="s">
        <v>1480</v>
      </c>
      <c r="BP58" s="1" t="str">
        <f>HYPERLINK("https://nconnect.nicmar.ac.in/storage/profile/ProfilePhoto_P25701048_947136.jpg","Download")</f>
        <v>0</v>
      </c>
      <c r="BQ58" s="3"/>
      <c r="BR58" s="3"/>
      <c r="BS58" s="1" t="s">
        <v>114</v>
      </c>
      <c r="BT58" s="1" t="s">
        <v>115</v>
      </c>
      <c r="BU58" s="1" t="s">
        <v>116</v>
      </c>
      <c r="BV58" s="1" t="s">
        <v>117</v>
      </c>
      <c r="BW58" s="1"/>
    </row>
    <row r="59" spans="1:75">
      <c r="A59" s="1" t="s">
        <v>75</v>
      </c>
      <c r="B59" s="1" t="s">
        <v>76</v>
      </c>
      <c r="C59" s="1" t="s">
        <v>1481</v>
      </c>
      <c r="D59" s="1" t="s">
        <v>1482</v>
      </c>
      <c r="E59" s="1"/>
      <c r="F59" s="1" t="s">
        <v>1483</v>
      </c>
      <c r="G59" s="1" t="s">
        <v>1484</v>
      </c>
      <c r="H59" s="1" t="s">
        <v>1485</v>
      </c>
      <c r="I59" s="1" t="s">
        <v>1486</v>
      </c>
      <c r="J59" s="1">
        <v>9346561296</v>
      </c>
      <c r="K59" s="1" t="s">
        <v>83</v>
      </c>
      <c r="L59" s="1" t="s">
        <v>1487</v>
      </c>
      <c r="M59" s="1" t="s">
        <v>85</v>
      </c>
      <c r="N59" s="1" t="s">
        <v>1488</v>
      </c>
      <c r="O59" s="1"/>
      <c r="P59" s="1" t="s">
        <v>190</v>
      </c>
      <c r="Q59" s="1" t="s">
        <v>1489</v>
      </c>
      <c r="R59" s="1" t="s">
        <v>78</v>
      </c>
      <c r="S59" s="1">
        <v>9963721767</v>
      </c>
      <c r="T59" s="1" t="s">
        <v>90</v>
      </c>
      <c r="U59" s="1" t="s">
        <v>1490</v>
      </c>
      <c r="V59" s="1">
        <v>9963721767</v>
      </c>
      <c r="W59" s="1" t="s">
        <v>90</v>
      </c>
      <c r="X59" s="1" t="s">
        <v>1491</v>
      </c>
      <c r="Y59" s="1" t="s">
        <v>94</v>
      </c>
      <c r="Z59" s="1" t="s">
        <v>95</v>
      </c>
      <c r="AA59" s="1" t="s">
        <v>1491</v>
      </c>
      <c r="AB59" s="1" t="s">
        <v>94</v>
      </c>
      <c r="AC59" s="1" t="s">
        <v>95</v>
      </c>
      <c r="AD59" s="1">
        <v>9.1</v>
      </c>
      <c r="AE59" s="1" t="s">
        <v>96</v>
      </c>
      <c r="AF59" s="1" t="s">
        <v>1492</v>
      </c>
      <c r="AG59" s="1" t="s">
        <v>1493</v>
      </c>
      <c r="AH59" s="1" t="s">
        <v>422</v>
      </c>
      <c r="AI59" s="1" t="s">
        <v>206</v>
      </c>
      <c r="AJ59" s="1">
        <v>98</v>
      </c>
      <c r="AK59" s="1">
        <v>9.8</v>
      </c>
      <c r="AL59" s="1" t="s">
        <v>1494</v>
      </c>
      <c r="AM59" s="1" t="s">
        <v>1494</v>
      </c>
      <c r="AN59" s="1" t="s">
        <v>677</v>
      </c>
      <c r="AO59" s="1" t="s">
        <v>809</v>
      </c>
      <c r="AP59" s="1">
        <v>89.9</v>
      </c>
      <c r="AQ59" s="1">
        <v>8.99</v>
      </c>
      <c r="AR59" s="1"/>
      <c r="AS59" s="1"/>
      <c r="AT59" s="1"/>
      <c r="AU59" s="1"/>
      <c r="AV59" s="1"/>
      <c r="AW59" s="1"/>
      <c r="AX59" s="1" t="s">
        <v>1494</v>
      </c>
      <c r="AY59" s="1" t="s">
        <v>1494</v>
      </c>
      <c r="AZ59" s="1" t="s">
        <v>320</v>
      </c>
      <c r="BA59" s="1" t="s">
        <v>1326</v>
      </c>
      <c r="BB59" s="1">
        <v>82</v>
      </c>
      <c r="BC59" s="1">
        <v>8.2</v>
      </c>
      <c r="BD59" s="1"/>
      <c r="BE59" s="1"/>
      <c r="BF59" s="1"/>
      <c r="BG59" s="1"/>
      <c r="BH59" s="1"/>
      <c r="BI59" s="1"/>
      <c r="BJ59" s="1" t="s">
        <v>1495</v>
      </c>
      <c r="BK59" s="1" t="s">
        <v>1496</v>
      </c>
      <c r="BL59" s="1" t="s">
        <v>636</v>
      </c>
      <c r="BM59" s="1" t="s">
        <v>1497</v>
      </c>
      <c r="BN59" s="1">
        <v>14</v>
      </c>
      <c r="BO59" s="1" t="s">
        <v>1498</v>
      </c>
      <c r="BP59" s="1" t="str">
        <f>HYPERLINK("https://nconnect.nicmar.ac.in/storage/profile/6a6b1a7f10660.png","Download")</f>
        <v>0</v>
      </c>
      <c r="BQ59" s="3"/>
      <c r="BR59" s="3"/>
      <c r="BS59" s="1" t="s">
        <v>114</v>
      </c>
      <c r="BT59" s="1" t="s">
        <v>115</v>
      </c>
      <c r="BU59" s="1" t="s">
        <v>116</v>
      </c>
      <c r="BV59" s="1" t="s">
        <v>117</v>
      </c>
      <c r="BW59" s="1"/>
    </row>
    <row r="60" spans="1:75">
      <c r="A60" s="1" t="s">
        <v>75</v>
      </c>
      <c r="B60" s="1" t="s">
        <v>76</v>
      </c>
      <c r="C60" s="1" t="s">
        <v>1499</v>
      </c>
      <c r="D60" s="1" t="s">
        <v>1500</v>
      </c>
      <c r="E60" s="1"/>
      <c r="F60" s="1" t="s">
        <v>1501</v>
      </c>
      <c r="G60" s="1" t="s">
        <v>1502</v>
      </c>
      <c r="H60" s="1" t="s">
        <v>1503</v>
      </c>
      <c r="I60" s="1" t="s">
        <v>1504</v>
      </c>
      <c r="J60" s="1">
        <v>7671817459</v>
      </c>
      <c r="K60" s="1" t="s">
        <v>187</v>
      </c>
      <c r="L60" s="1" t="s">
        <v>1505</v>
      </c>
      <c r="M60" s="1" t="s">
        <v>85</v>
      </c>
      <c r="N60" s="1" t="s">
        <v>1488</v>
      </c>
      <c r="O60" s="1"/>
      <c r="P60" s="1" t="s">
        <v>245</v>
      </c>
      <c r="Q60" s="1" t="s">
        <v>1506</v>
      </c>
      <c r="R60" s="1" t="s">
        <v>1507</v>
      </c>
      <c r="S60" s="1">
        <v>9491170937</v>
      </c>
      <c r="T60" s="1" t="s">
        <v>1508</v>
      </c>
      <c r="U60" s="1" t="s">
        <v>1509</v>
      </c>
      <c r="V60" s="1">
        <v>8919283213</v>
      </c>
      <c r="W60" s="1" t="s">
        <v>1508</v>
      </c>
      <c r="X60" s="1" t="s">
        <v>1510</v>
      </c>
      <c r="Y60" s="1" t="s">
        <v>1511</v>
      </c>
      <c r="Z60" s="1" t="s">
        <v>601</v>
      </c>
      <c r="AA60" s="1" t="s">
        <v>1510</v>
      </c>
      <c r="AB60" s="1" t="s">
        <v>1511</v>
      </c>
      <c r="AC60" s="1" t="s">
        <v>601</v>
      </c>
      <c r="AD60" s="1">
        <v>8.33</v>
      </c>
      <c r="AE60" s="1" t="s">
        <v>96</v>
      </c>
      <c r="AF60" s="1" t="s">
        <v>1512</v>
      </c>
      <c r="AG60" s="1" t="s">
        <v>1513</v>
      </c>
      <c r="AH60" s="1" t="s">
        <v>103</v>
      </c>
      <c r="AI60" s="1" t="s">
        <v>228</v>
      </c>
      <c r="AJ60" s="1">
        <v>100</v>
      </c>
      <c r="AK60" s="1">
        <v>10</v>
      </c>
      <c r="AL60" s="1" t="s">
        <v>1514</v>
      </c>
      <c r="AM60" s="1" t="s">
        <v>1515</v>
      </c>
      <c r="AN60" s="1" t="s">
        <v>397</v>
      </c>
      <c r="AO60" s="1" t="s">
        <v>320</v>
      </c>
      <c r="AP60" s="1">
        <v>89.9</v>
      </c>
      <c r="AQ60" s="1">
        <v>9.38</v>
      </c>
      <c r="AR60" s="1"/>
      <c r="AS60" s="1"/>
      <c r="AT60" s="1"/>
      <c r="AU60" s="1"/>
      <c r="AV60" s="1"/>
      <c r="AW60" s="1"/>
      <c r="AX60" s="1" t="s">
        <v>1516</v>
      </c>
      <c r="AY60" s="1" t="s">
        <v>1517</v>
      </c>
      <c r="AZ60" s="1" t="s">
        <v>320</v>
      </c>
      <c r="BA60" s="1" t="s">
        <v>321</v>
      </c>
      <c r="BB60" s="1">
        <v>74.67</v>
      </c>
      <c r="BC60" s="1">
        <v>7.86</v>
      </c>
      <c r="BD60" s="1"/>
      <c r="BE60" s="1"/>
      <c r="BF60" s="1"/>
      <c r="BG60" s="1"/>
      <c r="BH60" s="1"/>
      <c r="BI60" s="1"/>
      <c r="BJ60" s="1" t="s">
        <v>1518</v>
      </c>
      <c r="BK60" s="1"/>
      <c r="BL60" s="1"/>
      <c r="BM60" s="1" t="s">
        <v>1519</v>
      </c>
      <c r="BN60" s="1">
        <v>25</v>
      </c>
      <c r="BO60" s="1" t="s">
        <v>1520</v>
      </c>
      <c r="BP60" s="1" t="str">
        <f>HYPERLINK("https://nconnect.nicmar.ac.in/storage/profile/ProfilePhoto_P25700556_563978.jpg","Download")</f>
        <v>0</v>
      </c>
      <c r="BQ60" s="3"/>
      <c r="BR60" s="3"/>
      <c r="BS60" s="1" t="s">
        <v>114</v>
      </c>
      <c r="BT60" s="1" t="s">
        <v>115</v>
      </c>
      <c r="BU60" s="1" t="s">
        <v>116</v>
      </c>
      <c r="BV60" s="1" t="s">
        <v>117</v>
      </c>
      <c r="BW60" s="1"/>
    </row>
    <row r="61" spans="1:75">
      <c r="A61" s="1" t="s">
        <v>75</v>
      </c>
      <c r="B61" s="1" t="s">
        <v>76</v>
      </c>
      <c r="C61" s="1" t="s">
        <v>1521</v>
      </c>
      <c r="D61" s="1" t="s">
        <v>1522</v>
      </c>
      <c r="E61" s="1" t="s">
        <v>1523</v>
      </c>
      <c r="F61" s="1" t="s">
        <v>1524</v>
      </c>
      <c r="G61" s="1" t="s">
        <v>1525</v>
      </c>
      <c r="H61" s="1" t="s">
        <v>1526</v>
      </c>
      <c r="I61" s="1" t="s">
        <v>1527</v>
      </c>
      <c r="J61" s="1">
        <v>8855884281</v>
      </c>
      <c r="K61" s="1" t="s">
        <v>83</v>
      </c>
      <c r="L61" s="1" t="s">
        <v>1528</v>
      </c>
      <c r="M61" s="1" t="s">
        <v>85</v>
      </c>
      <c r="N61" s="1" t="s">
        <v>1529</v>
      </c>
      <c r="O61" s="1"/>
      <c r="P61" s="1" t="s">
        <v>87</v>
      </c>
      <c r="Q61" s="1" t="s">
        <v>1530</v>
      </c>
      <c r="R61" s="1" t="s">
        <v>1523</v>
      </c>
      <c r="S61" s="1">
        <v>8668505500</v>
      </c>
      <c r="T61" s="1" t="s">
        <v>1531</v>
      </c>
      <c r="U61" s="1" t="s">
        <v>1532</v>
      </c>
      <c r="V61" s="1">
        <v>9284724442</v>
      </c>
      <c r="W61" s="1" t="s">
        <v>280</v>
      </c>
      <c r="X61" s="1" t="s">
        <v>1533</v>
      </c>
      <c r="Y61" s="1" t="s">
        <v>1534</v>
      </c>
      <c r="Z61" s="1" t="s">
        <v>162</v>
      </c>
      <c r="AA61" s="1" t="s">
        <v>1533</v>
      </c>
      <c r="AB61" s="1" t="s">
        <v>1534</v>
      </c>
      <c r="AC61" s="1" t="s">
        <v>162</v>
      </c>
      <c r="AD61" s="1">
        <v>8.08</v>
      </c>
      <c r="AE61" s="1" t="s">
        <v>96</v>
      </c>
      <c r="AF61" s="1" t="s">
        <v>1535</v>
      </c>
      <c r="AG61" s="1" t="s">
        <v>1536</v>
      </c>
      <c r="AH61" s="1" t="s">
        <v>203</v>
      </c>
      <c r="AI61" s="1" t="s">
        <v>100</v>
      </c>
      <c r="AJ61" s="1">
        <v>81</v>
      </c>
      <c r="AK61" s="1"/>
      <c r="AL61" s="1" t="s">
        <v>1537</v>
      </c>
      <c r="AM61" s="1" t="s">
        <v>1536</v>
      </c>
      <c r="AN61" s="1" t="s">
        <v>228</v>
      </c>
      <c r="AO61" s="1" t="s">
        <v>577</v>
      </c>
      <c r="AP61" s="1">
        <v>63.54</v>
      </c>
      <c r="AQ61" s="1"/>
      <c r="AR61" s="1"/>
      <c r="AS61" s="1"/>
      <c r="AT61" s="1"/>
      <c r="AU61" s="1"/>
      <c r="AV61" s="1"/>
      <c r="AW61" s="1"/>
      <c r="AX61" s="1" t="s">
        <v>1538</v>
      </c>
      <c r="AY61" s="1" t="s">
        <v>1539</v>
      </c>
      <c r="AZ61" s="1" t="s">
        <v>107</v>
      </c>
      <c r="BA61" s="1" t="s">
        <v>141</v>
      </c>
      <c r="BB61" s="1">
        <v>70.5</v>
      </c>
      <c r="BC61" s="1">
        <v>7.8</v>
      </c>
      <c r="BD61" s="1"/>
      <c r="BE61" s="1"/>
      <c r="BF61" s="1"/>
      <c r="BG61" s="1"/>
      <c r="BH61" s="1"/>
      <c r="BI61" s="1"/>
      <c r="BJ61" s="1" t="s">
        <v>401</v>
      </c>
      <c r="BK61" s="1"/>
      <c r="BL61" s="1"/>
      <c r="BM61" s="1" t="s">
        <v>1540</v>
      </c>
      <c r="BN61" s="1">
        <v>38</v>
      </c>
      <c r="BO61" s="1" t="s">
        <v>1541</v>
      </c>
      <c r="BP61" s="1" t="str">
        <f>HYPERLINK("https://nconnect.nicmar.ac.in/storage/profile/ProfilePhoto_P25700541_148765.jpg","Download")</f>
        <v>0</v>
      </c>
      <c r="BQ61" s="3"/>
      <c r="BR61" s="3"/>
      <c r="BS61" s="1" t="s">
        <v>114</v>
      </c>
      <c r="BT61" s="1" t="s">
        <v>115</v>
      </c>
      <c r="BU61" s="1" t="s">
        <v>116</v>
      </c>
      <c r="BV61" s="1" t="s">
        <v>117</v>
      </c>
      <c r="BW61" s="1"/>
    </row>
    <row r="62" spans="1:75">
      <c r="A62" s="1" t="s">
        <v>75</v>
      </c>
      <c r="B62" s="1" t="s">
        <v>76</v>
      </c>
      <c r="C62" s="1" t="s">
        <v>1542</v>
      </c>
      <c r="D62" s="1" t="s">
        <v>1543</v>
      </c>
      <c r="E62" s="1" t="s">
        <v>1544</v>
      </c>
      <c r="F62" s="1" t="s">
        <v>1545</v>
      </c>
      <c r="G62" s="1" t="s">
        <v>1546</v>
      </c>
      <c r="H62" s="1" t="s">
        <v>1547</v>
      </c>
      <c r="I62" s="1" t="s">
        <v>1548</v>
      </c>
      <c r="J62" s="1">
        <v>9284329038</v>
      </c>
      <c r="K62" s="1" t="s">
        <v>83</v>
      </c>
      <c r="L62" s="1" t="s">
        <v>1549</v>
      </c>
      <c r="M62" s="1" t="s">
        <v>85</v>
      </c>
      <c r="N62" s="1" t="s">
        <v>514</v>
      </c>
      <c r="O62" s="1"/>
      <c r="P62" s="1" t="s">
        <v>190</v>
      </c>
      <c r="Q62" s="1" t="s">
        <v>1550</v>
      </c>
      <c r="R62" s="1" t="s">
        <v>1544</v>
      </c>
      <c r="S62" s="1">
        <v>9823243636</v>
      </c>
      <c r="T62" s="1" t="s">
        <v>1551</v>
      </c>
      <c r="U62" s="1" t="s">
        <v>1552</v>
      </c>
      <c r="V62" s="1">
        <v>9823244536</v>
      </c>
      <c r="W62" s="1" t="s">
        <v>195</v>
      </c>
      <c r="X62" s="1" t="s">
        <v>1553</v>
      </c>
      <c r="Y62" s="1" t="s">
        <v>1554</v>
      </c>
      <c r="Z62" s="1" t="s">
        <v>162</v>
      </c>
      <c r="AA62" s="1" t="s">
        <v>1553</v>
      </c>
      <c r="AB62" s="1" t="s">
        <v>1554</v>
      </c>
      <c r="AC62" s="1" t="s">
        <v>162</v>
      </c>
      <c r="AD62" s="1">
        <v>8.67</v>
      </c>
      <c r="AE62" s="1" t="s">
        <v>96</v>
      </c>
      <c r="AF62" s="1" t="s">
        <v>1555</v>
      </c>
      <c r="AG62" s="1" t="s">
        <v>205</v>
      </c>
      <c r="AH62" s="1" t="s">
        <v>1556</v>
      </c>
      <c r="AI62" s="1" t="s">
        <v>104</v>
      </c>
      <c r="AJ62" s="1">
        <v>84.8</v>
      </c>
      <c r="AK62" s="1">
        <v>0</v>
      </c>
      <c r="AL62" s="1" t="s">
        <v>1557</v>
      </c>
      <c r="AM62" s="1" t="s">
        <v>1558</v>
      </c>
      <c r="AN62" s="1" t="s">
        <v>107</v>
      </c>
      <c r="AO62" s="1" t="s">
        <v>175</v>
      </c>
      <c r="AP62" s="1">
        <v>87.17</v>
      </c>
      <c r="AQ62" s="1">
        <v>0</v>
      </c>
      <c r="AR62" s="1"/>
      <c r="AS62" s="1"/>
      <c r="AT62" s="1"/>
      <c r="AU62" s="1"/>
      <c r="AV62" s="1"/>
      <c r="AW62" s="1"/>
      <c r="AX62" s="1" t="s">
        <v>1559</v>
      </c>
      <c r="AY62" s="1" t="s">
        <v>1560</v>
      </c>
      <c r="AZ62" s="1" t="s">
        <v>609</v>
      </c>
      <c r="BA62" s="1" t="s">
        <v>293</v>
      </c>
      <c r="BB62" s="1">
        <v>74.45</v>
      </c>
      <c r="BC62" s="1">
        <v>8.44</v>
      </c>
      <c r="BD62" s="1"/>
      <c r="BE62" s="1"/>
      <c r="BF62" s="1"/>
      <c r="BG62" s="1"/>
      <c r="BH62" s="1"/>
      <c r="BI62" s="1"/>
      <c r="BJ62" s="1" t="s">
        <v>1561</v>
      </c>
      <c r="BK62" s="1"/>
      <c r="BL62" s="1"/>
      <c r="BM62" s="1" t="s">
        <v>1562</v>
      </c>
      <c r="BN62" s="1">
        <v>13</v>
      </c>
      <c r="BO62" s="1" t="s">
        <v>1563</v>
      </c>
      <c r="BP62" s="1" t="str">
        <f>HYPERLINK("https://nconnect.nicmar.ac.in/storage/profile/ProfilePhoto_P25700492_715349.jpg","Download")</f>
        <v>0</v>
      </c>
      <c r="BQ62" s="3"/>
      <c r="BR62" s="3"/>
      <c r="BS62" s="1" t="s">
        <v>114</v>
      </c>
      <c r="BT62" s="1" t="s">
        <v>115</v>
      </c>
      <c r="BU62" s="1" t="s">
        <v>116</v>
      </c>
      <c r="BV62" s="1" t="s">
        <v>117</v>
      </c>
      <c r="BW62" s="1"/>
    </row>
    <row r="63" spans="1:75">
      <c r="A63" s="1" t="s">
        <v>75</v>
      </c>
      <c r="B63" s="1" t="s">
        <v>76</v>
      </c>
      <c r="C63" s="1" t="s">
        <v>1564</v>
      </c>
      <c r="D63" s="1" t="s">
        <v>1565</v>
      </c>
      <c r="E63" s="1"/>
      <c r="F63" s="1" t="s">
        <v>1566</v>
      </c>
      <c r="G63" s="1" t="s">
        <v>1567</v>
      </c>
      <c r="H63" s="1" t="s">
        <v>1568</v>
      </c>
      <c r="I63" s="1" t="s">
        <v>1569</v>
      </c>
      <c r="J63" s="1">
        <v>6264916607</v>
      </c>
      <c r="K63" s="1" t="s">
        <v>187</v>
      </c>
      <c r="L63" s="1" t="s">
        <v>1570</v>
      </c>
      <c r="M63" s="1" t="s">
        <v>85</v>
      </c>
      <c r="N63" s="1" t="s">
        <v>1571</v>
      </c>
      <c r="O63" s="1"/>
      <c r="P63" s="1" t="s">
        <v>275</v>
      </c>
      <c r="Q63" s="1" t="s">
        <v>1572</v>
      </c>
      <c r="R63" s="1" t="s">
        <v>1573</v>
      </c>
      <c r="S63" s="1">
        <v>8889944211</v>
      </c>
      <c r="T63" s="1" t="s">
        <v>248</v>
      </c>
      <c r="U63" s="1" t="s">
        <v>1574</v>
      </c>
      <c r="V63" s="1">
        <v>9826056277</v>
      </c>
      <c r="W63" s="1" t="s">
        <v>248</v>
      </c>
      <c r="X63" s="1" t="s">
        <v>1575</v>
      </c>
      <c r="Y63" s="1" t="s">
        <v>1576</v>
      </c>
      <c r="Z63" s="1" t="s">
        <v>200</v>
      </c>
      <c r="AA63" s="1" t="s">
        <v>1575</v>
      </c>
      <c r="AB63" s="1" t="s">
        <v>1576</v>
      </c>
      <c r="AC63" s="1" t="s">
        <v>200</v>
      </c>
      <c r="AD63" s="1">
        <v>7.82</v>
      </c>
      <c r="AE63" s="1" t="s">
        <v>96</v>
      </c>
      <c r="AF63" s="1" t="s">
        <v>1577</v>
      </c>
      <c r="AG63" s="1" t="s">
        <v>1578</v>
      </c>
      <c r="AH63" s="1" t="s">
        <v>137</v>
      </c>
      <c r="AI63" s="1" t="s">
        <v>138</v>
      </c>
      <c r="AJ63" s="1">
        <v>82</v>
      </c>
      <c r="AK63" s="1"/>
      <c r="AL63" s="1" t="s">
        <v>1579</v>
      </c>
      <c r="AM63" s="1" t="s">
        <v>1578</v>
      </c>
      <c r="AN63" s="1" t="s">
        <v>809</v>
      </c>
      <c r="AO63" s="1" t="s">
        <v>174</v>
      </c>
      <c r="AP63" s="1">
        <v>84.4</v>
      </c>
      <c r="AQ63" s="1"/>
      <c r="AR63" s="1"/>
      <c r="AS63" s="1"/>
      <c r="AT63" s="1"/>
      <c r="AU63" s="1"/>
      <c r="AV63" s="1"/>
      <c r="AW63" s="1"/>
      <c r="AX63" s="1" t="s">
        <v>1580</v>
      </c>
      <c r="AY63" s="1" t="s">
        <v>1581</v>
      </c>
      <c r="AZ63" s="1" t="s">
        <v>174</v>
      </c>
      <c r="BA63" s="1" t="s">
        <v>346</v>
      </c>
      <c r="BB63" s="1">
        <v>87.4</v>
      </c>
      <c r="BC63" s="1">
        <v>8.74</v>
      </c>
      <c r="BD63" s="1"/>
      <c r="BE63" s="1"/>
      <c r="BF63" s="1"/>
      <c r="BG63" s="1"/>
      <c r="BH63" s="1"/>
      <c r="BI63" s="1"/>
      <c r="BJ63" s="1" t="s">
        <v>1582</v>
      </c>
      <c r="BK63" s="1"/>
      <c r="BL63" s="1"/>
      <c r="BM63" s="1" t="s">
        <v>1583</v>
      </c>
      <c r="BN63" s="1">
        <v>19</v>
      </c>
      <c r="BO63" s="1"/>
      <c r="BP63" s="1" t="str">
        <f>HYPERLINK("https://nconnect.nicmar.ac.in/storage/profile/ProfilePhoto_P25700270_194253.jpg","Download")</f>
        <v>0</v>
      </c>
      <c r="BQ63" s="3"/>
      <c r="BR63" s="3"/>
      <c r="BS63" s="1" t="s">
        <v>114</v>
      </c>
      <c r="BT63" s="1" t="s">
        <v>115</v>
      </c>
      <c r="BU63" s="1" t="s">
        <v>116</v>
      </c>
      <c r="BV63" s="1" t="s">
        <v>117</v>
      </c>
      <c r="BW63" s="1"/>
    </row>
    <row r="64" spans="1:75">
      <c r="A64" s="1" t="s">
        <v>349</v>
      </c>
      <c r="B64" s="1" t="s">
        <v>76</v>
      </c>
      <c r="C64" s="1" t="s">
        <v>1584</v>
      </c>
      <c r="D64" s="1" t="s">
        <v>1395</v>
      </c>
      <c r="E64" s="1" t="s">
        <v>1585</v>
      </c>
      <c r="F64" s="1" t="s">
        <v>1586</v>
      </c>
      <c r="G64" s="1" t="s">
        <v>1587</v>
      </c>
      <c r="H64" s="1" t="s">
        <v>1588</v>
      </c>
      <c r="I64" s="1" t="s">
        <v>1589</v>
      </c>
      <c r="J64" s="1">
        <v>9730973919</v>
      </c>
      <c r="K64" s="1" t="s">
        <v>83</v>
      </c>
      <c r="L64" s="1" t="s">
        <v>1590</v>
      </c>
      <c r="M64" s="1" t="s">
        <v>85</v>
      </c>
      <c r="N64" s="1" t="s">
        <v>1591</v>
      </c>
      <c r="O64" s="1"/>
      <c r="P64" s="1" t="s">
        <v>87</v>
      </c>
      <c r="Q64" s="1" t="s">
        <v>1592</v>
      </c>
      <c r="R64" s="1" t="s">
        <v>1585</v>
      </c>
      <c r="S64" s="1">
        <v>9096805125</v>
      </c>
      <c r="T64" s="1" t="s">
        <v>1593</v>
      </c>
      <c r="U64" s="1" t="s">
        <v>1594</v>
      </c>
      <c r="V64" s="1">
        <v>8788885048</v>
      </c>
      <c r="W64" s="1" t="s">
        <v>92</v>
      </c>
      <c r="X64" s="1" t="s">
        <v>1595</v>
      </c>
      <c r="Y64" s="1" t="s">
        <v>1596</v>
      </c>
      <c r="Z64" s="1" t="s">
        <v>162</v>
      </c>
      <c r="AA64" s="1" t="s">
        <v>1595</v>
      </c>
      <c r="AB64" s="1" t="s">
        <v>1596</v>
      </c>
      <c r="AC64" s="1" t="s">
        <v>162</v>
      </c>
      <c r="AD64" s="1">
        <v>8.26</v>
      </c>
      <c r="AE64" s="1" t="s">
        <v>96</v>
      </c>
      <c r="AF64" s="1" t="s">
        <v>1597</v>
      </c>
      <c r="AG64" s="1" t="s">
        <v>1598</v>
      </c>
      <c r="AH64" s="1" t="s">
        <v>422</v>
      </c>
      <c r="AI64" s="1" t="s">
        <v>316</v>
      </c>
      <c r="AJ64" s="1">
        <v>83.6</v>
      </c>
      <c r="AK64" s="1"/>
      <c r="AL64" s="1" t="s">
        <v>1599</v>
      </c>
      <c r="AM64" s="1" t="s">
        <v>1598</v>
      </c>
      <c r="AN64" s="1" t="s">
        <v>103</v>
      </c>
      <c r="AO64" s="1" t="s">
        <v>137</v>
      </c>
      <c r="AP64" s="1">
        <v>65.08</v>
      </c>
      <c r="AQ64" s="1"/>
      <c r="AR64" s="1"/>
      <c r="AS64" s="1"/>
      <c r="AT64" s="1"/>
      <c r="AU64" s="1"/>
      <c r="AV64" s="1"/>
      <c r="AW64" s="1"/>
      <c r="AX64" s="1" t="s">
        <v>1600</v>
      </c>
      <c r="AY64" s="1" t="s">
        <v>1601</v>
      </c>
      <c r="AZ64" s="1" t="s">
        <v>372</v>
      </c>
      <c r="BA64" s="1" t="s">
        <v>1602</v>
      </c>
      <c r="BB64" s="1">
        <v>89.58</v>
      </c>
      <c r="BC64" s="1">
        <v>9.43</v>
      </c>
      <c r="BD64" s="1"/>
      <c r="BE64" s="1"/>
      <c r="BF64" s="1"/>
      <c r="BG64" s="1"/>
      <c r="BH64" s="1"/>
      <c r="BI64" s="1"/>
      <c r="BJ64" s="1" t="s">
        <v>1603</v>
      </c>
      <c r="BK64" s="1"/>
      <c r="BL64" s="1"/>
      <c r="BM64" s="1" t="s">
        <v>1604</v>
      </c>
      <c r="BN64" s="1">
        <v>21</v>
      </c>
      <c r="BO64" s="1" t="s">
        <v>1605</v>
      </c>
      <c r="BP64" s="1" t="str">
        <f>HYPERLINK("https://nconnect.nicmar.ac.in/storage/profile/ProfilePhoto_P25701094_546218.jpg","Download")</f>
        <v>0</v>
      </c>
      <c r="BQ64" s="3"/>
      <c r="BR64" s="3"/>
      <c r="BS64" s="1" t="s">
        <v>114</v>
      </c>
      <c r="BT64" s="1" t="s">
        <v>115</v>
      </c>
      <c r="BU64" s="1" t="s">
        <v>116</v>
      </c>
      <c r="BV64" s="1" t="s">
        <v>117</v>
      </c>
      <c r="BW64" s="1"/>
    </row>
    <row r="65" spans="1:75">
      <c r="A65" s="1" t="s">
        <v>75</v>
      </c>
      <c r="B65" s="1" t="s">
        <v>76</v>
      </c>
      <c r="C65" s="1" t="s">
        <v>1606</v>
      </c>
      <c r="D65" s="1" t="s">
        <v>1607</v>
      </c>
      <c r="E65" s="1" t="s">
        <v>1608</v>
      </c>
      <c r="F65" s="1" t="s">
        <v>1609</v>
      </c>
      <c r="G65" s="1" t="s">
        <v>1610</v>
      </c>
      <c r="H65" s="1" t="s">
        <v>1611</v>
      </c>
      <c r="I65" s="1" t="s">
        <v>1612</v>
      </c>
      <c r="J65" s="1">
        <v>8788178630</v>
      </c>
      <c r="K65" s="1" t="s">
        <v>187</v>
      </c>
      <c r="L65" s="1" t="s">
        <v>1613</v>
      </c>
      <c r="M65" s="1" t="s">
        <v>85</v>
      </c>
      <c r="N65" s="1" t="s">
        <v>1614</v>
      </c>
      <c r="O65" s="1"/>
      <c r="P65" s="1" t="s">
        <v>245</v>
      </c>
      <c r="Q65" s="1" t="s">
        <v>1615</v>
      </c>
      <c r="R65" s="1" t="s">
        <v>1616</v>
      </c>
      <c r="S65" s="1">
        <v>9422375756</v>
      </c>
      <c r="T65" s="1" t="s">
        <v>193</v>
      </c>
      <c r="U65" s="1" t="s">
        <v>1617</v>
      </c>
      <c r="V65" s="1">
        <v>9405429316</v>
      </c>
      <c r="W65" s="1" t="s">
        <v>92</v>
      </c>
      <c r="X65" s="1" t="s">
        <v>1618</v>
      </c>
      <c r="Y65" s="1" t="s">
        <v>197</v>
      </c>
      <c r="Z65" s="1" t="s">
        <v>162</v>
      </c>
      <c r="AA65" s="1" t="s">
        <v>1618</v>
      </c>
      <c r="AB65" s="1" t="s">
        <v>197</v>
      </c>
      <c r="AC65" s="1" t="s">
        <v>162</v>
      </c>
      <c r="AD65" s="1">
        <v>8.54</v>
      </c>
      <c r="AE65" s="1" t="s">
        <v>96</v>
      </c>
      <c r="AF65" s="1" t="s">
        <v>1619</v>
      </c>
      <c r="AG65" s="1" t="s">
        <v>1620</v>
      </c>
      <c r="AH65" s="1" t="s">
        <v>99</v>
      </c>
      <c r="AI65" s="1" t="s">
        <v>103</v>
      </c>
      <c r="AJ65" s="1">
        <v>88</v>
      </c>
      <c r="AK65" s="1"/>
      <c r="AL65" s="1" t="s">
        <v>1621</v>
      </c>
      <c r="AM65" s="1" t="s">
        <v>1015</v>
      </c>
      <c r="AN65" s="1" t="s">
        <v>397</v>
      </c>
      <c r="AO65" s="1" t="s">
        <v>577</v>
      </c>
      <c r="AP65" s="1">
        <v>61.54</v>
      </c>
      <c r="AQ65" s="1"/>
      <c r="AR65" s="1"/>
      <c r="AS65" s="1"/>
      <c r="AT65" s="1"/>
      <c r="AU65" s="1"/>
      <c r="AV65" s="1"/>
      <c r="AW65" s="1"/>
      <c r="AX65" s="1" t="s">
        <v>229</v>
      </c>
      <c r="AY65" s="1" t="s">
        <v>1622</v>
      </c>
      <c r="AZ65" s="1" t="s">
        <v>107</v>
      </c>
      <c r="BA65" s="1" t="s">
        <v>141</v>
      </c>
      <c r="BB65" s="1">
        <v>86.26</v>
      </c>
      <c r="BC65" s="1"/>
      <c r="BD65" s="1"/>
      <c r="BE65" s="1"/>
      <c r="BF65" s="1"/>
      <c r="BG65" s="1"/>
      <c r="BH65" s="1"/>
      <c r="BI65" s="1"/>
      <c r="BJ65" s="1" t="s">
        <v>1623</v>
      </c>
      <c r="BK65" s="1" t="s">
        <v>1624</v>
      </c>
      <c r="BL65" s="1" t="s">
        <v>234</v>
      </c>
      <c r="BM65" s="1" t="s">
        <v>1625</v>
      </c>
      <c r="BN65" s="1">
        <v>13</v>
      </c>
      <c r="BO65" s="1"/>
      <c r="BP65" s="1" t="str">
        <f>HYPERLINK("https://nconnect.nicmar.ac.in/storage/profile/ProfilePhoto_P25700230_398462.jpg","Download")</f>
        <v>0</v>
      </c>
      <c r="BQ65" s="3"/>
      <c r="BR65" s="3"/>
      <c r="BS65" s="1" t="s">
        <v>114</v>
      </c>
      <c r="BT65" s="1" t="s">
        <v>115</v>
      </c>
      <c r="BU65" s="1" t="s">
        <v>116</v>
      </c>
      <c r="BV65" s="1" t="s">
        <v>117</v>
      </c>
      <c r="BW65" s="1"/>
    </row>
    <row r="66" spans="1:75">
      <c r="A66" s="1" t="s">
        <v>75</v>
      </c>
      <c r="B66" s="1" t="s">
        <v>76</v>
      </c>
      <c r="C66" s="1" t="s">
        <v>1626</v>
      </c>
      <c r="D66" s="1" t="s">
        <v>1333</v>
      </c>
      <c r="E66" s="1"/>
      <c r="F66" s="1" t="s">
        <v>1627</v>
      </c>
      <c r="G66" s="1" t="s">
        <v>1628</v>
      </c>
      <c r="H66" s="1" t="s">
        <v>1629</v>
      </c>
      <c r="I66" s="1" t="s">
        <v>1630</v>
      </c>
      <c r="J66" s="1">
        <v>7980380083</v>
      </c>
      <c r="K66" s="1" t="s">
        <v>83</v>
      </c>
      <c r="L66" s="1" t="s">
        <v>1631</v>
      </c>
      <c r="M66" s="1" t="s">
        <v>85</v>
      </c>
      <c r="N66" s="1" t="s">
        <v>1632</v>
      </c>
      <c r="O66" s="1"/>
      <c r="P66" s="1" t="s">
        <v>87</v>
      </c>
      <c r="Q66" s="1" t="s">
        <v>1633</v>
      </c>
      <c r="R66" s="1" t="s">
        <v>1634</v>
      </c>
      <c r="S66" s="1">
        <v>9831075337</v>
      </c>
      <c r="T66" s="1" t="s">
        <v>517</v>
      </c>
      <c r="U66" s="1" t="s">
        <v>1635</v>
      </c>
      <c r="V66" s="1">
        <v>9831735275</v>
      </c>
      <c r="W66" s="1" t="s">
        <v>222</v>
      </c>
      <c r="X66" s="1" t="s">
        <v>1636</v>
      </c>
      <c r="Y66" s="1" t="s">
        <v>1637</v>
      </c>
      <c r="Z66" s="1" t="s">
        <v>469</v>
      </c>
      <c r="AA66" s="1" t="s">
        <v>1636</v>
      </c>
      <c r="AB66" s="1" t="s">
        <v>1637</v>
      </c>
      <c r="AC66" s="1" t="s">
        <v>469</v>
      </c>
      <c r="AD66" s="1">
        <v>8.85</v>
      </c>
      <c r="AE66" s="1" t="s">
        <v>96</v>
      </c>
      <c r="AF66" s="1" t="s">
        <v>1638</v>
      </c>
      <c r="AG66" s="1" t="s">
        <v>1639</v>
      </c>
      <c r="AH66" s="1" t="s">
        <v>315</v>
      </c>
      <c r="AI66" s="1" t="s">
        <v>316</v>
      </c>
      <c r="AJ66" s="1">
        <v>77.9</v>
      </c>
      <c r="AK66" s="1">
        <v>8.2</v>
      </c>
      <c r="AL66" s="1" t="s">
        <v>1638</v>
      </c>
      <c r="AM66" s="1" t="s">
        <v>1639</v>
      </c>
      <c r="AN66" s="1" t="s">
        <v>137</v>
      </c>
      <c r="AO66" s="1" t="s">
        <v>138</v>
      </c>
      <c r="AP66" s="1">
        <v>63.67</v>
      </c>
      <c r="AQ66" s="1"/>
      <c r="AR66" s="1"/>
      <c r="AS66" s="1"/>
      <c r="AT66" s="1"/>
      <c r="AU66" s="1"/>
      <c r="AV66" s="1"/>
      <c r="AW66" s="1"/>
      <c r="AX66" s="1" t="s">
        <v>475</v>
      </c>
      <c r="AY66" s="1" t="s">
        <v>1640</v>
      </c>
      <c r="AZ66" s="1" t="s">
        <v>107</v>
      </c>
      <c r="BA66" s="1" t="s">
        <v>655</v>
      </c>
      <c r="BB66" s="1">
        <v>73.9</v>
      </c>
      <c r="BC66" s="1">
        <v>8.14</v>
      </c>
      <c r="BD66" s="1"/>
      <c r="BE66" s="1"/>
      <c r="BF66" s="1"/>
      <c r="BG66" s="1"/>
      <c r="BH66" s="1"/>
      <c r="BI66" s="1"/>
      <c r="BJ66" s="1" t="s">
        <v>1641</v>
      </c>
      <c r="BK66" s="1" t="s">
        <v>1642</v>
      </c>
      <c r="BL66" s="1" t="s">
        <v>1643</v>
      </c>
      <c r="BM66" s="1" t="s">
        <v>1644</v>
      </c>
      <c r="BN66" s="1">
        <v>14</v>
      </c>
      <c r="BO66" s="1" t="s">
        <v>1645</v>
      </c>
      <c r="BP66" s="1" t="str">
        <f>HYPERLINK("https://nconnect.nicmar.ac.in/storage/profile/ProfilePhoto_P25700288_156498.jpg","Download")</f>
        <v>0</v>
      </c>
      <c r="BQ66" s="3"/>
      <c r="BR66" s="3"/>
      <c r="BS66" s="1" t="s">
        <v>114</v>
      </c>
      <c r="BT66" s="1" t="s">
        <v>115</v>
      </c>
      <c r="BU66" s="1" t="s">
        <v>116</v>
      </c>
      <c r="BV66" s="1" t="s">
        <v>117</v>
      </c>
      <c r="BW66" s="1"/>
    </row>
    <row r="67" spans="1:75">
      <c r="A67" s="1" t="s">
        <v>75</v>
      </c>
      <c r="B67" s="1" t="s">
        <v>76</v>
      </c>
      <c r="C67" s="1" t="s">
        <v>1646</v>
      </c>
      <c r="D67" s="1" t="s">
        <v>1332</v>
      </c>
      <c r="E67" s="1"/>
      <c r="F67" s="1" t="s">
        <v>1647</v>
      </c>
      <c r="G67" s="1" t="s">
        <v>1648</v>
      </c>
      <c r="H67" s="1" t="s">
        <v>1649</v>
      </c>
      <c r="I67" s="1" t="s">
        <v>1650</v>
      </c>
      <c r="J67" s="1">
        <v>6360667579</v>
      </c>
      <c r="K67" s="1" t="s">
        <v>83</v>
      </c>
      <c r="L67" s="1" t="s">
        <v>1651</v>
      </c>
      <c r="M67" s="1" t="s">
        <v>85</v>
      </c>
      <c r="N67" s="1" t="s">
        <v>1652</v>
      </c>
      <c r="O67" s="1"/>
      <c r="P67" s="1" t="s">
        <v>245</v>
      </c>
      <c r="Q67" s="1" t="s">
        <v>1653</v>
      </c>
      <c r="R67" s="1" t="s">
        <v>1654</v>
      </c>
      <c r="S67" s="1">
        <v>9620030680</v>
      </c>
      <c r="T67" s="1" t="s">
        <v>441</v>
      </c>
      <c r="U67" s="1" t="s">
        <v>1655</v>
      </c>
      <c r="V67" s="1">
        <v>8497016301</v>
      </c>
      <c r="W67" s="1" t="s">
        <v>222</v>
      </c>
      <c r="X67" s="1" t="s">
        <v>1656</v>
      </c>
      <c r="Y67" s="1" t="s">
        <v>1657</v>
      </c>
      <c r="Z67" s="1" t="s">
        <v>338</v>
      </c>
      <c r="AA67" s="1" t="s">
        <v>1656</v>
      </c>
      <c r="AB67" s="1" t="s">
        <v>1657</v>
      </c>
      <c r="AC67" s="1" t="s">
        <v>338</v>
      </c>
      <c r="AD67" s="1">
        <v>8.97</v>
      </c>
      <c r="AE67" s="1" t="s">
        <v>96</v>
      </c>
      <c r="AF67" s="1" t="s">
        <v>1658</v>
      </c>
      <c r="AG67" s="1" t="s">
        <v>1659</v>
      </c>
      <c r="AH67" s="1" t="s">
        <v>522</v>
      </c>
      <c r="AI67" s="1" t="s">
        <v>315</v>
      </c>
      <c r="AJ67" s="1">
        <v>80.16</v>
      </c>
      <c r="AK67" s="1">
        <v>0</v>
      </c>
      <c r="AL67" s="1" t="s">
        <v>1660</v>
      </c>
      <c r="AM67" s="1" t="s">
        <v>1661</v>
      </c>
      <c r="AN67" s="1" t="s">
        <v>99</v>
      </c>
      <c r="AO67" s="1" t="s">
        <v>317</v>
      </c>
      <c r="AP67" s="1">
        <v>84.66</v>
      </c>
      <c r="AQ67" s="1">
        <v>0</v>
      </c>
      <c r="AR67" s="1"/>
      <c r="AS67" s="1"/>
      <c r="AT67" s="1"/>
      <c r="AU67" s="1"/>
      <c r="AV67" s="1"/>
      <c r="AW67" s="1"/>
      <c r="AX67" s="1" t="s">
        <v>920</v>
      </c>
      <c r="AY67" s="1" t="s">
        <v>1662</v>
      </c>
      <c r="AZ67" s="1" t="s">
        <v>173</v>
      </c>
      <c r="BA67" s="1" t="s">
        <v>175</v>
      </c>
      <c r="BB67" s="1">
        <v>72.3</v>
      </c>
      <c r="BC67" s="1">
        <v>7.98</v>
      </c>
      <c r="BD67" s="1"/>
      <c r="BE67" s="1"/>
      <c r="BF67" s="1"/>
      <c r="BG67" s="1"/>
      <c r="BH67" s="1"/>
      <c r="BI67" s="1"/>
      <c r="BJ67" s="1" t="s">
        <v>1663</v>
      </c>
      <c r="BK67" s="1" t="s">
        <v>1664</v>
      </c>
      <c r="BL67" s="1" t="s">
        <v>111</v>
      </c>
      <c r="BM67" s="1" t="s">
        <v>1665</v>
      </c>
      <c r="BN67" s="1">
        <v>8</v>
      </c>
      <c r="BO67" s="1"/>
      <c r="BP67" s="1" t="str">
        <f>HYPERLINK("https://nconnect.nicmar.ac.in/storage/profile/ProfilePhoto_P25700412_865394.jpg","Download")</f>
        <v>0</v>
      </c>
      <c r="BQ67" s="3"/>
      <c r="BR67" s="3"/>
      <c r="BS67" s="1" t="s">
        <v>114</v>
      </c>
      <c r="BT67" s="1" t="s">
        <v>115</v>
      </c>
      <c r="BU67" s="1" t="s">
        <v>116</v>
      </c>
      <c r="BV67" s="1" t="s">
        <v>117</v>
      </c>
      <c r="BW67" s="1"/>
    </row>
    <row r="68" spans="1:75">
      <c r="A68" s="1" t="s">
        <v>75</v>
      </c>
      <c r="B68" s="1" t="s">
        <v>76</v>
      </c>
      <c r="C68" s="1" t="s">
        <v>1666</v>
      </c>
      <c r="D68" s="1" t="s">
        <v>1667</v>
      </c>
      <c r="E68" s="1"/>
      <c r="F68" s="1" t="s">
        <v>1668</v>
      </c>
      <c r="G68" s="1" t="s">
        <v>1669</v>
      </c>
      <c r="H68" s="1" t="s">
        <v>1670</v>
      </c>
      <c r="I68" s="1" t="s">
        <v>1671</v>
      </c>
      <c r="J68" s="1">
        <v>8103077636</v>
      </c>
      <c r="K68" s="1" t="s">
        <v>83</v>
      </c>
      <c r="L68" s="1" t="s">
        <v>1672</v>
      </c>
      <c r="M68" s="1" t="s">
        <v>85</v>
      </c>
      <c r="N68" s="1" t="s">
        <v>1673</v>
      </c>
      <c r="O68" s="1"/>
      <c r="P68" s="1" t="s">
        <v>87</v>
      </c>
      <c r="Q68" s="1" t="s">
        <v>1674</v>
      </c>
      <c r="R68" s="1" t="s">
        <v>1675</v>
      </c>
      <c r="S68" s="1">
        <v>9589709900</v>
      </c>
      <c r="T68" s="1" t="s">
        <v>90</v>
      </c>
      <c r="U68" s="1" t="s">
        <v>1676</v>
      </c>
      <c r="V68" s="1">
        <v>7000239907</v>
      </c>
      <c r="W68" s="1" t="s">
        <v>1677</v>
      </c>
      <c r="X68" s="1" t="s">
        <v>1678</v>
      </c>
      <c r="Y68" s="1" t="s">
        <v>1679</v>
      </c>
      <c r="Z68" s="1" t="s">
        <v>200</v>
      </c>
      <c r="AA68" s="1" t="s">
        <v>1678</v>
      </c>
      <c r="AB68" s="1" t="s">
        <v>1679</v>
      </c>
      <c r="AC68" s="1" t="s">
        <v>200</v>
      </c>
      <c r="AD68" s="1">
        <v>7.79</v>
      </c>
      <c r="AE68" s="1" t="s">
        <v>96</v>
      </c>
      <c r="AF68" s="1" t="s">
        <v>1680</v>
      </c>
      <c r="AG68" s="1" t="s">
        <v>202</v>
      </c>
      <c r="AH68" s="1" t="s">
        <v>316</v>
      </c>
      <c r="AI68" s="1" t="s">
        <v>100</v>
      </c>
      <c r="AJ68" s="1">
        <v>84.83</v>
      </c>
      <c r="AK68" s="1"/>
      <c r="AL68" s="1" t="s">
        <v>1681</v>
      </c>
      <c r="AM68" s="1" t="s">
        <v>202</v>
      </c>
      <c r="AN68" s="1" t="s">
        <v>137</v>
      </c>
      <c r="AO68" s="1" t="s">
        <v>104</v>
      </c>
      <c r="AP68" s="1">
        <v>74.8</v>
      </c>
      <c r="AQ68" s="1"/>
      <c r="AR68" s="1"/>
      <c r="AS68" s="1"/>
      <c r="AT68" s="1"/>
      <c r="AU68" s="1"/>
      <c r="AV68" s="1"/>
      <c r="AW68" s="1"/>
      <c r="AX68" s="1" t="s">
        <v>1682</v>
      </c>
      <c r="AY68" s="1" t="s">
        <v>1683</v>
      </c>
      <c r="AZ68" s="1" t="s">
        <v>138</v>
      </c>
      <c r="BA68" s="1" t="s">
        <v>108</v>
      </c>
      <c r="BB68" s="1">
        <v>82.4</v>
      </c>
      <c r="BC68" s="1">
        <v>8.24</v>
      </c>
      <c r="BD68" s="1"/>
      <c r="BE68" s="1"/>
      <c r="BF68" s="1"/>
      <c r="BG68" s="1"/>
      <c r="BH68" s="1"/>
      <c r="BI68" s="1"/>
      <c r="BJ68" s="1" t="s">
        <v>1684</v>
      </c>
      <c r="BK68" s="1" t="s">
        <v>1685</v>
      </c>
      <c r="BL68" s="1" t="s">
        <v>1686</v>
      </c>
      <c r="BM68" s="1" t="s">
        <v>1687</v>
      </c>
      <c r="BN68" s="1">
        <v>8</v>
      </c>
      <c r="BO68" s="1" t="s">
        <v>1688</v>
      </c>
      <c r="BP68" s="1" t="str">
        <f>HYPERLINK("https://nconnect.nicmar.ac.in/storage/profile/ProfilePhoto_P25700614_342179.jpg","Download")</f>
        <v>0</v>
      </c>
      <c r="BQ68" s="3"/>
      <c r="BR68" s="3"/>
      <c r="BS68" s="1" t="s">
        <v>114</v>
      </c>
      <c r="BT68" s="1" t="s">
        <v>115</v>
      </c>
      <c r="BU68" s="1" t="s">
        <v>116</v>
      </c>
      <c r="BV68" s="1" t="s">
        <v>117</v>
      </c>
      <c r="BW68" s="1"/>
    </row>
    <row r="69" spans="1:75">
      <c r="A69" s="1" t="s">
        <v>349</v>
      </c>
      <c r="B69" s="1" t="s">
        <v>76</v>
      </c>
      <c r="C69" s="1" t="s">
        <v>1689</v>
      </c>
      <c r="D69" s="1" t="s">
        <v>1690</v>
      </c>
      <c r="E69" s="1" t="s">
        <v>1691</v>
      </c>
      <c r="F69" s="1" t="s">
        <v>1692</v>
      </c>
      <c r="G69" s="1" t="s">
        <v>1693</v>
      </c>
      <c r="H69" s="1" t="s">
        <v>1694</v>
      </c>
      <c r="I69" s="1" t="s">
        <v>1695</v>
      </c>
      <c r="J69" s="1">
        <v>9022348931</v>
      </c>
      <c r="K69" s="1" t="s">
        <v>83</v>
      </c>
      <c r="L69" s="1" t="s">
        <v>1696</v>
      </c>
      <c r="M69" s="1" t="s">
        <v>85</v>
      </c>
      <c r="N69" s="1" t="s">
        <v>153</v>
      </c>
      <c r="O69" s="1" t="s">
        <v>1697</v>
      </c>
      <c r="P69" s="1" t="s">
        <v>190</v>
      </c>
      <c r="Q69" s="1" t="s">
        <v>1698</v>
      </c>
      <c r="R69" s="1" t="s">
        <v>1699</v>
      </c>
      <c r="S69" s="1">
        <v>7977074221</v>
      </c>
      <c r="T69" s="1" t="s">
        <v>441</v>
      </c>
      <c r="U69" s="1" t="s">
        <v>1700</v>
      </c>
      <c r="V69" s="1">
        <v>7666060307</v>
      </c>
      <c r="W69" s="1" t="s">
        <v>195</v>
      </c>
      <c r="X69" s="1" t="s">
        <v>1701</v>
      </c>
      <c r="Y69" s="1" t="s">
        <v>197</v>
      </c>
      <c r="Z69" s="1" t="s">
        <v>162</v>
      </c>
      <c r="AA69" s="1" t="s">
        <v>1701</v>
      </c>
      <c r="AB69" s="1" t="s">
        <v>197</v>
      </c>
      <c r="AC69" s="1" t="s">
        <v>162</v>
      </c>
      <c r="AD69" s="1">
        <v>8.98</v>
      </c>
      <c r="AE69" s="1" t="s">
        <v>96</v>
      </c>
      <c r="AF69" s="1" t="s">
        <v>1702</v>
      </c>
      <c r="AG69" s="1" t="s">
        <v>1703</v>
      </c>
      <c r="AH69" s="1" t="s">
        <v>137</v>
      </c>
      <c r="AI69" s="1" t="s">
        <v>138</v>
      </c>
      <c r="AJ69" s="1">
        <v>75</v>
      </c>
      <c r="AK69" s="1">
        <v>0</v>
      </c>
      <c r="AL69" s="1" t="s">
        <v>1704</v>
      </c>
      <c r="AM69" s="1" t="s">
        <v>1015</v>
      </c>
      <c r="AN69" s="1" t="s">
        <v>809</v>
      </c>
      <c r="AO69" s="1" t="s">
        <v>678</v>
      </c>
      <c r="AP69" s="1">
        <v>83.83</v>
      </c>
      <c r="AQ69" s="1">
        <v>0</v>
      </c>
      <c r="AR69" s="1"/>
      <c r="AS69" s="1"/>
      <c r="AT69" s="1"/>
      <c r="AU69" s="1"/>
      <c r="AV69" s="1"/>
      <c r="AW69" s="1"/>
      <c r="AX69" s="1" t="s">
        <v>229</v>
      </c>
      <c r="AY69" s="1" t="s">
        <v>1705</v>
      </c>
      <c r="AZ69" s="1" t="s">
        <v>609</v>
      </c>
      <c r="BA69" s="1" t="s">
        <v>880</v>
      </c>
      <c r="BB69" s="1">
        <v>71</v>
      </c>
      <c r="BC69" s="1">
        <v>7.85</v>
      </c>
      <c r="BD69" s="1"/>
      <c r="BE69" s="1"/>
      <c r="BF69" s="1"/>
      <c r="BG69" s="1"/>
      <c r="BH69" s="1"/>
      <c r="BI69" s="1"/>
      <c r="BJ69" s="1" t="s">
        <v>1706</v>
      </c>
      <c r="BK69" s="1"/>
      <c r="BL69" s="1"/>
      <c r="BM69" s="1" t="s">
        <v>1707</v>
      </c>
      <c r="BN69" s="1">
        <v>17</v>
      </c>
      <c r="BO69" s="1" t="s">
        <v>1708</v>
      </c>
      <c r="BP69" s="1" t="str">
        <f>HYPERLINK("https://nconnect.nicmar.ac.in/storage/profile/ProfilePhoto_P25701003_852167.jpg","Download")</f>
        <v>0</v>
      </c>
      <c r="BQ69" s="3"/>
      <c r="BR69" s="3"/>
      <c r="BS69" s="1" t="s">
        <v>114</v>
      </c>
      <c r="BT69" s="1" t="s">
        <v>115</v>
      </c>
      <c r="BU69" s="1" t="s">
        <v>116</v>
      </c>
      <c r="BV69" s="1" t="s">
        <v>117</v>
      </c>
      <c r="BW69" s="1"/>
    </row>
    <row r="70" spans="1:75">
      <c r="A70" s="1" t="s">
        <v>75</v>
      </c>
      <c r="B70" s="1" t="s">
        <v>76</v>
      </c>
      <c r="C70" s="1" t="s">
        <v>1709</v>
      </c>
      <c r="D70" s="1" t="s">
        <v>1710</v>
      </c>
      <c r="E70" s="1"/>
      <c r="F70" s="1" t="s">
        <v>1711</v>
      </c>
      <c r="G70" s="1" t="s">
        <v>1712</v>
      </c>
      <c r="H70" s="1" t="s">
        <v>1713</v>
      </c>
      <c r="I70" s="1" t="s">
        <v>1714</v>
      </c>
      <c r="J70" s="1">
        <v>9746445008</v>
      </c>
      <c r="K70" s="1" t="s">
        <v>83</v>
      </c>
      <c r="L70" s="1" t="s">
        <v>1715</v>
      </c>
      <c r="M70" s="1" t="s">
        <v>85</v>
      </c>
      <c r="N70" s="1" t="s">
        <v>1716</v>
      </c>
      <c r="O70" s="1"/>
      <c r="P70" s="1" t="s">
        <v>190</v>
      </c>
      <c r="Q70" s="1" t="s">
        <v>1717</v>
      </c>
      <c r="R70" s="1" t="s">
        <v>1718</v>
      </c>
      <c r="S70" s="1">
        <v>9744517376</v>
      </c>
      <c r="T70" s="1" t="s">
        <v>441</v>
      </c>
      <c r="U70" s="1" t="s">
        <v>1719</v>
      </c>
      <c r="V70" s="1">
        <v>9744517376</v>
      </c>
      <c r="W70" s="1" t="s">
        <v>92</v>
      </c>
      <c r="X70" s="1" t="s">
        <v>1720</v>
      </c>
      <c r="Y70" s="1" t="s">
        <v>1721</v>
      </c>
      <c r="Z70" s="1" t="s">
        <v>497</v>
      </c>
      <c r="AA70" s="1" t="s">
        <v>1720</v>
      </c>
      <c r="AB70" s="1" t="s">
        <v>1721</v>
      </c>
      <c r="AC70" s="1" t="s">
        <v>497</v>
      </c>
      <c r="AD70" s="1">
        <v>8.26</v>
      </c>
      <c r="AE70" s="1" t="s">
        <v>96</v>
      </c>
      <c r="AF70" s="1" t="s">
        <v>1722</v>
      </c>
      <c r="AG70" s="1" t="s">
        <v>1723</v>
      </c>
      <c r="AH70" s="1" t="s">
        <v>99</v>
      </c>
      <c r="AI70" s="1" t="s">
        <v>103</v>
      </c>
      <c r="AJ70" s="1">
        <v>91.2</v>
      </c>
      <c r="AK70" s="1">
        <v>9.6</v>
      </c>
      <c r="AL70" s="1" t="s">
        <v>1722</v>
      </c>
      <c r="AM70" s="1" t="s">
        <v>1723</v>
      </c>
      <c r="AN70" s="1" t="s">
        <v>137</v>
      </c>
      <c r="AO70" s="1" t="s">
        <v>138</v>
      </c>
      <c r="AP70" s="1">
        <v>77.6</v>
      </c>
      <c r="AQ70" s="1">
        <v>8.17</v>
      </c>
      <c r="AR70" s="1"/>
      <c r="AS70" s="1"/>
      <c r="AT70" s="1"/>
      <c r="AU70" s="1"/>
      <c r="AV70" s="1"/>
      <c r="AW70" s="1"/>
      <c r="AX70" s="1" t="s">
        <v>1724</v>
      </c>
      <c r="AY70" s="1" t="s">
        <v>1725</v>
      </c>
      <c r="AZ70" s="1" t="s">
        <v>809</v>
      </c>
      <c r="BA70" s="1" t="s">
        <v>1326</v>
      </c>
      <c r="BB70" s="1">
        <v>71.3</v>
      </c>
      <c r="BC70" s="1">
        <v>7.13</v>
      </c>
      <c r="BD70" s="1"/>
      <c r="BE70" s="1"/>
      <c r="BF70" s="1"/>
      <c r="BG70" s="1"/>
      <c r="BH70" s="1"/>
      <c r="BI70" s="1"/>
      <c r="BJ70" s="1" t="s">
        <v>347</v>
      </c>
      <c r="BK70" s="1"/>
      <c r="BL70" s="1"/>
      <c r="BM70" s="1" t="s">
        <v>1726</v>
      </c>
      <c r="BN70" s="1">
        <v>8</v>
      </c>
      <c r="BO70" s="1" t="s">
        <v>1688</v>
      </c>
      <c r="BP70" s="1" t="str">
        <f>HYPERLINK("https://nconnect.nicmar.ac.in/storage/profile/ProfilePhoto_P25700045_159487.jpg","Download")</f>
        <v>0</v>
      </c>
      <c r="BQ70" s="3"/>
      <c r="BR70" s="3"/>
      <c r="BS70" s="1" t="s">
        <v>114</v>
      </c>
      <c r="BT70" s="1" t="s">
        <v>115</v>
      </c>
      <c r="BU70" s="1" t="s">
        <v>116</v>
      </c>
      <c r="BV70" s="1" t="s">
        <v>117</v>
      </c>
      <c r="BW70" s="1"/>
    </row>
    <row r="71" spans="1:75">
      <c r="A71" s="1" t="s">
        <v>349</v>
      </c>
      <c r="B71" s="1" t="s">
        <v>76</v>
      </c>
      <c r="C71" s="1" t="s">
        <v>1727</v>
      </c>
      <c r="D71" s="1" t="s">
        <v>1728</v>
      </c>
      <c r="E71" s="1"/>
      <c r="F71" s="1" t="s">
        <v>1729</v>
      </c>
      <c r="G71" s="1" t="s">
        <v>1730</v>
      </c>
      <c r="H71" s="1" t="s">
        <v>1731</v>
      </c>
      <c r="I71" s="1" t="s">
        <v>1732</v>
      </c>
      <c r="J71" s="1">
        <v>7207535559</v>
      </c>
      <c r="K71" s="1" t="s">
        <v>187</v>
      </c>
      <c r="L71" s="1" t="s">
        <v>1733</v>
      </c>
      <c r="M71" s="1" t="s">
        <v>85</v>
      </c>
      <c r="N71" s="1" t="s">
        <v>1734</v>
      </c>
      <c r="O71" s="1" t="s">
        <v>1735</v>
      </c>
      <c r="P71" s="1" t="s">
        <v>275</v>
      </c>
      <c r="Q71" s="1" t="s">
        <v>1736</v>
      </c>
      <c r="R71" s="1" t="s">
        <v>1737</v>
      </c>
      <c r="S71" s="1">
        <v>7702615999</v>
      </c>
      <c r="T71" s="1" t="s">
        <v>90</v>
      </c>
      <c r="U71" s="1" t="s">
        <v>1738</v>
      </c>
      <c r="V71" s="1">
        <v>9030888805</v>
      </c>
      <c r="W71" s="1" t="s">
        <v>92</v>
      </c>
      <c r="X71" s="1" t="s">
        <v>1739</v>
      </c>
      <c r="Y71" s="1" t="s">
        <v>1212</v>
      </c>
      <c r="Z71" s="1" t="s">
        <v>601</v>
      </c>
      <c r="AA71" s="1" t="s">
        <v>1739</v>
      </c>
      <c r="AB71" s="1" t="s">
        <v>1212</v>
      </c>
      <c r="AC71" s="1" t="s">
        <v>601</v>
      </c>
      <c r="AD71" s="1">
        <v>8.16</v>
      </c>
      <c r="AE71" s="1" t="s">
        <v>96</v>
      </c>
      <c r="AF71" s="1" t="s">
        <v>1740</v>
      </c>
      <c r="AG71" s="1" t="s">
        <v>1741</v>
      </c>
      <c r="AH71" s="1" t="s">
        <v>103</v>
      </c>
      <c r="AI71" s="1" t="s">
        <v>206</v>
      </c>
      <c r="AJ71" s="1">
        <v>92</v>
      </c>
      <c r="AK71" s="1">
        <v>9.2</v>
      </c>
      <c r="AL71" s="1" t="s">
        <v>1742</v>
      </c>
      <c r="AM71" s="1" t="s">
        <v>1741</v>
      </c>
      <c r="AN71" s="1" t="s">
        <v>525</v>
      </c>
      <c r="AO71" s="1" t="s">
        <v>731</v>
      </c>
      <c r="AP71" s="1">
        <v>71.6</v>
      </c>
      <c r="AQ71" s="1">
        <v>7.69</v>
      </c>
      <c r="AR71" s="1"/>
      <c r="AS71" s="1"/>
      <c r="AT71" s="1"/>
      <c r="AU71" s="1"/>
      <c r="AV71" s="1"/>
      <c r="AW71" s="1"/>
      <c r="AX71" s="1" t="s">
        <v>1743</v>
      </c>
      <c r="AY71" s="1" t="s">
        <v>1743</v>
      </c>
      <c r="AZ71" s="1" t="s">
        <v>474</v>
      </c>
      <c r="BA71" s="1" t="s">
        <v>610</v>
      </c>
      <c r="BB71" s="1">
        <v>77.9</v>
      </c>
      <c r="BC71" s="1">
        <v>8.54</v>
      </c>
      <c r="BD71" s="1"/>
      <c r="BE71" s="1"/>
      <c r="BF71" s="1"/>
      <c r="BG71" s="1"/>
      <c r="BH71" s="1"/>
      <c r="BI71" s="1"/>
      <c r="BJ71" s="1" t="s">
        <v>322</v>
      </c>
      <c r="BK71" s="1"/>
      <c r="BL71" s="1"/>
      <c r="BM71" s="1" t="s">
        <v>1744</v>
      </c>
      <c r="BN71" s="1">
        <v>15</v>
      </c>
      <c r="BO71" s="1" t="s">
        <v>1745</v>
      </c>
      <c r="BP71" s="1" t="str">
        <f>HYPERLINK("https://nconnect.nicmar.ac.in/storage/profile/ProfilePhoto_P25701149_837291.jpg","Download")</f>
        <v>0</v>
      </c>
      <c r="BQ71" s="3"/>
      <c r="BR71" s="3"/>
      <c r="BS71" s="1" t="s">
        <v>114</v>
      </c>
      <c r="BT71" s="1" t="s">
        <v>115</v>
      </c>
      <c r="BU71" s="1" t="s">
        <v>116</v>
      </c>
      <c r="BV71" s="1" t="s">
        <v>117</v>
      </c>
      <c r="BW71" s="1"/>
    </row>
    <row r="72" spans="1:75">
      <c r="A72" s="1" t="s">
        <v>75</v>
      </c>
      <c r="B72" s="1" t="s">
        <v>76</v>
      </c>
      <c r="C72" s="1" t="s">
        <v>1746</v>
      </c>
      <c r="D72" s="1" t="s">
        <v>1747</v>
      </c>
      <c r="E72" s="1" t="s">
        <v>1748</v>
      </c>
      <c r="F72" s="1" t="s">
        <v>1749</v>
      </c>
      <c r="G72" s="1" t="s">
        <v>1750</v>
      </c>
      <c r="H72" s="1" t="s">
        <v>1751</v>
      </c>
      <c r="I72" s="1" t="s">
        <v>1752</v>
      </c>
      <c r="J72" s="1">
        <v>9985961499</v>
      </c>
      <c r="K72" s="1" t="s">
        <v>83</v>
      </c>
      <c r="L72" s="1" t="s">
        <v>1753</v>
      </c>
      <c r="M72" s="1" t="s">
        <v>85</v>
      </c>
      <c r="N72" s="1" t="s">
        <v>1754</v>
      </c>
      <c r="O72" s="1"/>
      <c r="P72" s="1" t="s">
        <v>87</v>
      </c>
      <c r="Q72" s="1" t="s">
        <v>1755</v>
      </c>
      <c r="R72" s="1" t="s">
        <v>1756</v>
      </c>
      <c r="S72" s="1">
        <v>9581649999</v>
      </c>
      <c r="T72" s="1" t="s">
        <v>193</v>
      </c>
      <c r="U72" s="1" t="s">
        <v>1757</v>
      </c>
      <c r="V72" s="1">
        <v>9490761499</v>
      </c>
      <c r="W72" s="1" t="s">
        <v>1758</v>
      </c>
      <c r="X72" s="1" t="s">
        <v>1759</v>
      </c>
      <c r="Y72" s="1" t="s">
        <v>1511</v>
      </c>
      <c r="Z72" s="1" t="s">
        <v>601</v>
      </c>
      <c r="AA72" s="1" t="s">
        <v>1759</v>
      </c>
      <c r="AB72" s="1" t="s">
        <v>1511</v>
      </c>
      <c r="AC72" s="1" t="s">
        <v>601</v>
      </c>
      <c r="AD72" s="1">
        <v>8.31</v>
      </c>
      <c r="AE72" s="1" t="s">
        <v>96</v>
      </c>
      <c r="AF72" s="1" t="s">
        <v>1760</v>
      </c>
      <c r="AG72" s="1" t="s">
        <v>1761</v>
      </c>
      <c r="AH72" s="1" t="s">
        <v>397</v>
      </c>
      <c r="AI72" s="1" t="s">
        <v>289</v>
      </c>
      <c r="AJ72" s="1">
        <v>95</v>
      </c>
      <c r="AK72" s="1">
        <v>9.5</v>
      </c>
      <c r="AL72" s="1" t="s">
        <v>1762</v>
      </c>
      <c r="AM72" s="1" t="s">
        <v>1761</v>
      </c>
      <c r="AN72" s="1" t="s">
        <v>525</v>
      </c>
      <c r="AO72" s="1" t="s">
        <v>678</v>
      </c>
      <c r="AP72" s="1">
        <v>94.8</v>
      </c>
      <c r="AQ72" s="1"/>
      <c r="AR72" s="1"/>
      <c r="AS72" s="1"/>
      <c r="AT72" s="1"/>
      <c r="AU72" s="1"/>
      <c r="AV72" s="1"/>
      <c r="AW72" s="1"/>
      <c r="AX72" s="1" t="s">
        <v>1763</v>
      </c>
      <c r="AY72" s="1" t="s">
        <v>1764</v>
      </c>
      <c r="AZ72" s="1" t="s">
        <v>609</v>
      </c>
      <c r="BA72" s="1" t="s">
        <v>346</v>
      </c>
      <c r="BB72" s="1">
        <v>74.4</v>
      </c>
      <c r="BC72" s="1">
        <v>7.44</v>
      </c>
      <c r="BD72" s="1"/>
      <c r="BE72" s="1"/>
      <c r="BF72" s="1"/>
      <c r="BG72" s="1"/>
      <c r="BH72" s="1"/>
      <c r="BI72" s="1"/>
      <c r="BJ72" s="1" t="s">
        <v>1765</v>
      </c>
      <c r="BK72" s="1"/>
      <c r="BL72" s="1"/>
      <c r="BM72" s="1" t="s">
        <v>1766</v>
      </c>
      <c r="BN72" s="1">
        <v>12</v>
      </c>
      <c r="BO72" s="1"/>
      <c r="BP72" s="1" t="str">
        <f>HYPERLINK("https://nconnect.nicmar.ac.in/storage/profile/ProfilePhoto_P25700211_374165.jpg","Download")</f>
        <v>0</v>
      </c>
      <c r="BQ72" s="3"/>
      <c r="BR72" s="3"/>
      <c r="BS72" s="1" t="s">
        <v>114</v>
      </c>
      <c r="BT72" s="1" t="s">
        <v>115</v>
      </c>
      <c r="BU72" s="1" t="s">
        <v>116</v>
      </c>
      <c r="BV72" s="1" t="s">
        <v>117</v>
      </c>
      <c r="BW72" s="1"/>
    </row>
    <row r="73" spans="1:75">
      <c r="A73" s="1" t="s">
        <v>75</v>
      </c>
      <c r="B73" s="1" t="s">
        <v>76</v>
      </c>
      <c r="C73" s="1" t="s">
        <v>1767</v>
      </c>
      <c r="D73" s="1" t="s">
        <v>1768</v>
      </c>
      <c r="E73" s="1" t="s">
        <v>1769</v>
      </c>
      <c r="F73" s="1" t="s">
        <v>1770</v>
      </c>
      <c r="G73" s="1" t="s">
        <v>1771</v>
      </c>
      <c r="H73" s="1" t="s">
        <v>1772</v>
      </c>
      <c r="I73" s="1" t="s">
        <v>1773</v>
      </c>
      <c r="J73" s="1">
        <v>8866685393</v>
      </c>
      <c r="K73" s="1" t="s">
        <v>83</v>
      </c>
      <c r="L73" s="1" t="s">
        <v>1774</v>
      </c>
      <c r="M73" s="1" t="s">
        <v>85</v>
      </c>
      <c r="N73" s="1" t="s">
        <v>1775</v>
      </c>
      <c r="O73" s="1"/>
      <c r="P73" s="1" t="s">
        <v>87</v>
      </c>
      <c r="Q73" s="1" t="s">
        <v>1776</v>
      </c>
      <c r="R73" s="1" t="s">
        <v>1777</v>
      </c>
      <c r="S73" s="1">
        <v>9879360698</v>
      </c>
      <c r="T73" s="1" t="s">
        <v>1778</v>
      </c>
      <c r="U73" s="1" t="s">
        <v>1779</v>
      </c>
      <c r="V73" s="1">
        <v>7874786501</v>
      </c>
      <c r="W73" s="1" t="s">
        <v>280</v>
      </c>
      <c r="X73" s="1" t="s">
        <v>1780</v>
      </c>
      <c r="Y73" s="1" t="s">
        <v>417</v>
      </c>
      <c r="Z73" s="1" t="s">
        <v>418</v>
      </c>
      <c r="AA73" s="1" t="s">
        <v>1780</v>
      </c>
      <c r="AB73" s="1" t="s">
        <v>417</v>
      </c>
      <c r="AC73" s="1" t="s">
        <v>418</v>
      </c>
      <c r="AD73" s="1">
        <v>9.03</v>
      </c>
      <c r="AE73" s="1" t="s">
        <v>96</v>
      </c>
      <c r="AF73" s="1" t="s">
        <v>1781</v>
      </c>
      <c r="AG73" s="1" t="s">
        <v>1782</v>
      </c>
      <c r="AH73" s="1" t="s">
        <v>522</v>
      </c>
      <c r="AI73" s="1" t="s">
        <v>166</v>
      </c>
      <c r="AJ73" s="1">
        <v>71.5</v>
      </c>
      <c r="AK73" s="1">
        <v>0</v>
      </c>
      <c r="AL73" s="1" t="s">
        <v>1781</v>
      </c>
      <c r="AM73" s="1" t="s">
        <v>1782</v>
      </c>
      <c r="AN73" s="1" t="s">
        <v>99</v>
      </c>
      <c r="AO73" s="1" t="s">
        <v>100</v>
      </c>
      <c r="AP73" s="1">
        <v>64</v>
      </c>
      <c r="AQ73" s="1">
        <v>0</v>
      </c>
      <c r="AR73" s="1"/>
      <c r="AS73" s="1"/>
      <c r="AT73" s="1"/>
      <c r="AU73" s="1"/>
      <c r="AV73" s="1"/>
      <c r="AW73" s="1"/>
      <c r="AX73" s="1" t="s">
        <v>1783</v>
      </c>
      <c r="AY73" s="1" t="s">
        <v>1784</v>
      </c>
      <c r="AZ73" s="1" t="s">
        <v>524</v>
      </c>
      <c r="BA73" s="1" t="s">
        <v>261</v>
      </c>
      <c r="BB73" s="1">
        <v>77.8</v>
      </c>
      <c r="BC73" s="1">
        <v>8.28</v>
      </c>
      <c r="BD73" s="1"/>
      <c r="BE73" s="1"/>
      <c r="BF73" s="1"/>
      <c r="BG73" s="1"/>
      <c r="BH73" s="1"/>
      <c r="BI73" s="1"/>
      <c r="BJ73" s="1" t="s">
        <v>1785</v>
      </c>
      <c r="BK73" s="1" t="s">
        <v>1786</v>
      </c>
      <c r="BL73" s="1" t="s">
        <v>1787</v>
      </c>
      <c r="BM73" s="1" t="s">
        <v>1788</v>
      </c>
      <c r="BN73" s="1">
        <v>9</v>
      </c>
      <c r="BO73" s="1" t="s">
        <v>1789</v>
      </c>
      <c r="BP73" s="1" t="str">
        <f>HYPERLINK("https://nconnect.nicmar.ac.in/storage/profile/6a6247e7c603e.png","Download")</f>
        <v>0</v>
      </c>
      <c r="BQ73" s="3"/>
      <c r="BR73" s="3"/>
      <c r="BS73" s="1" t="s">
        <v>114</v>
      </c>
      <c r="BT73" s="1" t="s">
        <v>115</v>
      </c>
      <c r="BU73" s="1" t="s">
        <v>116</v>
      </c>
      <c r="BV73" s="1" t="s">
        <v>117</v>
      </c>
      <c r="BW73" s="1"/>
    </row>
    <row r="74" spans="1:75">
      <c r="A74" s="1" t="s">
        <v>75</v>
      </c>
      <c r="B74" s="1" t="s">
        <v>76</v>
      </c>
      <c r="C74" s="1" t="s">
        <v>1790</v>
      </c>
      <c r="D74" s="1" t="s">
        <v>1791</v>
      </c>
      <c r="E74" s="1"/>
      <c r="F74" s="1" t="s">
        <v>1223</v>
      </c>
      <c r="G74" s="1" t="s">
        <v>1792</v>
      </c>
      <c r="H74" s="1" t="s">
        <v>1793</v>
      </c>
      <c r="I74" s="1" t="s">
        <v>1794</v>
      </c>
      <c r="J74" s="1">
        <v>8578865315</v>
      </c>
      <c r="K74" s="1" t="s">
        <v>83</v>
      </c>
      <c r="L74" s="1" t="s">
        <v>1795</v>
      </c>
      <c r="M74" s="1" t="s">
        <v>85</v>
      </c>
      <c r="N74" s="1" t="s">
        <v>304</v>
      </c>
      <c r="O74" s="1"/>
      <c r="P74" s="1" t="s">
        <v>190</v>
      </c>
      <c r="Q74" s="1" t="s">
        <v>1796</v>
      </c>
      <c r="R74" s="1" t="s">
        <v>1797</v>
      </c>
      <c r="S74" s="1">
        <v>9835925814</v>
      </c>
      <c r="T74" s="1" t="s">
        <v>280</v>
      </c>
      <c r="U74" s="1" t="s">
        <v>1798</v>
      </c>
      <c r="V74" s="1">
        <v>9798313891</v>
      </c>
      <c r="W74" s="1" t="s">
        <v>280</v>
      </c>
      <c r="X74" s="1" t="s">
        <v>1799</v>
      </c>
      <c r="Y74" s="1" t="s">
        <v>197</v>
      </c>
      <c r="Z74" s="1" t="s">
        <v>162</v>
      </c>
      <c r="AA74" s="1" t="s">
        <v>1800</v>
      </c>
      <c r="AB74" s="1" t="s">
        <v>1801</v>
      </c>
      <c r="AC74" s="1" t="s">
        <v>1802</v>
      </c>
      <c r="AD74" s="1">
        <v>8.26</v>
      </c>
      <c r="AE74" s="1" t="s">
        <v>96</v>
      </c>
      <c r="AF74" s="1" t="s">
        <v>1803</v>
      </c>
      <c r="AG74" s="1" t="s">
        <v>652</v>
      </c>
      <c r="AH74" s="1" t="s">
        <v>315</v>
      </c>
      <c r="AI74" s="1" t="s">
        <v>316</v>
      </c>
      <c r="AJ74" s="1">
        <v>64.6</v>
      </c>
      <c r="AK74" s="1">
        <v>6.8</v>
      </c>
      <c r="AL74" s="1" t="s">
        <v>1804</v>
      </c>
      <c r="AM74" s="1" t="s">
        <v>1805</v>
      </c>
      <c r="AN74" s="1" t="s">
        <v>103</v>
      </c>
      <c r="AO74" s="1" t="s">
        <v>525</v>
      </c>
      <c r="AP74" s="1">
        <v>64.8</v>
      </c>
      <c r="AQ74" s="1"/>
      <c r="AR74" s="1"/>
      <c r="AS74" s="1"/>
      <c r="AT74" s="1"/>
      <c r="AU74" s="1"/>
      <c r="AV74" s="1"/>
      <c r="AW74" s="1"/>
      <c r="AX74" s="1" t="s">
        <v>1806</v>
      </c>
      <c r="AY74" s="1" t="s">
        <v>1807</v>
      </c>
      <c r="AZ74" s="1" t="s">
        <v>525</v>
      </c>
      <c r="BA74" s="1" t="s">
        <v>655</v>
      </c>
      <c r="BB74" s="1">
        <v>73.7</v>
      </c>
      <c r="BC74" s="1">
        <v>7.87</v>
      </c>
      <c r="BD74" s="1"/>
      <c r="BE74" s="1"/>
      <c r="BF74" s="1"/>
      <c r="BG74" s="1"/>
      <c r="BH74" s="1"/>
      <c r="BI74" s="1"/>
      <c r="BJ74" s="1" t="s">
        <v>1808</v>
      </c>
      <c r="BK74" s="1" t="s">
        <v>1809</v>
      </c>
      <c r="BL74" s="1" t="s">
        <v>111</v>
      </c>
      <c r="BM74" s="1" t="s">
        <v>1810</v>
      </c>
      <c r="BN74" s="1">
        <v>12</v>
      </c>
      <c r="BO74" s="1"/>
      <c r="BP74" s="1" t="str">
        <f>HYPERLINK("https://nconnect.nicmar.ac.in/storage/profile/ProfilePhoto_P25700506_716935.jpg","Download")</f>
        <v>0</v>
      </c>
      <c r="BQ74" s="3"/>
      <c r="BR74" s="3"/>
      <c r="BS74" s="1" t="s">
        <v>114</v>
      </c>
      <c r="BT74" s="1" t="s">
        <v>115</v>
      </c>
      <c r="BU74" s="1" t="s">
        <v>116</v>
      </c>
      <c r="BV74" s="1" t="s">
        <v>117</v>
      </c>
      <c r="BW74" s="1"/>
    </row>
    <row r="75" spans="1:75">
      <c r="A75" s="1" t="s">
        <v>75</v>
      </c>
      <c r="B75" s="1" t="s">
        <v>76</v>
      </c>
      <c r="C75" s="1" t="s">
        <v>1811</v>
      </c>
      <c r="D75" s="1" t="s">
        <v>1812</v>
      </c>
      <c r="E75" s="1"/>
      <c r="F75" s="1" t="s">
        <v>1813</v>
      </c>
      <c r="G75" s="1" t="s">
        <v>1814</v>
      </c>
      <c r="H75" s="1" t="s">
        <v>1815</v>
      </c>
      <c r="I75" s="1" t="s">
        <v>1816</v>
      </c>
      <c r="J75" s="1">
        <v>7620468815</v>
      </c>
      <c r="K75" s="1" t="s">
        <v>187</v>
      </c>
      <c r="L75" s="1" t="s">
        <v>1817</v>
      </c>
      <c r="M75" s="1" t="s">
        <v>85</v>
      </c>
      <c r="N75" s="1" t="s">
        <v>1818</v>
      </c>
      <c r="O75" s="1"/>
      <c r="P75" s="1" t="s">
        <v>190</v>
      </c>
      <c r="Q75" s="1" t="s">
        <v>1819</v>
      </c>
      <c r="R75" s="1" t="s">
        <v>1820</v>
      </c>
      <c r="S75" s="1">
        <v>7083909199</v>
      </c>
      <c r="T75" s="1" t="s">
        <v>1821</v>
      </c>
      <c r="U75" s="1" t="s">
        <v>1822</v>
      </c>
      <c r="V75" s="1">
        <v>9987646993</v>
      </c>
      <c r="W75" s="1" t="s">
        <v>92</v>
      </c>
      <c r="X75" s="1" t="s">
        <v>1823</v>
      </c>
      <c r="Y75" s="1" t="s">
        <v>197</v>
      </c>
      <c r="Z75" s="1" t="s">
        <v>162</v>
      </c>
      <c r="AA75" s="1" t="s">
        <v>1823</v>
      </c>
      <c r="AB75" s="1" t="s">
        <v>197</v>
      </c>
      <c r="AC75" s="1" t="s">
        <v>162</v>
      </c>
      <c r="AD75" s="1">
        <v>9.33</v>
      </c>
      <c r="AE75" s="1" t="s">
        <v>96</v>
      </c>
      <c r="AF75" s="1" t="s">
        <v>1824</v>
      </c>
      <c r="AG75" s="1" t="s">
        <v>652</v>
      </c>
      <c r="AH75" s="1" t="s">
        <v>368</v>
      </c>
      <c r="AI75" s="1" t="s">
        <v>316</v>
      </c>
      <c r="AJ75" s="1">
        <v>93.1</v>
      </c>
      <c r="AK75" s="1">
        <v>9.8</v>
      </c>
      <c r="AL75" s="1" t="s">
        <v>1825</v>
      </c>
      <c r="AM75" s="1" t="s">
        <v>205</v>
      </c>
      <c r="AN75" s="1" t="s">
        <v>369</v>
      </c>
      <c r="AO75" s="1" t="s">
        <v>137</v>
      </c>
      <c r="AP75" s="1">
        <v>84.4</v>
      </c>
      <c r="AQ75" s="1"/>
      <c r="AR75" s="1"/>
      <c r="AS75" s="1"/>
      <c r="AT75" s="1"/>
      <c r="AU75" s="1"/>
      <c r="AV75" s="1"/>
      <c r="AW75" s="1"/>
      <c r="AX75" s="1" t="s">
        <v>229</v>
      </c>
      <c r="AY75" s="1" t="s">
        <v>1826</v>
      </c>
      <c r="AZ75" s="1" t="s">
        <v>372</v>
      </c>
      <c r="BA75" s="1" t="s">
        <v>425</v>
      </c>
      <c r="BB75" s="1">
        <v>83.42</v>
      </c>
      <c r="BC75" s="1">
        <v>9.48</v>
      </c>
      <c r="BD75" s="1"/>
      <c r="BE75" s="1"/>
      <c r="BF75" s="1"/>
      <c r="BG75" s="1"/>
      <c r="BH75" s="1"/>
      <c r="BI75" s="1"/>
      <c r="BJ75" s="1" t="s">
        <v>1827</v>
      </c>
      <c r="BK75" s="1" t="s">
        <v>1828</v>
      </c>
      <c r="BL75" s="1" t="s">
        <v>1829</v>
      </c>
      <c r="BM75" s="1" t="s">
        <v>1830</v>
      </c>
      <c r="BN75" s="1">
        <v>29</v>
      </c>
      <c r="BO75" s="1" t="s">
        <v>1831</v>
      </c>
      <c r="BP75" s="1" t="str">
        <f>HYPERLINK("https://nconnect.nicmar.ac.in/storage/profile/ProfilePhoto_P25700411_579146.jpg","Download")</f>
        <v>0</v>
      </c>
      <c r="BQ75" s="3"/>
      <c r="BR75" s="3"/>
      <c r="BS75" s="1" t="s">
        <v>114</v>
      </c>
      <c r="BT75" s="1" t="s">
        <v>115</v>
      </c>
      <c r="BU75" s="1" t="s">
        <v>116</v>
      </c>
      <c r="BV75" s="1" t="s">
        <v>117</v>
      </c>
      <c r="BW75" s="1"/>
    </row>
    <row r="76" spans="1:75">
      <c r="A76" s="1" t="s">
        <v>75</v>
      </c>
      <c r="B76" s="1" t="s">
        <v>76</v>
      </c>
      <c r="C76" s="1" t="s">
        <v>1832</v>
      </c>
      <c r="D76" s="1" t="s">
        <v>1833</v>
      </c>
      <c r="E76" s="1"/>
      <c r="F76" s="1" t="s">
        <v>1834</v>
      </c>
      <c r="G76" s="1" t="s">
        <v>1835</v>
      </c>
      <c r="H76" s="1" t="s">
        <v>1836</v>
      </c>
      <c r="I76" s="1" t="s">
        <v>1837</v>
      </c>
      <c r="J76" s="1">
        <v>9207941390</v>
      </c>
      <c r="K76" s="1" t="s">
        <v>83</v>
      </c>
      <c r="L76" s="1" t="s">
        <v>1838</v>
      </c>
      <c r="M76" s="1" t="s">
        <v>85</v>
      </c>
      <c r="N76" s="1" t="s">
        <v>1839</v>
      </c>
      <c r="O76" s="1" t="s">
        <v>1840</v>
      </c>
      <c r="P76" s="1" t="s">
        <v>771</v>
      </c>
      <c r="Q76" s="1" t="s">
        <v>1841</v>
      </c>
      <c r="R76" s="1" t="s">
        <v>1842</v>
      </c>
      <c r="S76" s="1">
        <v>9633556651</v>
      </c>
      <c r="T76" s="1" t="s">
        <v>1843</v>
      </c>
      <c r="U76" s="1" t="s">
        <v>1844</v>
      </c>
      <c r="V76" s="1">
        <v>8113069053</v>
      </c>
      <c r="W76" s="1" t="s">
        <v>92</v>
      </c>
      <c r="X76" s="1" t="s">
        <v>1845</v>
      </c>
      <c r="Y76" s="1" t="s">
        <v>1106</v>
      </c>
      <c r="Z76" s="1" t="s">
        <v>497</v>
      </c>
      <c r="AA76" s="1" t="s">
        <v>1845</v>
      </c>
      <c r="AB76" s="1" t="s">
        <v>1106</v>
      </c>
      <c r="AC76" s="1" t="s">
        <v>497</v>
      </c>
      <c r="AD76" s="1">
        <v>8.64</v>
      </c>
      <c r="AE76" s="1" t="s">
        <v>96</v>
      </c>
      <c r="AF76" s="1" t="s">
        <v>1846</v>
      </c>
      <c r="AG76" s="1" t="s">
        <v>652</v>
      </c>
      <c r="AH76" s="1" t="s">
        <v>368</v>
      </c>
      <c r="AI76" s="1" t="s">
        <v>316</v>
      </c>
      <c r="AJ76" s="1">
        <v>91.2</v>
      </c>
      <c r="AK76" s="1">
        <v>9.6</v>
      </c>
      <c r="AL76" s="1" t="s">
        <v>1846</v>
      </c>
      <c r="AM76" s="1" t="s">
        <v>652</v>
      </c>
      <c r="AN76" s="1" t="s">
        <v>317</v>
      </c>
      <c r="AO76" s="1" t="s">
        <v>137</v>
      </c>
      <c r="AP76" s="1">
        <v>86.8</v>
      </c>
      <c r="AQ76" s="1"/>
      <c r="AR76" s="1"/>
      <c r="AS76" s="1"/>
      <c r="AT76" s="1"/>
      <c r="AU76" s="1"/>
      <c r="AV76" s="1"/>
      <c r="AW76" s="1"/>
      <c r="AX76" s="1" t="s">
        <v>502</v>
      </c>
      <c r="AY76" s="1" t="s">
        <v>1847</v>
      </c>
      <c r="AZ76" s="1" t="s">
        <v>677</v>
      </c>
      <c r="BA76" s="1" t="s">
        <v>553</v>
      </c>
      <c r="BB76" s="1">
        <v>70.15</v>
      </c>
      <c r="BC76" s="1">
        <v>7.39</v>
      </c>
      <c r="BD76" s="1"/>
      <c r="BE76" s="1"/>
      <c r="BF76" s="1"/>
      <c r="BG76" s="1"/>
      <c r="BH76" s="1"/>
      <c r="BI76" s="1"/>
      <c r="BJ76" s="1" t="s">
        <v>1848</v>
      </c>
      <c r="BK76" s="1" t="s">
        <v>1849</v>
      </c>
      <c r="BL76" s="1" t="s">
        <v>1850</v>
      </c>
      <c r="BM76" s="1" t="s">
        <v>1851</v>
      </c>
      <c r="BN76" s="1">
        <v>8</v>
      </c>
      <c r="BO76" s="1" t="s">
        <v>1852</v>
      </c>
      <c r="BP76" s="1" t="str">
        <f>HYPERLINK("https://nconnect.nicmar.ac.in/storage/profile/ProfilePhoto_P25700563_865279.jpg","Download")</f>
        <v>0</v>
      </c>
      <c r="BQ76" s="3"/>
      <c r="BR76" s="3"/>
      <c r="BS76" s="1" t="s">
        <v>114</v>
      </c>
      <c r="BT76" s="1" t="s">
        <v>115</v>
      </c>
      <c r="BU76" s="1" t="s">
        <v>116</v>
      </c>
      <c r="BV76" s="1" t="s">
        <v>117</v>
      </c>
      <c r="BW76" s="1"/>
    </row>
    <row r="77" spans="1:75">
      <c r="A77" s="1" t="s">
        <v>75</v>
      </c>
      <c r="B77" s="1" t="s">
        <v>76</v>
      </c>
      <c r="C77" s="1" t="s">
        <v>1853</v>
      </c>
      <c r="D77" s="1" t="s">
        <v>1854</v>
      </c>
      <c r="E77" s="1" t="s">
        <v>1855</v>
      </c>
      <c r="F77" s="1" t="s">
        <v>1856</v>
      </c>
      <c r="G77" s="1" t="s">
        <v>1857</v>
      </c>
      <c r="H77" s="1" t="s">
        <v>1858</v>
      </c>
      <c r="I77" s="1" t="s">
        <v>1859</v>
      </c>
      <c r="J77" s="1">
        <v>8605723457</v>
      </c>
      <c r="K77" s="1" t="s">
        <v>83</v>
      </c>
      <c r="L77" s="1" t="s">
        <v>1860</v>
      </c>
      <c r="M77" s="1" t="s">
        <v>85</v>
      </c>
      <c r="N77" s="1" t="s">
        <v>514</v>
      </c>
      <c r="O77" s="1"/>
      <c r="P77" s="1" t="s">
        <v>245</v>
      </c>
      <c r="Q77" s="1" t="s">
        <v>1861</v>
      </c>
      <c r="R77" s="1" t="s">
        <v>1855</v>
      </c>
      <c r="S77" s="1">
        <v>8605723457</v>
      </c>
      <c r="T77" s="1" t="s">
        <v>96</v>
      </c>
      <c r="U77" s="1" t="s">
        <v>1862</v>
      </c>
      <c r="V77" s="1">
        <v>8862021135</v>
      </c>
      <c r="W77" s="1" t="s">
        <v>846</v>
      </c>
      <c r="X77" s="1" t="s">
        <v>1863</v>
      </c>
      <c r="Y77" s="1" t="s">
        <v>197</v>
      </c>
      <c r="Z77" s="1" t="s">
        <v>162</v>
      </c>
      <c r="AA77" s="1" t="s">
        <v>1863</v>
      </c>
      <c r="AB77" s="1" t="s">
        <v>197</v>
      </c>
      <c r="AC77" s="1" t="s">
        <v>162</v>
      </c>
      <c r="AD77" s="1">
        <v>8.36</v>
      </c>
      <c r="AE77" s="1" t="s">
        <v>96</v>
      </c>
      <c r="AF77" s="1" t="s">
        <v>1864</v>
      </c>
      <c r="AG77" s="1" t="s">
        <v>1015</v>
      </c>
      <c r="AH77" s="1" t="s">
        <v>422</v>
      </c>
      <c r="AI77" s="1" t="s">
        <v>99</v>
      </c>
      <c r="AJ77" s="1">
        <v>86.4</v>
      </c>
      <c r="AK77" s="1">
        <v>0</v>
      </c>
      <c r="AL77" s="1"/>
      <c r="AM77" s="1"/>
      <c r="AN77" s="1"/>
      <c r="AO77" s="1"/>
      <c r="AP77" s="1"/>
      <c r="AQ77" s="1"/>
      <c r="AR77" s="1" t="s">
        <v>256</v>
      </c>
      <c r="AS77" s="1" t="s">
        <v>1865</v>
      </c>
      <c r="AT77" s="1" t="s">
        <v>99</v>
      </c>
      <c r="AU77" s="1" t="s">
        <v>525</v>
      </c>
      <c r="AV77" s="1">
        <v>84.3</v>
      </c>
      <c r="AW77" s="1">
        <v>0</v>
      </c>
      <c r="AX77" s="1" t="s">
        <v>229</v>
      </c>
      <c r="AY77" s="1" t="s">
        <v>1866</v>
      </c>
      <c r="AZ77" s="1" t="s">
        <v>525</v>
      </c>
      <c r="BA77" s="1" t="s">
        <v>553</v>
      </c>
      <c r="BB77" s="1">
        <v>84.68</v>
      </c>
      <c r="BC77" s="1">
        <v>9.14</v>
      </c>
      <c r="BD77" s="1"/>
      <c r="BE77" s="1"/>
      <c r="BF77" s="1"/>
      <c r="BG77" s="1"/>
      <c r="BH77" s="1"/>
      <c r="BI77" s="1"/>
      <c r="BJ77" s="1" t="s">
        <v>1867</v>
      </c>
      <c r="BK77" s="1" t="s">
        <v>1868</v>
      </c>
      <c r="BL77" s="1" t="s">
        <v>971</v>
      </c>
      <c r="BM77" s="1" t="s">
        <v>1869</v>
      </c>
      <c r="BN77" s="1">
        <v>39</v>
      </c>
      <c r="BO77" s="1" t="s">
        <v>1870</v>
      </c>
      <c r="BP77" s="1" t="str">
        <f>HYPERLINK("https://nconnect.nicmar.ac.in/storage/profile/ProfilePhoto_P25700307_873512.jpg","Download")</f>
        <v>0</v>
      </c>
      <c r="BQ77" s="3"/>
      <c r="BR77" s="3"/>
      <c r="BS77" s="1" t="s">
        <v>114</v>
      </c>
      <c r="BT77" s="1" t="s">
        <v>115</v>
      </c>
      <c r="BU77" s="1" t="s">
        <v>116</v>
      </c>
      <c r="BV77" s="1" t="s">
        <v>117</v>
      </c>
      <c r="BW77" s="1"/>
    </row>
    <row r="78" spans="1:75">
      <c r="A78" s="1" t="s">
        <v>75</v>
      </c>
      <c r="B78" s="1" t="s">
        <v>76</v>
      </c>
      <c r="C78" s="1" t="s">
        <v>1871</v>
      </c>
      <c r="D78" s="1" t="s">
        <v>1872</v>
      </c>
      <c r="E78" s="1" t="s">
        <v>1873</v>
      </c>
      <c r="F78" s="1" t="s">
        <v>1874</v>
      </c>
      <c r="G78" s="1" t="s">
        <v>1875</v>
      </c>
      <c r="H78" s="1" t="s">
        <v>1876</v>
      </c>
      <c r="I78" s="1" t="s">
        <v>1877</v>
      </c>
      <c r="J78" s="1">
        <v>9403022763</v>
      </c>
      <c r="K78" s="1" t="s">
        <v>83</v>
      </c>
      <c r="L78" s="1" t="s">
        <v>1878</v>
      </c>
      <c r="M78" s="1" t="s">
        <v>85</v>
      </c>
      <c r="N78" s="1" t="s">
        <v>514</v>
      </c>
      <c r="O78" s="1"/>
      <c r="P78" s="1" t="s">
        <v>87</v>
      </c>
      <c r="Q78" s="1" t="s">
        <v>1879</v>
      </c>
      <c r="R78" s="1" t="s">
        <v>1880</v>
      </c>
      <c r="S78" s="1">
        <v>9403022763</v>
      </c>
      <c r="T78" s="1" t="s">
        <v>1881</v>
      </c>
      <c r="U78" s="1" t="s">
        <v>1882</v>
      </c>
      <c r="V78" s="1">
        <v>9834483234</v>
      </c>
      <c r="W78" s="1" t="s">
        <v>92</v>
      </c>
      <c r="X78" s="1" t="s">
        <v>1883</v>
      </c>
      <c r="Y78" s="1" t="s">
        <v>197</v>
      </c>
      <c r="Z78" s="1" t="s">
        <v>162</v>
      </c>
      <c r="AA78" s="1" t="s">
        <v>1883</v>
      </c>
      <c r="AB78" s="1" t="s">
        <v>197</v>
      </c>
      <c r="AC78" s="1" t="s">
        <v>162</v>
      </c>
      <c r="AD78" s="1">
        <v>8.36</v>
      </c>
      <c r="AE78" s="1" t="s">
        <v>96</v>
      </c>
      <c r="AF78" s="1" t="s">
        <v>1884</v>
      </c>
      <c r="AG78" s="1" t="s">
        <v>1885</v>
      </c>
      <c r="AH78" s="1" t="s">
        <v>1168</v>
      </c>
      <c r="AI78" s="1" t="s">
        <v>206</v>
      </c>
      <c r="AJ78" s="1">
        <v>91.83</v>
      </c>
      <c r="AK78" s="1"/>
      <c r="AL78" s="1" t="s">
        <v>1886</v>
      </c>
      <c r="AM78" s="1" t="s">
        <v>1887</v>
      </c>
      <c r="AN78" s="1" t="s">
        <v>397</v>
      </c>
      <c r="AO78" s="1" t="s">
        <v>580</v>
      </c>
      <c r="AP78" s="1">
        <v>82.15</v>
      </c>
      <c r="AQ78" s="1"/>
      <c r="AR78" s="1"/>
      <c r="AS78" s="1"/>
      <c r="AT78" s="1"/>
      <c r="AU78" s="1"/>
      <c r="AV78" s="1"/>
      <c r="AW78" s="1"/>
      <c r="AX78" s="1" t="s">
        <v>1888</v>
      </c>
      <c r="AY78" s="1" t="s">
        <v>1889</v>
      </c>
      <c r="AZ78" s="1" t="s">
        <v>856</v>
      </c>
      <c r="BA78" s="1" t="s">
        <v>1890</v>
      </c>
      <c r="BB78" s="1">
        <v>72.5</v>
      </c>
      <c r="BC78" s="1">
        <v>8</v>
      </c>
      <c r="BD78" s="1"/>
      <c r="BE78" s="1"/>
      <c r="BF78" s="1"/>
      <c r="BG78" s="1"/>
      <c r="BH78" s="1"/>
      <c r="BI78" s="1"/>
      <c r="BJ78" s="1" t="s">
        <v>1891</v>
      </c>
      <c r="BK78" s="1"/>
      <c r="BL78" s="1"/>
      <c r="BM78" s="1" t="s">
        <v>1892</v>
      </c>
      <c r="BN78" s="1">
        <v>40</v>
      </c>
      <c r="BO78" s="1" t="s">
        <v>1684</v>
      </c>
      <c r="BP78" s="1" t="str">
        <f>HYPERLINK("https://nconnect.nicmar.ac.in/storage/profile/ProfilePhoto_P25700505_843196.jpg","Download")</f>
        <v>0</v>
      </c>
      <c r="BQ78" s="3"/>
      <c r="BR78" s="3"/>
      <c r="BS78" s="1" t="s">
        <v>114</v>
      </c>
      <c r="BT78" s="1" t="s">
        <v>115</v>
      </c>
      <c r="BU78" s="1" t="s">
        <v>116</v>
      </c>
      <c r="BV78" s="1" t="s">
        <v>117</v>
      </c>
      <c r="BW78" s="1"/>
    </row>
    <row r="79" spans="1:75">
      <c r="A79" s="1" t="s">
        <v>75</v>
      </c>
      <c r="B79" s="1" t="s">
        <v>76</v>
      </c>
      <c r="C79" s="1" t="s">
        <v>1893</v>
      </c>
      <c r="D79" s="1" t="s">
        <v>1894</v>
      </c>
      <c r="E79" s="1" t="s">
        <v>1895</v>
      </c>
      <c r="F79" s="1" t="s">
        <v>1896</v>
      </c>
      <c r="G79" s="1" t="s">
        <v>1897</v>
      </c>
      <c r="H79" s="1" t="s">
        <v>1898</v>
      </c>
      <c r="I79" s="1" t="s">
        <v>1899</v>
      </c>
      <c r="J79" s="1">
        <v>8600242149</v>
      </c>
      <c r="K79" s="1" t="s">
        <v>83</v>
      </c>
      <c r="L79" s="1" t="s">
        <v>1900</v>
      </c>
      <c r="M79" s="1" t="s">
        <v>85</v>
      </c>
      <c r="N79" s="1" t="s">
        <v>621</v>
      </c>
      <c r="O79" s="1"/>
      <c r="P79" s="1" t="s">
        <v>87</v>
      </c>
      <c r="Q79" s="1" t="s">
        <v>1901</v>
      </c>
      <c r="R79" s="1" t="s">
        <v>1902</v>
      </c>
      <c r="S79" s="1">
        <v>7559482572</v>
      </c>
      <c r="T79" s="1" t="s">
        <v>334</v>
      </c>
      <c r="U79" s="1" t="s">
        <v>1903</v>
      </c>
      <c r="V79" s="1">
        <v>7030806048</v>
      </c>
      <c r="W79" s="1" t="s">
        <v>92</v>
      </c>
      <c r="X79" s="1" t="s">
        <v>1904</v>
      </c>
      <c r="Y79" s="1" t="s">
        <v>1554</v>
      </c>
      <c r="Z79" s="1" t="s">
        <v>162</v>
      </c>
      <c r="AA79" s="1" t="s">
        <v>1904</v>
      </c>
      <c r="AB79" s="1" t="s">
        <v>1554</v>
      </c>
      <c r="AC79" s="1" t="s">
        <v>162</v>
      </c>
      <c r="AD79" s="1">
        <v>8.15</v>
      </c>
      <c r="AE79" s="1" t="s">
        <v>96</v>
      </c>
      <c r="AF79" s="1" t="s">
        <v>1905</v>
      </c>
      <c r="AG79" s="1" t="s">
        <v>630</v>
      </c>
      <c r="AH79" s="1" t="s">
        <v>524</v>
      </c>
      <c r="AI79" s="1" t="s">
        <v>137</v>
      </c>
      <c r="AJ79" s="1">
        <v>85.8</v>
      </c>
      <c r="AK79" s="1"/>
      <c r="AL79" s="1" t="s">
        <v>1906</v>
      </c>
      <c r="AM79" s="1" t="s">
        <v>630</v>
      </c>
      <c r="AN79" s="1" t="s">
        <v>677</v>
      </c>
      <c r="AO79" s="1" t="s">
        <v>474</v>
      </c>
      <c r="AP79" s="1">
        <v>76.15</v>
      </c>
      <c r="AQ79" s="1"/>
      <c r="AR79" s="1"/>
      <c r="AS79" s="1"/>
      <c r="AT79" s="1"/>
      <c r="AU79" s="1"/>
      <c r="AV79" s="1"/>
      <c r="AW79" s="1"/>
      <c r="AX79" s="1" t="s">
        <v>259</v>
      </c>
      <c r="AY79" s="1" t="s">
        <v>1907</v>
      </c>
      <c r="AZ79" s="1" t="s">
        <v>580</v>
      </c>
      <c r="BA79" s="1" t="s">
        <v>1326</v>
      </c>
      <c r="BB79" s="1">
        <v>70.31</v>
      </c>
      <c r="BC79" s="1">
        <v>7.84</v>
      </c>
      <c r="BD79" s="1"/>
      <c r="BE79" s="1"/>
      <c r="BF79" s="1"/>
      <c r="BG79" s="1"/>
      <c r="BH79" s="1"/>
      <c r="BI79" s="1"/>
      <c r="BJ79" s="1" t="s">
        <v>1908</v>
      </c>
      <c r="BK79" s="1" t="s">
        <v>1909</v>
      </c>
      <c r="BL79" s="1" t="s">
        <v>1910</v>
      </c>
      <c r="BM79" s="1" t="s">
        <v>1911</v>
      </c>
      <c r="BN79" s="1">
        <v>13</v>
      </c>
      <c r="BO79" s="1"/>
      <c r="BP79" s="1" t="str">
        <f>HYPERLINK("https://nconnect.nicmar.ac.in/storage/profile/ProfilePhoto_P25700257_416537.jpg","Download")</f>
        <v>0</v>
      </c>
      <c r="BQ79" s="3"/>
      <c r="BR79" s="3"/>
      <c r="BS79" s="1" t="s">
        <v>114</v>
      </c>
      <c r="BT79" s="1" t="s">
        <v>115</v>
      </c>
      <c r="BU79" s="1" t="s">
        <v>116</v>
      </c>
      <c r="BV79" s="1" t="s">
        <v>117</v>
      </c>
      <c r="BW79" s="1"/>
    </row>
    <row r="80" spans="1:75">
      <c r="A80" s="1" t="s">
        <v>75</v>
      </c>
      <c r="B80" s="1" t="s">
        <v>76</v>
      </c>
      <c r="C80" s="1" t="s">
        <v>1912</v>
      </c>
      <c r="D80" s="1" t="s">
        <v>1913</v>
      </c>
      <c r="E80" s="1" t="s">
        <v>1914</v>
      </c>
      <c r="F80" s="1" t="s">
        <v>1334</v>
      </c>
      <c r="G80" s="1" t="s">
        <v>1915</v>
      </c>
      <c r="H80" s="1" t="s">
        <v>1916</v>
      </c>
      <c r="I80" s="1" t="s">
        <v>1917</v>
      </c>
      <c r="J80" s="1">
        <v>9356706658</v>
      </c>
      <c r="K80" s="1" t="s">
        <v>187</v>
      </c>
      <c r="L80" s="1" t="s">
        <v>1918</v>
      </c>
      <c r="M80" s="1" t="s">
        <v>85</v>
      </c>
      <c r="N80" s="1" t="s">
        <v>514</v>
      </c>
      <c r="O80" s="1"/>
      <c r="P80" s="1" t="s">
        <v>87</v>
      </c>
      <c r="Q80" s="1" t="s">
        <v>1919</v>
      </c>
      <c r="R80" s="1" t="s">
        <v>1920</v>
      </c>
      <c r="S80" s="1">
        <v>9822306522</v>
      </c>
      <c r="T80" s="1" t="s">
        <v>90</v>
      </c>
      <c r="U80" s="1" t="s">
        <v>1921</v>
      </c>
      <c r="V80" s="1">
        <v>9028232927</v>
      </c>
      <c r="W80" s="1" t="s">
        <v>131</v>
      </c>
      <c r="X80" s="1" t="s">
        <v>1922</v>
      </c>
      <c r="Y80" s="1" t="s">
        <v>1923</v>
      </c>
      <c r="Z80" s="1" t="s">
        <v>162</v>
      </c>
      <c r="AA80" s="1" t="s">
        <v>1922</v>
      </c>
      <c r="AB80" s="1" t="s">
        <v>1923</v>
      </c>
      <c r="AC80" s="1" t="s">
        <v>162</v>
      </c>
      <c r="AD80" s="1">
        <v>8.13</v>
      </c>
      <c r="AE80" s="1" t="s">
        <v>96</v>
      </c>
      <c r="AF80" s="1" t="s">
        <v>1924</v>
      </c>
      <c r="AG80" s="1" t="s">
        <v>1925</v>
      </c>
      <c r="AH80" s="1" t="s">
        <v>99</v>
      </c>
      <c r="AI80" s="1" t="s">
        <v>525</v>
      </c>
      <c r="AJ80" s="1">
        <v>82.8</v>
      </c>
      <c r="AK80" s="1"/>
      <c r="AL80" s="1" t="s">
        <v>1926</v>
      </c>
      <c r="AM80" s="1" t="s">
        <v>1927</v>
      </c>
      <c r="AN80" s="1" t="s">
        <v>231</v>
      </c>
      <c r="AO80" s="1" t="s">
        <v>174</v>
      </c>
      <c r="AP80" s="1">
        <v>90.33</v>
      </c>
      <c r="AQ80" s="1"/>
      <c r="AR80" s="1"/>
      <c r="AS80" s="1"/>
      <c r="AT80" s="1"/>
      <c r="AU80" s="1"/>
      <c r="AV80" s="1"/>
      <c r="AW80" s="1"/>
      <c r="AX80" s="1" t="s">
        <v>229</v>
      </c>
      <c r="AY80" s="1" t="s">
        <v>1928</v>
      </c>
      <c r="AZ80" s="1" t="s">
        <v>609</v>
      </c>
      <c r="BA80" s="1" t="s">
        <v>451</v>
      </c>
      <c r="BB80" s="1">
        <v>71.4</v>
      </c>
      <c r="BC80" s="1">
        <v>7.86</v>
      </c>
      <c r="BD80" s="1"/>
      <c r="BE80" s="1"/>
      <c r="BF80" s="1"/>
      <c r="BG80" s="1"/>
      <c r="BH80" s="1"/>
      <c r="BI80" s="1"/>
      <c r="BJ80" s="1" t="s">
        <v>1929</v>
      </c>
      <c r="BK80" s="1"/>
      <c r="BL80" s="1"/>
      <c r="BM80" s="1" t="s">
        <v>1930</v>
      </c>
      <c r="BN80" s="1">
        <v>32</v>
      </c>
      <c r="BO80" s="1"/>
      <c r="BP80" s="1" t="str">
        <f>HYPERLINK("https://nconnect.nicmar.ac.in/storage/profile/ProfilePhoto_P25700578_347951.jpg","Download")</f>
        <v>0</v>
      </c>
      <c r="BQ80" s="3"/>
      <c r="BR80" s="3"/>
      <c r="BS80" s="1" t="s">
        <v>114</v>
      </c>
      <c r="BT80" s="1" t="s">
        <v>115</v>
      </c>
      <c r="BU80" s="1" t="s">
        <v>116</v>
      </c>
      <c r="BV80" s="1" t="s">
        <v>117</v>
      </c>
      <c r="BW80" s="1"/>
    </row>
    <row r="81" spans="1:75">
      <c r="A81" s="1" t="s">
        <v>75</v>
      </c>
      <c r="B81" s="1" t="s">
        <v>76</v>
      </c>
      <c r="C81" s="1" t="s">
        <v>1931</v>
      </c>
      <c r="D81" s="1" t="s">
        <v>1395</v>
      </c>
      <c r="E81" s="1" t="s">
        <v>1932</v>
      </c>
      <c r="F81" s="1" t="s">
        <v>1933</v>
      </c>
      <c r="G81" s="1" t="s">
        <v>1934</v>
      </c>
      <c r="H81" s="1" t="s">
        <v>1935</v>
      </c>
      <c r="I81" s="1" t="s">
        <v>1936</v>
      </c>
      <c r="J81" s="1">
        <v>8050258662</v>
      </c>
      <c r="K81" s="1" t="s">
        <v>83</v>
      </c>
      <c r="L81" s="1" t="s">
        <v>1900</v>
      </c>
      <c r="M81" s="1" t="s">
        <v>85</v>
      </c>
      <c r="N81" s="1" t="s">
        <v>1937</v>
      </c>
      <c r="O81" s="1"/>
      <c r="P81" s="1" t="s">
        <v>87</v>
      </c>
      <c r="Q81" s="1" t="s">
        <v>1938</v>
      </c>
      <c r="R81" s="1" t="s">
        <v>1939</v>
      </c>
      <c r="S81" s="1">
        <v>7498779095</v>
      </c>
      <c r="T81" s="1" t="s">
        <v>1362</v>
      </c>
      <c r="U81" s="1" t="s">
        <v>1940</v>
      </c>
      <c r="V81" s="1">
        <v>8867711442</v>
      </c>
      <c r="W81" s="1" t="s">
        <v>92</v>
      </c>
      <c r="X81" s="1" t="s">
        <v>1941</v>
      </c>
      <c r="Y81" s="1" t="s">
        <v>1942</v>
      </c>
      <c r="Z81" s="1" t="s">
        <v>338</v>
      </c>
      <c r="AA81" s="1" t="s">
        <v>1943</v>
      </c>
      <c r="AB81" s="1" t="s">
        <v>1942</v>
      </c>
      <c r="AC81" s="1" t="s">
        <v>338</v>
      </c>
      <c r="AD81" s="1">
        <v>8.31</v>
      </c>
      <c r="AE81" s="1" t="s">
        <v>96</v>
      </c>
      <c r="AF81" s="1" t="s">
        <v>1944</v>
      </c>
      <c r="AG81" s="1" t="s">
        <v>1945</v>
      </c>
      <c r="AH81" s="1" t="s">
        <v>103</v>
      </c>
      <c r="AI81" s="1" t="s">
        <v>206</v>
      </c>
      <c r="AJ81" s="1">
        <v>80.6</v>
      </c>
      <c r="AK81" s="1"/>
      <c r="AL81" s="1" t="s">
        <v>1946</v>
      </c>
      <c r="AM81" s="1" t="s">
        <v>1945</v>
      </c>
      <c r="AN81" s="1" t="s">
        <v>677</v>
      </c>
      <c r="AO81" s="1" t="s">
        <v>1947</v>
      </c>
      <c r="AP81" s="1">
        <v>69.23</v>
      </c>
      <c r="AQ81" s="1"/>
      <c r="AR81" s="1"/>
      <c r="AS81" s="1"/>
      <c r="AT81" s="1"/>
      <c r="AU81" s="1"/>
      <c r="AV81" s="1"/>
      <c r="AW81" s="1"/>
      <c r="AX81" s="1" t="s">
        <v>1948</v>
      </c>
      <c r="AY81" s="1" t="s">
        <v>1949</v>
      </c>
      <c r="AZ81" s="1" t="s">
        <v>922</v>
      </c>
      <c r="BA81" s="1" t="s">
        <v>1326</v>
      </c>
      <c r="BB81" s="1">
        <v>86.5</v>
      </c>
      <c r="BC81" s="1">
        <v>9.4</v>
      </c>
      <c r="BD81" s="1"/>
      <c r="BE81" s="1"/>
      <c r="BF81" s="1"/>
      <c r="BG81" s="1"/>
      <c r="BH81" s="1"/>
      <c r="BI81" s="1"/>
      <c r="BJ81" s="1" t="s">
        <v>401</v>
      </c>
      <c r="BK81" s="1"/>
      <c r="BL81" s="1"/>
      <c r="BM81" s="1" t="s">
        <v>1950</v>
      </c>
      <c r="BN81" s="1">
        <v>17</v>
      </c>
      <c r="BO81" s="1" t="s">
        <v>1951</v>
      </c>
      <c r="BP81" s="1" t="str">
        <f>HYPERLINK("https://nconnect.nicmar.ac.in/storage/profile/ProfilePhoto_P25700622_639152.jpg","Download")</f>
        <v>0</v>
      </c>
      <c r="BQ81" s="3"/>
      <c r="BR81" s="3"/>
      <c r="BS81" s="1" t="s">
        <v>114</v>
      </c>
      <c r="BT81" s="1" t="s">
        <v>115</v>
      </c>
      <c r="BU81" s="1" t="s">
        <v>116</v>
      </c>
      <c r="BV81" s="1" t="s">
        <v>117</v>
      </c>
      <c r="BW81" s="1"/>
    </row>
    <row r="82" spans="1:75">
      <c r="A82" s="1" t="s">
        <v>75</v>
      </c>
      <c r="B82" s="1" t="s">
        <v>76</v>
      </c>
      <c r="C82" s="1" t="s">
        <v>1952</v>
      </c>
      <c r="D82" s="1" t="s">
        <v>1953</v>
      </c>
      <c r="E82" s="1" t="s">
        <v>1954</v>
      </c>
      <c r="F82" s="1" t="s">
        <v>1955</v>
      </c>
      <c r="G82" s="1" t="s">
        <v>1956</v>
      </c>
      <c r="H82" s="1" t="s">
        <v>1957</v>
      </c>
      <c r="I82" s="1" t="s">
        <v>1958</v>
      </c>
      <c r="J82" s="1">
        <v>8766820151</v>
      </c>
      <c r="K82" s="1" t="s">
        <v>187</v>
      </c>
      <c r="L82" s="1" t="s">
        <v>1959</v>
      </c>
      <c r="M82" s="1" t="s">
        <v>85</v>
      </c>
      <c r="N82" s="1" t="s">
        <v>153</v>
      </c>
      <c r="O82" s="1"/>
      <c r="P82" s="1" t="s">
        <v>87</v>
      </c>
      <c r="Q82" s="1" t="s">
        <v>1960</v>
      </c>
      <c r="R82" s="1" t="s">
        <v>1961</v>
      </c>
      <c r="S82" s="1">
        <v>9423461680</v>
      </c>
      <c r="T82" s="1" t="s">
        <v>1962</v>
      </c>
      <c r="U82" s="1" t="s">
        <v>1963</v>
      </c>
      <c r="V82" s="1">
        <v>9423783625</v>
      </c>
      <c r="W82" s="1" t="s">
        <v>222</v>
      </c>
      <c r="X82" s="1" t="s">
        <v>1964</v>
      </c>
      <c r="Y82" s="1" t="s">
        <v>1965</v>
      </c>
      <c r="Z82" s="1" t="s">
        <v>162</v>
      </c>
      <c r="AA82" s="1" t="s">
        <v>1964</v>
      </c>
      <c r="AB82" s="1" t="s">
        <v>1965</v>
      </c>
      <c r="AC82" s="1" t="s">
        <v>162</v>
      </c>
      <c r="AD82" s="1">
        <v>8.31</v>
      </c>
      <c r="AE82" s="1" t="s">
        <v>96</v>
      </c>
      <c r="AF82" s="1" t="s">
        <v>1966</v>
      </c>
      <c r="AG82" s="1" t="s">
        <v>1967</v>
      </c>
      <c r="AH82" s="1" t="s">
        <v>369</v>
      </c>
      <c r="AI82" s="1" t="s">
        <v>137</v>
      </c>
      <c r="AJ82" s="1">
        <v>81.6</v>
      </c>
      <c r="AK82" s="1"/>
      <c r="AL82" s="1"/>
      <c r="AM82" s="1"/>
      <c r="AN82" s="1"/>
      <c r="AO82" s="1"/>
      <c r="AP82" s="1"/>
      <c r="AQ82" s="1"/>
      <c r="AR82" s="1" t="s">
        <v>729</v>
      </c>
      <c r="AS82" s="1" t="s">
        <v>1968</v>
      </c>
      <c r="AT82" s="1" t="s">
        <v>677</v>
      </c>
      <c r="AU82" s="1" t="s">
        <v>175</v>
      </c>
      <c r="AV82" s="1">
        <v>93.05</v>
      </c>
      <c r="AW82" s="1"/>
      <c r="AX82" s="1" t="s">
        <v>1969</v>
      </c>
      <c r="AY82" s="1" t="s">
        <v>1969</v>
      </c>
      <c r="AZ82" s="1" t="s">
        <v>174</v>
      </c>
      <c r="BA82" s="1" t="s">
        <v>321</v>
      </c>
      <c r="BB82" s="1">
        <v>80.2</v>
      </c>
      <c r="BC82" s="1">
        <v>8.77</v>
      </c>
      <c r="BD82" s="1"/>
      <c r="BE82" s="1"/>
      <c r="BF82" s="1"/>
      <c r="BG82" s="1"/>
      <c r="BH82" s="1"/>
      <c r="BI82" s="1"/>
      <c r="BJ82" s="1" t="s">
        <v>1970</v>
      </c>
      <c r="BK82" s="1"/>
      <c r="BL82" s="1"/>
      <c r="BM82" s="1" t="s">
        <v>1971</v>
      </c>
      <c r="BN82" s="1">
        <v>51</v>
      </c>
      <c r="BO82" s="1" t="s">
        <v>1972</v>
      </c>
      <c r="BP82" s="1" t="str">
        <f>HYPERLINK("https://nconnect.nicmar.ac.in/storage/profile/ProfilePhoto_P25700051_624359.jpg","Download")</f>
        <v>0</v>
      </c>
      <c r="BQ82" s="3"/>
      <c r="BR82" s="3"/>
      <c r="BS82" s="1" t="s">
        <v>114</v>
      </c>
      <c r="BT82" s="1" t="s">
        <v>115</v>
      </c>
      <c r="BU82" s="1" t="s">
        <v>116</v>
      </c>
      <c r="BV82" s="1" t="s">
        <v>117</v>
      </c>
      <c r="BW82" s="1"/>
    </row>
    <row r="83" spans="1:75">
      <c r="A83" s="1" t="s">
        <v>75</v>
      </c>
      <c r="B83" s="1" t="s">
        <v>76</v>
      </c>
      <c r="C83" s="1" t="s">
        <v>1973</v>
      </c>
      <c r="D83" s="1" t="s">
        <v>1974</v>
      </c>
      <c r="E83" s="1"/>
      <c r="F83" s="1" t="s">
        <v>1975</v>
      </c>
      <c r="G83" s="1" t="s">
        <v>1976</v>
      </c>
      <c r="H83" s="1" t="s">
        <v>1977</v>
      </c>
      <c r="I83" s="1" t="s">
        <v>1978</v>
      </c>
      <c r="J83" s="1">
        <v>8077106036</v>
      </c>
      <c r="K83" s="1" t="s">
        <v>83</v>
      </c>
      <c r="L83" s="1" t="s">
        <v>1979</v>
      </c>
      <c r="M83" s="1" t="s">
        <v>85</v>
      </c>
      <c r="N83" s="1" t="s">
        <v>1073</v>
      </c>
      <c r="O83" s="1"/>
      <c r="P83" s="1" t="s">
        <v>245</v>
      </c>
      <c r="Q83" s="1" t="s">
        <v>1980</v>
      </c>
      <c r="R83" s="1" t="s">
        <v>1981</v>
      </c>
      <c r="S83" s="1">
        <v>7992311874</v>
      </c>
      <c r="T83" s="1" t="s">
        <v>248</v>
      </c>
      <c r="U83" s="1" t="s">
        <v>1982</v>
      </c>
      <c r="V83" s="1">
        <v>8279848766</v>
      </c>
      <c r="W83" s="1" t="s">
        <v>248</v>
      </c>
      <c r="X83" s="1" t="s">
        <v>1983</v>
      </c>
      <c r="Y83" s="1" t="s">
        <v>1984</v>
      </c>
      <c r="Z83" s="1" t="s">
        <v>312</v>
      </c>
      <c r="AA83" s="1" t="s">
        <v>1983</v>
      </c>
      <c r="AB83" s="1" t="s">
        <v>1984</v>
      </c>
      <c r="AC83" s="1" t="s">
        <v>312</v>
      </c>
      <c r="AD83" s="1">
        <v>9.28</v>
      </c>
      <c r="AE83" s="1" t="s">
        <v>96</v>
      </c>
      <c r="AF83" s="1" t="s">
        <v>1985</v>
      </c>
      <c r="AG83" s="1" t="s">
        <v>1986</v>
      </c>
      <c r="AH83" s="1" t="s">
        <v>315</v>
      </c>
      <c r="AI83" s="1" t="s">
        <v>316</v>
      </c>
      <c r="AJ83" s="1">
        <v>95</v>
      </c>
      <c r="AK83" s="1">
        <v>10</v>
      </c>
      <c r="AL83" s="1" t="s">
        <v>1987</v>
      </c>
      <c r="AM83" s="1" t="s">
        <v>205</v>
      </c>
      <c r="AN83" s="1" t="s">
        <v>103</v>
      </c>
      <c r="AO83" s="1" t="s">
        <v>137</v>
      </c>
      <c r="AP83" s="1">
        <v>87.02</v>
      </c>
      <c r="AQ83" s="1"/>
      <c r="AR83" s="1"/>
      <c r="AS83" s="1"/>
      <c r="AT83" s="1"/>
      <c r="AU83" s="1"/>
      <c r="AV83" s="1"/>
      <c r="AW83" s="1"/>
      <c r="AX83" s="1" t="s">
        <v>1988</v>
      </c>
      <c r="AY83" s="1" t="s">
        <v>1988</v>
      </c>
      <c r="AZ83" s="1" t="s">
        <v>677</v>
      </c>
      <c r="BA83" s="1" t="s">
        <v>968</v>
      </c>
      <c r="BB83" s="1">
        <v>90.09</v>
      </c>
      <c r="BC83" s="1">
        <v>9.09</v>
      </c>
      <c r="BD83" s="1"/>
      <c r="BE83" s="1"/>
      <c r="BF83" s="1"/>
      <c r="BG83" s="1"/>
      <c r="BH83" s="1"/>
      <c r="BI83" s="1"/>
      <c r="BJ83" s="1" t="s">
        <v>1989</v>
      </c>
      <c r="BK83" s="1" t="s">
        <v>1990</v>
      </c>
      <c r="BL83" s="1" t="s">
        <v>234</v>
      </c>
      <c r="BM83" s="1" t="s">
        <v>1991</v>
      </c>
      <c r="BN83" s="1">
        <v>28</v>
      </c>
      <c r="BO83" s="1"/>
      <c r="BP83" s="1" t="str">
        <f>HYPERLINK("https://nconnect.nicmar.ac.in/storage/profile/ProfilePhoto_P25700372_298156.jpg","Download")</f>
        <v>0</v>
      </c>
      <c r="BQ83" s="3"/>
      <c r="BR83" s="3"/>
      <c r="BS83" s="1" t="s">
        <v>114</v>
      </c>
      <c r="BT83" s="1" t="s">
        <v>115</v>
      </c>
      <c r="BU83" s="1" t="s">
        <v>116</v>
      </c>
      <c r="BV83" s="1" t="s">
        <v>117</v>
      </c>
      <c r="BW83" s="1"/>
    </row>
    <row r="84" spans="1:75">
      <c r="A84" s="1" t="s">
        <v>75</v>
      </c>
      <c r="B84" s="1" t="s">
        <v>76</v>
      </c>
      <c r="C84" s="1" t="s">
        <v>1992</v>
      </c>
      <c r="D84" s="1" t="s">
        <v>1894</v>
      </c>
      <c r="E84" s="1" t="s">
        <v>1993</v>
      </c>
      <c r="F84" s="1" t="s">
        <v>1994</v>
      </c>
      <c r="G84" s="1" t="s">
        <v>1995</v>
      </c>
      <c r="H84" s="1" t="s">
        <v>1996</v>
      </c>
      <c r="I84" s="1" t="s">
        <v>1997</v>
      </c>
      <c r="J84" s="1">
        <v>9511248747</v>
      </c>
      <c r="K84" s="1" t="s">
        <v>83</v>
      </c>
      <c r="L84" s="1" t="s">
        <v>1998</v>
      </c>
      <c r="M84" s="1" t="s">
        <v>85</v>
      </c>
      <c r="N84" s="1" t="s">
        <v>1999</v>
      </c>
      <c r="O84" s="1"/>
      <c r="P84" s="1" t="s">
        <v>245</v>
      </c>
      <c r="Q84" s="1" t="s">
        <v>2000</v>
      </c>
      <c r="R84" s="1" t="s">
        <v>1993</v>
      </c>
      <c r="S84" s="1">
        <v>9284050917</v>
      </c>
      <c r="T84" s="1" t="s">
        <v>90</v>
      </c>
      <c r="U84" s="1" t="s">
        <v>2001</v>
      </c>
      <c r="V84" s="1">
        <v>9665580920</v>
      </c>
      <c r="W84" s="1" t="s">
        <v>92</v>
      </c>
      <c r="X84" s="1" t="s">
        <v>2002</v>
      </c>
      <c r="Y84" s="1" t="s">
        <v>197</v>
      </c>
      <c r="Z84" s="1" t="s">
        <v>162</v>
      </c>
      <c r="AA84" s="1" t="s">
        <v>2003</v>
      </c>
      <c r="AB84" s="1" t="s">
        <v>2004</v>
      </c>
      <c r="AC84" s="1" t="s">
        <v>162</v>
      </c>
      <c r="AD84" s="1">
        <v>8.51</v>
      </c>
      <c r="AE84" s="1" t="s">
        <v>96</v>
      </c>
      <c r="AF84" s="1" t="s">
        <v>2005</v>
      </c>
      <c r="AG84" s="1" t="s">
        <v>2006</v>
      </c>
      <c r="AH84" s="1" t="s">
        <v>99</v>
      </c>
      <c r="AI84" s="1" t="s">
        <v>100</v>
      </c>
      <c r="AJ84" s="1">
        <v>89.2</v>
      </c>
      <c r="AK84" s="1"/>
      <c r="AL84" s="1"/>
      <c r="AM84" s="1"/>
      <c r="AN84" s="1"/>
      <c r="AO84" s="1"/>
      <c r="AP84" s="1"/>
      <c r="AQ84" s="1"/>
      <c r="AR84" s="1" t="s">
        <v>729</v>
      </c>
      <c r="AS84" s="1" t="s">
        <v>2007</v>
      </c>
      <c r="AT84" s="1" t="s">
        <v>173</v>
      </c>
      <c r="AU84" s="1" t="s">
        <v>258</v>
      </c>
      <c r="AV84" s="1">
        <v>91.32</v>
      </c>
      <c r="AW84" s="1"/>
      <c r="AX84" s="1" t="s">
        <v>229</v>
      </c>
      <c r="AY84" s="1" t="s">
        <v>2008</v>
      </c>
      <c r="AZ84" s="1" t="s">
        <v>856</v>
      </c>
      <c r="BA84" s="1" t="s">
        <v>141</v>
      </c>
      <c r="BB84" s="1">
        <v>74.36</v>
      </c>
      <c r="BC84" s="1">
        <v>8.28</v>
      </c>
      <c r="BD84" s="1"/>
      <c r="BE84" s="1"/>
      <c r="BF84" s="1"/>
      <c r="BG84" s="1"/>
      <c r="BH84" s="1"/>
      <c r="BI84" s="1"/>
      <c r="BJ84" s="1" t="s">
        <v>2009</v>
      </c>
      <c r="BK84" s="1"/>
      <c r="BL84" s="1"/>
      <c r="BM84" s="1" t="s">
        <v>2010</v>
      </c>
      <c r="BN84" s="1">
        <v>30</v>
      </c>
      <c r="BO84" s="1" t="s">
        <v>2011</v>
      </c>
      <c r="BP84" s="1" t="str">
        <f>HYPERLINK("https://nconnect.nicmar.ac.in/storage/profile/ProfilePhoto_P25700369_745329.jpg","Download")</f>
        <v>0</v>
      </c>
      <c r="BQ84" s="3"/>
      <c r="BR84" s="3"/>
      <c r="BS84" s="1" t="s">
        <v>114</v>
      </c>
      <c r="BT84" s="1" t="s">
        <v>115</v>
      </c>
      <c r="BU84" s="1" t="s">
        <v>116</v>
      </c>
      <c r="BV84" s="1" t="s">
        <v>117</v>
      </c>
      <c r="BW84" s="1"/>
    </row>
    <row r="85" spans="1:75">
      <c r="A85" s="1" t="s">
        <v>75</v>
      </c>
      <c r="B85" s="1" t="s">
        <v>76</v>
      </c>
      <c r="C85" s="1" t="s">
        <v>2012</v>
      </c>
      <c r="D85" s="1" t="s">
        <v>2013</v>
      </c>
      <c r="E85" s="1"/>
      <c r="F85" s="1" t="s">
        <v>2014</v>
      </c>
      <c r="G85" s="1" t="s">
        <v>2015</v>
      </c>
      <c r="H85" s="1" t="s">
        <v>2016</v>
      </c>
      <c r="I85" s="1" t="s">
        <v>2017</v>
      </c>
      <c r="J85" s="1">
        <v>9354817468</v>
      </c>
      <c r="K85" s="1" t="s">
        <v>187</v>
      </c>
      <c r="L85" s="1" t="s">
        <v>2018</v>
      </c>
      <c r="M85" s="1" t="s">
        <v>85</v>
      </c>
      <c r="N85" s="1" t="s">
        <v>2019</v>
      </c>
      <c r="O85" s="1"/>
      <c r="P85" s="1" t="s">
        <v>275</v>
      </c>
      <c r="Q85" s="1" t="s">
        <v>2020</v>
      </c>
      <c r="R85" s="1" t="s">
        <v>2021</v>
      </c>
      <c r="S85" s="1">
        <v>9718078233</v>
      </c>
      <c r="T85" s="1" t="s">
        <v>2022</v>
      </c>
      <c r="U85" s="1" t="s">
        <v>2023</v>
      </c>
      <c r="V85" s="1">
        <v>7982767566</v>
      </c>
      <c r="W85" s="1" t="s">
        <v>131</v>
      </c>
      <c r="X85" s="1" t="s">
        <v>2024</v>
      </c>
      <c r="Y85" s="1" t="s">
        <v>2025</v>
      </c>
      <c r="Z85" s="1" t="s">
        <v>2026</v>
      </c>
      <c r="AA85" s="1" t="s">
        <v>2024</v>
      </c>
      <c r="AB85" s="1" t="s">
        <v>2025</v>
      </c>
      <c r="AC85" s="1" t="s">
        <v>2026</v>
      </c>
      <c r="AD85" s="1">
        <v>9.31</v>
      </c>
      <c r="AE85" s="1" t="s">
        <v>96</v>
      </c>
      <c r="AF85" s="1" t="s">
        <v>2027</v>
      </c>
      <c r="AG85" s="1" t="s">
        <v>205</v>
      </c>
      <c r="AH85" s="1" t="s">
        <v>227</v>
      </c>
      <c r="AI85" s="1" t="s">
        <v>103</v>
      </c>
      <c r="AJ85" s="1">
        <v>95</v>
      </c>
      <c r="AK85" s="1">
        <v>10</v>
      </c>
      <c r="AL85" s="1" t="s">
        <v>2027</v>
      </c>
      <c r="AM85" s="1" t="s">
        <v>205</v>
      </c>
      <c r="AN85" s="1" t="s">
        <v>228</v>
      </c>
      <c r="AO85" s="1" t="s">
        <v>138</v>
      </c>
      <c r="AP85" s="1">
        <v>81.5</v>
      </c>
      <c r="AQ85" s="1"/>
      <c r="AR85" s="1"/>
      <c r="AS85" s="1"/>
      <c r="AT85" s="1"/>
      <c r="AU85" s="1"/>
      <c r="AV85" s="1"/>
      <c r="AW85" s="1"/>
      <c r="AX85" s="1" t="s">
        <v>2028</v>
      </c>
      <c r="AY85" s="1" t="s">
        <v>2029</v>
      </c>
      <c r="AZ85" s="1" t="s">
        <v>107</v>
      </c>
      <c r="BA85" s="1" t="s">
        <v>400</v>
      </c>
      <c r="BB85" s="1">
        <v>70.01</v>
      </c>
      <c r="BC85" s="1">
        <v>7.37</v>
      </c>
      <c r="BD85" s="1"/>
      <c r="BE85" s="1"/>
      <c r="BF85" s="1"/>
      <c r="BG85" s="1"/>
      <c r="BH85" s="1"/>
      <c r="BI85" s="1"/>
      <c r="BJ85" s="1" t="s">
        <v>2030</v>
      </c>
      <c r="BK85" s="1"/>
      <c r="BL85" s="1"/>
      <c r="BM85" s="1" t="s">
        <v>2031</v>
      </c>
      <c r="BN85" s="1">
        <v>50</v>
      </c>
      <c r="BO85" s="1" t="s">
        <v>2032</v>
      </c>
      <c r="BP85" s="1" t="str">
        <f>HYPERLINK("https://nconnect.nicmar.ac.in/storage/profile/ProfilePhoto_P25700374_374629.jpg","Download")</f>
        <v>0</v>
      </c>
      <c r="BQ85" s="3"/>
      <c r="BR85" s="3"/>
      <c r="BS85" s="1" t="s">
        <v>114</v>
      </c>
      <c r="BT85" s="1" t="s">
        <v>115</v>
      </c>
      <c r="BU85" s="1" t="s">
        <v>116</v>
      </c>
      <c r="BV85" s="1" t="s">
        <v>117</v>
      </c>
      <c r="BW85" s="1"/>
    </row>
    <row r="86" spans="1:75">
      <c r="A86" s="1" t="s">
        <v>75</v>
      </c>
      <c r="B86" s="1" t="s">
        <v>76</v>
      </c>
      <c r="C86" s="1" t="s">
        <v>2033</v>
      </c>
      <c r="D86" s="1" t="s">
        <v>2034</v>
      </c>
      <c r="E86" s="1" t="s">
        <v>2035</v>
      </c>
      <c r="F86" s="1" t="s">
        <v>2036</v>
      </c>
      <c r="G86" s="1" t="s">
        <v>2037</v>
      </c>
      <c r="H86" s="1" t="s">
        <v>2038</v>
      </c>
      <c r="I86" s="1" t="s">
        <v>2039</v>
      </c>
      <c r="J86" s="1">
        <v>9545927573</v>
      </c>
      <c r="K86" s="1" t="s">
        <v>187</v>
      </c>
      <c r="L86" s="1" t="s">
        <v>2040</v>
      </c>
      <c r="M86" s="1" t="s">
        <v>85</v>
      </c>
      <c r="N86" s="1" t="s">
        <v>153</v>
      </c>
      <c r="O86" s="1"/>
      <c r="P86" s="1" t="s">
        <v>87</v>
      </c>
      <c r="Q86" s="1" t="s">
        <v>2041</v>
      </c>
      <c r="R86" s="1" t="s">
        <v>2042</v>
      </c>
      <c r="S86" s="1">
        <v>9579424990</v>
      </c>
      <c r="T86" s="1" t="s">
        <v>441</v>
      </c>
      <c r="U86" s="1" t="s">
        <v>2043</v>
      </c>
      <c r="V86" s="1">
        <v>9673653672</v>
      </c>
      <c r="W86" s="1" t="s">
        <v>2044</v>
      </c>
      <c r="X86" s="1" t="s">
        <v>2045</v>
      </c>
      <c r="Y86" s="1" t="s">
        <v>197</v>
      </c>
      <c r="Z86" s="1" t="s">
        <v>162</v>
      </c>
      <c r="AA86" s="1" t="s">
        <v>2045</v>
      </c>
      <c r="AB86" s="1" t="s">
        <v>197</v>
      </c>
      <c r="AC86" s="1" t="s">
        <v>162</v>
      </c>
      <c r="AD86" s="1">
        <v>8.59</v>
      </c>
      <c r="AE86" s="1" t="s">
        <v>96</v>
      </c>
      <c r="AF86" s="1" t="s">
        <v>2046</v>
      </c>
      <c r="AG86" s="1" t="s">
        <v>2047</v>
      </c>
      <c r="AH86" s="1" t="s">
        <v>99</v>
      </c>
      <c r="AI86" s="1" t="s">
        <v>100</v>
      </c>
      <c r="AJ86" s="1">
        <v>86.6</v>
      </c>
      <c r="AK86" s="1"/>
      <c r="AL86" s="1"/>
      <c r="AM86" s="1"/>
      <c r="AN86" s="1"/>
      <c r="AO86" s="1"/>
      <c r="AP86" s="1"/>
      <c r="AQ86" s="1"/>
      <c r="AR86" s="1" t="s">
        <v>256</v>
      </c>
      <c r="AS86" s="1" t="s">
        <v>2048</v>
      </c>
      <c r="AT86" s="1" t="s">
        <v>173</v>
      </c>
      <c r="AU86" s="1" t="s">
        <v>809</v>
      </c>
      <c r="AV86" s="1">
        <v>84.38</v>
      </c>
      <c r="AW86" s="1">
        <v>8.9</v>
      </c>
      <c r="AX86" s="1" t="s">
        <v>229</v>
      </c>
      <c r="AY86" s="1" t="s">
        <v>2049</v>
      </c>
      <c r="AZ86" s="1" t="s">
        <v>856</v>
      </c>
      <c r="BA86" s="1" t="s">
        <v>108</v>
      </c>
      <c r="BB86" s="1">
        <v>73.07</v>
      </c>
      <c r="BC86" s="1">
        <v>8.21</v>
      </c>
      <c r="BD86" s="1"/>
      <c r="BE86" s="1"/>
      <c r="BF86" s="1"/>
      <c r="BG86" s="1"/>
      <c r="BH86" s="1"/>
      <c r="BI86" s="1"/>
      <c r="BJ86" s="1" t="s">
        <v>2050</v>
      </c>
      <c r="BK86" s="1" t="s">
        <v>2051</v>
      </c>
      <c r="BL86" s="1" t="s">
        <v>1850</v>
      </c>
      <c r="BM86" s="1" t="s">
        <v>2052</v>
      </c>
      <c r="BN86" s="1">
        <v>12</v>
      </c>
      <c r="BO86" s="1"/>
      <c r="BP86" s="1" t="str">
        <f>HYPERLINK("https://nconnect.nicmar.ac.in/storage/profile/ProfilePhoto_P25700046_792813.jpg","Download")</f>
        <v>0</v>
      </c>
      <c r="BQ86" s="3"/>
      <c r="BR86" s="3"/>
      <c r="BS86" s="1" t="s">
        <v>114</v>
      </c>
      <c r="BT86" s="1" t="s">
        <v>115</v>
      </c>
      <c r="BU86" s="1" t="s">
        <v>116</v>
      </c>
      <c r="BV86" s="1" t="s">
        <v>117</v>
      </c>
      <c r="BW86" s="1"/>
    </row>
    <row r="87" spans="1:75">
      <c r="A87" s="1" t="s">
        <v>75</v>
      </c>
      <c r="B87" s="1" t="s">
        <v>76</v>
      </c>
      <c r="C87" s="1" t="s">
        <v>2053</v>
      </c>
      <c r="D87" s="1" t="s">
        <v>2054</v>
      </c>
      <c r="E87" s="1"/>
      <c r="F87" s="1" t="s">
        <v>2055</v>
      </c>
      <c r="G87" s="1" t="s">
        <v>2056</v>
      </c>
      <c r="H87" s="1" t="s">
        <v>2057</v>
      </c>
      <c r="I87" s="1" t="s">
        <v>2058</v>
      </c>
      <c r="J87" s="1">
        <v>7095686464</v>
      </c>
      <c r="K87" s="1" t="s">
        <v>83</v>
      </c>
      <c r="L87" s="1" t="s">
        <v>2059</v>
      </c>
      <c r="M87" s="1" t="s">
        <v>85</v>
      </c>
      <c r="N87" s="1" t="s">
        <v>2060</v>
      </c>
      <c r="O87" s="1"/>
      <c r="P87" s="1" t="s">
        <v>190</v>
      </c>
      <c r="Q87" s="1" t="s">
        <v>2061</v>
      </c>
      <c r="R87" s="1" t="s">
        <v>2062</v>
      </c>
      <c r="S87" s="1">
        <v>9440917196</v>
      </c>
      <c r="T87" s="1" t="s">
        <v>2063</v>
      </c>
      <c r="U87" s="1" t="s">
        <v>2064</v>
      </c>
      <c r="V87" s="1">
        <v>9492335142</v>
      </c>
      <c r="W87" s="1" t="s">
        <v>195</v>
      </c>
      <c r="X87" s="1" t="s">
        <v>2065</v>
      </c>
      <c r="Y87" s="1" t="s">
        <v>1321</v>
      </c>
      <c r="Z87" s="1" t="s">
        <v>601</v>
      </c>
      <c r="AA87" s="1" t="s">
        <v>2065</v>
      </c>
      <c r="AB87" s="1" t="s">
        <v>1321</v>
      </c>
      <c r="AC87" s="1" t="s">
        <v>601</v>
      </c>
      <c r="AD87" s="1">
        <v>9.59</v>
      </c>
      <c r="AE87" s="1" t="s">
        <v>96</v>
      </c>
      <c r="AF87" s="1" t="s">
        <v>2066</v>
      </c>
      <c r="AG87" s="1" t="s">
        <v>2067</v>
      </c>
      <c r="AH87" s="1" t="s">
        <v>166</v>
      </c>
      <c r="AI87" s="1" t="s">
        <v>369</v>
      </c>
      <c r="AJ87" s="1">
        <v>95</v>
      </c>
      <c r="AK87" s="1">
        <v>10</v>
      </c>
      <c r="AL87" s="1" t="s">
        <v>2068</v>
      </c>
      <c r="AM87" s="1" t="s">
        <v>2069</v>
      </c>
      <c r="AN87" s="1" t="s">
        <v>103</v>
      </c>
      <c r="AO87" s="1" t="s">
        <v>138</v>
      </c>
      <c r="AP87" s="1">
        <v>93.2</v>
      </c>
      <c r="AQ87" s="1">
        <v>9.32</v>
      </c>
      <c r="AR87" s="1"/>
      <c r="AS87" s="1"/>
      <c r="AT87" s="1"/>
      <c r="AU87" s="1"/>
      <c r="AV87" s="1"/>
      <c r="AW87" s="1"/>
      <c r="AX87" s="1" t="s">
        <v>2068</v>
      </c>
      <c r="AY87" s="1" t="s">
        <v>2070</v>
      </c>
      <c r="AZ87" s="1" t="s">
        <v>525</v>
      </c>
      <c r="BA87" s="1" t="s">
        <v>108</v>
      </c>
      <c r="BB87" s="1">
        <v>98</v>
      </c>
      <c r="BC87" s="1">
        <v>9.8</v>
      </c>
      <c r="BD87" s="1"/>
      <c r="BE87" s="1"/>
      <c r="BF87" s="1"/>
      <c r="BG87" s="1"/>
      <c r="BH87" s="1"/>
      <c r="BI87" s="1"/>
      <c r="BJ87" s="1" t="s">
        <v>2071</v>
      </c>
      <c r="BK87" s="1"/>
      <c r="BL87" s="1"/>
      <c r="BM87" s="1" t="s">
        <v>2072</v>
      </c>
      <c r="BN87" s="1">
        <v>7</v>
      </c>
      <c r="BO87" s="1" t="s">
        <v>2073</v>
      </c>
      <c r="BP87" s="1" t="str">
        <f>HYPERLINK("https://nconnect.nicmar.ac.in/storage/profile/ProfilePhoto_P25700145_843721.jpg","Download")</f>
        <v>0</v>
      </c>
      <c r="BQ87" s="3"/>
      <c r="BR87" s="3"/>
      <c r="BS87" s="1" t="s">
        <v>114</v>
      </c>
      <c r="BT87" s="1" t="s">
        <v>115</v>
      </c>
      <c r="BU87" s="1" t="s">
        <v>116</v>
      </c>
      <c r="BV87" s="1" t="s">
        <v>117</v>
      </c>
      <c r="BW87" s="1"/>
    </row>
    <row r="88" spans="1:75">
      <c r="A88" s="1" t="s">
        <v>75</v>
      </c>
      <c r="B88" s="1" t="s">
        <v>76</v>
      </c>
      <c r="C88" s="1" t="s">
        <v>2074</v>
      </c>
      <c r="D88" s="1" t="s">
        <v>2075</v>
      </c>
      <c r="E88" s="1" t="s">
        <v>2076</v>
      </c>
      <c r="F88" s="1" t="s">
        <v>457</v>
      </c>
      <c r="G88" s="1" t="s">
        <v>2077</v>
      </c>
      <c r="H88" s="1" t="s">
        <v>2078</v>
      </c>
      <c r="I88" s="1" t="s">
        <v>2079</v>
      </c>
      <c r="J88" s="1">
        <v>7260815833</v>
      </c>
      <c r="K88" s="1" t="s">
        <v>83</v>
      </c>
      <c r="L88" s="1" t="s">
        <v>2080</v>
      </c>
      <c r="M88" s="1" t="s">
        <v>85</v>
      </c>
      <c r="N88" s="1" t="s">
        <v>2081</v>
      </c>
      <c r="O88" s="1" t="s">
        <v>2082</v>
      </c>
      <c r="P88" s="1" t="s">
        <v>155</v>
      </c>
      <c r="Q88" s="1" t="s">
        <v>2083</v>
      </c>
      <c r="R88" s="1" t="s">
        <v>2084</v>
      </c>
      <c r="S88" s="1">
        <v>8210560486</v>
      </c>
      <c r="T88" s="1" t="s">
        <v>441</v>
      </c>
      <c r="U88" s="1" t="s">
        <v>2085</v>
      </c>
      <c r="V88" s="1">
        <v>9934148311</v>
      </c>
      <c r="W88" s="1" t="s">
        <v>195</v>
      </c>
      <c r="X88" s="1" t="s">
        <v>2086</v>
      </c>
      <c r="Y88" s="1" t="s">
        <v>2087</v>
      </c>
      <c r="Z88" s="1" t="s">
        <v>1802</v>
      </c>
      <c r="AA88" s="1" t="s">
        <v>2086</v>
      </c>
      <c r="AB88" s="1" t="s">
        <v>2087</v>
      </c>
      <c r="AC88" s="1" t="s">
        <v>1802</v>
      </c>
      <c r="AD88" s="1">
        <v>7.97</v>
      </c>
      <c r="AE88" s="1" t="s">
        <v>96</v>
      </c>
      <c r="AF88" s="1" t="s">
        <v>2088</v>
      </c>
      <c r="AG88" s="1" t="s">
        <v>2089</v>
      </c>
      <c r="AH88" s="1" t="s">
        <v>228</v>
      </c>
      <c r="AI88" s="1" t="s">
        <v>138</v>
      </c>
      <c r="AJ88" s="1">
        <v>85.83</v>
      </c>
      <c r="AK88" s="1">
        <v>9.03</v>
      </c>
      <c r="AL88" s="1" t="s">
        <v>2088</v>
      </c>
      <c r="AM88" s="1" t="s">
        <v>2089</v>
      </c>
      <c r="AN88" s="1" t="s">
        <v>809</v>
      </c>
      <c r="AO88" s="1" t="s">
        <v>174</v>
      </c>
      <c r="AP88" s="1">
        <v>81.33</v>
      </c>
      <c r="AQ88" s="1">
        <v>8.56</v>
      </c>
      <c r="AR88" s="1"/>
      <c r="AS88" s="1"/>
      <c r="AT88" s="1"/>
      <c r="AU88" s="1"/>
      <c r="AV88" s="1"/>
      <c r="AW88" s="1"/>
      <c r="AX88" s="1" t="s">
        <v>2090</v>
      </c>
      <c r="AY88" s="1" t="s">
        <v>2091</v>
      </c>
      <c r="AZ88" s="1" t="s">
        <v>261</v>
      </c>
      <c r="BA88" s="1" t="s">
        <v>451</v>
      </c>
      <c r="BB88" s="1">
        <v>79.16</v>
      </c>
      <c r="BC88" s="1">
        <v>7.92</v>
      </c>
      <c r="BD88" s="1"/>
      <c r="BE88" s="1"/>
      <c r="BF88" s="1"/>
      <c r="BG88" s="1"/>
      <c r="BH88" s="1"/>
      <c r="BI88" s="1"/>
      <c r="BJ88" s="1" t="s">
        <v>2092</v>
      </c>
      <c r="BK88" s="1"/>
      <c r="BL88" s="1"/>
      <c r="BM88" s="1" t="s">
        <v>2093</v>
      </c>
      <c r="BN88" s="1">
        <v>17</v>
      </c>
      <c r="BO88" s="1" t="s">
        <v>2094</v>
      </c>
      <c r="BP88" s="1" t="str">
        <f>HYPERLINK("https://nconnect.nicmar.ac.in/storage/profile/ProfilePhoto_P25700546_862451.jpg","Download")</f>
        <v>0</v>
      </c>
      <c r="BQ88" s="3"/>
      <c r="BR88" s="3"/>
      <c r="BS88" s="1" t="s">
        <v>114</v>
      </c>
      <c r="BT88" s="1" t="s">
        <v>115</v>
      </c>
      <c r="BU88" s="1" t="s">
        <v>116</v>
      </c>
      <c r="BV88" s="1" t="s">
        <v>117</v>
      </c>
      <c r="BW88" s="1"/>
    </row>
    <row r="89" spans="1:75">
      <c r="A89" s="1" t="s">
        <v>75</v>
      </c>
      <c r="B89" s="1" t="s">
        <v>76</v>
      </c>
      <c r="C89" s="1" t="s">
        <v>2095</v>
      </c>
      <c r="D89" s="1" t="s">
        <v>2096</v>
      </c>
      <c r="E89" s="1"/>
      <c r="F89" s="1" t="s">
        <v>2097</v>
      </c>
      <c r="G89" s="1" t="s">
        <v>2098</v>
      </c>
      <c r="H89" s="1" t="s">
        <v>2099</v>
      </c>
      <c r="I89" s="1" t="s">
        <v>2100</v>
      </c>
      <c r="J89" s="1">
        <v>8618327899</v>
      </c>
      <c r="K89" s="1" t="s">
        <v>187</v>
      </c>
      <c r="L89" s="1" t="s">
        <v>2101</v>
      </c>
      <c r="M89" s="1" t="s">
        <v>85</v>
      </c>
      <c r="N89" s="1" t="s">
        <v>2102</v>
      </c>
      <c r="O89" s="1"/>
      <c r="P89" s="1" t="s">
        <v>87</v>
      </c>
      <c r="Q89" s="1" t="s">
        <v>2103</v>
      </c>
      <c r="R89" s="1" t="s">
        <v>2104</v>
      </c>
      <c r="S89" s="1">
        <v>7338431029</v>
      </c>
      <c r="T89" s="1" t="s">
        <v>334</v>
      </c>
      <c r="U89" s="1" t="s">
        <v>2105</v>
      </c>
      <c r="V89" s="1">
        <v>9535545539</v>
      </c>
      <c r="W89" s="1" t="s">
        <v>2106</v>
      </c>
      <c r="X89" s="1" t="s">
        <v>2107</v>
      </c>
      <c r="Y89" s="1" t="s">
        <v>337</v>
      </c>
      <c r="Z89" s="1" t="s">
        <v>338</v>
      </c>
      <c r="AA89" s="1" t="s">
        <v>2107</v>
      </c>
      <c r="AB89" s="1" t="s">
        <v>337</v>
      </c>
      <c r="AC89" s="1" t="s">
        <v>338</v>
      </c>
      <c r="AD89" s="1">
        <v>8.67</v>
      </c>
      <c r="AE89" s="1" t="s">
        <v>96</v>
      </c>
      <c r="AF89" s="1" t="s">
        <v>2108</v>
      </c>
      <c r="AG89" s="1" t="s">
        <v>2109</v>
      </c>
      <c r="AH89" s="1" t="s">
        <v>137</v>
      </c>
      <c r="AI89" s="1" t="s">
        <v>138</v>
      </c>
      <c r="AJ89" s="1">
        <v>81.9</v>
      </c>
      <c r="AK89" s="1">
        <v>0</v>
      </c>
      <c r="AL89" s="1" t="s">
        <v>2110</v>
      </c>
      <c r="AM89" s="1" t="s">
        <v>396</v>
      </c>
      <c r="AN89" s="1" t="s">
        <v>231</v>
      </c>
      <c r="AO89" s="1" t="s">
        <v>174</v>
      </c>
      <c r="AP89" s="1">
        <v>91.5</v>
      </c>
      <c r="AQ89" s="1">
        <v>0</v>
      </c>
      <c r="AR89" s="1"/>
      <c r="AS89" s="1"/>
      <c r="AT89" s="1"/>
      <c r="AU89" s="1"/>
      <c r="AV89" s="1"/>
      <c r="AW89" s="1"/>
      <c r="AX89" s="1" t="s">
        <v>2111</v>
      </c>
      <c r="AY89" s="1" t="s">
        <v>2112</v>
      </c>
      <c r="AZ89" s="1" t="s">
        <v>450</v>
      </c>
      <c r="BA89" s="1" t="s">
        <v>293</v>
      </c>
      <c r="BB89" s="1">
        <v>76.3</v>
      </c>
      <c r="BC89" s="1">
        <v>7.63</v>
      </c>
      <c r="BD89" s="1"/>
      <c r="BE89" s="1"/>
      <c r="BF89" s="1"/>
      <c r="BG89" s="1"/>
      <c r="BH89" s="1"/>
      <c r="BI89" s="1"/>
      <c r="BJ89" s="1" t="s">
        <v>2113</v>
      </c>
      <c r="BK89" s="1"/>
      <c r="BL89" s="1"/>
      <c r="BM89" s="1" t="s">
        <v>2114</v>
      </c>
      <c r="BN89" s="1">
        <v>13</v>
      </c>
      <c r="BO89" s="1"/>
      <c r="BP89" s="1" t="str">
        <f>HYPERLINK("https://nconnect.nicmar.ac.in/storage/profile/ProfilePhoto_P25700327_437895.jpg","Download")</f>
        <v>0</v>
      </c>
      <c r="BQ89" s="3"/>
      <c r="BR89" s="3"/>
      <c r="BS89" s="1" t="s">
        <v>114</v>
      </c>
      <c r="BT89" s="1" t="s">
        <v>115</v>
      </c>
      <c r="BU89" s="1" t="s">
        <v>116</v>
      </c>
      <c r="BV89" s="1" t="s">
        <v>117</v>
      </c>
      <c r="BW89" s="1"/>
    </row>
    <row r="90" spans="1:75">
      <c r="A90" s="1" t="s">
        <v>75</v>
      </c>
      <c r="B90" s="1" t="s">
        <v>76</v>
      </c>
      <c r="C90" s="1" t="s">
        <v>2115</v>
      </c>
      <c r="D90" s="1" t="s">
        <v>2116</v>
      </c>
      <c r="E90" s="1"/>
      <c r="F90" s="1" t="s">
        <v>2117</v>
      </c>
      <c r="G90" s="1" t="s">
        <v>2118</v>
      </c>
      <c r="H90" s="1" t="s">
        <v>2119</v>
      </c>
      <c r="I90" s="1" t="s">
        <v>2120</v>
      </c>
      <c r="J90" s="1">
        <v>9496757593</v>
      </c>
      <c r="K90" s="1" t="s">
        <v>83</v>
      </c>
      <c r="L90" s="1" t="s">
        <v>2121</v>
      </c>
      <c r="M90" s="1" t="s">
        <v>85</v>
      </c>
      <c r="N90" s="1" t="s">
        <v>2122</v>
      </c>
      <c r="O90" s="1"/>
      <c r="P90" s="1" t="s">
        <v>693</v>
      </c>
      <c r="Q90" s="1" t="s">
        <v>2123</v>
      </c>
      <c r="R90" s="1" t="s">
        <v>2124</v>
      </c>
      <c r="S90" s="1">
        <v>9496731968</v>
      </c>
      <c r="T90" s="1" t="s">
        <v>2125</v>
      </c>
      <c r="U90" s="1" t="s">
        <v>2126</v>
      </c>
      <c r="V90" s="1">
        <v>9656731968</v>
      </c>
      <c r="W90" s="1" t="s">
        <v>92</v>
      </c>
      <c r="X90" s="1" t="s">
        <v>2127</v>
      </c>
      <c r="Y90" s="1" t="s">
        <v>2128</v>
      </c>
      <c r="Z90" s="1" t="s">
        <v>497</v>
      </c>
      <c r="AA90" s="1" t="s">
        <v>2127</v>
      </c>
      <c r="AB90" s="1" t="s">
        <v>2128</v>
      </c>
      <c r="AC90" s="1" t="s">
        <v>497</v>
      </c>
      <c r="AD90" s="1">
        <v>8.74</v>
      </c>
      <c r="AE90" s="1" t="s">
        <v>96</v>
      </c>
      <c r="AF90" s="1" t="s">
        <v>2129</v>
      </c>
      <c r="AG90" s="1" t="s">
        <v>2130</v>
      </c>
      <c r="AH90" s="1" t="s">
        <v>315</v>
      </c>
      <c r="AI90" s="1" t="s">
        <v>316</v>
      </c>
      <c r="AJ90" s="1">
        <v>95</v>
      </c>
      <c r="AK90" s="1">
        <v>10</v>
      </c>
      <c r="AL90" s="1" t="s">
        <v>2129</v>
      </c>
      <c r="AM90" s="1" t="s">
        <v>2130</v>
      </c>
      <c r="AN90" s="1" t="s">
        <v>317</v>
      </c>
      <c r="AO90" s="1" t="s">
        <v>137</v>
      </c>
      <c r="AP90" s="1">
        <v>79.8</v>
      </c>
      <c r="AQ90" s="1">
        <v>8.4</v>
      </c>
      <c r="AR90" s="1"/>
      <c r="AS90" s="1"/>
      <c r="AT90" s="1"/>
      <c r="AU90" s="1"/>
      <c r="AV90" s="1"/>
      <c r="AW90" s="1"/>
      <c r="AX90" s="1" t="s">
        <v>2131</v>
      </c>
      <c r="AY90" s="1" t="s">
        <v>2131</v>
      </c>
      <c r="AZ90" s="1" t="s">
        <v>677</v>
      </c>
      <c r="BA90" s="1" t="s">
        <v>425</v>
      </c>
      <c r="BB90" s="1">
        <v>75.8</v>
      </c>
      <c r="BC90" s="1">
        <v>7.58</v>
      </c>
      <c r="BD90" s="1"/>
      <c r="BE90" s="1"/>
      <c r="BF90" s="1"/>
      <c r="BG90" s="1"/>
      <c r="BH90" s="1"/>
      <c r="BI90" s="1"/>
      <c r="BJ90" s="1" t="s">
        <v>2132</v>
      </c>
      <c r="BK90" s="1" t="s">
        <v>2133</v>
      </c>
      <c r="BL90" s="1" t="s">
        <v>1829</v>
      </c>
      <c r="BM90" s="1" t="s">
        <v>2134</v>
      </c>
      <c r="BN90" s="1">
        <v>12</v>
      </c>
      <c r="BO90" s="1" t="s">
        <v>2135</v>
      </c>
      <c r="BP90" s="1" t="str">
        <f>HYPERLINK("https://nconnect.nicmar.ac.in/storage/profile/ProfilePhoto_P25700493_683249.jpg","Download")</f>
        <v>0</v>
      </c>
      <c r="BQ90" s="3"/>
      <c r="BR90" s="3"/>
      <c r="BS90" s="1" t="s">
        <v>114</v>
      </c>
      <c r="BT90" s="1" t="s">
        <v>115</v>
      </c>
      <c r="BU90" s="1" t="s">
        <v>116</v>
      </c>
      <c r="BV90" s="1" t="s">
        <v>117</v>
      </c>
      <c r="BW90" s="1"/>
    </row>
    <row r="91" spans="1:75">
      <c r="A91" s="1" t="s">
        <v>75</v>
      </c>
      <c r="B91" s="1" t="s">
        <v>76</v>
      </c>
      <c r="C91" s="1" t="s">
        <v>2136</v>
      </c>
      <c r="D91" s="1" t="s">
        <v>949</v>
      </c>
      <c r="E91" s="1" t="s">
        <v>2137</v>
      </c>
      <c r="F91" s="1" t="s">
        <v>2138</v>
      </c>
      <c r="G91" s="1" t="s">
        <v>2139</v>
      </c>
      <c r="H91" s="1" t="s">
        <v>2140</v>
      </c>
      <c r="I91" s="1" t="s">
        <v>2141</v>
      </c>
      <c r="J91" s="1">
        <v>7057998763</v>
      </c>
      <c r="K91" s="1" t="s">
        <v>83</v>
      </c>
      <c r="L91" s="1" t="s">
        <v>2142</v>
      </c>
      <c r="M91" s="1" t="s">
        <v>85</v>
      </c>
      <c r="N91" s="1" t="s">
        <v>2143</v>
      </c>
      <c r="O91" s="1"/>
      <c r="P91" s="1" t="s">
        <v>245</v>
      </c>
      <c r="Q91" s="1" t="s">
        <v>2144</v>
      </c>
      <c r="R91" s="1" t="s">
        <v>2137</v>
      </c>
      <c r="S91" s="1">
        <v>7020753253</v>
      </c>
      <c r="T91" s="1" t="s">
        <v>2145</v>
      </c>
      <c r="U91" s="1" t="s">
        <v>685</v>
      </c>
      <c r="V91" s="1">
        <v>7020753052</v>
      </c>
      <c r="W91" s="1" t="s">
        <v>280</v>
      </c>
      <c r="X91" s="1" t="s">
        <v>2146</v>
      </c>
      <c r="Y91" s="1" t="s">
        <v>1923</v>
      </c>
      <c r="Z91" s="1" t="s">
        <v>162</v>
      </c>
      <c r="AA91" s="1" t="s">
        <v>2146</v>
      </c>
      <c r="AB91" s="1" t="s">
        <v>1923</v>
      </c>
      <c r="AC91" s="1" t="s">
        <v>162</v>
      </c>
      <c r="AD91" s="1">
        <v>8.36</v>
      </c>
      <c r="AE91" s="1" t="s">
        <v>96</v>
      </c>
      <c r="AF91" s="1" t="s">
        <v>2147</v>
      </c>
      <c r="AG91" s="1" t="s">
        <v>2148</v>
      </c>
      <c r="AH91" s="1" t="s">
        <v>227</v>
      </c>
      <c r="AI91" s="1" t="s">
        <v>100</v>
      </c>
      <c r="AJ91" s="1">
        <v>72.8</v>
      </c>
      <c r="AK91" s="1"/>
      <c r="AL91" s="1" t="s">
        <v>2149</v>
      </c>
      <c r="AM91" s="1" t="s">
        <v>2148</v>
      </c>
      <c r="AN91" s="1" t="s">
        <v>255</v>
      </c>
      <c r="AO91" s="1" t="s">
        <v>577</v>
      </c>
      <c r="AP91" s="1">
        <v>64.92</v>
      </c>
      <c r="AQ91" s="1"/>
      <c r="AR91" s="1"/>
      <c r="AS91" s="1"/>
      <c r="AT91" s="1"/>
      <c r="AU91" s="1"/>
      <c r="AV91" s="1"/>
      <c r="AW91" s="1"/>
      <c r="AX91" s="1" t="s">
        <v>2150</v>
      </c>
      <c r="AY91" s="1" t="s">
        <v>2151</v>
      </c>
      <c r="AZ91" s="1" t="s">
        <v>107</v>
      </c>
      <c r="BA91" s="1" t="s">
        <v>141</v>
      </c>
      <c r="BB91" s="1">
        <v>73.7</v>
      </c>
      <c r="BC91" s="1">
        <v>8.48</v>
      </c>
      <c r="BD91" s="1"/>
      <c r="BE91" s="1"/>
      <c r="BF91" s="1"/>
      <c r="BG91" s="1"/>
      <c r="BH91" s="1"/>
      <c r="BI91" s="1"/>
      <c r="BJ91" s="1" t="s">
        <v>2152</v>
      </c>
      <c r="BK91" s="1"/>
      <c r="BL91" s="1"/>
      <c r="BM91" s="1" t="s">
        <v>2153</v>
      </c>
      <c r="BN91" s="1">
        <v>75</v>
      </c>
      <c r="BO91" s="1"/>
      <c r="BP91" s="1" t="str">
        <f>HYPERLINK("https://nconnect.nicmar.ac.in/storage/profile/ProfilePhoto_P25700147_396871.jpg","Download")</f>
        <v>0</v>
      </c>
      <c r="BQ91" s="3"/>
      <c r="BR91" s="3"/>
      <c r="BS91" s="1" t="s">
        <v>114</v>
      </c>
      <c r="BT91" s="1" t="s">
        <v>115</v>
      </c>
      <c r="BU91" s="1" t="s">
        <v>116</v>
      </c>
      <c r="BV91" s="1" t="s">
        <v>117</v>
      </c>
      <c r="BW91" s="1"/>
    </row>
    <row r="92" spans="1:75">
      <c r="A92" s="1" t="s">
        <v>349</v>
      </c>
      <c r="B92" s="1" t="s">
        <v>76</v>
      </c>
      <c r="C92" s="1" t="s">
        <v>2154</v>
      </c>
      <c r="D92" s="1" t="s">
        <v>2155</v>
      </c>
      <c r="E92" s="1" t="s">
        <v>2156</v>
      </c>
      <c r="F92" s="1" t="s">
        <v>2157</v>
      </c>
      <c r="G92" s="1" t="s">
        <v>2158</v>
      </c>
      <c r="H92" s="1" t="s">
        <v>2159</v>
      </c>
      <c r="I92" s="1" t="s">
        <v>2160</v>
      </c>
      <c r="J92" s="1">
        <v>9326542755</v>
      </c>
      <c r="K92" s="1" t="s">
        <v>83</v>
      </c>
      <c r="L92" s="1" t="s">
        <v>2161</v>
      </c>
      <c r="M92" s="1" t="s">
        <v>85</v>
      </c>
      <c r="N92" s="1" t="s">
        <v>621</v>
      </c>
      <c r="O92" s="1"/>
      <c r="P92" s="1" t="s">
        <v>245</v>
      </c>
      <c r="Q92" s="1" t="s">
        <v>2162</v>
      </c>
      <c r="R92" s="1" t="s">
        <v>2157</v>
      </c>
      <c r="S92" s="1">
        <v>9223394330</v>
      </c>
      <c r="T92" s="1" t="s">
        <v>248</v>
      </c>
      <c r="U92" s="1" t="s">
        <v>2001</v>
      </c>
      <c r="V92" s="1">
        <v>9833954330</v>
      </c>
      <c r="W92" s="1" t="s">
        <v>2163</v>
      </c>
      <c r="X92" s="1" t="s">
        <v>2164</v>
      </c>
      <c r="Y92" s="1" t="s">
        <v>251</v>
      </c>
      <c r="Z92" s="1" t="s">
        <v>162</v>
      </c>
      <c r="AA92" s="1" t="s">
        <v>2164</v>
      </c>
      <c r="AB92" s="1" t="s">
        <v>251</v>
      </c>
      <c r="AC92" s="1" t="s">
        <v>162</v>
      </c>
      <c r="AD92" s="1">
        <v>8.28</v>
      </c>
      <c r="AE92" s="1" t="s">
        <v>96</v>
      </c>
      <c r="AF92" s="1" t="s">
        <v>2165</v>
      </c>
      <c r="AG92" s="1" t="s">
        <v>1015</v>
      </c>
      <c r="AH92" s="1" t="s">
        <v>103</v>
      </c>
      <c r="AI92" s="1" t="s">
        <v>397</v>
      </c>
      <c r="AJ92" s="1">
        <v>92.6</v>
      </c>
      <c r="AK92" s="1"/>
      <c r="AL92" s="1" t="s">
        <v>2166</v>
      </c>
      <c r="AM92" s="1" t="s">
        <v>1015</v>
      </c>
      <c r="AN92" s="1" t="s">
        <v>525</v>
      </c>
      <c r="AO92" s="1" t="s">
        <v>809</v>
      </c>
      <c r="AP92" s="1">
        <v>81.38</v>
      </c>
      <c r="AQ92" s="1"/>
      <c r="AR92" s="1"/>
      <c r="AS92" s="1"/>
      <c r="AT92" s="1"/>
      <c r="AU92" s="1"/>
      <c r="AV92" s="1"/>
      <c r="AW92" s="1"/>
      <c r="AX92" s="1" t="s">
        <v>259</v>
      </c>
      <c r="AY92" s="1" t="s">
        <v>2167</v>
      </c>
      <c r="AZ92" s="1" t="s">
        <v>474</v>
      </c>
      <c r="BA92" s="1" t="s">
        <v>478</v>
      </c>
      <c r="BB92" s="1">
        <v>73.65</v>
      </c>
      <c r="BC92" s="1">
        <v>8.15</v>
      </c>
      <c r="BD92" s="1"/>
      <c r="BE92" s="1"/>
      <c r="BF92" s="1"/>
      <c r="BG92" s="1"/>
      <c r="BH92" s="1"/>
      <c r="BI92" s="1"/>
      <c r="BJ92" s="1" t="s">
        <v>2168</v>
      </c>
      <c r="BK92" s="1" t="s">
        <v>2169</v>
      </c>
      <c r="BL92" s="1" t="s">
        <v>2170</v>
      </c>
      <c r="BM92" s="1" t="s">
        <v>2171</v>
      </c>
      <c r="BN92" s="1">
        <v>14</v>
      </c>
      <c r="BO92" s="1" t="s">
        <v>2172</v>
      </c>
      <c r="BP92" s="1" t="str">
        <f>HYPERLINK("https://nconnect.nicmar.ac.in/storage/profile/ProfilePhoto_P25701147_438629.jpg","Download")</f>
        <v>0</v>
      </c>
      <c r="BQ92" s="3"/>
      <c r="BR92" s="3"/>
      <c r="BS92" s="1" t="s">
        <v>114</v>
      </c>
      <c r="BT92" s="1" t="s">
        <v>115</v>
      </c>
      <c r="BU92" s="1" t="s">
        <v>116</v>
      </c>
      <c r="BV92" s="1" t="s">
        <v>117</v>
      </c>
      <c r="BW92" s="1"/>
    </row>
    <row r="93" spans="1:75">
      <c r="A93" s="1" t="s">
        <v>75</v>
      </c>
      <c r="B93" s="1" t="s">
        <v>76</v>
      </c>
      <c r="C93" s="1" t="s">
        <v>2173</v>
      </c>
      <c r="D93" s="1" t="s">
        <v>2174</v>
      </c>
      <c r="E93" s="1"/>
      <c r="F93" s="1" t="s">
        <v>885</v>
      </c>
      <c r="G93" s="1" t="s">
        <v>2175</v>
      </c>
      <c r="H93" s="1" t="s">
        <v>2176</v>
      </c>
      <c r="I93" s="1" t="s">
        <v>2176</v>
      </c>
      <c r="J93" s="1">
        <v>8861189669</v>
      </c>
      <c r="K93" s="1" t="s">
        <v>187</v>
      </c>
      <c r="L93" s="1" t="s">
        <v>2177</v>
      </c>
      <c r="M93" s="1" t="s">
        <v>85</v>
      </c>
      <c r="N93" s="1" t="s">
        <v>2178</v>
      </c>
      <c r="O93" s="1"/>
      <c r="P93" s="1" t="s">
        <v>275</v>
      </c>
      <c r="Q93" s="1" t="s">
        <v>2179</v>
      </c>
      <c r="R93" s="1" t="s">
        <v>2180</v>
      </c>
      <c r="S93" s="1">
        <v>9900306365</v>
      </c>
      <c r="T93" s="1" t="s">
        <v>2181</v>
      </c>
      <c r="U93" s="1" t="s">
        <v>2182</v>
      </c>
      <c r="V93" s="1">
        <v>9591731589</v>
      </c>
      <c r="W93" s="1" t="s">
        <v>92</v>
      </c>
      <c r="X93" s="1" t="s">
        <v>2183</v>
      </c>
      <c r="Y93" s="1" t="s">
        <v>337</v>
      </c>
      <c r="Z93" s="1" t="s">
        <v>338</v>
      </c>
      <c r="AA93" s="1" t="s">
        <v>2183</v>
      </c>
      <c r="AB93" s="1" t="s">
        <v>337</v>
      </c>
      <c r="AC93" s="1" t="s">
        <v>338</v>
      </c>
      <c r="AD93" s="1">
        <v>8.51</v>
      </c>
      <c r="AE93" s="1" t="s">
        <v>96</v>
      </c>
      <c r="AF93" s="1" t="s">
        <v>2184</v>
      </c>
      <c r="AG93" s="1" t="s">
        <v>898</v>
      </c>
      <c r="AH93" s="1" t="s">
        <v>99</v>
      </c>
      <c r="AI93" s="1" t="s">
        <v>369</v>
      </c>
      <c r="AJ93" s="1">
        <v>78.4</v>
      </c>
      <c r="AK93" s="1"/>
      <c r="AL93" s="1" t="s">
        <v>2185</v>
      </c>
      <c r="AM93" s="1" t="s">
        <v>1170</v>
      </c>
      <c r="AN93" s="1" t="s">
        <v>397</v>
      </c>
      <c r="AO93" s="1" t="s">
        <v>104</v>
      </c>
      <c r="AP93" s="1">
        <v>66.33</v>
      </c>
      <c r="AQ93" s="1"/>
      <c r="AR93" s="1"/>
      <c r="AS93" s="1"/>
      <c r="AT93" s="1"/>
      <c r="AU93" s="1"/>
      <c r="AV93" s="1"/>
      <c r="AW93" s="1"/>
      <c r="AX93" s="1" t="s">
        <v>2186</v>
      </c>
      <c r="AY93" s="1" t="s">
        <v>2187</v>
      </c>
      <c r="AZ93" s="1" t="s">
        <v>107</v>
      </c>
      <c r="BA93" s="1" t="s">
        <v>655</v>
      </c>
      <c r="BB93" s="1">
        <v>86.9</v>
      </c>
      <c r="BC93" s="1">
        <v>8.69</v>
      </c>
      <c r="BD93" s="1"/>
      <c r="BE93" s="1"/>
      <c r="BF93" s="1"/>
      <c r="BG93" s="1"/>
      <c r="BH93" s="1"/>
      <c r="BI93" s="1"/>
      <c r="BJ93" s="1" t="s">
        <v>2188</v>
      </c>
      <c r="BK93" s="1" t="s">
        <v>2189</v>
      </c>
      <c r="BL93" s="1" t="s">
        <v>530</v>
      </c>
      <c r="BM93" s="1" t="s">
        <v>2190</v>
      </c>
      <c r="BN93" s="1">
        <v>33</v>
      </c>
      <c r="BO93" s="1" t="s">
        <v>2191</v>
      </c>
      <c r="BP93" s="1" t="str">
        <f>HYPERLINK("https://nconnect.nicmar.ac.in/storage/profile/ProfilePhoto_P25700633_541692.jpg","Download")</f>
        <v>0</v>
      </c>
      <c r="BQ93" s="3"/>
      <c r="BR93" s="3"/>
      <c r="BS93" s="1" t="s">
        <v>114</v>
      </c>
      <c r="BT93" s="1" t="s">
        <v>115</v>
      </c>
      <c r="BU93" s="1" t="s">
        <v>116</v>
      </c>
      <c r="BV93" s="1" t="s">
        <v>117</v>
      </c>
      <c r="BW93" s="1"/>
    </row>
    <row r="94" spans="1:75">
      <c r="A94" s="1" t="s">
        <v>349</v>
      </c>
      <c r="B94" s="1" t="s">
        <v>76</v>
      </c>
      <c r="C94" s="1" t="s">
        <v>2192</v>
      </c>
      <c r="D94" s="1" t="s">
        <v>2193</v>
      </c>
      <c r="E94" s="1"/>
      <c r="F94" s="1" t="s">
        <v>2194</v>
      </c>
      <c r="G94" s="1" t="s">
        <v>2195</v>
      </c>
      <c r="H94" s="1" t="s">
        <v>2196</v>
      </c>
      <c r="I94" s="1" t="s">
        <v>2197</v>
      </c>
      <c r="J94" s="1">
        <v>9774486918</v>
      </c>
      <c r="K94" s="1" t="s">
        <v>83</v>
      </c>
      <c r="L94" s="1" t="s">
        <v>2198</v>
      </c>
      <c r="M94" s="1" t="s">
        <v>85</v>
      </c>
      <c r="N94" s="1" t="s">
        <v>2199</v>
      </c>
      <c r="O94" s="1"/>
      <c r="P94" s="1" t="s">
        <v>87</v>
      </c>
      <c r="Q94" s="1" t="s">
        <v>2200</v>
      </c>
      <c r="R94" s="1" t="s">
        <v>2201</v>
      </c>
      <c r="S94" s="1">
        <v>9774862616</v>
      </c>
      <c r="T94" s="1" t="s">
        <v>222</v>
      </c>
      <c r="U94" s="1" t="s">
        <v>2202</v>
      </c>
      <c r="V94" s="1">
        <v>9774012767</v>
      </c>
      <c r="W94" s="1" t="s">
        <v>465</v>
      </c>
      <c r="X94" s="1" t="s">
        <v>2203</v>
      </c>
      <c r="Y94" s="1" t="s">
        <v>2204</v>
      </c>
      <c r="Z94" s="1" t="s">
        <v>2205</v>
      </c>
      <c r="AA94" s="1" t="s">
        <v>2203</v>
      </c>
      <c r="AB94" s="1" t="s">
        <v>2204</v>
      </c>
      <c r="AC94" s="1" t="s">
        <v>2205</v>
      </c>
      <c r="AD94" s="1">
        <v>7.49</v>
      </c>
      <c r="AE94" s="1" t="s">
        <v>96</v>
      </c>
      <c r="AF94" s="1" t="s">
        <v>2206</v>
      </c>
      <c r="AG94" s="1" t="s">
        <v>2207</v>
      </c>
      <c r="AH94" s="1" t="s">
        <v>315</v>
      </c>
      <c r="AI94" s="1" t="s">
        <v>227</v>
      </c>
      <c r="AJ94" s="1">
        <v>89.3</v>
      </c>
      <c r="AK94" s="1">
        <v>9.4</v>
      </c>
      <c r="AL94" s="1" t="s">
        <v>2208</v>
      </c>
      <c r="AM94" s="1" t="s">
        <v>2207</v>
      </c>
      <c r="AN94" s="1" t="s">
        <v>369</v>
      </c>
      <c r="AO94" s="1" t="s">
        <v>206</v>
      </c>
      <c r="AP94" s="1">
        <v>70.2</v>
      </c>
      <c r="AQ94" s="1"/>
      <c r="AR94" s="1"/>
      <c r="AS94" s="1"/>
      <c r="AT94" s="1"/>
      <c r="AU94" s="1"/>
      <c r="AV94" s="1"/>
      <c r="AW94" s="1"/>
      <c r="AX94" s="1" t="s">
        <v>2209</v>
      </c>
      <c r="AY94" s="1" t="s">
        <v>2209</v>
      </c>
      <c r="AZ94" s="1" t="s">
        <v>677</v>
      </c>
      <c r="BA94" s="1" t="s">
        <v>425</v>
      </c>
      <c r="BB94" s="1">
        <v>70.4</v>
      </c>
      <c r="BC94" s="1">
        <v>7.04</v>
      </c>
      <c r="BD94" s="1"/>
      <c r="BE94" s="1"/>
      <c r="BF94" s="1"/>
      <c r="BG94" s="1"/>
      <c r="BH94" s="1"/>
      <c r="BI94" s="1"/>
      <c r="BJ94" s="1" t="s">
        <v>322</v>
      </c>
      <c r="BK94" s="1" t="s">
        <v>2210</v>
      </c>
      <c r="BL94" s="1" t="s">
        <v>530</v>
      </c>
      <c r="BM94" s="1" t="s">
        <v>2211</v>
      </c>
      <c r="BN94" s="1">
        <v>8</v>
      </c>
      <c r="BO94" s="1"/>
      <c r="BP94" s="1" t="str">
        <f>HYPERLINK("https://nconnect.nicmar.ac.in/storage/profile/ProfilePhoto_P25701057_742385.jpg","Download")</f>
        <v>0</v>
      </c>
      <c r="BQ94" s="3"/>
      <c r="BR94" s="3"/>
      <c r="BS94" s="1" t="s">
        <v>114</v>
      </c>
      <c r="BT94" s="1" t="s">
        <v>115</v>
      </c>
      <c r="BU94" s="1" t="s">
        <v>116</v>
      </c>
      <c r="BV94" s="1" t="s">
        <v>117</v>
      </c>
      <c r="BW94" s="1"/>
    </row>
    <row r="95" spans="1:75">
      <c r="A95" s="1" t="s">
        <v>75</v>
      </c>
      <c r="B95" s="1" t="s">
        <v>76</v>
      </c>
      <c r="C95" s="1" t="s">
        <v>2212</v>
      </c>
      <c r="D95" s="1" t="s">
        <v>1482</v>
      </c>
      <c r="E95" s="1"/>
      <c r="F95" s="1" t="s">
        <v>930</v>
      </c>
      <c r="G95" s="1" t="s">
        <v>2213</v>
      </c>
      <c r="H95" s="1" t="s">
        <v>2214</v>
      </c>
      <c r="I95" s="1" t="s">
        <v>2215</v>
      </c>
      <c r="J95" s="1">
        <v>9495192895</v>
      </c>
      <c r="K95" s="1" t="s">
        <v>83</v>
      </c>
      <c r="L95" s="1" t="s">
        <v>2216</v>
      </c>
      <c r="M95" s="1" t="s">
        <v>85</v>
      </c>
      <c r="N95" s="1" t="s">
        <v>2217</v>
      </c>
      <c r="O95" s="1"/>
      <c r="P95" s="1" t="s">
        <v>245</v>
      </c>
      <c r="Q95" s="1" t="s">
        <v>2218</v>
      </c>
      <c r="R95" s="1" t="s">
        <v>2219</v>
      </c>
      <c r="S95" s="1">
        <v>9745444533</v>
      </c>
      <c r="T95" s="1" t="s">
        <v>2220</v>
      </c>
      <c r="U95" s="1" t="s">
        <v>2221</v>
      </c>
      <c r="V95" s="1">
        <v>9400490160</v>
      </c>
      <c r="W95" s="1" t="s">
        <v>280</v>
      </c>
      <c r="X95" s="1" t="s">
        <v>2222</v>
      </c>
      <c r="Y95" s="1" t="s">
        <v>496</v>
      </c>
      <c r="Z95" s="1" t="s">
        <v>497</v>
      </c>
      <c r="AA95" s="1" t="s">
        <v>2222</v>
      </c>
      <c r="AB95" s="1" t="s">
        <v>496</v>
      </c>
      <c r="AC95" s="1" t="s">
        <v>497</v>
      </c>
      <c r="AD95" s="1">
        <v>9.21</v>
      </c>
      <c r="AE95" s="1" t="s">
        <v>96</v>
      </c>
      <c r="AF95" s="1" t="s">
        <v>2223</v>
      </c>
      <c r="AG95" s="1" t="s">
        <v>2224</v>
      </c>
      <c r="AH95" s="1" t="s">
        <v>704</v>
      </c>
      <c r="AI95" s="1" t="s">
        <v>315</v>
      </c>
      <c r="AJ95" s="1">
        <v>95</v>
      </c>
      <c r="AK95" s="1">
        <v>10</v>
      </c>
      <c r="AL95" s="1" t="s">
        <v>2223</v>
      </c>
      <c r="AM95" s="1" t="s">
        <v>2224</v>
      </c>
      <c r="AN95" s="1" t="s">
        <v>315</v>
      </c>
      <c r="AO95" s="1" t="s">
        <v>317</v>
      </c>
      <c r="AP95" s="1">
        <v>86.4</v>
      </c>
      <c r="AQ95" s="1"/>
      <c r="AR95" s="1"/>
      <c r="AS95" s="1"/>
      <c r="AT95" s="1"/>
      <c r="AU95" s="1"/>
      <c r="AV95" s="1"/>
      <c r="AW95" s="1"/>
      <c r="AX95" s="1" t="s">
        <v>2225</v>
      </c>
      <c r="AY95" s="1" t="s">
        <v>2226</v>
      </c>
      <c r="AZ95" s="1" t="s">
        <v>173</v>
      </c>
      <c r="BA95" s="1" t="s">
        <v>1410</v>
      </c>
      <c r="BB95" s="1">
        <v>80.55</v>
      </c>
      <c r="BC95" s="1">
        <v>8.43</v>
      </c>
      <c r="BD95" s="1"/>
      <c r="BE95" s="1"/>
      <c r="BF95" s="1"/>
      <c r="BG95" s="1"/>
      <c r="BH95" s="1"/>
      <c r="BI95" s="1"/>
      <c r="BJ95" s="1" t="s">
        <v>2227</v>
      </c>
      <c r="BK95" s="1" t="s">
        <v>2228</v>
      </c>
      <c r="BL95" s="1" t="s">
        <v>111</v>
      </c>
      <c r="BM95" s="1" t="s">
        <v>2229</v>
      </c>
      <c r="BN95" s="1">
        <v>10</v>
      </c>
      <c r="BO95" s="1" t="s">
        <v>2230</v>
      </c>
      <c r="BP95" s="1" t="str">
        <f>HYPERLINK("https://nconnect.nicmar.ac.in/storage/profile/ProfilePhoto_P25700566_326841.jpg","Download")</f>
        <v>0</v>
      </c>
      <c r="BQ95" s="3"/>
      <c r="BR95" s="3"/>
      <c r="BS95" s="1" t="s">
        <v>114</v>
      </c>
      <c r="BT95" s="1" t="s">
        <v>115</v>
      </c>
      <c r="BU95" s="1" t="s">
        <v>116</v>
      </c>
      <c r="BV95" s="1" t="s">
        <v>117</v>
      </c>
      <c r="BW95" s="1"/>
    </row>
    <row r="96" spans="1:75">
      <c r="A96" s="1" t="s">
        <v>75</v>
      </c>
      <c r="B96" s="1" t="s">
        <v>76</v>
      </c>
      <c r="C96" s="1" t="s">
        <v>2231</v>
      </c>
      <c r="D96" s="1" t="s">
        <v>2232</v>
      </c>
      <c r="E96" s="1" t="s">
        <v>1873</v>
      </c>
      <c r="F96" s="1" t="s">
        <v>2233</v>
      </c>
      <c r="G96" s="1" t="s">
        <v>2234</v>
      </c>
      <c r="H96" s="1" t="s">
        <v>2235</v>
      </c>
      <c r="I96" s="1" t="s">
        <v>2236</v>
      </c>
      <c r="J96" s="1">
        <v>9022806743</v>
      </c>
      <c r="K96" s="1" t="s">
        <v>83</v>
      </c>
      <c r="L96" s="1" t="s">
        <v>2237</v>
      </c>
      <c r="M96" s="1" t="s">
        <v>85</v>
      </c>
      <c r="N96" s="1" t="s">
        <v>2238</v>
      </c>
      <c r="O96" s="1"/>
      <c r="P96" s="1" t="s">
        <v>2239</v>
      </c>
      <c r="Q96" s="1" t="s">
        <v>2240</v>
      </c>
      <c r="R96" s="1" t="s">
        <v>2241</v>
      </c>
      <c r="S96" s="1">
        <v>8087894240</v>
      </c>
      <c r="T96" s="1" t="s">
        <v>441</v>
      </c>
      <c r="U96" s="1" t="s">
        <v>2242</v>
      </c>
      <c r="V96" s="1">
        <v>9420484422</v>
      </c>
      <c r="W96" s="1" t="s">
        <v>92</v>
      </c>
      <c r="X96" s="1" t="s">
        <v>2243</v>
      </c>
      <c r="Y96" s="1" t="s">
        <v>1965</v>
      </c>
      <c r="Z96" s="1" t="s">
        <v>162</v>
      </c>
      <c r="AA96" s="1" t="s">
        <v>2243</v>
      </c>
      <c r="AB96" s="1" t="s">
        <v>1965</v>
      </c>
      <c r="AC96" s="1" t="s">
        <v>162</v>
      </c>
      <c r="AD96" s="1">
        <v>8.72</v>
      </c>
      <c r="AE96" s="1" t="s">
        <v>96</v>
      </c>
      <c r="AF96" s="1" t="s">
        <v>2244</v>
      </c>
      <c r="AG96" s="1" t="s">
        <v>1015</v>
      </c>
      <c r="AH96" s="1" t="s">
        <v>206</v>
      </c>
      <c r="AI96" s="1" t="s">
        <v>104</v>
      </c>
      <c r="AJ96" s="1">
        <v>82</v>
      </c>
      <c r="AK96" s="1"/>
      <c r="AL96" s="1"/>
      <c r="AM96" s="1"/>
      <c r="AN96" s="1"/>
      <c r="AO96" s="1"/>
      <c r="AP96" s="1"/>
      <c r="AQ96" s="1"/>
      <c r="AR96" s="1" t="s">
        <v>256</v>
      </c>
      <c r="AS96" s="1" t="s">
        <v>2245</v>
      </c>
      <c r="AT96" s="1" t="s">
        <v>231</v>
      </c>
      <c r="AU96" s="1" t="s">
        <v>968</v>
      </c>
      <c r="AV96" s="1">
        <v>83.63</v>
      </c>
      <c r="AW96" s="1"/>
      <c r="AX96" s="1" t="s">
        <v>229</v>
      </c>
      <c r="AY96" s="1" t="s">
        <v>2246</v>
      </c>
      <c r="AZ96" s="1" t="s">
        <v>2247</v>
      </c>
      <c r="BA96" s="1" t="s">
        <v>451</v>
      </c>
      <c r="BB96" s="1">
        <v>70.5</v>
      </c>
      <c r="BC96" s="1">
        <v>7.8</v>
      </c>
      <c r="BD96" s="1"/>
      <c r="BE96" s="1"/>
      <c r="BF96" s="1"/>
      <c r="BG96" s="1"/>
      <c r="BH96" s="1"/>
      <c r="BI96" s="1"/>
      <c r="BJ96" s="1" t="s">
        <v>401</v>
      </c>
      <c r="BK96" s="1"/>
      <c r="BL96" s="1"/>
      <c r="BM96" s="1" t="s">
        <v>2248</v>
      </c>
      <c r="BN96" s="1">
        <v>14</v>
      </c>
      <c r="BO96" s="1" t="s">
        <v>2249</v>
      </c>
      <c r="BP96" s="1" t="str">
        <f>HYPERLINK("https://nconnect.nicmar.ac.in/storage/profile/ProfilePhoto_P25700101_136785.jpg","Download")</f>
        <v>0</v>
      </c>
      <c r="BQ96" s="3"/>
      <c r="BR96" s="3"/>
      <c r="BS96" s="1" t="s">
        <v>114</v>
      </c>
      <c r="BT96" s="1" t="s">
        <v>115</v>
      </c>
      <c r="BU96" s="1" t="s">
        <v>116</v>
      </c>
      <c r="BV96" s="1" t="s">
        <v>117</v>
      </c>
      <c r="BW96" s="1"/>
    </row>
    <row r="97" spans="1:75">
      <c r="A97" s="1" t="s">
        <v>75</v>
      </c>
      <c r="B97" s="1" t="s">
        <v>76</v>
      </c>
      <c r="C97" s="1" t="s">
        <v>2250</v>
      </c>
      <c r="D97" s="1" t="s">
        <v>2251</v>
      </c>
      <c r="E97" s="1" t="s">
        <v>2252</v>
      </c>
      <c r="F97" s="1" t="s">
        <v>407</v>
      </c>
      <c r="G97" s="1" t="s">
        <v>2253</v>
      </c>
      <c r="H97" s="1" t="s">
        <v>2254</v>
      </c>
      <c r="I97" s="1" t="s">
        <v>2255</v>
      </c>
      <c r="J97" s="1">
        <v>9309983597</v>
      </c>
      <c r="K97" s="1" t="s">
        <v>83</v>
      </c>
      <c r="L97" s="1" t="s">
        <v>2256</v>
      </c>
      <c r="M97" s="1" t="s">
        <v>85</v>
      </c>
      <c r="N97" s="1" t="s">
        <v>2081</v>
      </c>
      <c r="O97" s="1" t="s">
        <v>2257</v>
      </c>
      <c r="P97" s="1" t="s">
        <v>87</v>
      </c>
      <c r="Q97" s="1" t="s">
        <v>2258</v>
      </c>
      <c r="R97" s="1" t="s">
        <v>2259</v>
      </c>
      <c r="S97" s="1">
        <v>9421480654</v>
      </c>
      <c r="T97" s="1" t="s">
        <v>2260</v>
      </c>
      <c r="U97" s="1" t="s">
        <v>2261</v>
      </c>
      <c r="V97" s="1">
        <v>7796339869</v>
      </c>
      <c r="W97" s="1" t="s">
        <v>92</v>
      </c>
      <c r="X97" s="1" t="s">
        <v>2262</v>
      </c>
      <c r="Y97" s="1" t="s">
        <v>2263</v>
      </c>
      <c r="Z97" s="1" t="s">
        <v>162</v>
      </c>
      <c r="AA97" s="1" t="s">
        <v>2262</v>
      </c>
      <c r="AB97" s="1" t="s">
        <v>2263</v>
      </c>
      <c r="AC97" s="1" t="s">
        <v>162</v>
      </c>
      <c r="AD97" s="1">
        <v>9.26</v>
      </c>
      <c r="AE97" s="1" t="s">
        <v>96</v>
      </c>
      <c r="AF97" s="1" t="s">
        <v>2264</v>
      </c>
      <c r="AG97" s="1" t="s">
        <v>2265</v>
      </c>
      <c r="AH97" s="1" t="s">
        <v>368</v>
      </c>
      <c r="AI97" s="1" t="s">
        <v>203</v>
      </c>
      <c r="AJ97" s="1">
        <v>83</v>
      </c>
      <c r="AK97" s="1"/>
      <c r="AL97" s="1" t="s">
        <v>2266</v>
      </c>
      <c r="AM97" s="1" t="s">
        <v>2265</v>
      </c>
      <c r="AN97" s="1" t="s">
        <v>369</v>
      </c>
      <c r="AO97" s="1" t="s">
        <v>255</v>
      </c>
      <c r="AP97" s="1">
        <v>72.92</v>
      </c>
      <c r="AQ97" s="1"/>
      <c r="AR97" s="1"/>
      <c r="AS97" s="1"/>
      <c r="AT97" s="1"/>
      <c r="AU97" s="1"/>
      <c r="AV97" s="1"/>
      <c r="AW97" s="1"/>
      <c r="AX97" s="1" t="s">
        <v>2267</v>
      </c>
      <c r="AY97" s="1" t="s">
        <v>2268</v>
      </c>
      <c r="AZ97" s="1" t="s">
        <v>397</v>
      </c>
      <c r="BA97" s="1" t="s">
        <v>553</v>
      </c>
      <c r="BB97" s="1">
        <v>90.46</v>
      </c>
      <c r="BC97" s="1">
        <v>9.49</v>
      </c>
      <c r="BD97" s="1"/>
      <c r="BE97" s="1"/>
      <c r="BF97" s="1"/>
      <c r="BG97" s="1"/>
      <c r="BH97" s="1"/>
      <c r="BI97" s="1"/>
      <c r="BJ97" s="1" t="s">
        <v>2269</v>
      </c>
      <c r="BK97" s="1" t="s">
        <v>2270</v>
      </c>
      <c r="BL97" s="1" t="s">
        <v>1829</v>
      </c>
      <c r="BM97" s="1" t="s">
        <v>2271</v>
      </c>
      <c r="BN97" s="1">
        <v>13</v>
      </c>
      <c r="BO97" s="1" t="s">
        <v>2272</v>
      </c>
      <c r="BP97" s="1" t="str">
        <f>HYPERLINK("https://nconnect.nicmar.ac.in/storage/profile/ProfilePhoto_P25700419_475938.jpg","Download")</f>
        <v>0</v>
      </c>
      <c r="BQ97" s="3"/>
      <c r="BR97" s="3"/>
      <c r="BS97" s="1" t="s">
        <v>114</v>
      </c>
      <c r="BT97" s="1" t="s">
        <v>115</v>
      </c>
      <c r="BU97" s="1" t="s">
        <v>116</v>
      </c>
      <c r="BV97" s="1" t="s">
        <v>117</v>
      </c>
      <c r="BW97" s="1"/>
    </row>
    <row r="98" spans="1:75">
      <c r="A98" s="1" t="s">
        <v>75</v>
      </c>
      <c r="B98" s="1" t="s">
        <v>76</v>
      </c>
      <c r="C98" s="1" t="s">
        <v>2273</v>
      </c>
      <c r="D98" s="1" t="s">
        <v>2274</v>
      </c>
      <c r="E98" s="1" t="s">
        <v>2275</v>
      </c>
      <c r="F98" s="1" t="s">
        <v>2276</v>
      </c>
      <c r="G98" s="1" t="s">
        <v>2277</v>
      </c>
      <c r="H98" s="1" t="s">
        <v>2278</v>
      </c>
      <c r="I98" s="1" t="s">
        <v>2279</v>
      </c>
      <c r="J98" s="1">
        <v>7058619818</v>
      </c>
      <c r="K98" s="1" t="s">
        <v>83</v>
      </c>
      <c r="L98" s="1" t="s">
        <v>2280</v>
      </c>
      <c r="M98" s="1" t="s">
        <v>85</v>
      </c>
      <c r="N98" s="1" t="s">
        <v>2281</v>
      </c>
      <c r="O98" s="1"/>
      <c r="P98" s="1" t="s">
        <v>190</v>
      </c>
      <c r="Q98" s="1" t="s">
        <v>2282</v>
      </c>
      <c r="R98" s="1" t="s">
        <v>2283</v>
      </c>
      <c r="S98" s="1">
        <v>8806477198</v>
      </c>
      <c r="T98" s="1" t="s">
        <v>2284</v>
      </c>
      <c r="U98" s="1" t="s">
        <v>2285</v>
      </c>
      <c r="V98" s="1">
        <v>7058375013</v>
      </c>
      <c r="W98" s="1" t="s">
        <v>2286</v>
      </c>
      <c r="X98" s="1" t="s">
        <v>2287</v>
      </c>
      <c r="Y98" s="1" t="s">
        <v>726</v>
      </c>
      <c r="Z98" s="1" t="s">
        <v>162</v>
      </c>
      <c r="AA98" s="1" t="s">
        <v>2287</v>
      </c>
      <c r="AB98" s="1" t="s">
        <v>726</v>
      </c>
      <c r="AC98" s="1" t="s">
        <v>162</v>
      </c>
      <c r="AD98" s="1">
        <v>8.54</v>
      </c>
      <c r="AE98" s="1" t="s">
        <v>96</v>
      </c>
      <c r="AF98" s="1" t="s">
        <v>2288</v>
      </c>
      <c r="AG98" s="1" t="s">
        <v>1015</v>
      </c>
      <c r="AH98" s="1" t="s">
        <v>99</v>
      </c>
      <c r="AI98" s="1" t="s">
        <v>524</v>
      </c>
      <c r="AJ98" s="1">
        <v>90.8</v>
      </c>
      <c r="AK98" s="1">
        <v>0</v>
      </c>
      <c r="AL98" s="1" t="s">
        <v>2289</v>
      </c>
      <c r="AM98" s="1" t="s">
        <v>1015</v>
      </c>
      <c r="AN98" s="1" t="s">
        <v>397</v>
      </c>
      <c r="AO98" s="1" t="s">
        <v>577</v>
      </c>
      <c r="AP98" s="1">
        <v>58</v>
      </c>
      <c r="AQ98" s="1">
        <v>0</v>
      </c>
      <c r="AR98" s="1" t="s">
        <v>256</v>
      </c>
      <c r="AS98" s="1" t="s">
        <v>2290</v>
      </c>
      <c r="AT98" s="1" t="s">
        <v>525</v>
      </c>
      <c r="AU98" s="1" t="s">
        <v>175</v>
      </c>
      <c r="AV98" s="1">
        <v>87.47</v>
      </c>
      <c r="AW98" s="1">
        <v>0</v>
      </c>
      <c r="AX98" s="1" t="s">
        <v>2291</v>
      </c>
      <c r="AY98" s="1" t="s">
        <v>2292</v>
      </c>
      <c r="AZ98" s="1" t="s">
        <v>609</v>
      </c>
      <c r="BA98" s="1" t="s">
        <v>321</v>
      </c>
      <c r="BB98" s="1">
        <v>70.5</v>
      </c>
      <c r="BC98" s="1">
        <v>7.8</v>
      </c>
      <c r="BD98" s="1"/>
      <c r="BE98" s="1"/>
      <c r="BF98" s="1"/>
      <c r="BG98" s="1"/>
      <c r="BH98" s="1"/>
      <c r="BI98" s="1"/>
      <c r="BJ98" s="1" t="s">
        <v>2293</v>
      </c>
      <c r="BK98" s="1" t="s">
        <v>2294</v>
      </c>
      <c r="BL98" s="1" t="s">
        <v>925</v>
      </c>
      <c r="BM98" s="1" t="s">
        <v>2295</v>
      </c>
      <c r="BN98" s="1">
        <v>30</v>
      </c>
      <c r="BO98" s="1"/>
      <c r="BP98" s="1" t="str">
        <f>HYPERLINK("https://nconnect.nicmar.ac.in/storage/profile/ProfilePhoto_P25700591_413927.jpg","Download")</f>
        <v>0</v>
      </c>
      <c r="BQ98" s="3"/>
      <c r="BR98" s="3"/>
      <c r="BS98" s="1" t="s">
        <v>114</v>
      </c>
      <c r="BT98" s="1" t="s">
        <v>115</v>
      </c>
      <c r="BU98" s="1" t="s">
        <v>116</v>
      </c>
      <c r="BV98" s="1" t="s">
        <v>117</v>
      </c>
      <c r="BW98" s="1"/>
    </row>
    <row r="99" spans="1:75">
      <c r="A99" s="1" t="s">
        <v>75</v>
      </c>
      <c r="B99" s="1" t="s">
        <v>76</v>
      </c>
      <c r="C99" s="1" t="s">
        <v>2296</v>
      </c>
      <c r="D99" s="1" t="s">
        <v>2297</v>
      </c>
      <c r="E99" s="1"/>
      <c r="F99" s="1" t="s">
        <v>2298</v>
      </c>
      <c r="G99" s="1" t="s">
        <v>2299</v>
      </c>
      <c r="H99" s="1" t="s">
        <v>2300</v>
      </c>
      <c r="I99" s="1" t="s">
        <v>2301</v>
      </c>
      <c r="J99" s="1">
        <v>9538399704</v>
      </c>
      <c r="K99" s="1" t="s">
        <v>187</v>
      </c>
      <c r="L99" s="1" t="s">
        <v>2302</v>
      </c>
      <c r="M99" s="1" t="s">
        <v>85</v>
      </c>
      <c r="N99" s="1" t="s">
        <v>1161</v>
      </c>
      <c r="O99" s="1"/>
      <c r="P99" s="1" t="s">
        <v>87</v>
      </c>
      <c r="Q99" s="1" t="s">
        <v>2303</v>
      </c>
      <c r="R99" s="1" t="s">
        <v>2304</v>
      </c>
      <c r="S99" s="1">
        <v>9448245386</v>
      </c>
      <c r="T99" s="1" t="s">
        <v>2305</v>
      </c>
      <c r="U99" s="1" t="s">
        <v>2306</v>
      </c>
      <c r="V99" s="1">
        <v>9448293831</v>
      </c>
      <c r="W99" s="1" t="s">
        <v>2307</v>
      </c>
      <c r="X99" s="1" t="s">
        <v>2308</v>
      </c>
      <c r="Y99" s="1" t="s">
        <v>1147</v>
      </c>
      <c r="Z99" s="1" t="s">
        <v>338</v>
      </c>
      <c r="AA99" s="1" t="s">
        <v>2308</v>
      </c>
      <c r="AB99" s="1" t="s">
        <v>1147</v>
      </c>
      <c r="AC99" s="1" t="s">
        <v>338</v>
      </c>
      <c r="AD99" s="1">
        <v>8.95</v>
      </c>
      <c r="AE99" s="1" t="s">
        <v>96</v>
      </c>
      <c r="AF99" s="1" t="s">
        <v>2309</v>
      </c>
      <c r="AG99" s="1" t="s">
        <v>2310</v>
      </c>
      <c r="AH99" s="1" t="s">
        <v>2311</v>
      </c>
      <c r="AI99" s="1" t="s">
        <v>704</v>
      </c>
      <c r="AJ99" s="1">
        <v>84.32</v>
      </c>
      <c r="AK99" s="1"/>
      <c r="AL99" s="1" t="s">
        <v>2312</v>
      </c>
      <c r="AM99" s="1" t="s">
        <v>2313</v>
      </c>
      <c r="AN99" s="1" t="s">
        <v>315</v>
      </c>
      <c r="AO99" s="1" t="s">
        <v>316</v>
      </c>
      <c r="AP99" s="1">
        <v>76.66</v>
      </c>
      <c r="AQ99" s="1"/>
      <c r="AR99" s="1"/>
      <c r="AS99" s="1"/>
      <c r="AT99" s="1"/>
      <c r="AU99" s="1"/>
      <c r="AV99" s="1"/>
      <c r="AW99" s="1"/>
      <c r="AX99" s="1" t="s">
        <v>920</v>
      </c>
      <c r="AY99" s="1" t="s">
        <v>2314</v>
      </c>
      <c r="AZ99" s="1" t="s">
        <v>1130</v>
      </c>
      <c r="BA99" s="1" t="s">
        <v>580</v>
      </c>
      <c r="BB99" s="1">
        <v>74.2</v>
      </c>
      <c r="BC99" s="1">
        <v>8.17</v>
      </c>
      <c r="BD99" s="1" t="s">
        <v>920</v>
      </c>
      <c r="BE99" s="1" t="s">
        <v>2315</v>
      </c>
      <c r="BF99" s="1" t="s">
        <v>2316</v>
      </c>
      <c r="BG99" s="1" t="s">
        <v>2317</v>
      </c>
      <c r="BH99" s="1">
        <v>81.5</v>
      </c>
      <c r="BI99" s="1">
        <v>8.9</v>
      </c>
      <c r="BJ99" s="1" t="s">
        <v>2318</v>
      </c>
      <c r="BK99" s="1" t="s">
        <v>2319</v>
      </c>
      <c r="BL99" s="1" t="s">
        <v>234</v>
      </c>
      <c r="BM99" s="1" t="s">
        <v>2320</v>
      </c>
      <c r="BN99" s="1">
        <v>20</v>
      </c>
      <c r="BO99" s="1" t="s">
        <v>2321</v>
      </c>
      <c r="BP99" s="1" t="str">
        <f>HYPERLINK("https://nconnect.nicmar.ac.in/storage/profile/ProfilePhoto_P25700371_572389.jpg","Download")</f>
        <v>0</v>
      </c>
      <c r="BQ99" s="3"/>
      <c r="BR99" s="3"/>
      <c r="BS99" s="1" t="s">
        <v>114</v>
      </c>
      <c r="BT99" s="1" t="s">
        <v>115</v>
      </c>
      <c r="BU99" s="1" t="s">
        <v>116</v>
      </c>
      <c r="BV99" s="1" t="s">
        <v>117</v>
      </c>
      <c r="BW99" s="1"/>
    </row>
    <row r="100" spans="1:75">
      <c r="A100" s="1" t="s">
        <v>75</v>
      </c>
      <c r="B100" s="1" t="s">
        <v>76</v>
      </c>
      <c r="C100" s="1" t="s">
        <v>2322</v>
      </c>
      <c r="D100" s="1" t="s">
        <v>884</v>
      </c>
      <c r="E100" s="1" t="s">
        <v>2323</v>
      </c>
      <c r="F100" s="1" t="s">
        <v>78</v>
      </c>
      <c r="G100" s="1" t="s">
        <v>2324</v>
      </c>
      <c r="H100" s="1" t="s">
        <v>2325</v>
      </c>
      <c r="I100" s="1" t="s">
        <v>2326</v>
      </c>
      <c r="J100" s="1">
        <v>9747558878</v>
      </c>
      <c r="K100" s="1" t="s">
        <v>83</v>
      </c>
      <c r="L100" s="1" t="s">
        <v>2327</v>
      </c>
      <c r="M100" s="1" t="s">
        <v>85</v>
      </c>
      <c r="N100" s="1" t="s">
        <v>1031</v>
      </c>
      <c r="O100" s="1" t="s">
        <v>936</v>
      </c>
      <c r="P100" s="1" t="s">
        <v>771</v>
      </c>
      <c r="Q100" s="1" t="s">
        <v>2328</v>
      </c>
      <c r="R100" s="1" t="s">
        <v>2329</v>
      </c>
      <c r="S100" s="1">
        <v>9446519121</v>
      </c>
      <c r="T100" s="1" t="s">
        <v>2330</v>
      </c>
      <c r="U100" s="1" t="s">
        <v>2331</v>
      </c>
      <c r="V100" s="1">
        <v>9447619121</v>
      </c>
      <c r="W100" s="1" t="s">
        <v>195</v>
      </c>
      <c r="X100" s="1" t="s">
        <v>2332</v>
      </c>
      <c r="Y100" s="1" t="s">
        <v>2333</v>
      </c>
      <c r="Z100" s="1" t="s">
        <v>497</v>
      </c>
      <c r="AA100" s="1" t="s">
        <v>2334</v>
      </c>
      <c r="AB100" s="1" t="s">
        <v>2333</v>
      </c>
      <c r="AC100" s="1" t="s">
        <v>497</v>
      </c>
      <c r="AD100" s="1">
        <v>8.56</v>
      </c>
      <c r="AE100" s="1" t="s">
        <v>96</v>
      </c>
      <c r="AF100" s="1" t="s">
        <v>2335</v>
      </c>
      <c r="AG100" s="1" t="s">
        <v>2336</v>
      </c>
      <c r="AH100" s="1" t="s">
        <v>103</v>
      </c>
      <c r="AI100" s="1" t="s">
        <v>206</v>
      </c>
      <c r="AJ100" s="1">
        <v>73</v>
      </c>
      <c r="AK100" s="1"/>
      <c r="AL100" s="1" t="s">
        <v>2337</v>
      </c>
      <c r="AM100" s="1" t="s">
        <v>2338</v>
      </c>
      <c r="AN100" s="1" t="s">
        <v>231</v>
      </c>
      <c r="AO100" s="1" t="s">
        <v>809</v>
      </c>
      <c r="AP100" s="1">
        <v>76.6</v>
      </c>
      <c r="AQ100" s="1"/>
      <c r="AR100" s="1"/>
      <c r="AS100" s="1"/>
      <c r="AT100" s="1"/>
      <c r="AU100" s="1"/>
      <c r="AV100" s="1"/>
      <c r="AW100" s="1"/>
      <c r="AX100" s="1" t="s">
        <v>502</v>
      </c>
      <c r="AY100" s="1" t="s">
        <v>2339</v>
      </c>
      <c r="AZ100" s="1" t="s">
        <v>474</v>
      </c>
      <c r="BA100" s="1" t="s">
        <v>610</v>
      </c>
      <c r="BB100" s="1">
        <v>77.8</v>
      </c>
      <c r="BC100" s="1">
        <v>7.78</v>
      </c>
      <c r="BD100" s="1"/>
      <c r="BE100" s="1"/>
      <c r="BF100" s="1"/>
      <c r="BG100" s="1"/>
      <c r="BH100" s="1"/>
      <c r="BI100" s="1"/>
      <c r="BJ100" s="1" t="s">
        <v>2340</v>
      </c>
      <c r="BK100" s="1"/>
      <c r="BL100" s="1"/>
      <c r="BM100" s="1" t="s">
        <v>2341</v>
      </c>
      <c r="BN100" s="1">
        <v>13</v>
      </c>
      <c r="BO100" s="1" t="s">
        <v>2342</v>
      </c>
      <c r="BP100" s="1" t="str">
        <f>HYPERLINK("https://nconnect.nicmar.ac.in/storage/profile/ProfilePhoto_P25700024_183579.jpg","Download")</f>
        <v>0</v>
      </c>
      <c r="BQ100" s="3"/>
      <c r="BR100" s="3"/>
      <c r="BS100" s="1" t="s">
        <v>114</v>
      </c>
      <c r="BT100" s="1" t="s">
        <v>115</v>
      </c>
      <c r="BU100" s="1" t="s">
        <v>116</v>
      </c>
      <c r="BV100" s="1" t="s">
        <v>117</v>
      </c>
      <c r="BW100" s="1"/>
    </row>
    <row r="101" spans="1:75">
      <c r="A101" s="1" t="s">
        <v>75</v>
      </c>
      <c r="B101" s="1" t="s">
        <v>76</v>
      </c>
      <c r="C101" s="1" t="s">
        <v>2343</v>
      </c>
      <c r="D101" s="1" t="s">
        <v>2344</v>
      </c>
      <c r="E101" s="1"/>
      <c r="F101" s="1" t="s">
        <v>885</v>
      </c>
      <c r="G101" s="1" t="s">
        <v>2345</v>
      </c>
      <c r="H101" s="1" t="s">
        <v>2346</v>
      </c>
      <c r="I101" s="1" t="s">
        <v>2347</v>
      </c>
      <c r="J101" s="1">
        <v>9207542359</v>
      </c>
      <c r="K101" s="1" t="s">
        <v>83</v>
      </c>
      <c r="L101" s="1" t="s">
        <v>2348</v>
      </c>
      <c r="M101" s="1" t="s">
        <v>85</v>
      </c>
      <c r="N101" s="1" t="s">
        <v>2349</v>
      </c>
      <c r="O101" s="1"/>
      <c r="P101" s="1" t="s">
        <v>87</v>
      </c>
      <c r="Q101" s="1" t="s">
        <v>2350</v>
      </c>
      <c r="R101" s="1" t="s">
        <v>2351</v>
      </c>
      <c r="S101" s="1">
        <v>9745564006</v>
      </c>
      <c r="T101" s="1" t="s">
        <v>2352</v>
      </c>
      <c r="U101" s="1" t="s">
        <v>2353</v>
      </c>
      <c r="V101" s="1">
        <v>8547054710</v>
      </c>
      <c r="W101" s="1" t="s">
        <v>92</v>
      </c>
      <c r="X101" s="1" t="s">
        <v>2354</v>
      </c>
      <c r="Y101" s="1" t="s">
        <v>1106</v>
      </c>
      <c r="Z101" s="1" t="s">
        <v>497</v>
      </c>
      <c r="AA101" s="1" t="s">
        <v>2354</v>
      </c>
      <c r="AB101" s="1" t="s">
        <v>1106</v>
      </c>
      <c r="AC101" s="1" t="s">
        <v>497</v>
      </c>
      <c r="AD101" s="1">
        <v>9.0</v>
      </c>
      <c r="AE101" s="1" t="s">
        <v>96</v>
      </c>
      <c r="AF101" s="1" t="s">
        <v>2355</v>
      </c>
      <c r="AG101" s="1" t="s">
        <v>2356</v>
      </c>
      <c r="AH101" s="1" t="s">
        <v>422</v>
      </c>
      <c r="AI101" s="1" t="s">
        <v>316</v>
      </c>
      <c r="AJ101" s="1">
        <v>81.7</v>
      </c>
      <c r="AK101" s="1">
        <v>8.6</v>
      </c>
      <c r="AL101" s="1" t="s">
        <v>2355</v>
      </c>
      <c r="AM101" s="1" t="s">
        <v>2356</v>
      </c>
      <c r="AN101" s="1" t="s">
        <v>103</v>
      </c>
      <c r="AO101" s="1" t="s">
        <v>137</v>
      </c>
      <c r="AP101" s="1">
        <v>73</v>
      </c>
      <c r="AQ101" s="1"/>
      <c r="AR101" s="1"/>
      <c r="AS101" s="1"/>
      <c r="AT101" s="1"/>
      <c r="AU101" s="1"/>
      <c r="AV101" s="1"/>
      <c r="AW101" s="1"/>
      <c r="AX101" s="1" t="s">
        <v>502</v>
      </c>
      <c r="AY101" s="1" t="s">
        <v>2357</v>
      </c>
      <c r="AZ101" s="1" t="s">
        <v>372</v>
      </c>
      <c r="BA101" s="1" t="s">
        <v>1602</v>
      </c>
      <c r="BB101" s="1">
        <v>78.3</v>
      </c>
      <c r="BC101" s="1">
        <v>7.83</v>
      </c>
      <c r="BD101" s="1"/>
      <c r="BE101" s="1"/>
      <c r="BF101" s="1"/>
      <c r="BG101" s="1"/>
      <c r="BH101" s="1"/>
      <c r="BI101" s="1"/>
      <c r="BJ101" s="1" t="s">
        <v>2358</v>
      </c>
      <c r="BK101" s="1" t="s">
        <v>2359</v>
      </c>
      <c r="BL101" s="1" t="s">
        <v>1090</v>
      </c>
      <c r="BM101" s="1" t="s">
        <v>2360</v>
      </c>
      <c r="BN101" s="1">
        <v>38</v>
      </c>
      <c r="BO101" s="1" t="s">
        <v>2361</v>
      </c>
      <c r="BP101" s="1" t="str">
        <f>HYPERLINK("https://nconnect.nicmar.ac.in/storage/profile/ProfilePhoto_P25700350_594367.jpg","Download")</f>
        <v>0</v>
      </c>
      <c r="BQ101" s="3"/>
      <c r="BR101" s="3"/>
      <c r="BS101" s="1" t="s">
        <v>114</v>
      </c>
      <c r="BT101" s="1" t="s">
        <v>115</v>
      </c>
      <c r="BU101" s="1" t="s">
        <v>116</v>
      </c>
      <c r="BV101" s="1" t="s">
        <v>117</v>
      </c>
      <c r="BW101" s="1"/>
    </row>
    <row r="102" spans="1:75">
      <c r="A102" s="1" t="s">
        <v>349</v>
      </c>
      <c r="B102" s="1" t="s">
        <v>76</v>
      </c>
      <c r="C102" s="1" t="s">
        <v>2362</v>
      </c>
      <c r="D102" s="1" t="s">
        <v>2363</v>
      </c>
      <c r="E102" s="1" t="s">
        <v>2364</v>
      </c>
      <c r="F102" s="1" t="s">
        <v>2365</v>
      </c>
      <c r="G102" s="1" t="s">
        <v>2366</v>
      </c>
      <c r="H102" s="1" t="s">
        <v>2367</v>
      </c>
      <c r="I102" s="1" t="s">
        <v>2368</v>
      </c>
      <c r="J102" s="1">
        <v>9890351124</v>
      </c>
      <c r="K102" s="1" t="s">
        <v>83</v>
      </c>
      <c r="L102" s="1" t="s">
        <v>2369</v>
      </c>
      <c r="M102" s="1" t="s">
        <v>85</v>
      </c>
      <c r="N102" s="1" t="s">
        <v>621</v>
      </c>
      <c r="O102" s="1" t="s">
        <v>2370</v>
      </c>
      <c r="P102" s="1" t="s">
        <v>275</v>
      </c>
      <c r="Q102" s="1" t="s">
        <v>2371</v>
      </c>
      <c r="R102" s="1" t="s">
        <v>2364</v>
      </c>
      <c r="S102" s="1">
        <v>8208822498</v>
      </c>
      <c r="T102" s="1" t="s">
        <v>722</v>
      </c>
      <c r="U102" s="1" t="s">
        <v>2372</v>
      </c>
      <c r="V102" s="1">
        <v>9890351124</v>
      </c>
      <c r="W102" s="1" t="s">
        <v>195</v>
      </c>
      <c r="X102" s="1" t="s">
        <v>2373</v>
      </c>
      <c r="Y102" s="1" t="s">
        <v>805</v>
      </c>
      <c r="Z102" s="1" t="s">
        <v>162</v>
      </c>
      <c r="AA102" s="1" t="s">
        <v>2373</v>
      </c>
      <c r="AB102" s="1" t="s">
        <v>805</v>
      </c>
      <c r="AC102" s="1" t="s">
        <v>162</v>
      </c>
      <c r="AD102" s="1">
        <v>8.81</v>
      </c>
      <c r="AE102" s="1" t="s">
        <v>96</v>
      </c>
      <c r="AF102" s="1" t="s">
        <v>2374</v>
      </c>
      <c r="AG102" s="1" t="s">
        <v>2375</v>
      </c>
      <c r="AH102" s="1" t="s">
        <v>422</v>
      </c>
      <c r="AI102" s="1" t="s">
        <v>316</v>
      </c>
      <c r="AJ102" s="1">
        <v>91.2</v>
      </c>
      <c r="AK102" s="1">
        <v>9.6</v>
      </c>
      <c r="AL102" s="1" t="s">
        <v>2374</v>
      </c>
      <c r="AM102" s="1" t="s">
        <v>2375</v>
      </c>
      <c r="AN102" s="1" t="s">
        <v>103</v>
      </c>
      <c r="AO102" s="1" t="s">
        <v>397</v>
      </c>
      <c r="AP102" s="1">
        <v>78.2</v>
      </c>
      <c r="AQ102" s="1"/>
      <c r="AR102" s="1"/>
      <c r="AS102" s="1"/>
      <c r="AT102" s="1"/>
      <c r="AU102" s="1"/>
      <c r="AV102" s="1"/>
      <c r="AW102" s="1"/>
      <c r="AX102" s="1" t="s">
        <v>2376</v>
      </c>
      <c r="AY102" s="1" t="s">
        <v>2377</v>
      </c>
      <c r="AZ102" s="1" t="s">
        <v>677</v>
      </c>
      <c r="BA102" s="1" t="s">
        <v>968</v>
      </c>
      <c r="BB102" s="1">
        <v>79.15</v>
      </c>
      <c r="BC102" s="1">
        <v>7.91</v>
      </c>
      <c r="BD102" s="1"/>
      <c r="BE102" s="1"/>
      <c r="BF102" s="1"/>
      <c r="BG102" s="1"/>
      <c r="BH102" s="1"/>
      <c r="BI102" s="1"/>
      <c r="BJ102" s="1" t="s">
        <v>2378</v>
      </c>
      <c r="BK102" s="1" t="s">
        <v>2379</v>
      </c>
      <c r="BL102" s="1" t="s">
        <v>2380</v>
      </c>
      <c r="BM102" s="1" t="s">
        <v>2381</v>
      </c>
      <c r="BN102" s="1">
        <v>8</v>
      </c>
      <c r="BO102" s="1" t="s">
        <v>2382</v>
      </c>
      <c r="BP102" s="1" t="str">
        <f>HYPERLINK("https://nconnect.nicmar.ac.in/storage/profile/ProfilePhoto_P25701132_857361.jpg","Download")</f>
        <v>0</v>
      </c>
      <c r="BQ102" s="3"/>
      <c r="BR102" s="3"/>
      <c r="BS102" s="1" t="s">
        <v>114</v>
      </c>
      <c r="BT102" s="1" t="s">
        <v>115</v>
      </c>
      <c r="BU102" s="1" t="s">
        <v>116</v>
      </c>
      <c r="BV102" s="1" t="s">
        <v>117</v>
      </c>
      <c r="BW102" s="1"/>
    </row>
    <row r="103" spans="1:75">
      <c r="A103" s="1" t="s">
        <v>75</v>
      </c>
      <c r="B103" s="1" t="s">
        <v>76</v>
      </c>
      <c r="C103" s="1" t="s">
        <v>2383</v>
      </c>
      <c r="D103" s="1" t="s">
        <v>2384</v>
      </c>
      <c r="E103" s="1"/>
      <c r="F103" s="1" t="s">
        <v>2385</v>
      </c>
      <c r="G103" s="1" t="s">
        <v>2386</v>
      </c>
      <c r="H103" s="1" t="s">
        <v>2387</v>
      </c>
      <c r="I103" s="1" t="s">
        <v>2388</v>
      </c>
      <c r="J103" s="1">
        <v>9384198048</v>
      </c>
      <c r="K103" s="1" t="s">
        <v>83</v>
      </c>
      <c r="L103" s="1" t="s">
        <v>2389</v>
      </c>
      <c r="M103" s="1" t="s">
        <v>85</v>
      </c>
      <c r="N103" s="1" t="s">
        <v>304</v>
      </c>
      <c r="O103" s="1"/>
      <c r="P103" s="1" t="s">
        <v>190</v>
      </c>
      <c r="Q103" s="1" t="s">
        <v>2390</v>
      </c>
      <c r="R103" s="1" t="s">
        <v>2391</v>
      </c>
      <c r="S103" s="1">
        <v>9425789216</v>
      </c>
      <c r="T103" s="1" t="s">
        <v>2392</v>
      </c>
      <c r="U103" s="1" t="s">
        <v>2393</v>
      </c>
      <c r="V103" s="1">
        <v>9425120617</v>
      </c>
      <c r="W103" s="1" t="s">
        <v>131</v>
      </c>
      <c r="X103" s="1" t="s">
        <v>2394</v>
      </c>
      <c r="Y103" s="1" t="s">
        <v>2395</v>
      </c>
      <c r="Z103" s="1" t="s">
        <v>200</v>
      </c>
      <c r="AA103" s="1" t="s">
        <v>2394</v>
      </c>
      <c r="AB103" s="1" t="s">
        <v>2395</v>
      </c>
      <c r="AC103" s="1" t="s">
        <v>200</v>
      </c>
      <c r="AD103" s="1">
        <v>9.03</v>
      </c>
      <c r="AE103" s="1" t="s">
        <v>96</v>
      </c>
      <c r="AF103" s="1" t="s">
        <v>2396</v>
      </c>
      <c r="AG103" s="1" t="s">
        <v>2397</v>
      </c>
      <c r="AH103" s="1" t="s">
        <v>2398</v>
      </c>
      <c r="AI103" s="1" t="s">
        <v>704</v>
      </c>
      <c r="AJ103" s="1">
        <v>72.2</v>
      </c>
      <c r="AK103" s="1">
        <v>7.6</v>
      </c>
      <c r="AL103" s="1" t="s">
        <v>2399</v>
      </c>
      <c r="AM103" s="1" t="s">
        <v>2400</v>
      </c>
      <c r="AN103" s="1" t="s">
        <v>166</v>
      </c>
      <c r="AO103" s="1" t="s">
        <v>316</v>
      </c>
      <c r="AP103" s="1">
        <v>68</v>
      </c>
      <c r="AQ103" s="1"/>
      <c r="AR103" s="1"/>
      <c r="AS103" s="1"/>
      <c r="AT103" s="1"/>
      <c r="AU103" s="1"/>
      <c r="AV103" s="1"/>
      <c r="AW103" s="1"/>
      <c r="AX103" s="1" t="s">
        <v>2401</v>
      </c>
      <c r="AY103" s="1" t="s">
        <v>2402</v>
      </c>
      <c r="AZ103" s="1" t="s">
        <v>631</v>
      </c>
      <c r="BA103" s="1" t="s">
        <v>320</v>
      </c>
      <c r="BB103" s="1">
        <v>72.8</v>
      </c>
      <c r="BC103" s="1">
        <v>7.28</v>
      </c>
      <c r="BD103" s="1"/>
      <c r="BE103" s="1"/>
      <c r="BF103" s="1"/>
      <c r="BG103" s="1"/>
      <c r="BH103" s="1"/>
      <c r="BI103" s="1"/>
      <c r="BJ103" s="1" t="s">
        <v>2403</v>
      </c>
      <c r="BK103" s="1" t="s">
        <v>2404</v>
      </c>
      <c r="BL103" s="1" t="s">
        <v>1850</v>
      </c>
      <c r="BM103" s="1" t="s">
        <v>2405</v>
      </c>
      <c r="BN103" s="1">
        <v>15</v>
      </c>
      <c r="BO103" s="1" t="s">
        <v>2406</v>
      </c>
      <c r="BP103" s="1" t="str">
        <f>HYPERLINK("https://nconnect.nicmar.ac.in/storage/profile/ProfilePhoto_P25700418_528617.jpg","Download")</f>
        <v>0</v>
      </c>
      <c r="BQ103" s="3"/>
      <c r="BR103" s="3"/>
      <c r="BS103" s="1" t="s">
        <v>114</v>
      </c>
      <c r="BT103" s="1" t="s">
        <v>115</v>
      </c>
      <c r="BU103" s="1" t="s">
        <v>116</v>
      </c>
      <c r="BV103" s="1" t="s">
        <v>117</v>
      </c>
      <c r="BW103" s="1"/>
    </row>
    <row r="104" spans="1:75">
      <c r="A104" s="1" t="s">
        <v>75</v>
      </c>
      <c r="B104" s="1" t="s">
        <v>76</v>
      </c>
      <c r="C104" s="1" t="s">
        <v>2407</v>
      </c>
      <c r="D104" s="1" t="s">
        <v>2408</v>
      </c>
      <c r="E104" s="1" t="s">
        <v>433</v>
      </c>
      <c r="F104" s="1" t="s">
        <v>1291</v>
      </c>
      <c r="G104" s="1" t="s">
        <v>2409</v>
      </c>
      <c r="H104" s="1" t="s">
        <v>2410</v>
      </c>
      <c r="I104" s="1" t="s">
        <v>2411</v>
      </c>
      <c r="J104" s="1">
        <v>9526316048</v>
      </c>
      <c r="K104" s="1" t="s">
        <v>83</v>
      </c>
      <c r="L104" s="1" t="s">
        <v>2412</v>
      </c>
      <c r="M104" s="1" t="s">
        <v>85</v>
      </c>
      <c r="N104" s="1" t="s">
        <v>2413</v>
      </c>
      <c r="O104" s="1"/>
      <c r="P104" s="1" t="s">
        <v>2414</v>
      </c>
      <c r="Q104" s="1" t="s">
        <v>2415</v>
      </c>
      <c r="R104" s="1" t="s">
        <v>2416</v>
      </c>
      <c r="S104" s="1">
        <v>9446570916</v>
      </c>
      <c r="T104" s="1" t="s">
        <v>2417</v>
      </c>
      <c r="U104" s="1" t="s">
        <v>2418</v>
      </c>
      <c r="V104" s="1">
        <v>9446330916</v>
      </c>
      <c r="W104" s="1" t="s">
        <v>2419</v>
      </c>
      <c r="X104" s="1" t="s">
        <v>2420</v>
      </c>
      <c r="Y104" s="1" t="s">
        <v>2333</v>
      </c>
      <c r="Z104" s="1" t="s">
        <v>497</v>
      </c>
      <c r="AA104" s="1" t="s">
        <v>2420</v>
      </c>
      <c r="AB104" s="1" t="s">
        <v>2333</v>
      </c>
      <c r="AC104" s="1" t="s">
        <v>497</v>
      </c>
      <c r="AD104" s="1">
        <v>8.72</v>
      </c>
      <c r="AE104" s="1" t="s">
        <v>96</v>
      </c>
      <c r="AF104" s="1" t="s">
        <v>2421</v>
      </c>
      <c r="AG104" s="1" t="s">
        <v>205</v>
      </c>
      <c r="AH104" s="1" t="s">
        <v>103</v>
      </c>
      <c r="AI104" s="1" t="s">
        <v>137</v>
      </c>
      <c r="AJ104" s="1">
        <v>87.8</v>
      </c>
      <c r="AK104" s="1"/>
      <c r="AL104" s="1" t="s">
        <v>2422</v>
      </c>
      <c r="AM104" s="1" t="s">
        <v>2423</v>
      </c>
      <c r="AN104" s="1" t="s">
        <v>525</v>
      </c>
      <c r="AO104" s="1" t="s">
        <v>474</v>
      </c>
      <c r="AP104" s="1">
        <v>81.5</v>
      </c>
      <c r="AQ104" s="1"/>
      <c r="AR104" s="1"/>
      <c r="AS104" s="1"/>
      <c r="AT104" s="1"/>
      <c r="AU104" s="1"/>
      <c r="AV104" s="1"/>
      <c r="AW104" s="1"/>
      <c r="AX104" s="1" t="s">
        <v>502</v>
      </c>
      <c r="AY104" s="1" t="s">
        <v>2424</v>
      </c>
      <c r="AZ104" s="1" t="s">
        <v>2316</v>
      </c>
      <c r="BA104" s="1" t="s">
        <v>321</v>
      </c>
      <c r="BB104" s="1">
        <v>74.6</v>
      </c>
      <c r="BC104" s="1">
        <v>7.46</v>
      </c>
      <c r="BD104" s="1"/>
      <c r="BE104" s="1"/>
      <c r="BF104" s="1"/>
      <c r="BG104" s="1"/>
      <c r="BH104" s="1"/>
      <c r="BI104" s="1"/>
      <c r="BJ104" s="1" t="s">
        <v>322</v>
      </c>
      <c r="BK104" s="1" t="s">
        <v>2425</v>
      </c>
      <c r="BL104" s="1" t="s">
        <v>1414</v>
      </c>
      <c r="BM104" s="1" t="s">
        <v>2426</v>
      </c>
      <c r="BN104" s="1">
        <v>10</v>
      </c>
      <c r="BO104" s="1"/>
      <c r="BP104" s="1" t="str">
        <f>HYPERLINK("https://nconnect.nicmar.ac.in/storage/profile/ProfilePhoto_P25700103_548732.jpg","Download")</f>
        <v>0</v>
      </c>
      <c r="BQ104" s="3"/>
      <c r="BR104" s="3"/>
      <c r="BS104" s="1" t="s">
        <v>114</v>
      </c>
      <c r="BT104" s="1" t="s">
        <v>115</v>
      </c>
      <c r="BU104" s="1" t="s">
        <v>116</v>
      </c>
      <c r="BV104" s="1" t="s">
        <v>117</v>
      </c>
      <c r="BW104" s="1"/>
    </row>
    <row r="105" spans="1:75">
      <c r="A105" s="1" t="s">
        <v>75</v>
      </c>
      <c r="B105" s="1" t="s">
        <v>76</v>
      </c>
      <c r="C105" s="1" t="s">
        <v>2427</v>
      </c>
      <c r="D105" s="1" t="s">
        <v>2428</v>
      </c>
      <c r="E105" s="1"/>
      <c r="F105" s="1" t="s">
        <v>2429</v>
      </c>
      <c r="G105" s="1" t="s">
        <v>2430</v>
      </c>
      <c r="H105" s="1" t="s">
        <v>2431</v>
      </c>
      <c r="I105" s="1" t="s">
        <v>2432</v>
      </c>
      <c r="J105" s="1">
        <v>8919304008</v>
      </c>
      <c r="K105" s="1" t="s">
        <v>83</v>
      </c>
      <c r="L105" s="1" t="s">
        <v>2433</v>
      </c>
      <c r="M105" s="1" t="s">
        <v>85</v>
      </c>
      <c r="N105" s="1" t="s">
        <v>2434</v>
      </c>
      <c r="O105" s="1"/>
      <c r="P105" s="1" t="s">
        <v>87</v>
      </c>
      <c r="Q105" s="1" t="s">
        <v>2435</v>
      </c>
      <c r="R105" s="1" t="s">
        <v>2436</v>
      </c>
      <c r="S105" s="1">
        <v>9866349968</v>
      </c>
      <c r="T105" s="1" t="s">
        <v>2437</v>
      </c>
      <c r="U105" s="1" t="s">
        <v>2438</v>
      </c>
      <c r="V105" s="1">
        <v>9491222511</v>
      </c>
      <c r="W105" s="1" t="s">
        <v>131</v>
      </c>
      <c r="X105" s="1" t="s">
        <v>2439</v>
      </c>
      <c r="Y105" s="1" t="s">
        <v>2440</v>
      </c>
      <c r="Z105" s="1" t="s">
        <v>95</v>
      </c>
      <c r="AA105" s="1" t="s">
        <v>2441</v>
      </c>
      <c r="AB105" s="1" t="s">
        <v>2440</v>
      </c>
      <c r="AC105" s="1" t="s">
        <v>95</v>
      </c>
      <c r="AD105" s="1">
        <v>8.59</v>
      </c>
      <c r="AE105" s="1" t="s">
        <v>96</v>
      </c>
      <c r="AF105" s="1" t="s">
        <v>2442</v>
      </c>
      <c r="AG105" s="1" t="s">
        <v>2443</v>
      </c>
      <c r="AH105" s="1" t="s">
        <v>397</v>
      </c>
      <c r="AI105" s="1" t="s">
        <v>138</v>
      </c>
      <c r="AJ105" s="1">
        <v>82</v>
      </c>
      <c r="AK105" s="1">
        <v>8.2</v>
      </c>
      <c r="AL105" s="1" t="s">
        <v>2444</v>
      </c>
      <c r="AM105" s="1" t="s">
        <v>2443</v>
      </c>
      <c r="AN105" s="1" t="s">
        <v>320</v>
      </c>
      <c r="AO105" s="1" t="s">
        <v>261</v>
      </c>
      <c r="AP105" s="1">
        <v>81.4</v>
      </c>
      <c r="AQ105" s="1">
        <v>8.14</v>
      </c>
      <c r="AR105" s="1"/>
      <c r="AS105" s="1"/>
      <c r="AT105" s="1"/>
      <c r="AU105" s="1"/>
      <c r="AV105" s="1"/>
      <c r="AW105" s="1"/>
      <c r="AX105" s="1" t="s">
        <v>2445</v>
      </c>
      <c r="AY105" s="1" t="s">
        <v>2446</v>
      </c>
      <c r="AZ105" s="1" t="s">
        <v>261</v>
      </c>
      <c r="BA105" s="1" t="s">
        <v>293</v>
      </c>
      <c r="BB105" s="1">
        <v>71.2</v>
      </c>
      <c r="BC105" s="1">
        <v>7.12</v>
      </c>
      <c r="BD105" s="1"/>
      <c r="BE105" s="1"/>
      <c r="BF105" s="1"/>
      <c r="BG105" s="1"/>
      <c r="BH105" s="1"/>
      <c r="BI105" s="1"/>
      <c r="BJ105" s="1" t="s">
        <v>2447</v>
      </c>
      <c r="BK105" s="1"/>
      <c r="BL105" s="1"/>
      <c r="BM105" s="1" t="s">
        <v>2448</v>
      </c>
      <c r="BN105" s="1">
        <v>11</v>
      </c>
      <c r="BO105" s="1" t="s">
        <v>2449</v>
      </c>
      <c r="BP105" s="1" t="str">
        <f>HYPERLINK("https://nconnect.nicmar.ac.in/storage/profile/ProfilePhoto_P25700297_213596.jpg","Download")</f>
        <v>0</v>
      </c>
      <c r="BQ105" s="3"/>
      <c r="BR105" s="3"/>
      <c r="BS105" s="1" t="s">
        <v>114</v>
      </c>
      <c r="BT105" s="1" t="s">
        <v>115</v>
      </c>
      <c r="BU105" s="1" t="s">
        <v>116</v>
      </c>
      <c r="BV105" s="1" t="s">
        <v>117</v>
      </c>
      <c r="BW105" s="1"/>
    </row>
    <row r="106" spans="1:75">
      <c r="A106" s="1" t="s">
        <v>75</v>
      </c>
      <c r="B106" s="1" t="s">
        <v>76</v>
      </c>
      <c r="C106" s="1" t="s">
        <v>2450</v>
      </c>
      <c r="D106" s="1" t="s">
        <v>2451</v>
      </c>
      <c r="E106" s="1"/>
      <c r="F106" s="1" t="s">
        <v>2452</v>
      </c>
      <c r="G106" s="1" t="s">
        <v>2453</v>
      </c>
      <c r="H106" s="1" t="s">
        <v>2454</v>
      </c>
      <c r="I106" s="1" t="s">
        <v>2455</v>
      </c>
      <c r="J106" s="1">
        <v>8505965550</v>
      </c>
      <c r="K106" s="1" t="s">
        <v>83</v>
      </c>
      <c r="L106" s="1" t="s">
        <v>2456</v>
      </c>
      <c r="M106" s="1" t="s">
        <v>85</v>
      </c>
      <c r="N106" s="1" t="s">
        <v>1073</v>
      </c>
      <c r="O106" s="1"/>
      <c r="P106" s="1" t="s">
        <v>190</v>
      </c>
      <c r="Q106" s="1" t="s">
        <v>2457</v>
      </c>
      <c r="R106" s="1" t="s">
        <v>2458</v>
      </c>
      <c r="S106" s="1">
        <v>8505965550</v>
      </c>
      <c r="T106" s="1" t="s">
        <v>1258</v>
      </c>
      <c r="U106" s="1" t="s">
        <v>2459</v>
      </c>
      <c r="V106" s="1">
        <v>8505965550</v>
      </c>
      <c r="W106" s="1" t="s">
        <v>92</v>
      </c>
      <c r="X106" s="1" t="s">
        <v>2460</v>
      </c>
      <c r="Y106" s="1" t="s">
        <v>1079</v>
      </c>
      <c r="Z106" s="1" t="s">
        <v>1080</v>
      </c>
      <c r="AA106" s="1" t="s">
        <v>2460</v>
      </c>
      <c r="AB106" s="1" t="s">
        <v>1079</v>
      </c>
      <c r="AC106" s="1" t="s">
        <v>1080</v>
      </c>
      <c r="AD106" s="1">
        <v>9.0</v>
      </c>
      <c r="AE106" s="1" t="s">
        <v>96</v>
      </c>
      <c r="AF106" s="1" t="s">
        <v>2461</v>
      </c>
      <c r="AG106" s="1" t="s">
        <v>1082</v>
      </c>
      <c r="AH106" s="1" t="s">
        <v>228</v>
      </c>
      <c r="AI106" s="1" t="s">
        <v>138</v>
      </c>
      <c r="AJ106" s="1">
        <v>88</v>
      </c>
      <c r="AK106" s="1"/>
      <c r="AL106" s="1" t="s">
        <v>2461</v>
      </c>
      <c r="AM106" s="1" t="s">
        <v>1082</v>
      </c>
      <c r="AN106" s="1" t="s">
        <v>447</v>
      </c>
      <c r="AO106" s="1" t="s">
        <v>261</v>
      </c>
      <c r="AP106" s="1">
        <v>85.5</v>
      </c>
      <c r="AQ106" s="1"/>
      <c r="AR106" s="1"/>
      <c r="AS106" s="1"/>
      <c r="AT106" s="1"/>
      <c r="AU106" s="1"/>
      <c r="AV106" s="1"/>
      <c r="AW106" s="1"/>
      <c r="AX106" s="1" t="s">
        <v>2462</v>
      </c>
      <c r="AY106" s="1" t="s">
        <v>2462</v>
      </c>
      <c r="AZ106" s="1" t="s">
        <v>2463</v>
      </c>
      <c r="BA106" s="1" t="s">
        <v>293</v>
      </c>
      <c r="BB106" s="1">
        <v>76</v>
      </c>
      <c r="BC106" s="1">
        <v>7.6</v>
      </c>
      <c r="BD106" s="1"/>
      <c r="BE106" s="1"/>
      <c r="BF106" s="1"/>
      <c r="BG106" s="1"/>
      <c r="BH106" s="1"/>
      <c r="BI106" s="1"/>
      <c r="BJ106" s="1" t="s">
        <v>2464</v>
      </c>
      <c r="BK106" s="1"/>
      <c r="BL106" s="1"/>
      <c r="BM106" s="1" t="s">
        <v>2465</v>
      </c>
      <c r="BN106" s="1">
        <v>21</v>
      </c>
      <c r="BO106" s="1" t="s">
        <v>2466</v>
      </c>
      <c r="BP106" s="1" t="str">
        <f>HYPERLINK("https://nconnect.nicmar.ac.in/storage/profile/ProfilePhoto_P25700478_489325.jpg","Download")</f>
        <v>0</v>
      </c>
      <c r="BQ106" s="3"/>
      <c r="BR106" s="3"/>
      <c r="BS106" s="1" t="s">
        <v>114</v>
      </c>
      <c r="BT106" s="1" t="s">
        <v>115</v>
      </c>
      <c r="BU106" s="1" t="s">
        <v>116</v>
      </c>
      <c r="BV106" s="1" t="s">
        <v>117</v>
      </c>
      <c r="BW106" s="1"/>
    </row>
    <row r="107" spans="1:75">
      <c r="A107" s="1" t="s">
        <v>75</v>
      </c>
      <c r="B107" s="1" t="s">
        <v>76</v>
      </c>
      <c r="C107" s="1" t="s">
        <v>2467</v>
      </c>
      <c r="D107" s="1" t="s">
        <v>2468</v>
      </c>
      <c r="E107" s="1"/>
      <c r="F107" s="1" t="s">
        <v>2469</v>
      </c>
      <c r="G107" s="1" t="s">
        <v>2470</v>
      </c>
      <c r="H107" s="1" t="s">
        <v>2471</v>
      </c>
      <c r="I107" s="1" t="s">
        <v>2472</v>
      </c>
      <c r="J107" s="1">
        <v>9345734480</v>
      </c>
      <c r="K107" s="1" t="s">
        <v>187</v>
      </c>
      <c r="L107" s="1" t="s">
        <v>2473</v>
      </c>
      <c r="M107" s="1" t="s">
        <v>85</v>
      </c>
      <c r="N107" s="1" t="s">
        <v>2474</v>
      </c>
      <c r="O107" s="1"/>
      <c r="P107" s="1" t="s">
        <v>87</v>
      </c>
      <c r="Q107" s="1" t="s">
        <v>2475</v>
      </c>
      <c r="R107" s="1" t="s">
        <v>2476</v>
      </c>
      <c r="S107" s="1">
        <v>9443622246</v>
      </c>
      <c r="T107" s="1" t="s">
        <v>1231</v>
      </c>
      <c r="U107" s="1" t="s">
        <v>2477</v>
      </c>
      <c r="V107" s="1">
        <v>8072537791</v>
      </c>
      <c r="W107" s="1" t="s">
        <v>131</v>
      </c>
      <c r="X107" s="1" t="s">
        <v>2478</v>
      </c>
      <c r="Y107" s="1" t="s">
        <v>2479</v>
      </c>
      <c r="Z107" s="1" t="s">
        <v>445</v>
      </c>
      <c r="AA107" s="1" t="s">
        <v>2478</v>
      </c>
      <c r="AB107" s="1" t="s">
        <v>2479</v>
      </c>
      <c r="AC107" s="1" t="s">
        <v>445</v>
      </c>
      <c r="AD107" s="1">
        <v>9.08</v>
      </c>
      <c r="AE107" s="1" t="s">
        <v>96</v>
      </c>
      <c r="AF107" s="1" t="s">
        <v>2480</v>
      </c>
      <c r="AG107" s="1" t="s">
        <v>2481</v>
      </c>
      <c r="AH107" s="1" t="s">
        <v>103</v>
      </c>
      <c r="AI107" s="1" t="s">
        <v>137</v>
      </c>
      <c r="AJ107" s="1">
        <v>92.2</v>
      </c>
      <c r="AK107" s="1"/>
      <c r="AL107" s="1" t="s">
        <v>2480</v>
      </c>
      <c r="AM107" s="1" t="s">
        <v>2481</v>
      </c>
      <c r="AN107" s="1" t="s">
        <v>525</v>
      </c>
      <c r="AO107" s="1" t="s">
        <v>731</v>
      </c>
      <c r="AP107" s="1">
        <v>74.83</v>
      </c>
      <c r="AQ107" s="1"/>
      <c r="AR107" s="1"/>
      <c r="AS107" s="1"/>
      <c r="AT107" s="1"/>
      <c r="AU107" s="1"/>
      <c r="AV107" s="1"/>
      <c r="AW107" s="1"/>
      <c r="AX107" s="1" t="s">
        <v>2482</v>
      </c>
      <c r="AY107" s="1" t="s">
        <v>2482</v>
      </c>
      <c r="AZ107" s="1" t="s">
        <v>2316</v>
      </c>
      <c r="BA107" s="1" t="s">
        <v>478</v>
      </c>
      <c r="BB107" s="1">
        <v>73.8</v>
      </c>
      <c r="BC107" s="1">
        <v>7.38</v>
      </c>
      <c r="BD107" s="1"/>
      <c r="BE107" s="1"/>
      <c r="BF107" s="1"/>
      <c r="BG107" s="1"/>
      <c r="BH107" s="1"/>
      <c r="BI107" s="1"/>
      <c r="BJ107" s="1" t="s">
        <v>2483</v>
      </c>
      <c r="BK107" s="1" t="s">
        <v>2484</v>
      </c>
      <c r="BL107" s="1" t="s">
        <v>2485</v>
      </c>
      <c r="BM107" s="1" t="s">
        <v>2486</v>
      </c>
      <c r="BN107" s="1">
        <v>22</v>
      </c>
      <c r="BO107" s="1" t="s">
        <v>2487</v>
      </c>
      <c r="BP107" s="1" t="str">
        <f>HYPERLINK("https://nconnect.nicmar.ac.in/storage/profile/ProfilePhoto_P25700613_197586.jpg","Download")</f>
        <v>0</v>
      </c>
      <c r="BQ107" s="3"/>
      <c r="BR107" s="3"/>
      <c r="BS107" s="1" t="s">
        <v>114</v>
      </c>
      <c r="BT107" s="1" t="s">
        <v>115</v>
      </c>
      <c r="BU107" s="1" t="s">
        <v>116</v>
      </c>
      <c r="BV107" s="1" t="s">
        <v>117</v>
      </c>
      <c r="BW107" s="1"/>
    </row>
    <row r="108" spans="1:75">
      <c r="A108" s="1" t="s">
        <v>75</v>
      </c>
      <c r="B108" s="1" t="s">
        <v>76</v>
      </c>
      <c r="C108" s="1" t="s">
        <v>2488</v>
      </c>
      <c r="D108" s="1" t="s">
        <v>2489</v>
      </c>
      <c r="E108" s="1"/>
      <c r="F108" s="1" t="s">
        <v>2490</v>
      </c>
      <c r="G108" s="1" t="s">
        <v>2491</v>
      </c>
      <c r="H108" s="1" t="s">
        <v>2492</v>
      </c>
      <c r="I108" s="1" t="s">
        <v>2493</v>
      </c>
      <c r="J108" s="1">
        <v>9678538506</v>
      </c>
      <c r="K108" s="1" t="s">
        <v>83</v>
      </c>
      <c r="L108" s="1" t="s">
        <v>2494</v>
      </c>
      <c r="M108" s="1" t="s">
        <v>85</v>
      </c>
      <c r="N108" s="1" t="s">
        <v>2495</v>
      </c>
      <c r="O108" s="1"/>
      <c r="P108" s="1" t="s">
        <v>245</v>
      </c>
      <c r="Q108" s="1" t="s">
        <v>2496</v>
      </c>
      <c r="R108" s="1" t="s">
        <v>2497</v>
      </c>
      <c r="S108" s="1">
        <v>9613177123</v>
      </c>
      <c r="T108" s="1" t="s">
        <v>1531</v>
      </c>
      <c r="U108" s="1" t="s">
        <v>2498</v>
      </c>
      <c r="V108" s="1">
        <v>9101597034</v>
      </c>
      <c r="W108" s="1" t="s">
        <v>92</v>
      </c>
      <c r="X108" s="1" t="s">
        <v>2499</v>
      </c>
      <c r="Y108" s="1" t="s">
        <v>2500</v>
      </c>
      <c r="Z108" s="1" t="s">
        <v>2501</v>
      </c>
      <c r="AA108" s="1" t="s">
        <v>2499</v>
      </c>
      <c r="AB108" s="1" t="s">
        <v>2500</v>
      </c>
      <c r="AC108" s="1" t="s">
        <v>2501</v>
      </c>
      <c r="AD108" s="1">
        <v>9.31</v>
      </c>
      <c r="AE108" s="1" t="s">
        <v>96</v>
      </c>
      <c r="AF108" s="1" t="s">
        <v>2502</v>
      </c>
      <c r="AG108" s="1" t="s">
        <v>2503</v>
      </c>
      <c r="AH108" s="1" t="s">
        <v>2311</v>
      </c>
      <c r="AI108" s="1" t="s">
        <v>704</v>
      </c>
      <c r="AJ108" s="1">
        <v>87.4</v>
      </c>
      <c r="AK108" s="1">
        <v>9.2</v>
      </c>
      <c r="AL108" s="1" t="s">
        <v>2504</v>
      </c>
      <c r="AM108" s="1" t="s">
        <v>2505</v>
      </c>
      <c r="AN108" s="1" t="s">
        <v>422</v>
      </c>
      <c r="AO108" s="1" t="s">
        <v>99</v>
      </c>
      <c r="AP108" s="1">
        <v>87.4</v>
      </c>
      <c r="AQ108" s="1"/>
      <c r="AR108" s="1"/>
      <c r="AS108" s="1"/>
      <c r="AT108" s="1"/>
      <c r="AU108" s="1"/>
      <c r="AV108" s="1"/>
      <c r="AW108" s="1"/>
      <c r="AX108" s="1" t="s">
        <v>2506</v>
      </c>
      <c r="AY108" s="1" t="s">
        <v>2507</v>
      </c>
      <c r="AZ108" s="1" t="s">
        <v>1130</v>
      </c>
      <c r="BA108" s="1" t="s">
        <v>809</v>
      </c>
      <c r="BB108" s="1">
        <v>71.42</v>
      </c>
      <c r="BC108" s="1"/>
      <c r="BD108" s="1"/>
      <c r="BE108" s="1"/>
      <c r="BF108" s="1"/>
      <c r="BG108" s="1"/>
      <c r="BH108" s="1"/>
      <c r="BI108" s="1"/>
      <c r="BJ108" s="1" t="s">
        <v>2508</v>
      </c>
      <c r="BK108" s="1" t="s">
        <v>2509</v>
      </c>
      <c r="BL108" s="1" t="s">
        <v>234</v>
      </c>
      <c r="BM108" s="1" t="s">
        <v>2510</v>
      </c>
      <c r="BN108" s="1">
        <v>8</v>
      </c>
      <c r="BO108" s="1"/>
      <c r="BP108" s="1" t="str">
        <f>HYPERLINK("https://nconnect.nicmar.ac.in/storage/profile/ProfilePhoto_P25700476_725986.jpg","Download")</f>
        <v>0</v>
      </c>
      <c r="BQ108" s="3"/>
      <c r="BR108" s="3"/>
      <c r="BS108" s="1" t="s">
        <v>114</v>
      </c>
      <c r="BT108" s="1" t="s">
        <v>115</v>
      </c>
      <c r="BU108" s="1" t="s">
        <v>116</v>
      </c>
      <c r="BV108" s="1" t="s">
        <v>117</v>
      </c>
      <c r="BW108" s="1"/>
    </row>
    <row r="109" spans="1:75">
      <c r="A109" s="1" t="s">
        <v>75</v>
      </c>
      <c r="B109" s="1" t="s">
        <v>76</v>
      </c>
      <c r="C109" s="1" t="s">
        <v>2511</v>
      </c>
      <c r="D109" s="1" t="s">
        <v>2512</v>
      </c>
      <c r="E109" s="1" t="s">
        <v>2035</v>
      </c>
      <c r="F109" s="1" t="s">
        <v>148</v>
      </c>
      <c r="G109" s="1" t="s">
        <v>2513</v>
      </c>
      <c r="H109" s="1" t="s">
        <v>2514</v>
      </c>
      <c r="I109" s="1" t="s">
        <v>2515</v>
      </c>
      <c r="J109" s="1">
        <v>7776833773</v>
      </c>
      <c r="K109" s="1" t="s">
        <v>83</v>
      </c>
      <c r="L109" s="1" t="s">
        <v>2516</v>
      </c>
      <c r="M109" s="1" t="s">
        <v>85</v>
      </c>
      <c r="N109" s="1" t="s">
        <v>514</v>
      </c>
      <c r="O109" s="1"/>
      <c r="P109" s="1" t="s">
        <v>245</v>
      </c>
      <c r="Q109" s="1" t="s">
        <v>2517</v>
      </c>
      <c r="R109" s="1" t="s">
        <v>2035</v>
      </c>
      <c r="S109" s="1">
        <v>7620077100</v>
      </c>
      <c r="T109" s="1" t="s">
        <v>441</v>
      </c>
      <c r="U109" s="1" t="s">
        <v>2518</v>
      </c>
      <c r="V109" s="1">
        <v>7776833773</v>
      </c>
      <c r="W109" s="1" t="s">
        <v>309</v>
      </c>
      <c r="X109" s="1" t="s">
        <v>2519</v>
      </c>
      <c r="Y109" s="1" t="s">
        <v>2520</v>
      </c>
      <c r="Z109" s="1" t="s">
        <v>162</v>
      </c>
      <c r="AA109" s="1" t="s">
        <v>2519</v>
      </c>
      <c r="AB109" s="1" t="s">
        <v>2520</v>
      </c>
      <c r="AC109" s="1" t="s">
        <v>162</v>
      </c>
      <c r="AD109" s="1">
        <v>9.03</v>
      </c>
      <c r="AE109" s="1" t="s">
        <v>96</v>
      </c>
      <c r="AF109" s="1" t="s">
        <v>2521</v>
      </c>
      <c r="AG109" s="1" t="s">
        <v>2522</v>
      </c>
      <c r="AH109" s="1" t="s">
        <v>99</v>
      </c>
      <c r="AI109" s="1" t="s">
        <v>369</v>
      </c>
      <c r="AJ109" s="1">
        <v>93.2</v>
      </c>
      <c r="AK109" s="1"/>
      <c r="AL109" s="1" t="s">
        <v>2523</v>
      </c>
      <c r="AM109" s="1" t="s">
        <v>2524</v>
      </c>
      <c r="AN109" s="1" t="s">
        <v>397</v>
      </c>
      <c r="AO109" s="1" t="s">
        <v>289</v>
      </c>
      <c r="AP109" s="1">
        <v>76.77</v>
      </c>
      <c r="AQ109" s="1"/>
      <c r="AR109" s="1"/>
      <c r="AS109" s="1"/>
      <c r="AT109" s="1"/>
      <c r="AU109" s="1"/>
      <c r="AV109" s="1"/>
      <c r="AW109" s="1"/>
      <c r="AX109" s="1" t="s">
        <v>229</v>
      </c>
      <c r="AY109" s="1" t="s">
        <v>2525</v>
      </c>
      <c r="AZ109" s="1" t="s">
        <v>231</v>
      </c>
      <c r="BA109" s="1" t="s">
        <v>655</v>
      </c>
      <c r="BB109" s="1">
        <v>87</v>
      </c>
      <c r="BC109" s="1">
        <v>9.45</v>
      </c>
      <c r="BD109" s="1"/>
      <c r="BE109" s="1"/>
      <c r="BF109" s="1"/>
      <c r="BG109" s="1"/>
      <c r="BH109" s="1"/>
      <c r="BI109" s="1"/>
      <c r="BJ109" s="1" t="s">
        <v>2526</v>
      </c>
      <c r="BK109" s="1" t="s">
        <v>2527</v>
      </c>
      <c r="BL109" s="1" t="s">
        <v>179</v>
      </c>
      <c r="BM109" s="1" t="s">
        <v>2528</v>
      </c>
      <c r="BN109" s="1">
        <v>34</v>
      </c>
      <c r="BO109" s="1" t="s">
        <v>2529</v>
      </c>
      <c r="BP109" s="1" t="str">
        <f>HYPERLINK("https://nconnect.nicmar.ac.in/storage/profile/ProfilePhoto_P25700459_341756.jpg","Download")</f>
        <v>0</v>
      </c>
      <c r="BQ109" s="3"/>
      <c r="BR109" s="3"/>
      <c r="BS109" s="1" t="s">
        <v>114</v>
      </c>
      <c r="BT109" s="1" t="s">
        <v>115</v>
      </c>
      <c r="BU109" s="1" t="s">
        <v>116</v>
      </c>
      <c r="BV109" s="1" t="s">
        <v>117</v>
      </c>
      <c r="BW109" s="1"/>
    </row>
    <row r="110" spans="1:75">
      <c r="A110" s="1" t="s">
        <v>75</v>
      </c>
      <c r="B110" s="1" t="s">
        <v>76</v>
      </c>
      <c r="C110" s="1" t="s">
        <v>2530</v>
      </c>
      <c r="D110" s="1" t="s">
        <v>2531</v>
      </c>
      <c r="E110" s="1" t="s">
        <v>2532</v>
      </c>
      <c r="F110" s="1" t="s">
        <v>2533</v>
      </c>
      <c r="G110" s="1" t="s">
        <v>2534</v>
      </c>
      <c r="H110" s="1" t="s">
        <v>2535</v>
      </c>
      <c r="I110" s="1" t="s">
        <v>2536</v>
      </c>
      <c r="J110" s="1">
        <v>9370776955</v>
      </c>
      <c r="K110" s="1" t="s">
        <v>83</v>
      </c>
      <c r="L110" s="1" t="s">
        <v>2537</v>
      </c>
      <c r="M110" s="1" t="s">
        <v>85</v>
      </c>
      <c r="N110" s="1" t="s">
        <v>2538</v>
      </c>
      <c r="O110" s="1"/>
      <c r="P110" s="1" t="s">
        <v>190</v>
      </c>
      <c r="Q110" s="1" t="s">
        <v>2539</v>
      </c>
      <c r="R110" s="1" t="s">
        <v>2540</v>
      </c>
      <c r="S110" s="1">
        <v>9422137293</v>
      </c>
      <c r="T110" s="1" t="s">
        <v>90</v>
      </c>
      <c r="U110" s="1" t="s">
        <v>2541</v>
      </c>
      <c r="V110" s="1">
        <v>8390902629</v>
      </c>
      <c r="W110" s="1" t="s">
        <v>222</v>
      </c>
      <c r="X110" s="1" t="s">
        <v>2542</v>
      </c>
      <c r="Y110" s="1" t="s">
        <v>2543</v>
      </c>
      <c r="Z110" s="1" t="s">
        <v>162</v>
      </c>
      <c r="AA110" s="1" t="s">
        <v>2542</v>
      </c>
      <c r="AB110" s="1" t="s">
        <v>2543</v>
      </c>
      <c r="AC110" s="1" t="s">
        <v>162</v>
      </c>
      <c r="AD110" s="1">
        <v>8.59</v>
      </c>
      <c r="AE110" s="1" t="s">
        <v>96</v>
      </c>
      <c r="AF110" s="1" t="s">
        <v>2544</v>
      </c>
      <c r="AG110" s="1" t="s">
        <v>2545</v>
      </c>
      <c r="AH110" s="1" t="s">
        <v>368</v>
      </c>
      <c r="AI110" s="1" t="s">
        <v>203</v>
      </c>
      <c r="AJ110" s="1">
        <v>81.7</v>
      </c>
      <c r="AK110" s="1">
        <v>8.6</v>
      </c>
      <c r="AL110" s="1" t="s">
        <v>2546</v>
      </c>
      <c r="AM110" s="1" t="s">
        <v>2547</v>
      </c>
      <c r="AN110" s="1" t="s">
        <v>103</v>
      </c>
      <c r="AO110" s="1" t="s">
        <v>206</v>
      </c>
      <c r="AP110" s="1">
        <v>61.54</v>
      </c>
      <c r="AQ110" s="1"/>
      <c r="AR110" s="1"/>
      <c r="AS110" s="1"/>
      <c r="AT110" s="1"/>
      <c r="AU110" s="1"/>
      <c r="AV110" s="1"/>
      <c r="AW110" s="1"/>
      <c r="AX110" s="1" t="s">
        <v>2548</v>
      </c>
      <c r="AY110" s="1" t="s">
        <v>2549</v>
      </c>
      <c r="AZ110" s="1" t="s">
        <v>372</v>
      </c>
      <c r="BA110" s="1" t="s">
        <v>553</v>
      </c>
      <c r="BB110" s="1">
        <v>80.3</v>
      </c>
      <c r="BC110" s="1">
        <v>8.78</v>
      </c>
      <c r="BD110" s="1"/>
      <c r="BE110" s="1"/>
      <c r="BF110" s="1"/>
      <c r="BG110" s="1"/>
      <c r="BH110" s="1"/>
      <c r="BI110" s="1"/>
      <c r="BJ110" s="1" t="s">
        <v>2550</v>
      </c>
      <c r="BK110" s="1" t="s">
        <v>2551</v>
      </c>
      <c r="BL110" s="1" t="s">
        <v>2552</v>
      </c>
      <c r="BM110" s="1" t="s">
        <v>2553</v>
      </c>
      <c r="BN110" s="1">
        <v>13</v>
      </c>
      <c r="BO110" s="1" t="s">
        <v>2554</v>
      </c>
      <c r="BP110" s="1" t="str">
        <f>HYPERLINK("https://nconnect.nicmar.ac.in/storage/profile/ProfilePhoto_P25700453_982314.jpg","Download")</f>
        <v>0</v>
      </c>
      <c r="BQ110" s="3"/>
      <c r="BR110" s="3"/>
      <c r="BS110" s="1" t="s">
        <v>114</v>
      </c>
      <c r="BT110" s="1" t="s">
        <v>115</v>
      </c>
      <c r="BU110" s="1" t="s">
        <v>116</v>
      </c>
      <c r="BV110" s="1" t="s">
        <v>117</v>
      </c>
      <c r="BW110" s="1"/>
    </row>
    <row r="111" spans="1:75">
      <c r="A111" s="1" t="s">
        <v>349</v>
      </c>
      <c r="B111" s="1" t="s">
        <v>76</v>
      </c>
      <c r="C111" s="1" t="s">
        <v>2555</v>
      </c>
      <c r="D111" s="1" t="s">
        <v>2556</v>
      </c>
      <c r="E111" s="1"/>
      <c r="F111" s="1" t="s">
        <v>484</v>
      </c>
      <c r="G111" s="1" t="s">
        <v>2557</v>
      </c>
      <c r="H111" s="1" t="s">
        <v>2558</v>
      </c>
      <c r="I111" s="1" t="s">
        <v>2559</v>
      </c>
      <c r="J111" s="1">
        <v>8075544038</v>
      </c>
      <c r="K111" s="1" t="s">
        <v>187</v>
      </c>
      <c r="L111" s="1" t="s">
        <v>2560</v>
      </c>
      <c r="M111" s="1" t="s">
        <v>85</v>
      </c>
      <c r="N111" s="1" t="s">
        <v>1031</v>
      </c>
      <c r="O111" s="1"/>
      <c r="P111" s="1" t="s">
        <v>245</v>
      </c>
      <c r="Q111" s="1" t="s">
        <v>2561</v>
      </c>
      <c r="R111" s="1" t="s">
        <v>2562</v>
      </c>
      <c r="S111" s="1">
        <v>9497002922</v>
      </c>
      <c r="T111" s="1" t="s">
        <v>2563</v>
      </c>
      <c r="U111" s="1" t="s">
        <v>2564</v>
      </c>
      <c r="V111" s="1">
        <v>9497002921</v>
      </c>
      <c r="W111" s="1" t="s">
        <v>2565</v>
      </c>
      <c r="X111" s="1" t="s">
        <v>2566</v>
      </c>
      <c r="Y111" s="1" t="s">
        <v>496</v>
      </c>
      <c r="Z111" s="1" t="s">
        <v>497</v>
      </c>
      <c r="AA111" s="1" t="s">
        <v>2566</v>
      </c>
      <c r="AB111" s="1" t="s">
        <v>496</v>
      </c>
      <c r="AC111" s="1" t="s">
        <v>497</v>
      </c>
      <c r="AD111" s="1">
        <v>8.42</v>
      </c>
      <c r="AE111" s="1" t="s">
        <v>96</v>
      </c>
      <c r="AF111" s="1" t="s">
        <v>2567</v>
      </c>
      <c r="AG111" s="1" t="s">
        <v>1040</v>
      </c>
      <c r="AH111" s="1" t="s">
        <v>397</v>
      </c>
      <c r="AI111" s="1" t="s">
        <v>138</v>
      </c>
      <c r="AJ111" s="1">
        <v>94</v>
      </c>
      <c r="AK111" s="1"/>
      <c r="AL111" s="1" t="s">
        <v>2567</v>
      </c>
      <c r="AM111" s="1" t="s">
        <v>1040</v>
      </c>
      <c r="AN111" s="1" t="s">
        <v>320</v>
      </c>
      <c r="AO111" s="1" t="s">
        <v>174</v>
      </c>
      <c r="AP111" s="1">
        <v>91.8</v>
      </c>
      <c r="AQ111" s="1"/>
      <c r="AR111" s="1"/>
      <c r="AS111" s="1"/>
      <c r="AT111" s="1"/>
      <c r="AU111" s="1"/>
      <c r="AV111" s="1"/>
      <c r="AW111" s="1"/>
      <c r="AX111" s="1" t="s">
        <v>502</v>
      </c>
      <c r="AY111" s="1" t="s">
        <v>2568</v>
      </c>
      <c r="AZ111" s="1" t="s">
        <v>450</v>
      </c>
      <c r="BA111" s="1" t="s">
        <v>346</v>
      </c>
      <c r="BB111" s="1">
        <v>79</v>
      </c>
      <c r="BC111" s="1">
        <v>7.9</v>
      </c>
      <c r="BD111" s="1"/>
      <c r="BE111" s="1"/>
      <c r="BF111" s="1"/>
      <c r="BG111" s="1"/>
      <c r="BH111" s="1"/>
      <c r="BI111" s="1"/>
      <c r="BJ111" s="1" t="s">
        <v>2569</v>
      </c>
      <c r="BK111" s="1"/>
      <c r="BL111" s="1"/>
      <c r="BM111" s="1" t="s">
        <v>2570</v>
      </c>
      <c r="BN111" s="1">
        <v>15</v>
      </c>
      <c r="BO111" s="1"/>
      <c r="BP111" s="1" t="str">
        <f>HYPERLINK("https://nconnect.nicmar.ac.in/storage/profile/ProfilePhoto_P25701107_574683.jpg","Download")</f>
        <v>0</v>
      </c>
      <c r="BQ111" s="3"/>
      <c r="BR111" s="3"/>
      <c r="BS111" s="1" t="s">
        <v>114</v>
      </c>
      <c r="BT111" s="1" t="s">
        <v>115</v>
      </c>
      <c r="BU111" s="1" t="s">
        <v>116</v>
      </c>
      <c r="BV111" s="1" t="s">
        <v>117</v>
      </c>
      <c r="BW111" s="1"/>
    </row>
    <row r="112" spans="1:75">
      <c r="A112" s="1" t="s">
        <v>75</v>
      </c>
      <c r="B112" s="1" t="s">
        <v>76</v>
      </c>
      <c r="C112" s="1" t="s">
        <v>2571</v>
      </c>
      <c r="D112" s="1" t="s">
        <v>2572</v>
      </c>
      <c r="E112" s="1"/>
      <c r="F112" s="1" t="s">
        <v>2573</v>
      </c>
      <c r="G112" s="1" t="s">
        <v>2574</v>
      </c>
      <c r="H112" s="1" t="s">
        <v>2575</v>
      </c>
      <c r="I112" s="1" t="s">
        <v>2576</v>
      </c>
      <c r="J112" s="1">
        <v>7349789291</v>
      </c>
      <c r="K112" s="1" t="s">
        <v>187</v>
      </c>
      <c r="L112" s="1" t="s">
        <v>2577</v>
      </c>
      <c r="M112" s="1" t="s">
        <v>85</v>
      </c>
      <c r="N112" s="1" t="s">
        <v>2578</v>
      </c>
      <c r="O112" s="1"/>
      <c r="P112" s="1" t="s">
        <v>245</v>
      </c>
      <c r="Q112" s="1" t="s">
        <v>2579</v>
      </c>
      <c r="R112" s="1" t="s">
        <v>2580</v>
      </c>
      <c r="S112" s="1">
        <v>8056009509</v>
      </c>
      <c r="T112" s="1" t="s">
        <v>2581</v>
      </c>
      <c r="U112" s="1" t="s">
        <v>2582</v>
      </c>
      <c r="V112" s="1">
        <v>8217085374</v>
      </c>
      <c r="W112" s="1" t="s">
        <v>92</v>
      </c>
      <c r="X112" s="1" t="s">
        <v>2583</v>
      </c>
      <c r="Y112" s="1" t="s">
        <v>1147</v>
      </c>
      <c r="Z112" s="1" t="s">
        <v>338</v>
      </c>
      <c r="AA112" s="1" t="s">
        <v>2583</v>
      </c>
      <c r="AB112" s="1" t="s">
        <v>1147</v>
      </c>
      <c r="AC112" s="1" t="s">
        <v>338</v>
      </c>
      <c r="AD112" s="1">
        <v>8.82</v>
      </c>
      <c r="AE112" s="1" t="s">
        <v>96</v>
      </c>
      <c r="AF112" s="1" t="s">
        <v>2584</v>
      </c>
      <c r="AG112" s="1" t="s">
        <v>898</v>
      </c>
      <c r="AH112" s="1" t="s">
        <v>316</v>
      </c>
      <c r="AI112" s="1" t="s">
        <v>369</v>
      </c>
      <c r="AJ112" s="1">
        <v>93.28</v>
      </c>
      <c r="AK112" s="1"/>
      <c r="AL112" s="1" t="s">
        <v>2585</v>
      </c>
      <c r="AM112" s="1" t="s">
        <v>102</v>
      </c>
      <c r="AN112" s="1" t="s">
        <v>228</v>
      </c>
      <c r="AO112" s="1" t="s">
        <v>289</v>
      </c>
      <c r="AP112" s="1">
        <v>94.9</v>
      </c>
      <c r="AQ112" s="1"/>
      <c r="AR112" s="1"/>
      <c r="AS112" s="1"/>
      <c r="AT112" s="1"/>
      <c r="AU112" s="1"/>
      <c r="AV112" s="1"/>
      <c r="AW112" s="1"/>
      <c r="AX112" s="1" t="s">
        <v>920</v>
      </c>
      <c r="AY112" s="1" t="s">
        <v>2586</v>
      </c>
      <c r="AZ112" s="1" t="s">
        <v>107</v>
      </c>
      <c r="BA112" s="1" t="s">
        <v>141</v>
      </c>
      <c r="BB112" s="1">
        <v>76.5</v>
      </c>
      <c r="BC112" s="1">
        <v>8.55</v>
      </c>
      <c r="BD112" s="1"/>
      <c r="BE112" s="1"/>
      <c r="BF112" s="1"/>
      <c r="BG112" s="1"/>
      <c r="BH112" s="1"/>
      <c r="BI112" s="1"/>
      <c r="BJ112" s="1" t="s">
        <v>2587</v>
      </c>
      <c r="BK112" s="1" t="s">
        <v>2588</v>
      </c>
      <c r="BL112" s="1" t="s">
        <v>530</v>
      </c>
      <c r="BM112" s="1" t="s">
        <v>2589</v>
      </c>
      <c r="BN112" s="1">
        <v>14</v>
      </c>
      <c r="BO112" s="1"/>
      <c r="BP112" s="1" t="str">
        <f>HYPERLINK("https://nconnect.nicmar.ac.in/storage/profile/ProfilePhoto_P25700354_283475.jpg","Download")</f>
        <v>0</v>
      </c>
      <c r="BQ112" s="3"/>
      <c r="BR112" s="3"/>
      <c r="BS112" s="1" t="s">
        <v>114</v>
      </c>
      <c r="BT112" s="1" t="s">
        <v>115</v>
      </c>
      <c r="BU112" s="1" t="s">
        <v>116</v>
      </c>
      <c r="BV112" s="1" t="s">
        <v>117</v>
      </c>
      <c r="BW112" s="1"/>
    </row>
    <row r="113" spans="1:75">
      <c r="A113" s="1" t="s">
        <v>75</v>
      </c>
      <c r="B113" s="1" t="s">
        <v>76</v>
      </c>
      <c r="C113" s="1" t="s">
        <v>2590</v>
      </c>
      <c r="D113" s="1" t="s">
        <v>2591</v>
      </c>
      <c r="E113" s="1"/>
      <c r="F113" s="1" t="s">
        <v>2592</v>
      </c>
      <c r="G113" s="1" t="s">
        <v>2593</v>
      </c>
      <c r="H113" s="1" t="s">
        <v>2594</v>
      </c>
      <c r="I113" s="1" t="s">
        <v>2595</v>
      </c>
      <c r="J113" s="1">
        <v>9130396516</v>
      </c>
      <c r="K113" s="1" t="s">
        <v>83</v>
      </c>
      <c r="L113" s="1" t="s">
        <v>2596</v>
      </c>
      <c r="M113" s="1" t="s">
        <v>85</v>
      </c>
      <c r="N113" s="1" t="s">
        <v>514</v>
      </c>
      <c r="O113" s="1"/>
      <c r="P113" s="1" t="s">
        <v>190</v>
      </c>
      <c r="Q113" s="1" t="s">
        <v>2597</v>
      </c>
      <c r="R113" s="1" t="s">
        <v>2598</v>
      </c>
      <c r="S113" s="1">
        <v>7218113381</v>
      </c>
      <c r="T113" s="1" t="s">
        <v>2599</v>
      </c>
      <c r="U113" s="1" t="s">
        <v>2600</v>
      </c>
      <c r="V113" s="1">
        <v>9823594106</v>
      </c>
      <c r="W113" s="1" t="s">
        <v>131</v>
      </c>
      <c r="X113" s="1" t="s">
        <v>2601</v>
      </c>
      <c r="Y113" s="1" t="s">
        <v>2543</v>
      </c>
      <c r="Z113" s="1" t="s">
        <v>162</v>
      </c>
      <c r="AA113" s="1" t="s">
        <v>2601</v>
      </c>
      <c r="AB113" s="1" t="s">
        <v>2543</v>
      </c>
      <c r="AC113" s="1" t="s">
        <v>162</v>
      </c>
      <c r="AD113" s="1">
        <v>7.95</v>
      </c>
      <c r="AE113" s="1" t="s">
        <v>96</v>
      </c>
      <c r="AF113" s="1" t="s">
        <v>2602</v>
      </c>
      <c r="AG113" s="1" t="s">
        <v>2603</v>
      </c>
      <c r="AH113" s="1" t="s">
        <v>422</v>
      </c>
      <c r="AI113" s="1" t="s">
        <v>316</v>
      </c>
      <c r="AJ113" s="1">
        <v>77.9</v>
      </c>
      <c r="AK113" s="1">
        <v>8.2</v>
      </c>
      <c r="AL113" s="1" t="s">
        <v>2604</v>
      </c>
      <c r="AM113" s="1" t="s">
        <v>1536</v>
      </c>
      <c r="AN113" s="1" t="s">
        <v>103</v>
      </c>
      <c r="AO113" s="1" t="s">
        <v>137</v>
      </c>
      <c r="AP113" s="1">
        <v>73.08</v>
      </c>
      <c r="AQ113" s="1"/>
      <c r="AR113" s="1"/>
      <c r="AS113" s="1"/>
      <c r="AT113" s="1"/>
      <c r="AU113" s="1"/>
      <c r="AV113" s="1"/>
      <c r="AW113" s="1"/>
      <c r="AX113" s="1" t="s">
        <v>2605</v>
      </c>
      <c r="AY113" s="1" t="s">
        <v>2606</v>
      </c>
      <c r="AZ113" s="1" t="s">
        <v>397</v>
      </c>
      <c r="BA113" s="1" t="s">
        <v>425</v>
      </c>
      <c r="BB113" s="1">
        <v>74.3</v>
      </c>
      <c r="BC113" s="1">
        <v>8.18</v>
      </c>
      <c r="BD113" s="1"/>
      <c r="BE113" s="1"/>
      <c r="BF113" s="1"/>
      <c r="BG113" s="1"/>
      <c r="BH113" s="1"/>
      <c r="BI113" s="1"/>
      <c r="BJ113" s="1" t="s">
        <v>2607</v>
      </c>
      <c r="BK113" s="1"/>
      <c r="BL113" s="1"/>
      <c r="BM113" s="1" t="s">
        <v>2608</v>
      </c>
      <c r="BN113" s="1">
        <v>9</v>
      </c>
      <c r="BO113" s="1" t="s">
        <v>2609</v>
      </c>
      <c r="BP113" s="1" t="str">
        <f>HYPERLINK("https://nconnect.nicmar.ac.in/storage/profile/6a6b562a9bb97.png","Download")</f>
        <v>0</v>
      </c>
      <c r="BQ113" s="3"/>
      <c r="BR113" s="3"/>
      <c r="BS113" s="1" t="s">
        <v>114</v>
      </c>
      <c r="BT113" s="1" t="s">
        <v>115</v>
      </c>
      <c r="BU113" s="1" t="s">
        <v>116</v>
      </c>
      <c r="BV113" s="1" t="s">
        <v>117</v>
      </c>
      <c r="BW113" s="1"/>
    </row>
    <row r="114" spans="1:75">
      <c r="A114" s="1" t="s">
        <v>75</v>
      </c>
      <c r="B114" s="1" t="s">
        <v>76</v>
      </c>
      <c r="C114" s="1" t="s">
        <v>2610</v>
      </c>
      <c r="D114" s="1" t="s">
        <v>2611</v>
      </c>
      <c r="E114" s="1" t="s">
        <v>2612</v>
      </c>
      <c r="F114" s="1" t="s">
        <v>2613</v>
      </c>
      <c r="G114" s="1" t="s">
        <v>2614</v>
      </c>
      <c r="H114" s="1" t="s">
        <v>2615</v>
      </c>
      <c r="I114" s="1" t="s">
        <v>2616</v>
      </c>
      <c r="J114" s="1">
        <v>7899767043</v>
      </c>
      <c r="K114" s="1" t="s">
        <v>83</v>
      </c>
      <c r="L114" s="1" t="s">
        <v>2617</v>
      </c>
      <c r="M114" s="1" t="s">
        <v>85</v>
      </c>
      <c r="N114" s="1" t="s">
        <v>2618</v>
      </c>
      <c r="O114" s="1"/>
      <c r="P114" s="1" t="s">
        <v>190</v>
      </c>
      <c r="Q114" s="1" t="s">
        <v>2619</v>
      </c>
      <c r="R114" s="1" t="s">
        <v>2620</v>
      </c>
      <c r="S114" s="1">
        <v>9945817044</v>
      </c>
      <c r="T114" s="1" t="s">
        <v>2621</v>
      </c>
      <c r="U114" s="1" t="s">
        <v>2622</v>
      </c>
      <c r="V114" s="1">
        <v>9008951479</v>
      </c>
      <c r="W114" s="1" t="s">
        <v>195</v>
      </c>
      <c r="X114" s="1" t="s">
        <v>2623</v>
      </c>
      <c r="Y114" s="1" t="s">
        <v>2624</v>
      </c>
      <c r="Z114" s="1" t="s">
        <v>338</v>
      </c>
      <c r="AA114" s="1" t="s">
        <v>2623</v>
      </c>
      <c r="AB114" s="1" t="s">
        <v>2624</v>
      </c>
      <c r="AC114" s="1" t="s">
        <v>338</v>
      </c>
      <c r="AD114" s="1">
        <v>8.49</v>
      </c>
      <c r="AE114" s="1" t="s">
        <v>96</v>
      </c>
      <c r="AF114" s="1" t="s">
        <v>2625</v>
      </c>
      <c r="AG114" s="1" t="s">
        <v>898</v>
      </c>
      <c r="AH114" s="1" t="s">
        <v>397</v>
      </c>
      <c r="AI114" s="1" t="s">
        <v>289</v>
      </c>
      <c r="AJ114" s="1">
        <v>78.4</v>
      </c>
      <c r="AK114" s="1"/>
      <c r="AL114" s="1"/>
      <c r="AM114" s="1"/>
      <c r="AN114" s="1"/>
      <c r="AO114" s="1"/>
      <c r="AP114" s="1"/>
      <c r="AQ114" s="1"/>
      <c r="AR114" s="1" t="s">
        <v>729</v>
      </c>
      <c r="AS114" s="1" t="s">
        <v>2626</v>
      </c>
      <c r="AT114" s="1" t="s">
        <v>525</v>
      </c>
      <c r="AU114" s="1" t="s">
        <v>2627</v>
      </c>
      <c r="AV114" s="1">
        <v>78.43</v>
      </c>
      <c r="AW114" s="1"/>
      <c r="AX114" s="1" t="s">
        <v>920</v>
      </c>
      <c r="AY114" s="1" t="s">
        <v>2628</v>
      </c>
      <c r="AZ114" s="1" t="s">
        <v>2629</v>
      </c>
      <c r="BA114" s="1" t="s">
        <v>293</v>
      </c>
      <c r="BB114" s="1">
        <v>80.6</v>
      </c>
      <c r="BC114" s="1">
        <v>8.06</v>
      </c>
      <c r="BD114" s="1"/>
      <c r="BE114" s="1"/>
      <c r="BF114" s="1"/>
      <c r="BG114" s="1"/>
      <c r="BH114" s="1"/>
      <c r="BI114" s="1"/>
      <c r="BJ114" s="1" t="s">
        <v>2630</v>
      </c>
      <c r="BK114" s="1"/>
      <c r="BL114" s="1"/>
      <c r="BM114" s="1" t="s">
        <v>2631</v>
      </c>
      <c r="BN114" s="1">
        <v>15</v>
      </c>
      <c r="BO114" s="1" t="s">
        <v>2632</v>
      </c>
      <c r="BP114" s="1" t="str">
        <f>HYPERLINK("https://nconnect.nicmar.ac.in/storage/profile/ProfilePhoto_P25700399_623841.jpg","Download")</f>
        <v>0</v>
      </c>
      <c r="BQ114" s="3"/>
      <c r="BR114" s="3"/>
      <c r="BS114" s="1" t="s">
        <v>114</v>
      </c>
      <c r="BT114" s="1" t="s">
        <v>115</v>
      </c>
      <c r="BU114" s="1" t="s">
        <v>116</v>
      </c>
      <c r="BV114" s="1" t="s">
        <v>117</v>
      </c>
      <c r="BW114" s="1"/>
    </row>
    <row r="115" spans="1:75">
      <c r="A115" s="1" t="s">
        <v>75</v>
      </c>
      <c r="B115" s="1" t="s">
        <v>76</v>
      </c>
      <c r="C115" s="1" t="s">
        <v>2633</v>
      </c>
      <c r="D115" s="1" t="s">
        <v>2634</v>
      </c>
      <c r="E115" s="1" t="s">
        <v>2635</v>
      </c>
      <c r="F115" s="1" t="s">
        <v>2636</v>
      </c>
      <c r="G115" s="1" t="s">
        <v>2637</v>
      </c>
      <c r="H115" s="1" t="s">
        <v>2638</v>
      </c>
      <c r="I115" s="1" t="s">
        <v>2639</v>
      </c>
      <c r="J115" s="1">
        <v>7698373395</v>
      </c>
      <c r="K115" s="1" t="s">
        <v>83</v>
      </c>
      <c r="L115" s="1" t="s">
        <v>2640</v>
      </c>
      <c r="M115" s="1" t="s">
        <v>85</v>
      </c>
      <c r="N115" s="1" t="s">
        <v>2641</v>
      </c>
      <c r="O115" s="1"/>
      <c r="P115" s="1" t="s">
        <v>87</v>
      </c>
      <c r="Q115" s="1" t="s">
        <v>2642</v>
      </c>
      <c r="R115" s="1" t="s">
        <v>2643</v>
      </c>
      <c r="S115" s="1">
        <v>9104986199</v>
      </c>
      <c r="T115" s="1" t="s">
        <v>2644</v>
      </c>
      <c r="U115" s="1" t="s">
        <v>2645</v>
      </c>
      <c r="V115" s="1">
        <v>9510059019</v>
      </c>
      <c r="W115" s="1" t="s">
        <v>195</v>
      </c>
      <c r="X115" s="1" t="s">
        <v>2646</v>
      </c>
      <c r="Y115" s="1" t="s">
        <v>2647</v>
      </c>
      <c r="Z115" s="1" t="s">
        <v>418</v>
      </c>
      <c r="AA115" s="1" t="s">
        <v>2646</v>
      </c>
      <c r="AB115" s="1" t="s">
        <v>2647</v>
      </c>
      <c r="AC115" s="1" t="s">
        <v>418</v>
      </c>
      <c r="AD115" s="1">
        <v>9.15</v>
      </c>
      <c r="AE115" s="1" t="s">
        <v>96</v>
      </c>
      <c r="AF115" s="1" t="s">
        <v>2648</v>
      </c>
      <c r="AG115" s="1" t="s">
        <v>2649</v>
      </c>
      <c r="AH115" s="1" t="s">
        <v>103</v>
      </c>
      <c r="AI115" s="1" t="s">
        <v>206</v>
      </c>
      <c r="AJ115" s="1">
        <v>88.33</v>
      </c>
      <c r="AK115" s="1">
        <v>0</v>
      </c>
      <c r="AL115" s="1" t="s">
        <v>2648</v>
      </c>
      <c r="AM115" s="1" t="s">
        <v>2649</v>
      </c>
      <c r="AN115" s="1" t="s">
        <v>525</v>
      </c>
      <c r="AO115" s="1" t="s">
        <v>731</v>
      </c>
      <c r="AP115" s="1">
        <v>80.16</v>
      </c>
      <c r="AQ115" s="1">
        <v>0</v>
      </c>
      <c r="AR115" s="1"/>
      <c r="AS115" s="1"/>
      <c r="AT115" s="1"/>
      <c r="AU115" s="1"/>
      <c r="AV115" s="1"/>
      <c r="AW115" s="1"/>
      <c r="AX115" s="1" t="s">
        <v>2650</v>
      </c>
      <c r="AY115" s="1" t="s">
        <v>2651</v>
      </c>
      <c r="AZ115" s="1" t="s">
        <v>258</v>
      </c>
      <c r="BA115" s="1" t="s">
        <v>1326</v>
      </c>
      <c r="BB115" s="1">
        <v>82.3</v>
      </c>
      <c r="BC115" s="1">
        <v>8.23</v>
      </c>
      <c r="BD115" s="1"/>
      <c r="BE115" s="1"/>
      <c r="BF115" s="1"/>
      <c r="BG115" s="1"/>
      <c r="BH115" s="1"/>
      <c r="BI115" s="1"/>
      <c r="BJ115" s="1" t="s">
        <v>2652</v>
      </c>
      <c r="BK115" s="1"/>
      <c r="BL115" s="1"/>
      <c r="BM115" s="1" t="s">
        <v>2653</v>
      </c>
      <c r="BN115" s="1">
        <v>36</v>
      </c>
      <c r="BO115" s="1"/>
      <c r="BP115" s="1" t="str">
        <f>HYPERLINK("https://nconnect.nicmar.ac.in/storage/profile/ProfilePhoto_P25700113_721496.jpg","Download")</f>
        <v>0</v>
      </c>
      <c r="BQ115" s="3"/>
      <c r="BR115" s="3"/>
      <c r="BS115" s="1" t="s">
        <v>114</v>
      </c>
      <c r="BT115" s="1" t="s">
        <v>115</v>
      </c>
      <c r="BU115" s="1" t="s">
        <v>116</v>
      </c>
      <c r="BV115" s="1" t="s">
        <v>117</v>
      </c>
      <c r="BW115" s="1"/>
    </row>
    <row r="116" spans="1:75">
      <c r="A116" s="1" t="s">
        <v>75</v>
      </c>
      <c r="B116" s="1" t="s">
        <v>76</v>
      </c>
      <c r="C116" s="1" t="s">
        <v>2654</v>
      </c>
      <c r="D116" s="1" t="s">
        <v>2655</v>
      </c>
      <c r="E116" s="1"/>
      <c r="F116" s="1" t="s">
        <v>120</v>
      </c>
      <c r="G116" s="1" t="s">
        <v>2656</v>
      </c>
      <c r="H116" s="1" t="s">
        <v>2657</v>
      </c>
      <c r="I116" s="1" t="s">
        <v>2658</v>
      </c>
      <c r="J116" s="1">
        <v>6388116291</v>
      </c>
      <c r="K116" s="1" t="s">
        <v>83</v>
      </c>
      <c r="L116" s="1" t="s">
        <v>2659</v>
      </c>
      <c r="M116" s="1" t="s">
        <v>85</v>
      </c>
      <c r="N116" s="1" t="s">
        <v>1073</v>
      </c>
      <c r="O116" s="1"/>
      <c r="P116" s="1" t="s">
        <v>245</v>
      </c>
      <c r="Q116" s="1" t="s">
        <v>2660</v>
      </c>
      <c r="R116" s="1" t="s">
        <v>2661</v>
      </c>
      <c r="S116" s="1">
        <v>9793169015</v>
      </c>
      <c r="T116" s="1" t="s">
        <v>2662</v>
      </c>
      <c r="U116" s="1" t="s">
        <v>2663</v>
      </c>
      <c r="V116" s="1">
        <v>9793169015</v>
      </c>
      <c r="W116" s="1" t="s">
        <v>92</v>
      </c>
      <c r="X116" s="1" t="s">
        <v>2664</v>
      </c>
      <c r="Y116" s="1" t="s">
        <v>2665</v>
      </c>
      <c r="Z116" s="1" t="s">
        <v>312</v>
      </c>
      <c r="AA116" s="1" t="s">
        <v>2664</v>
      </c>
      <c r="AB116" s="1" t="s">
        <v>2665</v>
      </c>
      <c r="AC116" s="1" t="s">
        <v>312</v>
      </c>
      <c r="AD116" s="1">
        <v>8.18</v>
      </c>
      <c r="AE116" s="1" t="s">
        <v>96</v>
      </c>
      <c r="AF116" s="1" t="s">
        <v>2666</v>
      </c>
      <c r="AG116" s="1" t="s">
        <v>2667</v>
      </c>
      <c r="AH116" s="1" t="s">
        <v>2668</v>
      </c>
      <c r="AI116" s="1" t="s">
        <v>704</v>
      </c>
      <c r="AJ116" s="1">
        <v>87</v>
      </c>
      <c r="AK116" s="1"/>
      <c r="AL116" s="1" t="s">
        <v>2666</v>
      </c>
      <c r="AM116" s="1" t="s">
        <v>2667</v>
      </c>
      <c r="AN116" s="1" t="s">
        <v>2669</v>
      </c>
      <c r="AO116" s="1" t="s">
        <v>316</v>
      </c>
      <c r="AP116" s="1">
        <v>90</v>
      </c>
      <c r="AQ116" s="1"/>
      <c r="AR116" s="1"/>
      <c r="AS116" s="1"/>
      <c r="AT116" s="1"/>
      <c r="AU116" s="1"/>
      <c r="AV116" s="1"/>
      <c r="AW116" s="1"/>
      <c r="AX116" s="1" t="s">
        <v>2670</v>
      </c>
      <c r="AY116" s="1" t="s">
        <v>2671</v>
      </c>
      <c r="AZ116" s="1" t="s">
        <v>631</v>
      </c>
      <c r="BA116" s="1" t="s">
        <v>477</v>
      </c>
      <c r="BB116" s="1">
        <v>81.1</v>
      </c>
      <c r="BC116" s="1">
        <v>8.11</v>
      </c>
      <c r="BD116" s="1"/>
      <c r="BE116" s="1"/>
      <c r="BF116" s="1"/>
      <c r="BG116" s="1"/>
      <c r="BH116" s="1"/>
      <c r="BI116" s="1"/>
      <c r="BJ116" s="1" t="s">
        <v>2672</v>
      </c>
      <c r="BK116" s="1" t="s">
        <v>2673</v>
      </c>
      <c r="BL116" s="1" t="s">
        <v>1787</v>
      </c>
      <c r="BM116" s="1" t="s">
        <v>2674</v>
      </c>
      <c r="BN116" s="1">
        <v>18</v>
      </c>
      <c r="BO116" s="1"/>
      <c r="BP116" s="1" t="str">
        <f>HYPERLINK("https://nconnect.nicmar.ac.in/storage/profile/ProfilePhoto_P25700349_261783.jpg","Download")</f>
        <v>0</v>
      </c>
      <c r="BQ116" s="3"/>
      <c r="BR116" s="3"/>
      <c r="BS116" s="1" t="s">
        <v>114</v>
      </c>
      <c r="BT116" s="1" t="s">
        <v>115</v>
      </c>
      <c r="BU116" s="1" t="s">
        <v>116</v>
      </c>
      <c r="BV116" s="1" t="s">
        <v>117</v>
      </c>
      <c r="BW116" s="1"/>
    </row>
    <row r="117" spans="1:75">
      <c r="A117" s="1" t="s">
        <v>75</v>
      </c>
      <c r="B117" s="1" t="s">
        <v>76</v>
      </c>
      <c r="C117" s="1" t="s">
        <v>2675</v>
      </c>
      <c r="D117" s="1" t="s">
        <v>1395</v>
      </c>
      <c r="E117" s="1" t="s">
        <v>615</v>
      </c>
      <c r="F117" s="1" t="s">
        <v>2676</v>
      </c>
      <c r="G117" s="1" t="s">
        <v>2677</v>
      </c>
      <c r="H117" s="1" t="s">
        <v>2678</v>
      </c>
      <c r="I117" s="1" t="s">
        <v>2679</v>
      </c>
      <c r="J117" s="1">
        <v>9307621134</v>
      </c>
      <c r="K117" s="1" t="s">
        <v>83</v>
      </c>
      <c r="L117" s="1" t="s">
        <v>2680</v>
      </c>
      <c r="M117" s="1" t="s">
        <v>85</v>
      </c>
      <c r="N117" s="1" t="s">
        <v>514</v>
      </c>
      <c r="O117" s="1"/>
      <c r="P117" s="1" t="s">
        <v>190</v>
      </c>
      <c r="Q117" s="1" t="s">
        <v>2681</v>
      </c>
      <c r="R117" s="1" t="s">
        <v>615</v>
      </c>
      <c r="S117" s="1">
        <v>9096785329</v>
      </c>
      <c r="T117" s="1" t="s">
        <v>334</v>
      </c>
      <c r="U117" s="1" t="s">
        <v>2682</v>
      </c>
      <c r="V117" s="1">
        <v>8788918431</v>
      </c>
      <c r="W117" s="1" t="s">
        <v>92</v>
      </c>
      <c r="X117" s="1" t="s">
        <v>2683</v>
      </c>
      <c r="Y117" s="1" t="s">
        <v>197</v>
      </c>
      <c r="Z117" s="1" t="s">
        <v>162</v>
      </c>
      <c r="AA117" s="1" t="s">
        <v>2684</v>
      </c>
      <c r="AB117" s="1" t="s">
        <v>2685</v>
      </c>
      <c r="AC117" s="1" t="s">
        <v>162</v>
      </c>
      <c r="AD117" s="1">
        <v>8.95</v>
      </c>
      <c r="AE117" s="1" t="s">
        <v>96</v>
      </c>
      <c r="AF117" s="1" t="s">
        <v>2686</v>
      </c>
      <c r="AG117" s="1" t="s">
        <v>1015</v>
      </c>
      <c r="AH117" s="1" t="s">
        <v>422</v>
      </c>
      <c r="AI117" s="1" t="s">
        <v>99</v>
      </c>
      <c r="AJ117" s="1">
        <v>89.2</v>
      </c>
      <c r="AK117" s="1"/>
      <c r="AL117" s="1"/>
      <c r="AM117" s="1"/>
      <c r="AN117" s="1"/>
      <c r="AO117" s="1"/>
      <c r="AP117" s="1"/>
      <c r="AQ117" s="1"/>
      <c r="AR117" s="1" t="s">
        <v>256</v>
      </c>
      <c r="AS117" s="1" t="s">
        <v>2687</v>
      </c>
      <c r="AT117" s="1" t="s">
        <v>631</v>
      </c>
      <c r="AU117" s="1" t="s">
        <v>525</v>
      </c>
      <c r="AV117" s="1">
        <v>82.36</v>
      </c>
      <c r="AW117" s="1"/>
      <c r="AX117" s="1" t="s">
        <v>229</v>
      </c>
      <c r="AY117" s="1" t="s">
        <v>2688</v>
      </c>
      <c r="AZ117" s="1" t="s">
        <v>107</v>
      </c>
      <c r="BA117" s="1" t="s">
        <v>553</v>
      </c>
      <c r="BB117" s="1">
        <v>83.3</v>
      </c>
      <c r="BC117" s="1">
        <v>9.36</v>
      </c>
      <c r="BD117" s="1"/>
      <c r="BE117" s="1"/>
      <c r="BF117" s="1"/>
      <c r="BG117" s="1"/>
      <c r="BH117" s="1"/>
      <c r="BI117" s="1"/>
      <c r="BJ117" s="1" t="s">
        <v>2689</v>
      </c>
      <c r="BK117" s="1" t="s">
        <v>2690</v>
      </c>
      <c r="BL117" s="1" t="s">
        <v>2691</v>
      </c>
      <c r="BM117" s="1" t="s">
        <v>2692</v>
      </c>
      <c r="BN117" s="1">
        <v>8</v>
      </c>
      <c r="BO117" s="1"/>
      <c r="BP117" s="1" t="str">
        <f>HYPERLINK("https://nconnect.nicmar.ac.in/storage/profile/ProfilePhoto_P25700516_637824.jpg","Download")</f>
        <v>0</v>
      </c>
      <c r="BQ117" s="3"/>
      <c r="BR117" s="3"/>
      <c r="BS117" s="1" t="s">
        <v>114</v>
      </c>
      <c r="BT117" s="1" t="s">
        <v>115</v>
      </c>
      <c r="BU117" s="1" t="s">
        <v>116</v>
      </c>
      <c r="BV117" s="1" t="s">
        <v>117</v>
      </c>
      <c r="BW117" s="1"/>
    </row>
    <row r="118" spans="1:75">
      <c r="A118" s="1" t="s">
        <v>75</v>
      </c>
      <c r="B118" s="1" t="s">
        <v>76</v>
      </c>
      <c r="C118" s="1" t="s">
        <v>2693</v>
      </c>
      <c r="D118" s="1" t="s">
        <v>2694</v>
      </c>
      <c r="E118" s="1" t="s">
        <v>1250</v>
      </c>
      <c r="F118" s="1" t="s">
        <v>2695</v>
      </c>
      <c r="G118" s="1" t="s">
        <v>2696</v>
      </c>
      <c r="H118" s="1" t="s">
        <v>2697</v>
      </c>
      <c r="I118" s="1" t="s">
        <v>2698</v>
      </c>
      <c r="J118" s="1">
        <v>7588796873</v>
      </c>
      <c r="K118" s="1" t="s">
        <v>83</v>
      </c>
      <c r="L118" s="1" t="s">
        <v>2699</v>
      </c>
      <c r="M118" s="1" t="s">
        <v>85</v>
      </c>
      <c r="N118" s="1" t="s">
        <v>2700</v>
      </c>
      <c r="O118" s="1"/>
      <c r="P118" s="1" t="s">
        <v>87</v>
      </c>
      <c r="Q118" s="1" t="s">
        <v>2701</v>
      </c>
      <c r="R118" s="1" t="s">
        <v>1250</v>
      </c>
      <c r="S118" s="1">
        <v>9850341198</v>
      </c>
      <c r="T118" s="1" t="s">
        <v>441</v>
      </c>
      <c r="U118" s="1" t="s">
        <v>2702</v>
      </c>
      <c r="V118" s="1">
        <v>9307325971</v>
      </c>
      <c r="W118" s="1" t="s">
        <v>222</v>
      </c>
      <c r="X118" s="1" t="s">
        <v>2703</v>
      </c>
      <c r="Y118" s="1" t="s">
        <v>805</v>
      </c>
      <c r="Z118" s="1" t="s">
        <v>162</v>
      </c>
      <c r="AA118" s="1" t="s">
        <v>2704</v>
      </c>
      <c r="AB118" s="1" t="s">
        <v>805</v>
      </c>
      <c r="AC118" s="1" t="s">
        <v>162</v>
      </c>
      <c r="AD118" s="1">
        <v>8.9</v>
      </c>
      <c r="AE118" s="1" t="s">
        <v>96</v>
      </c>
      <c r="AF118" s="1" t="s">
        <v>2705</v>
      </c>
      <c r="AG118" s="1" t="s">
        <v>2706</v>
      </c>
      <c r="AH118" s="1" t="s">
        <v>369</v>
      </c>
      <c r="AI118" s="1" t="s">
        <v>137</v>
      </c>
      <c r="AJ118" s="1">
        <v>73.6</v>
      </c>
      <c r="AK118" s="1"/>
      <c r="AL118" s="1" t="s">
        <v>2705</v>
      </c>
      <c r="AM118" s="1" t="s">
        <v>2707</v>
      </c>
      <c r="AN118" s="1" t="s">
        <v>525</v>
      </c>
      <c r="AO118" s="1" t="s">
        <v>474</v>
      </c>
      <c r="AP118" s="1">
        <v>77</v>
      </c>
      <c r="AQ118" s="1"/>
      <c r="AR118" s="1"/>
      <c r="AS118" s="1"/>
      <c r="AT118" s="1"/>
      <c r="AU118" s="1"/>
      <c r="AV118" s="1"/>
      <c r="AW118" s="1"/>
      <c r="AX118" s="1" t="s">
        <v>2708</v>
      </c>
      <c r="AY118" s="1" t="s">
        <v>2709</v>
      </c>
      <c r="AZ118" s="1" t="s">
        <v>856</v>
      </c>
      <c r="BA118" s="1" t="s">
        <v>478</v>
      </c>
      <c r="BB118" s="1">
        <v>70.6</v>
      </c>
      <c r="BC118" s="1">
        <v>7.81</v>
      </c>
      <c r="BD118" s="1"/>
      <c r="BE118" s="1"/>
      <c r="BF118" s="1"/>
      <c r="BG118" s="1"/>
      <c r="BH118" s="1"/>
      <c r="BI118" s="1"/>
      <c r="BJ118" s="1" t="s">
        <v>2710</v>
      </c>
      <c r="BK118" s="1"/>
      <c r="BL118" s="1"/>
      <c r="BM118" s="1" t="s">
        <v>2711</v>
      </c>
      <c r="BN118" s="1">
        <v>25</v>
      </c>
      <c r="BO118" s="1" t="s">
        <v>2712</v>
      </c>
      <c r="BP118" s="1" t="str">
        <f>HYPERLINK("https://nconnect.nicmar.ac.in/storage/profile/ProfilePhoto_P25700325_532469.jpg","Download")</f>
        <v>0</v>
      </c>
      <c r="BQ118" s="3"/>
      <c r="BR118" s="3"/>
      <c r="BS118" s="1" t="s">
        <v>114</v>
      </c>
      <c r="BT118" s="1" t="s">
        <v>115</v>
      </c>
      <c r="BU118" s="1" t="s">
        <v>116</v>
      </c>
      <c r="BV118" s="1" t="s">
        <v>117</v>
      </c>
      <c r="BW118" s="1"/>
    </row>
    <row r="119" spans="1:75">
      <c r="A119" s="1" t="s">
        <v>75</v>
      </c>
      <c r="B119" s="1" t="s">
        <v>76</v>
      </c>
      <c r="C119" s="1" t="s">
        <v>2713</v>
      </c>
      <c r="D119" s="1" t="s">
        <v>1768</v>
      </c>
      <c r="E119" s="1" t="s">
        <v>2714</v>
      </c>
      <c r="F119" s="1" t="s">
        <v>2155</v>
      </c>
      <c r="G119" s="1" t="s">
        <v>2715</v>
      </c>
      <c r="H119" s="1" t="s">
        <v>2716</v>
      </c>
      <c r="I119" s="1" t="s">
        <v>2717</v>
      </c>
      <c r="J119" s="1">
        <v>9404709592</v>
      </c>
      <c r="K119" s="1" t="s">
        <v>83</v>
      </c>
      <c r="L119" s="1" t="s">
        <v>2718</v>
      </c>
      <c r="M119" s="1" t="s">
        <v>85</v>
      </c>
      <c r="N119" s="1" t="s">
        <v>514</v>
      </c>
      <c r="O119" s="1"/>
      <c r="P119" s="1" t="s">
        <v>87</v>
      </c>
      <c r="Q119" s="1" t="s">
        <v>2719</v>
      </c>
      <c r="R119" s="1" t="s">
        <v>2720</v>
      </c>
      <c r="S119" s="1">
        <v>9423669295</v>
      </c>
      <c r="T119" s="1" t="s">
        <v>90</v>
      </c>
      <c r="U119" s="1" t="s">
        <v>2721</v>
      </c>
      <c r="V119" s="1">
        <v>9373981479</v>
      </c>
      <c r="W119" s="1" t="s">
        <v>195</v>
      </c>
      <c r="X119" s="1" t="s">
        <v>2722</v>
      </c>
      <c r="Y119" s="1" t="s">
        <v>197</v>
      </c>
      <c r="Z119" s="1" t="s">
        <v>162</v>
      </c>
      <c r="AA119" s="1" t="s">
        <v>2723</v>
      </c>
      <c r="AB119" s="1" t="s">
        <v>805</v>
      </c>
      <c r="AC119" s="1" t="s">
        <v>162</v>
      </c>
      <c r="AD119" s="1">
        <v>8.28</v>
      </c>
      <c r="AE119" s="1" t="s">
        <v>96</v>
      </c>
      <c r="AF119" s="1" t="s">
        <v>2724</v>
      </c>
      <c r="AG119" s="1" t="s">
        <v>652</v>
      </c>
      <c r="AH119" s="1" t="s">
        <v>522</v>
      </c>
      <c r="AI119" s="1" t="s">
        <v>315</v>
      </c>
      <c r="AJ119" s="1">
        <v>70.3</v>
      </c>
      <c r="AK119" s="1">
        <v>7.4</v>
      </c>
      <c r="AL119" s="1" t="s">
        <v>2725</v>
      </c>
      <c r="AM119" s="1" t="s">
        <v>2726</v>
      </c>
      <c r="AN119" s="1" t="s">
        <v>1240</v>
      </c>
      <c r="AO119" s="1" t="s">
        <v>100</v>
      </c>
      <c r="AP119" s="1">
        <v>84.2</v>
      </c>
      <c r="AQ119" s="1"/>
      <c r="AR119" s="1"/>
      <c r="AS119" s="1"/>
      <c r="AT119" s="1"/>
      <c r="AU119" s="1"/>
      <c r="AV119" s="1"/>
      <c r="AW119" s="1"/>
      <c r="AX119" s="1" t="s">
        <v>2548</v>
      </c>
      <c r="AY119" s="1" t="s">
        <v>2727</v>
      </c>
      <c r="AZ119" s="1" t="s">
        <v>524</v>
      </c>
      <c r="BA119" s="1" t="s">
        <v>678</v>
      </c>
      <c r="BB119" s="1">
        <v>70.8</v>
      </c>
      <c r="BC119" s="1">
        <v>7.83</v>
      </c>
      <c r="BD119" s="1"/>
      <c r="BE119" s="1"/>
      <c r="BF119" s="1"/>
      <c r="BG119" s="1"/>
      <c r="BH119" s="1"/>
      <c r="BI119" s="1"/>
      <c r="BJ119" s="1" t="s">
        <v>2728</v>
      </c>
      <c r="BK119" s="1" t="s">
        <v>2729</v>
      </c>
      <c r="BL119" s="1" t="s">
        <v>403</v>
      </c>
      <c r="BM119" s="1" t="s">
        <v>2730</v>
      </c>
      <c r="BN119" s="1">
        <v>66</v>
      </c>
      <c r="BO119" s="1"/>
      <c r="BP119" s="1" t="str">
        <f>HYPERLINK("https://nconnect.nicmar.ac.in/storage/profile/ProfilePhoto_P25700290_567841.jpg","Download")</f>
        <v>0</v>
      </c>
      <c r="BQ119" s="3"/>
      <c r="BR119" s="3"/>
      <c r="BS119" s="1" t="s">
        <v>114</v>
      </c>
      <c r="BT119" s="1" t="s">
        <v>115</v>
      </c>
      <c r="BU119" s="1" t="s">
        <v>116</v>
      </c>
      <c r="BV119" s="1" t="s">
        <v>117</v>
      </c>
      <c r="BW119" s="1"/>
    </row>
    <row r="120" spans="1:75">
      <c r="A120" s="1" t="s">
        <v>75</v>
      </c>
      <c r="B120" s="1" t="s">
        <v>76</v>
      </c>
      <c r="C120" s="1" t="s">
        <v>2731</v>
      </c>
      <c r="D120" s="1" t="s">
        <v>2732</v>
      </c>
      <c r="E120" s="1" t="s">
        <v>1333</v>
      </c>
      <c r="F120" s="1" t="s">
        <v>2733</v>
      </c>
      <c r="G120" s="1" t="s">
        <v>2734</v>
      </c>
      <c r="H120" s="1" t="s">
        <v>2735</v>
      </c>
      <c r="I120" s="1" t="s">
        <v>2736</v>
      </c>
      <c r="J120" s="1">
        <v>7977989701</v>
      </c>
      <c r="K120" s="1" t="s">
        <v>83</v>
      </c>
      <c r="L120" s="1" t="s">
        <v>2737</v>
      </c>
      <c r="M120" s="1" t="s">
        <v>85</v>
      </c>
      <c r="N120" s="1" t="s">
        <v>514</v>
      </c>
      <c r="O120" s="1"/>
      <c r="P120" s="1"/>
      <c r="Q120" s="1" t="s">
        <v>2738</v>
      </c>
      <c r="R120" s="1" t="s">
        <v>2739</v>
      </c>
      <c r="S120" s="1">
        <v>9322395763</v>
      </c>
      <c r="T120" s="1" t="s">
        <v>2740</v>
      </c>
      <c r="U120" s="1" t="s">
        <v>2741</v>
      </c>
      <c r="V120" s="1">
        <v>9320001998</v>
      </c>
      <c r="W120" s="1" t="s">
        <v>2044</v>
      </c>
      <c r="X120" s="1" t="s">
        <v>2742</v>
      </c>
      <c r="Y120" s="1" t="s">
        <v>2743</v>
      </c>
      <c r="Z120" s="1" t="s">
        <v>162</v>
      </c>
      <c r="AA120" s="1" t="s">
        <v>2742</v>
      </c>
      <c r="AB120" s="1" t="s">
        <v>2743</v>
      </c>
      <c r="AC120" s="1" t="s">
        <v>162</v>
      </c>
      <c r="AD120" s="1">
        <v>8.72</v>
      </c>
      <c r="AE120" s="1" t="s">
        <v>96</v>
      </c>
      <c r="AF120" s="1" t="s">
        <v>2744</v>
      </c>
      <c r="AG120" s="1" t="s">
        <v>367</v>
      </c>
      <c r="AH120" s="1" t="s">
        <v>368</v>
      </c>
      <c r="AI120" s="1" t="s">
        <v>316</v>
      </c>
      <c r="AJ120" s="1">
        <v>88.6</v>
      </c>
      <c r="AK120" s="1">
        <v>9.6</v>
      </c>
      <c r="AL120" s="1"/>
      <c r="AM120" s="1"/>
      <c r="AN120" s="1"/>
      <c r="AO120" s="1"/>
      <c r="AP120" s="1"/>
      <c r="AQ120" s="1"/>
      <c r="AR120" s="1" t="s">
        <v>256</v>
      </c>
      <c r="AS120" s="1" t="s">
        <v>2745</v>
      </c>
      <c r="AT120" s="1" t="s">
        <v>99</v>
      </c>
      <c r="AU120" s="1" t="s">
        <v>525</v>
      </c>
      <c r="AV120" s="1">
        <v>76.73</v>
      </c>
      <c r="AW120" s="1"/>
      <c r="AX120" s="1" t="s">
        <v>1559</v>
      </c>
      <c r="AY120" s="1" t="s">
        <v>2746</v>
      </c>
      <c r="AZ120" s="1" t="s">
        <v>107</v>
      </c>
      <c r="BA120" s="1" t="s">
        <v>553</v>
      </c>
      <c r="BB120" s="1">
        <v>71.55</v>
      </c>
      <c r="BC120" s="1">
        <v>7.99</v>
      </c>
      <c r="BD120" s="1"/>
      <c r="BE120" s="1"/>
      <c r="BF120" s="1"/>
      <c r="BG120" s="1"/>
      <c r="BH120" s="1"/>
      <c r="BI120" s="1"/>
      <c r="BJ120" s="1" t="s">
        <v>2747</v>
      </c>
      <c r="BK120" s="1"/>
      <c r="BL120" s="1"/>
      <c r="BM120" s="1" t="s">
        <v>2748</v>
      </c>
      <c r="BN120" s="1">
        <v>16</v>
      </c>
      <c r="BO120" s="1" t="s">
        <v>2749</v>
      </c>
      <c r="BP120" s="1" t="str">
        <f>HYPERLINK("https://nconnect.nicmar.ac.in/storage/profile/ProfilePhoto_P25700356_431675.jpg","Download")</f>
        <v>0</v>
      </c>
      <c r="BQ120" s="3"/>
      <c r="BR120" s="3"/>
      <c r="BS120" s="1" t="s">
        <v>114</v>
      </c>
      <c r="BT120" s="1" t="s">
        <v>115</v>
      </c>
      <c r="BU120" s="1" t="s">
        <v>116</v>
      </c>
      <c r="BV120" s="1" t="s">
        <v>117</v>
      </c>
      <c r="BW120" s="1"/>
    </row>
    <row r="121" spans="1:75">
      <c r="A121" s="1" t="s">
        <v>75</v>
      </c>
      <c r="B121" s="1" t="s">
        <v>76</v>
      </c>
      <c r="C121" s="1" t="s">
        <v>2750</v>
      </c>
      <c r="D121" s="1" t="s">
        <v>2751</v>
      </c>
      <c r="E121" s="1"/>
      <c r="F121" s="1" t="s">
        <v>2752</v>
      </c>
      <c r="G121" s="1" t="s">
        <v>2753</v>
      </c>
      <c r="H121" s="1" t="s">
        <v>2754</v>
      </c>
      <c r="I121" s="1" t="s">
        <v>2755</v>
      </c>
      <c r="J121" s="1">
        <v>9581678604</v>
      </c>
      <c r="K121" s="1" t="s">
        <v>83</v>
      </c>
      <c r="L121" s="1" t="s">
        <v>2756</v>
      </c>
      <c r="M121" s="1" t="s">
        <v>85</v>
      </c>
      <c r="N121" s="1" t="s">
        <v>2757</v>
      </c>
      <c r="O121" s="1"/>
      <c r="P121" s="1" t="s">
        <v>87</v>
      </c>
      <c r="Q121" s="1" t="s">
        <v>2758</v>
      </c>
      <c r="R121" s="1" t="s">
        <v>2759</v>
      </c>
      <c r="S121" s="1">
        <v>9885118637</v>
      </c>
      <c r="T121" s="1" t="s">
        <v>2760</v>
      </c>
      <c r="U121" s="1" t="s">
        <v>2761</v>
      </c>
      <c r="V121" s="1">
        <v>7013775932</v>
      </c>
      <c r="W121" s="1" t="s">
        <v>92</v>
      </c>
      <c r="X121" s="1" t="s">
        <v>2762</v>
      </c>
      <c r="Y121" s="1" t="s">
        <v>2763</v>
      </c>
      <c r="Z121" s="1" t="s">
        <v>601</v>
      </c>
      <c r="AA121" s="1" t="s">
        <v>2762</v>
      </c>
      <c r="AB121" s="1" t="s">
        <v>2763</v>
      </c>
      <c r="AC121" s="1" t="s">
        <v>601</v>
      </c>
      <c r="AD121" s="1">
        <v>7.92</v>
      </c>
      <c r="AE121" s="1" t="s">
        <v>96</v>
      </c>
      <c r="AF121" s="1" t="s">
        <v>2764</v>
      </c>
      <c r="AG121" s="1" t="s">
        <v>2765</v>
      </c>
      <c r="AH121" s="1" t="s">
        <v>397</v>
      </c>
      <c r="AI121" s="1" t="s">
        <v>138</v>
      </c>
      <c r="AJ121" s="1">
        <v>95</v>
      </c>
      <c r="AK121" s="1">
        <v>9.5</v>
      </c>
      <c r="AL121" s="1" t="s">
        <v>2585</v>
      </c>
      <c r="AM121" s="1" t="s">
        <v>2766</v>
      </c>
      <c r="AN121" s="1" t="s">
        <v>525</v>
      </c>
      <c r="AO121" s="1" t="s">
        <v>174</v>
      </c>
      <c r="AP121" s="1">
        <v>78.4</v>
      </c>
      <c r="AQ121" s="1">
        <v>7.84</v>
      </c>
      <c r="AR121" s="1"/>
      <c r="AS121" s="1"/>
      <c r="AT121" s="1"/>
      <c r="AU121" s="1"/>
      <c r="AV121" s="1"/>
      <c r="AW121" s="1"/>
      <c r="AX121" s="1" t="s">
        <v>344</v>
      </c>
      <c r="AY121" s="1" t="s">
        <v>2767</v>
      </c>
      <c r="AZ121" s="1" t="s">
        <v>1410</v>
      </c>
      <c r="BA121" s="1" t="s">
        <v>880</v>
      </c>
      <c r="BB121" s="1">
        <v>78.2</v>
      </c>
      <c r="BC121" s="1">
        <v>7.82</v>
      </c>
      <c r="BD121" s="1"/>
      <c r="BE121" s="1"/>
      <c r="BF121" s="1"/>
      <c r="BG121" s="1"/>
      <c r="BH121" s="1"/>
      <c r="BI121" s="1"/>
      <c r="BJ121" s="1" t="s">
        <v>401</v>
      </c>
      <c r="BK121" s="1"/>
      <c r="BL121" s="1"/>
      <c r="BM121" s="1" t="s">
        <v>2768</v>
      </c>
      <c r="BN121" s="1">
        <v>13</v>
      </c>
      <c r="BO121" s="1"/>
      <c r="BP121" s="1" t="str">
        <f>HYPERLINK("https://nconnect.nicmar.ac.in/storage/profile/ProfilePhoto_P25700220_175482.jpg","Download")</f>
        <v>0</v>
      </c>
      <c r="BQ121" s="3"/>
      <c r="BR121" s="3"/>
      <c r="BS121" s="1" t="s">
        <v>114</v>
      </c>
      <c r="BT121" s="1" t="s">
        <v>115</v>
      </c>
      <c r="BU121" s="1" t="s">
        <v>116</v>
      </c>
      <c r="BV121" s="1" t="s">
        <v>117</v>
      </c>
      <c r="BW121" s="1"/>
    </row>
    <row r="122" spans="1:75">
      <c r="A122" s="1" t="s">
        <v>75</v>
      </c>
      <c r="B122" s="1" t="s">
        <v>76</v>
      </c>
      <c r="C122" s="1" t="s">
        <v>2769</v>
      </c>
      <c r="D122" s="1" t="s">
        <v>2770</v>
      </c>
      <c r="E122" s="1"/>
      <c r="F122" s="1" t="s">
        <v>2771</v>
      </c>
      <c r="G122" s="1" t="s">
        <v>2772</v>
      </c>
      <c r="H122" s="1" t="s">
        <v>2773</v>
      </c>
      <c r="I122" s="1" t="s">
        <v>2774</v>
      </c>
      <c r="J122" s="1">
        <v>6364236471</v>
      </c>
      <c r="K122" s="1" t="s">
        <v>83</v>
      </c>
      <c r="L122" s="1" t="s">
        <v>2775</v>
      </c>
      <c r="M122" s="1" t="s">
        <v>85</v>
      </c>
      <c r="N122" s="1" t="s">
        <v>2776</v>
      </c>
      <c r="O122" s="1"/>
      <c r="P122" s="1" t="s">
        <v>275</v>
      </c>
      <c r="Q122" s="1" t="s">
        <v>2777</v>
      </c>
      <c r="R122" s="1" t="s">
        <v>2778</v>
      </c>
      <c r="S122" s="1">
        <v>9731650754</v>
      </c>
      <c r="T122" s="1" t="s">
        <v>90</v>
      </c>
      <c r="U122" s="1" t="s">
        <v>2779</v>
      </c>
      <c r="V122" s="1">
        <v>7411122048</v>
      </c>
      <c r="W122" s="1" t="s">
        <v>195</v>
      </c>
      <c r="X122" s="1" t="s">
        <v>2780</v>
      </c>
      <c r="Y122" s="1" t="s">
        <v>2781</v>
      </c>
      <c r="Z122" s="1" t="s">
        <v>338</v>
      </c>
      <c r="AA122" s="1" t="s">
        <v>2780</v>
      </c>
      <c r="AB122" s="1" t="s">
        <v>2781</v>
      </c>
      <c r="AC122" s="1" t="s">
        <v>338</v>
      </c>
      <c r="AD122" s="1">
        <v>8.38</v>
      </c>
      <c r="AE122" s="1" t="s">
        <v>96</v>
      </c>
      <c r="AF122" s="1" t="s">
        <v>2782</v>
      </c>
      <c r="AG122" s="1" t="s">
        <v>898</v>
      </c>
      <c r="AH122" s="1" t="s">
        <v>99</v>
      </c>
      <c r="AI122" s="1" t="s">
        <v>369</v>
      </c>
      <c r="AJ122" s="1">
        <v>86.4</v>
      </c>
      <c r="AK122" s="1"/>
      <c r="AL122" s="1" t="s">
        <v>2783</v>
      </c>
      <c r="AM122" s="1" t="s">
        <v>1170</v>
      </c>
      <c r="AN122" s="1" t="s">
        <v>103</v>
      </c>
      <c r="AO122" s="1" t="s">
        <v>104</v>
      </c>
      <c r="AP122" s="1">
        <v>88.16</v>
      </c>
      <c r="AQ122" s="1"/>
      <c r="AR122" s="1"/>
      <c r="AS122" s="1"/>
      <c r="AT122" s="1"/>
      <c r="AU122" s="1"/>
      <c r="AV122" s="1"/>
      <c r="AW122" s="1"/>
      <c r="AX122" s="1" t="s">
        <v>2784</v>
      </c>
      <c r="AY122" s="1" t="s">
        <v>2785</v>
      </c>
      <c r="AZ122" s="1" t="s">
        <v>107</v>
      </c>
      <c r="BA122" s="1" t="s">
        <v>655</v>
      </c>
      <c r="BB122" s="1">
        <v>81.4</v>
      </c>
      <c r="BC122" s="1">
        <v>8.14</v>
      </c>
      <c r="BD122" s="1"/>
      <c r="BE122" s="1"/>
      <c r="BF122" s="1"/>
      <c r="BG122" s="1"/>
      <c r="BH122" s="1"/>
      <c r="BI122" s="1"/>
      <c r="BJ122" s="1" t="s">
        <v>2786</v>
      </c>
      <c r="BK122" s="1" t="s">
        <v>2787</v>
      </c>
      <c r="BL122" s="1" t="s">
        <v>530</v>
      </c>
      <c r="BM122" s="1" t="s">
        <v>2788</v>
      </c>
      <c r="BN122" s="1">
        <v>16</v>
      </c>
      <c r="BO122" s="1" t="s">
        <v>2789</v>
      </c>
      <c r="BP122" s="1" t="str">
        <f>HYPERLINK("https://nconnect.nicmar.ac.in/storage/profile/ProfilePhoto_P25700161_896127.jpg","Download")</f>
        <v>0</v>
      </c>
      <c r="BQ122" s="3"/>
      <c r="BR122" s="3"/>
      <c r="BS122" s="1" t="s">
        <v>114</v>
      </c>
      <c r="BT122" s="1" t="s">
        <v>115</v>
      </c>
      <c r="BU122" s="1" t="s">
        <v>116</v>
      </c>
      <c r="BV122" s="1" t="s">
        <v>117</v>
      </c>
      <c r="BW122" s="1"/>
    </row>
    <row r="123" spans="1:75">
      <c r="A123" s="1" t="s">
        <v>75</v>
      </c>
      <c r="B123" s="1" t="s">
        <v>76</v>
      </c>
      <c r="C123" s="1" t="s">
        <v>2790</v>
      </c>
      <c r="D123" s="1" t="s">
        <v>2791</v>
      </c>
      <c r="E123" s="1" t="s">
        <v>2792</v>
      </c>
      <c r="F123" s="1" t="s">
        <v>2793</v>
      </c>
      <c r="G123" s="1" t="s">
        <v>2794</v>
      </c>
      <c r="H123" s="1" t="s">
        <v>2795</v>
      </c>
      <c r="I123" s="1" t="s">
        <v>2796</v>
      </c>
      <c r="J123" s="1">
        <v>8308454031</v>
      </c>
      <c r="K123" s="1" t="s">
        <v>83</v>
      </c>
      <c r="L123" s="1" t="s">
        <v>2797</v>
      </c>
      <c r="M123" s="1" t="s">
        <v>85</v>
      </c>
      <c r="N123" s="1" t="s">
        <v>514</v>
      </c>
      <c r="O123" s="1"/>
      <c r="P123" s="1" t="s">
        <v>87</v>
      </c>
      <c r="Q123" s="1" t="s">
        <v>2798</v>
      </c>
      <c r="R123" s="1" t="s">
        <v>2792</v>
      </c>
      <c r="S123" s="1">
        <v>9545884217</v>
      </c>
      <c r="T123" s="1" t="s">
        <v>90</v>
      </c>
      <c r="U123" s="1" t="s">
        <v>2799</v>
      </c>
      <c r="V123" s="1">
        <v>8308454031</v>
      </c>
      <c r="W123" s="1" t="s">
        <v>92</v>
      </c>
      <c r="X123" s="1" t="s">
        <v>2800</v>
      </c>
      <c r="Y123" s="1" t="s">
        <v>197</v>
      </c>
      <c r="Z123" s="1" t="s">
        <v>162</v>
      </c>
      <c r="AA123" s="1" t="s">
        <v>2801</v>
      </c>
      <c r="AB123" s="1" t="s">
        <v>805</v>
      </c>
      <c r="AC123" s="1" t="s">
        <v>162</v>
      </c>
      <c r="AD123" s="1">
        <v>9.05</v>
      </c>
      <c r="AE123" s="1" t="s">
        <v>96</v>
      </c>
      <c r="AF123" s="1" t="s">
        <v>2802</v>
      </c>
      <c r="AG123" s="1" t="s">
        <v>2803</v>
      </c>
      <c r="AH123" s="1" t="s">
        <v>2804</v>
      </c>
      <c r="AI123" s="1" t="s">
        <v>501</v>
      </c>
      <c r="AJ123" s="1">
        <v>96</v>
      </c>
      <c r="AK123" s="1"/>
      <c r="AL123" s="1"/>
      <c r="AM123" s="1"/>
      <c r="AN123" s="1"/>
      <c r="AO123" s="1"/>
      <c r="AP123" s="1"/>
      <c r="AQ123" s="1"/>
      <c r="AR123" s="1" t="s">
        <v>256</v>
      </c>
      <c r="AS123" s="1" t="s">
        <v>2805</v>
      </c>
      <c r="AT123" s="1" t="s">
        <v>2806</v>
      </c>
      <c r="AU123" s="1" t="s">
        <v>103</v>
      </c>
      <c r="AV123" s="1">
        <v>91.19</v>
      </c>
      <c r="AW123" s="1"/>
      <c r="AX123" s="1" t="s">
        <v>2807</v>
      </c>
      <c r="AY123" s="1" t="s">
        <v>2808</v>
      </c>
      <c r="AZ123" s="1" t="s">
        <v>173</v>
      </c>
      <c r="BA123" s="1" t="s">
        <v>258</v>
      </c>
      <c r="BB123" s="1">
        <v>80.1</v>
      </c>
      <c r="BC123" s="1">
        <v>8.76</v>
      </c>
      <c r="BD123" s="1"/>
      <c r="BE123" s="1"/>
      <c r="BF123" s="1"/>
      <c r="BG123" s="1"/>
      <c r="BH123" s="1"/>
      <c r="BI123" s="1"/>
      <c r="BJ123" s="1" t="s">
        <v>2809</v>
      </c>
      <c r="BK123" s="1" t="s">
        <v>2810</v>
      </c>
      <c r="BL123" s="1" t="s">
        <v>2811</v>
      </c>
      <c r="BM123" s="1" t="s">
        <v>2812</v>
      </c>
      <c r="BN123" s="1">
        <v>10</v>
      </c>
      <c r="BO123" s="1"/>
      <c r="BP123" s="1" t="str">
        <f>HYPERLINK("https://nconnect.nicmar.ac.in/storage/profile/ProfilePhoto_P25700195_426391.jpg","Download")</f>
        <v>0</v>
      </c>
      <c r="BQ123" s="3"/>
      <c r="BR123" s="3"/>
      <c r="BS123" s="1" t="s">
        <v>114</v>
      </c>
      <c r="BT123" s="1" t="s">
        <v>115</v>
      </c>
      <c r="BU123" s="1" t="s">
        <v>116</v>
      </c>
      <c r="BV123" s="1" t="s">
        <v>117</v>
      </c>
      <c r="BW123" s="1"/>
    </row>
    <row r="124" spans="1:75">
      <c r="A124" s="1" t="s">
        <v>349</v>
      </c>
      <c r="B124" s="1" t="s">
        <v>76</v>
      </c>
      <c r="C124" s="1" t="s">
        <v>2813</v>
      </c>
      <c r="D124" s="1" t="s">
        <v>2814</v>
      </c>
      <c r="E124" s="1"/>
      <c r="F124" s="1" t="s">
        <v>2815</v>
      </c>
      <c r="G124" s="1" t="s">
        <v>2816</v>
      </c>
      <c r="H124" s="1" t="s">
        <v>2817</v>
      </c>
      <c r="I124" s="1" t="s">
        <v>2818</v>
      </c>
      <c r="J124" s="1">
        <v>8590312588</v>
      </c>
      <c r="K124" s="1" t="s">
        <v>83</v>
      </c>
      <c r="L124" s="1" t="s">
        <v>2819</v>
      </c>
      <c r="M124" s="1" t="s">
        <v>85</v>
      </c>
      <c r="N124" s="1" t="s">
        <v>1276</v>
      </c>
      <c r="O124" s="1" t="s">
        <v>2820</v>
      </c>
      <c r="P124" s="1" t="s">
        <v>155</v>
      </c>
      <c r="Q124" s="1" t="s">
        <v>2821</v>
      </c>
      <c r="R124" s="1" t="s">
        <v>2822</v>
      </c>
      <c r="S124" s="1">
        <v>9447601528</v>
      </c>
      <c r="T124" s="1" t="s">
        <v>441</v>
      </c>
      <c r="U124" s="1" t="s">
        <v>2823</v>
      </c>
      <c r="V124" s="1">
        <v>9446015158</v>
      </c>
      <c r="W124" s="1" t="s">
        <v>2824</v>
      </c>
      <c r="X124" s="1" t="s">
        <v>2825</v>
      </c>
      <c r="Y124" s="1" t="s">
        <v>2128</v>
      </c>
      <c r="Z124" s="1" t="s">
        <v>497</v>
      </c>
      <c r="AA124" s="1" t="s">
        <v>2826</v>
      </c>
      <c r="AB124" s="1" t="s">
        <v>2128</v>
      </c>
      <c r="AC124" s="1" t="s">
        <v>497</v>
      </c>
      <c r="AD124" s="1">
        <v>8.81</v>
      </c>
      <c r="AE124" s="1" t="s">
        <v>96</v>
      </c>
      <c r="AF124" s="1" t="s">
        <v>2827</v>
      </c>
      <c r="AG124" s="1" t="s">
        <v>652</v>
      </c>
      <c r="AH124" s="1" t="s">
        <v>99</v>
      </c>
      <c r="AI124" s="1" t="s">
        <v>103</v>
      </c>
      <c r="AJ124" s="1">
        <v>95</v>
      </c>
      <c r="AK124" s="1">
        <v>10</v>
      </c>
      <c r="AL124" s="1" t="s">
        <v>2827</v>
      </c>
      <c r="AM124" s="1" t="s">
        <v>652</v>
      </c>
      <c r="AN124" s="1" t="s">
        <v>137</v>
      </c>
      <c r="AO124" s="1" t="s">
        <v>138</v>
      </c>
      <c r="AP124" s="1">
        <v>77</v>
      </c>
      <c r="AQ124" s="1"/>
      <c r="AR124" s="1"/>
      <c r="AS124" s="1"/>
      <c r="AT124" s="1"/>
      <c r="AU124" s="1"/>
      <c r="AV124" s="1"/>
      <c r="AW124" s="1"/>
      <c r="AX124" s="1" t="s">
        <v>502</v>
      </c>
      <c r="AY124" s="1" t="s">
        <v>2828</v>
      </c>
      <c r="AZ124" s="1" t="s">
        <v>477</v>
      </c>
      <c r="BA124" s="1" t="s">
        <v>2829</v>
      </c>
      <c r="BB124" s="1">
        <v>71.7</v>
      </c>
      <c r="BC124" s="1">
        <v>7.17</v>
      </c>
      <c r="BD124" s="1"/>
      <c r="BE124" s="1"/>
      <c r="BF124" s="1"/>
      <c r="BG124" s="1"/>
      <c r="BH124" s="1"/>
      <c r="BI124" s="1"/>
      <c r="BJ124" s="1" t="s">
        <v>2830</v>
      </c>
      <c r="BK124" s="1"/>
      <c r="BL124" s="1"/>
      <c r="BM124" s="1" t="s">
        <v>2831</v>
      </c>
      <c r="BN124" s="1">
        <v>39</v>
      </c>
      <c r="BO124" s="1" t="s">
        <v>2832</v>
      </c>
      <c r="BP124" s="1" t="str">
        <f>HYPERLINK("https://nconnect.nicmar.ac.in/storage/profile/ProfilePhoto_P25701124_429365.jpg","Download")</f>
        <v>0</v>
      </c>
      <c r="BQ124" s="3"/>
      <c r="BR124" s="3"/>
      <c r="BS124" s="1" t="s">
        <v>114</v>
      </c>
      <c r="BT124" s="1" t="s">
        <v>115</v>
      </c>
      <c r="BU124" s="1" t="s">
        <v>116</v>
      </c>
      <c r="BV124" s="1" t="s">
        <v>117</v>
      </c>
      <c r="BW124" s="1"/>
    </row>
    <row r="125" spans="1:75">
      <c r="A125" s="1" t="s">
        <v>75</v>
      </c>
      <c r="B125" s="1" t="s">
        <v>76</v>
      </c>
      <c r="C125" s="1" t="s">
        <v>2833</v>
      </c>
      <c r="D125" s="1" t="s">
        <v>2834</v>
      </c>
      <c r="E125" s="1" t="s">
        <v>2835</v>
      </c>
      <c r="F125" s="1" t="s">
        <v>2836</v>
      </c>
      <c r="G125" s="1" t="s">
        <v>2837</v>
      </c>
      <c r="H125" s="1" t="s">
        <v>2838</v>
      </c>
      <c r="I125" s="1" t="s">
        <v>2839</v>
      </c>
      <c r="J125" s="1">
        <v>7558471099</v>
      </c>
      <c r="K125" s="1" t="s">
        <v>83</v>
      </c>
      <c r="L125" s="1" t="s">
        <v>2840</v>
      </c>
      <c r="M125" s="1" t="s">
        <v>85</v>
      </c>
      <c r="N125" s="1" t="s">
        <v>2841</v>
      </c>
      <c r="O125" s="1"/>
      <c r="P125" s="1"/>
      <c r="Q125" s="1" t="s">
        <v>2842</v>
      </c>
      <c r="R125" s="1" t="s">
        <v>2835</v>
      </c>
      <c r="S125" s="1">
        <v>9421418121</v>
      </c>
      <c r="T125" s="1" t="s">
        <v>871</v>
      </c>
      <c r="U125" s="1" t="s">
        <v>2843</v>
      </c>
      <c r="V125" s="1">
        <v>9405107811</v>
      </c>
      <c r="W125" s="1" t="s">
        <v>222</v>
      </c>
      <c r="X125" s="1" t="s">
        <v>2844</v>
      </c>
      <c r="Y125" s="1" t="s">
        <v>197</v>
      </c>
      <c r="Z125" s="1" t="s">
        <v>162</v>
      </c>
      <c r="AA125" s="1" t="s">
        <v>2845</v>
      </c>
      <c r="AB125" s="1" t="s">
        <v>1012</v>
      </c>
      <c r="AC125" s="1" t="s">
        <v>162</v>
      </c>
      <c r="AD125" s="1">
        <v>8.49</v>
      </c>
      <c r="AE125" s="1" t="s">
        <v>96</v>
      </c>
      <c r="AF125" s="1" t="s">
        <v>2846</v>
      </c>
      <c r="AG125" s="1" t="s">
        <v>2847</v>
      </c>
      <c r="AH125" s="1" t="s">
        <v>166</v>
      </c>
      <c r="AI125" s="1" t="s">
        <v>203</v>
      </c>
      <c r="AJ125" s="1">
        <v>88.2</v>
      </c>
      <c r="AK125" s="1"/>
      <c r="AL125" s="1" t="s">
        <v>2848</v>
      </c>
      <c r="AM125" s="1" t="s">
        <v>2847</v>
      </c>
      <c r="AN125" s="1" t="s">
        <v>255</v>
      </c>
      <c r="AO125" s="1" t="s">
        <v>577</v>
      </c>
      <c r="AP125" s="1">
        <v>60</v>
      </c>
      <c r="AQ125" s="1"/>
      <c r="AR125" s="1"/>
      <c r="AS125" s="1"/>
      <c r="AT125" s="1"/>
      <c r="AU125" s="1"/>
      <c r="AV125" s="1"/>
      <c r="AW125" s="1"/>
      <c r="AX125" s="1" t="s">
        <v>2849</v>
      </c>
      <c r="AY125" s="1" t="s">
        <v>2850</v>
      </c>
      <c r="AZ125" s="1" t="s">
        <v>107</v>
      </c>
      <c r="BA125" s="1" t="s">
        <v>108</v>
      </c>
      <c r="BB125" s="1">
        <v>72.3</v>
      </c>
      <c r="BC125" s="1">
        <v>7.98</v>
      </c>
      <c r="BD125" s="1"/>
      <c r="BE125" s="1"/>
      <c r="BF125" s="1"/>
      <c r="BG125" s="1"/>
      <c r="BH125" s="1"/>
      <c r="BI125" s="1"/>
      <c r="BJ125" s="1" t="s">
        <v>2851</v>
      </c>
      <c r="BK125" s="1" t="s">
        <v>2852</v>
      </c>
      <c r="BL125" s="1" t="s">
        <v>530</v>
      </c>
      <c r="BM125" s="1" t="s">
        <v>2853</v>
      </c>
      <c r="BN125" s="1">
        <v>8</v>
      </c>
      <c r="BO125" s="1" t="s">
        <v>2854</v>
      </c>
      <c r="BP125" s="1" t="str">
        <f>HYPERLINK("https://nconnect.nicmar.ac.in/storage/profile/ProfilePhoto_P25700496_421673.jpg","Download")</f>
        <v>0</v>
      </c>
      <c r="BQ125" s="3"/>
      <c r="BR125" s="3"/>
      <c r="BS125" s="1" t="s">
        <v>114</v>
      </c>
      <c r="BT125" s="1" t="s">
        <v>115</v>
      </c>
      <c r="BU125" s="1" t="s">
        <v>116</v>
      </c>
      <c r="BV125" s="1" t="s">
        <v>117</v>
      </c>
      <c r="BW125" s="1"/>
    </row>
    <row r="126" spans="1:75">
      <c r="A126" s="1" t="s">
        <v>75</v>
      </c>
      <c r="B126" s="1" t="s">
        <v>76</v>
      </c>
      <c r="C126" s="1" t="s">
        <v>2855</v>
      </c>
      <c r="D126" s="1" t="s">
        <v>2856</v>
      </c>
      <c r="E126" s="1" t="s">
        <v>2857</v>
      </c>
      <c r="F126" s="1" t="s">
        <v>2858</v>
      </c>
      <c r="G126" s="1" t="s">
        <v>2859</v>
      </c>
      <c r="H126" s="1" t="s">
        <v>2860</v>
      </c>
      <c r="I126" s="1" t="s">
        <v>2861</v>
      </c>
      <c r="J126" s="1">
        <v>8169556979</v>
      </c>
      <c r="K126" s="1" t="s">
        <v>83</v>
      </c>
      <c r="L126" s="1" t="s">
        <v>2862</v>
      </c>
      <c r="M126" s="1" t="s">
        <v>85</v>
      </c>
      <c r="N126" s="1" t="s">
        <v>153</v>
      </c>
      <c r="O126" s="1"/>
      <c r="P126" s="1" t="s">
        <v>87</v>
      </c>
      <c r="Q126" s="1" t="s">
        <v>2863</v>
      </c>
      <c r="R126" s="1" t="s">
        <v>2857</v>
      </c>
      <c r="S126" s="1">
        <v>9820319276</v>
      </c>
      <c r="T126" s="1" t="s">
        <v>624</v>
      </c>
      <c r="U126" s="1" t="s">
        <v>2864</v>
      </c>
      <c r="V126" s="1">
        <v>9321033327</v>
      </c>
      <c r="W126" s="1" t="s">
        <v>624</v>
      </c>
      <c r="X126" s="1" t="s">
        <v>2865</v>
      </c>
      <c r="Y126" s="1" t="s">
        <v>251</v>
      </c>
      <c r="Z126" s="1" t="s">
        <v>162</v>
      </c>
      <c r="AA126" s="1" t="s">
        <v>2865</v>
      </c>
      <c r="AB126" s="1" t="s">
        <v>251</v>
      </c>
      <c r="AC126" s="1" t="s">
        <v>162</v>
      </c>
      <c r="AD126" s="1">
        <v>8.41</v>
      </c>
      <c r="AE126" s="1" t="s">
        <v>96</v>
      </c>
      <c r="AF126" s="1" t="s">
        <v>2866</v>
      </c>
      <c r="AG126" s="1" t="s">
        <v>1015</v>
      </c>
      <c r="AH126" s="1" t="s">
        <v>1168</v>
      </c>
      <c r="AI126" s="1" t="s">
        <v>166</v>
      </c>
      <c r="AJ126" s="1">
        <v>61</v>
      </c>
      <c r="AK126" s="1"/>
      <c r="AL126" s="1" t="s">
        <v>2867</v>
      </c>
      <c r="AM126" s="1" t="s">
        <v>1015</v>
      </c>
      <c r="AN126" s="1" t="s">
        <v>422</v>
      </c>
      <c r="AO126" s="1" t="s">
        <v>170</v>
      </c>
      <c r="AP126" s="1">
        <v>47.23</v>
      </c>
      <c r="AQ126" s="1"/>
      <c r="AR126" s="1" t="s">
        <v>256</v>
      </c>
      <c r="AS126" s="1" t="s">
        <v>2868</v>
      </c>
      <c r="AT126" s="1" t="s">
        <v>524</v>
      </c>
      <c r="AU126" s="1" t="s">
        <v>2869</v>
      </c>
      <c r="AV126" s="1">
        <v>73.76</v>
      </c>
      <c r="AW126" s="1"/>
      <c r="AX126" s="1" t="s">
        <v>259</v>
      </c>
      <c r="AY126" s="1" t="s">
        <v>2868</v>
      </c>
      <c r="AZ126" s="1" t="s">
        <v>856</v>
      </c>
      <c r="BA126" s="1" t="s">
        <v>141</v>
      </c>
      <c r="BB126" s="1">
        <v>71.91</v>
      </c>
      <c r="BC126" s="1"/>
      <c r="BD126" s="1"/>
      <c r="BE126" s="1"/>
      <c r="BF126" s="1"/>
      <c r="BG126" s="1"/>
      <c r="BH126" s="1"/>
      <c r="BI126" s="1"/>
      <c r="BJ126" s="1" t="s">
        <v>2870</v>
      </c>
      <c r="BK126" s="1" t="s">
        <v>2871</v>
      </c>
      <c r="BL126" s="1" t="s">
        <v>2552</v>
      </c>
      <c r="BM126" s="1" t="s">
        <v>2872</v>
      </c>
      <c r="BN126" s="1">
        <v>34</v>
      </c>
      <c r="BO126" s="1"/>
      <c r="BP126" s="1" t="str">
        <f>HYPERLINK("https://nconnect.nicmar.ac.in/storage/profile/ProfilePhoto_P25700718_186239.jpg","Download")</f>
        <v>0</v>
      </c>
      <c r="BQ126" s="3"/>
      <c r="BR126" s="3"/>
      <c r="BS126" s="1" t="s">
        <v>114</v>
      </c>
      <c r="BT126" s="1" t="s">
        <v>115</v>
      </c>
      <c r="BU126" s="1" t="s">
        <v>116</v>
      </c>
      <c r="BV126" s="1" t="s">
        <v>117</v>
      </c>
      <c r="BW126" s="1"/>
    </row>
    <row r="127" spans="1:75">
      <c r="A127" s="1" t="s">
        <v>75</v>
      </c>
      <c r="B127" s="1" t="s">
        <v>76</v>
      </c>
      <c r="C127" s="1" t="s">
        <v>2873</v>
      </c>
      <c r="D127" s="1" t="s">
        <v>2874</v>
      </c>
      <c r="E127" s="1"/>
      <c r="F127" s="1" t="s">
        <v>2875</v>
      </c>
      <c r="G127" s="1" t="s">
        <v>2876</v>
      </c>
      <c r="H127" s="1" t="s">
        <v>2877</v>
      </c>
      <c r="I127" s="1" t="s">
        <v>2878</v>
      </c>
      <c r="J127" s="1">
        <v>8318035615</v>
      </c>
      <c r="K127" s="1" t="s">
        <v>83</v>
      </c>
      <c r="L127" s="1" t="s">
        <v>2879</v>
      </c>
      <c r="M127" s="1" t="s">
        <v>85</v>
      </c>
      <c r="N127" s="1" t="s">
        <v>1073</v>
      </c>
      <c r="O127" s="1"/>
      <c r="P127" s="1" t="s">
        <v>87</v>
      </c>
      <c r="Q127" s="1" t="s">
        <v>2880</v>
      </c>
      <c r="R127" s="1" t="s">
        <v>2881</v>
      </c>
      <c r="S127" s="1">
        <v>6388241703</v>
      </c>
      <c r="T127" s="1" t="s">
        <v>2882</v>
      </c>
      <c r="U127" s="1" t="s">
        <v>2883</v>
      </c>
      <c r="V127" s="1">
        <v>9140420240</v>
      </c>
      <c r="W127" s="1" t="s">
        <v>2882</v>
      </c>
      <c r="X127" s="1" t="s">
        <v>2884</v>
      </c>
      <c r="Y127" s="1" t="s">
        <v>2885</v>
      </c>
      <c r="Z127" s="1" t="s">
        <v>312</v>
      </c>
      <c r="AA127" s="1" t="s">
        <v>2884</v>
      </c>
      <c r="AB127" s="1" t="s">
        <v>2885</v>
      </c>
      <c r="AC127" s="1" t="s">
        <v>312</v>
      </c>
      <c r="AD127" s="1">
        <v>8.23</v>
      </c>
      <c r="AE127" s="1" t="s">
        <v>96</v>
      </c>
      <c r="AF127" s="1" t="s">
        <v>2886</v>
      </c>
      <c r="AG127" s="1" t="s">
        <v>2887</v>
      </c>
      <c r="AH127" s="1" t="s">
        <v>228</v>
      </c>
      <c r="AI127" s="1" t="s">
        <v>138</v>
      </c>
      <c r="AJ127" s="1">
        <v>90.4</v>
      </c>
      <c r="AK127" s="1">
        <v>9.51</v>
      </c>
      <c r="AL127" s="1" t="s">
        <v>2886</v>
      </c>
      <c r="AM127" s="1" t="s">
        <v>2887</v>
      </c>
      <c r="AN127" s="1" t="s">
        <v>447</v>
      </c>
      <c r="AO127" s="1" t="s">
        <v>174</v>
      </c>
      <c r="AP127" s="1">
        <v>88.83</v>
      </c>
      <c r="AQ127" s="1">
        <v>9.35</v>
      </c>
      <c r="AR127" s="1"/>
      <c r="AS127" s="1"/>
      <c r="AT127" s="1"/>
      <c r="AU127" s="1"/>
      <c r="AV127" s="1"/>
      <c r="AW127" s="1"/>
      <c r="AX127" s="1" t="s">
        <v>344</v>
      </c>
      <c r="AY127" s="1" t="s">
        <v>2446</v>
      </c>
      <c r="AZ127" s="1" t="s">
        <v>1410</v>
      </c>
      <c r="BA127" s="1" t="s">
        <v>293</v>
      </c>
      <c r="BB127" s="1">
        <v>78.9</v>
      </c>
      <c r="BC127" s="1">
        <v>7.89</v>
      </c>
      <c r="BD127" s="1"/>
      <c r="BE127" s="1"/>
      <c r="BF127" s="1"/>
      <c r="BG127" s="1"/>
      <c r="BH127" s="1"/>
      <c r="BI127" s="1"/>
      <c r="BJ127" s="1" t="s">
        <v>2888</v>
      </c>
      <c r="BK127" s="1"/>
      <c r="BL127" s="1"/>
      <c r="BM127" s="1" t="s">
        <v>2889</v>
      </c>
      <c r="BN127" s="1">
        <v>12</v>
      </c>
      <c r="BO127" s="1"/>
      <c r="BP127" s="1" t="str">
        <f>HYPERLINK("https://nconnect.nicmar.ac.in/storage/profile/ProfilePhoto_P25700467_125643.jpg","Download")</f>
        <v>0</v>
      </c>
      <c r="BQ127" s="3"/>
      <c r="BR127" s="3"/>
      <c r="BS127" s="1" t="s">
        <v>114</v>
      </c>
      <c r="BT127" s="1" t="s">
        <v>115</v>
      </c>
      <c r="BU127" s="1" t="s">
        <v>116</v>
      </c>
      <c r="BV127" s="1" t="s">
        <v>117</v>
      </c>
      <c r="BW127" s="1"/>
    </row>
    <row r="128" spans="1:75">
      <c r="A128" s="1" t="s">
        <v>75</v>
      </c>
      <c r="B128" s="1" t="s">
        <v>76</v>
      </c>
      <c r="C128" s="1" t="s">
        <v>2890</v>
      </c>
      <c r="D128" s="1" t="s">
        <v>2891</v>
      </c>
      <c r="E128" s="1"/>
      <c r="F128" s="1" t="s">
        <v>2892</v>
      </c>
      <c r="G128" s="1" t="s">
        <v>2893</v>
      </c>
      <c r="H128" s="1" t="s">
        <v>2894</v>
      </c>
      <c r="I128" s="1" t="s">
        <v>2895</v>
      </c>
      <c r="J128" s="1">
        <v>9778349801</v>
      </c>
      <c r="K128" s="1" t="s">
        <v>187</v>
      </c>
      <c r="L128" s="1" t="s">
        <v>2896</v>
      </c>
      <c r="M128" s="1" t="s">
        <v>85</v>
      </c>
      <c r="N128" s="1" t="s">
        <v>1276</v>
      </c>
      <c r="O128" s="1" t="s">
        <v>2897</v>
      </c>
      <c r="P128" s="1" t="s">
        <v>2898</v>
      </c>
      <c r="Q128" s="1" t="s">
        <v>2899</v>
      </c>
      <c r="R128" s="1" t="s">
        <v>2900</v>
      </c>
      <c r="S128" s="1">
        <v>9400983641</v>
      </c>
      <c r="T128" s="1" t="s">
        <v>2901</v>
      </c>
      <c r="U128" s="1" t="s">
        <v>2902</v>
      </c>
      <c r="V128" s="1">
        <v>9946724284</v>
      </c>
      <c r="W128" s="1" t="s">
        <v>2903</v>
      </c>
      <c r="X128" s="1" t="s">
        <v>2904</v>
      </c>
      <c r="Y128" s="1" t="s">
        <v>1430</v>
      </c>
      <c r="Z128" s="1" t="s">
        <v>497</v>
      </c>
      <c r="AA128" s="1" t="s">
        <v>2905</v>
      </c>
      <c r="AB128" s="1" t="s">
        <v>1430</v>
      </c>
      <c r="AC128" s="1" t="s">
        <v>497</v>
      </c>
      <c r="AD128" s="1">
        <v>8.85</v>
      </c>
      <c r="AE128" s="1" t="s">
        <v>96</v>
      </c>
      <c r="AF128" s="1" t="s">
        <v>2906</v>
      </c>
      <c r="AG128" s="1" t="s">
        <v>2907</v>
      </c>
      <c r="AH128" s="1" t="s">
        <v>99</v>
      </c>
      <c r="AI128" s="1" t="s">
        <v>100</v>
      </c>
      <c r="AJ128" s="1">
        <v>90</v>
      </c>
      <c r="AK128" s="1"/>
      <c r="AL128" s="1" t="s">
        <v>2908</v>
      </c>
      <c r="AM128" s="1" t="s">
        <v>2909</v>
      </c>
      <c r="AN128" s="1" t="s">
        <v>103</v>
      </c>
      <c r="AO128" s="1" t="s">
        <v>289</v>
      </c>
      <c r="AP128" s="1">
        <v>96.08</v>
      </c>
      <c r="AQ128" s="1"/>
      <c r="AR128" s="1"/>
      <c r="AS128" s="1"/>
      <c r="AT128" s="1"/>
      <c r="AU128" s="1"/>
      <c r="AV128" s="1"/>
      <c r="AW128" s="1"/>
      <c r="AX128" s="1" t="s">
        <v>2910</v>
      </c>
      <c r="AY128" s="1" t="s">
        <v>2911</v>
      </c>
      <c r="AZ128" s="1" t="s">
        <v>477</v>
      </c>
      <c r="BA128" s="1" t="s">
        <v>2912</v>
      </c>
      <c r="BB128" s="1">
        <v>81.9</v>
      </c>
      <c r="BC128" s="1">
        <v>8.19</v>
      </c>
      <c r="BD128" s="1"/>
      <c r="BE128" s="1"/>
      <c r="BF128" s="1"/>
      <c r="BG128" s="1"/>
      <c r="BH128" s="1"/>
      <c r="BI128" s="1"/>
      <c r="BJ128" s="1" t="s">
        <v>2913</v>
      </c>
      <c r="BK128" s="1"/>
      <c r="BL128" s="1"/>
      <c r="BM128" s="1" t="s">
        <v>2914</v>
      </c>
      <c r="BN128" s="1">
        <v>12</v>
      </c>
      <c r="BO128" s="1" t="s">
        <v>2915</v>
      </c>
      <c r="BP128" s="1" t="str">
        <f>HYPERLINK("https://nconnect.nicmar.ac.in/storage/profile/ProfilePhoto_P25700247_237156.jpg","Download")</f>
        <v>0</v>
      </c>
      <c r="BQ128" s="3"/>
      <c r="BR128" s="3"/>
      <c r="BS128" s="1" t="s">
        <v>114</v>
      </c>
      <c r="BT128" s="1" t="s">
        <v>115</v>
      </c>
      <c r="BU128" s="1" t="s">
        <v>116</v>
      </c>
      <c r="BV128" s="1" t="s">
        <v>117</v>
      </c>
      <c r="BW128" s="1"/>
    </row>
    <row r="129" spans="1:75">
      <c r="A129" s="1" t="s">
        <v>75</v>
      </c>
      <c r="B129" s="1" t="s">
        <v>76</v>
      </c>
      <c r="C129" s="1" t="s">
        <v>2916</v>
      </c>
      <c r="D129" s="1" t="s">
        <v>535</v>
      </c>
      <c r="E129" s="1" t="s">
        <v>457</v>
      </c>
      <c r="F129" s="1" t="s">
        <v>2917</v>
      </c>
      <c r="G129" s="1" t="s">
        <v>2918</v>
      </c>
      <c r="H129" s="1" t="s">
        <v>2919</v>
      </c>
      <c r="I129" s="1" t="s">
        <v>2920</v>
      </c>
      <c r="J129" s="1">
        <v>9676818100</v>
      </c>
      <c r="K129" s="1" t="s">
        <v>83</v>
      </c>
      <c r="L129" s="1" t="s">
        <v>2921</v>
      </c>
      <c r="M129" s="1" t="s">
        <v>85</v>
      </c>
      <c r="N129" s="1" t="s">
        <v>2060</v>
      </c>
      <c r="O129" s="1"/>
      <c r="P129" s="1" t="s">
        <v>190</v>
      </c>
      <c r="Q129" s="1" t="s">
        <v>2922</v>
      </c>
      <c r="R129" s="1" t="s">
        <v>2923</v>
      </c>
      <c r="S129" s="1">
        <v>9701153762</v>
      </c>
      <c r="T129" s="1" t="s">
        <v>441</v>
      </c>
      <c r="U129" s="1" t="s">
        <v>2924</v>
      </c>
      <c r="V129" s="1">
        <v>8096616179</v>
      </c>
      <c r="W129" s="1" t="s">
        <v>131</v>
      </c>
      <c r="X129" s="1" t="s">
        <v>2925</v>
      </c>
      <c r="Y129" s="1" t="s">
        <v>2926</v>
      </c>
      <c r="Z129" s="1" t="s">
        <v>601</v>
      </c>
      <c r="AA129" s="1" t="s">
        <v>2925</v>
      </c>
      <c r="AB129" s="1" t="s">
        <v>2926</v>
      </c>
      <c r="AC129" s="1" t="s">
        <v>601</v>
      </c>
      <c r="AD129" s="1">
        <v>8.67</v>
      </c>
      <c r="AE129" s="1" t="s">
        <v>96</v>
      </c>
      <c r="AF129" s="1" t="s">
        <v>2927</v>
      </c>
      <c r="AG129" s="1" t="s">
        <v>830</v>
      </c>
      <c r="AH129" s="1" t="s">
        <v>524</v>
      </c>
      <c r="AI129" s="1" t="s">
        <v>206</v>
      </c>
      <c r="AJ129" s="1">
        <v>93</v>
      </c>
      <c r="AK129" s="1">
        <v>9.3</v>
      </c>
      <c r="AL129" s="1"/>
      <c r="AM129" s="1"/>
      <c r="AN129" s="1"/>
      <c r="AO129" s="1"/>
      <c r="AP129" s="1"/>
      <c r="AQ129" s="1"/>
      <c r="AR129" s="1" t="s">
        <v>729</v>
      </c>
      <c r="AS129" s="1" t="s">
        <v>2928</v>
      </c>
      <c r="AT129" s="1" t="s">
        <v>397</v>
      </c>
      <c r="AU129" s="1" t="s">
        <v>606</v>
      </c>
      <c r="AV129" s="1">
        <v>86</v>
      </c>
      <c r="AW129" s="1"/>
      <c r="AX129" s="1" t="s">
        <v>2929</v>
      </c>
      <c r="AY129" s="1" t="s">
        <v>2930</v>
      </c>
      <c r="AZ129" s="1" t="s">
        <v>609</v>
      </c>
      <c r="BA129" s="1" t="s">
        <v>1326</v>
      </c>
      <c r="BB129" s="1">
        <v>72.7</v>
      </c>
      <c r="BC129" s="1">
        <v>8.02</v>
      </c>
      <c r="BD129" s="1"/>
      <c r="BE129" s="1"/>
      <c r="BF129" s="1"/>
      <c r="BG129" s="1"/>
      <c r="BH129" s="1"/>
      <c r="BI129" s="1"/>
      <c r="BJ129" s="1" t="s">
        <v>2931</v>
      </c>
      <c r="BK129" s="1"/>
      <c r="BL129" s="1"/>
      <c r="BM129" s="1" t="s">
        <v>2932</v>
      </c>
      <c r="BN129" s="1">
        <v>23</v>
      </c>
      <c r="BO129" s="1" t="s">
        <v>2933</v>
      </c>
      <c r="BP129" s="1" t="str">
        <f>HYPERLINK("https://nconnect.nicmar.ac.in/storage/profile/ProfilePhoto_P25700628_692713.jpg","Download")</f>
        <v>0</v>
      </c>
      <c r="BQ129" s="3"/>
      <c r="BR129" s="3"/>
      <c r="BS129" s="1" t="s">
        <v>114</v>
      </c>
      <c r="BT129" s="1" t="s">
        <v>115</v>
      </c>
      <c r="BU129" s="1" t="s">
        <v>116</v>
      </c>
      <c r="BV129" s="1" t="s">
        <v>117</v>
      </c>
      <c r="BW129" s="1"/>
    </row>
    <row r="130" spans="1:75">
      <c r="A130" s="1" t="s">
        <v>75</v>
      </c>
      <c r="B130" s="1" t="s">
        <v>76</v>
      </c>
      <c r="C130" s="1" t="s">
        <v>2934</v>
      </c>
      <c r="D130" s="1" t="s">
        <v>2935</v>
      </c>
      <c r="E130" s="1" t="s">
        <v>2936</v>
      </c>
      <c r="F130" s="1" t="s">
        <v>2937</v>
      </c>
      <c r="G130" s="1" t="s">
        <v>2938</v>
      </c>
      <c r="H130" s="1" t="s">
        <v>2939</v>
      </c>
      <c r="I130" s="1" t="s">
        <v>2940</v>
      </c>
      <c r="J130" s="1">
        <v>8139045033</v>
      </c>
      <c r="K130" s="1" t="s">
        <v>83</v>
      </c>
      <c r="L130" s="1" t="s">
        <v>2941</v>
      </c>
      <c r="M130" s="1" t="s">
        <v>85</v>
      </c>
      <c r="N130" s="1" t="s">
        <v>2942</v>
      </c>
      <c r="O130" s="1"/>
      <c r="P130" s="1" t="s">
        <v>87</v>
      </c>
      <c r="Q130" s="1" t="s">
        <v>2943</v>
      </c>
      <c r="R130" s="1" t="s">
        <v>2944</v>
      </c>
      <c r="S130" s="1">
        <v>9447453418</v>
      </c>
      <c r="T130" s="1" t="s">
        <v>2945</v>
      </c>
      <c r="U130" s="1" t="s">
        <v>2946</v>
      </c>
      <c r="V130" s="1">
        <v>6282314227</v>
      </c>
      <c r="W130" s="1" t="s">
        <v>2947</v>
      </c>
      <c r="X130" s="1" t="s">
        <v>2948</v>
      </c>
      <c r="Y130" s="1" t="s">
        <v>2949</v>
      </c>
      <c r="Z130" s="1" t="s">
        <v>497</v>
      </c>
      <c r="AA130" s="1" t="s">
        <v>2948</v>
      </c>
      <c r="AB130" s="1" t="s">
        <v>2949</v>
      </c>
      <c r="AC130" s="1" t="s">
        <v>497</v>
      </c>
      <c r="AD130" s="1">
        <v>9.08</v>
      </c>
      <c r="AE130" s="1" t="s">
        <v>96</v>
      </c>
      <c r="AF130" s="1" t="s">
        <v>2950</v>
      </c>
      <c r="AG130" s="1" t="s">
        <v>2951</v>
      </c>
      <c r="AH130" s="1" t="s">
        <v>206</v>
      </c>
      <c r="AI130" s="1" t="s">
        <v>138</v>
      </c>
      <c r="AJ130" s="1">
        <v>91</v>
      </c>
      <c r="AK130" s="1"/>
      <c r="AL130" s="1" t="s">
        <v>2950</v>
      </c>
      <c r="AM130" s="1" t="s">
        <v>2952</v>
      </c>
      <c r="AN130" s="1" t="s">
        <v>731</v>
      </c>
      <c r="AO130" s="1" t="s">
        <v>174</v>
      </c>
      <c r="AP130" s="1">
        <v>98.66</v>
      </c>
      <c r="AQ130" s="1"/>
      <c r="AR130" s="1"/>
      <c r="AS130" s="1"/>
      <c r="AT130" s="1"/>
      <c r="AU130" s="1"/>
      <c r="AV130" s="1"/>
      <c r="AW130" s="1"/>
      <c r="AX130" s="1" t="s">
        <v>502</v>
      </c>
      <c r="AY130" s="1" t="s">
        <v>1434</v>
      </c>
      <c r="AZ130" s="1" t="s">
        <v>450</v>
      </c>
      <c r="BA130" s="1" t="s">
        <v>451</v>
      </c>
      <c r="BB130" s="1">
        <v>83.9</v>
      </c>
      <c r="BC130" s="1"/>
      <c r="BD130" s="1"/>
      <c r="BE130" s="1"/>
      <c r="BF130" s="1"/>
      <c r="BG130" s="1"/>
      <c r="BH130" s="1"/>
      <c r="BI130" s="1"/>
      <c r="BJ130" s="1" t="s">
        <v>322</v>
      </c>
      <c r="BK130" s="1"/>
      <c r="BL130" s="1"/>
      <c r="BM130" s="1" t="s">
        <v>2953</v>
      </c>
      <c r="BN130" s="1">
        <v>7</v>
      </c>
      <c r="BO130" s="1" t="s">
        <v>2954</v>
      </c>
      <c r="BP130" s="1" t="str">
        <f>HYPERLINK("https://nconnect.nicmar.ac.in/storage/profile/ProfilePhoto_P25700286_398214.jpg","Download")</f>
        <v>0</v>
      </c>
      <c r="BQ130" s="3"/>
      <c r="BR130" s="3"/>
      <c r="BS130" s="1" t="s">
        <v>114</v>
      </c>
      <c r="BT130" s="1" t="s">
        <v>115</v>
      </c>
      <c r="BU130" s="1" t="s">
        <v>116</v>
      </c>
      <c r="BV130" s="1" t="s">
        <v>117</v>
      </c>
      <c r="BW130" s="1"/>
    </row>
    <row r="131" spans="1:75">
      <c r="A131" s="1" t="s">
        <v>75</v>
      </c>
      <c r="B131" s="1" t="s">
        <v>76</v>
      </c>
      <c r="C131" s="1" t="s">
        <v>2955</v>
      </c>
      <c r="D131" s="1" t="s">
        <v>535</v>
      </c>
      <c r="E131" s="1" t="s">
        <v>1895</v>
      </c>
      <c r="F131" s="1" t="s">
        <v>2956</v>
      </c>
      <c r="G131" s="1" t="s">
        <v>2957</v>
      </c>
      <c r="H131" s="1" t="s">
        <v>2958</v>
      </c>
      <c r="I131" s="1" t="s">
        <v>2959</v>
      </c>
      <c r="J131" s="1">
        <v>7841023889</v>
      </c>
      <c r="K131" s="1" t="s">
        <v>83</v>
      </c>
      <c r="L131" s="1" t="s">
        <v>2960</v>
      </c>
      <c r="M131" s="1" t="s">
        <v>85</v>
      </c>
      <c r="N131" s="1" t="s">
        <v>153</v>
      </c>
      <c r="O131" s="1"/>
      <c r="P131" s="1" t="s">
        <v>693</v>
      </c>
      <c r="Q131" s="1" t="s">
        <v>2961</v>
      </c>
      <c r="R131" s="1" t="s">
        <v>2962</v>
      </c>
      <c r="S131" s="1">
        <v>9423058325</v>
      </c>
      <c r="T131" s="1" t="s">
        <v>90</v>
      </c>
      <c r="U131" s="1" t="s">
        <v>2963</v>
      </c>
      <c r="V131" s="1">
        <v>7798204891</v>
      </c>
      <c r="W131" s="1" t="s">
        <v>2964</v>
      </c>
      <c r="X131" s="1" t="s">
        <v>2965</v>
      </c>
      <c r="Y131" s="1" t="s">
        <v>197</v>
      </c>
      <c r="Z131" s="1" t="s">
        <v>162</v>
      </c>
      <c r="AA131" s="1" t="s">
        <v>2966</v>
      </c>
      <c r="AB131" s="1" t="s">
        <v>197</v>
      </c>
      <c r="AC131" s="1" t="s">
        <v>162</v>
      </c>
      <c r="AD131" s="1">
        <v>8.62</v>
      </c>
      <c r="AE131" s="1" t="s">
        <v>96</v>
      </c>
      <c r="AF131" s="1" t="s">
        <v>2967</v>
      </c>
      <c r="AG131" s="1" t="s">
        <v>1015</v>
      </c>
      <c r="AH131" s="1" t="s">
        <v>99</v>
      </c>
      <c r="AI131" s="1" t="s">
        <v>100</v>
      </c>
      <c r="AJ131" s="1">
        <v>83.2</v>
      </c>
      <c r="AK131" s="1">
        <v>0</v>
      </c>
      <c r="AL131" s="1" t="s">
        <v>2968</v>
      </c>
      <c r="AM131" s="1" t="s">
        <v>1015</v>
      </c>
      <c r="AN131" s="1" t="s">
        <v>397</v>
      </c>
      <c r="AO131" s="1" t="s">
        <v>577</v>
      </c>
      <c r="AP131" s="1">
        <v>66.77</v>
      </c>
      <c r="AQ131" s="1">
        <v>0</v>
      </c>
      <c r="AR131" s="1"/>
      <c r="AS131" s="1"/>
      <c r="AT131" s="1"/>
      <c r="AU131" s="1"/>
      <c r="AV131" s="1"/>
      <c r="AW131" s="1"/>
      <c r="AX131" s="1" t="s">
        <v>229</v>
      </c>
      <c r="AY131" s="1" t="s">
        <v>2969</v>
      </c>
      <c r="AZ131" s="1" t="s">
        <v>107</v>
      </c>
      <c r="BA131" s="1" t="s">
        <v>108</v>
      </c>
      <c r="BB131" s="1">
        <v>72.9</v>
      </c>
      <c r="BC131" s="1">
        <v>8.04</v>
      </c>
      <c r="BD131" s="1"/>
      <c r="BE131" s="1"/>
      <c r="BF131" s="1"/>
      <c r="BG131" s="1"/>
      <c r="BH131" s="1"/>
      <c r="BI131" s="1"/>
      <c r="BJ131" s="1" t="s">
        <v>2970</v>
      </c>
      <c r="BK131" s="1" t="s">
        <v>2971</v>
      </c>
      <c r="BL131" s="1" t="s">
        <v>556</v>
      </c>
      <c r="BM131" s="1" t="s">
        <v>2972</v>
      </c>
      <c r="BN131" s="1">
        <v>14</v>
      </c>
      <c r="BO131" s="1" t="s">
        <v>2973</v>
      </c>
      <c r="BP131" s="1" t="str">
        <f>HYPERLINK("https://nconnect.nicmar.ac.in/storage/profile/ProfilePhoto_P25700472_563742.jpg","Download")</f>
        <v>0</v>
      </c>
      <c r="BQ131" s="3"/>
      <c r="BR131" s="3"/>
      <c r="BS131" s="1" t="s">
        <v>114</v>
      </c>
      <c r="BT131" s="1" t="s">
        <v>115</v>
      </c>
      <c r="BU131" s="1" t="s">
        <v>116</v>
      </c>
      <c r="BV131" s="1" t="s">
        <v>117</v>
      </c>
      <c r="BW131" s="1"/>
    </row>
    <row r="132" spans="1:75">
      <c r="A132" s="1" t="s">
        <v>75</v>
      </c>
      <c r="B132" s="1" t="s">
        <v>76</v>
      </c>
      <c r="C132" s="1" t="s">
        <v>2974</v>
      </c>
      <c r="D132" s="1" t="s">
        <v>2975</v>
      </c>
      <c r="E132" s="1" t="s">
        <v>2976</v>
      </c>
      <c r="F132" s="1" t="s">
        <v>2977</v>
      </c>
      <c r="G132" s="1" t="s">
        <v>2978</v>
      </c>
      <c r="H132" s="1" t="s">
        <v>2979</v>
      </c>
      <c r="I132" s="1" t="s">
        <v>2980</v>
      </c>
      <c r="J132" s="1">
        <v>9526608654</v>
      </c>
      <c r="K132" s="1" t="s">
        <v>83</v>
      </c>
      <c r="L132" s="1" t="s">
        <v>2981</v>
      </c>
      <c r="M132" s="1" t="s">
        <v>85</v>
      </c>
      <c r="N132" s="1" t="s">
        <v>1276</v>
      </c>
      <c r="O132" s="1"/>
      <c r="P132" s="1" t="s">
        <v>87</v>
      </c>
      <c r="Q132" s="1" t="s">
        <v>2982</v>
      </c>
      <c r="R132" s="1" t="s">
        <v>2983</v>
      </c>
      <c r="S132" s="1">
        <v>9961775494</v>
      </c>
      <c r="T132" s="1" t="s">
        <v>278</v>
      </c>
      <c r="U132" s="1" t="s">
        <v>2984</v>
      </c>
      <c r="V132" s="1">
        <v>8330041549</v>
      </c>
      <c r="W132" s="1" t="s">
        <v>92</v>
      </c>
      <c r="X132" s="1" t="s">
        <v>2985</v>
      </c>
      <c r="Y132" s="1" t="s">
        <v>2949</v>
      </c>
      <c r="Z132" s="1" t="s">
        <v>497</v>
      </c>
      <c r="AA132" s="1" t="s">
        <v>2985</v>
      </c>
      <c r="AB132" s="1" t="s">
        <v>2949</v>
      </c>
      <c r="AC132" s="1" t="s">
        <v>497</v>
      </c>
      <c r="AD132" s="1">
        <v>9.1</v>
      </c>
      <c r="AE132" s="1" t="s">
        <v>96</v>
      </c>
      <c r="AF132" s="1" t="s">
        <v>2986</v>
      </c>
      <c r="AG132" s="1" t="s">
        <v>2987</v>
      </c>
      <c r="AH132" s="1" t="s">
        <v>397</v>
      </c>
      <c r="AI132" s="1" t="s">
        <v>138</v>
      </c>
      <c r="AJ132" s="1">
        <v>95.2</v>
      </c>
      <c r="AK132" s="1"/>
      <c r="AL132" s="1" t="s">
        <v>2988</v>
      </c>
      <c r="AM132" s="1" t="s">
        <v>2989</v>
      </c>
      <c r="AN132" s="1" t="s">
        <v>320</v>
      </c>
      <c r="AO132" s="1" t="s">
        <v>174</v>
      </c>
      <c r="AP132" s="1">
        <v>97.25</v>
      </c>
      <c r="AQ132" s="1"/>
      <c r="AR132" s="1"/>
      <c r="AS132" s="1"/>
      <c r="AT132" s="1"/>
      <c r="AU132" s="1"/>
      <c r="AV132" s="1"/>
      <c r="AW132" s="1"/>
      <c r="AX132" s="1" t="s">
        <v>502</v>
      </c>
      <c r="AY132" s="1" t="s">
        <v>2990</v>
      </c>
      <c r="AZ132" s="1" t="s">
        <v>2463</v>
      </c>
      <c r="BA132" s="1" t="s">
        <v>346</v>
      </c>
      <c r="BB132" s="1">
        <v>83.3</v>
      </c>
      <c r="BC132" s="1"/>
      <c r="BD132" s="1"/>
      <c r="BE132" s="1"/>
      <c r="BF132" s="1"/>
      <c r="BG132" s="1"/>
      <c r="BH132" s="1"/>
      <c r="BI132" s="1"/>
      <c r="BJ132" s="1" t="s">
        <v>2991</v>
      </c>
      <c r="BK132" s="1"/>
      <c r="BL132" s="1"/>
      <c r="BM132" s="1" t="s">
        <v>2992</v>
      </c>
      <c r="BN132" s="1">
        <v>13</v>
      </c>
      <c r="BO132" s="1" t="s">
        <v>2993</v>
      </c>
      <c r="BP132" s="1" t="str">
        <f>HYPERLINK("https://nconnect.nicmar.ac.in/storage/profile/ProfilePhoto_P25700241_162534.jpg","Download")</f>
        <v>0</v>
      </c>
      <c r="BQ132" s="3"/>
      <c r="BR132" s="3"/>
      <c r="BS132" s="1" t="s">
        <v>114</v>
      </c>
      <c r="BT132" s="1" t="s">
        <v>115</v>
      </c>
      <c r="BU132" s="1" t="s">
        <v>116</v>
      </c>
      <c r="BV132" s="1" t="s">
        <v>117</v>
      </c>
      <c r="BW132" s="1"/>
    </row>
    <row r="133" spans="1:75">
      <c r="A133" s="1" t="s">
        <v>75</v>
      </c>
      <c r="B133" s="1" t="s">
        <v>76</v>
      </c>
      <c r="C133" s="1" t="s">
        <v>2994</v>
      </c>
      <c r="D133" s="1" t="s">
        <v>1812</v>
      </c>
      <c r="E133" s="1"/>
      <c r="F133" s="1" t="s">
        <v>2995</v>
      </c>
      <c r="G133" s="1" t="s">
        <v>2996</v>
      </c>
      <c r="H133" s="1" t="s">
        <v>2997</v>
      </c>
      <c r="I133" s="1" t="s">
        <v>2998</v>
      </c>
      <c r="J133" s="1">
        <v>8547426138</v>
      </c>
      <c r="K133" s="1" t="s">
        <v>187</v>
      </c>
      <c r="L133" s="1" t="s">
        <v>2999</v>
      </c>
      <c r="M133" s="1" t="s">
        <v>85</v>
      </c>
      <c r="N133" s="1" t="s">
        <v>3000</v>
      </c>
      <c r="O133" s="1"/>
      <c r="P133" s="1" t="s">
        <v>190</v>
      </c>
      <c r="Q133" s="1" t="s">
        <v>3001</v>
      </c>
      <c r="R133" s="1" t="s">
        <v>3002</v>
      </c>
      <c r="S133" s="1">
        <v>9847500577</v>
      </c>
      <c r="T133" s="1" t="s">
        <v>3003</v>
      </c>
      <c r="U133" s="1" t="s">
        <v>3004</v>
      </c>
      <c r="V133" s="1">
        <v>8113855864</v>
      </c>
      <c r="W133" s="1" t="s">
        <v>195</v>
      </c>
      <c r="X133" s="1" t="s">
        <v>3005</v>
      </c>
      <c r="Y133" s="1" t="s">
        <v>942</v>
      </c>
      <c r="Z133" s="1" t="s">
        <v>497</v>
      </c>
      <c r="AA133" s="1" t="s">
        <v>3005</v>
      </c>
      <c r="AB133" s="1" t="s">
        <v>942</v>
      </c>
      <c r="AC133" s="1" t="s">
        <v>497</v>
      </c>
      <c r="AD133" s="1">
        <v>8.67</v>
      </c>
      <c r="AE133" s="1" t="s">
        <v>96</v>
      </c>
      <c r="AF133" s="1" t="s">
        <v>3006</v>
      </c>
      <c r="AG133" s="1" t="s">
        <v>3007</v>
      </c>
      <c r="AH133" s="1" t="s">
        <v>103</v>
      </c>
      <c r="AI133" s="1" t="s">
        <v>206</v>
      </c>
      <c r="AJ133" s="1">
        <v>95</v>
      </c>
      <c r="AK133" s="1"/>
      <c r="AL133" s="1" t="s">
        <v>3008</v>
      </c>
      <c r="AM133" s="1" t="s">
        <v>3009</v>
      </c>
      <c r="AN133" s="1" t="s">
        <v>397</v>
      </c>
      <c r="AO133" s="1" t="s">
        <v>731</v>
      </c>
      <c r="AP133" s="1">
        <v>96.16</v>
      </c>
      <c r="AQ133" s="1"/>
      <c r="AR133" s="1"/>
      <c r="AS133" s="1"/>
      <c r="AT133" s="1"/>
      <c r="AU133" s="1"/>
      <c r="AV133" s="1"/>
      <c r="AW133" s="1"/>
      <c r="AX133" s="1" t="s">
        <v>3010</v>
      </c>
      <c r="AY133" s="1" t="s">
        <v>3010</v>
      </c>
      <c r="AZ133" s="1" t="s">
        <v>922</v>
      </c>
      <c r="BA133" s="1" t="s">
        <v>610</v>
      </c>
      <c r="BB133" s="1">
        <v>82.5</v>
      </c>
      <c r="BC133" s="1">
        <v>8.75</v>
      </c>
      <c r="BD133" s="1"/>
      <c r="BE133" s="1"/>
      <c r="BF133" s="1"/>
      <c r="BG133" s="1"/>
      <c r="BH133" s="1"/>
      <c r="BI133" s="1"/>
      <c r="BJ133" s="1" t="s">
        <v>3011</v>
      </c>
      <c r="BK133" s="1"/>
      <c r="BL133" s="1"/>
      <c r="BM133" s="1" t="s">
        <v>3012</v>
      </c>
      <c r="BN133" s="1">
        <v>45</v>
      </c>
      <c r="BO133" s="1" t="s">
        <v>3013</v>
      </c>
      <c r="BP133" s="1" t="str">
        <f>HYPERLINK("https://nconnect.nicmar.ac.in/storage/profile/ProfilePhoto_P25700630_165892.jpg","Download")</f>
        <v>0</v>
      </c>
      <c r="BQ133" s="3"/>
      <c r="BR133" s="3"/>
      <c r="BS133" s="1" t="s">
        <v>114</v>
      </c>
      <c r="BT133" s="1" t="s">
        <v>115</v>
      </c>
      <c r="BU133" s="1" t="s">
        <v>116</v>
      </c>
      <c r="BV133" s="1" t="s">
        <v>117</v>
      </c>
      <c r="BW133" s="1"/>
    </row>
    <row r="134" spans="1:75">
      <c r="A134" s="1" t="s">
        <v>75</v>
      </c>
      <c r="B134" s="1" t="s">
        <v>76</v>
      </c>
      <c r="C134" s="1" t="s">
        <v>3014</v>
      </c>
      <c r="D134" s="1" t="s">
        <v>3015</v>
      </c>
      <c r="E134" s="1"/>
      <c r="F134" s="1" t="s">
        <v>2323</v>
      </c>
      <c r="G134" s="1" t="s">
        <v>3016</v>
      </c>
      <c r="H134" s="1" t="s">
        <v>3017</v>
      </c>
      <c r="I134" s="1" t="s">
        <v>3018</v>
      </c>
      <c r="J134" s="1">
        <v>8891630490</v>
      </c>
      <c r="K134" s="1" t="s">
        <v>187</v>
      </c>
      <c r="L134" s="1" t="s">
        <v>3019</v>
      </c>
      <c r="M134" s="1" t="s">
        <v>85</v>
      </c>
      <c r="N134" s="1" t="s">
        <v>3020</v>
      </c>
      <c r="O134" s="1"/>
      <c r="P134" s="1" t="s">
        <v>275</v>
      </c>
      <c r="Q134" s="1" t="s">
        <v>3021</v>
      </c>
      <c r="R134" s="1" t="s">
        <v>3022</v>
      </c>
      <c r="S134" s="1">
        <v>8921884334</v>
      </c>
      <c r="T134" s="1" t="s">
        <v>441</v>
      </c>
      <c r="U134" s="1" t="s">
        <v>3023</v>
      </c>
      <c r="V134" s="1">
        <v>9400512590</v>
      </c>
      <c r="W134" s="1" t="s">
        <v>222</v>
      </c>
      <c r="X134" s="1" t="s">
        <v>3024</v>
      </c>
      <c r="Y134" s="1" t="s">
        <v>1721</v>
      </c>
      <c r="Z134" s="1" t="s">
        <v>497</v>
      </c>
      <c r="AA134" s="1" t="s">
        <v>3024</v>
      </c>
      <c r="AB134" s="1" t="s">
        <v>1721</v>
      </c>
      <c r="AC134" s="1" t="s">
        <v>497</v>
      </c>
      <c r="AD134" s="1">
        <v>8.82</v>
      </c>
      <c r="AE134" s="1" t="s">
        <v>96</v>
      </c>
      <c r="AF134" s="1" t="s">
        <v>3025</v>
      </c>
      <c r="AG134" s="1" t="s">
        <v>3026</v>
      </c>
      <c r="AH134" s="1" t="s">
        <v>99</v>
      </c>
      <c r="AI134" s="1" t="s">
        <v>100</v>
      </c>
      <c r="AJ134" s="1">
        <v>95</v>
      </c>
      <c r="AK134" s="1">
        <v>10</v>
      </c>
      <c r="AL134" s="1" t="s">
        <v>3027</v>
      </c>
      <c r="AM134" s="1" t="s">
        <v>3028</v>
      </c>
      <c r="AN134" s="1" t="s">
        <v>103</v>
      </c>
      <c r="AO134" s="1" t="s">
        <v>104</v>
      </c>
      <c r="AP134" s="1">
        <v>91.91</v>
      </c>
      <c r="AQ134" s="1"/>
      <c r="AR134" s="1"/>
      <c r="AS134" s="1"/>
      <c r="AT134" s="1"/>
      <c r="AU134" s="1"/>
      <c r="AV134" s="1"/>
      <c r="AW134" s="1"/>
      <c r="AX134" s="1" t="s">
        <v>502</v>
      </c>
      <c r="AY134" s="1" t="s">
        <v>3029</v>
      </c>
      <c r="AZ134" s="1" t="s">
        <v>525</v>
      </c>
      <c r="BA134" s="1" t="s">
        <v>655</v>
      </c>
      <c r="BB134" s="1">
        <v>77.5</v>
      </c>
      <c r="BC134" s="1">
        <v>7.75</v>
      </c>
      <c r="BD134" s="1"/>
      <c r="BE134" s="1"/>
      <c r="BF134" s="1"/>
      <c r="BG134" s="1"/>
      <c r="BH134" s="1"/>
      <c r="BI134" s="1"/>
      <c r="BJ134" s="1" t="s">
        <v>3030</v>
      </c>
      <c r="BK134" s="1" t="s">
        <v>3031</v>
      </c>
      <c r="BL134" s="1" t="s">
        <v>530</v>
      </c>
      <c r="BM134" s="1" t="s">
        <v>3032</v>
      </c>
      <c r="BN134" s="1">
        <v>8</v>
      </c>
      <c r="BO134" s="1" t="s">
        <v>3033</v>
      </c>
      <c r="BP134" s="1" t="str">
        <f>HYPERLINK("https://nconnect.nicmar.ac.in/storage/profile/ProfilePhoto_P25700626_346895.jpg","Download")</f>
        <v>0</v>
      </c>
      <c r="BQ134" s="3"/>
      <c r="BR134" s="3"/>
      <c r="BS134" s="1" t="s">
        <v>114</v>
      </c>
      <c r="BT134" s="1" t="s">
        <v>115</v>
      </c>
      <c r="BU134" s="1" t="s">
        <v>116</v>
      </c>
      <c r="BV134" s="1" t="s">
        <v>117</v>
      </c>
      <c r="BW134" s="1"/>
    </row>
    <row r="135" spans="1:75">
      <c r="A135" s="1" t="s">
        <v>75</v>
      </c>
      <c r="B135" s="1" t="s">
        <v>76</v>
      </c>
      <c r="C135" s="1" t="s">
        <v>3034</v>
      </c>
      <c r="D135" s="1" t="s">
        <v>3035</v>
      </c>
      <c r="E135" s="1"/>
      <c r="F135" s="1" t="s">
        <v>3036</v>
      </c>
      <c r="G135" s="1" t="s">
        <v>3037</v>
      </c>
      <c r="H135" s="1" t="s">
        <v>3038</v>
      </c>
      <c r="I135" s="1" t="s">
        <v>3039</v>
      </c>
      <c r="J135" s="1">
        <v>9495201735</v>
      </c>
      <c r="K135" s="1" t="s">
        <v>83</v>
      </c>
      <c r="L135" s="1" t="s">
        <v>3040</v>
      </c>
      <c r="M135" s="1" t="s">
        <v>85</v>
      </c>
      <c r="N135" s="1" t="s">
        <v>3041</v>
      </c>
      <c r="O135" s="1"/>
      <c r="P135" s="1" t="s">
        <v>190</v>
      </c>
      <c r="Q135" s="1" t="s">
        <v>3042</v>
      </c>
      <c r="R135" s="1" t="s">
        <v>3043</v>
      </c>
      <c r="S135" s="1">
        <v>9447053735</v>
      </c>
      <c r="T135" s="1" t="s">
        <v>334</v>
      </c>
      <c r="U135" s="1" t="s">
        <v>3044</v>
      </c>
      <c r="V135" s="1">
        <v>9497091530</v>
      </c>
      <c r="W135" s="1" t="s">
        <v>280</v>
      </c>
      <c r="X135" s="1" t="s">
        <v>3045</v>
      </c>
      <c r="Y135" s="1" t="s">
        <v>2128</v>
      </c>
      <c r="Z135" s="1" t="s">
        <v>497</v>
      </c>
      <c r="AA135" s="1" t="s">
        <v>3045</v>
      </c>
      <c r="AB135" s="1" t="s">
        <v>2128</v>
      </c>
      <c r="AC135" s="1" t="s">
        <v>497</v>
      </c>
      <c r="AD135" s="1">
        <v>8.69</v>
      </c>
      <c r="AE135" s="1" t="s">
        <v>96</v>
      </c>
      <c r="AF135" s="1" t="s">
        <v>3046</v>
      </c>
      <c r="AG135" s="1" t="s">
        <v>3047</v>
      </c>
      <c r="AH135" s="1" t="s">
        <v>397</v>
      </c>
      <c r="AI135" s="1" t="s">
        <v>138</v>
      </c>
      <c r="AJ135" s="1">
        <v>82.6</v>
      </c>
      <c r="AK135" s="1"/>
      <c r="AL135" s="1" t="s">
        <v>3048</v>
      </c>
      <c r="AM135" s="1" t="s">
        <v>3049</v>
      </c>
      <c r="AN135" s="1" t="s">
        <v>320</v>
      </c>
      <c r="AO135" s="1" t="s">
        <v>174</v>
      </c>
      <c r="AP135" s="1">
        <v>96.9</v>
      </c>
      <c r="AQ135" s="1"/>
      <c r="AR135" s="1"/>
      <c r="AS135" s="1"/>
      <c r="AT135" s="1"/>
      <c r="AU135" s="1"/>
      <c r="AV135" s="1"/>
      <c r="AW135" s="1"/>
      <c r="AX135" s="1" t="s">
        <v>3050</v>
      </c>
      <c r="AY135" s="1" t="s">
        <v>3051</v>
      </c>
      <c r="AZ135" s="1" t="s">
        <v>2463</v>
      </c>
      <c r="BA135" s="1" t="s">
        <v>293</v>
      </c>
      <c r="BB135" s="1">
        <v>72.17</v>
      </c>
      <c r="BC135" s="1">
        <v>7.36</v>
      </c>
      <c r="BD135" s="1"/>
      <c r="BE135" s="1"/>
      <c r="BF135" s="1"/>
      <c r="BG135" s="1"/>
      <c r="BH135" s="1"/>
      <c r="BI135" s="1"/>
      <c r="BJ135" s="1" t="s">
        <v>3052</v>
      </c>
      <c r="BK135" s="1"/>
      <c r="BL135" s="1"/>
      <c r="BM135" s="1" t="s">
        <v>3053</v>
      </c>
      <c r="BN135" s="1">
        <v>11</v>
      </c>
      <c r="BO135" s="1" t="s">
        <v>3054</v>
      </c>
      <c r="BP135" s="1" t="str">
        <f>HYPERLINK("https://nconnect.nicmar.ac.in/storage/profile/ProfilePhoto_P25700524_859374.jpg","Download")</f>
        <v>0</v>
      </c>
      <c r="BQ135" s="3"/>
      <c r="BR135" s="3"/>
      <c r="BS135" s="1" t="s">
        <v>114</v>
      </c>
      <c r="BT135" s="1" t="s">
        <v>115</v>
      </c>
      <c r="BU135" s="1" t="s">
        <v>116</v>
      </c>
      <c r="BV135" s="1" t="s">
        <v>117</v>
      </c>
      <c r="BW135" s="1"/>
    </row>
    <row r="136" spans="1:75">
      <c r="A136" s="1" t="s">
        <v>75</v>
      </c>
      <c r="B136" s="1" t="s">
        <v>76</v>
      </c>
      <c r="C136" s="1" t="s">
        <v>3055</v>
      </c>
      <c r="D136" s="1" t="s">
        <v>3056</v>
      </c>
      <c r="E136" s="1" t="s">
        <v>3057</v>
      </c>
      <c r="F136" s="1" t="s">
        <v>3058</v>
      </c>
      <c r="G136" s="1" t="s">
        <v>3059</v>
      </c>
      <c r="H136" s="1" t="s">
        <v>3060</v>
      </c>
      <c r="I136" s="1" t="s">
        <v>3061</v>
      </c>
      <c r="J136" s="1">
        <v>9527484106</v>
      </c>
      <c r="K136" s="1" t="s">
        <v>187</v>
      </c>
      <c r="L136" s="1" t="s">
        <v>3062</v>
      </c>
      <c r="M136" s="1" t="s">
        <v>85</v>
      </c>
      <c r="N136" s="1" t="s">
        <v>3063</v>
      </c>
      <c r="O136" s="1"/>
      <c r="P136" s="1" t="s">
        <v>275</v>
      </c>
      <c r="Q136" s="1" t="s">
        <v>3064</v>
      </c>
      <c r="R136" s="1" t="s">
        <v>3065</v>
      </c>
      <c r="S136" s="1">
        <v>9860313247</v>
      </c>
      <c r="T136" s="1" t="s">
        <v>90</v>
      </c>
      <c r="U136" s="1" t="s">
        <v>3066</v>
      </c>
      <c r="V136" s="1">
        <v>9021453140</v>
      </c>
      <c r="W136" s="1" t="s">
        <v>92</v>
      </c>
      <c r="X136" s="1" t="s">
        <v>3067</v>
      </c>
      <c r="Y136" s="1" t="s">
        <v>197</v>
      </c>
      <c r="Z136" s="1" t="s">
        <v>162</v>
      </c>
      <c r="AA136" s="1" t="s">
        <v>3068</v>
      </c>
      <c r="AB136" s="1" t="s">
        <v>197</v>
      </c>
      <c r="AC136" s="1" t="s">
        <v>162</v>
      </c>
      <c r="AD136" s="1">
        <v>8.77</v>
      </c>
      <c r="AE136" s="1" t="s">
        <v>96</v>
      </c>
      <c r="AF136" s="1" t="s">
        <v>3069</v>
      </c>
      <c r="AG136" s="1" t="s">
        <v>1015</v>
      </c>
      <c r="AH136" s="1" t="s">
        <v>522</v>
      </c>
      <c r="AI136" s="1" t="s">
        <v>166</v>
      </c>
      <c r="AJ136" s="1">
        <v>86.4</v>
      </c>
      <c r="AK136" s="1"/>
      <c r="AL136" s="1"/>
      <c r="AM136" s="1"/>
      <c r="AN136" s="1"/>
      <c r="AO136" s="1"/>
      <c r="AP136" s="1"/>
      <c r="AQ136" s="1"/>
      <c r="AR136" s="1" t="s">
        <v>256</v>
      </c>
      <c r="AS136" s="1" t="s">
        <v>3070</v>
      </c>
      <c r="AT136" s="1" t="s">
        <v>1240</v>
      </c>
      <c r="AU136" s="1" t="s">
        <v>397</v>
      </c>
      <c r="AV136" s="1">
        <v>81.82</v>
      </c>
      <c r="AW136" s="1"/>
      <c r="AX136" s="1" t="s">
        <v>229</v>
      </c>
      <c r="AY136" s="1" t="s">
        <v>3071</v>
      </c>
      <c r="AZ136" s="1" t="s">
        <v>372</v>
      </c>
      <c r="BA136" s="1" t="s">
        <v>174</v>
      </c>
      <c r="BB136" s="1">
        <v>71.9</v>
      </c>
      <c r="BC136" s="1">
        <v>7.94</v>
      </c>
      <c r="BD136" s="1"/>
      <c r="BE136" s="1"/>
      <c r="BF136" s="1"/>
      <c r="BG136" s="1"/>
      <c r="BH136" s="1"/>
      <c r="BI136" s="1"/>
      <c r="BJ136" s="1" t="s">
        <v>3072</v>
      </c>
      <c r="BK136" s="1" t="s">
        <v>3073</v>
      </c>
      <c r="BL136" s="1" t="s">
        <v>3074</v>
      </c>
      <c r="BM136" s="1" t="s">
        <v>3075</v>
      </c>
      <c r="BN136" s="1">
        <v>8</v>
      </c>
      <c r="BO136" s="1"/>
      <c r="BP136" s="1" t="str">
        <f>HYPERLINK("https://nconnect.nicmar.ac.in/storage/profile/ProfilePhoto_P25700725_384512.jpg","Download")</f>
        <v>0</v>
      </c>
      <c r="BQ136" s="3"/>
      <c r="BR136" s="3"/>
      <c r="BS136" s="1" t="s">
        <v>114</v>
      </c>
      <c r="BT136" s="1" t="s">
        <v>115</v>
      </c>
      <c r="BU136" s="1" t="s">
        <v>116</v>
      </c>
      <c r="BV136" s="1" t="s">
        <v>117</v>
      </c>
      <c r="BW136" s="1"/>
    </row>
    <row r="137" spans="1:75">
      <c r="A137" s="1" t="s">
        <v>75</v>
      </c>
      <c r="B137" s="1" t="s">
        <v>76</v>
      </c>
      <c r="C137" s="1" t="s">
        <v>3076</v>
      </c>
      <c r="D137" s="1" t="s">
        <v>2116</v>
      </c>
      <c r="E137" s="1" t="s">
        <v>3077</v>
      </c>
      <c r="F137" s="1" t="s">
        <v>930</v>
      </c>
      <c r="G137" s="1" t="s">
        <v>3078</v>
      </c>
      <c r="H137" s="1" t="s">
        <v>3079</v>
      </c>
      <c r="I137" s="1" t="s">
        <v>3080</v>
      </c>
      <c r="J137" s="1">
        <v>9544771062</v>
      </c>
      <c r="K137" s="1" t="s">
        <v>83</v>
      </c>
      <c r="L137" s="1" t="s">
        <v>3081</v>
      </c>
      <c r="M137" s="1" t="s">
        <v>85</v>
      </c>
      <c r="N137" s="1" t="s">
        <v>490</v>
      </c>
      <c r="O137" s="1"/>
      <c r="P137" s="1" t="s">
        <v>190</v>
      </c>
      <c r="Q137" s="1" t="s">
        <v>3082</v>
      </c>
      <c r="R137" s="1" t="s">
        <v>3083</v>
      </c>
      <c r="S137" s="1">
        <v>9447478542</v>
      </c>
      <c r="T137" s="1" t="s">
        <v>722</v>
      </c>
      <c r="U137" s="1" t="s">
        <v>3084</v>
      </c>
      <c r="V137" s="1">
        <v>9037255594</v>
      </c>
      <c r="W137" s="1" t="s">
        <v>280</v>
      </c>
      <c r="X137" s="1" t="s">
        <v>3085</v>
      </c>
      <c r="Y137" s="1" t="s">
        <v>3086</v>
      </c>
      <c r="Z137" s="1" t="s">
        <v>497</v>
      </c>
      <c r="AA137" s="1" t="s">
        <v>3085</v>
      </c>
      <c r="AB137" s="1" t="s">
        <v>3086</v>
      </c>
      <c r="AC137" s="1" t="s">
        <v>497</v>
      </c>
      <c r="AD137" s="1">
        <v>8.46</v>
      </c>
      <c r="AE137" s="1" t="s">
        <v>96</v>
      </c>
      <c r="AF137" s="1" t="s">
        <v>3087</v>
      </c>
      <c r="AG137" s="1" t="s">
        <v>3088</v>
      </c>
      <c r="AH137" s="1" t="s">
        <v>103</v>
      </c>
      <c r="AI137" s="1" t="s">
        <v>137</v>
      </c>
      <c r="AJ137" s="1">
        <v>82.1</v>
      </c>
      <c r="AK137" s="1"/>
      <c r="AL137" s="1" t="s">
        <v>3087</v>
      </c>
      <c r="AM137" s="1" t="s">
        <v>3088</v>
      </c>
      <c r="AN137" s="1" t="s">
        <v>525</v>
      </c>
      <c r="AO137" s="1" t="s">
        <v>474</v>
      </c>
      <c r="AP137" s="1">
        <v>90.6</v>
      </c>
      <c r="AQ137" s="1"/>
      <c r="AR137" s="1"/>
      <c r="AS137" s="1"/>
      <c r="AT137" s="1"/>
      <c r="AU137" s="1"/>
      <c r="AV137" s="1"/>
      <c r="AW137" s="1"/>
      <c r="AX137" s="1" t="s">
        <v>502</v>
      </c>
      <c r="AY137" s="1" t="s">
        <v>3089</v>
      </c>
      <c r="AZ137" s="1" t="s">
        <v>477</v>
      </c>
      <c r="BA137" s="1" t="s">
        <v>321</v>
      </c>
      <c r="BB137" s="1">
        <v>72.8</v>
      </c>
      <c r="BC137" s="1">
        <v>7.28</v>
      </c>
      <c r="BD137" s="1"/>
      <c r="BE137" s="1"/>
      <c r="BF137" s="1"/>
      <c r="BG137" s="1"/>
      <c r="BH137" s="1"/>
      <c r="BI137" s="1"/>
      <c r="BJ137" s="1" t="s">
        <v>347</v>
      </c>
      <c r="BK137" s="1"/>
      <c r="BL137" s="1"/>
      <c r="BM137" s="1" t="s">
        <v>3090</v>
      </c>
      <c r="BN137" s="1">
        <v>32</v>
      </c>
      <c r="BO137" s="1"/>
      <c r="BP137" s="1" t="str">
        <f>HYPERLINK("https://nconnect.nicmar.ac.in/storage/profile/ProfilePhoto_P25700151_798532.jpg","Download")</f>
        <v>0</v>
      </c>
      <c r="BQ137" s="3"/>
      <c r="BR137" s="3"/>
      <c r="BS137" s="1" t="s">
        <v>114</v>
      </c>
      <c r="BT137" s="1" t="s">
        <v>115</v>
      </c>
      <c r="BU137" s="1" t="s">
        <v>116</v>
      </c>
      <c r="BV137" s="1" t="s">
        <v>117</v>
      </c>
      <c r="BW137" s="1"/>
    </row>
    <row r="138" spans="1:75">
      <c r="A138" s="1" t="s">
        <v>75</v>
      </c>
      <c r="B138" s="1" t="s">
        <v>76</v>
      </c>
      <c r="C138" s="1" t="s">
        <v>3091</v>
      </c>
      <c r="D138" s="1" t="s">
        <v>3092</v>
      </c>
      <c r="E138" s="1" t="s">
        <v>3093</v>
      </c>
      <c r="F138" s="1" t="s">
        <v>3094</v>
      </c>
      <c r="G138" s="1" t="s">
        <v>3095</v>
      </c>
      <c r="H138" s="1" t="s">
        <v>3096</v>
      </c>
      <c r="I138" s="1" t="s">
        <v>3097</v>
      </c>
      <c r="J138" s="1">
        <v>9447652134</v>
      </c>
      <c r="K138" s="1" t="s">
        <v>83</v>
      </c>
      <c r="L138" s="1" t="s">
        <v>3098</v>
      </c>
      <c r="M138" s="1" t="s">
        <v>85</v>
      </c>
      <c r="N138" s="1" t="s">
        <v>1839</v>
      </c>
      <c r="O138" s="1"/>
      <c r="P138" s="1" t="s">
        <v>190</v>
      </c>
      <c r="Q138" s="1" t="s">
        <v>3099</v>
      </c>
      <c r="R138" s="1" t="s">
        <v>3100</v>
      </c>
      <c r="S138" s="1">
        <v>9447396900</v>
      </c>
      <c r="T138" s="1" t="s">
        <v>871</v>
      </c>
      <c r="U138" s="1" t="s">
        <v>3101</v>
      </c>
      <c r="V138" s="1">
        <v>9207595826</v>
      </c>
      <c r="W138" s="1" t="s">
        <v>280</v>
      </c>
      <c r="X138" s="1" t="s">
        <v>3102</v>
      </c>
      <c r="Y138" s="1" t="s">
        <v>1106</v>
      </c>
      <c r="Z138" s="1" t="s">
        <v>497</v>
      </c>
      <c r="AA138" s="1" t="s">
        <v>3102</v>
      </c>
      <c r="AB138" s="1" t="s">
        <v>1106</v>
      </c>
      <c r="AC138" s="1" t="s">
        <v>497</v>
      </c>
      <c r="AD138" s="1">
        <v>8.56</v>
      </c>
      <c r="AE138" s="1" t="s">
        <v>96</v>
      </c>
      <c r="AF138" s="1" t="s">
        <v>3103</v>
      </c>
      <c r="AG138" s="1" t="s">
        <v>3104</v>
      </c>
      <c r="AH138" s="1" t="s">
        <v>103</v>
      </c>
      <c r="AI138" s="1" t="s">
        <v>137</v>
      </c>
      <c r="AJ138" s="1">
        <v>91</v>
      </c>
      <c r="AK138" s="1"/>
      <c r="AL138" s="1" t="s">
        <v>3103</v>
      </c>
      <c r="AM138" s="1" t="s">
        <v>3104</v>
      </c>
      <c r="AN138" s="1" t="s">
        <v>525</v>
      </c>
      <c r="AO138" s="1" t="s">
        <v>474</v>
      </c>
      <c r="AP138" s="1">
        <v>89.2</v>
      </c>
      <c r="AQ138" s="1"/>
      <c r="AR138" s="1"/>
      <c r="AS138" s="1"/>
      <c r="AT138" s="1"/>
      <c r="AU138" s="1"/>
      <c r="AV138" s="1"/>
      <c r="AW138" s="1"/>
      <c r="AX138" s="1" t="s">
        <v>3105</v>
      </c>
      <c r="AY138" s="1" t="s">
        <v>3106</v>
      </c>
      <c r="AZ138" s="1" t="s">
        <v>2316</v>
      </c>
      <c r="BA138" s="1" t="s">
        <v>478</v>
      </c>
      <c r="BB138" s="1">
        <v>76.6</v>
      </c>
      <c r="BC138" s="1"/>
      <c r="BD138" s="1"/>
      <c r="BE138" s="1"/>
      <c r="BF138" s="1"/>
      <c r="BG138" s="1"/>
      <c r="BH138" s="1"/>
      <c r="BI138" s="1"/>
      <c r="BJ138" s="1" t="s">
        <v>322</v>
      </c>
      <c r="BK138" s="1"/>
      <c r="BL138" s="1"/>
      <c r="BM138" s="1" t="s">
        <v>3107</v>
      </c>
      <c r="BN138" s="1">
        <v>9</v>
      </c>
      <c r="BO138" s="1"/>
      <c r="BP138" s="1" t="str">
        <f>HYPERLINK("https://nconnect.nicmar.ac.in/storage/profile/ProfilePhoto_P25700044_489275.jpg","Download")</f>
        <v>0</v>
      </c>
      <c r="BQ138" s="3"/>
      <c r="BR138" s="3"/>
      <c r="BS138" s="1" t="s">
        <v>114</v>
      </c>
      <c r="BT138" s="1" t="s">
        <v>115</v>
      </c>
      <c r="BU138" s="1" t="s">
        <v>116</v>
      </c>
      <c r="BV138" s="1" t="s">
        <v>117</v>
      </c>
      <c r="BW138" s="1"/>
    </row>
    <row r="139" spans="1:75">
      <c r="A139" s="1" t="s">
        <v>75</v>
      </c>
      <c r="B139" s="1" t="s">
        <v>76</v>
      </c>
      <c r="C139" s="1" t="s">
        <v>3108</v>
      </c>
      <c r="D139" s="1" t="s">
        <v>2814</v>
      </c>
      <c r="E139" s="1" t="s">
        <v>2937</v>
      </c>
      <c r="F139" s="1" t="s">
        <v>3109</v>
      </c>
      <c r="G139" s="1" t="s">
        <v>3110</v>
      </c>
      <c r="H139" s="1" t="s">
        <v>3111</v>
      </c>
      <c r="I139" s="1" t="s">
        <v>3112</v>
      </c>
      <c r="J139" s="1">
        <v>9567563482</v>
      </c>
      <c r="K139" s="1" t="s">
        <v>83</v>
      </c>
      <c r="L139" s="1" t="s">
        <v>3113</v>
      </c>
      <c r="M139" s="1" t="s">
        <v>85</v>
      </c>
      <c r="N139" s="1" t="s">
        <v>3114</v>
      </c>
      <c r="O139" s="1" t="s">
        <v>1840</v>
      </c>
      <c r="P139" s="1" t="s">
        <v>87</v>
      </c>
      <c r="Q139" s="1" t="s">
        <v>3115</v>
      </c>
      <c r="R139" s="1" t="s">
        <v>3116</v>
      </c>
      <c r="S139" s="1">
        <v>9447043944</v>
      </c>
      <c r="T139" s="1" t="s">
        <v>3117</v>
      </c>
      <c r="U139" s="1" t="s">
        <v>3118</v>
      </c>
      <c r="V139" s="1">
        <v>9497088960</v>
      </c>
      <c r="W139" s="1" t="s">
        <v>195</v>
      </c>
      <c r="X139" s="1" t="s">
        <v>3119</v>
      </c>
      <c r="Y139" s="1" t="s">
        <v>3120</v>
      </c>
      <c r="Z139" s="1" t="s">
        <v>497</v>
      </c>
      <c r="AA139" s="1" t="s">
        <v>3119</v>
      </c>
      <c r="AB139" s="1" t="s">
        <v>3120</v>
      </c>
      <c r="AC139" s="1" t="s">
        <v>497</v>
      </c>
      <c r="AD139" s="1">
        <v>8.92</v>
      </c>
      <c r="AE139" s="1" t="s">
        <v>96</v>
      </c>
      <c r="AF139" s="1" t="s">
        <v>3121</v>
      </c>
      <c r="AG139" s="1" t="s">
        <v>876</v>
      </c>
      <c r="AH139" s="1" t="s">
        <v>103</v>
      </c>
      <c r="AI139" s="1" t="s">
        <v>137</v>
      </c>
      <c r="AJ139" s="1">
        <v>87.5</v>
      </c>
      <c r="AK139" s="1"/>
      <c r="AL139" s="1" t="s">
        <v>3122</v>
      </c>
      <c r="AM139" s="1" t="s">
        <v>2423</v>
      </c>
      <c r="AN139" s="1" t="s">
        <v>525</v>
      </c>
      <c r="AO139" s="1" t="s">
        <v>474</v>
      </c>
      <c r="AP139" s="1">
        <v>93.17</v>
      </c>
      <c r="AQ139" s="1"/>
      <c r="AR139" s="1"/>
      <c r="AS139" s="1"/>
      <c r="AT139" s="1"/>
      <c r="AU139" s="1"/>
      <c r="AV139" s="1"/>
      <c r="AW139" s="1"/>
      <c r="AX139" s="1" t="s">
        <v>3123</v>
      </c>
      <c r="AY139" s="1" t="s">
        <v>3124</v>
      </c>
      <c r="AZ139" s="1" t="s">
        <v>580</v>
      </c>
      <c r="BA139" s="1" t="s">
        <v>1326</v>
      </c>
      <c r="BB139" s="1">
        <v>79.7</v>
      </c>
      <c r="BC139" s="1">
        <v>7.97</v>
      </c>
      <c r="BD139" s="1"/>
      <c r="BE139" s="1"/>
      <c r="BF139" s="1"/>
      <c r="BG139" s="1"/>
      <c r="BH139" s="1"/>
      <c r="BI139" s="1"/>
      <c r="BJ139" s="1" t="s">
        <v>3125</v>
      </c>
      <c r="BK139" s="1"/>
      <c r="BL139" s="1"/>
      <c r="BM139" s="1" t="s">
        <v>3126</v>
      </c>
      <c r="BN139" s="1">
        <v>61</v>
      </c>
      <c r="BO139" s="1" t="s">
        <v>3127</v>
      </c>
      <c r="BP139" s="1" t="str">
        <f>HYPERLINK("https://nconnect.nicmar.ac.in/storage/profile/ProfilePhoto_P25700280_693247.jpg","Download")</f>
        <v>0</v>
      </c>
      <c r="BQ139" s="3"/>
      <c r="BR139" s="3"/>
      <c r="BS139" s="1" t="s">
        <v>114</v>
      </c>
      <c r="BT139" s="1" t="s">
        <v>115</v>
      </c>
      <c r="BU139" s="1" t="s">
        <v>116</v>
      </c>
      <c r="BV139" s="1" t="s">
        <v>117</v>
      </c>
      <c r="BW139" s="1"/>
    </row>
    <row r="140" spans="1:75">
      <c r="A140" s="1" t="s">
        <v>349</v>
      </c>
      <c r="B140" s="1" t="s">
        <v>76</v>
      </c>
      <c r="C140" s="1" t="s">
        <v>3128</v>
      </c>
      <c r="D140" s="1" t="s">
        <v>3129</v>
      </c>
      <c r="E140" s="1" t="s">
        <v>3130</v>
      </c>
      <c r="F140" s="1" t="s">
        <v>3131</v>
      </c>
      <c r="G140" s="1" t="s">
        <v>3132</v>
      </c>
      <c r="H140" s="1" t="s">
        <v>3133</v>
      </c>
      <c r="I140" s="1" t="s">
        <v>3134</v>
      </c>
      <c r="J140" s="1">
        <v>8669796805</v>
      </c>
      <c r="K140" s="1" t="s">
        <v>83</v>
      </c>
      <c r="L140" s="1" t="s">
        <v>3135</v>
      </c>
      <c r="M140" s="1" t="s">
        <v>85</v>
      </c>
      <c r="N140" s="1" t="s">
        <v>153</v>
      </c>
      <c r="O140" s="1" t="s">
        <v>3136</v>
      </c>
      <c r="P140" s="1" t="s">
        <v>245</v>
      </c>
      <c r="Q140" s="1" t="s">
        <v>3137</v>
      </c>
      <c r="R140" s="1" t="s">
        <v>3138</v>
      </c>
      <c r="S140" s="1">
        <v>9637282922</v>
      </c>
      <c r="T140" s="1" t="s">
        <v>465</v>
      </c>
      <c r="U140" s="1" t="s">
        <v>3139</v>
      </c>
      <c r="V140" s="1">
        <v>7385223090</v>
      </c>
      <c r="W140" s="1" t="s">
        <v>465</v>
      </c>
      <c r="X140" s="1" t="s">
        <v>3140</v>
      </c>
      <c r="Y140" s="1" t="s">
        <v>3141</v>
      </c>
      <c r="Z140" s="1" t="s">
        <v>162</v>
      </c>
      <c r="AA140" s="1" t="s">
        <v>3140</v>
      </c>
      <c r="AB140" s="1" t="s">
        <v>3141</v>
      </c>
      <c r="AC140" s="1" t="s">
        <v>162</v>
      </c>
      <c r="AD140" s="1">
        <v>7.51</v>
      </c>
      <c r="AE140" s="1" t="s">
        <v>96</v>
      </c>
      <c r="AF140" s="1" t="s">
        <v>3142</v>
      </c>
      <c r="AG140" s="1" t="s">
        <v>1015</v>
      </c>
      <c r="AH140" s="1" t="s">
        <v>100</v>
      </c>
      <c r="AI140" s="1" t="s">
        <v>206</v>
      </c>
      <c r="AJ140" s="1">
        <v>84.6</v>
      </c>
      <c r="AK140" s="1"/>
      <c r="AL140" s="1" t="s">
        <v>3143</v>
      </c>
      <c r="AM140" s="1" t="s">
        <v>1015</v>
      </c>
      <c r="AN140" s="1" t="s">
        <v>577</v>
      </c>
      <c r="AO140" s="1" t="s">
        <v>1947</v>
      </c>
      <c r="AP140" s="1">
        <v>68</v>
      </c>
      <c r="AQ140" s="1"/>
      <c r="AR140" s="1"/>
      <c r="AS140" s="1"/>
      <c r="AT140" s="1"/>
      <c r="AU140" s="1"/>
      <c r="AV140" s="1"/>
      <c r="AW140" s="1"/>
      <c r="AX140" s="1" t="s">
        <v>1018</v>
      </c>
      <c r="AY140" s="1" t="s">
        <v>3144</v>
      </c>
      <c r="AZ140" s="1" t="s">
        <v>856</v>
      </c>
      <c r="BA140" s="1" t="s">
        <v>478</v>
      </c>
      <c r="BB140" s="1">
        <v>70.2</v>
      </c>
      <c r="BC140" s="1">
        <v>7.52</v>
      </c>
      <c r="BD140" s="1"/>
      <c r="BE140" s="1"/>
      <c r="BF140" s="1"/>
      <c r="BG140" s="1"/>
      <c r="BH140" s="1"/>
      <c r="BI140" s="1"/>
      <c r="BJ140" s="1" t="s">
        <v>3145</v>
      </c>
      <c r="BK140" s="1"/>
      <c r="BL140" s="1"/>
      <c r="BM140" s="1" t="s">
        <v>3146</v>
      </c>
      <c r="BN140" s="1">
        <v>61</v>
      </c>
      <c r="BO140" s="1" t="s">
        <v>3147</v>
      </c>
      <c r="BP140" s="1" t="str">
        <f>HYPERLINK("https://nconnect.nicmar.ac.in/storage/profile/ProfilePhoto_P25701103_576182.jpg","Download")</f>
        <v>0</v>
      </c>
      <c r="BQ140" s="3"/>
      <c r="BR140" s="3"/>
      <c r="BS140" s="1" t="s">
        <v>114</v>
      </c>
      <c r="BT140" s="1" t="s">
        <v>115</v>
      </c>
      <c r="BU140" s="1" t="s">
        <v>116</v>
      </c>
      <c r="BV140" s="1" t="s">
        <v>117</v>
      </c>
      <c r="BW140" s="1"/>
    </row>
    <row r="141" spans="1:75">
      <c r="A141" s="1" t="s">
        <v>349</v>
      </c>
      <c r="B141" s="1" t="s">
        <v>76</v>
      </c>
      <c r="C141" s="1" t="s">
        <v>3148</v>
      </c>
      <c r="D141" s="1" t="s">
        <v>929</v>
      </c>
      <c r="E141" s="1" t="s">
        <v>3149</v>
      </c>
      <c r="F141" s="1" t="s">
        <v>3150</v>
      </c>
      <c r="G141" s="1" t="s">
        <v>3151</v>
      </c>
      <c r="H141" s="1" t="s">
        <v>3152</v>
      </c>
      <c r="I141" s="1" t="s">
        <v>3153</v>
      </c>
      <c r="J141" s="1">
        <v>8999176687</v>
      </c>
      <c r="K141" s="1" t="s">
        <v>83</v>
      </c>
      <c r="L141" s="1" t="s">
        <v>3154</v>
      </c>
      <c r="M141" s="1" t="s">
        <v>85</v>
      </c>
      <c r="N141" s="1" t="s">
        <v>1445</v>
      </c>
      <c r="O141" s="1"/>
      <c r="P141" s="1" t="s">
        <v>87</v>
      </c>
      <c r="Q141" s="1" t="s">
        <v>3155</v>
      </c>
      <c r="R141" s="1" t="s">
        <v>3156</v>
      </c>
      <c r="S141" s="1">
        <v>9766703688</v>
      </c>
      <c r="T141" s="1" t="s">
        <v>334</v>
      </c>
      <c r="U141" s="1" t="s">
        <v>3157</v>
      </c>
      <c r="V141" s="1">
        <v>9970427289</v>
      </c>
      <c r="W141" s="1" t="s">
        <v>92</v>
      </c>
      <c r="X141" s="1" t="s">
        <v>3158</v>
      </c>
      <c r="Y141" s="1" t="s">
        <v>197</v>
      </c>
      <c r="Z141" s="1" t="s">
        <v>162</v>
      </c>
      <c r="AA141" s="1" t="s">
        <v>3159</v>
      </c>
      <c r="AB141" s="1" t="s">
        <v>3160</v>
      </c>
      <c r="AC141" s="1" t="s">
        <v>162</v>
      </c>
      <c r="AD141" s="1">
        <v>8.67</v>
      </c>
      <c r="AE141" s="1" t="s">
        <v>96</v>
      </c>
      <c r="AF141" s="1" t="s">
        <v>3161</v>
      </c>
      <c r="AG141" s="1" t="s">
        <v>3162</v>
      </c>
      <c r="AH141" s="1" t="s">
        <v>166</v>
      </c>
      <c r="AI141" s="1" t="s">
        <v>203</v>
      </c>
      <c r="AJ141" s="1">
        <v>73</v>
      </c>
      <c r="AK141" s="1"/>
      <c r="AL141" s="1" t="s">
        <v>3163</v>
      </c>
      <c r="AM141" s="1" t="s">
        <v>3162</v>
      </c>
      <c r="AN141" s="1" t="s">
        <v>170</v>
      </c>
      <c r="AO141" s="1" t="s">
        <v>255</v>
      </c>
      <c r="AP141" s="1">
        <v>65.69</v>
      </c>
      <c r="AQ141" s="1"/>
      <c r="AR141" s="1"/>
      <c r="AS141" s="1"/>
      <c r="AT141" s="1"/>
      <c r="AU141" s="1"/>
      <c r="AV141" s="1"/>
      <c r="AW141" s="1"/>
      <c r="AX141" s="1" t="s">
        <v>3164</v>
      </c>
      <c r="AY141" s="1" t="s">
        <v>3165</v>
      </c>
      <c r="AZ141" s="1" t="s">
        <v>677</v>
      </c>
      <c r="BA141" s="1" t="s">
        <v>968</v>
      </c>
      <c r="BB141" s="1">
        <v>77.7</v>
      </c>
      <c r="BC141" s="1">
        <v>9.11</v>
      </c>
      <c r="BD141" s="1"/>
      <c r="BE141" s="1"/>
      <c r="BF141" s="1"/>
      <c r="BG141" s="1"/>
      <c r="BH141" s="1"/>
      <c r="BI141" s="1"/>
      <c r="BJ141" s="1" t="s">
        <v>3166</v>
      </c>
      <c r="BK141" s="1" t="s">
        <v>3167</v>
      </c>
      <c r="BL141" s="1" t="s">
        <v>3168</v>
      </c>
      <c r="BM141" s="1" t="s">
        <v>3169</v>
      </c>
      <c r="BN141" s="1">
        <v>34</v>
      </c>
      <c r="BO141" s="1" t="s">
        <v>3170</v>
      </c>
      <c r="BP141" s="1" t="str">
        <f>HYPERLINK("https://nconnect.nicmar.ac.in/storage/profile/ProfilePhoto_P25701050_146523.jpg","Download")</f>
        <v>0</v>
      </c>
      <c r="BQ141" s="3"/>
      <c r="BR141" s="3"/>
      <c r="BS141" s="1" t="s">
        <v>114</v>
      </c>
      <c r="BT141" s="1" t="s">
        <v>115</v>
      </c>
      <c r="BU141" s="1" t="s">
        <v>116</v>
      </c>
      <c r="BV141" s="1" t="s">
        <v>117</v>
      </c>
      <c r="BW141" s="1"/>
    </row>
    <row r="142" spans="1:75">
      <c r="A142" s="1" t="s">
        <v>75</v>
      </c>
      <c r="B142" s="1" t="s">
        <v>76</v>
      </c>
      <c r="C142" s="1" t="s">
        <v>3171</v>
      </c>
      <c r="D142" s="1" t="s">
        <v>2856</v>
      </c>
      <c r="E142" s="1" t="s">
        <v>3172</v>
      </c>
      <c r="F142" s="1" t="s">
        <v>3173</v>
      </c>
      <c r="G142" s="1" t="s">
        <v>3174</v>
      </c>
      <c r="H142" s="1" t="s">
        <v>3175</v>
      </c>
      <c r="I142" s="1" t="s">
        <v>3176</v>
      </c>
      <c r="J142" s="1">
        <v>8830849218</v>
      </c>
      <c r="K142" s="1" t="s">
        <v>83</v>
      </c>
      <c r="L142" s="1" t="s">
        <v>3177</v>
      </c>
      <c r="M142" s="1" t="s">
        <v>85</v>
      </c>
      <c r="N142" s="1" t="s">
        <v>3178</v>
      </c>
      <c r="O142" s="1"/>
      <c r="P142" s="1"/>
      <c r="Q142" s="1" t="s">
        <v>3179</v>
      </c>
      <c r="R142" s="1" t="s">
        <v>3172</v>
      </c>
      <c r="S142" s="1">
        <v>9881246806</v>
      </c>
      <c r="T142" s="1" t="s">
        <v>3180</v>
      </c>
      <c r="U142" s="1" t="s">
        <v>3181</v>
      </c>
      <c r="V142" s="1">
        <v>9823724184</v>
      </c>
      <c r="W142" s="1" t="s">
        <v>280</v>
      </c>
      <c r="X142" s="1" t="s">
        <v>3182</v>
      </c>
      <c r="Y142" s="1" t="s">
        <v>571</v>
      </c>
      <c r="Z142" s="1" t="s">
        <v>162</v>
      </c>
      <c r="AA142" s="1" t="s">
        <v>3182</v>
      </c>
      <c r="AB142" s="1" t="s">
        <v>571</v>
      </c>
      <c r="AC142" s="1" t="s">
        <v>162</v>
      </c>
      <c r="AD142" s="1">
        <v>7.72</v>
      </c>
      <c r="AE142" s="1" t="s">
        <v>96</v>
      </c>
      <c r="AF142" s="1" t="s">
        <v>3183</v>
      </c>
      <c r="AG142" s="1" t="s">
        <v>3184</v>
      </c>
      <c r="AH142" s="1" t="s">
        <v>369</v>
      </c>
      <c r="AI142" s="1" t="s">
        <v>206</v>
      </c>
      <c r="AJ142" s="1">
        <v>87.2</v>
      </c>
      <c r="AK142" s="1"/>
      <c r="AL142" s="1" t="s">
        <v>3185</v>
      </c>
      <c r="AM142" s="1" t="s">
        <v>3184</v>
      </c>
      <c r="AN142" s="1" t="s">
        <v>104</v>
      </c>
      <c r="AO142" s="1" t="s">
        <v>1947</v>
      </c>
      <c r="AP142" s="1">
        <v>66.15</v>
      </c>
      <c r="AQ142" s="1"/>
      <c r="AR142" s="1"/>
      <c r="AS142" s="1"/>
      <c r="AT142" s="1"/>
      <c r="AU142" s="1"/>
      <c r="AV142" s="1"/>
      <c r="AW142" s="1"/>
      <c r="AX142" s="1" t="s">
        <v>3186</v>
      </c>
      <c r="AY142" s="1" t="s">
        <v>3187</v>
      </c>
      <c r="AZ142" s="1" t="s">
        <v>477</v>
      </c>
      <c r="BA142" s="1" t="s">
        <v>321</v>
      </c>
      <c r="BB142" s="1">
        <v>72.1</v>
      </c>
      <c r="BC142" s="1">
        <v>7.96</v>
      </c>
      <c r="BD142" s="1"/>
      <c r="BE142" s="1"/>
      <c r="BF142" s="1"/>
      <c r="BG142" s="1"/>
      <c r="BH142" s="1"/>
      <c r="BI142" s="1"/>
      <c r="BJ142" s="1" t="s">
        <v>3188</v>
      </c>
      <c r="BK142" s="1" t="s">
        <v>3189</v>
      </c>
      <c r="BL142" s="1" t="s">
        <v>1910</v>
      </c>
      <c r="BM142" s="1" t="s">
        <v>3190</v>
      </c>
      <c r="BN142" s="1">
        <v>12</v>
      </c>
      <c r="BO142" s="1" t="s">
        <v>3191</v>
      </c>
      <c r="BP142" s="1" t="str">
        <f>HYPERLINK("https://nconnect.nicmar.ac.in/storage/profile/ProfilePhoto_P25700232_974861.jpg","Download")</f>
        <v>0</v>
      </c>
      <c r="BQ142" s="3"/>
      <c r="BR142" s="3"/>
      <c r="BS142" s="1" t="s">
        <v>114</v>
      </c>
      <c r="BT142" s="1" t="s">
        <v>115</v>
      </c>
      <c r="BU142" s="1" t="s">
        <v>116</v>
      </c>
      <c r="BV142" s="1" t="s">
        <v>117</v>
      </c>
      <c r="BW142" s="1"/>
    </row>
    <row r="143" spans="1:75">
      <c r="A143" s="1" t="s">
        <v>75</v>
      </c>
      <c r="B143" s="1" t="s">
        <v>76</v>
      </c>
      <c r="C143" s="1" t="s">
        <v>3192</v>
      </c>
      <c r="D143" s="1" t="s">
        <v>3193</v>
      </c>
      <c r="E143" s="1"/>
      <c r="F143" s="1" t="s">
        <v>120</v>
      </c>
      <c r="G143" s="1" t="s">
        <v>3194</v>
      </c>
      <c r="H143" s="1" t="s">
        <v>3195</v>
      </c>
      <c r="I143" s="1" t="s">
        <v>3196</v>
      </c>
      <c r="J143" s="1">
        <v>7003225673</v>
      </c>
      <c r="K143" s="1" t="s">
        <v>83</v>
      </c>
      <c r="L143" s="1" t="s">
        <v>3197</v>
      </c>
      <c r="M143" s="1" t="s">
        <v>85</v>
      </c>
      <c r="N143" s="1" t="s">
        <v>2199</v>
      </c>
      <c r="O143" s="1"/>
      <c r="P143" s="1" t="s">
        <v>87</v>
      </c>
      <c r="Q143" s="1" t="s">
        <v>3198</v>
      </c>
      <c r="R143" s="1" t="s">
        <v>3199</v>
      </c>
      <c r="S143" s="1">
        <v>9088855877</v>
      </c>
      <c r="T143" s="1" t="s">
        <v>517</v>
      </c>
      <c r="U143" s="1" t="s">
        <v>3200</v>
      </c>
      <c r="V143" s="1">
        <v>9088855877</v>
      </c>
      <c r="W143" s="1" t="s">
        <v>3201</v>
      </c>
      <c r="X143" s="1" t="s">
        <v>3202</v>
      </c>
      <c r="Y143" s="1" t="s">
        <v>3203</v>
      </c>
      <c r="Z143" s="1" t="s">
        <v>469</v>
      </c>
      <c r="AA143" s="1" t="s">
        <v>3202</v>
      </c>
      <c r="AB143" s="1" t="s">
        <v>3203</v>
      </c>
      <c r="AC143" s="1" t="s">
        <v>469</v>
      </c>
      <c r="AD143" s="1">
        <v>9.33</v>
      </c>
      <c r="AE143" s="1" t="s">
        <v>96</v>
      </c>
      <c r="AF143" s="1" t="s">
        <v>3204</v>
      </c>
      <c r="AG143" s="1" t="s">
        <v>3205</v>
      </c>
      <c r="AH143" s="1" t="s">
        <v>1473</v>
      </c>
      <c r="AI143" s="1" t="s">
        <v>315</v>
      </c>
      <c r="AJ143" s="1">
        <v>93.83</v>
      </c>
      <c r="AK143" s="1"/>
      <c r="AL143" s="1" t="s">
        <v>3204</v>
      </c>
      <c r="AM143" s="1" t="s">
        <v>3205</v>
      </c>
      <c r="AN143" s="1" t="s">
        <v>227</v>
      </c>
      <c r="AO143" s="1" t="s">
        <v>317</v>
      </c>
      <c r="AP143" s="1">
        <v>88.33</v>
      </c>
      <c r="AQ143" s="1"/>
      <c r="AR143" s="1"/>
      <c r="AS143" s="1"/>
      <c r="AT143" s="1"/>
      <c r="AU143" s="1"/>
      <c r="AV143" s="1"/>
      <c r="AW143" s="1"/>
      <c r="AX143" s="1" t="s">
        <v>920</v>
      </c>
      <c r="AY143" s="1" t="s">
        <v>3206</v>
      </c>
      <c r="AZ143" s="1" t="s">
        <v>372</v>
      </c>
      <c r="BA143" s="1" t="s">
        <v>553</v>
      </c>
      <c r="BB143" s="1">
        <v>73.6</v>
      </c>
      <c r="BC143" s="1">
        <v>8.11</v>
      </c>
      <c r="BD143" s="1"/>
      <c r="BE143" s="1"/>
      <c r="BF143" s="1"/>
      <c r="BG143" s="1"/>
      <c r="BH143" s="1"/>
      <c r="BI143" s="1"/>
      <c r="BJ143" s="1" t="s">
        <v>401</v>
      </c>
      <c r="BK143" s="1" t="s">
        <v>3207</v>
      </c>
      <c r="BL143" s="1" t="s">
        <v>736</v>
      </c>
      <c r="BM143" s="1" t="s">
        <v>3208</v>
      </c>
      <c r="BN143" s="1">
        <v>8</v>
      </c>
      <c r="BO143" s="1"/>
      <c r="BP143" s="1" t="str">
        <f>HYPERLINK("https://nconnect.nicmar.ac.in/storage/profile/ProfilePhoto_P25700569_579436.jpg","Download")</f>
        <v>0</v>
      </c>
      <c r="BQ143" s="3"/>
      <c r="BR143" s="3"/>
      <c r="BS143" s="1" t="s">
        <v>114</v>
      </c>
      <c r="BT143" s="1" t="s">
        <v>115</v>
      </c>
      <c r="BU143" s="1" t="s">
        <v>116</v>
      </c>
      <c r="BV143" s="1" t="s">
        <v>117</v>
      </c>
      <c r="BW143" s="1"/>
    </row>
    <row r="144" spans="1:75">
      <c r="A144" s="1" t="s">
        <v>349</v>
      </c>
      <c r="B144" s="1" t="s">
        <v>76</v>
      </c>
      <c r="C144" s="1" t="s">
        <v>3209</v>
      </c>
      <c r="D144" s="1" t="s">
        <v>3210</v>
      </c>
      <c r="E144" s="1"/>
      <c r="F144" s="1" t="s">
        <v>3211</v>
      </c>
      <c r="G144" s="1" t="s">
        <v>3212</v>
      </c>
      <c r="H144" s="1" t="s">
        <v>3213</v>
      </c>
      <c r="I144" s="1" t="s">
        <v>3214</v>
      </c>
      <c r="J144" s="1">
        <v>9108981990</v>
      </c>
      <c r="K144" s="1" t="s">
        <v>83</v>
      </c>
      <c r="L144" s="1" t="s">
        <v>3215</v>
      </c>
      <c r="M144" s="1" t="s">
        <v>85</v>
      </c>
      <c r="N144" s="1" t="s">
        <v>3216</v>
      </c>
      <c r="O144" s="1"/>
      <c r="P144" s="1" t="s">
        <v>87</v>
      </c>
      <c r="Q144" s="1" t="s">
        <v>3217</v>
      </c>
      <c r="R144" s="1" t="s">
        <v>3218</v>
      </c>
      <c r="S144" s="1">
        <v>9844499891</v>
      </c>
      <c r="T144" s="1" t="s">
        <v>3219</v>
      </c>
      <c r="U144" s="1" t="s">
        <v>3220</v>
      </c>
      <c r="V144" s="1">
        <v>9880088849</v>
      </c>
      <c r="W144" s="1" t="s">
        <v>3221</v>
      </c>
      <c r="X144" s="1" t="s">
        <v>3222</v>
      </c>
      <c r="Y144" s="1" t="s">
        <v>3223</v>
      </c>
      <c r="Z144" s="1" t="s">
        <v>338</v>
      </c>
      <c r="AA144" s="1" t="s">
        <v>3222</v>
      </c>
      <c r="AB144" s="1" t="s">
        <v>3223</v>
      </c>
      <c r="AC144" s="1" t="s">
        <v>338</v>
      </c>
      <c r="AD144" s="1">
        <v>7.88</v>
      </c>
      <c r="AE144" s="1" t="s">
        <v>96</v>
      </c>
      <c r="AF144" s="1" t="s">
        <v>3224</v>
      </c>
      <c r="AG144" s="1" t="s">
        <v>205</v>
      </c>
      <c r="AH144" s="1" t="s">
        <v>99</v>
      </c>
      <c r="AI144" s="1" t="s">
        <v>103</v>
      </c>
      <c r="AJ144" s="1">
        <v>89.3</v>
      </c>
      <c r="AK144" s="1">
        <v>9.4</v>
      </c>
      <c r="AL144" s="1" t="s">
        <v>3225</v>
      </c>
      <c r="AM144" s="1" t="s">
        <v>3226</v>
      </c>
      <c r="AN144" s="1" t="s">
        <v>206</v>
      </c>
      <c r="AO144" s="1" t="s">
        <v>104</v>
      </c>
      <c r="AP144" s="1">
        <v>81.33</v>
      </c>
      <c r="AQ144" s="1">
        <v>8.6</v>
      </c>
      <c r="AR144" s="1"/>
      <c r="AS144" s="1"/>
      <c r="AT144" s="1"/>
      <c r="AU144" s="1"/>
      <c r="AV144" s="1"/>
      <c r="AW144" s="1"/>
      <c r="AX144" s="1" t="s">
        <v>2186</v>
      </c>
      <c r="AY144" s="1" t="s">
        <v>3227</v>
      </c>
      <c r="AZ144" s="1" t="s">
        <v>107</v>
      </c>
      <c r="BA144" s="1" t="s">
        <v>141</v>
      </c>
      <c r="BB144" s="1">
        <v>81.3</v>
      </c>
      <c r="BC144" s="1">
        <v>8.13</v>
      </c>
      <c r="BD144" s="1"/>
      <c r="BE144" s="1"/>
      <c r="BF144" s="1"/>
      <c r="BG144" s="1"/>
      <c r="BH144" s="1"/>
      <c r="BI144" s="1"/>
      <c r="BJ144" s="1" t="s">
        <v>322</v>
      </c>
      <c r="BK144" s="1" t="s">
        <v>3228</v>
      </c>
      <c r="BL144" s="1" t="s">
        <v>556</v>
      </c>
      <c r="BM144" s="1" t="s">
        <v>3229</v>
      </c>
      <c r="BN144" s="1">
        <v>12</v>
      </c>
      <c r="BO144" s="1"/>
      <c r="BP144" s="1" t="str">
        <f>HYPERLINK("https://nconnect.nicmar.ac.in/storage/profile/ProfilePhoto_P25701026_834126.jpg","Download")</f>
        <v>0</v>
      </c>
      <c r="BQ144" s="3"/>
      <c r="BR144" s="3"/>
      <c r="BS144" s="1" t="s">
        <v>114</v>
      </c>
      <c r="BT144" s="1" t="s">
        <v>115</v>
      </c>
      <c r="BU144" s="1" t="s">
        <v>116</v>
      </c>
      <c r="BV144" s="1" t="s">
        <v>117</v>
      </c>
      <c r="BW144" s="1"/>
    </row>
    <row r="145" spans="1:75">
      <c r="A145" s="1" t="s">
        <v>75</v>
      </c>
      <c r="B145" s="1" t="s">
        <v>76</v>
      </c>
      <c r="C145" s="1" t="s">
        <v>3230</v>
      </c>
      <c r="D145" s="1" t="s">
        <v>3231</v>
      </c>
      <c r="E145" s="1"/>
      <c r="F145" s="1" t="s">
        <v>3232</v>
      </c>
      <c r="G145" s="1" t="s">
        <v>3233</v>
      </c>
      <c r="H145" s="1" t="s">
        <v>3234</v>
      </c>
      <c r="I145" s="1" t="s">
        <v>3235</v>
      </c>
      <c r="J145" s="1">
        <v>7076151515</v>
      </c>
      <c r="K145" s="1" t="s">
        <v>83</v>
      </c>
      <c r="L145" s="1" t="s">
        <v>3236</v>
      </c>
      <c r="M145" s="1" t="s">
        <v>85</v>
      </c>
      <c r="N145" s="1" t="s">
        <v>3237</v>
      </c>
      <c r="O145" s="1"/>
      <c r="P145" s="1" t="s">
        <v>87</v>
      </c>
      <c r="Q145" s="1" t="s">
        <v>3238</v>
      </c>
      <c r="R145" s="1" t="s">
        <v>3239</v>
      </c>
      <c r="S145" s="1">
        <v>9292151515</v>
      </c>
      <c r="T145" s="1" t="s">
        <v>2022</v>
      </c>
      <c r="U145" s="1" t="s">
        <v>3240</v>
      </c>
      <c r="V145" s="1">
        <v>9963045945</v>
      </c>
      <c r="W145" s="1" t="s">
        <v>131</v>
      </c>
      <c r="X145" s="1" t="s">
        <v>3241</v>
      </c>
      <c r="Y145" s="1" t="s">
        <v>3242</v>
      </c>
      <c r="Z145" s="1" t="s">
        <v>601</v>
      </c>
      <c r="AA145" s="1" t="s">
        <v>3241</v>
      </c>
      <c r="AB145" s="1" t="s">
        <v>3242</v>
      </c>
      <c r="AC145" s="1" t="s">
        <v>601</v>
      </c>
      <c r="AD145" s="1">
        <v>9.18</v>
      </c>
      <c r="AE145" s="1" t="s">
        <v>96</v>
      </c>
      <c r="AF145" s="1" t="s">
        <v>3243</v>
      </c>
      <c r="AG145" s="1" t="s">
        <v>3244</v>
      </c>
      <c r="AH145" s="1" t="s">
        <v>137</v>
      </c>
      <c r="AI145" s="1" t="s">
        <v>138</v>
      </c>
      <c r="AJ145" s="1">
        <v>86.8</v>
      </c>
      <c r="AK145" s="1"/>
      <c r="AL145" s="1" t="s">
        <v>3245</v>
      </c>
      <c r="AM145" s="1" t="s">
        <v>3246</v>
      </c>
      <c r="AN145" s="1" t="s">
        <v>525</v>
      </c>
      <c r="AO145" s="1" t="s">
        <v>174</v>
      </c>
      <c r="AP145" s="1">
        <v>91.1</v>
      </c>
      <c r="AQ145" s="1"/>
      <c r="AR145" s="1"/>
      <c r="AS145" s="1"/>
      <c r="AT145" s="1"/>
      <c r="AU145" s="1"/>
      <c r="AV145" s="1"/>
      <c r="AW145" s="1"/>
      <c r="AX145" s="1" t="s">
        <v>3247</v>
      </c>
      <c r="AY145" s="1" t="s">
        <v>3248</v>
      </c>
      <c r="AZ145" s="1" t="s">
        <v>1410</v>
      </c>
      <c r="BA145" s="1" t="s">
        <v>451</v>
      </c>
      <c r="BB145" s="1">
        <v>85.5</v>
      </c>
      <c r="BC145" s="1">
        <v>8.55</v>
      </c>
      <c r="BD145" s="1"/>
      <c r="BE145" s="1"/>
      <c r="BF145" s="1"/>
      <c r="BG145" s="1"/>
      <c r="BH145" s="1"/>
      <c r="BI145" s="1"/>
      <c r="BJ145" s="1" t="s">
        <v>3249</v>
      </c>
      <c r="BK145" s="1"/>
      <c r="BL145" s="1"/>
      <c r="BM145" s="1" t="s">
        <v>3250</v>
      </c>
      <c r="BN145" s="1">
        <v>28</v>
      </c>
      <c r="BO145" s="1" t="s">
        <v>3251</v>
      </c>
      <c r="BP145" s="1" t="str">
        <f>HYPERLINK("https://nconnect.nicmar.ac.in/storage/profile/ProfilePhoto_P25700547_673924.jpg","Download")</f>
        <v>0</v>
      </c>
      <c r="BQ145" s="3"/>
      <c r="BR145" s="3"/>
      <c r="BS145" s="1" t="s">
        <v>114</v>
      </c>
      <c r="BT145" s="1" t="s">
        <v>115</v>
      </c>
      <c r="BU145" s="1" t="s">
        <v>116</v>
      </c>
      <c r="BV145" s="1" t="s">
        <v>117</v>
      </c>
      <c r="BW145" s="1"/>
    </row>
    <row r="146" spans="1:75">
      <c r="A146" s="1" t="s">
        <v>75</v>
      </c>
      <c r="B146" s="1" t="s">
        <v>76</v>
      </c>
      <c r="C146" s="1" t="s">
        <v>3252</v>
      </c>
      <c r="D146" s="1" t="s">
        <v>3253</v>
      </c>
      <c r="E146" s="1" t="s">
        <v>3254</v>
      </c>
      <c r="F146" s="1" t="s">
        <v>1544</v>
      </c>
      <c r="G146" s="1" t="s">
        <v>3255</v>
      </c>
      <c r="H146" s="1" t="s">
        <v>3256</v>
      </c>
      <c r="I146" s="1" t="s">
        <v>3257</v>
      </c>
      <c r="J146" s="1">
        <v>9949296219</v>
      </c>
      <c r="K146" s="1" t="s">
        <v>83</v>
      </c>
      <c r="L146" s="1" t="s">
        <v>3258</v>
      </c>
      <c r="M146" s="1" t="s">
        <v>85</v>
      </c>
      <c r="N146" s="1" t="s">
        <v>3259</v>
      </c>
      <c r="O146" s="1"/>
      <c r="P146" s="1" t="s">
        <v>245</v>
      </c>
      <c r="Q146" s="1" t="s">
        <v>3260</v>
      </c>
      <c r="R146" s="1" t="s">
        <v>3261</v>
      </c>
      <c r="S146" s="1">
        <v>9963214083</v>
      </c>
      <c r="T146" s="1" t="s">
        <v>441</v>
      </c>
      <c r="U146" s="1" t="s">
        <v>3262</v>
      </c>
      <c r="V146" s="1">
        <v>9966388020</v>
      </c>
      <c r="W146" s="1" t="s">
        <v>92</v>
      </c>
      <c r="X146" s="1" t="s">
        <v>3263</v>
      </c>
      <c r="Y146" s="1" t="s">
        <v>2763</v>
      </c>
      <c r="Z146" s="1" t="s">
        <v>601</v>
      </c>
      <c r="AA146" s="1" t="s">
        <v>3263</v>
      </c>
      <c r="AB146" s="1" t="s">
        <v>2763</v>
      </c>
      <c r="AC146" s="1" t="s">
        <v>601</v>
      </c>
      <c r="AD146" s="1">
        <v>9.33</v>
      </c>
      <c r="AE146" s="1" t="s">
        <v>96</v>
      </c>
      <c r="AF146" s="1" t="s">
        <v>851</v>
      </c>
      <c r="AG146" s="1" t="s">
        <v>3264</v>
      </c>
      <c r="AH146" s="1" t="s">
        <v>166</v>
      </c>
      <c r="AI146" s="1" t="s">
        <v>203</v>
      </c>
      <c r="AJ146" s="1">
        <v>98</v>
      </c>
      <c r="AK146" s="1">
        <v>9.8</v>
      </c>
      <c r="AL146" s="1" t="s">
        <v>3265</v>
      </c>
      <c r="AM146" s="1" t="s">
        <v>3266</v>
      </c>
      <c r="AN146" s="1" t="s">
        <v>227</v>
      </c>
      <c r="AO146" s="1" t="s">
        <v>228</v>
      </c>
      <c r="AP146" s="1">
        <v>97.6</v>
      </c>
      <c r="AQ146" s="1"/>
      <c r="AR146" s="1"/>
      <c r="AS146" s="1"/>
      <c r="AT146" s="1"/>
      <c r="AU146" s="1"/>
      <c r="AV146" s="1"/>
      <c r="AW146" s="1"/>
      <c r="AX146" s="1" t="s">
        <v>344</v>
      </c>
      <c r="AY146" s="1" t="s">
        <v>344</v>
      </c>
      <c r="AZ146" s="1" t="s">
        <v>137</v>
      </c>
      <c r="BA146" s="1" t="s">
        <v>425</v>
      </c>
      <c r="BB146" s="1">
        <v>77.2</v>
      </c>
      <c r="BC146" s="1">
        <v>7.72</v>
      </c>
      <c r="BD146" s="1"/>
      <c r="BE146" s="1"/>
      <c r="BF146" s="1"/>
      <c r="BG146" s="1"/>
      <c r="BH146" s="1"/>
      <c r="BI146" s="1"/>
      <c r="BJ146" s="1" t="s">
        <v>3267</v>
      </c>
      <c r="BK146" s="1" t="s">
        <v>3268</v>
      </c>
      <c r="BL146" s="1" t="s">
        <v>3269</v>
      </c>
      <c r="BM146" s="1" t="s">
        <v>3270</v>
      </c>
      <c r="BN146" s="1">
        <v>8</v>
      </c>
      <c r="BO146" s="1" t="s">
        <v>3271</v>
      </c>
      <c r="BP146" s="1" t="str">
        <f>HYPERLINK("https://nconnect.nicmar.ac.in/storage/profile/ProfilePhoto_P25700544_418352.jpg","Download")</f>
        <v>0</v>
      </c>
      <c r="BQ146" s="3"/>
      <c r="BR146" s="3"/>
      <c r="BS146" s="1" t="s">
        <v>114</v>
      </c>
      <c r="BT146" s="1" t="s">
        <v>115</v>
      </c>
      <c r="BU146" s="1" t="s">
        <v>116</v>
      </c>
      <c r="BV146" s="1" t="s">
        <v>117</v>
      </c>
      <c r="BW146" s="1"/>
    </row>
    <row r="147" spans="1:75">
      <c r="A147" s="1" t="s">
        <v>349</v>
      </c>
      <c r="B147" s="1" t="s">
        <v>76</v>
      </c>
      <c r="C147" s="1" t="s">
        <v>3272</v>
      </c>
      <c r="D147" s="1" t="s">
        <v>3273</v>
      </c>
      <c r="E147" s="1" t="s">
        <v>3274</v>
      </c>
      <c r="F147" s="1" t="s">
        <v>3275</v>
      </c>
      <c r="G147" s="1" t="s">
        <v>3276</v>
      </c>
      <c r="H147" s="1" t="s">
        <v>3277</v>
      </c>
      <c r="I147" s="1" t="s">
        <v>3278</v>
      </c>
      <c r="J147" s="1">
        <v>9096671532</v>
      </c>
      <c r="K147" s="1" t="s">
        <v>83</v>
      </c>
      <c r="L147" s="1" t="s">
        <v>3279</v>
      </c>
      <c r="M147" s="1" t="s">
        <v>85</v>
      </c>
      <c r="N147" s="1" t="s">
        <v>3280</v>
      </c>
      <c r="O147" s="1"/>
      <c r="P147" s="1" t="s">
        <v>190</v>
      </c>
      <c r="Q147" s="1" t="s">
        <v>3281</v>
      </c>
      <c r="R147" s="1" t="s">
        <v>3282</v>
      </c>
      <c r="S147" s="1">
        <v>8459962221</v>
      </c>
      <c r="T147" s="1" t="s">
        <v>871</v>
      </c>
      <c r="U147" s="1" t="s">
        <v>3283</v>
      </c>
      <c r="V147" s="1">
        <v>9175309590</v>
      </c>
      <c r="W147" s="1" t="s">
        <v>3221</v>
      </c>
      <c r="X147" s="1" t="s">
        <v>3284</v>
      </c>
      <c r="Y147" s="1" t="s">
        <v>1012</v>
      </c>
      <c r="Z147" s="1" t="s">
        <v>162</v>
      </c>
      <c r="AA147" s="1" t="s">
        <v>3284</v>
      </c>
      <c r="AB147" s="1" t="s">
        <v>1012</v>
      </c>
      <c r="AC147" s="1" t="s">
        <v>162</v>
      </c>
      <c r="AD147" s="1">
        <v>7.81</v>
      </c>
      <c r="AE147" s="1" t="s">
        <v>96</v>
      </c>
      <c r="AF147" s="1" t="s">
        <v>3285</v>
      </c>
      <c r="AG147" s="1" t="s">
        <v>3286</v>
      </c>
      <c r="AH147" s="1" t="s">
        <v>100</v>
      </c>
      <c r="AI147" s="1" t="s">
        <v>206</v>
      </c>
      <c r="AJ147" s="1">
        <v>86</v>
      </c>
      <c r="AK147" s="1"/>
      <c r="AL147" s="1" t="s">
        <v>3287</v>
      </c>
      <c r="AM147" s="1" t="s">
        <v>3286</v>
      </c>
      <c r="AN147" s="1" t="s">
        <v>525</v>
      </c>
      <c r="AO147" s="1" t="s">
        <v>474</v>
      </c>
      <c r="AP147" s="1">
        <v>74.92</v>
      </c>
      <c r="AQ147" s="1"/>
      <c r="AR147" s="1"/>
      <c r="AS147" s="1"/>
      <c r="AT147" s="1"/>
      <c r="AU147" s="1"/>
      <c r="AV147" s="1"/>
      <c r="AW147" s="1"/>
      <c r="AX147" s="1" t="s">
        <v>3288</v>
      </c>
      <c r="AY147" s="1" t="s">
        <v>3289</v>
      </c>
      <c r="AZ147" s="1" t="s">
        <v>922</v>
      </c>
      <c r="BA147" s="1" t="s">
        <v>478</v>
      </c>
      <c r="BB147" s="1">
        <v>71.7</v>
      </c>
      <c r="BC147" s="1">
        <v>7.67</v>
      </c>
      <c r="BD147" s="1"/>
      <c r="BE147" s="1"/>
      <c r="BF147" s="1"/>
      <c r="BG147" s="1"/>
      <c r="BH147" s="1"/>
      <c r="BI147" s="1"/>
      <c r="BJ147" s="1" t="s">
        <v>3290</v>
      </c>
      <c r="BK147" s="1" t="s">
        <v>3291</v>
      </c>
      <c r="BL147" s="1" t="s">
        <v>925</v>
      </c>
      <c r="BM147" s="1" t="s">
        <v>3292</v>
      </c>
      <c r="BN147" s="1">
        <v>30</v>
      </c>
      <c r="BO147" s="1" t="s">
        <v>3293</v>
      </c>
      <c r="BP147" s="1" t="str">
        <f>HYPERLINK("https://nconnect.nicmar.ac.in/storage/profile/ProfilePhoto_P25701114_583712.jpg","Download")</f>
        <v>0</v>
      </c>
      <c r="BQ147" s="3"/>
      <c r="BR147" s="3"/>
      <c r="BS147" s="1" t="s">
        <v>114</v>
      </c>
      <c r="BT147" s="1" t="s">
        <v>115</v>
      </c>
      <c r="BU147" s="1" t="s">
        <v>116</v>
      </c>
      <c r="BV147" s="1" t="s">
        <v>117</v>
      </c>
      <c r="BW147" s="1"/>
    </row>
    <row r="148" spans="1:75">
      <c r="A148" s="1" t="s">
        <v>75</v>
      </c>
      <c r="B148" s="1" t="s">
        <v>76</v>
      </c>
      <c r="C148" s="1" t="s">
        <v>3294</v>
      </c>
      <c r="D148" s="1" t="s">
        <v>3295</v>
      </c>
      <c r="E148" s="1" t="s">
        <v>1873</v>
      </c>
      <c r="F148" s="1" t="s">
        <v>1994</v>
      </c>
      <c r="G148" s="1" t="s">
        <v>3296</v>
      </c>
      <c r="H148" s="1" t="s">
        <v>3297</v>
      </c>
      <c r="I148" s="1" t="s">
        <v>3298</v>
      </c>
      <c r="J148" s="1">
        <v>7666173714</v>
      </c>
      <c r="K148" s="1" t="s">
        <v>83</v>
      </c>
      <c r="L148" s="1" t="s">
        <v>3299</v>
      </c>
      <c r="M148" s="1" t="s">
        <v>85</v>
      </c>
      <c r="N148" s="1" t="s">
        <v>2081</v>
      </c>
      <c r="O148" s="1" t="s">
        <v>1840</v>
      </c>
      <c r="P148" s="1" t="s">
        <v>3300</v>
      </c>
      <c r="Q148" s="1" t="s">
        <v>3301</v>
      </c>
      <c r="R148" s="1" t="s">
        <v>3302</v>
      </c>
      <c r="S148" s="1">
        <v>9890697361</v>
      </c>
      <c r="T148" s="1" t="s">
        <v>280</v>
      </c>
      <c r="U148" s="1" t="s">
        <v>3303</v>
      </c>
      <c r="V148" s="1">
        <v>9561877051</v>
      </c>
      <c r="W148" s="1" t="s">
        <v>92</v>
      </c>
      <c r="X148" s="1" t="s">
        <v>3304</v>
      </c>
      <c r="Y148" s="1" t="s">
        <v>2004</v>
      </c>
      <c r="Z148" s="1" t="s">
        <v>162</v>
      </c>
      <c r="AA148" s="1" t="s">
        <v>3305</v>
      </c>
      <c r="AB148" s="1" t="s">
        <v>197</v>
      </c>
      <c r="AC148" s="1" t="s">
        <v>162</v>
      </c>
      <c r="AD148" s="1">
        <v>9.08</v>
      </c>
      <c r="AE148" s="1" t="s">
        <v>96</v>
      </c>
      <c r="AF148" s="1" t="s">
        <v>3306</v>
      </c>
      <c r="AG148" s="1" t="s">
        <v>1015</v>
      </c>
      <c r="AH148" s="1" t="s">
        <v>99</v>
      </c>
      <c r="AI148" s="1" t="s">
        <v>100</v>
      </c>
      <c r="AJ148" s="1">
        <v>94.4</v>
      </c>
      <c r="AK148" s="1"/>
      <c r="AL148" s="1" t="s">
        <v>3307</v>
      </c>
      <c r="AM148" s="1" t="s">
        <v>1015</v>
      </c>
      <c r="AN148" s="1" t="s">
        <v>397</v>
      </c>
      <c r="AO148" s="1" t="s">
        <v>577</v>
      </c>
      <c r="AP148" s="1">
        <v>65.38</v>
      </c>
      <c r="AQ148" s="1"/>
      <c r="AR148" s="1"/>
      <c r="AS148" s="1"/>
      <c r="AT148" s="1"/>
      <c r="AU148" s="1"/>
      <c r="AV148" s="1"/>
      <c r="AW148" s="1"/>
      <c r="AX148" s="1" t="s">
        <v>229</v>
      </c>
      <c r="AY148" s="1" t="s">
        <v>3308</v>
      </c>
      <c r="AZ148" s="1" t="s">
        <v>107</v>
      </c>
      <c r="BA148" s="1" t="s">
        <v>655</v>
      </c>
      <c r="BB148" s="1">
        <v>79.6</v>
      </c>
      <c r="BC148" s="1">
        <v>8.71</v>
      </c>
      <c r="BD148" s="1"/>
      <c r="BE148" s="1"/>
      <c r="BF148" s="1"/>
      <c r="BG148" s="1"/>
      <c r="BH148" s="1"/>
      <c r="BI148" s="1"/>
      <c r="BJ148" s="1" t="s">
        <v>3309</v>
      </c>
      <c r="BK148" s="1" t="s">
        <v>3310</v>
      </c>
      <c r="BL148" s="1" t="s">
        <v>530</v>
      </c>
      <c r="BM148" s="1" t="s">
        <v>3311</v>
      </c>
      <c r="BN148" s="1">
        <v>20</v>
      </c>
      <c r="BO148" s="1" t="s">
        <v>3312</v>
      </c>
      <c r="BP148" s="1" t="str">
        <f>HYPERLINK("https://nconnect.nicmar.ac.in/storage/profile/ProfilePhoto_P25700017_325687.jpg","Download")</f>
        <v>0</v>
      </c>
      <c r="BQ148" s="3"/>
      <c r="BR148" s="3"/>
      <c r="BS148" s="1" t="s">
        <v>114</v>
      </c>
      <c r="BT148" s="1" t="s">
        <v>115</v>
      </c>
      <c r="BU148" s="1" t="s">
        <v>116</v>
      </c>
      <c r="BV148" s="1" t="s">
        <v>117</v>
      </c>
      <c r="BW148" s="1"/>
    </row>
    <row r="149" spans="1:75">
      <c r="A149" s="1" t="s">
        <v>75</v>
      </c>
      <c r="B149" s="1" t="s">
        <v>76</v>
      </c>
      <c r="C149" s="1" t="s">
        <v>3313</v>
      </c>
      <c r="D149" s="1" t="s">
        <v>3314</v>
      </c>
      <c r="E149" s="1"/>
      <c r="F149" s="1" t="s">
        <v>3315</v>
      </c>
      <c r="G149" s="1" t="s">
        <v>3316</v>
      </c>
      <c r="H149" s="1" t="s">
        <v>3317</v>
      </c>
      <c r="I149" s="1" t="s">
        <v>3318</v>
      </c>
      <c r="J149" s="1">
        <v>9945972444</v>
      </c>
      <c r="K149" s="1" t="s">
        <v>83</v>
      </c>
      <c r="L149" s="1" t="s">
        <v>3319</v>
      </c>
      <c r="M149" s="1" t="s">
        <v>85</v>
      </c>
      <c r="N149" s="1" t="s">
        <v>3320</v>
      </c>
      <c r="O149" s="1"/>
      <c r="P149" s="1" t="s">
        <v>190</v>
      </c>
      <c r="Q149" s="1" t="s">
        <v>3321</v>
      </c>
      <c r="R149" s="1" t="s">
        <v>3322</v>
      </c>
      <c r="S149" s="1">
        <v>9845139778</v>
      </c>
      <c r="T149" s="1" t="s">
        <v>871</v>
      </c>
      <c r="U149" s="1" t="s">
        <v>3323</v>
      </c>
      <c r="V149" s="1">
        <v>9902359778</v>
      </c>
      <c r="W149" s="1" t="s">
        <v>92</v>
      </c>
      <c r="X149" s="1" t="s">
        <v>3324</v>
      </c>
      <c r="Y149" s="1" t="s">
        <v>337</v>
      </c>
      <c r="Z149" s="1" t="s">
        <v>338</v>
      </c>
      <c r="AA149" s="1" t="s">
        <v>3324</v>
      </c>
      <c r="AB149" s="1" t="s">
        <v>337</v>
      </c>
      <c r="AC149" s="1" t="s">
        <v>338</v>
      </c>
      <c r="AD149" s="1">
        <v>9.31</v>
      </c>
      <c r="AE149" s="1" t="s">
        <v>96</v>
      </c>
      <c r="AF149" s="1" t="s">
        <v>3325</v>
      </c>
      <c r="AG149" s="1" t="s">
        <v>205</v>
      </c>
      <c r="AH149" s="1" t="s">
        <v>103</v>
      </c>
      <c r="AI149" s="1" t="s">
        <v>137</v>
      </c>
      <c r="AJ149" s="1">
        <v>94</v>
      </c>
      <c r="AK149" s="1"/>
      <c r="AL149" s="1" t="s">
        <v>3326</v>
      </c>
      <c r="AM149" s="1" t="s">
        <v>1304</v>
      </c>
      <c r="AN149" s="1" t="s">
        <v>525</v>
      </c>
      <c r="AO149" s="1" t="s">
        <v>474</v>
      </c>
      <c r="AP149" s="1">
        <v>90.67</v>
      </c>
      <c r="AQ149" s="1"/>
      <c r="AR149" s="1"/>
      <c r="AS149" s="1"/>
      <c r="AT149" s="1"/>
      <c r="AU149" s="1"/>
      <c r="AV149" s="1"/>
      <c r="AW149" s="1"/>
      <c r="AX149" s="1" t="s">
        <v>920</v>
      </c>
      <c r="AY149" s="1" t="s">
        <v>3327</v>
      </c>
      <c r="AZ149" s="1" t="s">
        <v>922</v>
      </c>
      <c r="BA149" s="1" t="s">
        <v>321</v>
      </c>
      <c r="BB149" s="1">
        <v>77</v>
      </c>
      <c r="BC149" s="1">
        <v>8.45</v>
      </c>
      <c r="BD149" s="1"/>
      <c r="BE149" s="1"/>
      <c r="BF149" s="1"/>
      <c r="BG149" s="1"/>
      <c r="BH149" s="1"/>
      <c r="BI149" s="1"/>
      <c r="BJ149" s="1" t="s">
        <v>3328</v>
      </c>
      <c r="BK149" s="1"/>
      <c r="BL149" s="1"/>
      <c r="BM149" s="1" t="s">
        <v>3329</v>
      </c>
      <c r="BN149" s="1">
        <v>63</v>
      </c>
      <c r="BO149" s="1" t="s">
        <v>3330</v>
      </c>
      <c r="BP149" s="1" t="str">
        <f>HYPERLINK("https://nconnect.nicmar.ac.in/storage/profile/ProfilePhoto_P25700574_937814.jpg","Download")</f>
        <v>0</v>
      </c>
      <c r="BQ149" s="3"/>
      <c r="BR149" s="3"/>
      <c r="BS149" s="1" t="s">
        <v>114</v>
      </c>
      <c r="BT149" s="1" t="s">
        <v>115</v>
      </c>
      <c r="BU149" s="1" t="s">
        <v>116</v>
      </c>
      <c r="BV149" s="1" t="s">
        <v>117</v>
      </c>
      <c r="BW149" s="1"/>
    </row>
    <row r="150" spans="1:75">
      <c r="A150" s="1" t="s">
        <v>75</v>
      </c>
      <c r="B150" s="1" t="s">
        <v>76</v>
      </c>
      <c r="C150" s="1" t="s">
        <v>3331</v>
      </c>
      <c r="D150" s="1" t="s">
        <v>3332</v>
      </c>
      <c r="E150" s="1" t="s">
        <v>906</v>
      </c>
      <c r="F150" s="1" t="s">
        <v>3333</v>
      </c>
      <c r="G150" s="1" t="s">
        <v>3334</v>
      </c>
      <c r="H150" s="1" t="s">
        <v>3335</v>
      </c>
      <c r="I150" s="1" t="s">
        <v>3336</v>
      </c>
      <c r="J150" s="1">
        <v>9975404883</v>
      </c>
      <c r="K150" s="1" t="s">
        <v>187</v>
      </c>
      <c r="L150" s="1" t="s">
        <v>3337</v>
      </c>
      <c r="M150" s="1" t="s">
        <v>85</v>
      </c>
      <c r="N150" s="1" t="s">
        <v>3338</v>
      </c>
      <c r="O150" s="1"/>
      <c r="P150" s="1" t="s">
        <v>87</v>
      </c>
      <c r="Q150" s="1" t="s">
        <v>3339</v>
      </c>
      <c r="R150" s="1" t="s">
        <v>3340</v>
      </c>
      <c r="S150" s="1">
        <v>9975403456</v>
      </c>
      <c r="T150" s="1" t="s">
        <v>3180</v>
      </c>
      <c r="U150" s="1" t="s">
        <v>3341</v>
      </c>
      <c r="V150" s="1">
        <v>9881348474</v>
      </c>
      <c r="W150" s="1" t="s">
        <v>222</v>
      </c>
      <c r="X150" s="1" t="s">
        <v>3342</v>
      </c>
      <c r="Y150" s="1" t="s">
        <v>3343</v>
      </c>
      <c r="Z150" s="1" t="s">
        <v>3344</v>
      </c>
      <c r="AA150" s="1" t="s">
        <v>3342</v>
      </c>
      <c r="AB150" s="1" t="s">
        <v>3343</v>
      </c>
      <c r="AC150" s="1" t="s">
        <v>3344</v>
      </c>
      <c r="AD150" s="1">
        <v>8.46</v>
      </c>
      <c r="AE150" s="1" t="s">
        <v>96</v>
      </c>
      <c r="AF150" s="1" t="s">
        <v>3345</v>
      </c>
      <c r="AG150" s="1" t="s">
        <v>3346</v>
      </c>
      <c r="AH150" s="1" t="s">
        <v>103</v>
      </c>
      <c r="AI150" s="1" t="s">
        <v>397</v>
      </c>
      <c r="AJ150" s="1">
        <v>82.66</v>
      </c>
      <c r="AK150" s="1"/>
      <c r="AL150" s="1" t="s">
        <v>3347</v>
      </c>
      <c r="AM150" s="1" t="s">
        <v>3346</v>
      </c>
      <c r="AN150" s="1" t="s">
        <v>525</v>
      </c>
      <c r="AO150" s="1" t="s">
        <v>320</v>
      </c>
      <c r="AP150" s="1">
        <v>67.17</v>
      </c>
      <c r="AQ150" s="1"/>
      <c r="AR150" s="1"/>
      <c r="AS150" s="1"/>
      <c r="AT150" s="1"/>
      <c r="AU150" s="1"/>
      <c r="AV150" s="1"/>
      <c r="AW150" s="1"/>
      <c r="AX150" s="1" t="s">
        <v>3348</v>
      </c>
      <c r="AY150" s="1" t="s">
        <v>3349</v>
      </c>
      <c r="AZ150" s="1" t="s">
        <v>580</v>
      </c>
      <c r="BA150" s="1" t="s">
        <v>1890</v>
      </c>
      <c r="BB150" s="1">
        <v>79</v>
      </c>
      <c r="BC150" s="1">
        <v>8.65</v>
      </c>
      <c r="BD150" s="1"/>
      <c r="BE150" s="1"/>
      <c r="BF150" s="1"/>
      <c r="BG150" s="1"/>
      <c r="BH150" s="1"/>
      <c r="BI150" s="1"/>
      <c r="BJ150" s="1" t="s">
        <v>3350</v>
      </c>
      <c r="BK150" s="1"/>
      <c r="BL150" s="1"/>
      <c r="BM150" s="1" t="s">
        <v>3351</v>
      </c>
      <c r="BN150" s="1">
        <v>16</v>
      </c>
      <c r="BO150" s="1" t="s">
        <v>3352</v>
      </c>
      <c r="BP150" s="1" t="str">
        <f>HYPERLINK("https://nconnect.nicmar.ac.in/storage/profile/ProfilePhoto_P25700595_861492.jpg","Download")</f>
        <v>0</v>
      </c>
      <c r="BQ150" s="3"/>
      <c r="BR150" s="3"/>
      <c r="BS150" s="1" t="s">
        <v>114</v>
      </c>
      <c r="BT150" s="1" t="s">
        <v>115</v>
      </c>
      <c r="BU150" s="1" t="s">
        <v>116</v>
      </c>
      <c r="BV150" s="1" t="s">
        <v>117</v>
      </c>
      <c r="BW150" s="1"/>
    </row>
    <row r="151" spans="1:75">
      <c r="A151" s="1" t="s">
        <v>349</v>
      </c>
      <c r="B151" s="1" t="s">
        <v>76</v>
      </c>
      <c r="C151" s="1" t="s">
        <v>3353</v>
      </c>
      <c r="D151" s="1" t="s">
        <v>3354</v>
      </c>
      <c r="E151" s="1"/>
      <c r="F151" s="1" t="s">
        <v>1094</v>
      </c>
      <c r="G151" s="1" t="s">
        <v>3355</v>
      </c>
      <c r="H151" s="1" t="s">
        <v>3356</v>
      </c>
      <c r="I151" s="1" t="s">
        <v>3357</v>
      </c>
      <c r="J151" s="1">
        <v>9446578575</v>
      </c>
      <c r="K151" s="1" t="s">
        <v>83</v>
      </c>
      <c r="L151" s="1" t="s">
        <v>1590</v>
      </c>
      <c r="M151" s="1" t="s">
        <v>85</v>
      </c>
      <c r="N151" s="1" t="s">
        <v>3358</v>
      </c>
      <c r="O151" s="1"/>
      <c r="P151" s="1" t="s">
        <v>190</v>
      </c>
      <c r="Q151" s="1" t="s">
        <v>3359</v>
      </c>
      <c r="R151" s="1" t="s">
        <v>3360</v>
      </c>
      <c r="S151" s="1">
        <v>9447915003</v>
      </c>
      <c r="T151" s="1" t="s">
        <v>750</v>
      </c>
      <c r="U151" s="1" t="s">
        <v>3361</v>
      </c>
      <c r="V151" s="1">
        <v>9446574075</v>
      </c>
      <c r="W151" s="1" t="s">
        <v>280</v>
      </c>
      <c r="X151" s="1" t="s">
        <v>3362</v>
      </c>
      <c r="Y151" s="1" t="s">
        <v>1106</v>
      </c>
      <c r="Z151" s="1" t="s">
        <v>497</v>
      </c>
      <c r="AA151" s="1" t="s">
        <v>3362</v>
      </c>
      <c r="AB151" s="1" t="s">
        <v>1106</v>
      </c>
      <c r="AC151" s="1" t="s">
        <v>497</v>
      </c>
      <c r="AD151" s="1">
        <v>9.0</v>
      </c>
      <c r="AE151" s="1" t="s">
        <v>96</v>
      </c>
      <c r="AF151" s="1" t="s">
        <v>3363</v>
      </c>
      <c r="AG151" s="1" t="s">
        <v>3364</v>
      </c>
      <c r="AH151" s="1" t="s">
        <v>99</v>
      </c>
      <c r="AI151" s="1" t="s">
        <v>103</v>
      </c>
      <c r="AJ151" s="1">
        <v>95</v>
      </c>
      <c r="AK151" s="1">
        <v>10</v>
      </c>
      <c r="AL151" s="1" t="s">
        <v>3363</v>
      </c>
      <c r="AM151" s="1" t="s">
        <v>3364</v>
      </c>
      <c r="AN151" s="1" t="s">
        <v>397</v>
      </c>
      <c r="AO151" s="1" t="s">
        <v>138</v>
      </c>
      <c r="AP151" s="1">
        <v>83.8</v>
      </c>
      <c r="AQ151" s="1"/>
      <c r="AR151" s="1"/>
      <c r="AS151" s="1"/>
      <c r="AT151" s="1"/>
      <c r="AU151" s="1"/>
      <c r="AV151" s="1"/>
      <c r="AW151" s="1"/>
      <c r="AX151" s="1" t="s">
        <v>502</v>
      </c>
      <c r="AY151" s="1" t="s">
        <v>3365</v>
      </c>
      <c r="AZ151" s="1" t="s">
        <v>525</v>
      </c>
      <c r="BA151" s="1" t="s">
        <v>655</v>
      </c>
      <c r="BB151" s="1">
        <v>80</v>
      </c>
      <c r="BC151" s="1">
        <v>8</v>
      </c>
      <c r="BD151" s="1"/>
      <c r="BE151" s="1"/>
      <c r="BF151" s="1"/>
      <c r="BG151" s="1"/>
      <c r="BH151" s="1"/>
      <c r="BI151" s="1"/>
      <c r="BJ151" s="1" t="s">
        <v>3366</v>
      </c>
      <c r="BK151" s="1" t="s">
        <v>3367</v>
      </c>
      <c r="BL151" s="1" t="s">
        <v>971</v>
      </c>
      <c r="BM151" s="1" t="s">
        <v>3368</v>
      </c>
      <c r="BN151" s="1">
        <v>9</v>
      </c>
      <c r="BO151" s="1" t="s">
        <v>3369</v>
      </c>
      <c r="BP151" s="1" t="str">
        <f>HYPERLINK("https://nconnect.nicmar.ac.in/storage/profile/ProfilePhoto_P25701047_179582.jpg","Download")</f>
        <v>0</v>
      </c>
      <c r="BQ151" s="3"/>
      <c r="BR151" s="3"/>
      <c r="BS151" s="1" t="s">
        <v>114</v>
      </c>
      <c r="BT151" s="1" t="s">
        <v>115</v>
      </c>
      <c r="BU151" s="1" t="s">
        <v>116</v>
      </c>
      <c r="BV151" s="1" t="s">
        <v>117</v>
      </c>
      <c r="BW151" s="1"/>
    </row>
    <row r="152" spans="1:75">
      <c r="A152" s="1" t="s">
        <v>349</v>
      </c>
      <c r="B152" s="1" t="s">
        <v>76</v>
      </c>
      <c r="C152" s="1" t="s">
        <v>3370</v>
      </c>
      <c r="D152" s="1" t="s">
        <v>3371</v>
      </c>
      <c r="E152" s="1" t="s">
        <v>2611</v>
      </c>
      <c r="F152" s="1" t="s">
        <v>3372</v>
      </c>
      <c r="G152" s="1" t="s">
        <v>3373</v>
      </c>
      <c r="H152" s="1" t="s">
        <v>3374</v>
      </c>
      <c r="I152" s="1" t="s">
        <v>3375</v>
      </c>
      <c r="J152" s="1">
        <v>9922911601</v>
      </c>
      <c r="K152" s="1" t="s">
        <v>83</v>
      </c>
      <c r="L152" s="1" t="s">
        <v>3376</v>
      </c>
      <c r="M152" s="1" t="s">
        <v>85</v>
      </c>
      <c r="N152" s="1" t="s">
        <v>3377</v>
      </c>
      <c r="O152" s="1"/>
      <c r="P152" s="1" t="s">
        <v>87</v>
      </c>
      <c r="Q152" s="1" t="s">
        <v>3378</v>
      </c>
      <c r="R152" s="1" t="s">
        <v>3379</v>
      </c>
      <c r="S152" s="1">
        <v>9527601601</v>
      </c>
      <c r="T152" s="1" t="s">
        <v>1531</v>
      </c>
      <c r="U152" s="1" t="s">
        <v>3380</v>
      </c>
      <c r="V152" s="1">
        <v>9850881601</v>
      </c>
      <c r="W152" s="1" t="s">
        <v>280</v>
      </c>
      <c r="X152" s="1" t="s">
        <v>3381</v>
      </c>
      <c r="Y152" s="1" t="s">
        <v>3141</v>
      </c>
      <c r="Z152" s="1" t="s">
        <v>162</v>
      </c>
      <c r="AA152" s="1" t="s">
        <v>3381</v>
      </c>
      <c r="AB152" s="1" t="s">
        <v>3141</v>
      </c>
      <c r="AC152" s="1" t="s">
        <v>162</v>
      </c>
      <c r="AD152" s="1">
        <v>8.79</v>
      </c>
      <c r="AE152" s="1" t="s">
        <v>96</v>
      </c>
      <c r="AF152" s="1" t="s">
        <v>3382</v>
      </c>
      <c r="AG152" s="1" t="s">
        <v>253</v>
      </c>
      <c r="AH152" s="1" t="s">
        <v>99</v>
      </c>
      <c r="AI152" s="1" t="s">
        <v>100</v>
      </c>
      <c r="AJ152" s="1">
        <v>86</v>
      </c>
      <c r="AK152" s="1"/>
      <c r="AL152" s="1" t="s">
        <v>3383</v>
      </c>
      <c r="AM152" s="1" t="s">
        <v>253</v>
      </c>
      <c r="AN152" s="1" t="s">
        <v>397</v>
      </c>
      <c r="AO152" s="1" t="s">
        <v>577</v>
      </c>
      <c r="AP152" s="1">
        <v>65.08</v>
      </c>
      <c r="AQ152" s="1"/>
      <c r="AR152" s="1"/>
      <c r="AS152" s="1"/>
      <c r="AT152" s="1"/>
      <c r="AU152" s="1"/>
      <c r="AV152" s="1"/>
      <c r="AW152" s="1"/>
      <c r="AX152" s="1" t="s">
        <v>229</v>
      </c>
      <c r="AY152" s="1" t="s">
        <v>3384</v>
      </c>
      <c r="AZ152" s="1" t="s">
        <v>107</v>
      </c>
      <c r="BA152" s="1" t="s">
        <v>3385</v>
      </c>
      <c r="BB152" s="1">
        <v>72</v>
      </c>
      <c r="BC152" s="1">
        <v>8.09</v>
      </c>
      <c r="BD152" s="1"/>
      <c r="BE152" s="1"/>
      <c r="BF152" s="1"/>
      <c r="BG152" s="1"/>
      <c r="BH152" s="1"/>
      <c r="BI152" s="1"/>
      <c r="BJ152" s="1" t="s">
        <v>3386</v>
      </c>
      <c r="BK152" s="1" t="s">
        <v>3387</v>
      </c>
      <c r="BL152" s="1" t="s">
        <v>530</v>
      </c>
      <c r="BM152" s="1" t="s">
        <v>3388</v>
      </c>
      <c r="BN152" s="1">
        <v>47</v>
      </c>
      <c r="BO152" s="1"/>
      <c r="BP152" s="1" t="str">
        <f>HYPERLINK("https://nconnect.nicmar.ac.in/storage/profile/ProfilePhoto_P25701141_658723.jpg","Download")</f>
        <v>0</v>
      </c>
      <c r="BQ152" s="3"/>
      <c r="BR152" s="3"/>
      <c r="BS152" s="1" t="s">
        <v>114</v>
      </c>
      <c r="BT152" s="1" t="s">
        <v>115</v>
      </c>
      <c r="BU152" s="1" t="s">
        <v>116</v>
      </c>
      <c r="BV152" s="1" t="s">
        <v>117</v>
      </c>
      <c r="BW152" s="1"/>
    </row>
    <row r="153" spans="1:75">
      <c r="A153" s="1" t="s">
        <v>75</v>
      </c>
      <c r="B153" s="1" t="s">
        <v>76</v>
      </c>
      <c r="C153" s="1" t="s">
        <v>3389</v>
      </c>
      <c r="D153" s="1" t="s">
        <v>3390</v>
      </c>
      <c r="E153" s="1" t="s">
        <v>1291</v>
      </c>
      <c r="F153" s="1" t="s">
        <v>3391</v>
      </c>
      <c r="G153" s="1" t="s">
        <v>3392</v>
      </c>
      <c r="H153" s="1" t="s">
        <v>3393</v>
      </c>
      <c r="I153" s="1" t="s">
        <v>3394</v>
      </c>
      <c r="J153" s="1">
        <v>8075638788</v>
      </c>
      <c r="K153" s="1" t="s">
        <v>187</v>
      </c>
      <c r="L153" s="1" t="s">
        <v>513</v>
      </c>
      <c r="M153" s="1" t="s">
        <v>85</v>
      </c>
      <c r="N153" s="1" t="s">
        <v>3395</v>
      </c>
      <c r="O153" s="1"/>
      <c r="P153" s="1" t="s">
        <v>87</v>
      </c>
      <c r="Q153" s="1" t="s">
        <v>3396</v>
      </c>
      <c r="R153" s="1" t="s">
        <v>3397</v>
      </c>
      <c r="S153" s="1">
        <v>9495224246</v>
      </c>
      <c r="T153" s="1" t="s">
        <v>3398</v>
      </c>
      <c r="U153" s="1" t="s">
        <v>3399</v>
      </c>
      <c r="V153" s="1">
        <v>9496226561</v>
      </c>
      <c r="W153" s="1" t="s">
        <v>3400</v>
      </c>
      <c r="X153" s="1" t="s">
        <v>3401</v>
      </c>
      <c r="Y153" s="1" t="s">
        <v>1106</v>
      </c>
      <c r="Z153" s="1" t="s">
        <v>497</v>
      </c>
      <c r="AA153" s="1" t="s">
        <v>3401</v>
      </c>
      <c r="AB153" s="1" t="s">
        <v>1106</v>
      </c>
      <c r="AC153" s="1" t="s">
        <v>497</v>
      </c>
      <c r="AD153" s="1">
        <v>8.0</v>
      </c>
      <c r="AE153" s="1" t="s">
        <v>96</v>
      </c>
      <c r="AF153" s="1" t="s">
        <v>3402</v>
      </c>
      <c r="AG153" s="1" t="s">
        <v>2907</v>
      </c>
      <c r="AH153" s="1" t="s">
        <v>316</v>
      </c>
      <c r="AI153" s="1" t="s">
        <v>100</v>
      </c>
      <c r="AJ153" s="1">
        <v>86.66</v>
      </c>
      <c r="AK153" s="1"/>
      <c r="AL153" s="1" t="s">
        <v>3402</v>
      </c>
      <c r="AM153" s="1" t="s">
        <v>3403</v>
      </c>
      <c r="AN153" s="1" t="s">
        <v>103</v>
      </c>
      <c r="AO153" s="1" t="s">
        <v>104</v>
      </c>
      <c r="AP153" s="1">
        <v>78.1</v>
      </c>
      <c r="AQ153" s="1"/>
      <c r="AR153" s="1"/>
      <c r="AS153" s="1"/>
      <c r="AT153" s="1"/>
      <c r="AU153" s="1"/>
      <c r="AV153" s="1"/>
      <c r="AW153" s="1"/>
      <c r="AX153" s="1" t="s">
        <v>502</v>
      </c>
      <c r="AY153" s="1" t="s">
        <v>3404</v>
      </c>
      <c r="AZ153" s="1" t="s">
        <v>231</v>
      </c>
      <c r="BA153" s="1" t="s">
        <v>141</v>
      </c>
      <c r="BB153" s="1">
        <v>70.8</v>
      </c>
      <c r="BC153" s="1">
        <v>7.08</v>
      </c>
      <c r="BD153" s="1"/>
      <c r="BE153" s="1"/>
      <c r="BF153" s="1"/>
      <c r="BG153" s="1"/>
      <c r="BH153" s="1"/>
      <c r="BI153" s="1"/>
      <c r="BJ153" s="1" t="s">
        <v>3405</v>
      </c>
      <c r="BK153" s="1" t="s">
        <v>3406</v>
      </c>
      <c r="BL153" s="1" t="s">
        <v>971</v>
      </c>
      <c r="BM153" s="1" t="s">
        <v>3407</v>
      </c>
      <c r="BN153" s="1">
        <v>9</v>
      </c>
      <c r="BO153" s="1"/>
      <c r="BP153" s="1" t="str">
        <f>HYPERLINK("https://nconnect.nicmar.ac.in/storage/profile/ProfilePhoto_P25700146_681345.jpg","Download")</f>
        <v>0</v>
      </c>
      <c r="BQ153" s="3"/>
      <c r="BR153" s="3"/>
      <c r="BS153" s="1" t="s">
        <v>114</v>
      </c>
      <c r="BT153" s="1" t="s">
        <v>115</v>
      </c>
      <c r="BU153" s="1" t="s">
        <v>116</v>
      </c>
      <c r="BV153" s="1" t="s">
        <v>117</v>
      </c>
      <c r="BW153" s="1"/>
    </row>
    <row r="154" spans="1:75">
      <c r="A154" s="1" t="s">
        <v>75</v>
      </c>
      <c r="B154" s="1" t="s">
        <v>76</v>
      </c>
      <c r="C154" s="1" t="s">
        <v>3408</v>
      </c>
      <c r="D154" s="1" t="s">
        <v>3409</v>
      </c>
      <c r="E154" s="1"/>
      <c r="F154" s="1" t="s">
        <v>3410</v>
      </c>
      <c r="G154" s="1" t="s">
        <v>3411</v>
      </c>
      <c r="H154" s="1" t="s">
        <v>3412</v>
      </c>
      <c r="I154" s="1" t="s">
        <v>3413</v>
      </c>
      <c r="J154" s="1">
        <v>7003977682</v>
      </c>
      <c r="K154" s="1" t="s">
        <v>83</v>
      </c>
      <c r="L154" s="1" t="s">
        <v>3414</v>
      </c>
      <c r="M154" s="1" t="s">
        <v>85</v>
      </c>
      <c r="N154" s="1" t="s">
        <v>1632</v>
      </c>
      <c r="O154" s="1"/>
      <c r="P154" s="1" t="s">
        <v>87</v>
      </c>
      <c r="Q154" s="1" t="s">
        <v>3415</v>
      </c>
      <c r="R154" s="1" t="s">
        <v>3416</v>
      </c>
      <c r="S154" s="1">
        <v>9874494195</v>
      </c>
      <c r="T154" s="1" t="s">
        <v>441</v>
      </c>
      <c r="U154" s="1" t="s">
        <v>3417</v>
      </c>
      <c r="V154" s="1">
        <v>7686960438</v>
      </c>
      <c r="W154" s="1" t="s">
        <v>92</v>
      </c>
      <c r="X154" s="1" t="s">
        <v>3418</v>
      </c>
      <c r="Y154" s="1" t="s">
        <v>1637</v>
      </c>
      <c r="Z154" s="1" t="s">
        <v>469</v>
      </c>
      <c r="AA154" s="1" t="s">
        <v>3418</v>
      </c>
      <c r="AB154" s="1" t="s">
        <v>1637</v>
      </c>
      <c r="AC154" s="1" t="s">
        <v>469</v>
      </c>
      <c r="AD154" s="1">
        <v>8.69</v>
      </c>
      <c r="AE154" s="1" t="s">
        <v>96</v>
      </c>
      <c r="AF154" s="1" t="s">
        <v>3419</v>
      </c>
      <c r="AG154" s="1" t="s">
        <v>3420</v>
      </c>
      <c r="AH154" s="1" t="s">
        <v>3421</v>
      </c>
      <c r="AI154" s="1" t="s">
        <v>316</v>
      </c>
      <c r="AJ154" s="1">
        <v>85</v>
      </c>
      <c r="AK154" s="1"/>
      <c r="AL154" s="1" t="s">
        <v>3419</v>
      </c>
      <c r="AM154" s="1" t="s">
        <v>3422</v>
      </c>
      <c r="AN154" s="1" t="s">
        <v>317</v>
      </c>
      <c r="AO154" s="1" t="s">
        <v>397</v>
      </c>
      <c r="AP154" s="1">
        <v>72.4</v>
      </c>
      <c r="AQ154" s="1"/>
      <c r="AR154" s="1" t="s">
        <v>729</v>
      </c>
      <c r="AS154" s="1" t="s">
        <v>3423</v>
      </c>
      <c r="AT154" s="1" t="s">
        <v>372</v>
      </c>
      <c r="AU154" s="1" t="s">
        <v>1410</v>
      </c>
      <c r="AV154" s="1">
        <v>84.7</v>
      </c>
      <c r="AW154" s="1"/>
      <c r="AX154" s="1" t="s">
        <v>475</v>
      </c>
      <c r="AY154" s="1" t="s">
        <v>3424</v>
      </c>
      <c r="AZ154" s="1" t="s">
        <v>1410</v>
      </c>
      <c r="BA154" s="1" t="s">
        <v>2912</v>
      </c>
      <c r="BB154" s="1">
        <v>84</v>
      </c>
      <c r="BC154" s="1"/>
      <c r="BD154" s="1"/>
      <c r="BE154" s="1"/>
      <c r="BF154" s="1"/>
      <c r="BG154" s="1"/>
      <c r="BH154" s="1"/>
      <c r="BI154" s="1"/>
      <c r="BJ154" s="1" t="s">
        <v>3425</v>
      </c>
      <c r="BK154" s="1"/>
      <c r="BL154" s="1"/>
      <c r="BM154" s="1" t="s">
        <v>3426</v>
      </c>
      <c r="BN154" s="1">
        <v>13</v>
      </c>
      <c r="BO154" s="1" t="s">
        <v>3427</v>
      </c>
      <c r="BP154" s="1" t="str">
        <f>HYPERLINK("https://nconnect.nicmar.ac.in/storage/profile/ProfilePhoto_P25700021_349526.jpg","Download")</f>
        <v>0</v>
      </c>
      <c r="BQ154" s="3"/>
      <c r="BR154" s="3"/>
      <c r="BS154" s="1" t="s">
        <v>114</v>
      </c>
      <c r="BT154" s="1" t="s">
        <v>115</v>
      </c>
      <c r="BU154" s="1" t="s">
        <v>116</v>
      </c>
      <c r="BV154" s="1" t="s">
        <v>117</v>
      </c>
      <c r="BW154" s="1"/>
    </row>
    <row r="155" spans="1:75">
      <c r="A155" s="1" t="s">
        <v>75</v>
      </c>
      <c r="B155" s="1" t="s">
        <v>76</v>
      </c>
      <c r="C155" s="1" t="s">
        <v>3428</v>
      </c>
      <c r="D155" s="1" t="s">
        <v>3429</v>
      </c>
      <c r="E155" s="1" t="s">
        <v>3430</v>
      </c>
      <c r="F155" s="1" t="s">
        <v>2634</v>
      </c>
      <c r="G155" s="1" t="s">
        <v>3431</v>
      </c>
      <c r="H155" s="1" t="s">
        <v>3432</v>
      </c>
      <c r="I155" s="1" t="s">
        <v>3433</v>
      </c>
      <c r="J155" s="1">
        <v>9825848642</v>
      </c>
      <c r="K155" s="1" t="s">
        <v>83</v>
      </c>
      <c r="L155" s="1" t="s">
        <v>3434</v>
      </c>
      <c r="M155" s="1" t="s">
        <v>85</v>
      </c>
      <c r="N155" s="1" t="s">
        <v>3435</v>
      </c>
      <c r="O155" s="1"/>
      <c r="P155" s="1" t="s">
        <v>190</v>
      </c>
      <c r="Q155" s="1" t="s">
        <v>3436</v>
      </c>
      <c r="R155" s="1" t="s">
        <v>3437</v>
      </c>
      <c r="S155" s="1">
        <v>9825848641</v>
      </c>
      <c r="T155" s="1" t="s">
        <v>441</v>
      </c>
      <c r="U155" s="1" t="s">
        <v>3438</v>
      </c>
      <c r="V155" s="1">
        <v>8758839151</v>
      </c>
      <c r="W155" s="1" t="s">
        <v>131</v>
      </c>
      <c r="X155" s="1" t="s">
        <v>3439</v>
      </c>
      <c r="Y155" s="1" t="s">
        <v>3440</v>
      </c>
      <c r="Z155" s="1" t="s">
        <v>418</v>
      </c>
      <c r="AA155" s="1" t="s">
        <v>3439</v>
      </c>
      <c r="AB155" s="1" t="s">
        <v>3440</v>
      </c>
      <c r="AC155" s="1" t="s">
        <v>418</v>
      </c>
      <c r="AD155" s="1">
        <v>8.59</v>
      </c>
      <c r="AE155" s="1" t="s">
        <v>96</v>
      </c>
      <c r="AF155" s="1" t="s">
        <v>3441</v>
      </c>
      <c r="AG155" s="1" t="s">
        <v>3442</v>
      </c>
      <c r="AH155" s="1" t="s">
        <v>206</v>
      </c>
      <c r="AI155" s="1" t="s">
        <v>104</v>
      </c>
      <c r="AJ155" s="1">
        <v>78</v>
      </c>
      <c r="AK155" s="1">
        <v>0</v>
      </c>
      <c r="AL155" s="1" t="s">
        <v>3441</v>
      </c>
      <c r="AM155" s="1" t="s">
        <v>3442</v>
      </c>
      <c r="AN155" s="1" t="s">
        <v>809</v>
      </c>
      <c r="AO155" s="1" t="s">
        <v>678</v>
      </c>
      <c r="AP155" s="1">
        <v>74.5</v>
      </c>
      <c r="AQ155" s="1">
        <v>0</v>
      </c>
      <c r="AR155" s="1"/>
      <c r="AS155" s="1"/>
      <c r="AT155" s="1"/>
      <c r="AU155" s="1"/>
      <c r="AV155" s="1"/>
      <c r="AW155" s="1"/>
      <c r="AX155" s="1" t="s">
        <v>3443</v>
      </c>
      <c r="AY155" s="1" t="s">
        <v>3444</v>
      </c>
      <c r="AZ155" s="1" t="s">
        <v>2463</v>
      </c>
      <c r="BA155" s="1" t="s">
        <v>293</v>
      </c>
      <c r="BB155" s="1">
        <v>70.4</v>
      </c>
      <c r="BC155" s="1">
        <v>7.54</v>
      </c>
      <c r="BD155" s="1"/>
      <c r="BE155" s="1"/>
      <c r="BF155" s="1"/>
      <c r="BG155" s="1"/>
      <c r="BH155" s="1"/>
      <c r="BI155" s="1"/>
      <c r="BJ155" s="1" t="s">
        <v>3445</v>
      </c>
      <c r="BK155" s="1"/>
      <c r="BL155" s="1"/>
      <c r="BM155" s="1" t="s">
        <v>3446</v>
      </c>
      <c r="BN155" s="1">
        <v>30</v>
      </c>
      <c r="BO155" s="1" t="s">
        <v>3447</v>
      </c>
      <c r="BP155" s="1" t="str">
        <f>HYPERLINK("https://nconnect.nicmar.ac.in/storage/profile/ProfilePhoto_P25700416_291456.jpg","Download")</f>
        <v>0</v>
      </c>
      <c r="BQ155" s="3"/>
      <c r="BR155" s="3"/>
      <c r="BS155" s="1" t="s">
        <v>114</v>
      </c>
      <c r="BT155" s="1" t="s">
        <v>115</v>
      </c>
      <c r="BU155" s="1" t="s">
        <v>116</v>
      </c>
      <c r="BV155" s="1" t="s">
        <v>117</v>
      </c>
      <c r="BW155" s="1"/>
    </row>
    <row r="156" spans="1:75">
      <c r="A156" s="1" t="s">
        <v>75</v>
      </c>
      <c r="B156" s="1" t="s">
        <v>76</v>
      </c>
      <c r="C156" s="1" t="s">
        <v>3448</v>
      </c>
      <c r="D156" s="1" t="s">
        <v>3449</v>
      </c>
      <c r="E156" s="1"/>
      <c r="F156" s="1" t="s">
        <v>3450</v>
      </c>
      <c r="G156" s="1" t="s">
        <v>3451</v>
      </c>
      <c r="H156" s="1" t="s">
        <v>3452</v>
      </c>
      <c r="I156" s="1" t="s">
        <v>3453</v>
      </c>
      <c r="J156" s="1">
        <v>8921956185</v>
      </c>
      <c r="K156" s="1" t="s">
        <v>187</v>
      </c>
      <c r="L156" s="1" t="s">
        <v>3454</v>
      </c>
      <c r="M156" s="1" t="s">
        <v>85</v>
      </c>
      <c r="N156" s="1" t="s">
        <v>3455</v>
      </c>
      <c r="O156" s="1"/>
      <c r="P156" s="1" t="s">
        <v>126</v>
      </c>
      <c r="Q156" s="1" t="s">
        <v>3456</v>
      </c>
      <c r="R156" s="1" t="s">
        <v>3457</v>
      </c>
      <c r="S156" s="1">
        <v>9446934807</v>
      </c>
      <c r="T156" s="1" t="s">
        <v>3458</v>
      </c>
      <c r="U156" s="1" t="s">
        <v>3459</v>
      </c>
      <c r="V156" s="1">
        <v>9497414807</v>
      </c>
      <c r="W156" s="1" t="s">
        <v>131</v>
      </c>
      <c r="X156" s="1" t="s">
        <v>3460</v>
      </c>
      <c r="Y156" s="1" t="s">
        <v>1106</v>
      </c>
      <c r="Z156" s="1" t="s">
        <v>497</v>
      </c>
      <c r="AA156" s="1" t="s">
        <v>3460</v>
      </c>
      <c r="AB156" s="1" t="s">
        <v>1106</v>
      </c>
      <c r="AC156" s="1" t="s">
        <v>497</v>
      </c>
      <c r="AD156" s="1">
        <v>8.79</v>
      </c>
      <c r="AE156" s="1" t="s">
        <v>96</v>
      </c>
      <c r="AF156" s="1" t="s">
        <v>3461</v>
      </c>
      <c r="AG156" s="1" t="s">
        <v>1082</v>
      </c>
      <c r="AH156" s="1" t="s">
        <v>99</v>
      </c>
      <c r="AI156" s="1" t="s">
        <v>369</v>
      </c>
      <c r="AJ156" s="1">
        <v>87.4</v>
      </c>
      <c r="AK156" s="1">
        <v>9.2</v>
      </c>
      <c r="AL156" s="1" t="s">
        <v>3461</v>
      </c>
      <c r="AM156" s="1" t="s">
        <v>3104</v>
      </c>
      <c r="AN156" s="1" t="s">
        <v>397</v>
      </c>
      <c r="AO156" s="1" t="s">
        <v>289</v>
      </c>
      <c r="AP156" s="1">
        <v>93.4</v>
      </c>
      <c r="AQ156" s="1"/>
      <c r="AR156" s="1"/>
      <c r="AS156" s="1"/>
      <c r="AT156" s="1"/>
      <c r="AU156" s="1"/>
      <c r="AV156" s="1"/>
      <c r="AW156" s="1"/>
      <c r="AX156" s="1" t="s">
        <v>3462</v>
      </c>
      <c r="AY156" s="1" t="s">
        <v>3463</v>
      </c>
      <c r="AZ156" s="1" t="s">
        <v>107</v>
      </c>
      <c r="BA156" s="1" t="s">
        <v>655</v>
      </c>
      <c r="BB156" s="1">
        <v>80.6</v>
      </c>
      <c r="BC156" s="1">
        <v>8.06</v>
      </c>
      <c r="BD156" s="1"/>
      <c r="BE156" s="1"/>
      <c r="BF156" s="1"/>
      <c r="BG156" s="1"/>
      <c r="BH156" s="1"/>
      <c r="BI156" s="1"/>
      <c r="BJ156" s="1" t="s">
        <v>3464</v>
      </c>
      <c r="BK156" s="1" t="s">
        <v>3465</v>
      </c>
      <c r="BL156" s="1" t="s">
        <v>3466</v>
      </c>
      <c r="BM156" s="1" t="s">
        <v>3467</v>
      </c>
      <c r="BN156" s="1">
        <v>12</v>
      </c>
      <c r="BO156" s="1" t="s">
        <v>113</v>
      </c>
      <c r="BP156" s="1" t="str">
        <f>HYPERLINK("https://nconnect.nicmar.ac.in/storage/profile/ProfilePhoto_P25700003_859234.jpg","Download")</f>
        <v>0</v>
      </c>
      <c r="BQ156" s="3"/>
      <c r="BR156" s="3"/>
      <c r="BS156" s="1" t="s">
        <v>114</v>
      </c>
      <c r="BT156" s="1" t="s">
        <v>115</v>
      </c>
      <c r="BU156" s="1" t="s">
        <v>116</v>
      </c>
      <c r="BV156" s="1" t="s">
        <v>117</v>
      </c>
      <c r="BW156" s="1"/>
    </row>
    <row r="157" spans="1:75">
      <c r="A157" s="1" t="s">
        <v>75</v>
      </c>
      <c r="B157" s="1" t="s">
        <v>76</v>
      </c>
      <c r="C157" s="1" t="s">
        <v>3468</v>
      </c>
      <c r="D157" s="1" t="s">
        <v>2975</v>
      </c>
      <c r="E157" s="1"/>
      <c r="F157" s="1" t="s">
        <v>2937</v>
      </c>
      <c r="G157" s="1" t="s">
        <v>3469</v>
      </c>
      <c r="H157" s="1" t="s">
        <v>3470</v>
      </c>
      <c r="I157" s="1" t="s">
        <v>3471</v>
      </c>
      <c r="J157" s="1">
        <v>8304941139</v>
      </c>
      <c r="K157" s="1" t="s">
        <v>83</v>
      </c>
      <c r="L157" s="1" t="s">
        <v>3472</v>
      </c>
      <c r="M157" s="1" t="s">
        <v>85</v>
      </c>
      <c r="N157" s="1" t="s">
        <v>1571</v>
      </c>
      <c r="O157" s="1" t="s">
        <v>3473</v>
      </c>
      <c r="P157" s="1" t="s">
        <v>771</v>
      </c>
      <c r="Q157" s="1" t="s">
        <v>3474</v>
      </c>
      <c r="R157" s="1" t="s">
        <v>3475</v>
      </c>
      <c r="S157" s="1">
        <v>9496901548</v>
      </c>
      <c r="T157" s="1" t="s">
        <v>1231</v>
      </c>
      <c r="U157" s="1" t="s">
        <v>3476</v>
      </c>
      <c r="V157" s="1">
        <v>8281087139</v>
      </c>
      <c r="W157" s="1" t="s">
        <v>92</v>
      </c>
      <c r="X157" s="1" t="s">
        <v>3477</v>
      </c>
      <c r="Y157" s="1" t="s">
        <v>3478</v>
      </c>
      <c r="Z157" s="1" t="s">
        <v>497</v>
      </c>
      <c r="AA157" s="1" t="s">
        <v>3477</v>
      </c>
      <c r="AB157" s="1" t="s">
        <v>3478</v>
      </c>
      <c r="AC157" s="1" t="s">
        <v>497</v>
      </c>
      <c r="AD157" s="1">
        <v>8.74</v>
      </c>
      <c r="AE157" s="1" t="s">
        <v>96</v>
      </c>
      <c r="AF157" s="1" t="s">
        <v>3479</v>
      </c>
      <c r="AG157" s="1" t="s">
        <v>3480</v>
      </c>
      <c r="AH157" s="1" t="s">
        <v>103</v>
      </c>
      <c r="AI157" s="1" t="s">
        <v>206</v>
      </c>
      <c r="AJ157" s="1">
        <v>97.84</v>
      </c>
      <c r="AK157" s="1"/>
      <c r="AL157" s="1" t="s">
        <v>3479</v>
      </c>
      <c r="AM157" s="1" t="s">
        <v>3481</v>
      </c>
      <c r="AN157" s="1" t="s">
        <v>397</v>
      </c>
      <c r="AO157" s="1" t="s">
        <v>731</v>
      </c>
      <c r="AP157" s="1">
        <v>96.5</v>
      </c>
      <c r="AQ157" s="1"/>
      <c r="AR157" s="1"/>
      <c r="AS157" s="1"/>
      <c r="AT157" s="1"/>
      <c r="AU157" s="1"/>
      <c r="AV157" s="1"/>
      <c r="AW157" s="1"/>
      <c r="AX157" s="1" t="s">
        <v>3050</v>
      </c>
      <c r="AY157" s="1" t="s">
        <v>3482</v>
      </c>
      <c r="AZ157" s="1" t="s">
        <v>2463</v>
      </c>
      <c r="BA157" s="1" t="s">
        <v>346</v>
      </c>
      <c r="BB157" s="1">
        <v>75.8</v>
      </c>
      <c r="BC157" s="1">
        <v>7.58</v>
      </c>
      <c r="BD157" s="1"/>
      <c r="BE157" s="1"/>
      <c r="BF157" s="1"/>
      <c r="BG157" s="1"/>
      <c r="BH157" s="1"/>
      <c r="BI157" s="1"/>
      <c r="BJ157" s="1" t="s">
        <v>3483</v>
      </c>
      <c r="BK157" s="1"/>
      <c r="BL157" s="1"/>
      <c r="BM157" s="1" t="s">
        <v>3484</v>
      </c>
      <c r="BN157" s="1">
        <v>10</v>
      </c>
      <c r="BO157" s="1" t="s">
        <v>3485</v>
      </c>
      <c r="BP157" s="1" t="str">
        <f>HYPERLINK("https://nconnect.nicmar.ac.in/storage/profile/ProfilePhoto_P25700221_715863.jpg","Download")</f>
        <v>0</v>
      </c>
      <c r="BQ157" s="3"/>
      <c r="BR157" s="3"/>
      <c r="BS157" s="1" t="s">
        <v>114</v>
      </c>
      <c r="BT157" s="1" t="s">
        <v>115</v>
      </c>
      <c r="BU157" s="1" t="s">
        <v>116</v>
      </c>
      <c r="BV157" s="1" t="s">
        <v>117</v>
      </c>
      <c r="BW157" s="1"/>
    </row>
    <row r="158" spans="1:75">
      <c r="A158" s="1" t="s">
        <v>75</v>
      </c>
      <c r="B158" s="1" t="s">
        <v>76</v>
      </c>
      <c r="C158" s="1" t="s">
        <v>3486</v>
      </c>
      <c r="D158" s="1" t="s">
        <v>3487</v>
      </c>
      <c r="E158" s="1"/>
      <c r="F158" s="1" t="s">
        <v>3488</v>
      </c>
      <c r="G158" s="1" t="s">
        <v>3489</v>
      </c>
      <c r="H158" s="1" t="s">
        <v>3490</v>
      </c>
      <c r="I158" s="1" t="s">
        <v>3491</v>
      </c>
      <c r="J158" s="1">
        <v>6302736242</v>
      </c>
      <c r="K158" s="1" t="s">
        <v>83</v>
      </c>
      <c r="L158" s="1" t="s">
        <v>3492</v>
      </c>
      <c r="M158" s="1" t="s">
        <v>85</v>
      </c>
      <c r="N158" s="1" t="s">
        <v>3493</v>
      </c>
      <c r="O158" s="1"/>
      <c r="P158" s="1" t="s">
        <v>126</v>
      </c>
      <c r="Q158" s="1" t="s">
        <v>3494</v>
      </c>
      <c r="R158" s="1" t="s">
        <v>3495</v>
      </c>
      <c r="S158" s="1">
        <v>9703229871</v>
      </c>
      <c r="T158" s="1" t="s">
        <v>90</v>
      </c>
      <c r="U158" s="1" t="s">
        <v>3496</v>
      </c>
      <c r="V158" s="1">
        <v>9703229871</v>
      </c>
      <c r="W158" s="1" t="s">
        <v>92</v>
      </c>
      <c r="X158" s="1" t="s">
        <v>3497</v>
      </c>
      <c r="Y158" s="1" t="s">
        <v>3498</v>
      </c>
      <c r="Z158" s="1" t="s">
        <v>601</v>
      </c>
      <c r="AA158" s="1" t="s">
        <v>3497</v>
      </c>
      <c r="AB158" s="1" t="s">
        <v>3498</v>
      </c>
      <c r="AC158" s="1" t="s">
        <v>601</v>
      </c>
      <c r="AD158" s="1">
        <v>8.49</v>
      </c>
      <c r="AE158" s="1" t="s">
        <v>96</v>
      </c>
      <c r="AF158" s="1" t="s">
        <v>3499</v>
      </c>
      <c r="AG158" s="1" t="s">
        <v>3500</v>
      </c>
      <c r="AH158" s="1" t="s">
        <v>99</v>
      </c>
      <c r="AI158" s="1" t="s">
        <v>369</v>
      </c>
      <c r="AJ158" s="1">
        <v>95</v>
      </c>
      <c r="AK158" s="1">
        <v>9.5</v>
      </c>
      <c r="AL158" s="1"/>
      <c r="AM158" s="1"/>
      <c r="AN158" s="1"/>
      <c r="AO158" s="1"/>
      <c r="AP158" s="1"/>
      <c r="AQ158" s="1"/>
      <c r="AR158" s="1" t="s">
        <v>3501</v>
      </c>
      <c r="AS158" s="1" t="s">
        <v>3502</v>
      </c>
      <c r="AT158" s="1" t="s">
        <v>103</v>
      </c>
      <c r="AU158" s="1" t="s">
        <v>447</v>
      </c>
      <c r="AV158" s="1">
        <v>89.29</v>
      </c>
      <c r="AW158" s="1"/>
      <c r="AX158" s="1" t="s">
        <v>3503</v>
      </c>
      <c r="AY158" s="1" t="s">
        <v>3504</v>
      </c>
      <c r="AZ158" s="1" t="s">
        <v>258</v>
      </c>
      <c r="BA158" s="1" t="s">
        <v>3385</v>
      </c>
      <c r="BB158" s="1">
        <v>71</v>
      </c>
      <c r="BC158" s="1">
        <v>7.54</v>
      </c>
      <c r="BD158" s="1"/>
      <c r="BE158" s="1"/>
      <c r="BF158" s="1"/>
      <c r="BG158" s="1"/>
      <c r="BH158" s="1"/>
      <c r="BI158" s="1"/>
      <c r="BJ158" s="1" t="s">
        <v>3505</v>
      </c>
      <c r="BK158" s="1" t="s">
        <v>3506</v>
      </c>
      <c r="BL158" s="1" t="s">
        <v>530</v>
      </c>
      <c r="BM158" s="1" t="s">
        <v>3507</v>
      </c>
      <c r="BN158" s="1">
        <v>7</v>
      </c>
      <c r="BO158" s="1" t="s">
        <v>3508</v>
      </c>
      <c r="BP158" s="1" t="str">
        <f>HYPERLINK("https://nconnect.nicmar.ac.in/storage/profile/ProfilePhoto_P25700361_138974.jpg","Download")</f>
        <v>0</v>
      </c>
      <c r="BQ158" s="3"/>
      <c r="BR158" s="3"/>
      <c r="BS158" s="1" t="s">
        <v>114</v>
      </c>
      <c r="BT158" s="1" t="s">
        <v>115</v>
      </c>
      <c r="BU158" s="1" t="s">
        <v>116</v>
      </c>
      <c r="BV158" s="1" t="s">
        <v>117</v>
      </c>
      <c r="BW158" s="1"/>
    </row>
  </sheetData>
  <hyperlinks>
    <hyperlink ref="BP2" r:id="rId_hyperlink_1" tooltip="Download" display="Download"/>
    <hyperlink ref="BP3" r:id="rId_hyperlink_2" tooltip="Download" display="Download"/>
    <hyperlink ref="BP4" r:id="rId_hyperlink_3" tooltip="Download" display="Download"/>
    <hyperlink ref="BP5" r:id="rId_hyperlink_4" tooltip="Download" display="Download"/>
    <hyperlink ref="BP6" r:id="rId_hyperlink_5" tooltip="Download" display="Download"/>
    <hyperlink ref="BP7" r:id="rId_hyperlink_6" tooltip="Download" display="Download"/>
    <hyperlink ref="BP8" r:id="rId_hyperlink_7" tooltip="Download" display="Download"/>
    <hyperlink ref="BP9" r:id="rId_hyperlink_8" tooltip="Download" display="Download"/>
    <hyperlink ref="BP10" r:id="rId_hyperlink_9" tooltip="Download" display="Download"/>
    <hyperlink ref="BP11" r:id="rId_hyperlink_10" tooltip="Download" display="Download"/>
    <hyperlink ref="BP12" r:id="rId_hyperlink_11" tooltip="Download" display="Download"/>
    <hyperlink ref="BP13" r:id="rId_hyperlink_12" tooltip="Download" display="Download"/>
    <hyperlink ref="BP14" r:id="rId_hyperlink_13" tooltip="Download" display="Download"/>
    <hyperlink ref="BP15" r:id="rId_hyperlink_14" tooltip="Download" display="Download"/>
    <hyperlink ref="BP16" r:id="rId_hyperlink_15" tooltip="Download" display="Download"/>
    <hyperlink ref="BP17" r:id="rId_hyperlink_16" tooltip="Download" display="Download"/>
    <hyperlink ref="BP18" r:id="rId_hyperlink_17" tooltip="Download" display="Download"/>
    <hyperlink ref="BP19" r:id="rId_hyperlink_18" tooltip="Download" display="Download"/>
    <hyperlink ref="BP20" r:id="rId_hyperlink_19" tooltip="Download" display="Download"/>
    <hyperlink ref="BP21" r:id="rId_hyperlink_20" tooltip="Download" display="Download"/>
    <hyperlink ref="BP22" r:id="rId_hyperlink_21" tooltip="Download" display="Download"/>
    <hyperlink ref="BP23" r:id="rId_hyperlink_22" tooltip="Download" display="Download"/>
    <hyperlink ref="BP24" r:id="rId_hyperlink_23" tooltip="Download" display="Download"/>
    <hyperlink ref="BP25" r:id="rId_hyperlink_24" tooltip="Download" display="Download"/>
    <hyperlink ref="BP26" r:id="rId_hyperlink_25" tooltip="Download" display="Download"/>
    <hyperlink ref="BP27" r:id="rId_hyperlink_26" tooltip="Download" display="Download"/>
    <hyperlink ref="BP28" r:id="rId_hyperlink_27" tooltip="Download" display="Download"/>
    <hyperlink ref="BP29" r:id="rId_hyperlink_28" tooltip="Download" display="Download"/>
    <hyperlink ref="BP30" r:id="rId_hyperlink_29" tooltip="Download" display="Download"/>
    <hyperlink ref="BP31" r:id="rId_hyperlink_30" tooltip="Download" display="Download"/>
    <hyperlink ref="BP32" r:id="rId_hyperlink_31" tooltip="Download" display="Download"/>
    <hyperlink ref="BP33" r:id="rId_hyperlink_32" tooltip="Download" display="Download"/>
    <hyperlink ref="BP34" r:id="rId_hyperlink_33" tooltip="Download" display="Download"/>
    <hyperlink ref="BP35" r:id="rId_hyperlink_34" tooltip="Download" display="Download"/>
    <hyperlink ref="BP36" r:id="rId_hyperlink_35" tooltip="Download" display="Download"/>
    <hyperlink ref="BP37" r:id="rId_hyperlink_36" tooltip="Download" display="Download"/>
    <hyperlink ref="BP38" r:id="rId_hyperlink_37" tooltip="Download" display="Download"/>
    <hyperlink ref="BP39" r:id="rId_hyperlink_38" tooltip="Download" display="Download"/>
    <hyperlink ref="BP40" r:id="rId_hyperlink_39" tooltip="Download" display="Download"/>
    <hyperlink ref="BP41" r:id="rId_hyperlink_40" tooltip="Download" display="Download"/>
    <hyperlink ref="BP42" r:id="rId_hyperlink_41" tooltip="Download" display="Download"/>
    <hyperlink ref="BP43" r:id="rId_hyperlink_42" tooltip="Download" display="Download"/>
    <hyperlink ref="BP44" r:id="rId_hyperlink_43" tooltip="Download" display="Download"/>
    <hyperlink ref="BP45" r:id="rId_hyperlink_44" tooltip="Download" display="Download"/>
    <hyperlink ref="BP46" r:id="rId_hyperlink_45" tooltip="Download" display="Download"/>
    <hyperlink ref="BP47" r:id="rId_hyperlink_46" tooltip="Download" display="Download"/>
    <hyperlink ref="BP48" r:id="rId_hyperlink_47" tooltip="Download" display="Download"/>
    <hyperlink ref="BP49" r:id="rId_hyperlink_48" tooltip="Download" display="Download"/>
    <hyperlink ref="BP50" r:id="rId_hyperlink_49" tooltip="Download" display="Download"/>
    <hyperlink ref="BP51" r:id="rId_hyperlink_50" tooltip="Download" display="Download"/>
    <hyperlink ref="BP52" r:id="rId_hyperlink_51" tooltip="Download" display="Download"/>
    <hyperlink ref="BP53" r:id="rId_hyperlink_52" tooltip="Download" display="Download"/>
    <hyperlink ref="BP54" r:id="rId_hyperlink_53" tooltip="Download" display="Download"/>
    <hyperlink ref="BP55" r:id="rId_hyperlink_54" tooltip="Download" display="Download"/>
    <hyperlink ref="BP56" r:id="rId_hyperlink_55" tooltip="Download" display="Download"/>
    <hyperlink ref="BP57" r:id="rId_hyperlink_56" tooltip="Download" display="Download"/>
    <hyperlink ref="BP58" r:id="rId_hyperlink_57" tooltip="Download" display="Download"/>
    <hyperlink ref="BP59" r:id="rId_hyperlink_58" tooltip="Download" display="Download"/>
    <hyperlink ref="BP60" r:id="rId_hyperlink_59" tooltip="Download" display="Download"/>
    <hyperlink ref="BP61" r:id="rId_hyperlink_60" tooltip="Download" display="Download"/>
    <hyperlink ref="BP62" r:id="rId_hyperlink_61" tooltip="Download" display="Download"/>
    <hyperlink ref="BP63" r:id="rId_hyperlink_62" tooltip="Download" display="Download"/>
    <hyperlink ref="BP64" r:id="rId_hyperlink_63" tooltip="Download" display="Download"/>
    <hyperlink ref="BP65" r:id="rId_hyperlink_64" tooltip="Download" display="Download"/>
    <hyperlink ref="BP66" r:id="rId_hyperlink_65" tooltip="Download" display="Download"/>
    <hyperlink ref="BP67" r:id="rId_hyperlink_66" tooltip="Download" display="Download"/>
    <hyperlink ref="BP68" r:id="rId_hyperlink_67" tooltip="Download" display="Download"/>
    <hyperlink ref="BP69" r:id="rId_hyperlink_68" tooltip="Download" display="Download"/>
    <hyperlink ref="BP70" r:id="rId_hyperlink_69" tooltip="Download" display="Download"/>
    <hyperlink ref="BP71" r:id="rId_hyperlink_70" tooltip="Download" display="Download"/>
    <hyperlink ref="BP72" r:id="rId_hyperlink_71" tooltip="Download" display="Download"/>
    <hyperlink ref="BP73" r:id="rId_hyperlink_72" tooltip="Download" display="Download"/>
    <hyperlink ref="BP74" r:id="rId_hyperlink_73" tooltip="Download" display="Download"/>
    <hyperlink ref="BP75" r:id="rId_hyperlink_74" tooltip="Download" display="Download"/>
    <hyperlink ref="BP76" r:id="rId_hyperlink_75" tooltip="Download" display="Download"/>
    <hyperlink ref="BP77" r:id="rId_hyperlink_76" tooltip="Download" display="Download"/>
    <hyperlink ref="BP78" r:id="rId_hyperlink_77" tooltip="Download" display="Download"/>
    <hyperlink ref="BP79" r:id="rId_hyperlink_78" tooltip="Download" display="Download"/>
    <hyperlink ref="BP80" r:id="rId_hyperlink_79" tooltip="Download" display="Download"/>
    <hyperlink ref="BP81" r:id="rId_hyperlink_80" tooltip="Download" display="Download"/>
    <hyperlink ref="BP82" r:id="rId_hyperlink_81" tooltip="Download" display="Download"/>
    <hyperlink ref="BP83" r:id="rId_hyperlink_82" tooltip="Download" display="Download"/>
    <hyperlink ref="BP84" r:id="rId_hyperlink_83" tooltip="Download" display="Download"/>
    <hyperlink ref="BP85" r:id="rId_hyperlink_84" tooltip="Download" display="Download"/>
    <hyperlink ref="BP86" r:id="rId_hyperlink_85" tooltip="Download" display="Download"/>
    <hyperlink ref="BP87" r:id="rId_hyperlink_86" tooltip="Download" display="Download"/>
    <hyperlink ref="BP88" r:id="rId_hyperlink_87" tooltip="Download" display="Download"/>
    <hyperlink ref="BP89" r:id="rId_hyperlink_88" tooltip="Download" display="Download"/>
    <hyperlink ref="BP90" r:id="rId_hyperlink_89" tooltip="Download" display="Download"/>
    <hyperlink ref="BP91" r:id="rId_hyperlink_90" tooltip="Download" display="Download"/>
    <hyperlink ref="BP92" r:id="rId_hyperlink_91" tooltip="Download" display="Download"/>
    <hyperlink ref="BP93" r:id="rId_hyperlink_92" tooltip="Download" display="Download"/>
    <hyperlink ref="BP94" r:id="rId_hyperlink_93" tooltip="Download" display="Download"/>
    <hyperlink ref="BP95" r:id="rId_hyperlink_94" tooltip="Download" display="Download"/>
    <hyperlink ref="BP96" r:id="rId_hyperlink_95" tooltip="Download" display="Download"/>
    <hyperlink ref="BP97" r:id="rId_hyperlink_96" tooltip="Download" display="Download"/>
    <hyperlink ref="BP98" r:id="rId_hyperlink_97" tooltip="Download" display="Download"/>
    <hyperlink ref="BP99" r:id="rId_hyperlink_98" tooltip="Download" display="Download"/>
    <hyperlink ref="BP100" r:id="rId_hyperlink_99" tooltip="Download" display="Download"/>
    <hyperlink ref="BP101" r:id="rId_hyperlink_100" tooltip="Download" display="Download"/>
    <hyperlink ref="BP102" r:id="rId_hyperlink_101" tooltip="Download" display="Download"/>
    <hyperlink ref="BP103" r:id="rId_hyperlink_102" tooltip="Download" display="Download"/>
    <hyperlink ref="BP104" r:id="rId_hyperlink_103" tooltip="Download" display="Download"/>
    <hyperlink ref="BP105" r:id="rId_hyperlink_104" tooltip="Download" display="Download"/>
    <hyperlink ref="BP106" r:id="rId_hyperlink_105" tooltip="Download" display="Download"/>
    <hyperlink ref="BP107" r:id="rId_hyperlink_106" tooltip="Download" display="Download"/>
    <hyperlink ref="BP108" r:id="rId_hyperlink_107" tooltip="Download" display="Download"/>
    <hyperlink ref="BP109" r:id="rId_hyperlink_108" tooltip="Download" display="Download"/>
    <hyperlink ref="BP110" r:id="rId_hyperlink_109" tooltip="Download" display="Download"/>
    <hyperlink ref="BP111" r:id="rId_hyperlink_110" tooltip="Download" display="Download"/>
    <hyperlink ref="BP112" r:id="rId_hyperlink_111" tooltip="Download" display="Download"/>
    <hyperlink ref="BP113" r:id="rId_hyperlink_112" tooltip="Download" display="Download"/>
    <hyperlink ref="BP114" r:id="rId_hyperlink_113" tooltip="Download" display="Download"/>
    <hyperlink ref="BP115" r:id="rId_hyperlink_114" tooltip="Download" display="Download"/>
    <hyperlink ref="BP116" r:id="rId_hyperlink_115" tooltip="Download" display="Download"/>
    <hyperlink ref="BP117" r:id="rId_hyperlink_116" tooltip="Download" display="Download"/>
    <hyperlink ref="BP118" r:id="rId_hyperlink_117" tooltip="Download" display="Download"/>
    <hyperlink ref="BP119" r:id="rId_hyperlink_118" tooltip="Download" display="Download"/>
    <hyperlink ref="BP120" r:id="rId_hyperlink_119" tooltip="Download" display="Download"/>
    <hyperlink ref="BP121" r:id="rId_hyperlink_120" tooltip="Download" display="Download"/>
    <hyperlink ref="BP122" r:id="rId_hyperlink_121" tooltip="Download" display="Download"/>
    <hyperlink ref="BP123" r:id="rId_hyperlink_122" tooltip="Download" display="Download"/>
    <hyperlink ref="BP124" r:id="rId_hyperlink_123" tooltip="Download" display="Download"/>
    <hyperlink ref="BP125" r:id="rId_hyperlink_124" tooltip="Download" display="Download"/>
    <hyperlink ref="BP126" r:id="rId_hyperlink_125" tooltip="Download" display="Download"/>
    <hyperlink ref="BP127" r:id="rId_hyperlink_126" tooltip="Download" display="Download"/>
    <hyperlink ref="BP128" r:id="rId_hyperlink_127" tooltip="Download" display="Download"/>
    <hyperlink ref="BP129" r:id="rId_hyperlink_128" tooltip="Download" display="Download"/>
    <hyperlink ref="BP130" r:id="rId_hyperlink_129" tooltip="Download" display="Download"/>
    <hyperlink ref="BP131" r:id="rId_hyperlink_130" tooltip="Download" display="Download"/>
    <hyperlink ref="BP132" r:id="rId_hyperlink_131" tooltip="Download" display="Download"/>
    <hyperlink ref="BP133" r:id="rId_hyperlink_132" tooltip="Download" display="Download"/>
    <hyperlink ref="BP134" r:id="rId_hyperlink_133" tooltip="Download" display="Download"/>
    <hyperlink ref="BP135" r:id="rId_hyperlink_134" tooltip="Download" display="Download"/>
    <hyperlink ref="BP136" r:id="rId_hyperlink_135" tooltip="Download" display="Download"/>
    <hyperlink ref="BP137" r:id="rId_hyperlink_136" tooltip="Download" display="Download"/>
    <hyperlink ref="BP138" r:id="rId_hyperlink_137" tooltip="Download" display="Download"/>
    <hyperlink ref="BP139" r:id="rId_hyperlink_138" tooltip="Download" display="Download"/>
    <hyperlink ref="BP140" r:id="rId_hyperlink_139" tooltip="Download" display="Download"/>
    <hyperlink ref="BP141" r:id="rId_hyperlink_140" tooltip="Download" display="Download"/>
    <hyperlink ref="BP142" r:id="rId_hyperlink_141" tooltip="Download" display="Download"/>
    <hyperlink ref="BP143" r:id="rId_hyperlink_142" tooltip="Download" display="Download"/>
    <hyperlink ref="BP144" r:id="rId_hyperlink_143" tooltip="Download" display="Download"/>
    <hyperlink ref="BP145" r:id="rId_hyperlink_144" tooltip="Download" display="Download"/>
    <hyperlink ref="BP146" r:id="rId_hyperlink_145" tooltip="Download" display="Download"/>
    <hyperlink ref="BP147" r:id="rId_hyperlink_146" tooltip="Download" display="Download"/>
    <hyperlink ref="BP148" r:id="rId_hyperlink_147" tooltip="Download" display="Download"/>
    <hyperlink ref="BP149" r:id="rId_hyperlink_148" tooltip="Download" display="Download"/>
    <hyperlink ref="BP150" r:id="rId_hyperlink_149" tooltip="Download" display="Download"/>
    <hyperlink ref="BP151" r:id="rId_hyperlink_150" tooltip="Download" display="Download"/>
    <hyperlink ref="BP152" r:id="rId_hyperlink_151" tooltip="Download" display="Download"/>
    <hyperlink ref="BP153" r:id="rId_hyperlink_152" tooltip="Download" display="Download"/>
    <hyperlink ref="BP154" r:id="rId_hyperlink_153" tooltip="Download" display="Download"/>
    <hyperlink ref="BP155" r:id="rId_hyperlink_154" tooltip="Download" display="Download"/>
    <hyperlink ref="BP156" r:id="rId_hyperlink_155" tooltip="Download" display="Download"/>
    <hyperlink ref="BP157" r:id="rId_hyperlink_156" tooltip="Download" display="Download"/>
    <hyperlink ref="BP158" r:id="rId_hyperlink_157"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2026-08-18T12:52:54+05:30</dcterms:created>
  <dcterms:modified xsi:type="dcterms:W3CDTF">2026-08-18T12:52:54+05:30</dcterms:modified>
  <dc:title>Untitled Spreadsheet</dc:title>
  <dc:description/>
  <dc:subject/>
  <cp:keywords/>
  <cp:category/>
</cp:coreProperties>
</file>