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<sst xmlns="http://schemas.openxmlformats.org/spreadsheetml/2006/main" uniqueCount="2362">
  <si>
    <t>Program</t>
  </si>
  <si>
    <t>Batch</t>
  </si>
  <si>
    <t>Roll Number</t>
  </si>
  <si>
    <t>First Name</t>
  </si>
  <si>
    <t>Middle Name</t>
  </si>
  <si>
    <t>Last Name</t>
  </si>
  <si>
    <t>Name</t>
  </si>
  <si>
    <t>E-mail Address</t>
  </si>
  <si>
    <t>Campus E-mail Address</t>
  </si>
  <si>
    <t>Mobile</t>
  </si>
  <si>
    <t>Gender</t>
  </si>
  <si>
    <t>DOB</t>
  </si>
  <si>
    <t>Marital Status</t>
  </si>
  <si>
    <t>Language</t>
  </si>
  <si>
    <t>Hobby</t>
  </si>
  <si>
    <t>Blood Group</t>
  </si>
  <si>
    <t>Aadhar Nubmer</t>
  </si>
  <si>
    <t>Father</t>
  </si>
  <si>
    <t>Father Mobile</t>
  </si>
  <si>
    <t>Father Occupation</t>
  </si>
  <si>
    <t>Mother</t>
  </si>
  <si>
    <t>Mother Mobile</t>
  </si>
  <si>
    <t>Mother Occupation</t>
  </si>
  <si>
    <t>Address</t>
  </si>
  <si>
    <t>City</t>
  </si>
  <si>
    <t>State</t>
  </si>
  <si>
    <t>Correspondence Address</t>
  </si>
  <si>
    <t>Correspondence City</t>
  </si>
  <si>
    <t>Correspondence State</t>
  </si>
  <si>
    <t>Current CGPA</t>
  </si>
  <si>
    <t>Backlog</t>
  </si>
  <si>
    <t>SSC School</t>
  </si>
  <si>
    <t>SSC Board</t>
  </si>
  <si>
    <t>SSC Joining Date</t>
  </si>
  <si>
    <t>SSC Passing Date</t>
  </si>
  <si>
    <t>SSC Marks</t>
  </si>
  <si>
    <t>SSC CGPA</t>
  </si>
  <si>
    <t>HSC School</t>
  </si>
  <si>
    <t>HSC Board</t>
  </si>
  <si>
    <t>HSC Joining Date</t>
  </si>
  <si>
    <t>HSC Passing Date</t>
  </si>
  <si>
    <t>HSC Marks</t>
  </si>
  <si>
    <t>HSC CGPA</t>
  </si>
  <si>
    <t>Diploma</t>
  </si>
  <si>
    <t>Diploma College</t>
  </si>
  <si>
    <t>Diploma Joining Date</t>
  </si>
  <si>
    <t>Diploma Passing Date</t>
  </si>
  <si>
    <t>Diploma Marks</t>
  </si>
  <si>
    <t>Diploma CGPA</t>
  </si>
  <si>
    <t>Graduation University</t>
  </si>
  <si>
    <t>Graduation College</t>
  </si>
  <si>
    <t>Graduation Joining Date</t>
  </si>
  <si>
    <t>Graduation Passing Date</t>
  </si>
  <si>
    <t>Graduation Marks</t>
  </si>
  <si>
    <t>Graduation CGPA</t>
  </si>
  <si>
    <t>Post Graduation University</t>
  </si>
  <si>
    <t>Post Graduation College</t>
  </si>
  <si>
    <t>Post Graduation Joining Date</t>
  </si>
  <si>
    <t>Post Graduation Passing Date</t>
  </si>
  <si>
    <t>Post Graduation Marks</t>
  </si>
  <si>
    <t>Post Graduation CGPA</t>
  </si>
  <si>
    <t>Technical Skills</t>
  </si>
  <si>
    <t>Work Experience</t>
  </si>
  <si>
    <t>Total Experience</t>
  </si>
  <si>
    <t>Project / Internship Detail</t>
  </si>
  <si>
    <t>Total(weeks)</t>
  </si>
  <si>
    <t>Certifications Details(if any)</t>
  </si>
  <si>
    <t>Profile Picture</t>
  </si>
  <si>
    <t>Intern Counter</t>
  </si>
  <si>
    <t>Job Counter</t>
  </si>
  <si>
    <t>applied Profile</t>
  </si>
  <si>
    <t>Location</t>
  </si>
  <si>
    <t>Current Status</t>
  </si>
  <si>
    <t>Current Stage</t>
  </si>
  <si>
    <t>Applied Date</t>
  </si>
  <si>
    <t>MBA-ACM</t>
  </si>
  <si>
    <t>2025-2027</t>
  </si>
  <si>
    <t>P25700485</t>
  </si>
  <si>
    <t>PRATHAM</t>
  </si>
  <si>
    <t>SANJAY</t>
  </si>
  <si>
    <t>DHANAJKAR</t>
  </si>
  <si>
    <t>Pratham Sanjay Dhanajkar</t>
  </si>
  <si>
    <t>dhanajkarpratham@gmail.com</t>
  </si>
  <si>
    <t>p25700485@student.nicmar.ac.in</t>
  </si>
  <si>
    <t>Male</t>
  </si>
  <si>
    <t>29-Oct-2001</t>
  </si>
  <si>
    <t>Single</t>
  </si>
  <si>
    <t>English, Marathi, Hindi</t>
  </si>
  <si>
    <t>B+ve</t>
  </si>
  <si>
    <t>7136 5876 7526</t>
  </si>
  <si>
    <t>FARMER</t>
  </si>
  <si>
    <t>NANDA</t>
  </si>
  <si>
    <t>HOUSEWIFE</t>
  </si>
  <si>
    <t>At Dhanaj Post Chondi, TQ Mukhed, Dist Nanded</t>
  </si>
  <si>
    <t>Nanded</t>
  </si>
  <si>
    <t>Maharashtra</t>
  </si>
  <si>
    <t>NA</t>
  </si>
  <si>
    <t>SHAHIR ANNABHAU SATHE VIDYALAYA,MUKHED</t>
  </si>
  <si>
    <t>SSC/NANDED/MAHARASHTRA</t>
  </si>
  <si>
    <t>2017-Jun</t>
  </si>
  <si>
    <t>2018-Jun</t>
  </si>
  <si>
    <t>SAHIR ANNABHAU SATHE JUNIOR COLLEGE, MUKHED</t>
  </si>
  <si>
    <t>HSC/NANDED/MAHARASHTRA</t>
  </si>
  <si>
    <t>2019-june</t>
  </si>
  <si>
    <t>2020-Jul</t>
  </si>
  <si>
    <t>SAVITRIBAI PHULE PUNE UNIVERSITY</t>
  </si>
  <si>
    <t>SINHGAD COLLEGE OF ENGINEERING VADGAO BK,PUNE MAHARASHTRA</t>
  </si>
  <si>
    <t>2021-Jan</t>
  </si>
  <si>
    <t>2024-Jun</t>
  </si>
  <si>
    <t>AutoCAD,MS Office,MS Project,Primavera,Cost X,Autodesk Revit</t>
  </si>
  <si>
    <t>Pundlik Builders And Developers | Project Engineer  | Nanded | Jun 2024 | Jun 2025 | 1Y 0M | 2.04</t>
  </si>
  <si>
    <t>1 Year 0 Months</t>
  </si>
  <si>
    <t>T and T Infra Pvt Ltd. | Site Execution &amp; Coordination Intern | Pune | May 2026 | Jul 2026 | 9.1428571428571 Weeks | Campus Internship
Electrocivil Corporation | Intern  | Pune | Feb 2023 | Mar 2023 | 6.4285714285714 Weeks</t>
  </si>
  <si>
    <t>MT</t>
  </si>
  <si>
    <t>PAN India</t>
  </si>
  <si>
    <t>Job Applied</t>
  </si>
  <si>
    <t>Not Shortlist</t>
  </si>
  <si>
    <t>MBA-APM</t>
  </si>
  <si>
    <t>P25701048</t>
  </si>
  <si>
    <t>BANDARU</t>
  </si>
  <si>
    <t>VANITHA DEVI</t>
  </si>
  <si>
    <t>Bandaru Vanitha Devi</t>
  </si>
  <si>
    <t>vanithadevi20@gmail.com</t>
  </si>
  <si>
    <t>p25701048@student.nicmar.ac.in</t>
  </si>
  <si>
    <t>Female</t>
  </si>
  <si>
    <t>25-Oct-2002</t>
  </si>
  <si>
    <t>Hindi,English,Telugu</t>
  </si>
  <si>
    <t>O+ve</t>
  </si>
  <si>
    <t>2487 0243 1017</t>
  </si>
  <si>
    <t>BANDARU RAMESH</t>
  </si>
  <si>
    <t>.</t>
  </si>
  <si>
    <t>BANDARU RADHA</t>
  </si>
  <si>
    <t>Devangula Veedhi, Alamanda, Jami Mandal, Vizinagaram District</t>
  </si>
  <si>
    <t>Vizianagaram</t>
  </si>
  <si>
    <t>Andhra Pradesh</t>
  </si>
  <si>
    <t>KENDRIYA VIDYALAYA NO1,NAUSENABAUGH VISHAKAPATANAM</t>
  </si>
  <si>
    <t>CENTRAL BOARD OF SECONDARY EDUCATION VISHAKHAPATNAM</t>
  </si>
  <si>
    <t>2014-Apr</t>
  </si>
  <si>
    <t>2019-May</t>
  </si>
  <si>
    <t>KENDRIYA VIDYALAYA NO1 , NAUSENABAUGH VISHAKAPATANAM</t>
  </si>
  <si>
    <t>CENTRAL BOARD OF SECONDARY EDUCATION, VISHAKAPATANAM</t>
  </si>
  <si>
    <t>2021-Jul</t>
  </si>
  <si>
    <t>JNTU(GV) VIZIANAGARAM ANDHRA PRADESH</t>
  </si>
  <si>
    <t>MVGR COLLEGE OF ENGINEERING ,VIZIANAGARAM</t>
  </si>
  <si>
    <t>2021-Sep</t>
  </si>
  <si>
    <t>2025-May</t>
  </si>
  <si>
    <t>ARCGIS, Autodesk AutoCAD, Candy, MS Office, MS Projects, Power BI, Primavera P6, QGIS, SPSS</t>
  </si>
  <si>
    <t>Asian Paints | Sales Engineer | Hyderabad | May 2026 | Jul 2026 | 8.7142857142857 Weeks | Campus Internship
NATIONAL INSTITUTE OF CONSTRUCTION MANAGEMENT AND RESEARCH | SUMMER INTERN | HYDERBAD | Jun 2024 | Jun 2024 | 2.4285714285714 Weeks</t>
  </si>
  <si>
    <t>Autonomus Drone Development Challenge (ADDC)2024
Six Sigma Tools for Define and Measure
Oracle Primavera P6 – Project Setup and Basic Management
Microeconomics Principles
NPTEL  Integrated Waste Management for a Smart City</t>
  </si>
  <si>
    <t>P25700031</t>
  </si>
  <si>
    <t>AKHIL</t>
  </si>
  <si>
    <t>RAJABOINA</t>
  </si>
  <si>
    <t>Akhil Rajaboina</t>
  </si>
  <si>
    <t>akhilrajaboina.ce@gmail.com</t>
  </si>
  <si>
    <t>p25700031@student.nicmar.ac.in</t>
  </si>
  <si>
    <t>24-May-2001</t>
  </si>
  <si>
    <t>Telugu, English, Hindi</t>
  </si>
  <si>
    <t>3872 9242 9817</t>
  </si>
  <si>
    <t>RAJU</t>
  </si>
  <si>
    <t>RAMA</t>
  </si>
  <si>
    <t>1-30/2, Vill: Shayampet (H), Mdl: Geesugonda, Dist: Warangal, Telangana, India - 506330.</t>
  </si>
  <si>
    <t>Warangal</t>
  </si>
  <si>
    <t>Telangana</t>
  </si>
  <si>
    <t>Z P P SECONDARY SCHOOL DHARMARAM</t>
  </si>
  <si>
    <t>BOARD OF SECONDARY EDUCATION, TELANGANA</t>
  </si>
  <si>
    <t>2015-Jun</t>
  </si>
  <si>
    <t>2018-Mar</t>
  </si>
  <si>
    <t>RAJIV GANDHI UNIVERSITY OF KNOWLEDGE TECHNOLOGIES, BASAR</t>
  </si>
  <si>
    <t>2018-Jul</t>
  </si>
  <si>
    <t>2020-May</t>
  </si>
  <si>
    <t>2020-Jun</t>
  </si>
  <si>
    <t>2024-May</t>
  </si>
  <si>
    <t>AutoCAD,MS Office,MS Project,Primavera,Power BI,STAAD.Pro,CostX,Revit</t>
  </si>
  <si>
    <t>Navayuga Engineering Company Limited | Project Monitoring and Control | Silkyara - Barkot, Uttarakhand | Jul 2024 | Jun 2025 | 0Y 11M | 3.1</t>
  </si>
  <si>
    <t>0 Years 11 Months</t>
  </si>
  <si>
    <t>Masin Projects Private Limited | Delay/Quantum | Mumbai | May 2026 | Jul 2026 | 8.7142857142857 Weeks | Campus Internship
Roads and Buildings Department, Telangana State | Site Supervision | Nizamabad, Telangana State | May 2023 | Jun 2023 | 5.5714285714286 Weeks</t>
  </si>
  <si>
    <t>Certified Program in Contract Management by i-NET | World Bank Group
Construction Project Management: Planning &amp; Execution by Udemy
Finance for Non-Financial Managers by Coursera | Emory University
Certificate in Data Analysis by Coursera | SPJIMR
Principles of Management by NPTEL | IIT Roorkee
Excel Essential Training by LinkedIn Learning</t>
  </si>
  <si>
    <t>P25700556</t>
  </si>
  <si>
    <t>POOJITHA SAI</t>
  </si>
  <si>
    <t>BASATI</t>
  </si>
  <si>
    <t>Poojitha Sai Basati</t>
  </si>
  <si>
    <t>poojithasaibasati@gmail.com</t>
  </si>
  <si>
    <t>p25700556@student.nicmar.ac.in</t>
  </si>
  <si>
    <t>23-Oct-2003</t>
  </si>
  <si>
    <t>A+ve</t>
  </si>
  <si>
    <t>4432 8553 1307</t>
  </si>
  <si>
    <t>BASATI KOTESWARA RAO</t>
  </si>
  <si>
    <t>GOVT TEACHER</t>
  </si>
  <si>
    <t>YADAVALLI VS PARVATHI</t>
  </si>
  <si>
    <t>1-48/2 Seetha Gardens,sanivarapu Peta 534003_x000D_
Eluru,Andhra Pradesh</t>
  </si>
  <si>
    <t>Eluru</t>
  </si>
  <si>
    <t>BHASHYAM E/M HIGH SCHOOL, N.R PET ELURU</t>
  </si>
  <si>
    <t>BOARD OF SECONDARY EDUCATION ANDHRA PRADESH, INDIA</t>
  </si>
  <si>
    <t>2018-Apr</t>
  </si>
  <si>
    <t>ADITYA JUNIOR COLLEGE , PUNADIPADU ANDHRA PRADESH</t>
  </si>
  <si>
    <t>BOARD OF INTERMEDIATE EDUCATION , ANDHRA PRADESH INDIA</t>
  </si>
  <si>
    <t>ACHARYA NAGARJUNA UNIVERSITY</t>
  </si>
  <si>
    <t>R.V.R &amp; J.C COLLEGE OF ENGINEERING , CHOWDAVARAM ANDHRA PRADESH</t>
  </si>
  <si>
    <t>AutoCAD,MS Office,MS Project,Primavera,Project documentation,Scheduling basics,Report preparation</t>
  </si>
  <si>
    <t>Godrej Properties Limited | Operations - Intern | Bangalore | May 2026 | Jul 2026 | 8.7142857142857 Weeks | Campus Internship
SV ASSOCIATES PATTABHIPURAM, GUNTUR 522006 | PLANNING &amp; DESIGNING | GUNTUR | Jan 2024 | May 2024 | 16.285714285714 Weeks</t>
  </si>
  <si>
    <t xml:space="preserve">Power BI Top Skills by LinkedIn Learning
Introduction to Business Valuation by LinkedIn Learning
Financial Modelling and forecasting financial statements by LinkedIn Learning
Audit and Due diligence foundations by LinkedIn Learning
Excel Skills for Business: Essentials | Macquarie University
Data Analysis | Coursera </t>
  </si>
  <si>
    <t>P25700541</t>
  </si>
  <si>
    <t>PARIMAL</t>
  </si>
  <si>
    <t>PRADIP</t>
  </si>
  <si>
    <t>ALAWANE</t>
  </si>
  <si>
    <t>Parimal Pradip Alawane</t>
  </si>
  <si>
    <t>parimalalawane2214@gmail.com</t>
  </si>
  <si>
    <t>p25700541@student.nicmar.ac.in</t>
  </si>
  <si>
    <t>01-Nov-2001</t>
  </si>
  <si>
    <t>ENGLISH,HINDI,MARATHI</t>
  </si>
  <si>
    <t>7525 4078 2883</t>
  </si>
  <si>
    <t>RETIRED TEACHER</t>
  </si>
  <si>
    <t>VAISHALI</t>
  </si>
  <si>
    <t>TEACHER</t>
  </si>
  <si>
    <t>Musale Vasti,Road No.2,B18,Parimal Bunglow</t>
  </si>
  <si>
    <t>Ahmednagar</t>
  </si>
  <si>
    <t>PRAVARA PUBLIC SCHOOL,PRAVARANAGAR</t>
  </si>
  <si>
    <t>MAHARASHTRA STATE BOARD OF SECONDARY AND HIGHER SECONDARY EDUCATION,PUNE</t>
  </si>
  <si>
    <t>2016-Mar</t>
  </si>
  <si>
    <t>2017-Mar</t>
  </si>
  <si>
    <t>PADMASHRI VIKHE PATIL COLLEGE OF ARTS,SCIENCE AND COMMERCE,PRAVARANAGAR</t>
  </si>
  <si>
    <t>2019-Feb</t>
  </si>
  <si>
    <t>SAVATRIBAI PHULE PUNE UNIVERSITY</t>
  </si>
  <si>
    <t>K.K. WAGH INSTITUTE OF ENGINEERING EDUCATION AND RESEARCH,NASHIK</t>
  </si>
  <si>
    <t>2019-Aug</t>
  </si>
  <si>
    <t>2023-Jul</t>
  </si>
  <si>
    <t>AutoCAD,MS Office,MS Project</t>
  </si>
  <si>
    <t>Larsen &amp; Toubro Construction, HCI IC | Construction Management Intern | Orange Gate Urban Tunnel Project, Mumbai, Maharashtra | May 2026 | Jun 2026 | 8.1428571428571 Weeks | Campus Internship
SANDIP KHATALE (GOVERNMENT CONTRACTOR,MAHARASHTRA STATE) | SUPERVISING ENGINEER | NASHIK | Jan 2022 | Feb 2022 | 4.2857142857143 Weeks
VIRA INFRACTRUCTURE | TRAINING ENGINEER | AHMEDNAGAR | Jul 2020 | Dec 2020 | 26.142857142857 Weeks</t>
  </si>
  <si>
    <t>CERTIFICATE OF PROFICIENCY BY DIRECTORATE OF SPORTS AND YOUTH SERVICES,MAHARASHTRA STATE,PUNE
HANDS-ON TRAINING ON REMOTE SENSING AND GIS
MS-CIT</t>
  </si>
  <si>
    <t>P25700492</t>
  </si>
  <si>
    <t>JATIN</t>
  </si>
  <si>
    <t>KRISHNA</t>
  </si>
  <si>
    <t>SHETIGAR</t>
  </si>
  <si>
    <t>Jatin Krishna Shetigar</t>
  </si>
  <si>
    <t>jatinshetigar2004@gmail.com</t>
  </si>
  <si>
    <t>p25700492@student.nicmar.ac.in</t>
  </si>
  <si>
    <t>22-Jan-2004</t>
  </si>
  <si>
    <t>English, Hindi, Marathi</t>
  </si>
  <si>
    <t>6654 3940 1064</t>
  </si>
  <si>
    <t>GOVT CIVIL CONTRACTOR</t>
  </si>
  <si>
    <t>KALAVATI</t>
  </si>
  <si>
    <t>HOUSE WIFE</t>
  </si>
  <si>
    <t>701,Yashwant Sankalp, Above Punjab National Bank, Old Viva College Road, Virar West</t>
  </si>
  <si>
    <t>Palghar</t>
  </si>
  <si>
    <t>MULJIBHAI MEHTA INTERNATIONAL SCHOOL</t>
  </si>
  <si>
    <t>CENTRAL BOARD OF SECONDARY EDUCATION</t>
  </si>
  <si>
    <t>2007-Jun</t>
  </si>
  <si>
    <t>2019-Mar</t>
  </si>
  <si>
    <t>UTKARSHA JR COLLEGE</t>
  </si>
  <si>
    <t>MAHARASHTRA STATE BOARD OF SECONDARY EDUCATION</t>
  </si>
  <si>
    <t>2021-Aug</t>
  </si>
  <si>
    <t>MUMBAI UNIVERSITY</t>
  </si>
  <si>
    <t>THAKUR COLLEGE OF ENGINEERING AND TECHNOLOGY, KANDIVALI EAST, MAHARASHTRA</t>
  </si>
  <si>
    <t>2021-Dec</t>
  </si>
  <si>
    <t>AutoCAD,MS Office,MS Project,Autodesk Revit,SketchUp</t>
  </si>
  <si>
    <t>Sobha Limited-India  | Project Management Intern | Gurugram | May 2026 | Jul 2026 | 9 Weeks | Campus Internship
Y.K. &amp; SONS | Site Engineer | Virar | Dec 2024 | Jan 2025 | 4.4285714285714 Weeks</t>
  </si>
  <si>
    <t>Associate Bar Bender and Steel Fixer</t>
  </si>
  <si>
    <t>P25700270</t>
  </si>
  <si>
    <t>MANYA</t>
  </si>
  <si>
    <t>MADHU</t>
  </si>
  <si>
    <t>Manya Madhu</t>
  </si>
  <si>
    <t>manyamadhu04@gmail.com</t>
  </si>
  <si>
    <t>p25700270@student.nicmar.ac.in</t>
  </si>
  <si>
    <t>21-Jun-2003</t>
  </si>
  <si>
    <t>English, Hindi, Malayalam</t>
  </si>
  <si>
    <t>AB+ve</t>
  </si>
  <si>
    <t>8757 9420 6112</t>
  </si>
  <si>
    <t>MADHU KRISHNAN</t>
  </si>
  <si>
    <t>SERVICE</t>
  </si>
  <si>
    <t>ANITHA MADHU</t>
  </si>
  <si>
    <t>217, Shyam Nagar NX, Near Abhinandan Nagar, Shukhliya</t>
  </si>
  <si>
    <t>Indore</t>
  </si>
  <si>
    <t>Madhya Pradesh</t>
  </si>
  <si>
    <t>ST. VINCENT PALLOTTI SCHOOL</t>
  </si>
  <si>
    <t>INDORE, MADHYA PRADESH</t>
  </si>
  <si>
    <t>2018-May</t>
  </si>
  <si>
    <t>SICA SENIOR SECONDARY SCHOOL</t>
  </si>
  <si>
    <t>RAJIV GANDHI PROUDYOGIKI VISHWAVIDHALAYA</t>
  </si>
  <si>
    <t>IPS ACADEMY, INSTITUTE OF ENGINEERING AND SCIENCE, INDORE, M.P</t>
  </si>
  <si>
    <t>2025-Apr</t>
  </si>
  <si>
    <t>AutoCAD, MS Projects, Primavera</t>
  </si>
  <si>
    <t>Saint Gobains | Management Intern | Pune | May 2026 | Jul 2026 | 8.4285714285714 Weeks | Campus Internship
PD AGRAWAL CONSTRUCTION COMPANY INDORE | INTERN | INDORE | Jun 2023 | Jun 2023 | 4.1428571428571 Weeks
CSIR-NIIST THIRUVANANTHAPURAM | RESEARCH INTERN | THIRUVANANTHAPURAM | May 2024 | Jul 2024 | 7.2857142857143 Weeks</t>
  </si>
  <si>
    <t>P25701094</t>
  </si>
  <si>
    <t>YASH</t>
  </si>
  <si>
    <t>ANANT</t>
  </si>
  <si>
    <t>KAWARE</t>
  </si>
  <si>
    <t>Yash Anant Kaware</t>
  </si>
  <si>
    <t>yashkaware13@gmail.com</t>
  </si>
  <si>
    <t>p25701094@student.nicmar.ac.in</t>
  </si>
  <si>
    <t>12-Dec-2000</t>
  </si>
  <si>
    <t>English Hindi Marathi</t>
  </si>
  <si>
    <t>6679 7639 7770</t>
  </si>
  <si>
    <t>GOVT SERVICES</t>
  </si>
  <si>
    <t>PALLAVI</t>
  </si>
  <si>
    <t>Hari Colony Kthora Naka Amt</t>
  </si>
  <si>
    <t>Amravati</t>
  </si>
  <si>
    <t>GOLDEN KIDS MARATHI HIGH SCHOOL</t>
  </si>
  <si>
    <t>MAHARASHTRA</t>
  </si>
  <si>
    <t>2016-May</t>
  </si>
  <si>
    <t>VIDHYA BHARTI MAHAVIDHALAYA</t>
  </si>
  <si>
    <t>SANT GADGE BABA UNIVERSITY AMRAVATI</t>
  </si>
  <si>
    <t>AMRAVATI</t>
  </si>
  <si>
    <t>2018-Aug</t>
  </si>
  <si>
    <t>2022-Jun</t>
  </si>
  <si>
    <t>AutoCAD,MS Office,MS Project,Primavera,3 d max</t>
  </si>
  <si>
    <t xml:space="preserve"> J. Kumar Infra Projects Ltd. | Project Management Intern | Thane Maharashtra | May 2026 | Jul 2026 | 9.7142857142857 Weeks | Campus Internship
BALAJI STRUCTURAL CONSULTANCY | INTERN | AMRAVATI | Jan 2020 | Mar 2020 | 6.8571428571429 Weeks
BALAJI STRUCTURAL CONSULTANCY | INTERN | Amravati  | Aug 2021 | Sep 2021 | 4.4285714285714 Weeks</t>
  </si>
  <si>
    <t>Autocad 2019
STAAD. Pro V8i</t>
  </si>
  <si>
    <t>P25700230</t>
  </si>
  <si>
    <t>SATPUTE</t>
  </si>
  <si>
    <t>ASHWINI</t>
  </si>
  <si>
    <t>VIJAY</t>
  </si>
  <si>
    <t>Satpute Ashwini Vijay</t>
  </si>
  <si>
    <t>satputeashwini1111@gmail.com</t>
  </si>
  <si>
    <t>p25700230@student.nicmar.ac.in</t>
  </si>
  <si>
    <t>07-Mar-2000</t>
  </si>
  <si>
    <t>English,  Hindi , Marathi</t>
  </si>
  <si>
    <t>7973 4119 2731</t>
  </si>
  <si>
    <t>VIJAY PANDURANG SATPUTE</t>
  </si>
  <si>
    <t>CONTRACTOR</t>
  </si>
  <si>
    <t>ANITA VIJAY SATPUTE</t>
  </si>
  <si>
    <t>Tilak Residency,  A2/07 , Sector No.07, Indrayaninagar, Bhosari,  Pune</t>
  </si>
  <si>
    <t>Pune</t>
  </si>
  <si>
    <t>PRIYADARSHANI ENGLISH MEDIUM SCHOOL</t>
  </si>
  <si>
    <t>MAHARASHTRA STATE BOARD OF SECONDARY AND HIGHER SECONDARY EDUCATION , PUNE</t>
  </si>
  <si>
    <t>2016-Jun</t>
  </si>
  <si>
    <t>JAI HIND JUNIOR COLLEGE</t>
  </si>
  <si>
    <t>MAHARASHTRA STATE BOARD OF SECONDARY AND HIGHER SECONDARY EDUCATION, PUNE</t>
  </si>
  <si>
    <t>DR.D.Y.PATIL INSTITUTE OF TECHNOLOGY , PUNE , MAHARASHTRA</t>
  </si>
  <si>
    <t>AutoCAD,MS Office,MS Project,STADpro,MSExcel,MS Word</t>
  </si>
  <si>
    <t>Ratna Construction | Junior Engineer  | Pune  | Aug 2023 | Mar 2025 | 1Y 7M</t>
  </si>
  <si>
    <t>1 Year 8 Months</t>
  </si>
  <si>
    <t>Bhajan Infratech Pvt Ltd | Site Execution + Control | Surat,Gujrat | May 2026 | Jun 2026 | 7.7142857142857 Weeks | Campus Internship
RATNA CONSTRUCTION | JUNIOR ENGINEER  | PUNE | Dec 2021 | Jan 2022 | 6 Weeks</t>
  </si>
  <si>
    <t>P25700288</t>
  </si>
  <si>
    <t>ATUL</t>
  </si>
  <si>
    <t>ARYA</t>
  </si>
  <si>
    <t>Atul Arya</t>
  </si>
  <si>
    <t>arya.atul0@gmail.com</t>
  </si>
  <si>
    <t>p25700288@student.nicmar.ac.in</t>
  </si>
  <si>
    <t>23-Jun-2000</t>
  </si>
  <si>
    <t>English, Hindi &amp; Bengali</t>
  </si>
  <si>
    <t>3740 5384 3786</t>
  </si>
  <si>
    <t>AMRENDRA KUMAR</t>
  </si>
  <si>
    <t>GOVERNMENT SERVICE</t>
  </si>
  <si>
    <t>ARCHANA KUMARI</t>
  </si>
  <si>
    <t>HOMEMAKER</t>
  </si>
  <si>
    <t>191, Sreerampur Road North,_x000D_
Garia, South 24 Parganas, West Bengal-700084</t>
  </si>
  <si>
    <t>South 24 Parganas</t>
  </si>
  <si>
    <t>West Bengal</t>
  </si>
  <si>
    <t>DELHI PUBLIC SCHOOL, RUBY PARK, KOLKATA</t>
  </si>
  <si>
    <t>CBSE, KOLKATA</t>
  </si>
  <si>
    <t>2015-May</t>
  </si>
  <si>
    <t>MAULANA ABUL KALAM AZAD UNIVERSITY OF TECHNOLOGY</t>
  </si>
  <si>
    <t>HERITAGE INSTITUTE OF TECHNOLOGY, KOLKATA, WEST BENGAL</t>
  </si>
  <si>
    <t>2023-Jun</t>
  </si>
  <si>
    <t>Advanced MS Excel, Power BI, MS Office Suite, AutoCAD, AutoCAD 3D, MS Projects, Primavera P6</t>
  </si>
  <si>
    <t>Satish Aggarwal &amp; Co. | G.E.T followed by Billing Engineer | Kathua, Jammu &amp;amp;amp; Kashmir | Jul 2023 | Feb 2025 | 1Y 6M | 3.96
NIKHIL GROUP | Billing Engineer-Q.S. | Mangaon, Maharashtra | Feb 2025 | Mar 2025 | 0Y 1M | 4.12</t>
  </si>
  <si>
    <t>1 Year 7 Months</t>
  </si>
  <si>
    <t>NBCC | Project Management Intern | Greater Noida, Uttar Pradesh | May 2026 | Jul 2026 | 9.7142857142857 Weeks | Campus Internship
State Highway Authority of Jharkhand | Industrial Trainee | Dhanbad | Jul 2022 | Aug 2022 | 4.2857142857143 Weeks</t>
  </si>
  <si>
    <t>Project Management with Prima Vera P6
Power BI for Beginners: Interactive Dashboard Fundamentals
PMI Essentials: Seven AI Project Patterns
SAP PS (Project System)
Geometric and Traffic Aspects of Highway
Procore Certified: Project Manager (Core Tools)
Complete Microsoft Advanced Excel</t>
  </si>
  <si>
    <t>P25700412</t>
  </si>
  <si>
    <t>ABHISHEK</t>
  </si>
  <si>
    <t>S M</t>
  </si>
  <si>
    <t>Abhishek S M</t>
  </si>
  <si>
    <t>abhya72@gmail.com</t>
  </si>
  <si>
    <t>p25700412@student.nicmar.ac.in</t>
  </si>
  <si>
    <t>21-Jan-1999</t>
  </si>
  <si>
    <t>English, Kannada, Hindi, Telugu</t>
  </si>
  <si>
    <t>3924 4400 6847</t>
  </si>
  <si>
    <t>NAGARAJ S M</t>
  </si>
  <si>
    <t>BUSINESS</t>
  </si>
  <si>
    <t>LAKSHMI S M</t>
  </si>
  <si>
    <t>Ward 6, Near Vinayaka Nagar, 2nd Cross Road, Kampli - 583132</t>
  </si>
  <si>
    <t>Bellary</t>
  </si>
  <si>
    <t>Karnataka</t>
  </si>
  <si>
    <t>SAPTHAGIRI PUBLIC SCHOOL, GANGAVATHI</t>
  </si>
  <si>
    <t>INDIAN CERTIFICATE OF SECONDARY EDUCATION (ICSE), GANGAVATHI, KARNATAKA</t>
  </si>
  <si>
    <t>2014-Jun</t>
  </si>
  <si>
    <t>SMT. PUSHPA SHAMANUR MAHALINGAPPA PU COLLEGE, DAVANGERE</t>
  </si>
  <si>
    <t>DEPARTMENT OF PRE-UNIVERSITY EDUCATION, DAVANAGERE, KARNATAKA</t>
  </si>
  <si>
    <t>2017-May</t>
  </si>
  <si>
    <t>VISVESVARAYA TECHNOLOGICAL UNIVERSITY</t>
  </si>
  <si>
    <t>THE NATIONAL INSTITUTE OF ENGINEERING, MYSURU, KARNATAKA</t>
  </si>
  <si>
    <t>2017-Aug</t>
  </si>
  <si>
    <t>AutoCAD,MS Office,MS Project,Primavera,Civil 3D,SketchUp,Lumion,revit</t>
  </si>
  <si>
    <t>M R Constructions &amp; Consultancy | Junior Civil Engineer | Gangavathi, Karnataka | Nov 2023 | Oct 2024 | 0Y 11M | 1.44
Atkins | Graduate Engineer | Bengaluru | Aug 2022 | Aug 2023 | 1Y 0M | 4.24</t>
  </si>
  <si>
    <t>2 Years 0 Months</t>
  </si>
  <si>
    <t>Prestige Estates Projects Ltd | Site Execution + Control | Bengaluru | May 2026 | Jul 2026 | 8.5714285714286 Weeks | Campus Internship</t>
  </si>
  <si>
    <t>P25700614</t>
  </si>
  <si>
    <t>AYUSH</t>
  </si>
  <si>
    <t>OKTE</t>
  </si>
  <si>
    <t>Ayush Okte</t>
  </si>
  <si>
    <t>ayushokte76@gmail.com</t>
  </si>
  <si>
    <t>p25700614@student.nicmar.ac.in</t>
  </si>
  <si>
    <t>06-Jul-2002</t>
  </si>
  <si>
    <t>Hindi,English or Marathi</t>
  </si>
  <si>
    <t>2187 4952 9582</t>
  </si>
  <si>
    <t>RATNAKAR OKTE</t>
  </si>
  <si>
    <t>SUNITA OKTE</t>
  </si>
  <si>
    <t>HOUSHE WIFE</t>
  </si>
  <si>
    <t>CM. RISE HIGH SCHOOL KE PAS GURAIYA USHARIYA WARD NO.20 CHHINDWARA</t>
  </si>
  <si>
    <t>Chhindwara</t>
  </si>
  <si>
    <t>GOVERNMENT HIGHER SECONDARY SCHOOL GURRAIYA CHHINDWARA</t>
  </si>
  <si>
    <t>BOARD OF SECONDARY EDUCATION, MADHYA PRADESH, BHOPAL</t>
  </si>
  <si>
    <t>GOVT. ADARSH MULTI PURPOSH HIGHER SECONDARY EXCELLENCE SCHOOL, CHHINDWARA</t>
  </si>
  <si>
    <t>RAJIV GANDHI PROUDYOGIKI VISHWAVIDYALAYA BHOPAL</t>
  </si>
  <si>
    <t>MALWA INSTITUTE OF TECHNOLOGY,INDORE MADHYA PRADESH</t>
  </si>
  <si>
    <t>2023-May</t>
  </si>
  <si>
    <t>AutoCAD</t>
  </si>
  <si>
    <t>DEV BHOOMI DEVELOPERS | SITE ENGINEER | CHHINDWARA | Jun 2023 | Dec 2023 | 0Y 6M | 1.8</t>
  </si>
  <si>
    <t>0 Years 7 Months</t>
  </si>
  <si>
    <t>Goa State Infrastructure Development Corporation Limited | Site execution |  Construction of Panchayat Ghar and Shopping Complex along with Community Hall at Bazar Shiroda in the Property of V.P. Shiroda.  | May 2026 | Jul 2026 | 8.7142857142857 Weeks | Campus Internship</t>
  </si>
  <si>
    <t>AUTOCAD</t>
  </si>
  <si>
    <t>P25701003</t>
  </si>
  <si>
    <t>SHREYAS</t>
  </si>
  <si>
    <t>SANDIP</t>
  </si>
  <si>
    <t>THORAT</t>
  </si>
  <si>
    <t>Shreyas Sandip Thorat</t>
  </si>
  <si>
    <t>shreyas.291203@gmail.com</t>
  </si>
  <si>
    <t>p25701003@student.nicmar.ac.in</t>
  </si>
  <si>
    <t>29-Dec-2003</t>
  </si>
  <si>
    <t>ENGLISH, HINDI, MARATHI</t>
  </si>
  <si>
    <t>Singing,Guitar,Basketball</t>
  </si>
  <si>
    <t>8584 6479 7004</t>
  </si>
  <si>
    <t>SANDEEP THORAT</t>
  </si>
  <si>
    <t>SANDHYA THORAT</t>
  </si>
  <si>
    <t>B-14, Emirates Hills, Somatne Phata, Talegaon Dabhade, Maval, Pune - 410506</t>
  </si>
  <si>
    <t>INDIRA NATIONAL SCHOOL, TATHAWADE, PUNE</t>
  </si>
  <si>
    <t>CENTRAL BOARD OF SECONDARY EDUCATION, PUNE, MAHARASHTRA</t>
  </si>
  <si>
    <t>MODERN COLLEGE OF ARTS, SCIENCE AND COMMERCE, SHIVAJINAGAR, PUNE</t>
  </si>
  <si>
    <t>2021-May</t>
  </si>
  <si>
    <t>PIMPRI CHINCHWAD COLLEGE OF ENGINEERING &amp; RESEARCH, PUNE</t>
  </si>
  <si>
    <t>2025-Jul</t>
  </si>
  <si>
    <t>AutoCAD, MS Office, MS Project, Primavera, Power BI, Matlab Simulink</t>
  </si>
  <si>
    <t>NBCC (India) Limited | Project Management Intern | Centurian Park Phase-III, Greater Noida, Uttar Pradesh | May 2026 | Jul 2026 | 9.7142857142857 Weeks | Campus Internship
ASCENT SURVEY | SURVEY INTERN | KHOPOLI, MAHARASHTRA | Jun 2024 | Jul 2024 | 4.1428571428571 Weeks
Know How Institute | Trainee | Akurdi, Pune | Dec 2023 | Jan 2024 | 3.7142857142857 Weeks</t>
  </si>
  <si>
    <t>HIT-OFFICE CERTIFICATION
Certificate of Completion - Hydraulic and Mathematical Modeling of Spillway and Hydraulic Structures organized by Central Water and Power Research Station (CWPRS), Pune
Certificate of Participation - AI Innovations and MATLAB Solutions (International FDP) conducted by Pimpri Chinchwad College of Engineering &amp; Research, Ravet
Certificate of Completion - Overview of Space Science and Technology organized by ISRO
Certificate of Participation - Geospatial Technology for Climate-Smart Agriculture organized by ISRO
Certificate of Completion (Coursera) - Microeconomics Principles authorized by University of Illinois Urbana-Champaign
Certificate of Completion (Coursera) - Introduction to Corporate Finance authorized by University of Pennsylvania
Certificate of Completion (Coursera) - Project Management: The Basics for Success authorized by University of California, Irvine
Certificate of Completion - Business Analytics Program conducted by Finlatics</t>
  </si>
  <si>
    <t>P25700045</t>
  </si>
  <si>
    <t>SANAD</t>
  </si>
  <si>
    <t>SHUAIB</t>
  </si>
  <si>
    <t>Sanad Shuaib</t>
  </si>
  <si>
    <t>sanadpalasseri@gmail.com</t>
  </si>
  <si>
    <t>p25700045@student.nicmar.ac.in</t>
  </si>
  <si>
    <t>03-Nov-2000</t>
  </si>
  <si>
    <t>ENGLISH ,HINDI ,MALAYALAM</t>
  </si>
  <si>
    <t>7861 5655 0668</t>
  </si>
  <si>
    <t>SHUAIB PALASSERI</t>
  </si>
  <si>
    <t>LATHEEFA SHUAIB</t>
  </si>
  <si>
    <t>Fathima Mahal, Manattiparambu, Vengara, P.O. Valiyora Malappuram 676304</t>
  </si>
  <si>
    <t>Malappuram</t>
  </si>
  <si>
    <t>Kerala</t>
  </si>
  <si>
    <t>GULF ASIAN ENGLISH SCHOOL SHARJAH U.A.E</t>
  </si>
  <si>
    <t>CENTRAL BOARD OF SECONDARY EDUCATION ,SHARJAH ,U.A.E</t>
  </si>
  <si>
    <t>A.P.J. ABDUL KALAM TECHNOLOGICAL UNIVERSITY, KERALA</t>
  </si>
  <si>
    <t>MEA ENGINEERING COLLEGE, PERINTHALMANNA, MALAPPURAM, KERALA</t>
  </si>
  <si>
    <t>AutoCAD,MS Office</t>
  </si>
  <si>
    <t>Bangalore Metro Rail Corporation Ltd. | Site Execution and Site Engineer |  Phase-2B/Package-2 ,Yelahanka ,Bangalore , Karnataka | May 2026 | Jul 2026 | 8.7142857142857 Weeks | Campus Internship</t>
  </si>
  <si>
    <t>P25701149</t>
  </si>
  <si>
    <t>MADDHURI</t>
  </si>
  <si>
    <t>USHA SRI</t>
  </si>
  <si>
    <t>Maddhuri Usha Sri</t>
  </si>
  <si>
    <t>sriusha2424@gmail.com</t>
  </si>
  <si>
    <t>p25701149@student.nicmar.ac.in</t>
  </si>
  <si>
    <t>24-Oct-2002</t>
  </si>
  <si>
    <t>TELUGU, ENGLISH, HINDI - Basic</t>
  </si>
  <si>
    <t>Sketching,Learning</t>
  </si>
  <si>
    <t>8671 8957 3420</t>
  </si>
  <si>
    <t>MADDHURI SURYA PRAKASH</t>
  </si>
  <si>
    <t>MADDHURI KALYANI</t>
  </si>
  <si>
    <t>1-188, Annaipeta, Draksharamam, Ramachandrapuram Mandala</t>
  </si>
  <si>
    <t>East Godavari</t>
  </si>
  <si>
    <t>NALLAM RESIDENDIAL CONCEPT HIGH SCHOOL</t>
  </si>
  <si>
    <t>STATE BOARD,ANDHRA PRADESH</t>
  </si>
  <si>
    <t>SRI GAYATRI JUNIOR COLLEGE</t>
  </si>
  <si>
    <t>2019-Jun</t>
  </si>
  <si>
    <t>2020-Mar</t>
  </si>
  <si>
    <t>RAGHU ENGINEERING COLLEGE</t>
  </si>
  <si>
    <t>2024-Apr</t>
  </si>
  <si>
    <t>AutoCAD,MS Office,MS Project,Primavera</t>
  </si>
  <si>
    <t>POWER MECH PROJECTS LIMITED | PROJECT MANAGEMENT INTERN | Hyderabad | May 2026 | Jul 2026 | 8.7142857142857 Weeks | Campus Internship
SDVVL SURVEY AND CONSTRUCTION PRIVATE LIMITED | DESIGN &amp; SURVEY INTERN | KAKINADA | May 2023 | Jul 2023 | 6.4285714285714 Weeks</t>
  </si>
  <si>
    <t>Project Management : The Basics of Success
Master Diploma in Civil CAD</t>
  </si>
  <si>
    <t>P25700211</t>
  </si>
  <si>
    <t>GOLI</t>
  </si>
  <si>
    <t>SAI SATVIK</t>
  </si>
  <si>
    <t>REDDY</t>
  </si>
  <si>
    <t>Goli Sai Satvik Reddy</t>
  </si>
  <si>
    <t>goli.satvik21@gmail.com</t>
  </si>
  <si>
    <t>p25700211@student.nicmar.ac.in</t>
  </si>
  <si>
    <t>21-Jul-2004</t>
  </si>
  <si>
    <t>Telugu,Hindi and English</t>
  </si>
  <si>
    <t>4425 3486 8219</t>
  </si>
  <si>
    <t>GOLI SARATH BABU ALIAS SARAT REDDY</t>
  </si>
  <si>
    <t>ABBURI ANITHA</t>
  </si>
  <si>
    <t>ADDITIONAL DISTRICT JUDGE</t>
  </si>
  <si>
    <t>Flat No C4 Harshas Classic, Ashok Nagar, Eluru</t>
  </si>
  <si>
    <t>FIITJEE HIGH SCHOOL</t>
  </si>
  <si>
    <t>VIJAYAWADA ANDHRA PRADESH</t>
  </si>
  <si>
    <t>2019-Apr</t>
  </si>
  <si>
    <t>FIITJEE JUNIOR COLLEGE</t>
  </si>
  <si>
    <t>NATIONAL INSTITUTE OF TECHNOLOGY, CALICUT</t>
  </si>
  <si>
    <t>KOZHIKODE/KERALA</t>
  </si>
  <si>
    <t>AutoCAD,MS Office,MS Project,Etabs</t>
  </si>
  <si>
    <t>Goa State Infrastructure Development Corporation Ltd | Site Execution | Goa | May 2026 | Jun 2026 | 8 Weeks | Campus Internship
Navayuga Engineering Company Ltd | Engineering Trainee | Kasara | May 2023 | Jun 2023 | 4.4285714285714 Weeks</t>
  </si>
  <si>
    <t>P25700326</t>
  </si>
  <si>
    <t>SOHAM</t>
  </si>
  <si>
    <t>SHAILESHBHAI</t>
  </si>
  <si>
    <t>PATEL</t>
  </si>
  <si>
    <t>Soham Shaileshbhai Patel</t>
  </si>
  <si>
    <t>patelsoham722@gmail.com</t>
  </si>
  <si>
    <t>p25700326@student.nicmar.ac.in</t>
  </si>
  <si>
    <t>07-Feb-2000</t>
  </si>
  <si>
    <t>ENGLISH, HINDI, GUJARATI</t>
  </si>
  <si>
    <t>5297 4048 3458</t>
  </si>
  <si>
    <t>SHAILESH PATEL</t>
  </si>
  <si>
    <t>PRINTING SUPERVISOR</t>
  </si>
  <si>
    <t>JIGNASHA PATEL</t>
  </si>
  <si>
    <t>53,54 Jantanagar Soc. B, B/H Kapadia Health Club, New Civil Road, Bhatar, Surat</t>
  </si>
  <si>
    <t>Surat</t>
  </si>
  <si>
    <t>Gujarat</t>
  </si>
  <si>
    <t>R.S.M. POONAWALA SARVAJANIK EXPERIMENTAL SCHOOL</t>
  </si>
  <si>
    <t>GUJARAT SECONDARY AND HIGHER SECONDARY EDUCATION BOARD, SURAT</t>
  </si>
  <si>
    <t>2015-Mar</t>
  </si>
  <si>
    <t>GUJARAT TECHNOLOGICAL UNIVERSITY</t>
  </si>
  <si>
    <t>SHREE SWAMI ATMANAND SARASWATI INSTITUTE OF TECHNOLOGY, SURAT</t>
  </si>
  <si>
    <t>2017-Jul</t>
  </si>
  <si>
    <t>2021-Jun</t>
  </si>
  <si>
    <t>AutoCAD,MS Office,MS Project,Primavera,Power bi,Excel,Revit</t>
  </si>
  <si>
    <t>Professional Engineering Services | Junior Civil Engineer | Surat, Gujarat | Nov 2021 | Apr 2023 | 1Y 5M | 1.8
AVADH GROUP | Junior Civil Engineer | Surat, Gujarat | May 2023 | Jun 2025 | 2Y 1M | 2.64</t>
  </si>
  <si>
    <t>3 Years 7 Months</t>
  </si>
  <si>
    <t>NBCC (INDIA) LIMITED | Project Intern  | Greater Noida | May 2026 | Jul 2026 | 9.5714285714286 Weeks | Campus Internship</t>
  </si>
  <si>
    <t>Revit
Auto CAD</t>
  </si>
  <si>
    <t>P25700506</t>
  </si>
  <si>
    <t>ANIMESH</t>
  </si>
  <si>
    <t>SINHA</t>
  </si>
  <si>
    <t>Animesh Sinha</t>
  </si>
  <si>
    <t>animeshsinha001@gmail.com</t>
  </si>
  <si>
    <t>p25700506@student.nicmar.ac.in</t>
  </si>
  <si>
    <t>02-Jul-2000</t>
  </si>
  <si>
    <t>ENGLISH, HINDI</t>
  </si>
  <si>
    <t>6028 9875 0134</t>
  </si>
  <si>
    <t>AWADHESH KUMAR SINHA</t>
  </si>
  <si>
    <t>ABHA SINHA</t>
  </si>
  <si>
    <t>ULTIMA HOSTEL, NICMAR UNIVERSITY, BANER, PUNE</t>
  </si>
  <si>
    <t>303 B Block, Shiv Shankar Apartment Kitadih, Jamshedpur</t>
  </si>
  <si>
    <t>East Singhbhum</t>
  </si>
  <si>
    <t>Jharkhand</t>
  </si>
  <si>
    <t>DBMS KADMA HIGH SCHOOL</t>
  </si>
  <si>
    <t>CENTRAL BOARD OF SECONDARY EDUCATION, DELHI</t>
  </si>
  <si>
    <t>KOLHAN INTER COLLEGE CHALIYAMA DAM</t>
  </si>
  <si>
    <t>JHARKHAND ACADEMIC COUNCIL RANCHI, JHARKHAND</t>
  </si>
  <si>
    <t>CV RAMAN GLOBAL UNIVERSITY</t>
  </si>
  <si>
    <t>CV RAMAN GLOBAL UNIVERSITY, ODISHA</t>
  </si>
  <si>
    <t>Primavera P6,MS Project,Navisworks,AutoCAD,MS Office</t>
  </si>
  <si>
    <t>HINDUSTAN CONSTRUCTION COMPANY LTD | PLANNING ENGINEER | MURUD, RAIGHAD, MAHARASHTRA | Jul 2023 | Jul 2025 | 2Y 0M | 6.22</t>
  </si>
  <si>
    <t>Masin Projects Private Limited | DELAY/QUANTUM  INTERN | Gurgaon | May 2026 | Jul 2026 | 8.7142857142857 Weeks | Campus Internship
SNTI TATA STEEL | CONSTRUCTION PLANNING AND MANAGEMENT | JAMSHEDPUR | Jun 2022 | Jun 2022 | 4 Weeks</t>
  </si>
  <si>
    <t>P25700411</t>
  </si>
  <si>
    <t>NAVYA</t>
  </si>
  <si>
    <t>MARICHERLA</t>
  </si>
  <si>
    <t>Navya Maricherla</t>
  </si>
  <si>
    <t>navyamaricherla0506@gmail.com</t>
  </si>
  <si>
    <t>p25700411@student.nicmar.ac.in</t>
  </si>
  <si>
    <t>05-Sep-2000</t>
  </si>
  <si>
    <t>English, Hindi, Telugu, Marathi</t>
  </si>
  <si>
    <t>7913 1808 0294</t>
  </si>
  <si>
    <t>JAGADISH MARICHERLA</t>
  </si>
  <si>
    <t>DEPUTY CHIEF ENGINEER</t>
  </si>
  <si>
    <t>SUNEETA MARICHERLA</t>
  </si>
  <si>
    <t>Green Zone Society, D Building, Flat No. 501, Opp To Mohan Nagar Society, Baner-Sus Link Road, Baner</t>
  </si>
  <si>
    <t>KENDRIYA VIDYALAYA O F BHUSAWAL JALGAON MR</t>
  </si>
  <si>
    <t>2015-Apr</t>
  </si>
  <si>
    <t>MACRO VISION ACADEMY BURHANPUR DT KHANDWA MP</t>
  </si>
  <si>
    <t>2017-Apr</t>
  </si>
  <si>
    <t>VISHWAKARMA INSTITUTE OF INFORMATION TECHNOLOGY</t>
  </si>
  <si>
    <t>2022-May</t>
  </si>
  <si>
    <t>AutoCAD, MS Office, MS Project, Primavera, BIM, Cost X</t>
  </si>
  <si>
    <t>MAHINDRA LIFESPACE DEVELOPERS LIMITED | SR. EXECUTIVE PLANNING | PUNE | Jul 2022 | Jul 2025 | 2Y 11M | 7.68</t>
  </si>
  <si>
    <t>2 Years 11 Months</t>
  </si>
  <si>
    <t>KPMG India | Transformation- Major Projects Advisory  | Mumbai | May 2026 | Jun 2026 | 7.5714285714286 Weeks | Campus Internship
CENTRAL RAILWAYS | ENGINEER TRAINEE | PUNE | Jun 2020 | Nov 2020 | 21.857142857143 Weeks</t>
  </si>
  <si>
    <t>Communicate to Connect
Cost and Resource Loading in Microsoft Project
Successful Presentation
Excel Skills for Business Essentials
Project Management: The Basics for Success
Finance for Non-Financial Managers</t>
  </si>
  <si>
    <t>P25700563</t>
  </si>
  <si>
    <t>ANTONY</t>
  </si>
  <si>
    <t>THOMAS</t>
  </si>
  <si>
    <t>Antony Thomas</t>
  </si>
  <si>
    <t>antonykt2000@gmail.com</t>
  </si>
  <si>
    <t>D25600011@student.nicmar.ac.in</t>
  </si>
  <si>
    <t>18-Mar-2000</t>
  </si>
  <si>
    <t>English,Malayalam</t>
  </si>
  <si>
    <t>Reading</t>
  </si>
  <si>
    <t>A+</t>
  </si>
  <si>
    <t>7689 3134 1942</t>
  </si>
  <si>
    <t>K.PAUL THOMAS</t>
  </si>
  <si>
    <t>INSURANCE AGENT</t>
  </si>
  <si>
    <t>JIBI THOMAS</t>
  </si>
  <si>
    <t>HOUSE NO. 92A-KURUSSUVEETTIL HOUSE, THOTTUMUGHOM P.O, ALUVA</t>
  </si>
  <si>
    <t>Ernakulam</t>
  </si>
  <si>
    <t>SHARJAH INDIAN SCHOOL</t>
  </si>
  <si>
    <t>APJ ABDUL KALAM TECHNOLOGICAL UNIVERSITY</t>
  </si>
  <si>
    <t>MAR ATHANASIUS COLLEGE OF ENGINEERING, KOTHAMANGALAM</t>
  </si>
  <si>
    <t>2022-Aug</t>
  </si>
  <si>
    <t>AutoCAD, Revit, Navisworks, MS Office, MS Project, Primavera, RIB CostX, Facts ERP</t>
  </si>
  <si>
    <t>ASTRA ENGINEERING &amp; CONSTRUCTION LLC | ENGINEER - PLANNING | SHARJAH, UNITED ARAB EMIRATES | May 2023 | Apr 2025 | 1Y 11M | 15.18</t>
  </si>
  <si>
    <t>1 Year 11 Months</t>
  </si>
  <si>
    <t>JYOTI STRUCTURES LIMITED | SUMMER INTERN | GUJARAT | May 2026 | Jul 2026 | 8.5714285714286 Weeks | Campus Internship</t>
  </si>
  <si>
    <t>PRIMAVERA WITH PPM CONCEPTS
REVIT ARCHITECTURE
AutoCAD (CIVIL)</t>
  </si>
  <si>
    <t>P25700307</t>
  </si>
  <si>
    <t>MAYUR</t>
  </si>
  <si>
    <t>KALYANI</t>
  </si>
  <si>
    <t>BANSODE</t>
  </si>
  <si>
    <t>Mayur Kalyani Bansode</t>
  </si>
  <si>
    <t>mayurbansode333@gmail.com</t>
  </si>
  <si>
    <t>p25700307@student.nicmar.ac.in</t>
  </si>
  <si>
    <t>08-Apr-2000</t>
  </si>
  <si>
    <t>3425 9129 7227</t>
  </si>
  <si>
    <t>KALPANA</t>
  </si>
  <si>
    <t>LABOUR</t>
  </si>
  <si>
    <t>Sr No 30 Lane 4 Kondhwa Hospital Antulenagar Pisoli Near Vidyashilp School Yewlewadi</t>
  </si>
  <si>
    <t>CAMP EDUCATION SOCIETY'S HIGH SCHOOL &amp; JR COLLEGE</t>
  </si>
  <si>
    <t>DIPLOMA IN CIVIL ENGINEERING</t>
  </si>
  <si>
    <t>KJEI'S TRINITY POLYTECHNIC PUNE, MAHARASHTRA</t>
  </si>
  <si>
    <t>SINHGAD ACADEMY OF ENGINEERING, PUNE MAHARASHTRA</t>
  </si>
  <si>
    <t xml:space="preserve">Primavera P6, MS Project, CostX, Revit,Navisworks, AutoCAD, MS Office </t>
  </si>
  <si>
    <t>HINDUSTAN PETROLEUM CORPORATION LTD ( MUMBAI REFINARY) | Trainee Engineer. | MUMBAI REFINARY | Apr 2023 | Apr 2024 | 0Y 11M | 3</t>
  </si>
  <si>
    <t>Medigence Solutions Pvt. Ltd  | Project Management Intern | Ahmedabad, Gujrat | May 2026 | Jul 2026 | 8.7142857142857 Weeks | Campus Internship
Unique Civil | Intern Bim Modeler | Pune | May 2024 | Nov 2024 | 26.285714285714 Weeks
GAGAN UNNATI PROMOTERS , GAGAN CEFIRO | Civil Engineer Student  | PUNE | May 2018 | Jun 2018 | 4.5714285714286 Weeks</t>
  </si>
  <si>
    <t>Ethics in Engineering Practice
Finance for Non-Financial Managers
Indian Green Building Council (IGBC) Accredited Professional - Associate</t>
  </si>
  <si>
    <t>P25700505</t>
  </si>
  <si>
    <t>PRUTHVIRAJ</t>
  </si>
  <si>
    <t>PRASHANT</t>
  </si>
  <si>
    <t>KHANDVE</t>
  </si>
  <si>
    <t>Pruthviraj Prashant Khandve</t>
  </si>
  <si>
    <t>pruthvirajkhandve5@gmail.com</t>
  </si>
  <si>
    <t>p25700505@student.nicmar.ac.in</t>
  </si>
  <si>
    <t>23-Dec-2001</t>
  </si>
  <si>
    <t>7138 3894 8457</t>
  </si>
  <si>
    <t>PRASHANT VITTHALRAO KHANDVE</t>
  </si>
  <si>
    <t>CIVIL ENGINEER &amp; GOVERNMENT  CONTRACTOR</t>
  </si>
  <si>
    <t>NEHA PRASHANT KHANDVE</t>
  </si>
  <si>
    <t>Lane Number 5, Neelanjali Society, Kalyani Nagar,_x000D_
Pune - 411006</t>
  </si>
  <si>
    <t>THE BISHOPS SCHOOL, KALYANI NAGAR, PUNE-411006</t>
  </si>
  <si>
    <t>INDIAN CERTIFICATE OF SECONDARY EDUCATION, PUNE, MAHARASHTRA</t>
  </si>
  <si>
    <t>2005-Jun</t>
  </si>
  <si>
    <t>FERGUSSON JUNIOR COLLEGE</t>
  </si>
  <si>
    <t>HIGHER SECONDARY CERTIFICATE, PUNE, MAHARASHTRA.</t>
  </si>
  <si>
    <t>2020-Aug</t>
  </si>
  <si>
    <t>SAVITRIBAI PUNE PHULE UNIVERSITY</t>
  </si>
  <si>
    <t>SINHGAD COLLEGE OF ENGINEERING, PUNE, MAHARASHTRA.</t>
  </si>
  <si>
    <t>2024-Sep</t>
  </si>
  <si>
    <t xml:space="preserve">AutoCAD, MS Office, MS Project, Primavera P6 </t>
  </si>
  <si>
    <t>Pune Metro Rail Corporation Limited | Civil, constrtuction intern | Phugewadi metro office | May 2026 | Jul 2026 | 9.7142857142857 Weeks | Campus Internship
SIDDHIVINAYAK ENTERPRISES | INTERN | VISHRANTWADI-TINGRE NAGAR  | Sep 2024 | Mar 2025 | 25.857142857143 Weeks
AMAR BUTTEPATIL GROUP | INTERN | SAHAKAR NAGAR | Jan 2023 | Feb 2023 | 4.4285714285714 Weeks</t>
  </si>
  <si>
    <t>P25700257</t>
  </si>
  <si>
    <t>PRASAD</t>
  </si>
  <si>
    <t>ASHOK</t>
  </si>
  <si>
    <t>BATE</t>
  </si>
  <si>
    <t>Prasad Ashok Bate</t>
  </si>
  <si>
    <t>bateprasad2@gmail.com</t>
  </si>
  <si>
    <t>p25700257@student.nicmar.ac.in</t>
  </si>
  <si>
    <t>11-Mar-2002</t>
  </si>
  <si>
    <t>English, Hindi and Marathi</t>
  </si>
  <si>
    <t>5146 9874 8873</t>
  </si>
  <si>
    <t>ASHOK BATE</t>
  </si>
  <si>
    <t>RETIRED</t>
  </si>
  <si>
    <t>SUJATA BATE</t>
  </si>
  <si>
    <t>A 301, Dhiraj Building, Sudeep CHS, Sanyukta Nagar, Achole Cross Road, Nalasopara East</t>
  </si>
  <si>
    <t>CHANDRESH LODHA MEMORIAL HIGH SCHOOL</t>
  </si>
  <si>
    <t>MAHARASHTRA STATE BOARD OF SECONDARY AND HIGHER SECONDARY EDUCATION, MUMBAI, MAHARASHTRA</t>
  </si>
  <si>
    <t>A V COLLEGE OF ARTS, K M COLLEGE OF COMMERCE &amp; ES ANDRADES COLLEGE OF SCIENCE</t>
  </si>
  <si>
    <t>UNIVERSITY OF MUMBAI</t>
  </si>
  <si>
    <t>VIDYAVARDHINI'S COLLEGE OF ENGINEERING AND TECHNOLOGY</t>
  </si>
  <si>
    <t>MS Excel, Primavera P6, MS Project, AutoCAD, RIB CostX, SAP (Billing), Revit, Navisworks, @RISK, Advanced BIM</t>
  </si>
  <si>
    <t>Deepak Mande and Associates | Trainee Engineer | Vikhroli and Nagpur | Jul 2024 | Mar 2025 | 0Y 8M | 1.95</t>
  </si>
  <si>
    <t>0 Years 8 Months</t>
  </si>
  <si>
    <t>Badiyani Construction | Summer Intern – Billing &amp; Execution | Vanaha Project, Pune | May 2026 | Jul 2026 | 9.7142857142857 Weeks | Campus Internship
Imperial Lifestyle | Internship Trainee | Nalasopara West | Jun 2023 | Jun 2023 | 4.1428571428571 Weeks</t>
  </si>
  <si>
    <t>P25700578</t>
  </si>
  <si>
    <t>ANUJA</t>
  </si>
  <si>
    <t>DEEPAK</t>
  </si>
  <si>
    <t>DESHMUKH</t>
  </si>
  <si>
    <t>Anuja Deepak Deshmukh</t>
  </si>
  <si>
    <t>anujadeshmukh1907@gmail.com</t>
  </si>
  <si>
    <t>p25700578@student.nicmar.ac.in</t>
  </si>
  <si>
    <t>19-Jul-2003</t>
  </si>
  <si>
    <t>7766 7587 5348</t>
  </si>
  <si>
    <t>DEEPAK DESHMUKH</t>
  </si>
  <si>
    <t>SANDHYA DESHMUKH</t>
  </si>
  <si>
    <t>HOME MAKER</t>
  </si>
  <si>
    <t>Flat No 05 Jai Ambe Appartment Sudhir Colony Akola</t>
  </si>
  <si>
    <t>Akola</t>
  </si>
  <si>
    <t>SCHOOL OF SCHOLARS</t>
  </si>
  <si>
    <t>CENTRAL BOARD OF SECONDARY EDUCATION AKOLA, MAHARASHTRA</t>
  </si>
  <si>
    <t>SRI. R.L.T COLLEGE OF SCIENCE AND ARTS AKOLA</t>
  </si>
  <si>
    <t>HIGHER SECONDARY CERTIFICATE</t>
  </si>
  <si>
    <t>2019-Jul</t>
  </si>
  <si>
    <t>B.A.C.R.T'S VISHWAKARMA INSTITUTE OF INFORMATION AND TECHNOLOGY PUNE, MAHARASHTRA</t>
  </si>
  <si>
    <t>2025-Jun</t>
  </si>
  <si>
    <t>AutoCAD,MS Office,MS Project,ETABS</t>
  </si>
  <si>
    <t>LAGOO APTE DEVELOPERS  | Site Intern  | Pune , Swargate  | May 2026 | Jun 2026 | 8.1428571428571 Weeks | Campus Internship
Snivaa Structural Consultants | Design Intern  | Pune ,Hadapsar | Jul 2024 | Dec 2024 | 24.571428571429 Weeks</t>
  </si>
  <si>
    <t>P25700622</t>
  </si>
  <si>
    <t>KETAN</t>
  </si>
  <si>
    <t>UPASE</t>
  </si>
  <si>
    <t>Yash Ketan Upase</t>
  </si>
  <si>
    <t>yashupase02@gmail.com</t>
  </si>
  <si>
    <t>p25700622@student.nicmar.ac.in</t>
  </si>
  <si>
    <t>English, Marathi, Hindi, Kannada</t>
  </si>
  <si>
    <t>6532 2821 1497</t>
  </si>
  <si>
    <t>KETAN UPASE</t>
  </si>
  <si>
    <t>BHAGYASHREE</t>
  </si>
  <si>
    <t>HIREMATH HOUSE, BEHIND SHREE GURU INDEPENDENT PU COLLEGE, OZA LAYOUT</t>
  </si>
  <si>
    <t>Gulbarga</t>
  </si>
  <si>
    <t>House No 68, Om Nilaya, 5th Cross  Swami Vivekanand Nagar</t>
  </si>
  <si>
    <t>LITTLE FLOWER CONVENT HIGH SCHOOL, SOLAPUR</t>
  </si>
  <si>
    <t>PUNE DIVISIONAL BOARD, SOLAPUR, MAHARASHTRA</t>
  </si>
  <si>
    <t>SANGAMESHWAR COLLEGE, SOLAPUR</t>
  </si>
  <si>
    <t>2020-Feb</t>
  </si>
  <si>
    <t>SHARNBASVA UNIVERSITY</t>
  </si>
  <si>
    <t>SHARNBASVA UNIVERSITY, KALABURAGI, KARNATAKA</t>
  </si>
  <si>
    <t>2020-Dec</t>
  </si>
  <si>
    <t>Rodic Consultants Pvt Ltd | Business Development | New Delhi | May 2026 | Jul 2026 | 8.5714285714286 Weeks | Campus Internship
Sakshi Enterprises | Intern | Jejuri, Pune | Mar 2024 | May 2024 | 8.5714285714286 Weeks</t>
  </si>
  <si>
    <t>ICCRIP Conference Certificate (Hospitallity Management)
Finance for Non- Financial Managers</t>
  </si>
  <si>
    <t>P25700051</t>
  </si>
  <si>
    <t>VAISHNAVI</t>
  </si>
  <si>
    <t>SANJAYKUMAR</t>
  </si>
  <si>
    <t>KOKANE</t>
  </si>
  <si>
    <t>Vaishnavi Sanjaykumar Kokane</t>
  </si>
  <si>
    <t>vaishnavikokanevk@gmail.com</t>
  </si>
  <si>
    <t>p25700051@student.nicmar.ac.in</t>
  </si>
  <si>
    <t>13-Aug-2002</t>
  </si>
  <si>
    <t>5435 8671 7688</t>
  </si>
  <si>
    <t>SANJAYKUMAR KOKANE</t>
  </si>
  <si>
    <t>EXECUTIVE ENGINEER PWD</t>
  </si>
  <si>
    <t>JYOTI KOKANE</t>
  </si>
  <si>
    <t>604, The Status, Opp. CCM, Forest Colony, Parijat Nagar, Untwadi, Nashik, 422008</t>
  </si>
  <si>
    <t>Nashik</t>
  </si>
  <si>
    <t>SANJIVANI ACADEMY</t>
  </si>
  <si>
    <t>CBSE MAHARASHTRA</t>
  </si>
  <si>
    <t>CIVIL ENGINEERING</t>
  </si>
  <si>
    <t>SANJIVANI POLYTECHNIC, KOPARGAON, MAHARASHTRA</t>
  </si>
  <si>
    <t>MIT WORLD PEACE UNIVERSITY, PUNE</t>
  </si>
  <si>
    <t xml:space="preserve">Primavera P6, MS Project, Excel, AutoCAD, Revit, NavisWorks, CostX </t>
  </si>
  <si>
    <t>Masin Projects Private Limited | Intern - Delay  | Gurgaon | May 2026 | Jul 2026 | 8.7142857142857 Weeks | Campus Internship
PWD | Intern  | Ratnagiri | Aug 2024 | Jun 2025 | 43.142857142857 Weeks</t>
  </si>
  <si>
    <t>Digitalisation Tools for Sustainable and Resilient Infrastructure System, organised by IIT Jodhpur â€“ Technology, Innovation &amp; Start-up Centre.
Finance for Non-Financial Managers.
Microsoft Excel:Beginner to Advanced in animation 2025 + AI</t>
  </si>
  <si>
    <t>P25700372</t>
  </si>
  <si>
    <t>YAJUR</t>
  </si>
  <si>
    <t>JAGMOHAN</t>
  </si>
  <si>
    <t>Yajur Jagmohan</t>
  </si>
  <si>
    <t>gargyajur@gmail.com</t>
  </si>
  <si>
    <t>p25700372@student.nicmar.ac.in</t>
  </si>
  <si>
    <t>15-Aug-2000</t>
  </si>
  <si>
    <t>English, Hindi</t>
  </si>
  <si>
    <t>6429 2706 6509</t>
  </si>
  <si>
    <t>RAJAT GARG</t>
  </si>
  <si>
    <t>SHIVA GARG</t>
  </si>
  <si>
    <t>366, PATEL NAGAR, NEW MANDI, MUZAFFARNAGAR</t>
  </si>
  <si>
    <t>Muzaffarnagar</t>
  </si>
  <si>
    <t>Uttar Pradesh</t>
  </si>
  <si>
    <t>BIRLA VIDYA MANDIR, NAINITAL</t>
  </si>
  <si>
    <t>CBSE, UTTARAKHAND</t>
  </si>
  <si>
    <t>BHARAT MATA SARASWATI BALMANDIR NARELA DELHI</t>
  </si>
  <si>
    <t>SYMBIOSIS INTERNATIONAL UNIVERSITY</t>
  </si>
  <si>
    <t>2022-Jul</t>
  </si>
  <si>
    <t>Primavera P6, MSP, AutoCAD,MS Office,Bluebeam Revu, CostX</t>
  </si>
  <si>
    <t>Turner International | Assistant Quantity Surveyor | Bengaluru | Jul 2022 | Nov 2022 | 0Y 4M | 3
Ceigall India Limited | Engineer - Contracts Administration | Gurugram | Mar 2024 | Jun 2025 | 1Y 3M | 7.5</t>
  </si>
  <si>
    <t>KPMG Assurance and Consulting Services LLP  | Intern - Transformation (MPA) | Gurugram | May 2026 | Jun 2026 | 7.5714285714286 Weeks | Campus Internship
Turner Project Management India Pvt Ltd (Turner International) | Quantity Surveying Trainee | Bengaluru | Feb 2022 | Jun 2022 | 21.285714285714 Weeks</t>
  </si>
  <si>
    <t>P25700369</t>
  </si>
  <si>
    <t>RAMESH</t>
  </si>
  <si>
    <t>MANE</t>
  </si>
  <si>
    <t>Prasad Ramesh Mane</t>
  </si>
  <si>
    <t>prasadm3440@gmail.com</t>
  </si>
  <si>
    <t>p25700369@student.nicmar.ac.in</t>
  </si>
  <si>
    <t>01-Jun-2001</t>
  </si>
  <si>
    <t>MARATHI, HINDI, ENGLISH</t>
  </si>
  <si>
    <t>3051 2276 0670</t>
  </si>
  <si>
    <t>SUNITA</t>
  </si>
  <si>
    <t>GREENLIFE SOCIETY, LAXMI CHOWK, HINJEWADI PHASE-1, PIMPRI-CHINCHWAD</t>
  </si>
  <si>
    <t>Mahapur, Tq. Latur, Dist. Latur</t>
  </si>
  <si>
    <t>Latur</t>
  </si>
  <si>
    <t>SHRI DESHIKENDRA VIDYALAYA, LATUR, MAHARASHTRA.</t>
  </si>
  <si>
    <t>MAHARASHTRA STATE BOARD OF SECONDARY AND HIGHER SECONDARY EDUCATION, PUNE.</t>
  </si>
  <si>
    <t>SWAMI VIVEKANAND INSTITUTE OF POLYTECHNIC, LATUR.</t>
  </si>
  <si>
    <t>2020-Nov</t>
  </si>
  <si>
    <t>D. Y. PATIL COLLEGE OF ENGINEERING, AKURDI, PUNE.</t>
  </si>
  <si>
    <t>AutoCAD,MS Office,MS Project,Primavera,Revit,RIB CostX, Bexel Manager, Plannerly</t>
  </si>
  <si>
    <t>New Consolidated Construction Compony Ltd. (NCCCL) | Planning Intern | Ghansoli, Navi Mumbai | May 2026 | Jul 2026 | 8.5714285714286 Weeks | Campus Internship
Saishraddha Cement Products | Operations &amp; Production Management Intern | Latur | Apr 2024 | Aug 2024 | 21.714285714286 Weeks</t>
  </si>
  <si>
    <t>Finance for Non-Financial Managers
Data Analysis
Project Admin (Scholar), DGQC</t>
  </si>
  <si>
    <t>P25700374</t>
  </si>
  <si>
    <t>NAINA</t>
  </si>
  <si>
    <t>BHAT</t>
  </si>
  <si>
    <t>Naina Bhat</t>
  </si>
  <si>
    <t>nainabhat24@gmail.com</t>
  </si>
  <si>
    <t>p25700374@student.nicmar.ac.in</t>
  </si>
  <si>
    <t>24-Mar-2002</t>
  </si>
  <si>
    <t>English, Hindi, Kashmiri</t>
  </si>
  <si>
    <t>4088 9189 2185</t>
  </si>
  <si>
    <t>RAMESH KUMAR BHAT</t>
  </si>
  <si>
    <t>SELF EMPLOYED</t>
  </si>
  <si>
    <t>LOVELY BHAT</t>
  </si>
  <si>
    <t>Hno 435 Near Sector 9 Basai Village Gurgaon Haryana</t>
  </si>
  <si>
    <t>Gurugram</t>
  </si>
  <si>
    <t>Haryana</t>
  </si>
  <si>
    <t>KENDRIYA VIDYALAYA</t>
  </si>
  <si>
    <t>2016-Apr</t>
  </si>
  <si>
    <t>DEENBANDHU CHHOTU RAM UNIVERSITY OF SCIENCE AND TECHNOLOGY</t>
  </si>
  <si>
    <t>DEENBANDHU CHHOTU RAM UNIVERSITY OF SCIENCE AND TECHNOLOGY MURTHAL HARYANA</t>
  </si>
  <si>
    <t>2023-Aug</t>
  </si>
  <si>
    <t>AutoCAD,MS Project,Primavera,Revit,MS excel</t>
  </si>
  <si>
    <t>Prestige Estates Private Limited | Inrtern | Ghaziabad | May 2026 | Jul 2026 | 8.5714285714286 Weeks | Campus Internship
Shivam Construction | Intern | Gurugram | Sep 2023 | Feb 2024 | 22.571428571429 Weeks
PWD B&amp;R PANCHKULA | Intern | Panchkula chandigarh | Aug 2022 | Dec 2022 | 19.428571428571 Weeks</t>
  </si>
  <si>
    <t>AUTOCAD
One million leaders Asia fellowship program
Finance for Non-Financial Managers</t>
  </si>
  <si>
    <t>P25700046</t>
  </si>
  <si>
    <t>SWEETY</t>
  </si>
  <si>
    <t>DILIP</t>
  </si>
  <si>
    <t>DALVI</t>
  </si>
  <si>
    <t>Sweety Dilip Dalvi</t>
  </si>
  <si>
    <t>sweetydalvi11@gmail.com</t>
  </si>
  <si>
    <t>p25700046@student.nicmar.ac.in</t>
  </si>
  <si>
    <t>11-Dec-2001</t>
  </si>
  <si>
    <t>3925 4251 9174</t>
  </si>
  <si>
    <t>DILIP DALVI</t>
  </si>
  <si>
    <t>SUNITA DALVI</t>
  </si>
  <si>
    <t>HOUSE-WIFE</t>
  </si>
  <si>
    <t>Sr. No. 56/5, Samarth Nagar, Near Old Kharadi Jakat Naka, Kharadi</t>
  </si>
  <si>
    <t>ST. FRANCIS DE SALES HIGH SCHOOL</t>
  </si>
  <si>
    <t>PUNE, MAHARASHTRA</t>
  </si>
  <si>
    <t>CUSROW WADIA INSTITUTE OF TECHNOLOGY, PUNE, MAHARASHTRA</t>
  </si>
  <si>
    <t>DHOLE PATIL COLLEGE OF ENGINEERING, PUNE, MAHARASHTRA</t>
  </si>
  <si>
    <t>AutoCAD,MS Office,MS Project,Revit</t>
  </si>
  <si>
    <t>iResearch Services | Associate | Pune | Jul 2023 | Jun 2025 | 1Y 10M | 5.3</t>
  </si>
  <si>
    <t>Wani Projects and Infra Pvt. Ltd. | Project Planning Intern | Pune, Maharashtra | May 2026 | Jun 2026 | 8.1428571428571 Weeks | Campus Internship
Guru Construction | Intern | Pune | May 2022 | Jun 2022 | 4.4285714285714 Weeks</t>
  </si>
  <si>
    <t>P25700145</t>
  </si>
  <si>
    <t>BALAJI</t>
  </si>
  <si>
    <t>KORRAPATI</t>
  </si>
  <si>
    <t>Balaji Korrapati</t>
  </si>
  <si>
    <t>korrapati2001@gmail.com</t>
  </si>
  <si>
    <t>p25700145@student.nicmar.ac.in</t>
  </si>
  <si>
    <t>13-Apr-2001</t>
  </si>
  <si>
    <t>TELUGU, ENGLISH, HINDI</t>
  </si>
  <si>
    <t>2337 7947 6396</t>
  </si>
  <si>
    <t>KORRAPATI SUDHAKAR</t>
  </si>
  <si>
    <t>INSURANCE ADVISOR</t>
  </si>
  <si>
    <t>KORRAPATI PUSHPA</t>
  </si>
  <si>
    <t>15-75/1, Tholimitta Street, Venkatagiri.</t>
  </si>
  <si>
    <t>Sri Balaji</t>
  </si>
  <si>
    <t>KENDRIYA VIDYALAYA SANGATHAN</t>
  </si>
  <si>
    <t>CENTRAL BOARD OF SECONDARY EDUCATION ANDHRA PRADESH</t>
  </si>
  <si>
    <t>RAJIV GANDHI UNIVERSITY OF KNOWLEDGE TECHNOLOGIES</t>
  </si>
  <si>
    <t>ANDHRA PRADESH BOARD OF INTERMEDIATE EDUCATION</t>
  </si>
  <si>
    <t>RAJIV KNOWLEDGE VALLEY ANDHRA PRADESH</t>
  </si>
  <si>
    <t>AutoCAD, MS Office, MS Project, Primavera, Basics of BIM, Costex</t>
  </si>
  <si>
    <t>Pidilite Industries | Marketing Intern B2B  | Bangalore | May 2026 | Jun 2026 | 7.5714285714286 Weeks | Campus Internship</t>
  </si>
  <si>
    <t>Financial and Non-Financial Managers
NPTEL online course on German-1</t>
  </si>
  <si>
    <t>P25700546</t>
  </si>
  <si>
    <t>ABHIRISHI</t>
  </si>
  <si>
    <t>JASWANT</t>
  </si>
  <si>
    <t>KUMAR</t>
  </si>
  <si>
    <t>Abhirishi Jaswant Kumar</t>
  </si>
  <si>
    <t>abhirishijk@gmail.com</t>
  </si>
  <si>
    <t>pachimatlarevanth@gmail.com</t>
  </si>
  <si>
    <t>15-Nov-2002</t>
  </si>
  <si>
    <t>English,Hindi,Marathi</t>
  </si>
  <si>
    <t>Travelling,Badminton,Networking</t>
  </si>
  <si>
    <t>B+</t>
  </si>
  <si>
    <t>6587 0517 8805</t>
  </si>
  <si>
    <t>MR. JASWANT KUMAR SINGH</t>
  </si>
  <si>
    <t>MRS. ASHA RANI</t>
  </si>
  <si>
    <t>B-204, Ishwari Enclave, Vidyapati Nagar, Kanke Road, Ranchi.</t>
  </si>
  <si>
    <t>Ranchi</t>
  </si>
  <si>
    <t>DAV PUBLIC SCHOOL, GANDHI NAGAR CCL, RANCHI, JHARKHAND.</t>
  </si>
  <si>
    <t>CENTRAL BOARD OF SECONDARY EDUCATION RANCHI/JHARKHAND</t>
  </si>
  <si>
    <t>DY PATIL UNIVERSITY, PUNE, AMBI</t>
  </si>
  <si>
    <t>DY PATIL UNIVERSITY PUNE/MAHARASHTRA</t>
  </si>
  <si>
    <t>AutoCAD,MS Office,MS Project,Primavera,CostX,Revit,Naviswork</t>
  </si>
  <si>
    <t>GOA STATE INFRASTRUCTURE DEVELOPMENT CORPORATION LIMITED (GSIDC), GOA | Project Manager Intern | PANAJI, GOA | May 2026 | Jul 2026 | 8.7142857142857 Weeks | Campus Internship
RAM KRIPAL SINGH CONSTRUCTION PVT. LTD. | Civil Engineering Intern | Ranchi, Jharkhand. | Jun 2024 | Jul 2024 | 4.4285714285714 Weeks
ABHISHEK SOLAR INDUSTRIES PVT. LTD. | Site Engineering Intern | GUMLA, JHARKHAND | Jul 2023 | Aug 2023 | 4.4285714285714 Weeks</t>
  </si>
  <si>
    <t>Student Mobility Program - INTI International University, Malaysia</t>
  </si>
  <si>
    <t>P25700327</t>
  </si>
  <si>
    <t>LEKHANA</t>
  </si>
  <si>
    <t>SHARADA</t>
  </si>
  <si>
    <t>Lekhana Sharada</t>
  </si>
  <si>
    <t>lekhanasharada@gmail.com</t>
  </si>
  <si>
    <t>p25700327@student.nicmar.ac.in</t>
  </si>
  <si>
    <t>26-Feb-2004</t>
  </si>
  <si>
    <t>ENGLISH,HINDI AND KANNADA</t>
  </si>
  <si>
    <t>4959 7573 4556</t>
  </si>
  <si>
    <t>PRAHLADA</t>
  </si>
  <si>
    <t>RAJANI MR</t>
  </si>
  <si>
    <t>LECTURER</t>
  </si>
  <si>
    <t>No 19, Ganesh Mansion, 1st Cross, Kothanur Dinne Main Road, JP NAGAR 8TH PHASE</t>
  </si>
  <si>
    <t>Bangalore Urban</t>
  </si>
  <si>
    <t>APS PUBLIC SCHOOL</t>
  </si>
  <si>
    <t>ICSE, NEW DELHI</t>
  </si>
  <si>
    <t>NARAYANA PU COLLEGE</t>
  </si>
  <si>
    <t>DEPARTMENT OF PRE-UNIVERSITY EDUCATION, KARNATAKA</t>
  </si>
  <si>
    <t>VISVESWARAYA TECHNOLOGICAL UNIVERSITY</t>
  </si>
  <si>
    <t>BMS COLLEGE OF ENGINEERING, BENGALURU</t>
  </si>
  <si>
    <t>2021-Nov</t>
  </si>
  <si>
    <t>MS Office,MS Project,Primavera,Revit</t>
  </si>
  <si>
    <t>AHLUWALIA CONTRACTS INDIA LTD. | Intern  | Bengaluru  | May 2026 | Jul 2026 | 8.7142857142857 Weeks | Campus Internship
SOUTH WESTERN RAILWAY, OFFICE OF THE DEPUTY CHIEF ENGINEER (STATION DEVELOPMENT, CONSTRUCTION ORGANISATION), BENGALURU CANTONMENT | STUDENT TRAINEEâ€“ STATION DEVELOPMENT &amp; CONSTRUCTION | YESHWANTPUR RAILWAY STATION | Jul 2024 | Aug 2024 | 4.2857142857143 Weeks</t>
  </si>
  <si>
    <t>P25700493</t>
  </si>
  <si>
    <t>PRANAV</t>
  </si>
  <si>
    <t>PRADEEP</t>
  </si>
  <si>
    <t>Pranav Pradeep</t>
  </si>
  <si>
    <t>pranavprvk@gmail.com</t>
  </si>
  <si>
    <t>p25700493@student.nicmar.ac.in</t>
  </si>
  <si>
    <t>13-Apr-2000</t>
  </si>
  <si>
    <t>English, Malayalam, Hindi, Tamil</t>
  </si>
  <si>
    <t>O-ve</t>
  </si>
  <si>
    <t>7018 7092 6795</t>
  </si>
  <si>
    <t>PRADEEP SEKHARAN</t>
  </si>
  <si>
    <t>ACCOUNTS MANAGER</t>
  </si>
  <si>
    <t>SREERENJINI PRADEEP</t>
  </si>
  <si>
    <t>Sreenikethan_x000D_
Kuravilangad PO</t>
  </si>
  <si>
    <t>Kottayam</t>
  </si>
  <si>
    <t>OUR OWN HIGH SCHOOL, AL WARQA'A, DUBAI, UAE</t>
  </si>
  <si>
    <t>CBSE - CENTRAL BOARD OF SECONDARY EDUCATION</t>
  </si>
  <si>
    <t>NATIONAL INSTITUTE OF TECHNOLOGY, CALICUT, KERALA</t>
  </si>
  <si>
    <t>AutoCAD,MS Office,MS Project,Revit / BIM,ERP Software</t>
  </si>
  <si>
    <t>L&amp;W Construction Pvt Ltd (INVRECO) | Assistant Manager - QS | Pune | Jul 2022 | May 2025 | 2Y 10M | 7.2</t>
  </si>
  <si>
    <t>Goa State Infrastructure Development Corporation | Management Intern | Goa | May 2026 | Jul 2026 | 8.7142857142857 Weeks | Campus Internship
AL BASTI &amp; MUKTHA LLC | TRAINEE INTERN | DUBAI, UAE | Dec 2021 | Dec 2021 | 3.2857142857143 Weeks</t>
  </si>
  <si>
    <t>Construction Cost Estimating and Cost Control
Construction Finance
Finance for Non-Financial Managers
Construction Equipment Maintenance &amp; Safety
Data Analysis (Statistics)
BIM Fundamentals for Engineers
Ethics in Engineering Practice
Indian Town Planning and Architecture
Introduction to Programming with MATLAB
Finlatics Financial Market Experience Program
Basics of Geocomputation and Geoweb Services</t>
  </si>
  <si>
    <t>P25700147</t>
  </si>
  <si>
    <t>SHUBHAM</t>
  </si>
  <si>
    <t>GOPAL</t>
  </si>
  <si>
    <t>CHOMWAL</t>
  </si>
  <si>
    <t>Shubham Gopal Chomwal</t>
  </si>
  <si>
    <t>shubhamchomwal@gmail.coom</t>
  </si>
  <si>
    <t>p25700147@student.nicmar.ac.in</t>
  </si>
  <si>
    <t>14-Mar-2000</t>
  </si>
  <si>
    <t>ENGLISH, HINDI AND MARATHI</t>
  </si>
  <si>
    <t>3910 7685 1338</t>
  </si>
  <si>
    <t>BUSINESS MAN</t>
  </si>
  <si>
    <t>SWATI</t>
  </si>
  <si>
    <t>Chamunda Bunglow B-2  Near Swami Samarth Mandir, SBI Colony No 5, Umari Akola</t>
  </si>
  <si>
    <t>HOLY CROSS CONVENT HIGH SCHOOL AKOLA</t>
  </si>
  <si>
    <t>MAHARASHTRA SATE BOARD OF SECONDARY AND HIGHER SECONDARY EDUCATION</t>
  </si>
  <si>
    <t>SHRI SAMARTH JUNIOR COLLEGE OF SCIENCE, AKOLA</t>
  </si>
  <si>
    <t>2018-Feb</t>
  </si>
  <si>
    <t>SANT GADGE BABA AMRAVATI UNIVERSITY</t>
  </si>
  <si>
    <t>COLLEGE OF ENGINEERING AND TECHNOLOGY AKOLA</t>
  </si>
  <si>
    <t>AutoCAD,MS Project,Primavera</t>
  </si>
  <si>
    <t>Medigence Solutions Pvt. Ltd. | Project Management Intern | Ahmedabad | May 2026 | Jul 2026 | 8.7142857142857 Weeks | Campus Internship
Ragita Constructions Pvt Ltd | Site Engineer | Akola | Mar 2024 | Jul 2025 | 66.857142857143 Weeks</t>
  </si>
  <si>
    <t>P25701147</t>
  </si>
  <si>
    <t>RAUT</t>
  </si>
  <si>
    <t>ANIKET</t>
  </si>
  <si>
    <t>SANTOSH</t>
  </si>
  <si>
    <t>Raut Aniket Santosh</t>
  </si>
  <si>
    <t>aniketsraut@yahoo.com</t>
  </si>
  <si>
    <t>p25701147@student.nicmar.ac.in</t>
  </si>
  <si>
    <t>02-Aug-2001</t>
  </si>
  <si>
    <t>8624 2307 8375</t>
  </si>
  <si>
    <t>HOME-MAKER</t>
  </si>
  <si>
    <t>Juhunagar CHS, A/8, Sector-15, Near P.K.C. Hospital, Vashi</t>
  </si>
  <si>
    <t>Thane</t>
  </si>
  <si>
    <t>FR. AGNEL MULTIPURPOSE SCHOOL, VASHI, MAHARASHTRA</t>
  </si>
  <si>
    <t>FR. AGNEL MULTIPURPOSE SCHOOL AND JUNIOR COLLEGE, VASHI, MAHARASHTRA</t>
  </si>
  <si>
    <t>DATTA MEGHE COLLEGE OF ENGINEERING, AIROLI, MAHARASHTRA</t>
  </si>
  <si>
    <t>2024-Jul</t>
  </si>
  <si>
    <t>Primavera (P6), MS Project, Power BI, Advance Excel, MS Office, AutoCAD.</t>
  </si>
  <si>
    <t>RELIANCE INDUSTRIES LIMITED | GRADUATE ENGINEER TRAINEE - CIVIL | PATALGANGA | Aug 2024 | Jun 2025 | 0Y 10M | 5.5</t>
  </si>
  <si>
    <t>0 Years 10 Months</t>
  </si>
  <si>
    <t>New Consolidated Construction Company Limited (NCCCL) | Project Planning Intern | Navi Mumbai | May 2026 | Jul 2026 | 8.5714285714286 Weeks | Campus Internship
M.S. Enterprises Engineers and Contractors | Civil Engineer Trainee | Mumbai | Jun 2023 | Jul 2023 | 6.2857142857143 Weeks</t>
  </si>
  <si>
    <t>IGBC Accredited Professional (IGBC AP) awarded by the CII - Indian Green Building Council
Project Management: The Basics for Success
Introduction to Corporate Finance
Excel Statistics Essential Training 2
Excel Statistics Essential Training 1
Project Management with ZOHO
Project Management with JIRA</t>
  </si>
  <si>
    <t>P25700633</t>
  </si>
  <si>
    <t>KRITHIKA</t>
  </si>
  <si>
    <t>R</t>
  </si>
  <si>
    <t>Krithika R</t>
  </si>
  <si>
    <t>p25700633@student.nicmar.ac.in</t>
  </si>
  <si>
    <t>05-Nov-2000</t>
  </si>
  <si>
    <t>English, Kannada, Tamil, Hindi</t>
  </si>
  <si>
    <t>8894 5206 7659</t>
  </si>
  <si>
    <t>RAJAN M</t>
  </si>
  <si>
    <t>APCQCO</t>
  </si>
  <si>
    <t>BANU T</t>
  </si>
  <si>
    <t>#625, 15th Cross, BDA Layout Lingarajapuram  Bangalore North,St Thomas Town, Bangalore-560084, Karnataka</t>
  </si>
  <si>
    <t>ST CHARLES HIGH SCHOOL</t>
  </si>
  <si>
    <t>KARNATAKA SECONDARY EDUCATION EXAMINATION BOARD</t>
  </si>
  <si>
    <t>ST ANNE'S GIRLS PU COLLEGE</t>
  </si>
  <si>
    <t>DEPARTMENT OF PRE-UNIVERSITY EDUCATION</t>
  </si>
  <si>
    <t>REVA UNIVERSITY</t>
  </si>
  <si>
    <t>REVA UNIVERSITY, BENGALURU, KARNATAKA</t>
  </si>
  <si>
    <t>AutoCAD,MS Office,MS Project,Primavera,POWER BI,STAAD PRO</t>
  </si>
  <si>
    <t>VESTIAN GLOBAL WORKSPACE SERVICES PVT LTD | Graduate Engineer -Trainee  | Bangalore ,Karnataka | Aug 2023 | Jun 2025 | 1Y 10M | 4.6</t>
  </si>
  <si>
    <t>1 Year 10 Months</t>
  </si>
  <si>
    <t>DEBRIQUE CREATIVE LABS PRIVATE LIMITED  | INTERN-Supply Chain Management Team | CHENNAI, TAMILNADU | May 2026 | Jul 2026 | 8.7142857142857 Weeks | Campus Internship
VESTIAN GLOBAL WORKSPACE SERVICES PVT LTD | INTERN  | BANGALORE, KARNATAKA  | Mar 2023 | Jul 2023 | 20 Weeks
L&amp;T CONSTRUCTION | INTERN  | BANGALORE  | Jul 2022 | Aug 2022 | 4.5714285714286 Weeks</t>
  </si>
  <si>
    <t>Coursera-Managing Project Risks and Changes
Coursera-Initiating and Planning Projects
Coursera-Budgeting and Scheduling Projects</t>
  </si>
  <si>
    <t>P25701057</t>
  </si>
  <si>
    <t>PRITHVIRAJ</t>
  </si>
  <si>
    <t>GOSWAMI</t>
  </si>
  <si>
    <t>Prithviraj Goswami</t>
  </si>
  <si>
    <t>prithvirajgoswamilogan@gmail.com</t>
  </si>
  <si>
    <t>p25701057@student.nicmar.ac.in</t>
  </si>
  <si>
    <t>08-Oct-1999</t>
  </si>
  <si>
    <t>English,Hindi,Bengali</t>
  </si>
  <si>
    <t>8868 4819 2974</t>
  </si>
  <si>
    <t>ALOK RANJAN GOSWAMI</t>
  </si>
  <si>
    <t>PRATIBHA SHARMA GOSWAMI</t>
  </si>
  <si>
    <t>GOVERNMENT EMPLOYEE</t>
  </si>
  <si>
    <t>Flat 1B,Ujan Abhoynagar, Agartala, West Tripura,Tripura-799005</t>
  </si>
  <si>
    <t>West Tripura</t>
  </si>
  <si>
    <t>Tripura</t>
  </si>
  <si>
    <t>SRI KRISHNA MISSION SCHOOL</t>
  </si>
  <si>
    <t>CENTRAL BOARD OF SECONDARY EDUCATION(TRIPURA)</t>
  </si>
  <si>
    <t>HINDI HIGHER SECONDARY SCHOOL</t>
  </si>
  <si>
    <t>NATIONAL INSTITUTE OF TECHNOLOGY AGARTALA</t>
  </si>
  <si>
    <t>KEC International Ltd | Engineer-Projects | Bhopal | Jul 2022 | Jun 2024 | 1Y 10M | 6.25</t>
  </si>
  <si>
    <t>Aditya Planing And CAD Solutions | Project Planning And Coordination Intern | Agartala | May 2026 | Jul 2026 | 8.5714285714286 Weeks | Campus Internship</t>
  </si>
  <si>
    <t>P25700566</t>
  </si>
  <si>
    <t>V</t>
  </si>
  <si>
    <t>Akhil V</t>
  </si>
  <si>
    <t>akhilvenugopal08@gmail.com</t>
  </si>
  <si>
    <t>p25700566@student.nicmar.ac.in</t>
  </si>
  <si>
    <t>08-May-1999</t>
  </si>
  <si>
    <t>English Hindi Malayalam</t>
  </si>
  <si>
    <t>7921 2701 9603</t>
  </si>
  <si>
    <t>VENUGOPALAN NAIR A</t>
  </si>
  <si>
    <t>RETIRED GOVT SERVANT</t>
  </si>
  <si>
    <t>B S BINDU KUMARI</t>
  </si>
  <si>
    <t>Suresh Sadanam, Kalliyoor P.o Vallamcode Thiruvananthapuram</t>
  </si>
  <si>
    <t>Thiruvananthapuram</t>
  </si>
  <si>
    <t>KENDRIYA VIDYALAYA PATTOM THIRUVANANTHAPURAM</t>
  </si>
  <si>
    <t>CENTRAL BOARD OF SECONDRY EDUCATION, DELHI</t>
  </si>
  <si>
    <t>2014-May</t>
  </si>
  <si>
    <t>A P J ABDUL KALAM TECHNOLOGICAL UNIVERSITY</t>
  </si>
  <si>
    <t>MAR BASELIOS COLLEGE OF ENGINEERING &amp; TECHNOLOGY, THIRUVANANTHAPURAM</t>
  </si>
  <si>
    <t>AutoCAD,MS Office,MS Project,Primavera P6</t>
  </si>
  <si>
    <t>Uralungal Labour Contractive co-operative Society | Site Engineer | Trivandrum | Dec 2022 | Dec 2024 | 2Y 0M | 3</t>
  </si>
  <si>
    <t>E-Construct Design &amp; Build Pvt Ltd | Management Intern | Banglore | May 2026 | Jun 2026 | 8.1428571428571 Weeks | Campus Internship
P.W.D Special Buildings Section Thiruvananthapuram | Site Intern | Thiruvananthapuram | Jul 2019 | Jul 2019 | 0.57142857142857 Weeks
P.W.D Bridges section Thiruvananthapuram | Site intern | Thiruvananthapuram | Jun 2018 | Jul 2018 | 2.1428571428571 Weeks</t>
  </si>
  <si>
    <t>Microsoft Project for Project Manager &amp; Civil Engineers
Proffesional Certificate in Project Management</t>
  </si>
  <si>
    <t>P25700101</t>
  </si>
  <si>
    <t>TANISH</t>
  </si>
  <si>
    <t>SAMNERKAR</t>
  </si>
  <si>
    <t>Tanish Prashant Samnerkar</t>
  </si>
  <si>
    <t>tsamnerkar@gmail.com</t>
  </si>
  <si>
    <t>p25700101@student.nicmar.ac.in</t>
  </si>
  <si>
    <t>17-Apr-2003</t>
  </si>
  <si>
    <t>ENGLISH, HINDI,MARATHI</t>
  </si>
  <si>
    <t>AB-ve</t>
  </si>
  <si>
    <t>5716 6794 5840</t>
  </si>
  <si>
    <t>PRASHANT BHIKA WANI</t>
  </si>
  <si>
    <t>MANISHA PRASHANT WANI</t>
  </si>
  <si>
    <t>11,'Prashant' Bunglow, Indraprastha Colony, Upnagar, Nashik-6</t>
  </si>
  <si>
    <t>SACRED HEART CONVENT HIGH SCHOOL</t>
  </si>
  <si>
    <t>GURU GOBIND SINGH POLYTECHNIC, NASHIK</t>
  </si>
  <si>
    <t>GOKHALE EDUCATION SOCIETY'S R. H. SAPAT COLLEGE OF ENGINEERING, MANAGEMENT STUDIES AND RESEARCH, NASHIK</t>
  </si>
  <si>
    <t>2022-Sep</t>
  </si>
  <si>
    <t>Fortune Group  | Construction Management Intern | Nashik | May 2026 | Jul 2026 | 7.8571428571429 Weeks | Campus Internship
RACHANA GROUP | SITE ENGINEER | NASHIK | Jan 2024 | Mar 2024 | 6.5714285714286 Weeks</t>
  </si>
  <si>
    <t>AutoCad
Professional Estimation and Costing Course
Professional Billing Course
Internship training in construction skill development</t>
  </si>
  <si>
    <t>P25700419</t>
  </si>
  <si>
    <t>BHUSHAN</t>
  </si>
  <si>
    <t>ARUN</t>
  </si>
  <si>
    <t>PAWAR</t>
  </si>
  <si>
    <t>Bhushan Arun Pawar</t>
  </si>
  <si>
    <t>bhushan210056@gmail.com</t>
  </si>
  <si>
    <t>P2371014@student.nicmar.ac.in</t>
  </si>
  <si>
    <t>11-Aug-2000</t>
  </si>
  <si>
    <t>Playing Chess</t>
  </si>
  <si>
    <t>2440 3515 3312</t>
  </si>
  <si>
    <t>ARUN PANDHRINATH PAWAR</t>
  </si>
  <si>
    <t>PUBLIC SERVANT</t>
  </si>
  <si>
    <t>MANISHA ARUN PAWAR</t>
  </si>
  <si>
    <t>Plot No.37, Sharda Nagar, Near Wageshwari Mandir, Nandurbar</t>
  </si>
  <si>
    <t>Nandurbar</t>
  </si>
  <si>
    <t>SHROFF HIGH SCHOOL</t>
  </si>
  <si>
    <t>SECONDARY AND HIGHER SECONDARY EDUCATION PUNE, MAHARASHTRA</t>
  </si>
  <si>
    <t>GT PATIL JUNIOR COLLEGE</t>
  </si>
  <si>
    <t>KAVAYITRI BAHINABAI CHAUDHARI NORTH MAHARASHTRA UNIVERSITY JALGAON</t>
  </si>
  <si>
    <t>SHRAM SADHNA BOMBAY TRUST BAMBHORI, JALGAON</t>
  </si>
  <si>
    <t>AutoCAD,MS Office,MS Project,Primavera,Tekla,SDS2,Blue Beam,BIM,Cost_X,Naviswork</t>
  </si>
  <si>
    <t>Tech flow Engineers India PVT. LTD. | Jr. QC Engineer | Jalgaon | Jul 2022 | Jul 2025 | 2Y 11M | 4.18</t>
  </si>
  <si>
    <t>Masin projects private limited | Trainee – Summer Intern | Navi Mumbai  | May 2026 | Jul 2026 | 8.7142857142857 Weeks | Campus Internship
Tech flow Engineers Pvt. Ltd. | Trainee Engineer - Summer Intern | Jalgaon | Jan 2022 | Feb 2022 | 4.5714285714286 Weeks</t>
  </si>
  <si>
    <t>Project Admin (Scholar) course from digiQC Academy.
MKCL Certified AutoCAD</t>
  </si>
  <si>
    <t>P25700591</t>
  </si>
  <si>
    <t>ADHYAYAN</t>
  </si>
  <si>
    <t>ARVIND</t>
  </si>
  <si>
    <t>ALTEKAR</t>
  </si>
  <si>
    <t>Adhyayan Arvind Altekar</t>
  </si>
  <si>
    <t>altekaradhyayan44@gmail.com</t>
  </si>
  <si>
    <t>p25700591@student.nicmar.ac.in</t>
  </si>
  <si>
    <t>08-Mar-2001</t>
  </si>
  <si>
    <t>English,Hindi, Marathi,Kannada</t>
  </si>
  <si>
    <t>7906 7200 1693</t>
  </si>
  <si>
    <t>ARVIND NARAYAN ALTEKAR</t>
  </si>
  <si>
    <t>B.COM</t>
  </si>
  <si>
    <t>GAYATRI ARVIND ALTEKAR</t>
  </si>
  <si>
    <t>B.A</t>
  </si>
  <si>
    <t>Plot No 40 Jadhav Park Rama Nand Nagar Kolhapur</t>
  </si>
  <si>
    <t>Kolhapur</t>
  </si>
  <si>
    <t>SM LOHIYA HIGH SCHOOL KOLHAPUR</t>
  </si>
  <si>
    <t>NEW COLLEGE KOLHAPUR</t>
  </si>
  <si>
    <t>NEW POLYTECHNIC KOLHAPUR</t>
  </si>
  <si>
    <t>SHIVAJI UNIVERSITY KOLHAPUR</t>
  </si>
  <si>
    <t>DYPATIL COLLEGE OF ENGINEERING AND TECHNOLOGY KOLHAPUR</t>
  </si>
  <si>
    <t>AutoCAD,MS Office,MS Project,MS EXCELS POWER POINT</t>
  </si>
  <si>
    <t>Atal Real Tech Limited | Junior Engineer | Pune | Jun 2024 | May 2025 | 0Y 11M | 3</t>
  </si>
  <si>
    <t>0 Years 12 Months</t>
  </si>
  <si>
    <t>New consolidated construction company limited  | Site and planning intern | Alibaug ,Maharashtra  | May 2026 | Jul 2026 | 8.7142857142857 Weeks | Campus Internship
SHUBHAM EPC PVT LTD | GRADUATE ENGINEERING TRAINEE | PUNE | Dec 2023 | May 2024 | 21.571428571429 Weeks</t>
  </si>
  <si>
    <t>P25700371</t>
  </si>
  <si>
    <t>DISHA</t>
  </si>
  <si>
    <t>J</t>
  </si>
  <si>
    <t>Disha J</t>
  </si>
  <si>
    <t>dishajagdeesh@gmail.com</t>
  </si>
  <si>
    <t>p25700371@student.nicmar.ac.in</t>
  </si>
  <si>
    <t>23-Jan-1999</t>
  </si>
  <si>
    <t>English, Kannada, Hindi</t>
  </si>
  <si>
    <t>3190 5576 9693</t>
  </si>
  <si>
    <t>JAGADEESH K</t>
  </si>
  <si>
    <t>EX-  BLOCK EDUCATION OFFICER</t>
  </si>
  <si>
    <t>SAVITHA S R</t>
  </si>
  <si>
    <t>ASSOCIATE PROFESSOR</t>
  </si>
  <si>
    <t>Door Number 99, Third Cross, South, Anikethana Road, Kuvempunagar, Mysore, Karnataka</t>
  </si>
  <si>
    <t>Mysore</t>
  </si>
  <si>
    <t>GNANAGANGA VIDYAPEETA</t>
  </si>
  <si>
    <t>KARNATAKA SECONDARY EDUCATION EXAMINATION BOARD, GOVERNMENT OF KARNATAKA</t>
  </si>
  <si>
    <t>2013-May</t>
  </si>
  <si>
    <t>VIJAYAVITTALA PU COLLEGE</t>
  </si>
  <si>
    <t>DEPARTMENT OF PRE- UNIVERSITY EDUCATION, GOVERNMENT OF KARNATAKA</t>
  </si>
  <si>
    <t>VIDYA VARDHAKA COLLEGE OF ENGINEERING, MYSORE, KARNATAKA</t>
  </si>
  <si>
    <t>2016-Aug</t>
  </si>
  <si>
    <t>The National Institute of Engineering,Mysore</t>
  </si>
  <si>
    <t>2020-Oct</t>
  </si>
  <si>
    <t>2022-Oct</t>
  </si>
  <si>
    <t>AutoCAD,MS Office,MS Project,Primavera, Power BI,Staad pro,Etabs,3dsmax,Idea Statica,Cohoom,Revit</t>
  </si>
  <si>
    <t>RR CONSTRUCTIONS | Structural Design Engineer | Mysore, Karnataka | Nov 2022 | Jul 2024 | 1Y 8M | 1.2</t>
  </si>
  <si>
    <t>BECHTEL INDIA PRIVATE LIMITED | Supply chain management - Intern | Gurugram, India | May 2026 | Jul 2026 | 7.5714285714286 Weeks | Campus Internship
MYSORE CITY CORPORATION- VANI VILAS WATER SUPPLY DIVISION | Engineer - Intern | MYSORE | Jul 2019 | Aug 2019 | 4 Weeks
R.K. ASSOCIATES, PROJECT MANAGEMENT AND STRUCTURAL CONSULTANTS | Structural Designer/ Engineer | MYSORE | Oct 2021 | Nov 2021 | 8.5714285714286 Weeks</t>
  </si>
  <si>
    <t>Diploma in Interior Design</t>
  </si>
  <si>
    <t>P25700024</t>
  </si>
  <si>
    <t>RAHUL</t>
  </si>
  <si>
    <t>P</t>
  </si>
  <si>
    <t>Rahul P Raju</t>
  </si>
  <si>
    <t>rahulpothiyil@gmail.com</t>
  </si>
  <si>
    <t>P2370703@student.nicmar.ac.in</t>
  </si>
  <si>
    <t>02-Feb-2002</t>
  </si>
  <si>
    <t>English, Malayalam</t>
  </si>
  <si>
    <t>Football</t>
  </si>
  <si>
    <t>4742 8347 1716</t>
  </si>
  <si>
    <t>RAJU P.M</t>
  </si>
  <si>
    <t>EX-GULF</t>
  </si>
  <si>
    <t>RASMI RAJU</t>
  </si>
  <si>
    <t>Pothiyil House
Edathirinji P.O
Thrissur</t>
  </si>
  <si>
    <t>Thrissur</t>
  </si>
  <si>
    <t>Pothiyil House_x000D_
Edathirinji P.O_x000D_
Thrissur_x000D_</t>
  </si>
  <si>
    <t>CHRIST VIDYANIKETHAN</t>
  </si>
  <si>
    <t>ICSE</t>
  </si>
  <si>
    <t>S.N.H.S.S</t>
  </si>
  <si>
    <t>STATE</t>
  </si>
  <si>
    <t>CHRIST COLLEGE OF ENGINEERING , IRINJALAKUDA , KERALA</t>
  </si>
  <si>
    <t>AutoCAD,MS Project</t>
  </si>
  <si>
    <t>Uralungal Labour Contract Co-operative Society | Site Execution | Ernakulam | May 2026 | Jul 2026 | 7.7142857142857 Weeks | Campus Internship
LSGD Palakkad | Civil Engineering Intern | Palakkad | May 2023 | May 2023 | 1.1428571428571 Weeks
LSGD Muriyad | Civil Engineering Intern | Muriyad | Mar 2024 | Apr 2024 | 4.4285714285714 Weeks
KSCSTE-NATPAC | TRAFFIC ENGINEERING INTERN | THRISSUR | Feb 2023 | Mar 2023 | 0.14285714285714 Weeks</t>
  </si>
  <si>
    <t>Sketchup and Lumion
AutoCAD</t>
  </si>
  <si>
    <t>P25700350</t>
  </si>
  <si>
    <t>YADHUKRISHNAN</t>
  </si>
  <si>
    <t>Yadhukrishnan R</t>
  </si>
  <si>
    <t>yadhukrishnanr4@gmail.com</t>
  </si>
  <si>
    <t>p25700350@student.nicmar.ac.in</t>
  </si>
  <si>
    <t>04-May-1999</t>
  </si>
  <si>
    <t>English,Malayalam,Hindi</t>
  </si>
  <si>
    <t>4990 5447 0974</t>
  </si>
  <si>
    <t>RAGHAVA PANICKER</t>
  </si>
  <si>
    <t>GROCERY SHOP</t>
  </si>
  <si>
    <t>REMADEVI RAGHAVA PANICKER</t>
  </si>
  <si>
    <t>Cheruppillil House, Edayakunnam, South Chittoor P O, Ernakulam</t>
  </si>
  <si>
    <t>AMRITA VIDYALAYAM</t>
  </si>
  <si>
    <t>CENTRAL BOARD OF SECONDARY EDUCATION , ERNAKULAM- KERALA</t>
  </si>
  <si>
    <t>SCMS SCHOOL OF ENGINEERING AND TECHNOLOGY, ERNAKULAM-KERALA</t>
  </si>
  <si>
    <t>AutoCAD,MS Office,Internal QMS Auditor (ISO-9001:2015),Concrete Mix design</t>
  </si>
  <si>
    <t>Larsen and Toubro | Senior Engineer | Meghalaya and Assam | Oct 2022 | Jul 2025 | 2Y 8M | 8.28</t>
  </si>
  <si>
    <t>2 Years 8 Months</t>
  </si>
  <si>
    <t>Sobha Limited | Planning Intern | Bangalore | May 2026 | Jul 2026 | 9 Weeks | Campus Internship
NESTABIDE | Trainee | Ernakulam | Dec 2021 | Jul 2022 | 29.142857142857 Weeks</t>
  </si>
  <si>
    <t>Internal QMS Auditor (ISO-9001-2015)</t>
  </si>
  <si>
    <t>P25701132</t>
  </si>
  <si>
    <t>PRASANNA</t>
  </si>
  <si>
    <t>DHANANJAY</t>
  </si>
  <si>
    <t>THAWARE</t>
  </si>
  <si>
    <t>Prasanna Dhananjay Thaware</t>
  </si>
  <si>
    <t>p.thaware@yahoo.com</t>
  </si>
  <si>
    <t>p25701132@student.nicmar.ac.in</t>
  </si>
  <si>
    <t>09-Jul-2000</t>
  </si>
  <si>
    <t>Travelling,Motorcycling,Swimming</t>
  </si>
  <si>
    <t>3991 9190 1714</t>
  </si>
  <si>
    <t>CIVIL ENGINEER</t>
  </si>
  <si>
    <t>YOGITA</t>
  </si>
  <si>
    <t>Second Floor, Vedant Apartment, Kohale Layout, Khadgaon Road, Wadi</t>
  </si>
  <si>
    <t>Nagpur</t>
  </si>
  <si>
    <t>ST. XAVIERS HIGH SCHOOL NAGPUR</t>
  </si>
  <si>
    <t>CENTRAL BOARD OF SECONDARY EDUCATION (CBSE)  NAGPUR MH</t>
  </si>
  <si>
    <t>DR. BABASAHEB AMBEDKAR MARATHWADA UNIVERSITY</t>
  </si>
  <si>
    <t>GOVERNMENT COLLEGE OF ENGINEERING AURANGABAD, CHHATRAPATI SAMBHAJINAGAR, MAHARASHTRA</t>
  </si>
  <si>
    <t>Primavera P6, MS Project, Power BI, @Risk, MS Office, Candy, AutoCAD, SolidWorks, ANSYS, CATIA</t>
  </si>
  <si>
    <t>Adani Solar Adani Infra (India) Ltd | Assistant Manager Project Management | Mundra, Gujarat | Aug 2022 | Feb 2024 | 1Y 6M | 8</t>
  </si>
  <si>
    <t>1 Year 6 Months</t>
  </si>
  <si>
    <t>Saint-Gobain India Pvt. Ltd. | Sales &amp; Marketing Intern | Bengaluru | May 2026 | Jul 2026 | 8.4285714285714 Weeks | Campus Internship</t>
  </si>
  <si>
    <t>Lean Six Sigma Green Belt Certification</t>
  </si>
  <si>
    <t>P25700418</t>
  </si>
  <si>
    <t>VIBUDH</t>
  </si>
  <si>
    <t>TIWARI</t>
  </si>
  <si>
    <t>Vibudh Tiwari</t>
  </si>
  <si>
    <t>vibstark3000@gmail.com</t>
  </si>
  <si>
    <t>p25700418@student.nicmar.ac.in</t>
  </si>
  <si>
    <t>29-Oct-1998</t>
  </si>
  <si>
    <t>9237 7117 7675</t>
  </si>
  <si>
    <t>RAJESH KUMAR TIWARI</t>
  </si>
  <si>
    <t>RETIRED GOVERNMENT EMPLOYEE</t>
  </si>
  <si>
    <t>NIDHI TIWARI</t>
  </si>
  <si>
    <t>91, Coral Cottage, Misrod,Huzur, Bhopal</t>
  </si>
  <si>
    <t>Bhopal</t>
  </si>
  <si>
    <t>GWALIOR GLORY HIGH SCH NEEMCHANDOHA GWALIOR MP</t>
  </si>
  <si>
    <t>CENTRAL BOARD OF SECONDARY EDUCATION GWALIOR MADHYA PRADESH</t>
  </si>
  <si>
    <t>2013-Apr</t>
  </si>
  <si>
    <t>AHMEDABAD PUB SCH INT BHAAT GANDHINAGAR GUJ</t>
  </si>
  <si>
    <t>CENTRAL BOARD OF SECONDARY EDUCATION GANDHINAGAR GUJARAT</t>
  </si>
  <si>
    <t>VIT UNIVERSITY</t>
  </si>
  <si>
    <t>VIT UNIVERSITY VELLORE TAMILNADU</t>
  </si>
  <si>
    <t>2016-Jul</t>
  </si>
  <si>
    <t>Primavera P6, MS Office, MS Project</t>
  </si>
  <si>
    <t>Shalini Assosciates | Site Engineer | MAHSR C4 (Section-5) Project  Karjan, Gujarat-39124 | Sep 2022 | May 2024 | 1Y 7M | 2.97
Ultratech Cement Limited RMC Division | Chemist Junior Officer |  Chainage 154 (Upalat, Palghar,  Dahanu) | Mar 2025 | Jun 2025 | 0Y 3M | 5</t>
  </si>
  <si>
    <t>Hilti India | Summer Sale Intern | Mumbai | May 2026 | Jul 2026 | 8.5714285714286 Weeks | Campus Internship
Oil and Natural Gas Corporation Limited | Summer Intern | Ahmedabad | May 2019 | Jun 2019 | 6.5714285714286 Weeks</t>
  </si>
  <si>
    <t>Lean Six Sigma Green Belt  KPMG India</t>
  </si>
  <si>
    <t>P25700103</t>
  </si>
  <si>
    <t>KARTHIK</t>
  </si>
  <si>
    <t>K</t>
  </si>
  <si>
    <t>S</t>
  </si>
  <si>
    <t>Karthik K S</t>
  </si>
  <si>
    <t>karthikgeena678@gmail.com</t>
  </si>
  <si>
    <t>p25700103@student.nicmar.ac.in</t>
  </si>
  <si>
    <t>30-Aug-2002</t>
  </si>
  <si>
    <t>ENGLISH,MALAYALAM</t>
  </si>
  <si>
    <t>A-ve</t>
  </si>
  <si>
    <t>5610 6450 4723</t>
  </si>
  <si>
    <t>K U SUBRAMANIAN</t>
  </si>
  <si>
    <t>KERALA COOPERATIVE BANK MANAGER</t>
  </si>
  <si>
    <t>GEENA C M</t>
  </si>
  <si>
    <t>RET. GOVERNMENT EMPLOYEE</t>
  </si>
  <si>
    <t>KAIPPULLY HOUSE MEDICAL COLLEGE PO THRISSUR</t>
  </si>
  <si>
    <t>CHINMAYA VIDYALAYA KOLAZHY</t>
  </si>
  <si>
    <t>VIVEKODAYAM BOYS HIGHER SECONDARY SCHOOL</t>
  </si>
  <si>
    <t>GOVERNMENT OF KERALA BOARD OF HIGHER SECONDARY EXAMINATIONS</t>
  </si>
  <si>
    <t>JYOTHI ENGINEERING COLLEGE THRISSUR</t>
  </si>
  <si>
    <t>ACC LIMITED | HELP BIKE ENGINEER | Thrissur | Oct 2024 | Feb 2025 | 0Y 4M | 3</t>
  </si>
  <si>
    <t>0 Years 4 Months</t>
  </si>
  <si>
    <t>Uralungal Labour Contract Co-Operative Society Ltd (ULCCS Ltd) | Site Execution | ERNAKULAM | May 2026 | Jul 2026 | 7.7142857142857 Weeks | Campus Internship
THRISSUR BUILDERS PRIVATE LIMITED | INTERN | THRISSUR | Feb 2024 | Mar 2024 | 1.7142857142857 Weeks
PUBLIC WORK DEPARTMENTS KERALA | INTERN | WADDAKKANCHERRY | May 2023 | May 2023 | 1 Weeks</t>
  </si>
  <si>
    <t>P25700297</t>
  </si>
  <si>
    <t>AKSHITH</t>
  </si>
  <si>
    <t>BIJJALA</t>
  </si>
  <si>
    <t>Akshith Bijjala</t>
  </si>
  <si>
    <t>bijjalaakshith@gmail.com</t>
  </si>
  <si>
    <t>p25700297@student.nicmar.ac.in</t>
  </si>
  <si>
    <t>13-Jun-2003</t>
  </si>
  <si>
    <t>Telugu, Hindi, English</t>
  </si>
  <si>
    <t>4858 5460 7265</t>
  </si>
  <si>
    <t>B S P C CHAKRAVARTHI</t>
  </si>
  <si>
    <t>SOFTWARE ENGINEER</t>
  </si>
  <si>
    <t>B SWAPNA</t>
  </si>
  <si>
    <t>13-6-460/34, MAHESH NAGAR COLONY, GUDIMALKAPUR, KARWAN</t>
  </si>
  <si>
    <t>Hyderabad</t>
  </si>
  <si>
    <t>13-6-463/1, Ashok Vihar_x000D_
Karwan_x000D_
Asifnagar</t>
  </si>
  <si>
    <t>NARAYANA SCHOOL</t>
  </si>
  <si>
    <t>TELANGANA</t>
  </si>
  <si>
    <t>ST. PATRICKS JUNIOR COLLAGE</t>
  </si>
  <si>
    <t>AMRITA VISHWA VIDHYAPEETHAM</t>
  </si>
  <si>
    <t>TAMIL NADU</t>
  </si>
  <si>
    <t>AutoCAD,MS Office,MS Project,Staad pro,BIM,Etabs,Sketchup</t>
  </si>
  <si>
    <t>Sagar SKYSCRAPERS LLP  | Trainee Junior Engineer | Pune | May 2026 | Jun 2026 | 8 Weeks | Campus Internship
L&amp;T edutech | Trainee  | Chennai  | Jun 2024 | Jul 2024 | 1.5714285714286 Weeks
L&amp;T edutech | Trainee  | Chennai  | Jul 2023 | Aug 2023 | 1.5714285714286 Weeks</t>
  </si>
  <si>
    <t>Design of Structural Steel Members
Principles of Construction Management
Safety for Professionals
Deep Excavation And Tunnels
Building Information Modeling
Bridge Engineering Design Practices
Concreting Techniques and Practices</t>
  </si>
  <si>
    <t>P25700478</t>
  </si>
  <si>
    <t>SHRESHTH</t>
  </si>
  <si>
    <t>GUPTA</t>
  </si>
  <si>
    <t>Shreshth Gupta</t>
  </si>
  <si>
    <t>shreshthgupta1608@gmail.com</t>
  </si>
  <si>
    <t>p25700478@student.nicmar.ac.in</t>
  </si>
  <si>
    <t>16-Aug-2003</t>
  </si>
  <si>
    <t>8939 2348 2045</t>
  </si>
  <si>
    <t>RITESH GUPTA</t>
  </si>
  <si>
    <t>JOB</t>
  </si>
  <si>
    <t>PREETI GUPTA</t>
  </si>
  <si>
    <t>F-6c, Harinagar, Opp Desu Office,Mayapuri, New Delhi, 110064</t>
  </si>
  <si>
    <t>South West Delhi</t>
  </si>
  <si>
    <t>Delhi</t>
  </si>
  <si>
    <t>TAGORE SENIOR SECONDARY SCHOOL</t>
  </si>
  <si>
    <t>CENTRAL BOARD OF SECONDARY EDUCATION, NEW DELHI</t>
  </si>
  <si>
    <t>2020-Apr</t>
  </si>
  <si>
    <t>SHRI MATA VAISHNO DEVI UNIVERSITY, KATRA</t>
  </si>
  <si>
    <t>2021-Oct</t>
  </si>
  <si>
    <t>AutoCAD,MS Office,Primavera,Revit,Staad Pro,Microsoft Projects, RIB CostX</t>
  </si>
  <si>
    <t>Geoquest India | Operations (Project Management/Planning) | New Delhi | May 2026 | Jun 2026 | 8 Weeks | Campus Internship
GIRDHARI LAL CONSTRUCTIONS PRIV LIMITED | SUMMER INTERN | Gurgaon | Jun 2024 | Jul 2024 | 5.5714285714286 Weeks
GIRDHARI LAL CONSTRUCTIONS PRIV LIMITED | SUMMER INTERN | Delhi | Jun 2023 | Jul 2023 | 4.5714285714286 Weeks
KAMLADITYYA CONSTRUCTION PRIVATE LIMITED | Summer Intern | Delhi | Jul 2022 | Aug 2022 | 3.1428571428571 Weeks</t>
  </si>
  <si>
    <t>Primavera P6 Unveiled: Step-by-Step Beginner's Training
AutoCAD2020 2D Basics &amp; Advanced(Full Projects Civil + Arch)
Revit- Mass Modelling- From Basic to Advanced level
SketchUp 2023: The A-Z Course to Mastering 3D Modeling
Adobe Photoshop CC: Essentials Photoshop Course Zero to Hero
Diversity and Inclusion in the Workplace
Finance for Non-Financial Managers</t>
  </si>
  <si>
    <t>P25700613</t>
  </si>
  <si>
    <t>SARUMATHI</t>
  </si>
  <si>
    <t>C</t>
  </si>
  <si>
    <t>Sarumathi C</t>
  </si>
  <si>
    <t>sarumathichinnaiyan32@gmail.com</t>
  </si>
  <si>
    <t>p25700613@student.nicmar.ac.in</t>
  </si>
  <si>
    <t>03-Feb-2003</t>
  </si>
  <si>
    <t>ENGLISH,TAMIL,HINDI</t>
  </si>
  <si>
    <t>2607 5741 3904</t>
  </si>
  <si>
    <t>CHINNAIYAN.S</t>
  </si>
  <si>
    <t>AGRICULTURE</t>
  </si>
  <si>
    <t>RAMAMIRTHAM.C</t>
  </si>
  <si>
    <t>615,SOUTH STREET,THIRUMANGALAKKOTAI WEST,ORATHANADU(TK),THANJAVUR(DT)</t>
  </si>
  <si>
    <t>Thanjavur</t>
  </si>
  <si>
    <t>Tamil Nadu</t>
  </si>
  <si>
    <t>BRINDHAVAN HIGHER SECONDARY SCHOOL</t>
  </si>
  <si>
    <t>STATE BOARD OF SCHOOL EXAMINATIONS,TAMILNADU</t>
  </si>
  <si>
    <t>SASTRA DEEMED TO BE UNIVERSITY,THANJAVUR</t>
  </si>
  <si>
    <t>AutoCAD, MS Office, MS Project, Primavera, Excel, ArcGIS, Power BI</t>
  </si>
  <si>
    <t>DRA HOMES AND DEVELOPERS | GET-CONTRACTS &amp; QS | CHENNAI | Jul 2024 | Feb 2025 | 0Y 6M | 2.16</t>
  </si>
  <si>
    <t>0 Years 6 Months</t>
  </si>
  <si>
    <t>BECHTEL INDIA PRIVATE LIMITED | PROJECT CONTROLS | Gurgaon, HaryanaGurgaon,Haryana | May 2026 | Jul 2026 | 7.5714285714286 Weeks | Campus Internship
CHENNAI METROPOLITIAN DEVELOPMENT AUTHORITY-CMDA | SUMMER INTERN | CHENNAI | Dec 2023 | Mar 2024 | 14.857142857143 Weeks</t>
  </si>
  <si>
    <t>Shaping Urban Futures
Renewable Energy and Green Building  Entrepreneurship</t>
  </si>
  <si>
    <t>P25700476</t>
  </si>
  <si>
    <t>BIKI</t>
  </si>
  <si>
    <t>KHARKA</t>
  </si>
  <si>
    <t>Biki Kharka</t>
  </si>
  <si>
    <t>bikki.kharka@gmail.com</t>
  </si>
  <si>
    <t>p25700476@student.nicmar.ac.in</t>
  </si>
  <si>
    <t>27-Jan-1999</t>
  </si>
  <si>
    <t>English , Hindi , Assamese and Nepali</t>
  </si>
  <si>
    <t>6053 6816 7942</t>
  </si>
  <si>
    <t>TANKA BAHADUR KHARKA CHETRY</t>
  </si>
  <si>
    <t>SUNITA CHETRY</t>
  </si>
  <si>
    <t>Village :- Natun Hawly _x000D_
Post Office :- Natun Hawly_x000D_
District :- Tamulpur _x000D_
Police Station :- Tamulpur_x000D_
B.T.R , Assam</t>
  </si>
  <si>
    <t>Baksa</t>
  </si>
  <si>
    <t>Assam</t>
  </si>
  <si>
    <t>SAINIK SCHOOL GOALPARA</t>
  </si>
  <si>
    <t>CENTRAL BOARD OF SECONDARY EDUCATION , GOALPARA / ASSAM</t>
  </si>
  <si>
    <t>RD JUNIOR COLLEGE DIGBOI</t>
  </si>
  <si>
    <t>ASSAM HIGHER SECONDARY EDUCATION COUNCIL , DIGBOI/ASSAM</t>
  </si>
  <si>
    <t>GAUHATI UNIVERSITY</t>
  </si>
  <si>
    <t>ASSAM ENGINEERING COLLEGE , GUWAHATI / ASSAM</t>
  </si>
  <si>
    <t>AutoCAD,MS Office,MS Project,Primavera,CostX , Revit</t>
  </si>
  <si>
    <t>Centre for Microfinance &amp; Livelihood (CML) An Initiative of TATA TRUSTS | Consultant - Programme Associate (Cluster Coordinator) | Assam | Aug 2021 | Apr 2023 | 1Y 8M | 3.6</t>
  </si>
  <si>
    <t>Jyoti Structures Limited | Intern | Bhuj Gujarat | May 2026 | Jul 2026 | 8.7142857142857 Weeks | Campus Internship</t>
  </si>
  <si>
    <t>P25700459</t>
  </si>
  <si>
    <t>HARSHAL</t>
  </si>
  <si>
    <t>PATIL</t>
  </si>
  <si>
    <t>Harshal Dilip Patil</t>
  </si>
  <si>
    <t>hdharshalpatil@gmail.com</t>
  </si>
  <si>
    <t>p25700459@student.nicmar.ac.in</t>
  </si>
  <si>
    <t>26-May-2001</t>
  </si>
  <si>
    <t>4850 6062 5772</t>
  </si>
  <si>
    <t>JAYA</t>
  </si>
  <si>
    <t>HOUSEMAKER</t>
  </si>
  <si>
    <t>4, Dattadurga Nagar, Dr. Hedgewar Nagar, Dharangaon</t>
  </si>
  <si>
    <t>Jalgaon</t>
  </si>
  <si>
    <t>SARJAI DAMODAR KUDE HIGHSCHOOL, DHARANGAON</t>
  </si>
  <si>
    <t>SECONDARY SCHOOL CERTIFICATE EXAMINATION - NASHIK DIVISIONAL BOARD</t>
  </si>
  <si>
    <t>ARTS, COMMERCE AND SCIENCE COLLEGE, DHARANGAON</t>
  </si>
  <si>
    <t>HIGHER SECONDARY CERTIFICATE EXAMINATION - NASHIK DIVISIONAL BOARD</t>
  </si>
  <si>
    <t>G H RAISONI COLLEGE OF ENGINEERING AND MANAGEMENT, PUNE</t>
  </si>
  <si>
    <t>AutoCAD, MS Office, MS Project, Primavera P6,CostX,Cost Control, Change Management</t>
  </si>
  <si>
    <t>Acotech Consultants Private Limited | Contract Engineer | Mumbai | Aug 2023 | Jun 2025 | 1Y 9M | 4.75</t>
  </si>
  <si>
    <t>1 Year 9 Months</t>
  </si>
  <si>
    <t>MASIN PROJECTS PRIVATE LIMITED | Summer Intern – Delay &amp; Quantum Analysis | Navi Mumbai | May 2026 | Jul 2026 | 8.7142857142857 Weeks | Campus Internship
CSIR - National Environmental Engineering Research Institute | Intern | Nagpur | Dec 2022 | Jun 2023 | 25.857142857143 Weeks</t>
  </si>
  <si>
    <t>Databricks Fundamentals Accreditation by Databricks, June 2025
GIS (Elite Mode) NPTEL by IIT Roorkee
Contract Management by The World Bank Group
Construction Project Management by Columbia University (Coursera), June 2025
Generative AI Overview for Project Managers by Project Management Institute (PMI), 2025
Finance for Non-Financial Managers - EMORY University (Coursera)
Construction Contract Management - Udemy
Data Analysis by S.P.J.I.M.R.</t>
  </si>
  <si>
    <t>P25700453</t>
  </si>
  <si>
    <t>PRANAY</t>
  </si>
  <si>
    <t>UDAY</t>
  </si>
  <si>
    <t>AINCHWAR</t>
  </si>
  <si>
    <t>Pranay Uday Ainchwar</t>
  </si>
  <si>
    <t>pranay591999@gmail.com</t>
  </si>
  <si>
    <t>p25700453@student.nicmar.ac.in</t>
  </si>
  <si>
    <t>05-Sep-1999</t>
  </si>
  <si>
    <t>English, Hindi &amp; Marathi</t>
  </si>
  <si>
    <t>9679 4909 2141</t>
  </si>
  <si>
    <t>UDAY AINCHWAR</t>
  </si>
  <si>
    <t>VANITA  AINCHWAR</t>
  </si>
  <si>
    <t>Ward No 3, Bhangaram Talodhi Ta. Gondpipari</t>
  </si>
  <si>
    <t>Chandrapur</t>
  </si>
  <si>
    <t>SHREE SWAMINARAYAN GURUKUL VIDYALAYA</t>
  </si>
  <si>
    <t>CENTRAL BOARD OF SECONDARY EDUCATION, HYDERABAD</t>
  </si>
  <si>
    <t>SHIKSHAN MAHARSHI LATE SHRIHARI JIWATODE JUNIOR COLLEGE</t>
  </si>
  <si>
    <t>MAHARASHTRA STATE BOARD OF SECONDARY AND HIGHER SECONDARY EDUCATION, CHANDRAPUR</t>
  </si>
  <si>
    <t>RASHTRASANT TUKADOJI MAHARAJ NAGPUR UNIVERSITY</t>
  </si>
  <si>
    <t>PRIYADARSHINI COLLEGE OF ENGINEERING, NAGPUR</t>
  </si>
  <si>
    <t>AutoCAD,MS Office,MS Project,Primavera P6,Revit,CostX,Cet Configura Software</t>
  </si>
  <si>
    <t>HNI India Pvt. Ltd. | GET, Design &amp; Proposal | Nagpur, Maharashtra | Feb 2024 | Jun 2025 | 1Y 4M | 2.5</t>
  </si>
  <si>
    <t>1 Year 4 Months</t>
  </si>
  <si>
    <t>SANGAM ENGINEERS | SITE EXECUTION &amp; PROJECT CONTROLS INTERN | Vapi, Gujrat | May 2026 | Jul 2026 | 8.7142857142857 Weeks | Campus Internship
CONCRETE TECHNO | INTERN  | CHANDRAPUR, MAHARASHTRA  | Jul 2021 | Aug 2021 | 4.2857142857143 Weeks</t>
  </si>
  <si>
    <t>Construction Equipment Maintenance &amp; Safety by L&amp;T
Foundations of Project Management
Data Analysis
Work Smarter with Microsoft Excel
Finance for Non-Financial Managers
Ethics in Engineering Practise
Green Building Assessment &amp; Certification by L&amp;T</t>
  </si>
  <si>
    <t>P25701107</t>
  </si>
  <si>
    <t>GEETHIKA</t>
  </si>
  <si>
    <t>S S</t>
  </si>
  <si>
    <t>Geethika S S</t>
  </si>
  <si>
    <t>geethikamadothil@gmail.com</t>
  </si>
  <si>
    <t>p25701107@student.nicmar.ac.in</t>
  </si>
  <si>
    <t>29-Sep-2003</t>
  </si>
  <si>
    <t>4548 8938 9312</t>
  </si>
  <si>
    <t>SHAJU S</t>
  </si>
  <si>
    <t>SUB ENGINEER, KERALA STATE ELECTRICITY BOARD</t>
  </si>
  <si>
    <t>SINDHU V R</t>
  </si>
  <si>
    <t>BANK EMPLOYEE, KERALA STATE COOPERATIVE BANK</t>
  </si>
  <si>
    <t>Mampazhakonathu Madothil, Kachani, Karakulam,Thiruvananthapuram</t>
  </si>
  <si>
    <t>SARASWATHI VIDYALAYA</t>
  </si>
  <si>
    <t>CENTRAL BOARD OF SECONDARY EDUCATION, KERALA</t>
  </si>
  <si>
    <t>GOVERNMENT ENGINEERING COLLEGE, BARTON HILL, THIRUVANATHAPURAM, KERALA</t>
  </si>
  <si>
    <t xml:space="preserve">AutoCAD, MS Office, MS Project, Primavera P6, Advanced Microsoft Excel </t>
  </si>
  <si>
    <t>Bangalore Metro Rail Corporation Limited (BMRCL) | Site Execution | Bangalore, Karnataka | May 2026 | Jul 2026 | 8.7142857142857 Weeks | Campus Internship
KERALA RAIL DEVELOPMENT COOPERATION | INTERN | THIRUVANANTHAPURAM, KERALA | May 2025 | Jun 2025 | 5.5714285714286 Weeks
Kerala Water Authority | Intern | Thiruvananthapuram, Kerala | May 2023 | May 2023 | 0.85714285714286 Weeks</t>
  </si>
  <si>
    <t>P25700354</t>
  </si>
  <si>
    <t>BHOOMIKA</t>
  </si>
  <si>
    <t>M S</t>
  </si>
  <si>
    <t>Bhoomika M S</t>
  </si>
  <si>
    <t>bhoomibhoomika772001@gmail.com</t>
  </si>
  <si>
    <t>p25700354@student.nicmar.ac.in</t>
  </si>
  <si>
    <t>07-Jul-2001</t>
  </si>
  <si>
    <t>English, Hindi, Kannada and Telugu</t>
  </si>
  <si>
    <t>6308 8158 5594</t>
  </si>
  <si>
    <t>SATISH BABU M S</t>
  </si>
  <si>
    <t>PROFESSOR</t>
  </si>
  <si>
    <t>V KATHYAYINI</t>
  </si>
  <si>
    <t>#59, 1st Stage 18A Cross, E Block, Mahendra Enclave, Near Kavitha Bakery, JP Nagar</t>
  </si>
  <si>
    <t>CHAITRA HIGH SCHOOL</t>
  </si>
  <si>
    <t>NARAYANA JUNIOR COLLEGE</t>
  </si>
  <si>
    <t>TELANGANA STATE BOARD OF INTERMEDIATE EDUCATION</t>
  </si>
  <si>
    <t>THE NATIONAL INSTITUTE OF ENGINEERING</t>
  </si>
  <si>
    <t>MS Project, Primavera P6, Building Information Modelling (BIM), AutoCAD, MS Office</t>
  </si>
  <si>
    <t>Nina Percept Pvt Ltd (A subsidiary of Pidilite Industries Ltd) | Executive - Project Planning, Monitoring &amp; Controls | Bengaluru/ Mumbai | Aug 2023 | Jan 2025 | 1Y 4M | 3.2
Eleganz Interiors Ltd | Project Coordinator | Bengaluru | Jan 2025 | Jun 2025 | 0Y 5M | 5.4</t>
  </si>
  <si>
    <t>Prestige Estates Projects Limited | Site and Project Planning Intern | Bengaluru | May 2026 | Jul 2026 | 8.5714285714286 Weeks | Campus Internship
PUBLIC WORKS DEPARTMENT OFFICE, MYSURU | INTERNSHIP TRAINEE | MYSURU | Aug 2022 | Sep 2022 | 6.1428571428571 Weeks</t>
  </si>
  <si>
    <t>P25700199</t>
  </si>
  <si>
    <t>MOHIT</t>
  </si>
  <si>
    <t>KAKDE</t>
  </si>
  <si>
    <t>Mohit Kakde</t>
  </si>
  <si>
    <t>mohitkakde199@gmail.com</t>
  </si>
  <si>
    <t>p25700199@student.nicmar.ac.in</t>
  </si>
  <si>
    <t>23-Sep-2000</t>
  </si>
  <si>
    <t>4866 0472 2489</t>
  </si>
  <si>
    <t>VASANT KAKDE</t>
  </si>
  <si>
    <t>BANKER (RETD.)</t>
  </si>
  <si>
    <t>CHANDA KAKDE</t>
  </si>
  <si>
    <t>Behind Jajoo Hospital , Datta Mandir Ward,Warora</t>
  </si>
  <si>
    <t>ST. ANNE'S PUBLIC SCHOOL,WARORA</t>
  </si>
  <si>
    <t>CENTRAL BOARD OF SECONDARY EDUCATION ,DELHI</t>
  </si>
  <si>
    <t>SHRI JAYANTRAO WANJARI JUNIOR COLLEGE,WADODA</t>
  </si>
  <si>
    <t>SAVITRIBAI PHULE PUNE UNIVERSITY,PUNE</t>
  </si>
  <si>
    <t>K.K WAGH INSTITUTE OF ENGINEERING EDUCATION AND RESEARCH,NASHIK</t>
  </si>
  <si>
    <t>AutoCAD,MS Office,MS Project,Primavera,PowerBI,Microsoft Excel,SQL</t>
  </si>
  <si>
    <t>Sobha Limited | Project Planning Intern | Gurugram | May 2026 | Jul 2026 | 9 Weeks | Campus Internship</t>
  </si>
  <si>
    <t>Project Management Basics for Non-Project Managers
Finance for Non-Financial Managers
AutoCAD</t>
  </si>
  <si>
    <t>P25700399</t>
  </si>
  <si>
    <t>MANOJ</t>
  </si>
  <si>
    <t>GOWDA</t>
  </si>
  <si>
    <t>R C</t>
  </si>
  <si>
    <t>Manoj Gowda R C</t>
  </si>
  <si>
    <t>manojgowdarc@gmail.com</t>
  </si>
  <si>
    <t>p25700399@student.nicmar.ac.in</t>
  </si>
  <si>
    <t>16-Jan-2004</t>
  </si>
  <si>
    <t>ENGLISH,KANNADA,TELUGU,HINDI</t>
  </si>
  <si>
    <t>5070 3908 5218</t>
  </si>
  <si>
    <t>R.A CHANDRAPPA</t>
  </si>
  <si>
    <t>FARMAR</t>
  </si>
  <si>
    <t>BHAGYAMMA</t>
  </si>
  <si>
    <t>REDDIHALLI (V) , DAVANAHALLI (T),BANGALORE RURAL (D), 562129</t>
  </si>
  <si>
    <t>Bangalore Rural</t>
  </si>
  <si>
    <t>NANDINI VIDYANIKETHANA H S</t>
  </si>
  <si>
    <t>JSS POLYTECHNIC / BGS POLYTECHNIC , KARNATAKA</t>
  </si>
  <si>
    <t>2022-Apr</t>
  </si>
  <si>
    <t>NEW HORIZON COLLEGE OF ENGINEERING , BENGALURU</t>
  </si>
  <si>
    <t>2022-Dec</t>
  </si>
  <si>
    <t>AutoCAD, MS Office, MS Project, P6 primavera,CostX,AutoCAD Civil 3D, MS Excel, BIM</t>
  </si>
  <si>
    <t>Rodic Consultants Pvt Ltd | Business Development | Delhi | May 2026 | Jul 2026 | 8.7142857142857 Weeks | Campus Internship
Cendrol Contruction Contracts Pvt Ltd | Construction Project Engineer Intern | Bengaluru  | Jan 2025 | Mar 2025 | 6.7142857142857 Weeks</t>
  </si>
  <si>
    <t>Ethics in Engineering Practice
Finance for Non-Financial Managers
Google Project Management</t>
  </si>
  <si>
    <t>P25700113</t>
  </si>
  <si>
    <t>PARMAR</t>
  </si>
  <si>
    <t>KIRPALSINH</t>
  </si>
  <si>
    <t>NARENDRASINH</t>
  </si>
  <si>
    <t>Parmar Kirpalsinh Narendrasinh</t>
  </si>
  <si>
    <t>parmarkirpal4189@gmail.com</t>
  </si>
  <si>
    <t>p25700113@student.nicmar.ac.in</t>
  </si>
  <si>
    <t>20-Dec-2002</t>
  </si>
  <si>
    <t>GUJARATI, HINDI AND ENGLISH</t>
  </si>
  <si>
    <t>6102 0358 9494</t>
  </si>
  <si>
    <t>NARENDRASINH PARMAR</t>
  </si>
  <si>
    <t>TALUKA HEALTH SUPERVISOR</t>
  </si>
  <si>
    <t>BHAVNABEN PARMAR</t>
  </si>
  <si>
    <t>A7 Shastri Park Society, Nava Bajar, Karjan</t>
  </si>
  <si>
    <t>Vadodara</t>
  </si>
  <si>
    <t>PRAMUKH SWAMI VIDHYALAYA</t>
  </si>
  <si>
    <t>GUJARAT SECONDARY &amp; HIGHER SECONDARY EDUCATION BOARD, GUJARAT</t>
  </si>
  <si>
    <t>SARDAR VALLBHBHAI NATIONAL INSTITUTE OF TECHNOLOGY</t>
  </si>
  <si>
    <t>SARDAR VALLBHBHAI NATIONAL INSTITUTE OF TECHNOLOGY, SURAT</t>
  </si>
  <si>
    <t>AutoCAD,MS Office,MS Project, Primavera, Power BI</t>
  </si>
  <si>
    <t>ANP Shelter LLP | INTERNSHIP TRAINEE | Pune | May 2026 | Jul 2026 | 8.7142857142857 Weeks | Campus Internship
GUJARAT ALKALIES AND CHEMICALS LIMITED | APPRENTICE GRADUATE ENGINEER | DAHEJ | Apr 2025 | Jun 2025 | 12.714285714286 Weeks
NATIONAL HIGHWAY AUTHORITY OF INDIA, PIU-SURAT | INTERNSHIP TRAINEE | SURAT | Jan 2024 | Apr 2024 | 14.714285714286 Weeks</t>
  </si>
  <si>
    <t>P25700349</t>
  </si>
  <si>
    <t>ROBIN</t>
  </si>
  <si>
    <t>SINGH</t>
  </si>
  <si>
    <t>Robin Singh</t>
  </si>
  <si>
    <t>robinsingh6250@gmail.com</t>
  </si>
  <si>
    <t>p25700349@student.nicmar.ac.in</t>
  </si>
  <si>
    <t>15-Sep-1998</t>
  </si>
  <si>
    <t>4768 5712 8424</t>
  </si>
  <si>
    <t>SAJEEWAN SINGH</t>
  </si>
  <si>
    <t>FARMING</t>
  </si>
  <si>
    <t>SUSHEELA SINGH</t>
  </si>
  <si>
    <t>Indira Nagar Nyotani Unnao</t>
  </si>
  <si>
    <t>Unnao</t>
  </si>
  <si>
    <t>K R B SINGH INTER COLLEGE</t>
  </si>
  <si>
    <t>UTTAR PRADESH STATE BOARD OF HIGH SCHOOL AND INTERMEDIATE EDUCATION</t>
  </si>
  <si>
    <t>2012-Jul</t>
  </si>
  <si>
    <t>2014-Jul</t>
  </si>
  <si>
    <t>DR. A.P.J ABDUL KALAM TECHNICAL UNIVERSITY, UP</t>
  </si>
  <si>
    <t>BANSAL INSTITUTE OF ENGINEERING &amp; TECHNOLOGY</t>
  </si>
  <si>
    <t>2020-Sep</t>
  </si>
  <si>
    <t>AutoCAD,MS Office,Microsoft Excel, Primavera P6, Revit, Cost X</t>
  </si>
  <si>
    <t>Neccon Power &amp; Infra Ltd | Civil Engineer | Hajo Assam | Nov 2021 | Feb 2025 | 3Y 2M | 3.6
Quess Corp Limited | Civil Engineer | Velgatoor Telangana | Feb 2025 | Jul 2025 | 0Y 4M | 4.85</t>
  </si>
  <si>
    <t>Kamala Farms (Kayne Bio Sciences Ltd.) | Project Execution Intern | Hyderabad | May 2026 | Jul 2026 | 8.7142857142857 Weeks | Campus Internship
U. P Rajkiya Nirmad Nigam Limited Lucknow Uttar Pradesh. | Summer Trainee | Lucknow | Jul 2018 | Jul 2018 | 4.1428571428571 Weeks
Research Designs and standards organisation Manak Nagar Lucknow Uttar Pradesh | Summer Trainee | Lucknow | Jun 2019 | Jul 2019 | 5.5714285714286 Weeks</t>
  </si>
  <si>
    <t>P25700516</t>
  </si>
  <si>
    <t>SURESH</t>
  </si>
  <si>
    <t>DABHOLKAR</t>
  </si>
  <si>
    <t>Yash Suresh Dabholkar</t>
  </si>
  <si>
    <t>dabholkaryash90@gmail.com</t>
  </si>
  <si>
    <t>p25700516@student.nicmar.ac.in</t>
  </si>
  <si>
    <t>28-Feb-2000</t>
  </si>
  <si>
    <t>2846 3808 1620</t>
  </si>
  <si>
    <t>SNEHA</t>
  </si>
  <si>
    <t>GROUND FLOOR, NAVBHARAT SOCIETY, NEAR YASHODEEP CHOWK, WARJE</t>
  </si>
  <si>
    <t>At Post Gavane, Gavaliwadi Taluka Lanja Dist Ratnagiri</t>
  </si>
  <si>
    <t>Ratnagiri</t>
  </si>
  <si>
    <t>NEW ENGLISH SCHOOL, LANJA</t>
  </si>
  <si>
    <t>GOVERNMENT POLYTECHNIC, RATNAGIRI</t>
  </si>
  <si>
    <t>SINHGAD ACADEMY OF ENGINEERING, KONDHWA (BK), PUNE</t>
  </si>
  <si>
    <t>AutoCAD,MS Office, Microsoft Project</t>
  </si>
  <si>
    <t>Watmov Engineering Pvt Ltd | Associate Design Engineer | Pune | Dec 2022 | Apr 2024 | 1Y 4M | 3.5
Precision Precast Solutions (PPS) | Designer | Pune | May 2024 | Jul 2025 | 1Y 2M | 4.4</t>
  </si>
  <si>
    <t>2 Years 6 Months</t>
  </si>
  <si>
    <t>Cushman &amp; Wakefield | Project Management Intern | Pune | May 2026 | Jul 2026 | 8.7142857142857 Weeks | Campus Internship</t>
  </si>
  <si>
    <t>P25700325</t>
  </si>
  <si>
    <t>HARSH</t>
  </si>
  <si>
    <t>SUNIL</t>
  </si>
  <si>
    <t>JAMGADE</t>
  </si>
  <si>
    <t>Harsh Sunil Jamgade</t>
  </si>
  <si>
    <t>harshjamgade03@gmail.com</t>
  </si>
  <si>
    <t>p25700325@student.nicmar.ac.in</t>
  </si>
  <si>
    <t>03-Apr-2002</t>
  </si>
  <si>
    <t>ENGLISH, MARATHI, AND HINDI</t>
  </si>
  <si>
    <t>2812 0492 1127</t>
  </si>
  <si>
    <t>MADHURI</t>
  </si>
  <si>
    <t>SHAH LAYOUT, FETRI, KALMESHWAR ROAD, NAGPUR 441501</t>
  </si>
  <si>
    <t>WARD NO.1 MAHURZARI KALMESWAR ROAD NAGPUR RURAL</t>
  </si>
  <si>
    <t>BHAVAN'S B.P. VIDYA MANDIR, ASHTI</t>
  </si>
  <si>
    <t>CENTRAL BOARD OF SECONDARY EDUCATION (CBSE),NEW DELHI</t>
  </si>
  <si>
    <t>CENTRAL BOARD OF SECONDARY EDUCATION (CBSE), NEW DELHI</t>
  </si>
  <si>
    <t>RASHTRASANT TUKADOJI MAHARAJ NAGPUR UNIVERSITY, NAGPUR</t>
  </si>
  <si>
    <t>YESHWANTRAO CHAVAN COLLEGE OF ENGINEERING (YCCE), NAGPUR</t>
  </si>
  <si>
    <t>Primavera P6, MS Project, Power BI, Advanced MS Excel, AutoCAD, ArcGIS, QGIS, MS Office Suite</t>
  </si>
  <si>
    <t>Ahluwalia Contracts (India) Limited | Intern | Delhi NCR  | May 2026 | Jul 2026 | 8.7142857142857 Weeks | Campus Internship
SHREE CONSTRUCTION | CIVIL ENGINEERING INTERN | NAGPUR  | Jan 2024 | Apr 2024 | 17.142857142857 Weeks</t>
  </si>
  <si>
    <t>Google Project Management
GIS Basics
Getting Started with Mapping and Visualization
Getting Started with Imagery and Remote Sensing
ArcGIS Pro Basics
ArcGIS Online Basics
Power BI: Data Analytics and Data Preparation
Power BI: Data Modeling and Data Analysis
PowerBI for Beginners: Data transformation
Power BI: Data Secure, Governance, and Workspace Management
Finance for Non-Financial Managers
Estimating Fundamentals
Data-Driven Decision- Making for Agile Organizations
Geospatial Techniques for Engineers</t>
  </si>
  <si>
    <t>P25700290</t>
  </si>
  <si>
    <t>SATISH</t>
  </si>
  <si>
    <t>Soham Satish Raut</t>
  </si>
  <si>
    <t>sohamraut22@gmail.com</t>
  </si>
  <si>
    <t>p25700290@student.nicmar.ac.in</t>
  </si>
  <si>
    <t>22-Aug-1999</t>
  </si>
  <si>
    <t>8829 7613 5494</t>
  </si>
  <si>
    <t>SATISH RAUT</t>
  </si>
  <si>
    <t>SONALI RAUT</t>
  </si>
  <si>
    <t>FLAT NO. 6, SIDDHI APARTMENT, NEAR WARJE BRIDGE</t>
  </si>
  <si>
    <t>Prabhag No. 1, Bayja Bhavan, House No. 12-B, Butibori</t>
  </si>
  <si>
    <t>ST. CLARET SCHOOL</t>
  </si>
  <si>
    <t>SRI CHAITANYA JUNIOR COLLEGE</t>
  </si>
  <si>
    <t>TELANGANA STATE BOARD OF INTERMEDIATE EDUCATION, HYDERABAD</t>
  </si>
  <si>
    <t>2015-Jul</t>
  </si>
  <si>
    <t>YESHWANTRAO CHAVAN COLLEGE OF ENGINEERING (YCCE), MAHARASHTRA</t>
  </si>
  <si>
    <t>AutoCAD,MS Office,MS Project,Primavera,Autodesk Revit</t>
  </si>
  <si>
    <t>TRIAA Housing | Jr Site Engineer | Pune | Jan 2024 | Jun 2025 | 1Y 5M | 3.6</t>
  </si>
  <si>
    <t>1 Year 5 Months</t>
  </si>
  <si>
    <t>Malani Group-Real Estate Division | Executive-Contracts Management | Pune | May 2026 | Jul 2026 | 8.5714285714286 Weeks | Campus Internship
Pune Municipal Corporation | Trainee Engineer | Pune | Jul 2022 | Jul 2023 | 52.142857142857 Weeks
Maharashtra Metro Rail Corporation Limited | Intern | Nagpur | Feb 2021 | Mar 2021 | 6 Weeks</t>
  </si>
  <si>
    <t>P25700356</t>
  </si>
  <si>
    <t>RUSHIKESH</t>
  </si>
  <si>
    <t>JAGTAP</t>
  </si>
  <si>
    <t>Rushikesh Atul Jagtap</t>
  </si>
  <si>
    <t>rushiatul@gmail.com</t>
  </si>
  <si>
    <t>p25700356@student.nicmar.ac.in</t>
  </si>
  <si>
    <t>10-Oct-2000</t>
  </si>
  <si>
    <t>8442 2391 5724</t>
  </si>
  <si>
    <t>ATUL JAGTAP</t>
  </si>
  <si>
    <t>SELF-EMPLOYED</t>
  </si>
  <si>
    <t>SUMATI JAGTAP</t>
  </si>
  <si>
    <t>B/104, Jijau CHS, Sec- 17, Kamothe, Panvel.</t>
  </si>
  <si>
    <t>Raigad</t>
  </si>
  <si>
    <t>MNR SCHOOL OF EXCELLENCE</t>
  </si>
  <si>
    <t>CBSE</t>
  </si>
  <si>
    <t>GOVERNMENT POLYTECHNIC THANE, MUMBAI</t>
  </si>
  <si>
    <t>SARASWATI COLLEGE OF ENGINEERING, KHARGHAR, MAHARASHTRA</t>
  </si>
  <si>
    <t>AutoCAD,MS Office,MS Project,Revit,qgis</t>
  </si>
  <si>
    <t>Zyeta Pvt. Ltd. | Intern (Project Co-ordination) | Bengaluru | May 2026 | Jul 2026 | 8.5714285714286 Weeks | Campus Internship
Girish Enterprises Pvt. Ltd. | Trainee | Dronagiri, JNPT, Navi Mumbai | Jan 2022 | Mar 2022 | 6.1428571428571 Weeks
BG Shirke Construction Technology Pvt. Ltd. | Trainee | Taloja, Navi Mumbai | Feb 2021 | Feb 2021 | 2.1428571428571 Weeks</t>
  </si>
  <si>
    <t>Autodesk Revit
NPTEL Design of Steel Structures</t>
  </si>
  <si>
    <t>P25700220</t>
  </si>
  <si>
    <t>YADHUNANDH</t>
  </si>
  <si>
    <t>GUNJARA</t>
  </si>
  <si>
    <t>Yadhunandh Gunjara</t>
  </si>
  <si>
    <t>gunjarayadhunandh@gmail.com</t>
  </si>
  <si>
    <t>p25700220@student.nicmar.ac.in</t>
  </si>
  <si>
    <t>15-Feb-2004</t>
  </si>
  <si>
    <t>English,Telugu,Hindi</t>
  </si>
  <si>
    <t>2296 4734 9130</t>
  </si>
  <si>
    <t>G N PRAKASH BABU</t>
  </si>
  <si>
    <t>SR.SSO-ACCOUNTS, SOUTH CENTRAL RAILWAYS</t>
  </si>
  <si>
    <t>K UMADEVI</t>
  </si>
  <si>
    <t>20/212-G-6, Icon Square Apartment, Vijaya Nagar Colony, Guntakal</t>
  </si>
  <si>
    <t>Anantapur</t>
  </si>
  <si>
    <t>NARAYANA EM HIGH SCHOOL</t>
  </si>
  <si>
    <t>GUNTAKAL, ANDHRA PRADESH</t>
  </si>
  <si>
    <t>BOARD OF INTERMEDIATE EDUCATION, VIJAYAWADA, ANDHRA PRADESH</t>
  </si>
  <si>
    <t>VELLORE INSTITUTE OF TECHNOLOGY</t>
  </si>
  <si>
    <t>VELLORE INSTITUTE OF TECHNOLOGY, VELLORE, TAMIL NADU</t>
  </si>
  <si>
    <t>Goa State Infrastructure Development Corporation Limited | Site execution Engineer | Goa | May 2026 | Jul 2026 | 8.7142857142857 Weeks | Campus Internship
Elemental Realty Private Limited | Site Engineer | Hyderbad | Sep 2023 | Oct 2023 | 4.2857142857143 Weeks</t>
  </si>
  <si>
    <t>P25700161</t>
  </si>
  <si>
    <t>ISHWAR</t>
  </si>
  <si>
    <t>MALAGI</t>
  </si>
  <si>
    <t>Ishwar Malagi</t>
  </si>
  <si>
    <t>malagiishwar529@gmail.com</t>
  </si>
  <si>
    <t>p25700161@student.nicmar.ac.in</t>
  </si>
  <si>
    <t>28-Jul-2001</t>
  </si>
  <si>
    <t>ENGLISH, HINDI, KANNADA AND TELUGU</t>
  </si>
  <si>
    <t>4651 4137 3877</t>
  </si>
  <si>
    <t>DYAVAPPA</t>
  </si>
  <si>
    <t>HANAMAVVA</t>
  </si>
  <si>
    <t>S/O Dyavappa, Muttalageri_x000D_
Po:Muttalageri, Dist:Bagalkot, Karnataka-587201</t>
  </si>
  <si>
    <t>Bagalkot</t>
  </si>
  <si>
    <t>SHRI SWAMI VIVEKANANDA ENGLISH MEDIUM HIGH SCHOOL, CHALUKYANAGAR, BADAMI</t>
  </si>
  <si>
    <t>VAGDEVI INDP PU COLLEGE, SHIGIKERI B-R BYEPASS RD, BAGALKOT</t>
  </si>
  <si>
    <t>KLS GOGTE INSTITUTE OF TECHNOLOGY, BELAGAVI</t>
  </si>
  <si>
    <t>BELAGAVI</t>
  </si>
  <si>
    <t>AutoCAD,MS Office,MS Project,ERP Software,Project Management Software</t>
  </si>
  <si>
    <t>Nina Percept Pvt Ltd, Subsidiary of Pidilite Industries. | Engineer - QAQC | Bengaluru | Aug 2023 | Jun 2025 | 1Y 9M | 3.6</t>
  </si>
  <si>
    <t>Rodic Consultants Pvt. Ltd | Business Development | New Delhi | May 2026 | Jul 2026 | 8.5714285714286 Weeks | Campus Internship
Indian Institute of Technology, Madras | Student Intern - Ambient Air Quality Monitoring and Analysis. | Chennai | Aug 2022 | Oct 2022 | 7.4285714285714 Weeks</t>
  </si>
  <si>
    <t>Plastic Waste Management
Intellectual Property Rights and Competition Law
English Language for Competitive Exams</t>
  </si>
  <si>
    <t>P25700195</t>
  </si>
  <si>
    <t>ANKIT</t>
  </si>
  <si>
    <t>BHAURAO</t>
  </si>
  <si>
    <t>AGLAWE</t>
  </si>
  <si>
    <t>Ankit Bhaurao Aglawe</t>
  </si>
  <si>
    <t>ankitaglawe1@gmail.com</t>
  </si>
  <si>
    <t>p25700195@student.nicmar.ac.in</t>
  </si>
  <si>
    <t>01-May-1998</t>
  </si>
  <si>
    <t>2940 8254 8662</t>
  </si>
  <si>
    <t>KANCHAN</t>
  </si>
  <si>
    <t>B1001, 10TH FLOOR, BEVERLY HILLS SOCIETY, DANGE CHAWK ROAD, NEAR ORRITEL HOTEL, BHATEWARA NAGAR, HINJEWADI, PIMPRI-CHINCHWAD</t>
  </si>
  <si>
    <t>At Tembhari, Near Alagondi-Borkhedi, Post Rama</t>
  </si>
  <si>
    <t>SOMALWAR HIGH SCHOOL, KHAMLA NAGPUR</t>
  </si>
  <si>
    <t>MAHARASHTRA STATE BOARD OF SECONDARY &amp; HIGHER SECONDARY EDUCATION PUNE</t>
  </si>
  <si>
    <t>2013-Mar</t>
  </si>
  <si>
    <t>2014-Mar</t>
  </si>
  <si>
    <t>GOVERNMENT POLYTECHNIC NAGPUR</t>
  </si>
  <si>
    <t>2014-Aug</t>
  </si>
  <si>
    <t>KAVAYITRI BAHINABAI CHAUDHARI NORTH MAHARASHTRA UNIVERSITY, JALGAON</t>
  </si>
  <si>
    <t>GOVERNMENT COLLEGE OF ENGINEERING JALGAON</t>
  </si>
  <si>
    <t>AutoCAD,Oracle Primavera P6 Professional,Microsoft Projects,RIB CostX,Autodesk Revit,Microsoft Excel,Microsoft Office</t>
  </si>
  <si>
    <t>Principle Security &amp; Allied Services Pvt. Lmt. | Project Engineer-Civil Works at VNIT Nagpur  | New Delhi | Aug 2022 | Jul 2024 | 1Y 11M | 5.65
K. R. Niwal &amp; Associates | Entry Level Engineer | Nagpur | Nov 2020 | Jul 2022 | 1Y 8M | 1.62</t>
  </si>
  <si>
    <t>3 Years 8 Months</t>
  </si>
  <si>
    <t>Gubbi Civil Engineers Ltd | Project Management Intern | Thane | May 2026 | Jul 2026 | 8.7142857142857 Weeks | Campus Internship
WAGHUR DAM DIVISION, JALGAON | INTERN | JALGOAN, MAHARASHTRA | Dec 2018 | Dec 2018 | 2 Weeks</t>
  </si>
  <si>
    <t>P25701124</t>
  </si>
  <si>
    <t>ARAVIND</t>
  </si>
  <si>
    <t>SHIBU</t>
  </si>
  <si>
    <t>Aravind Shibu</t>
  </si>
  <si>
    <t>aravindshibu2406@gmail.com</t>
  </si>
  <si>
    <t>P24700293@student.nicmar.ac.in</t>
  </si>
  <si>
    <t>06-Feb-2001</t>
  </si>
  <si>
    <t>English, Malayalam, Hindi</t>
  </si>
  <si>
    <t>Speaking</t>
  </si>
  <si>
    <t>5746 2689 3039</t>
  </si>
  <si>
    <t>SHIBU A</t>
  </si>
  <si>
    <t>SUJATHA G</t>
  </si>
  <si>
    <t>LIC EMPLOYEE</t>
  </si>
  <si>
    <t>Souparnika House, Court Junction 
Ponkunnam P.O Kottayam Kerala</t>
  </si>
  <si>
    <t>Souparnika House, Court Junction
Ponkunnam P.O Kottayam Kerala</t>
  </si>
  <si>
    <t>ST ANTONY'S PUBLIC SCHOOL KANJIRAPALLY KOTTAYAM</t>
  </si>
  <si>
    <t>AMAL JYOTHI COLLEGE OF  ENGINEERING KANJIRAPALLY, KERALA</t>
  </si>
  <si>
    <t>2024-Nov</t>
  </si>
  <si>
    <t>AutoCAD,MS Office,MS Project,Primavera,CANVA</t>
  </si>
  <si>
    <t>GlobalFair Inc | Project Management Intern  | Bengalore  | May 2026 | Jun 2026 | 8.1428571428571 Weeks | Campus Internship
K-DISC | YIP INTERNSHIP | KOTTAYAM | Jan 2024 | Mar 2024 | 8.5714285714286 Weeks
LIVIT  INTERIORS | MANAGEMENT AND CLIENT COORDINATOR | ERNAKULAM | Jul 2024 | Dec 2024 | 21.857142857143 Weeks
Kerala Public Works Department | Intern | Kottayam  | May 2023 | May 2023 | 0.71428571428571 Weeks</t>
  </si>
  <si>
    <t>Volunteer for NASA SPACE APPS CHALLENGE 2024
Course Completion on  STAAD.Pro
Course Completion on  Primavera Project Management
Certificate of Participation in Srishti, 10th National Level Project Exhibition and Competition
Certificate for being Career Ambassador in implementing the connect career to campus.
Course Completion on  AI Applications  for Civil Engineer
Energy Cell Regional Coordinator
Volunteer for NASA SPACE APPS CHALLENGE 2023</t>
  </si>
  <si>
    <t>P25700496</t>
  </si>
  <si>
    <t>SAMYAK</t>
  </si>
  <si>
    <t>SHAILESH</t>
  </si>
  <si>
    <t>SANCHETI</t>
  </si>
  <si>
    <t>Samyak Shailesh Sancheti</t>
  </si>
  <si>
    <t>sanchetisamyak450@gmail.com</t>
  </si>
  <si>
    <t>p25700496@student.nicmar.ac.in</t>
  </si>
  <si>
    <t>13-Aug-2000</t>
  </si>
  <si>
    <t>English , Hindi , Marathi , Marwadi</t>
  </si>
  <si>
    <t>9198 2908 1677</t>
  </si>
  <si>
    <t>BUSINESSMAN</t>
  </si>
  <si>
    <t>SAPNA</t>
  </si>
  <si>
    <t>FLAT NO 202 , LIVIA BY RATHI , DANGE CHOWK ROAD , BHUMKAR NAGAR, WAKAD , PIMPRI CHINCHWAD</t>
  </si>
  <si>
    <t>Shri Arihant Kapad Dalan  Tilak Road , Vaijapur</t>
  </si>
  <si>
    <t>Aurangabad</t>
  </si>
  <si>
    <t>SAINT MONICA HIGH SCHOOL</t>
  </si>
  <si>
    <t>MAHARASHTRA STATE BOARD OF SECONDARY AND HIGHER SECONDARY EDUCATION , AURANGABAD</t>
  </si>
  <si>
    <t>RAJE SAMBHAJI JUNIOR COLLEGE</t>
  </si>
  <si>
    <t>SAVITRIBAI PHULE UNIVERSITY</t>
  </si>
  <si>
    <t>SNJB'S LATE SAU K.B JAIN COLLEGE OF ENGINEERING , CHANDWAD , MAHARASHTRA</t>
  </si>
  <si>
    <t xml:space="preserve">AutoCAD , Ms office, Primavera </t>
  </si>
  <si>
    <t>Senghani creators pvt ltd | Trainee engineer  | Dombivli ,thane | Aug 2023 | Nov 2024 | 1Y 3M | 2.16
Runwal group | junior engineer | Dombivli Thane | Dec 2024 | Jun 2025 | 0Y 6M | 3.5</t>
  </si>
  <si>
    <t>Sribal construction company  | Intern | Bengaluru | May 2026 | Jul 2026 | 8.7142857142857 Weeks | Campus Internship</t>
  </si>
  <si>
    <t>Managing team conflict
Managing your emotional response to workplace stress
Communication foundations
Develop interpersonal skills for inclusive workplaces
Construction cost estimating and cost control
Renewable energy and green building entrepreneurship</t>
  </si>
  <si>
    <t>P25700718</t>
  </si>
  <si>
    <t>ADITYA</t>
  </si>
  <si>
    <t>VINAYAK</t>
  </si>
  <si>
    <t>SURADKAR</t>
  </si>
  <si>
    <t>Aditya Vinayak Suradkar</t>
  </si>
  <si>
    <t>adityavs1605@gmail.com</t>
  </si>
  <si>
    <t>p25700718@student.nicmar.ac.in</t>
  </si>
  <si>
    <t>16-May-1999</t>
  </si>
  <si>
    <t>3239 3047 7162</t>
  </si>
  <si>
    <t>DOCTOR</t>
  </si>
  <si>
    <t>MAMTA</t>
  </si>
  <si>
    <t>Flat No. 601, F-wing, Lake Castle Bldg, Opp. Gauripada Talao, Gauripada, Kalyan West, 421301</t>
  </si>
  <si>
    <t>LOURDES HIGH SCHOOL</t>
  </si>
  <si>
    <t>LAXMAN DEVRAM SONAWANE COLLEGE</t>
  </si>
  <si>
    <t>2017-Feb</t>
  </si>
  <si>
    <t>DILKAP RESEARCH INSTITUTE OF ENGINEERING AND MANAGEMENT STUDIES, NERAL</t>
  </si>
  <si>
    <t>2020-Jan</t>
  </si>
  <si>
    <t>AutoCAD, MS Office, MS Project, Primavera P6, Revit Architecture, Cost X, Etabs</t>
  </si>
  <si>
    <t>Kinjal Civilcon LLP | Jr. Planning Engineeer | Kalyan | Mar 2024 | Jul 2025 | 1Y 4M | 2.77</t>
  </si>
  <si>
    <t>Kabi &amp; Assosciates | Contracts &amp; Claim Management Intern  | Delhi | May 2026 | Jul 2026 | 8.7142857142857 Weeks | Campus Internship
Built Charms | Intern | Kalyan | Jun 2021 | Nov 2021 | 26 Weeks</t>
  </si>
  <si>
    <t>P25700467</t>
  </si>
  <si>
    <t>SURYANSH</t>
  </si>
  <si>
    <t>SONI</t>
  </si>
  <si>
    <t>Suryansh Soni</t>
  </si>
  <si>
    <t>suryanshsoni242003@gmail.com</t>
  </si>
  <si>
    <t>p25700467@student.nicmar.ac.in</t>
  </si>
  <si>
    <t>04-Feb-2004</t>
  </si>
  <si>
    <t>7776 9930 7378</t>
  </si>
  <si>
    <t>NARENDRA KUMAR SONI</t>
  </si>
  <si>
    <t>GOVERNMENT EMPOLYEE</t>
  </si>
  <si>
    <t>PRATIBHA PALLAV</t>
  </si>
  <si>
    <t>DAV Inter College Road, Chandu Ki Masjid Ke Pichhe, Mardan Naka, Kotwali Nagar, Banda</t>
  </si>
  <si>
    <t>Banda</t>
  </si>
  <si>
    <t>VIDYAWATI NIGAM MEMORIAL PUBLIC SCHOOL</t>
  </si>
  <si>
    <t>CBSE, NEW DELHI</t>
  </si>
  <si>
    <t>AutoCAD,MS Office,MS Project,Primavera,MS Excel,MS Powerpoint,ArcGIS,Power BI</t>
  </si>
  <si>
    <t>Prestige Estates Projects Limited | Site and Planning Engineer | Delhi | May 2026 | Jul 2026 | 8.5714285714286 Weeks | Campus Internship
Public Works Department (Building) Division Dhar Madhya Pradesh | Site engineer Intern | Dhar, Madhya Pradesh | Aug 2023 | Sep 2023 | 4 Weeks</t>
  </si>
  <si>
    <t>P25700247</t>
  </si>
  <si>
    <t>AISWARYA</t>
  </si>
  <si>
    <t>A J</t>
  </si>
  <si>
    <t>Aiswarya A J</t>
  </si>
  <si>
    <t>aiswaryaiverkala07@gmail.com</t>
  </si>
  <si>
    <t>P25700247@student.nicmar.ac.in</t>
  </si>
  <si>
    <t>19-Jul-2001</t>
  </si>
  <si>
    <t>Drawing,Reading Books</t>
  </si>
  <si>
    <t>O+</t>
  </si>
  <si>
    <t>2260 3641 0650</t>
  </si>
  <si>
    <t>JAYACHANDRAN PILLAI G</t>
  </si>
  <si>
    <t>KSFE SENIOR MANAGER</t>
  </si>
  <si>
    <t>ASHADEVI G</t>
  </si>
  <si>
    <t>KSFE ASSISTANT MANAGER</t>
  </si>
  <si>
    <t>SARAYU, Iverkala West North, Puthanampalam P O</t>
  </si>
  <si>
    <t>Kollam</t>
  </si>
  <si>
    <t>SARAYU Iverkala West North, Puthanampalam P O</t>
  </si>
  <si>
    <t>VIVEKANANDA H S FOR GIRLS KADAMBANAD</t>
  </si>
  <si>
    <t>KERALA BOARD OF PUBLIC EXAMINATION</t>
  </si>
  <si>
    <t>VGSS AHSS NEDIYAVILA</t>
  </si>
  <si>
    <t>BOARD OF HIGHER SECONDARY EXAMINATIONS, KOLLAM</t>
  </si>
  <si>
    <t>APJ  ABDUL KALAM TECHNOLOGICAL UNIVERSITY</t>
  </si>
  <si>
    <t>MAR BASELIOS COLLEGE OF ENGINEERING AND TECHNOLOGY, TRIVANDRUM</t>
  </si>
  <si>
    <t>2024-Aug</t>
  </si>
  <si>
    <t>AutoCAD, BIM, Revit, MS Project, Primavera, CostX, Staad Pro, PTV Vissim</t>
  </si>
  <si>
    <t>Econstruct Design &amp; Build Pvt. Ltd. | Project Management Intern | Banglore | May 2026 | Jun 2026 | 8.1428571428571 Weeks | Campus Internship
Local Self Government Department | Civil Engineering Intern | Pazhakulam | Mar 2023 | Mar 2023 | 1.4285714285714 Weeks
Public Work Department | Civil Engineering Intern | Thiruvananthapuram | Oct 2022 | Oct 2022 | 1.2857142857143 Weeks
Puthenvilayil Construction | Civil Engineering Intern | Thengamam  | Sep 2023 | Sep 2023 | 1.1428571428571 Weeks</t>
  </si>
  <si>
    <t>Advanced Microsoft Excel Formulas and Functions
Introduction to Programming Fundamentals
IoT for industrial applications
NPTEL -Integrated Waste Management for a Smart City
NPTEL-Japanese Language and Culture
NPTEL-Ethics in Engineering Practice
Construction Equipment Maintenance &amp; Safety
Finance for Non-Financial Managers
Data Analysis</t>
  </si>
  <si>
    <t>P25700628</t>
  </si>
  <si>
    <t>GANESH</t>
  </si>
  <si>
    <t>KATA</t>
  </si>
  <si>
    <t>Ganesh Kumar Kata</t>
  </si>
  <si>
    <t>ganeshkumarkata@gmail.com</t>
  </si>
  <si>
    <t>p25700628@student.nicmar.ac.in</t>
  </si>
  <si>
    <t>16-Jan-2002</t>
  </si>
  <si>
    <t>4904 4786 3765</t>
  </si>
  <si>
    <t>KATA SIVAYYA</t>
  </si>
  <si>
    <t>KATA BHAGYA LAKSHMI</t>
  </si>
  <si>
    <t>Tarvanipeta, 4-10-20, Dr.B.R. Ambedkar Konaseema . Near Bus Stand.</t>
  </si>
  <si>
    <t>Konaseema</t>
  </si>
  <si>
    <t>ST ANN'S (EM) HS MANDAPETA</t>
  </si>
  <si>
    <t>BOARD OF SECONDARY EDUCATION ANDHRA PRADESH</t>
  </si>
  <si>
    <t>KAKINADA INSTITUTE OF ENGINEERING &amp; TECHNOLOGY KORANGI.</t>
  </si>
  <si>
    <t>2021-Apr</t>
  </si>
  <si>
    <t>JAWAHARLAL NEHRU TECHNOLOGICAL UNIVERSITY KAKINADA.</t>
  </si>
  <si>
    <t>ADITYA ENGINEERING COLLEGE SURAMPALEM</t>
  </si>
  <si>
    <t>AutoCAD,MS Office,MS Project,Primavera,Schedule &amp; Cost Awareness,Strategic Thinking,Presentation &amp; Reporting,Project Documentation,Stakeholder Coordination,Problem Solving,Project Planning,Project Monitoring &amp; Control</t>
  </si>
  <si>
    <t>VA Tech Wabag Limited  | Planning Intern  | Chennai | May 2026 | Jul 2026 | 7.8571428571429 Weeks | Campus Internship
Ap police housing corporation limited | Trainee  | Kakinada | Oct 2020 | Jan 2021 | 12.428571428571 Weeks
ULTRATECH CEMENT | INTERN | RAJAHMUNDRY  | Jul 2023 | Jul 2023 | 3 Weeks</t>
  </si>
  <si>
    <t>Ethics in Engineering Practice ( NPTEL )
Finance for Non-Financial Managers ( Emory University )
ETABS Workshop by IIT Bombay
Primavera P6 Project Planning and Scheduling Masterclass
Associate Member Institute Of Engineers India ( AMIE )
21st Century Employability Skills Program - Advanced
Revit Architecture ( APSCHE )
Building Information Modelling ( L&amp;T EduTech )
Certified Associate In Project Management ( CAPM )
Lean Six Sigma Green Belt</t>
  </si>
  <si>
    <t>P25700286</t>
  </si>
  <si>
    <t>GOKUL</t>
  </si>
  <si>
    <t>KRISHNAN</t>
  </si>
  <si>
    <t>M</t>
  </si>
  <si>
    <t>Gokul Krishnan M</t>
  </si>
  <si>
    <t>gkalltheday@gmail.com</t>
  </si>
  <si>
    <t>p25700286@student.nicmar.ac.in</t>
  </si>
  <si>
    <t>14-May-2003</t>
  </si>
  <si>
    <t>ENGLISH, HINDI, MALAYALAM, TAMIL</t>
  </si>
  <si>
    <t>5956 9867 8633</t>
  </si>
  <si>
    <t>MADHUSOODANAN PILLAI S</t>
  </si>
  <si>
    <t>ELECTRICAL CONTRACTOR</t>
  </si>
  <si>
    <t>GIRIJAKUMARY</t>
  </si>
  <si>
    <t>FOOTBALL COACH</t>
  </si>
  <si>
    <t>EARICKAL YADUKULAM ,MEKKUMMURI,THAMARAKULAM PO,690530,ALAPPUZHA</t>
  </si>
  <si>
    <t>Alappuzha</t>
  </si>
  <si>
    <t>VHSS CHATHIYARA</t>
  </si>
  <si>
    <t>BOARD OF PUBLIC EXAMINATIONS, KERALA</t>
  </si>
  <si>
    <t>BOARD OF HIGHER SECONDARY EXAMINATIONS, GOVERNMENT OF KERALA</t>
  </si>
  <si>
    <t>RAJIV GANDHI INSTITUTE OF TECHNOLOGY KOTTAYAM</t>
  </si>
  <si>
    <t>Uralungal Labour Contract Co-operative Society (ULCCS) | Site Execution | Ernakulam | May 2026 | Jul 2026 | 7.7142857142857 Weeks | Campus Internship</t>
  </si>
  <si>
    <t>Data analysis
Finance for Non-Financial Managers
NPTEL</t>
  </si>
  <si>
    <t>P25700472</t>
  </si>
  <si>
    <t>SHINDE</t>
  </si>
  <si>
    <t>Ganesh Ashok Shinde</t>
  </si>
  <si>
    <t>ganeshshinde7200@gmail.com</t>
  </si>
  <si>
    <t>p25700472@student.nicmar.ac.in</t>
  </si>
  <si>
    <t>09-Jun-2001</t>
  </si>
  <si>
    <t>3497 7815 4308</t>
  </si>
  <si>
    <t>ASHOK POPATRAO SHINDE</t>
  </si>
  <si>
    <t>SWATI ASHOK SHINDE</t>
  </si>
  <si>
    <t>BANKER</t>
  </si>
  <si>
    <t>SAI BUILDING FLAT NO 402, SHRIRAM NAGAR, AMBEGAON BUDRUK</t>
  </si>
  <si>
    <t>Shindemala ,Shindewadi, Shindewadi Dharmapuri Road</t>
  </si>
  <si>
    <t>BHARAT CHILDRENS ACADEMY AND JUNIOR COLLEGE</t>
  </si>
  <si>
    <t>TULJARAM CHATURCHAND COLLEGE OF ARTS, SCIENCE AND COMMERCE</t>
  </si>
  <si>
    <t>PIMPRI CHINCHWAD COLLEGE OF ENGINEERING AND RESEARCH, PIMPRI CHINCHWAD PUNE</t>
  </si>
  <si>
    <t>AutoCAD,MS Office,MS Project,Primavera,Autocad Architecture,Sketchup,Revit</t>
  </si>
  <si>
    <t>Yashada Realty | Graduate Engineer Trainee | Ravet, Pimpri Chinchwad | Aug 2023 | Dec 2023 | 0Y 4M | 1.8
Precision Precast Solutions Pvt Ltd | Designer | Baif Campus, Warje | Jul 2024 | Jul 2025 | 0Y 11M | 3.61</t>
  </si>
  <si>
    <t>1 Year 3 Months</t>
  </si>
  <si>
    <t>New Consolidated Construction Company Limited | Planning Intern | Runwall Timeless, Pratiksha Nagar Depot Rd, Mkada Chawl, Sion East, Sion, Mumbai | May 2026 | Jul 2026 | 8.7142857142857 Weeks | Campus Internship
Rathi Developers | Intern | Tathawade | Jan 2022 | Feb 2022 | 5.4285714285714 Weeks</t>
  </si>
  <si>
    <t>Remote Sensing In Crop Monitoring And Assessment - By ISRO
Autocad 2D and 3D
Hit Office (Construction - ERP)
Geospatial technology for hydrological modelling - By ISRO
Disaster Management and Risk Reduction
Finance For Non-Financial Managers
Sustainable Construction Management
Ethics in Engineering Practice</t>
  </si>
  <si>
    <t>P25700241</t>
  </si>
  <si>
    <t>JITHIN</t>
  </si>
  <si>
    <t>JOSEPH</t>
  </si>
  <si>
    <t>LOVESON</t>
  </si>
  <si>
    <t>Jithin Joseph Loveson</t>
  </si>
  <si>
    <t>lovesonjithinjoseph@gmail.com</t>
  </si>
  <si>
    <t>p25700241@student.nicmar.ac.in</t>
  </si>
  <si>
    <t>08-Jun-2003</t>
  </si>
  <si>
    <t>9080 4282 9232</t>
  </si>
  <si>
    <t>LOVESON JOSEPH ARACKAL</t>
  </si>
  <si>
    <t>ENGINEER</t>
  </si>
  <si>
    <t>MARIAMMA M J</t>
  </si>
  <si>
    <t>Moozhukunnam (H), Champakulam (PO), Alappuzha, Kerala</t>
  </si>
  <si>
    <t>BISHOP KURIALACHERRY PUBLIC SCHOOL</t>
  </si>
  <si>
    <t>CENTRAL BOARD OF SECONDARY EDUCATION , ALAPPUZHA, KERALA</t>
  </si>
  <si>
    <t>ST. MARY'S HIGHER SECONDARY SCHOOL, CHAMPAKULAM</t>
  </si>
  <si>
    <t>BOARD OF HIGHER SECONDARY EDUCATION, GOVERNMENT OF KERALA</t>
  </si>
  <si>
    <t>SAINTGITS COLLEGE OF ENGINEERING, KOTTAYAM, KERALA</t>
  </si>
  <si>
    <t>AutoCAD, MS Office, MS Project, Primavera, Cost X, Revit, BIM, ETABS,Plaxis 2D, Adobe Photoshop, Canva</t>
  </si>
  <si>
    <t>SOBHA LTD. | PROJECT MANAGEMENT INTERN | Thykoodam, Kerala | May 2026 | Jul 2026 | 9 Weeks | Campus Internship
KERALA SHIPPING AND INLAND NAVIGATION CORPORATION LTD. | INTERN | Kochi, Kerala | May 2022 | May 2022 | 0.57142857142857 Weeks
NATIONAL TRANPORTATION PLANNING AND RESEARCH CENTRE | INTERN | Kottayam, Kerala | Feb 2023 | Feb 2023 | 1 Weeks
VAIKOM PUBLICS WORK DEPARTMENT | INTERN | VAIKOM, KERALA | Jul 2023 | Aug 2023 | 2.4285714285714 Weeks</t>
  </si>
  <si>
    <t>GPS Surveying
Sustainability Inquiry &amp; Investigation program on  United Nations Sustainable Development Goal 11
Construction Scheduling
Impacts of the Environment on Global Public Health Specialization
German I NPTEL
Ethics in Engineering Practice NPTEL
Construction Equipment Maintenance and Safety
Finance for Non Financial Managers
Data Analysis</t>
  </si>
  <si>
    <t>P25700630</t>
  </si>
  <si>
    <t>THAMBAN</t>
  </si>
  <si>
    <t>Navya Thamban</t>
  </si>
  <si>
    <t>navyathamban253@gmail.com</t>
  </si>
  <si>
    <t>p25700630@student.nicmar.ac.in</t>
  </si>
  <si>
    <t>21-Feb-2003</t>
  </si>
  <si>
    <t>ENGLISH,MALAYALAM,HINDI,TAMIL</t>
  </si>
  <si>
    <t>8300 4079 2816</t>
  </si>
  <si>
    <t>PV THAMBAN</t>
  </si>
  <si>
    <t>PWD CONTRACTOR</t>
  </si>
  <si>
    <t>GEETHA O</t>
  </si>
  <si>
    <t>KAVYA NIVAS , ONAKKUNNU, Karivellur, PO:Karivellur</t>
  </si>
  <si>
    <t>Kannur</t>
  </si>
  <si>
    <t>ST. MARY'S HIGH SCHOOL FOR GIRLS , PAYYANNUR</t>
  </si>
  <si>
    <t>BOARD OF PUBLIC EXAMINATIONS , KERALA</t>
  </si>
  <si>
    <t>AVS GOVT. HIGHER SECONDARY SCHOOL KARIVELLUR</t>
  </si>
  <si>
    <t>BOARD OF HIGHER SECONDARY EXAMINATIONS , KERALA</t>
  </si>
  <si>
    <t>COCHIN UNIVERSITY OF SCIENCE AND TECHNOLOGY , KERALA</t>
  </si>
  <si>
    <t>AutoCAD,MS Office,MS Project,Primavera,REVIT,SUMO,STAAD pro</t>
  </si>
  <si>
    <t>Sobha Limited | Summer Intern | Thiruvananthapuram, Kerala | May 2026 | Jul 2026 | 9 Weeks | Campus Internship
KSCSTE-NATPAC | Project Student-Traffic Management &amp; Transportation Planning | Ernakulam | Aug 2023 | Apr 2024 | 34.857142857143 Weeks
KOCHI MUNICIPAL CORPORATION | Intern | Ernakulam | May 2023 | May 2023 | 2 Weeks</t>
  </si>
  <si>
    <t>Course on AutoCAD Essential
Master Certification in BIM</t>
  </si>
  <si>
    <t>P25700626</t>
  </si>
  <si>
    <t>AISHWARYA</t>
  </si>
  <si>
    <t>Aishwarya P</t>
  </si>
  <si>
    <t>aishwaryapyarilal@gmail.com</t>
  </si>
  <si>
    <t>p25700626@student.nicmar.ac.in</t>
  </si>
  <si>
    <t>25-Sep-2001</t>
  </si>
  <si>
    <t>ENGLISH, MALAYALAM, HINDI, TAMIL</t>
  </si>
  <si>
    <t>8931 7549 6390</t>
  </si>
  <si>
    <t>PYARILAL P</t>
  </si>
  <si>
    <t>SINDHU P</t>
  </si>
  <si>
    <t>Chithra Nivas, Chelambra, Malappuram</t>
  </si>
  <si>
    <t>NAVABHARATH CENT SCH PARAMBILPEEDIKA MALAPRM KL</t>
  </si>
  <si>
    <t>CENTRAL BOARD OF SECONDARY EDUCATION - KERALA</t>
  </si>
  <si>
    <t>GOVT. HIGHER SECONDARY SCHOOL CHELARI</t>
  </si>
  <si>
    <t>BOARD OF HIGHER SECONDARY EXAMINATIONS - KERALA</t>
  </si>
  <si>
    <t>FEDERAL INSTITUTE OF SCIENCE AND TECHNOLOGY - KERALA</t>
  </si>
  <si>
    <t xml:space="preserve">AutoCAD, MS Project, Primavera, ERP, Power BI, Revit </t>
  </si>
  <si>
    <t>Nina Percept Pvt Ltd ( A subsidiary of Pidilite Industries Ltd) | Executive - Project Planning, Monitoring &amp; Controls | Mumbai | Aug 2023 | Jun 2025 | 1Y 9M | 4.44</t>
  </si>
  <si>
    <t>Bechtel India Private Limited | Intern - Project Controls | Gurgaon | May 2026 | Jul 2026 | 7.5714285714286 Weeks | Campus Internship
Uralungal Labour Contract Co-operative Society (ULCCS) Ltd. | Trainee | Kerala | Oct 2022 | Oct 2022 | 1.2857142857143 Weeks</t>
  </si>
  <si>
    <t>AutoCAD: 2D and 3D
Waterproofing and Insulation
Quantity Surveying Elevate Course and Live Project
Leading AI Agents at Work</t>
  </si>
  <si>
    <t>P25700524</t>
  </si>
  <si>
    <t>NOEL</t>
  </si>
  <si>
    <t>JOY</t>
  </si>
  <si>
    <t>Noel Joy</t>
  </si>
  <si>
    <t>noelrj003@gmail.com</t>
  </si>
  <si>
    <t>p25700524@student.nicmar.ac.in</t>
  </si>
  <si>
    <t>28-Aug-2003</t>
  </si>
  <si>
    <t>Malayalam, English</t>
  </si>
  <si>
    <t>5617 6727 2556</t>
  </si>
  <si>
    <t>JOY SCARIA</t>
  </si>
  <si>
    <t>LIGY JOSEPH</t>
  </si>
  <si>
    <t>Mangattu, Poonjar P.O</t>
  </si>
  <si>
    <t>ST ALPHONSA PUBLIC SCHOOL &amp; JUNIOR COLLEGE, ARUVITHURA KOTTAYAM</t>
  </si>
  <si>
    <t>CBSE, KOTTAYAM KERALA</t>
  </si>
  <si>
    <t>SMV HIGHER SECONDARY SCHOOL, POONJAR KOTTAYAM</t>
  </si>
  <si>
    <t>DHSE KERALA KOTTAYAM</t>
  </si>
  <si>
    <t>APJ ABDUL KALAM TECHNOLOGICAL UNIVERSITY, KERALA</t>
  </si>
  <si>
    <t>RAJAGIRI SCHOOL OF ENGINEERING &amp; TECHNOLOGY, KOCHI, KERALA</t>
  </si>
  <si>
    <t>AutoCAD, MS Project, Primavera, Revit</t>
  </si>
  <si>
    <t>VSL INDIA PVT LTD | SITE EXECUTION INTERN | CHENNAI | May 2026 | Jul 2026 | 8.7142857142857 Weeks | Campus Internship
AMRUTHA CONSULTANTS | CIVIL ENGINEERING INTERN | KOCHI, KERALA | Mar 2023 | Apr 2023 | 2.7142857142857 Weeks</t>
  </si>
  <si>
    <t>Data Analytics
Repair and Maintenance of Buildings
QGIS
Energy Simulation in Buildings
Construction Equipment Maintenance &amp; Safety
Construction Machinery for Concreting /Roads &amp; Earth Moving
TBMs,Pile Rigs,Cranes &amp; Hauling Vehicles
German - I</t>
  </si>
  <si>
    <t>P25700725</t>
  </si>
  <si>
    <t>NIKITA</t>
  </si>
  <si>
    <t>KHANDU</t>
  </si>
  <si>
    <t>CHAVAN</t>
  </si>
  <si>
    <t>Nikita Khandu Chavan</t>
  </si>
  <si>
    <t>chavan.nikita0987@gmail.com</t>
  </si>
  <si>
    <t>p25700725@student.nicmar.ac.in</t>
  </si>
  <si>
    <t>25-Apr-1999</t>
  </si>
  <si>
    <t>MARATHI, ENGLISH, HINDI</t>
  </si>
  <si>
    <t>5714 3372 5533</t>
  </si>
  <si>
    <t>KHANDU LAXMAN CHAVAN</t>
  </si>
  <si>
    <t>CHHAYA KHANDU CHAVAN</t>
  </si>
  <si>
    <t>GANGOTRI APARTMENT, OMKAR COLONY, NEAR GANESH MANDIR, DANGE CHOWK, PUNE.</t>
  </si>
  <si>
    <t>Chavan House, Vadaj-Parundhe Road, Vadaj, Tel. Junnar. Pune</t>
  </si>
  <si>
    <t>INDIAN EDUCATION SOCIETY SECONDARY SCHOOL, BHANDUP</t>
  </si>
  <si>
    <t>DR. D.Y. PATIL PRATISHTHAN'S Y.B. PATIL POLYTECHNIC, AKURDI</t>
  </si>
  <si>
    <t>JSPM'S IMPERIAL COLLEGE OF ENGINEERING AND RESEARCH, WAGHOLI</t>
  </si>
  <si>
    <t>AutoCAD,MS Office,MS Project,Primavera,Screaming Frog,Costx,BIM Fundamentals,Canva</t>
  </si>
  <si>
    <t>Clariwell Global Services | Digital Marketing Executive | Pune | Apr 2023 | Nov 2023 | 0Y 7M | 1.92
Futurism Technologies Pvt. Ltd. | Associate Digital Marketing Executive | Futurism Campus, 1/1, Hinjawadi Phase 1 Rd, Phase 1, Hinjawadi Rajiv Gandhi Infotech Park, MIDC, Pune, Pimpri-Chinchwad, Maharashtra 411057 | Nov 2023 | Jul 2025 | 1Y 8M | 2.79</t>
  </si>
  <si>
    <t>2 Years 3 Months</t>
  </si>
  <si>
    <t>Sprng Energy Private Limited (Shell Group) | Project Management Intern  | Magarpatta City, Pune  | May 2026 | Jul 2026 | 8.5714285714286 Weeks | Campus Internship</t>
  </si>
  <si>
    <t>P25700151</t>
  </si>
  <si>
    <t>MENON</t>
  </si>
  <si>
    <t>Pranav Menon V</t>
  </si>
  <si>
    <t>menonpranavv@gmail.com</t>
  </si>
  <si>
    <t>p25700151@student.nicmar.ac.in</t>
  </si>
  <si>
    <t>29-Oct-2002</t>
  </si>
  <si>
    <t>ENGLISH,MALAYALAM,HINDI</t>
  </si>
  <si>
    <t>4010 5844 2004</t>
  </si>
  <si>
    <t>VIJAYAKUMAR PP</t>
  </si>
  <si>
    <t>DIVYA M</t>
  </si>
  <si>
    <t>Parakkal Puthiyaveedu,P O MANKAVU,Mankavu S O,Kozhikode,Kerala</t>
  </si>
  <si>
    <t>Kozhikode</t>
  </si>
  <si>
    <t>BHARATIYA VIDYA BHAVAN</t>
  </si>
  <si>
    <t>CENTRAL BOARD OF SECONDARY EDUCATION, KOZHIKODE, KERALA</t>
  </si>
  <si>
    <t>SCMS SCHOOL OF ENGINEERING AND TECHNOLOGY, ERNAKULAM, KERALA</t>
  </si>
  <si>
    <t>Goa State Infrastructure Development  | Site Execution | Bambolim , Ga | May 2026 | Jul 2026 | 8.7142857142857 Weeks | Campus Internship
TC ONE PROPERTIES AND PROJECTS PVT.LTD | SITE ENGINEER TRAINEE | KOZHIKODE | Jan 2025 | Jun 2025 | 24 Weeks</t>
  </si>
  <si>
    <t>P25700044</t>
  </si>
  <si>
    <t>MUKTHAR</t>
  </si>
  <si>
    <t>A</t>
  </si>
  <si>
    <t>SAMAD</t>
  </si>
  <si>
    <t>Mukthar A Samad</t>
  </si>
  <si>
    <t>mukthar.samad02@gmail.com</t>
  </si>
  <si>
    <t>p25700044@student.nicmar.ac.in</t>
  </si>
  <si>
    <t>29-Apr-2002</t>
  </si>
  <si>
    <t>6435 7597 6630</t>
  </si>
  <si>
    <t>C I ABDUL SAMAD</t>
  </si>
  <si>
    <t>SAFIYA SAMAD</t>
  </si>
  <si>
    <t>Fathima Manzil Pallarimangalam PO Pallarimangalam Kothamangalam</t>
  </si>
  <si>
    <t>THE VILLAGE INTERNATIONAL SCHOOL THODUPUZHA</t>
  </si>
  <si>
    <t>CENTRAL BOARD OF SECONDARY EDUCATION KERALA</t>
  </si>
  <si>
    <t>A. P. J. ABDUL KALAM TECHNOLOGICAL UNIVERSITY, THIRUVANANTHAPURAM</t>
  </si>
  <si>
    <t>MAR ATHANASIUS COLLEGE OF ENGINEERING KOTHAMANGALAM</t>
  </si>
  <si>
    <t>Econstruct Design &amp; Build Pvt. Ltd. | Summer Intern | Bangalore | May 2026 | Jun 2026 | 8.1428571428571 Weeks | Campus Internship
EKK INFRASTRUCTURE LIMITED | Intern | Chalakudy | May 2023 | May 2023 | 1.4285714285714 Weeks</t>
  </si>
  <si>
    <t>P25700280</t>
  </si>
  <si>
    <t>THAMPI</t>
  </si>
  <si>
    <t>Aravind M Thampi</t>
  </si>
  <si>
    <t>aravindmthampi2003@gmail.com</t>
  </si>
  <si>
    <t>P24702049@student.nicmar.ac.in</t>
  </si>
  <si>
    <t>12-Mar-2003</t>
  </si>
  <si>
    <t>English, Malayalam &amp; Hindi</t>
  </si>
  <si>
    <t>5212 0674 5508</t>
  </si>
  <si>
    <t>VIKRAMAN THAMBI M P</t>
  </si>
  <si>
    <t>BUILDING CONTRACTOR</t>
  </si>
  <si>
    <t>BINDHU THAMBI</t>
  </si>
  <si>
    <t>Mylankal House, Karimkunnam P O,Karimkunnam,
Idukki, Kerala 685586</t>
  </si>
  <si>
    <t>Idukki</t>
  </si>
  <si>
    <t>NIRMALA PUBLIC SCHOOL, PIZHAKU, KOTTAYAM</t>
  </si>
  <si>
    <t>COUNCIL FOR THE INDIAN SCHOOL CERTIFICATE EXAMINATIONS, NEW DELHI</t>
  </si>
  <si>
    <t>ST. GEORGE HIGHER SECONDARY SCHOOL, MUTHALAKODAM,IDUKKI</t>
  </si>
  <si>
    <t>APJ ABDUL KALAM TECHNOLOGICAL UNIVERSITY, THIRUVANANTHAPURAM, KERALA</t>
  </si>
  <si>
    <t>AMAL JYOTHI COLLEGE OF ENGINEERING, KANJIRAPPALLY, KERALA</t>
  </si>
  <si>
    <t>AutoCAD,MS Office,MS Project,Primavera,Bentley RamConcept,CSI Column</t>
  </si>
  <si>
    <t>Goa State Infrastructure Development Corporation | Site Execution | Panaji, Goa | May 2026 | Jul 2026 | 8.7142857142857 Weeks | Campus Internship
STRANDS POST TENSION EXPERTS | Junior Structural Design Engineer | Kochi | Jul 2024 | Jun 2025 | 52 Weeks
KERALA STATE PUBLIC WORKS DEPARTMENT | Site Engineer- Intern | Kottayam | May 2023 | May 2023 | 0.57142857142857 Weeks</t>
  </si>
  <si>
    <t>ICI Membership
Traffic Studies for Sabari Rail Project
Work Readiness Program
Training on STAAD Pro CONNECT Edition
5-Days Internship in Building Information Modelling
Introduction to AutoCAD
The Fundamentals of Digital Marketing certification Exam</t>
  </si>
  <si>
    <t>P25701103</t>
  </si>
  <si>
    <t>VINIT</t>
  </si>
  <si>
    <t>RANJEET</t>
  </si>
  <si>
    <t>KAMBLE</t>
  </si>
  <si>
    <t>Vinit Ranjeet Kamble</t>
  </si>
  <si>
    <t>vinitk1902@gmail.com</t>
  </si>
  <si>
    <t>p25701103@student.nicmar.ac.in</t>
  </si>
  <si>
    <t>19-Dec-2002</t>
  </si>
  <si>
    <t>Football,Cricket</t>
  </si>
  <si>
    <t>5230 5078 4808</t>
  </si>
  <si>
    <t>RANJEET KAMBLE</t>
  </si>
  <si>
    <t>VAISHALI KAMBLE</t>
  </si>
  <si>
    <t>401, Laxmideep Complex, Veershaiv Nagar</t>
  </si>
  <si>
    <t>Solapur</t>
  </si>
  <si>
    <t>LATE V. M. MEHTA HIGH SCHOOL</t>
  </si>
  <si>
    <t>A. D. JOSHI JUNIOR COLLEGE</t>
  </si>
  <si>
    <t>DR. BABASAHEB AMBEDKAR TECHNOLOGICAL UNIVERSITY</t>
  </si>
  <si>
    <t>SOLAPUR/MAHARASHTRA</t>
  </si>
  <si>
    <t>Microsoft Excel, Microsoft Power Point, Microsoft project, Power BI</t>
  </si>
  <si>
    <t>ANAROCK Property Consultants  | Project Management &amp; Engineering  | Goa | May 2026 | Jul 2026 | 8.7142857142857 Weeks | Campus Internship
N. K. Orchid College of Engineering and technology | Project Leader | Solapur  | Aug 2023 | Jan 2024 | 21.857142857143 Weeks
K-TECH CENTRE OF EXCELLENCE IN AEROSPACE AND DEFENCE | TRAINEE ENGINEER | BANGALORE | Feb 2022 | Mar 2022 | 4.2857142857143 Weeks
N. K. ORCHID COLLEGE OF ENGINEERING AND TECHNOLOGY | MARKET RESEARCH &amp; PRODUCT IMPROVEMENT ANALYST | SOLAPUR  | Jul 2021 | Jan 2022 | 26.857142857143 Weeks</t>
  </si>
  <si>
    <t>Ready Engineer by TATA Technologies 2022-23
Participation in Aerocon 2022
Runner up in SAE convention 2021
Participation in MechaTHON 2024</t>
  </si>
  <si>
    <t>P25701050</t>
  </si>
  <si>
    <t>ABHINAV</t>
  </si>
  <si>
    <t>PRAMOD</t>
  </si>
  <si>
    <t>RINKE</t>
  </si>
  <si>
    <t>Abhinav Pramod Rinke</t>
  </si>
  <si>
    <t>abhinav7169@gmail.com</t>
  </si>
  <si>
    <t>p25701050@student.nicmar.ac.in</t>
  </si>
  <si>
    <t>06-Dec-1999</t>
  </si>
  <si>
    <t>2055 1793 2321</t>
  </si>
  <si>
    <t>PRAMOD RINKE</t>
  </si>
  <si>
    <t>ARCHANA RINKE</t>
  </si>
  <si>
    <t>MORYA PARK LANE NO. 4, PIMPLE GURAV, PUNE</t>
  </si>
  <si>
    <t>Waman Nagar, Khamgaon</t>
  </si>
  <si>
    <t>Buldhana</t>
  </si>
  <si>
    <t>SARASWATI VIDHYA MANDIR, KHAMGAON</t>
  </si>
  <si>
    <t>MAHARASHTRA STATE BOARD OF SECONDARY AND HIGHER SECONDARY EDUCATION, PUNE, MAHARASHTRA</t>
  </si>
  <si>
    <t>NATIONAL SCIENCE JR. COLLEGE, AKOLA, MAHARASHTRA</t>
  </si>
  <si>
    <t>SANT GADGE BABA AMRAVATI UNIVERSITY, AMRAVATI, MAHARASHTRA</t>
  </si>
  <si>
    <t>MAULI COLLEGE OF ENGINEERING AND TECHNOLOGY, SHEGAON, MAHARASHTRA</t>
  </si>
  <si>
    <t>AutoCAD,MS Office,MS Project,Tekla Software,Revit</t>
  </si>
  <si>
    <t>Quadratic Consultants | Precast Modeler | Baner, Pune | Jun 2023 | Jul 2025 | 2Y 1M | 3.49</t>
  </si>
  <si>
    <t>2 Years 1 Month</t>
  </si>
  <si>
    <t>Jyoti Structures Ltd | Management Intern | Pune | May 2026 | Jul 2026 | 8.7142857142857 Weeks | Campus Internship
Thinktech Engineers | Trainee Engineer | Deccan,Pune | Jan 2023 | Jun 2023 | 25.571428571429 Weeks</t>
  </si>
  <si>
    <t>Tekla Structures Steel Basic Training
Tekla Structures Concrete Basic Training</t>
  </si>
  <si>
    <t>P25700232</t>
  </si>
  <si>
    <t>ANAND</t>
  </si>
  <si>
    <t>KOULASKAR</t>
  </si>
  <si>
    <t>Aditya Anand Koulaskar</t>
  </si>
  <si>
    <t>koulaskaraditya@gmail.com</t>
  </si>
  <si>
    <t>p25700232@student.nicmar.ac.in</t>
  </si>
  <si>
    <t>01-Dec-2002</t>
  </si>
  <si>
    <t>English ,Hindi,Marathi</t>
  </si>
  <si>
    <t>4666 6342 7594</t>
  </si>
  <si>
    <t>PRIVATE EMPLOYEE</t>
  </si>
  <si>
    <t>RASHMI</t>
  </si>
  <si>
    <t>H.NO 8 YASH NAGARI UNIT 4 KABRA NAGAR</t>
  </si>
  <si>
    <t>SANDEEPANI PUBLIC SCHOOL</t>
  </si>
  <si>
    <t>MAHARASHTRA STATE BOARD OF SECONDARY AND HIGHER  EDUCATION, PUNE</t>
  </si>
  <si>
    <t>NETAJI SUBHAS CHANDRA BOSE MAHAVIDYALA</t>
  </si>
  <si>
    <t>SAVITRI BAI PHULE PUNE UNIVERSITY,PUNE</t>
  </si>
  <si>
    <t>D. Y. PATIL COLLAGE OF ENGINEERING ,AKURDI,PUNE</t>
  </si>
  <si>
    <t xml:space="preserve">AutoCAD ,MS Office ,MS Project ,Primavera ,CostX ,Excel </t>
  </si>
  <si>
    <t>HEET INFRASTRUCTURE | SITE ENGINEER | CHANDRAPUR | Nov 2024 | Jun 2025 | 0Y 7M | 3.6</t>
  </si>
  <si>
    <t>Sribal Construction Company  | Project Management Intern | Bogapuram ,Vishakhapatnam,A.P | May 2026 | Jul 2026 | 8.7142857142857 Weeks | Campus Internship
HEMAY INFRASTRUCTURE | SITE SUPERVISOR  | AMALNER ,JALGAON | Feb 2023 | Mar 2023 | 4 Weeks</t>
  </si>
  <si>
    <t>Advance Contracts ,Tendering And Procurements.</t>
  </si>
  <si>
    <t>P25700569</t>
  </si>
  <si>
    <t>HARSHARAJ</t>
  </si>
  <si>
    <t>Harsharaj Singh</t>
  </si>
  <si>
    <t>harsharaj2099@gmail.com</t>
  </si>
  <si>
    <t>p25700569@student.nicmar.ac.in</t>
  </si>
  <si>
    <t>20-Oct-1999</t>
  </si>
  <si>
    <t>2958 3452 1847</t>
  </si>
  <si>
    <t>PURUSHOTTAM KUMAR SINGH</t>
  </si>
  <si>
    <t>LT MEENAKSHI SINGH</t>
  </si>
  <si>
    <t>N/A</t>
  </si>
  <si>
    <t>D12 806, Shriram Grand City,Konnagar</t>
  </si>
  <si>
    <t>Hooghly</t>
  </si>
  <si>
    <t>HOLY HOME, SERAMPORE</t>
  </si>
  <si>
    <t>COUNCIL FOR THE INDIAN SCHOOL CERTIFICATE EXAMINATIONS,NEW DELHI</t>
  </si>
  <si>
    <t>SIDDAGANGA INSTITUTE OF TECHNOLOGY, KARNATAKA</t>
  </si>
  <si>
    <t>Adani Infra (India) Ltd | Graduate Engineer Trainee-Project Management | Mundra,Gujarat | Aug 2022 | Apr 2023 | 0Y 8M | 6</t>
  </si>
  <si>
    <t>0 Years 9 Months</t>
  </si>
  <si>
    <t>Ernst &amp; Young LLP | Business Consulting Risk | Ahmedabad | May 2026 | Jul 2026 | 8.2857142857143 Weeks | Campus Internship</t>
  </si>
  <si>
    <t>P25701026</t>
  </si>
  <si>
    <t>HARSHITH</t>
  </si>
  <si>
    <t>S N</t>
  </si>
  <si>
    <t>Harshith S N</t>
  </si>
  <si>
    <t>harshithsn2001@gmail.com</t>
  </si>
  <si>
    <t>p25701026@student.nicmar.ac.in</t>
  </si>
  <si>
    <t>28-Apr-2001</t>
  </si>
  <si>
    <t>ENGLISH,KANNADA,HINDI</t>
  </si>
  <si>
    <t>4972 9597 6681</t>
  </si>
  <si>
    <t>NATARAJ S R</t>
  </si>
  <si>
    <t>RETRED TEACHER</t>
  </si>
  <si>
    <t>SARVAMANGALA S</t>
  </si>
  <si>
    <t>HOUSE MAKER</t>
  </si>
  <si>
    <t>HARSHITH SN S/O NATARAJ SR ,SURENAHALLI ,THOVINAKERE POST CN DURGA HOBLI ,KORATAGERE TALLUK ,TUMKUR (D)</t>
  </si>
  <si>
    <t>Tumkur</t>
  </si>
  <si>
    <t>J K MEMORIAL CENTRAL SCHOOL TUMKUR KARNATAKA</t>
  </si>
  <si>
    <t>MAHESH PU COLLEGE,KUNIGAL ROAD MARALURU,TUMKUR</t>
  </si>
  <si>
    <t>GOVT. OF KARNATAKA, DEPARTMENT OF PRE-UNIVERSITY EDUCATION, KARNATAKA</t>
  </si>
  <si>
    <t>BANGALURU/KARNATAKA</t>
  </si>
  <si>
    <t>CICON ENGINEERS PVT.LTD | SITE ENGINEER - QC | BANAGLURU | Mar 2024 | Jun 2025 | 1Y 3M | 2.6</t>
  </si>
  <si>
    <t>Econstruct Design &amp; Build Pvt.ltd | Project Managament Intern | BANGALURU | May 2026 | Jun 2026 | 8.1428571428571 Weeks | Campus Internship
NEW CONSOLIDATED CONSTRUCTION CO.LTD | QC TRAINEE | BANGALURU | Jul 2022 | Aug 2022 | 4.4285714285714 Weeks</t>
  </si>
  <si>
    <t>P25700547</t>
  </si>
  <si>
    <t>SRI SAI VENKAT</t>
  </si>
  <si>
    <t>VANKAYALA</t>
  </si>
  <si>
    <t>Sri Sai Venkat Vankayala</t>
  </si>
  <si>
    <t>venkatvankayala23@gmail.com</t>
  </si>
  <si>
    <t>p25700547@student.nicmar.ac.in</t>
  </si>
  <si>
    <t>14-Jul-2004</t>
  </si>
  <si>
    <t>ENGLISH,TELUGU,TAMIL,HINDI</t>
  </si>
  <si>
    <t>4260 1140 5334</t>
  </si>
  <si>
    <t>VANKAYALA KAMESWARA RAO</t>
  </si>
  <si>
    <t>VANKAYALA RATNA LAKSHMI</t>
  </si>
  <si>
    <t>55-14-9/1, Ground Floor , Jayaram Enclave, A.P.S.E.B Layout, Seethammadhara , Visakhapatnam</t>
  </si>
  <si>
    <t>Visakhapatnam</t>
  </si>
  <si>
    <t>SARANYA CONCEPT SCHOOL</t>
  </si>
  <si>
    <t>CENTRAL BOARD OF SECONDARY EDUCATON , KORINGA POST , KAKINADA</t>
  </si>
  <si>
    <t>ADITYA JUNIOR COLLEGE</t>
  </si>
  <si>
    <t>BOARD OF INTERMEDIATE EDUCATION ANDHRA PRADESH , KAKINADA</t>
  </si>
  <si>
    <t>AMRITA VISHWA VIDYAPEETHAM</t>
  </si>
  <si>
    <t>AMRITA SCHOOL OF ENGINEERING , COIMBATORE</t>
  </si>
  <si>
    <t>AutoCAD,MS Office,MS Project,Sketch Up 3D,BIM</t>
  </si>
  <si>
    <t>VAISAKHI DEVELOPERS | Project Management Intern | Visakhapatnam | May 2026 | Jul 2026 | 9 Weeks | Campus Internship
LIXIL Window System PVT.LTD | Graduate Engineer Trainee | Gurugram, Delhi | Jan 2025 | May 2025 | 16 Weeks
L&amp;T EDUTECH | INDUSTRY INTERNSHIP | CHENNAI | Jul 2023 | Aug 2023 | 1.5714285714286 Weeks
L&amp;T EDUTECH | INDUSTRY INTERNSHIP | Chennai | Jun 2024 | Jul 2024 | 1.5714285714286 Weeks</t>
  </si>
  <si>
    <t>Finance for Non-Financial Managers
NATIONAL STUDENTS PARYAVARAN COMPETITION
Principles of Construction Management
Concreting Techniques and Practices
Building Information Modeling
Safety for Professionals
Precast Members - Systems and Construction
Bridge Engineering Design Practices
Design of Structural Steel Members
Ethics in Engineering Practice</t>
  </si>
  <si>
    <t>P25700544</t>
  </si>
  <si>
    <t>NASANAKOTA</t>
  </si>
  <si>
    <t>TARUN</t>
  </si>
  <si>
    <t>Nasanakota Tarun Krishna</t>
  </si>
  <si>
    <t>ntk6219@gmail.com</t>
  </si>
  <si>
    <t>p25700544@student.nicmar.ac.in</t>
  </si>
  <si>
    <t>03-Aug-2001</t>
  </si>
  <si>
    <t>English,Hindi,Telugu,Kannada</t>
  </si>
  <si>
    <t>2423 2106 0439</t>
  </si>
  <si>
    <t>NASANAKOTA RAMA MOHAN</t>
  </si>
  <si>
    <t>NASANAKOTA LEELE</t>
  </si>
  <si>
    <t>7-3-100,Old Bellary Road,Beside Chruch</t>
  </si>
  <si>
    <t>SRI CHAITANYA HIGH SCHOOL</t>
  </si>
  <si>
    <t>BOARD OF SECONDARY EDUCATION,ANDHRA PRADESH</t>
  </si>
  <si>
    <t>SRI CHAITANYA BOYS JR.COLLEGE</t>
  </si>
  <si>
    <t>BOARD OF INTERMEDIATE EDUCATION,ANDHRA PRADESH</t>
  </si>
  <si>
    <t>Cost control &amp; forecasting , Cashflows Forecasting, Risk Management, MS Office,MS Project,Primavera,Revit,Power BI,Delay analysis,MIS and performance reporting,Job Cost Reporting (JCR),Naviswork,RIB CostX,Quantum analysis</t>
  </si>
  <si>
    <t>L&amp;T Construction | Project Controls  | Bengaluru | Oct 2022 | Jun 2025 | 2Y 8M | 7.3
Ashiana Housing Ltd | Graduate Trainee Engineer | Jaipur | Jun 2022 | Oct 2022 | 0Y 3M | 3.6</t>
  </si>
  <si>
    <t>3 Years 0 Months</t>
  </si>
  <si>
    <t>MASIN PROJECTS | INTERN, QUANTUM DEPARTMENT | GURUGRAM | May 2026 | Jul 2026 | 8.7142857142857 Weeks | Campus Internship</t>
  </si>
  <si>
    <t>Project Management Professional (PMP)Â®-4215403
Essentials of project planning and control(EPCC) 2.0
Oil &amp; Gas Industry Operations and Markets
BIM professional course for Architects and Engineers</t>
  </si>
  <si>
    <t>P25701114</t>
  </si>
  <si>
    <t>ROHAN</t>
  </si>
  <si>
    <t>RAJARAM</t>
  </si>
  <si>
    <t>KHAIRNAR</t>
  </si>
  <si>
    <t>Rohan Rajaram Khairnar</t>
  </si>
  <si>
    <t>rohankhairnar9096@gmail.com</t>
  </si>
  <si>
    <t>p25701114@student.nicmar.ac.in</t>
  </si>
  <si>
    <t>17-Oct-2002</t>
  </si>
  <si>
    <t>ENGLISH, MARATHI, HINDI</t>
  </si>
  <si>
    <t>6717 0859 7949</t>
  </si>
  <si>
    <t>RAJARAM KHAIRNAR</t>
  </si>
  <si>
    <t>PALLAVI KHAIRNAR</t>
  </si>
  <si>
    <t>50/2 Keshrinandan Housing Society, Bajrang Chowk, N-6 Cidco, Aurangabad</t>
  </si>
  <si>
    <t>S.B.O.A PUBLIC SCHOOL</t>
  </si>
  <si>
    <t>STATE BOARD-AURANGABAD,MAHARASHTRA</t>
  </si>
  <si>
    <t>ST.LAWRENCE SUPER THIRTY JR. COLLEGE</t>
  </si>
  <si>
    <t>MGM UNIVERSITY</t>
  </si>
  <si>
    <t>JAWAHARLAL NEHRU ENGINEERING COLLEGE, AURANGABAD, MAHARASHTRA</t>
  </si>
  <si>
    <t>AutoCAD,MS Office,Resource allocation &amp; planning,Construction materials testing,AutoCAD,MS Project,Reading &amp; interpreting construction drawings,PowerBI,Python,SQL</t>
  </si>
  <si>
    <t>Manik Infra Projects | Site Engineer | Ambad,Jalna Maharashtra | Jul 2024 | Jun 2025 | 0Y 11M | 1.8</t>
  </si>
  <si>
    <t>M/S.Godavari Construction  | Site Administration and Control - Intern | Chhatrapati Sambhajinagar(Aurangabad) | May 2026 | Jul 2026 | 8.7142857142857 Weeks | Campus Internship
Intellipaat Software Solutions Pvt.Ltd. | Data Scientist - Intern | Work From Home | Dec 2023 | May 2024 | 21.714285714286 Weeks</t>
  </si>
  <si>
    <t>Power BI Course
PGP in Data Science And Machine Learning
SQL Course</t>
  </si>
  <si>
    <t>P25700017</t>
  </si>
  <si>
    <t>SWAPNIL</t>
  </si>
  <si>
    <t>Swapnil Prashant Mane</t>
  </si>
  <si>
    <t>maneswapnil8101@gmail.com</t>
  </si>
  <si>
    <t>p25700017@student.nicmar.ac.in</t>
  </si>
  <si>
    <t>11-Sep-2001</t>
  </si>
  <si>
    <t>AB+</t>
  </si>
  <si>
    <t>7014 2891 4267</t>
  </si>
  <si>
    <t>PRASHANT BABURAO MANE</t>
  </si>
  <si>
    <t>SHUBHANGI PRASHANT MANE</t>
  </si>
  <si>
    <t>Soham Niwas, Deshpande Colony, Ausa Road, Near Pramod Super Market</t>
  </si>
  <si>
    <t>JIJAI NIWAS, ASHOKA SOCIETY ROAD, KALEWADI PHATA, THERGAON, PIMPRI CHINCHWAD</t>
  </si>
  <si>
    <t>SRI SRI RAVISHANKAR VIDYA MANDIR, LATUR</t>
  </si>
  <si>
    <t>DAYANAND SCIENCE COLLEGE, LATUR</t>
  </si>
  <si>
    <t>VISHWAKARMA INSTITUTE OF INFORMATION TECHNOLOGY, PUNE, MAHARASHTRA</t>
  </si>
  <si>
    <t>AutoCAD,MS Office,MS Project,Primavera,IPMS (Integrated Project Management System),CostX,Revit</t>
  </si>
  <si>
    <t>Adani Road Transport Limited | Assistant Manager- Planning &amp; Coordination | Raebareli, Uttar Pradesh | Aug 2023 | Jun 2025 | 1Y 10M | 8.37</t>
  </si>
  <si>
    <t>New Consolidated Construction Company Limited  | Intern- Planning  | Alibag | May 2026 | Jul 2026 | 8.7142857142857 Weeks | Campus Internship
V.M. MATERE INFRASTRUCTURES (INDIA) PVT. LTD. | Site Engineering Intern | Pune | Mar 2023 | May 2023 | 12.142857142857 Weeks</t>
  </si>
  <si>
    <t>MS Project
Autocad Civil</t>
  </si>
  <si>
    <t>P25700574</t>
  </si>
  <si>
    <t>DEEKSHITH</t>
  </si>
  <si>
    <t>N</t>
  </si>
  <si>
    <t>Deekshith N</t>
  </si>
  <si>
    <t>deekshith9778@gmail.com</t>
  </si>
  <si>
    <t>p25700574@student.nicmar.ac.in</t>
  </si>
  <si>
    <t>14-Nov-2002</t>
  </si>
  <si>
    <t>English Hindi Kannada</t>
  </si>
  <si>
    <t>4102 9400 9115</t>
  </si>
  <si>
    <t>NARAYANA N</t>
  </si>
  <si>
    <t>SUJATHA K</t>
  </si>
  <si>
    <t>Door No.105, Gangamma Garden, Malagala, Nagarabhavi 2nd Stage, Bengaluru</t>
  </si>
  <si>
    <t>VIDYANIKETAN PUBLIC SCHOOL ULLAL BANGALORE</t>
  </si>
  <si>
    <t>VIDYA VARDHAKA SANGHA SARDAR PATEL PRE-UNIVERSITY COLLEGE</t>
  </si>
  <si>
    <t>DEPARTMENT OF PRE-UNIVERSITY EDUCATION KARNATAKA</t>
  </si>
  <si>
    <t>RASHTREEYA VIDYALAYA COLLEGE OF ENGINEERING BENGALURU</t>
  </si>
  <si>
    <t>Primavera,MS Project,AutoCAD,Revit</t>
  </si>
  <si>
    <t>Sobha India Limited | Site Execution | Bengaluru | May 2026 | Jul 2026 | 9 Weeks | Campus Internship
JNY INFRASTRUCTURES PVT. LTD. | SITE ENGINEER | BENGALURU | May 2024 | Jun 2025 | 54.285714285714 Weeks</t>
  </si>
  <si>
    <t>Introduction To Revit
ASCE Student Chapter Secretary
Indian Concrete Institute Student Membership
NPTEL - The Joy of Computing Using Python</t>
  </si>
  <si>
    <t>P25700595</t>
  </si>
  <si>
    <t>VIDHI</t>
  </si>
  <si>
    <t>SHET</t>
  </si>
  <si>
    <t>Vidhi Sanjay Shet</t>
  </si>
  <si>
    <t>vidhishet09@gmail.com</t>
  </si>
  <si>
    <t>p25700595@student.nicmar.ac.in</t>
  </si>
  <si>
    <t>09-Jul-2002</t>
  </si>
  <si>
    <t>English, Hindi, Marathi &amp; Konkani</t>
  </si>
  <si>
    <t>7895 5949 5045</t>
  </si>
  <si>
    <t>SANJAY SHET</t>
  </si>
  <si>
    <t>VANDANA SHET</t>
  </si>
  <si>
    <t>G-5, Saraswati Apartment ,Near Kamat Nursing Home , Durga-bhat, Ponda -Goa.</t>
  </si>
  <si>
    <t>South Goa</t>
  </si>
  <si>
    <t>Goa</t>
  </si>
  <si>
    <t>A . J . DE ALMEIDA HIGH SCHOOL</t>
  </si>
  <si>
    <t>GOA BOARD OF SECONDARY AND HIGHER SECONDARY EDUCATION ,GOA</t>
  </si>
  <si>
    <t>ADARSH HIGHER SECONDARY</t>
  </si>
  <si>
    <t>GOA UNIVERSITY</t>
  </si>
  <si>
    <t>GOA COLLEGE OF ENGINEERING ,GOA</t>
  </si>
  <si>
    <t>AutoCAD,MS Office,MS Project,Primavera,Staad Pro,Revit</t>
  </si>
  <si>
    <t>Sobha Limited | Site Execution | Banglore | May 2026 | Jul 2026 | 9 Weeks | Campus Internship
Raj Housing Development Private Limited | Site Engineer | Ponda ,Goa | Jul 2023 | Sep 2023 | 7.7142857142857 Weeks</t>
  </si>
  <si>
    <t>Autocad</t>
  </si>
  <si>
    <t>P25701047</t>
  </si>
  <si>
    <t>MELVIN</t>
  </si>
  <si>
    <t>MATHEW</t>
  </si>
  <si>
    <t>Melvin Mathew</t>
  </si>
  <si>
    <t>mathewmelvin2000@gmail.com</t>
  </si>
  <si>
    <t>p25701047@student.nicmar.ac.in</t>
  </si>
  <si>
    <t>English, Malayalam and Hindi</t>
  </si>
  <si>
    <t>7517 0124 0166</t>
  </si>
  <si>
    <t>T J MATHEW</t>
  </si>
  <si>
    <t>ADVOCATE</t>
  </si>
  <si>
    <t>MARY N JOHN</t>
  </si>
  <si>
    <t>KELAMPARAMBIL HOUSE ,UDAYAMPEROOR P O, _x000D_
ERNAKULAM.</t>
  </si>
  <si>
    <t>CHINMAYA VIDYALAYA KANNANKULANGARA</t>
  </si>
  <si>
    <t>CENTRAL BOARD OF SECONDARY EDUCATION, ERNAKULAM</t>
  </si>
  <si>
    <t>MUTHOOT INSTITUE OF TECHNOLOGY AND SCIENCE, ERNAKULAM.</t>
  </si>
  <si>
    <t>AutoCAD,MS Office,MS Project,BIM</t>
  </si>
  <si>
    <t>KERALA INDUSTRIAL &amp; TECHNICAL CONSULTANCY ORGANISATION Ltd | GRADUATE APPRENTICE | CHENGANNUR, ALAPPUZHA. | Sep 2023 | Sep 2024 | 0Y 11M | 2.07</t>
  </si>
  <si>
    <t>Sobha Limited | Project Management Intern | GIFT City, Gujarat. | May 2026 | Jul 2026 | 9 Weeks | Campus Internship</t>
  </si>
  <si>
    <t>NPTEL Online Certification
Master in Building Design</t>
  </si>
  <si>
    <t>P25701141</t>
  </si>
  <si>
    <t>MAYURESH</t>
  </si>
  <si>
    <t>UKALE</t>
  </si>
  <si>
    <t>Mayuresh Manoj Ukale</t>
  </si>
  <si>
    <t>mayurukale8539@gmail.com</t>
  </si>
  <si>
    <t>p25701141@student.nicmar.ac.in</t>
  </si>
  <si>
    <t>18-Feb-2002</t>
  </si>
  <si>
    <t>English</t>
  </si>
  <si>
    <t>2605 5903 9624</t>
  </si>
  <si>
    <t>MANOJ GANPAT UKALE</t>
  </si>
  <si>
    <t>ANJALI MANOJ UKALE</t>
  </si>
  <si>
    <t>Near Old DCC Bank And Market Yard Pandhpur Road Sangola</t>
  </si>
  <si>
    <t>SANGOLA VIDYAMANDIR PRASHALA, SANGOLA</t>
  </si>
  <si>
    <t>MAHARASHTRA STATE BOARD OF SECONDARY AND HIGHER SECONDARY EDUCATION</t>
  </si>
  <si>
    <t>SANGMESHWAR COLLEGE, SOLAPUR</t>
  </si>
  <si>
    <t>PIMPARI CHINCHWAD COLLEGE OF ENGINEERING, NIGADI, PUNE</t>
  </si>
  <si>
    <t>2023-Apr</t>
  </si>
  <si>
    <t>AutoCAD,MS Office,MS Project,Solidworks,Inventor,Ansys,Fusion360</t>
  </si>
  <si>
    <t>Helical Auto Technology India Pvt Ltd | Senior Engineer | Pune  | Aug 2023 | Jun 2025 | 1Y 10M | 4.64</t>
  </si>
  <si>
    <t>Asian Paints Limited | Project Sales (Construction Chemicals ) | Pune | May 2026 | Jul 2026 | 8.7142857142857 Weeks | Campus Internship
ENPRO INDUSTRIES PVT LTD | INTERN- R&amp;D | PUNE | Jul 2022 | Jan 2023 | 26.142857142857 Weeks
PIMPARI CHINCHWAD COLLEGE OF ENGINEERIN (AMBUSH AGROTECH) | DIVISION HEAD- HARVESTING MECHANISM | PUNE | Jan 2022 | Mar 2022 | 12.714285714286 Weeks</t>
  </si>
  <si>
    <t>P25700146</t>
  </si>
  <si>
    <t>MALAVIKA</t>
  </si>
  <si>
    <t>NAIR</t>
  </si>
  <si>
    <t>Malavika S Nair</t>
  </si>
  <si>
    <t>malavikasnair07@gmail.com</t>
  </si>
  <si>
    <t>p25700146@student.nicmar.ac.in</t>
  </si>
  <si>
    <t>11-May-2001</t>
  </si>
  <si>
    <t>ENGLISH, HINDI,MALAYALAM</t>
  </si>
  <si>
    <t>3244 5087 2053</t>
  </si>
  <si>
    <t>SAJEEV KUMAR R</t>
  </si>
  <si>
    <t>ASSISTANT MANAGER MECHANICAL, FACT</t>
  </si>
  <si>
    <t>SANDYA P</t>
  </si>
  <si>
    <t>TEACHER, MINISTRY OF EDUCATION, MALDIVES</t>
  </si>
  <si>
    <t>MANASA, C K ROAD, Manjummel P.O, Eloor</t>
  </si>
  <si>
    <t>MODEL TECHNICAL HIGHER SECONDARY SCHOOL, KALOOR</t>
  </si>
  <si>
    <t>BOARD OF SECONDARY EXAMINATIONS, KERALA</t>
  </si>
  <si>
    <t>FEDERAL INSTITUTE OF SCIENCE AND TECHNOLOGY, ANGAMALY</t>
  </si>
  <si>
    <t>AutoCAD,MS Office,MS Project,TEKLA</t>
  </si>
  <si>
    <t>CLAYSYS LIFESTYLE PVT LTD | CIVIL ENGINEER- L1 | INFOPARK,KAKKANAD,KOCHI | May 2024 | May 2025 | 1Y 0M | 1.92</t>
  </si>
  <si>
    <t>Rodic Consultants Pvt Ltd | Operations Intern | Work from home | May 2026 | Jul 2026 | 8.5714285714286 Weeks | Campus Internship
FERTILIZERS AND CHEMICALS TRAVANCORE LIMITED | DESIGN TEAM | UDOGAMANDAL ELOOR | Sep 2022 | Sep 2022 | 0.85714285714286 Weeks</t>
  </si>
  <si>
    <t>P25700021</t>
  </si>
  <si>
    <t>SOUVIK</t>
  </si>
  <si>
    <t>PAUL</t>
  </si>
  <si>
    <t>Souvik Paul</t>
  </si>
  <si>
    <t>souvikpaul9725@gmail.com</t>
  </si>
  <si>
    <t>p25700021@student.nicmar.ac.in</t>
  </si>
  <si>
    <t>07-Jun-2000</t>
  </si>
  <si>
    <t>5705 4799 7563</t>
  </si>
  <si>
    <t>SAJAL PAUL</t>
  </si>
  <si>
    <t>PRATIVA PAUL</t>
  </si>
  <si>
    <t>Nangi Chakraborty Para, P.O - Batanagar, Maheshtala, Dist. - South 24 PGS. , Kolkata - 700140</t>
  </si>
  <si>
    <t>BALLYGUNGE GOVT. HIGH SCHOOL</t>
  </si>
  <si>
    <t>WEST BENGAL BOARD OF SECONDARY EDUCATION (KOLKATA)</t>
  </si>
  <si>
    <t>2015-Jan</t>
  </si>
  <si>
    <t>WEST BENGAL COUNCIL OF HIGHER SECONDARY EDUCATION (KOLKATA)</t>
  </si>
  <si>
    <t>RAMAKRISHNA MISSION SHILPAPITHA (KOLKATA)</t>
  </si>
  <si>
    <t>MEGHNAD SAHA INSTITUTE OF TECHNOLOGY (KOLKATA)</t>
  </si>
  <si>
    <t>AutoCAD, MS Office, MS Project, Autodesk Revit, Primavera, Autodesk Navisworks</t>
  </si>
  <si>
    <t>Central Public Works Department (CPWD) | Project Intern – Execution &amp; Planning | Barrackpore, Kolkata, West Bengal | May 2026 | Jul 2026 | 9.5714285714286 Weeks | Campus Internship
SIMPLEX INFRASTRUCTURES LIMITED | SITE INTERN | SHUKHOBRISHTI UMIG SITE, NEW TOWN, KOLKATA - 700135 | Jul 2023 | Jul 2023 | 4 Weeks</t>
  </si>
  <si>
    <t>Python And Flask Demonstrations Practice Course
Power BI DAX
Complete Cubase Megacourse
Complete Clip Studio Paint Megacourse
Course on Revit Architecture Essential</t>
  </si>
  <si>
    <t>P25700416</t>
  </si>
  <si>
    <t>MANAV</t>
  </si>
  <si>
    <t>MUKESH</t>
  </si>
  <si>
    <t>Manav Mukesh Parmar</t>
  </si>
  <si>
    <t>manav.p.3622@gmail.com</t>
  </si>
  <si>
    <t>p25700416@student.nicmar.ac.in</t>
  </si>
  <si>
    <t>22-Oct-2003</t>
  </si>
  <si>
    <t>English,Hindi,Gujrati</t>
  </si>
  <si>
    <t>6812 9344 3411</t>
  </si>
  <si>
    <t>MUKESH A. PARMAR</t>
  </si>
  <si>
    <t>BHAVNA M. PARMAR</t>
  </si>
  <si>
    <t>A/201-SF, Shivalik Avenue, Near Nirma Vidhyavihar, Bodakdev, Ahmedabad, Gujrat-380054</t>
  </si>
  <si>
    <t>Ahmedabad</t>
  </si>
  <si>
    <t>SADHANA VIDHYALAYA</t>
  </si>
  <si>
    <t>GUJRAT SECONDARY &amp; HIGHER SECONDARY EDUCATION BOARD, GANDHINAGAR</t>
  </si>
  <si>
    <t>NIRMA UNIVERSITY</t>
  </si>
  <si>
    <t>NIRMA UNIVERSITY / AHMEDDABAD / GUJRAT</t>
  </si>
  <si>
    <t>AutoCAD,MS Office,MS Project,Primavera,Revit,Staad pro,Navisworks,Power BI</t>
  </si>
  <si>
    <t>PSP PROJECTS LIMITED  | Civil intern | Mahim railway Scrapyard, Mumbai  | May 2026 | Jul 2026 | 8.5714285714286 Weeks | Campus Internship
Aashir Engineering Pvt.Ltd | Intern (BIM Planning &amp; Estimation) | Ahmedabad, Gujrat | Dec 2024 | Apr 2025 | 16.571428571429 Weeks
Rigid Construction Corporation | Trainee Engineer | Ahmedabad, Gujrat | Jun 2024 | Jul 2024 | 5.5714285714286 Weeks</t>
  </si>
  <si>
    <t>Nirma Volunteer
BIM Work shop
Best Out of Waste</t>
  </si>
  <si>
    <t>P25700003</t>
  </si>
  <si>
    <t>SREELAKSHMI</t>
  </si>
  <si>
    <t>KRISHNAKUMAR</t>
  </si>
  <si>
    <t>Sreelakshmi Krishnakumar</t>
  </si>
  <si>
    <t>sreelakshmitrkk@gmail.com</t>
  </si>
  <si>
    <t>p25700003@student.nicmar.ac.in</t>
  </si>
  <si>
    <t>20-Mar-2001</t>
  </si>
  <si>
    <t>ENGLISH, HINDI, MALAYALAM</t>
  </si>
  <si>
    <t>B-ve</t>
  </si>
  <si>
    <t>7013 6395 7609</t>
  </si>
  <si>
    <t>KRISHNAKUMAR TR</t>
  </si>
  <si>
    <t>EMPLOYEE</t>
  </si>
  <si>
    <t>RADHIKA KRISHNAKUMAR</t>
  </si>
  <si>
    <t>Thoppil House Puttumanoor Puthencruze PO Ernakulam</t>
  </si>
  <si>
    <t>COCHIN REFINERIES SCHOOL</t>
  </si>
  <si>
    <t>KERALA TECHNOLOGICAL UNIVERSITY</t>
  </si>
  <si>
    <t>MAR ATHANASIUS COLLEGE OF ENGINEERING ERNAKULAM KERALA</t>
  </si>
  <si>
    <t>AutoCAD, MS Office, MS Project, Primavera, Revit, RIB Costx</t>
  </si>
  <si>
    <t>Larsen and Toubro | Senior Engineer Civil | Bharuch Gujarat | Jul 2023 | Jun 2025 | 1Y 11M | 6.6</t>
  </si>
  <si>
    <t>1 Year 12 Months</t>
  </si>
  <si>
    <t>KPMG India | Intern- Major Projects Advisory | Mumbai, Maharashtra | May 2026 | Jun 2026 | 7.5714285714286 Weeks | Campus Internship
Prestige Group | Site Engineer | Kakkanad, Ernakulam | Aug 2022 | Aug 2022 | 1 Weeks
Bharat Petroleum Corporation Limited | Intern | Ambalamugal, Kerala | Jun 2023 | Jun 2023 | 4.1428571428571 Weeks</t>
  </si>
  <si>
    <t>Finance for Non-Financial Managers</t>
  </si>
  <si>
    <t>P25700221</t>
  </si>
  <si>
    <t>Jithin M</t>
  </si>
  <si>
    <t>jithinm.mail@gmail.com</t>
  </si>
  <si>
    <t>binaya.patnaik@hyd.nicmar.ac.in</t>
  </si>
  <si>
    <t>10-Nov-2002</t>
  </si>
  <si>
    <t>Long Distance Running,Reading</t>
  </si>
  <si>
    <t>5536 1485 3909</t>
  </si>
  <si>
    <t>BALAKRISHNAN A</t>
  </si>
  <si>
    <t>SREEJA M</t>
  </si>
  <si>
    <t xml:space="preserve">Parambath House, Kallanchira , Balal P.O, Kasargod, Kerala </t>
  </si>
  <si>
    <t>Kasaragod</t>
  </si>
  <si>
    <t>ST. JUDE'S H S S VELLARIKUNDU</t>
  </si>
  <si>
    <t>GENERAL EDUCATION DEPARTMENT KERALA</t>
  </si>
  <si>
    <t>BOARD OF HIGHER SECONDARY EXAMINATIONS KERALA</t>
  </si>
  <si>
    <t>COLLEGE OF ENGINEERING TRIVANDRUM, KERALA</t>
  </si>
  <si>
    <t>AutoCAD, MS Office0, MS Project, Primavera, PLAXIS 2D, STAAD Pro, Power BI, CostX, Revit, Naviswork</t>
  </si>
  <si>
    <t>SOBHA Limited | Intern- Project Planning  | Kochi, Kerala | May 2026 | Jul 2026 | 9 Weeks | Campus Internship
THE URALUNGAL LABOUR CONTRACT CO-OPERATIVE SOCIETY LTD. | STUDENT INTERN | TRIVANDRUM | Jun 2024 | Jun 2024 | 1.1428571428571 Weeks</t>
  </si>
  <si>
    <t>McKinsey.org Forward Program
Finance for Non- Financial Managers , Emory University - Coursera Certification
Municipal Solid Waste Management-NPTEL Certification</t>
  </si>
  <si>
    <t>P25700361</t>
  </si>
  <si>
    <t>CHINNAMSETTI</t>
  </si>
  <si>
    <t>HEMANTH SAI KRISHNA</t>
  </si>
  <si>
    <t>Chinnamsetti Hemanth Sai Krishna</t>
  </si>
  <si>
    <t>hemanthsaikrishna604@gmail.com</t>
  </si>
  <si>
    <t>p25700361@student.nicmar.ac.in</t>
  </si>
  <si>
    <t>07-Jan-2002</t>
  </si>
  <si>
    <t>English, Hindi,Telugu</t>
  </si>
  <si>
    <t>9545 9346 5546</t>
  </si>
  <si>
    <t>CHINNAMSETTI SURYA RAO</t>
  </si>
  <si>
    <t>CHINNAMSETTI PADMA TULASI</t>
  </si>
  <si>
    <t>D.No:2-7, Ramalayam Street, Itempudi, Iragavaram Mandal</t>
  </si>
  <si>
    <t>West Godavari</t>
  </si>
  <si>
    <t>GEETANJALI HIGH SCHOOL</t>
  </si>
  <si>
    <t>BOARD OF SECONDARY EDUCATION, ANDHRAPRADESH</t>
  </si>
  <si>
    <t>CIVIL</t>
  </si>
  <si>
    <t>S.M.V.M POLYTECHNIC COLLEGE,TANUKU</t>
  </si>
  <si>
    <t>JNTUK</t>
  </si>
  <si>
    <t>S.R.K.R ENGINEERING COLLEGE , BHIMAVARAM</t>
  </si>
  <si>
    <t>AutoCAD,MS Office,MS Project,Primavera,RIB CostX,Canva,BIM</t>
  </si>
  <si>
    <t>Megha Engineering And Infrastructure Limited | Site Engineer  | Basti,UttarPradesh | Jul 2023 | May 2025 | 1Y 9M | 3.25</t>
  </si>
  <si>
    <t>Bhajan Infratech Pvt limited | Project Co-ordinator  | Surat | May 2026 | Jun 2026 | 7.7142857142857 Weeks | Campus Internship</t>
  </si>
  <si>
    <t>Cost Estimating &amp; Cost Control
Advanced Communication Strategies
Finance for Non-Financial Managers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</si>
</sst>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3">
    <fill>
      <patternFill patternType="none"/>
    </fill>
    <fill>
      <patternFill patternType="gray125"/>
    </fill>
    <fill>
      <patternFill patternType="solid">
        <fgColor rgb="FFD9D9D9"/>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nconnect.nicmar.ac.in/storage/profile/ProfilePhoto_P25700485_129836.jpg" TargetMode="External"/><Relationship Id="rId_hyperlink_2" Type="http://schemas.openxmlformats.org/officeDocument/2006/relationships/hyperlink" Target="https://nconnect.nicmar.ac.in/storage/profile/ProfilePhoto_P25701048_947136.jpg" TargetMode="External"/><Relationship Id="rId_hyperlink_3" Type="http://schemas.openxmlformats.org/officeDocument/2006/relationships/hyperlink" Target="https://nconnect.nicmar.ac.in/storage/profile/6a6b1a7f10660.png" TargetMode="External"/><Relationship Id="rId_hyperlink_4" Type="http://schemas.openxmlformats.org/officeDocument/2006/relationships/hyperlink" Target="https://nconnect.nicmar.ac.in/storage/profile/ProfilePhoto_P25700556_563978.jpg" TargetMode="External"/><Relationship Id="rId_hyperlink_5" Type="http://schemas.openxmlformats.org/officeDocument/2006/relationships/hyperlink" Target="https://nconnect.nicmar.ac.in/storage/profile/ProfilePhoto_P25700541_148765.jpg" TargetMode="External"/><Relationship Id="rId_hyperlink_6" Type="http://schemas.openxmlformats.org/officeDocument/2006/relationships/hyperlink" Target="https://nconnect.nicmar.ac.in/storage/profile/ProfilePhoto_P25700492_715349.jpg" TargetMode="External"/><Relationship Id="rId_hyperlink_7" Type="http://schemas.openxmlformats.org/officeDocument/2006/relationships/hyperlink" Target="https://nconnect.nicmar.ac.in/storage/profile/ProfilePhoto_P25700270_194253.jpg" TargetMode="External"/><Relationship Id="rId_hyperlink_8" Type="http://schemas.openxmlformats.org/officeDocument/2006/relationships/hyperlink" Target="https://nconnect.nicmar.ac.in/storage/profile/ProfilePhoto_P25701094_546218.jpg" TargetMode="External"/><Relationship Id="rId_hyperlink_9" Type="http://schemas.openxmlformats.org/officeDocument/2006/relationships/hyperlink" Target="https://nconnect.nicmar.ac.in/storage/profile/ProfilePhoto_P25700230_398462.jpg" TargetMode="External"/><Relationship Id="rId_hyperlink_10" Type="http://schemas.openxmlformats.org/officeDocument/2006/relationships/hyperlink" Target="https://nconnect.nicmar.ac.in/storage/profile/ProfilePhoto_P25700288_156498.jpg" TargetMode="External"/><Relationship Id="rId_hyperlink_11" Type="http://schemas.openxmlformats.org/officeDocument/2006/relationships/hyperlink" Target="https://nconnect.nicmar.ac.in/storage/profile/ProfilePhoto_P25700412_865394.jpg" TargetMode="External"/><Relationship Id="rId_hyperlink_12" Type="http://schemas.openxmlformats.org/officeDocument/2006/relationships/hyperlink" Target="https://nconnect.nicmar.ac.in/storage/profile/ProfilePhoto_P25700614_342179.jpg" TargetMode="External"/><Relationship Id="rId_hyperlink_13" Type="http://schemas.openxmlformats.org/officeDocument/2006/relationships/hyperlink" Target="https://nconnect.nicmar.ac.in/storage/profile/ProfilePhoto_P25701003_852167.jpg" TargetMode="External"/><Relationship Id="rId_hyperlink_14" Type="http://schemas.openxmlformats.org/officeDocument/2006/relationships/hyperlink" Target="https://nconnect.nicmar.ac.in/storage/profile/ProfilePhoto_P25700045_159487.jpg" TargetMode="External"/><Relationship Id="rId_hyperlink_15" Type="http://schemas.openxmlformats.org/officeDocument/2006/relationships/hyperlink" Target="https://nconnect.nicmar.ac.in/storage/profile/ProfilePhoto_P25701149_837291.jpg" TargetMode="External"/><Relationship Id="rId_hyperlink_16" Type="http://schemas.openxmlformats.org/officeDocument/2006/relationships/hyperlink" Target="https://nconnect.nicmar.ac.in/storage/profile/ProfilePhoto_P25700211_374165.jpg" TargetMode="External"/><Relationship Id="rId_hyperlink_17" Type="http://schemas.openxmlformats.org/officeDocument/2006/relationships/hyperlink" Target="https://nconnect.nicmar.ac.in/storage/profile/6a6247e7c603e.png" TargetMode="External"/><Relationship Id="rId_hyperlink_18" Type="http://schemas.openxmlformats.org/officeDocument/2006/relationships/hyperlink" Target="https://nconnect.nicmar.ac.in/storage/profile/ProfilePhoto_P25700506_716935.jpg" TargetMode="External"/><Relationship Id="rId_hyperlink_19" Type="http://schemas.openxmlformats.org/officeDocument/2006/relationships/hyperlink" Target="https://nconnect.nicmar.ac.in/storage/profile/ProfilePhoto_P25700411_579146.jpg" TargetMode="External"/><Relationship Id="rId_hyperlink_20" Type="http://schemas.openxmlformats.org/officeDocument/2006/relationships/hyperlink" Target="https://nconnect.nicmar.ac.in/storage/profile/ProfilePhoto_P25700563_865279.jpg" TargetMode="External"/><Relationship Id="rId_hyperlink_21" Type="http://schemas.openxmlformats.org/officeDocument/2006/relationships/hyperlink" Target="https://nconnect.nicmar.ac.in/storage/profile/ProfilePhoto_P25700307_873512.jpg" TargetMode="External"/><Relationship Id="rId_hyperlink_22" Type="http://schemas.openxmlformats.org/officeDocument/2006/relationships/hyperlink" Target="https://nconnect.nicmar.ac.in/storage/profile/ProfilePhoto_P25700505_843196.jpg" TargetMode="External"/><Relationship Id="rId_hyperlink_23" Type="http://schemas.openxmlformats.org/officeDocument/2006/relationships/hyperlink" Target="https://nconnect.nicmar.ac.in/storage/profile/ProfilePhoto_P25700257_416537.jpg" TargetMode="External"/><Relationship Id="rId_hyperlink_24" Type="http://schemas.openxmlformats.org/officeDocument/2006/relationships/hyperlink" Target="https://nconnect.nicmar.ac.in/storage/profile/ProfilePhoto_P25700578_347951.jpg" TargetMode="External"/><Relationship Id="rId_hyperlink_25" Type="http://schemas.openxmlformats.org/officeDocument/2006/relationships/hyperlink" Target="https://nconnect.nicmar.ac.in/storage/profile/ProfilePhoto_P25700622_639152.jpg" TargetMode="External"/><Relationship Id="rId_hyperlink_26" Type="http://schemas.openxmlformats.org/officeDocument/2006/relationships/hyperlink" Target="https://nconnect.nicmar.ac.in/storage/profile/ProfilePhoto_P25700051_624359.jpg" TargetMode="External"/><Relationship Id="rId_hyperlink_27" Type="http://schemas.openxmlformats.org/officeDocument/2006/relationships/hyperlink" Target="https://nconnect.nicmar.ac.in/storage/profile/ProfilePhoto_P25700372_298156.jpg" TargetMode="External"/><Relationship Id="rId_hyperlink_28" Type="http://schemas.openxmlformats.org/officeDocument/2006/relationships/hyperlink" Target="https://nconnect.nicmar.ac.in/storage/profile/ProfilePhoto_P25700369_745329.jpg" TargetMode="External"/><Relationship Id="rId_hyperlink_29" Type="http://schemas.openxmlformats.org/officeDocument/2006/relationships/hyperlink" Target="https://nconnect.nicmar.ac.in/storage/profile/ProfilePhoto_P25700374_374629.jpg" TargetMode="External"/><Relationship Id="rId_hyperlink_30" Type="http://schemas.openxmlformats.org/officeDocument/2006/relationships/hyperlink" Target="https://nconnect.nicmar.ac.in/storage/profile/ProfilePhoto_P25700046_792813.jpg" TargetMode="External"/><Relationship Id="rId_hyperlink_31" Type="http://schemas.openxmlformats.org/officeDocument/2006/relationships/hyperlink" Target="https://nconnect.nicmar.ac.in/storage/profile/ProfilePhoto_P25700145_843721.jpg" TargetMode="External"/><Relationship Id="rId_hyperlink_32" Type="http://schemas.openxmlformats.org/officeDocument/2006/relationships/hyperlink" Target="https://nconnect.nicmar.ac.in/storage/profile/ProfilePhoto_P25700546_862451.jpg" TargetMode="External"/><Relationship Id="rId_hyperlink_33" Type="http://schemas.openxmlformats.org/officeDocument/2006/relationships/hyperlink" Target="https://nconnect.nicmar.ac.in/storage/profile/ProfilePhoto_P25700327_437895.jpg" TargetMode="External"/><Relationship Id="rId_hyperlink_34" Type="http://schemas.openxmlformats.org/officeDocument/2006/relationships/hyperlink" Target="https://nconnect.nicmar.ac.in/storage/profile/ProfilePhoto_P25700493_683249.jpg" TargetMode="External"/><Relationship Id="rId_hyperlink_35" Type="http://schemas.openxmlformats.org/officeDocument/2006/relationships/hyperlink" Target="https://nconnect.nicmar.ac.in/storage/profile/ProfilePhoto_P25700147_396871.jpg" TargetMode="External"/><Relationship Id="rId_hyperlink_36" Type="http://schemas.openxmlformats.org/officeDocument/2006/relationships/hyperlink" Target="https://nconnect.nicmar.ac.in/storage/profile/ProfilePhoto_P25701147_438629.jpg" TargetMode="External"/><Relationship Id="rId_hyperlink_37" Type="http://schemas.openxmlformats.org/officeDocument/2006/relationships/hyperlink" Target="https://nconnect.nicmar.ac.in/storage/profile/ProfilePhoto_P25700633_541692.jpg" TargetMode="External"/><Relationship Id="rId_hyperlink_38" Type="http://schemas.openxmlformats.org/officeDocument/2006/relationships/hyperlink" Target="https://nconnect.nicmar.ac.in/storage/profile/ProfilePhoto_P25701057_742385.jpg" TargetMode="External"/><Relationship Id="rId_hyperlink_39" Type="http://schemas.openxmlformats.org/officeDocument/2006/relationships/hyperlink" Target="https://nconnect.nicmar.ac.in/storage/profile/ProfilePhoto_P25700566_326841.jpg" TargetMode="External"/><Relationship Id="rId_hyperlink_40" Type="http://schemas.openxmlformats.org/officeDocument/2006/relationships/hyperlink" Target="https://nconnect.nicmar.ac.in/storage/profile/ProfilePhoto_P25700101_136785.jpg" TargetMode="External"/><Relationship Id="rId_hyperlink_41" Type="http://schemas.openxmlformats.org/officeDocument/2006/relationships/hyperlink" Target="https://nconnect.nicmar.ac.in/storage/profile/ProfilePhoto_P25700419_475938.jpg" TargetMode="External"/><Relationship Id="rId_hyperlink_42" Type="http://schemas.openxmlformats.org/officeDocument/2006/relationships/hyperlink" Target="https://nconnect.nicmar.ac.in/storage/profile/ProfilePhoto_P25700591_413927.jpg" TargetMode="External"/><Relationship Id="rId_hyperlink_43" Type="http://schemas.openxmlformats.org/officeDocument/2006/relationships/hyperlink" Target="https://nconnect.nicmar.ac.in/storage/profile/ProfilePhoto_P25700371_572389.jpg" TargetMode="External"/><Relationship Id="rId_hyperlink_44" Type="http://schemas.openxmlformats.org/officeDocument/2006/relationships/hyperlink" Target="https://nconnect.nicmar.ac.in/storage/profile/ProfilePhoto_P25700024_183579.jpg" TargetMode="External"/><Relationship Id="rId_hyperlink_45" Type="http://schemas.openxmlformats.org/officeDocument/2006/relationships/hyperlink" Target="https://nconnect.nicmar.ac.in/storage/profile/ProfilePhoto_P25700350_594367.jpg" TargetMode="External"/><Relationship Id="rId_hyperlink_46" Type="http://schemas.openxmlformats.org/officeDocument/2006/relationships/hyperlink" Target="https://nconnect.nicmar.ac.in/storage/profile/ProfilePhoto_P25701132_857361.jpg" TargetMode="External"/><Relationship Id="rId_hyperlink_47" Type="http://schemas.openxmlformats.org/officeDocument/2006/relationships/hyperlink" Target="https://nconnect.nicmar.ac.in/storage/profile/ProfilePhoto_P25700418_528617.jpg" TargetMode="External"/><Relationship Id="rId_hyperlink_48" Type="http://schemas.openxmlformats.org/officeDocument/2006/relationships/hyperlink" Target="https://nconnect.nicmar.ac.in/storage/profile/ProfilePhoto_P25700103_548732.jpg" TargetMode="External"/><Relationship Id="rId_hyperlink_49" Type="http://schemas.openxmlformats.org/officeDocument/2006/relationships/hyperlink" Target="https://nconnect.nicmar.ac.in/storage/profile/ProfilePhoto_P25700297_213596.jpg" TargetMode="External"/><Relationship Id="rId_hyperlink_50" Type="http://schemas.openxmlformats.org/officeDocument/2006/relationships/hyperlink" Target="https://nconnect.nicmar.ac.in/storage/profile/ProfilePhoto_P25700478_489325.jpg" TargetMode="External"/><Relationship Id="rId_hyperlink_51" Type="http://schemas.openxmlformats.org/officeDocument/2006/relationships/hyperlink" Target="https://nconnect.nicmar.ac.in/storage/profile/ProfilePhoto_P25700613_197586.jpg" TargetMode="External"/><Relationship Id="rId_hyperlink_52" Type="http://schemas.openxmlformats.org/officeDocument/2006/relationships/hyperlink" Target="https://nconnect.nicmar.ac.in/storage/profile/ProfilePhoto_P25700476_725986.jpg" TargetMode="External"/><Relationship Id="rId_hyperlink_53" Type="http://schemas.openxmlformats.org/officeDocument/2006/relationships/hyperlink" Target="https://nconnect.nicmar.ac.in/storage/profile/ProfilePhoto_P25700459_341756.jpg" TargetMode="External"/><Relationship Id="rId_hyperlink_54" Type="http://schemas.openxmlformats.org/officeDocument/2006/relationships/hyperlink" Target="https://nconnect.nicmar.ac.in/storage/profile/ProfilePhoto_P25700453_982314.jpg" TargetMode="External"/><Relationship Id="rId_hyperlink_55" Type="http://schemas.openxmlformats.org/officeDocument/2006/relationships/hyperlink" Target="https://nconnect.nicmar.ac.in/storage/profile/ProfilePhoto_P25701107_574683.jpg" TargetMode="External"/><Relationship Id="rId_hyperlink_56" Type="http://schemas.openxmlformats.org/officeDocument/2006/relationships/hyperlink" Target="https://nconnect.nicmar.ac.in/storage/profile/ProfilePhoto_P25700354_283475.jpg" TargetMode="External"/><Relationship Id="rId_hyperlink_57" Type="http://schemas.openxmlformats.org/officeDocument/2006/relationships/hyperlink" Target="https://nconnect.nicmar.ac.in/storage/profile/6a6b562a9bb97.png" TargetMode="External"/><Relationship Id="rId_hyperlink_58" Type="http://schemas.openxmlformats.org/officeDocument/2006/relationships/hyperlink" Target="https://nconnect.nicmar.ac.in/storage/profile/ProfilePhoto_P25700399_623841.jpg" TargetMode="External"/><Relationship Id="rId_hyperlink_59" Type="http://schemas.openxmlformats.org/officeDocument/2006/relationships/hyperlink" Target="https://nconnect.nicmar.ac.in/storage/profile/ProfilePhoto_P25700113_721496.jpg" TargetMode="External"/><Relationship Id="rId_hyperlink_60" Type="http://schemas.openxmlformats.org/officeDocument/2006/relationships/hyperlink" Target="https://nconnect.nicmar.ac.in/storage/profile/ProfilePhoto_P25700349_261783.jpg" TargetMode="External"/><Relationship Id="rId_hyperlink_61" Type="http://schemas.openxmlformats.org/officeDocument/2006/relationships/hyperlink" Target="https://nconnect.nicmar.ac.in/storage/profile/ProfilePhoto_P25700516_637824.jpg" TargetMode="External"/><Relationship Id="rId_hyperlink_62" Type="http://schemas.openxmlformats.org/officeDocument/2006/relationships/hyperlink" Target="https://nconnect.nicmar.ac.in/storage/profile/ProfilePhoto_P25700325_532469.jpg" TargetMode="External"/><Relationship Id="rId_hyperlink_63" Type="http://schemas.openxmlformats.org/officeDocument/2006/relationships/hyperlink" Target="https://nconnect.nicmar.ac.in/storage/profile/ProfilePhoto_P25700290_567841.jpg" TargetMode="External"/><Relationship Id="rId_hyperlink_64" Type="http://schemas.openxmlformats.org/officeDocument/2006/relationships/hyperlink" Target="https://nconnect.nicmar.ac.in/storage/profile/ProfilePhoto_P25700356_431675.jpg" TargetMode="External"/><Relationship Id="rId_hyperlink_65" Type="http://schemas.openxmlformats.org/officeDocument/2006/relationships/hyperlink" Target="https://nconnect.nicmar.ac.in/storage/profile/ProfilePhoto_P25700220_175482.jpg" TargetMode="External"/><Relationship Id="rId_hyperlink_66" Type="http://schemas.openxmlformats.org/officeDocument/2006/relationships/hyperlink" Target="https://nconnect.nicmar.ac.in/storage/profile/ProfilePhoto_P25700161_896127.jpg" TargetMode="External"/><Relationship Id="rId_hyperlink_67" Type="http://schemas.openxmlformats.org/officeDocument/2006/relationships/hyperlink" Target="https://nconnect.nicmar.ac.in/storage/profile/ProfilePhoto_P25700195_426391.jpg" TargetMode="External"/><Relationship Id="rId_hyperlink_68" Type="http://schemas.openxmlformats.org/officeDocument/2006/relationships/hyperlink" Target="https://nconnect.nicmar.ac.in/storage/profile/ProfilePhoto_P25701124_429365.jpg" TargetMode="External"/><Relationship Id="rId_hyperlink_69" Type="http://schemas.openxmlformats.org/officeDocument/2006/relationships/hyperlink" Target="https://nconnect.nicmar.ac.in/storage/profile/ProfilePhoto_P25700496_421673.jpg" TargetMode="External"/><Relationship Id="rId_hyperlink_70" Type="http://schemas.openxmlformats.org/officeDocument/2006/relationships/hyperlink" Target="https://nconnect.nicmar.ac.in/storage/profile/ProfilePhoto_P25700718_186239.jpg" TargetMode="External"/><Relationship Id="rId_hyperlink_71" Type="http://schemas.openxmlformats.org/officeDocument/2006/relationships/hyperlink" Target="https://nconnect.nicmar.ac.in/storage/profile/ProfilePhoto_P25700467_125643.jpg" TargetMode="External"/><Relationship Id="rId_hyperlink_72" Type="http://schemas.openxmlformats.org/officeDocument/2006/relationships/hyperlink" Target="https://nconnect.nicmar.ac.in/storage/profile/ProfilePhoto_P25700247_237156.jpg" TargetMode="External"/><Relationship Id="rId_hyperlink_73" Type="http://schemas.openxmlformats.org/officeDocument/2006/relationships/hyperlink" Target="https://nconnect.nicmar.ac.in/storage/profile/ProfilePhoto_P25700628_692713.jpg" TargetMode="External"/><Relationship Id="rId_hyperlink_74" Type="http://schemas.openxmlformats.org/officeDocument/2006/relationships/hyperlink" Target="https://nconnect.nicmar.ac.in/storage/profile/ProfilePhoto_P25700286_398214.jpg" TargetMode="External"/><Relationship Id="rId_hyperlink_75" Type="http://schemas.openxmlformats.org/officeDocument/2006/relationships/hyperlink" Target="https://nconnect.nicmar.ac.in/storage/profile/ProfilePhoto_P25700472_563742.jpg" TargetMode="External"/><Relationship Id="rId_hyperlink_76" Type="http://schemas.openxmlformats.org/officeDocument/2006/relationships/hyperlink" Target="https://nconnect.nicmar.ac.in/storage/profile/ProfilePhoto_P25700241_162534.jpg" TargetMode="External"/><Relationship Id="rId_hyperlink_77" Type="http://schemas.openxmlformats.org/officeDocument/2006/relationships/hyperlink" Target="https://nconnect.nicmar.ac.in/storage/profile/ProfilePhoto_P25700630_165892.jpg" TargetMode="External"/><Relationship Id="rId_hyperlink_78" Type="http://schemas.openxmlformats.org/officeDocument/2006/relationships/hyperlink" Target="https://nconnect.nicmar.ac.in/storage/profile/ProfilePhoto_P25700626_346895.jpg" TargetMode="External"/><Relationship Id="rId_hyperlink_79" Type="http://schemas.openxmlformats.org/officeDocument/2006/relationships/hyperlink" Target="https://nconnect.nicmar.ac.in/storage/profile/ProfilePhoto_P25700524_859374.jpg" TargetMode="External"/><Relationship Id="rId_hyperlink_80" Type="http://schemas.openxmlformats.org/officeDocument/2006/relationships/hyperlink" Target="https://nconnect.nicmar.ac.in/storage/profile/ProfilePhoto_P25700725_384512.jpg" TargetMode="External"/><Relationship Id="rId_hyperlink_81" Type="http://schemas.openxmlformats.org/officeDocument/2006/relationships/hyperlink" Target="https://nconnect.nicmar.ac.in/storage/profile/ProfilePhoto_P25700151_798532.jpg" TargetMode="External"/><Relationship Id="rId_hyperlink_82" Type="http://schemas.openxmlformats.org/officeDocument/2006/relationships/hyperlink" Target="https://nconnect.nicmar.ac.in/storage/profile/ProfilePhoto_P25700044_489275.jpg" TargetMode="External"/><Relationship Id="rId_hyperlink_83" Type="http://schemas.openxmlformats.org/officeDocument/2006/relationships/hyperlink" Target="https://nconnect.nicmar.ac.in/storage/profile/ProfilePhoto_P25700280_693247.jpg" TargetMode="External"/><Relationship Id="rId_hyperlink_84" Type="http://schemas.openxmlformats.org/officeDocument/2006/relationships/hyperlink" Target="https://nconnect.nicmar.ac.in/storage/profile/ProfilePhoto_P25701103_576182.jpg" TargetMode="External"/><Relationship Id="rId_hyperlink_85" Type="http://schemas.openxmlformats.org/officeDocument/2006/relationships/hyperlink" Target="https://nconnect.nicmar.ac.in/storage/profile/ProfilePhoto_P25701050_146523.jpg" TargetMode="External"/><Relationship Id="rId_hyperlink_86" Type="http://schemas.openxmlformats.org/officeDocument/2006/relationships/hyperlink" Target="https://nconnect.nicmar.ac.in/storage/profile/ProfilePhoto_P25700232_974861.jpg" TargetMode="External"/><Relationship Id="rId_hyperlink_87" Type="http://schemas.openxmlformats.org/officeDocument/2006/relationships/hyperlink" Target="https://nconnect.nicmar.ac.in/storage/profile/ProfilePhoto_P25700569_579436.jpg" TargetMode="External"/><Relationship Id="rId_hyperlink_88" Type="http://schemas.openxmlformats.org/officeDocument/2006/relationships/hyperlink" Target="https://nconnect.nicmar.ac.in/storage/profile/ProfilePhoto_P25701026_834126.jpg" TargetMode="External"/><Relationship Id="rId_hyperlink_89" Type="http://schemas.openxmlformats.org/officeDocument/2006/relationships/hyperlink" Target="https://nconnect.nicmar.ac.in/storage/profile/ProfilePhoto_P25700547_673924.jpg" TargetMode="External"/><Relationship Id="rId_hyperlink_90" Type="http://schemas.openxmlformats.org/officeDocument/2006/relationships/hyperlink" Target="https://nconnect.nicmar.ac.in/storage/profile/ProfilePhoto_P25700544_418352.jpg" TargetMode="External"/><Relationship Id="rId_hyperlink_91" Type="http://schemas.openxmlformats.org/officeDocument/2006/relationships/hyperlink" Target="https://nconnect.nicmar.ac.in/storage/profile/ProfilePhoto_P25701114_583712.jpg" TargetMode="External"/><Relationship Id="rId_hyperlink_92" Type="http://schemas.openxmlformats.org/officeDocument/2006/relationships/hyperlink" Target="https://nconnect.nicmar.ac.in/storage/profile/ProfilePhoto_P25700017_325687.jpg" TargetMode="External"/><Relationship Id="rId_hyperlink_93" Type="http://schemas.openxmlformats.org/officeDocument/2006/relationships/hyperlink" Target="https://nconnect.nicmar.ac.in/storage/profile/ProfilePhoto_P25700574_937814.jpg" TargetMode="External"/><Relationship Id="rId_hyperlink_94" Type="http://schemas.openxmlformats.org/officeDocument/2006/relationships/hyperlink" Target="https://nconnect.nicmar.ac.in/storage/profile/ProfilePhoto_P25700595_861492.jpg" TargetMode="External"/><Relationship Id="rId_hyperlink_95" Type="http://schemas.openxmlformats.org/officeDocument/2006/relationships/hyperlink" Target="https://nconnect.nicmar.ac.in/storage/profile/ProfilePhoto_P25701047_179582.jpg" TargetMode="External"/><Relationship Id="rId_hyperlink_96" Type="http://schemas.openxmlformats.org/officeDocument/2006/relationships/hyperlink" Target="https://nconnect.nicmar.ac.in/storage/profile/ProfilePhoto_P25701141_658723.jpg" TargetMode="External"/><Relationship Id="rId_hyperlink_97" Type="http://schemas.openxmlformats.org/officeDocument/2006/relationships/hyperlink" Target="https://nconnect.nicmar.ac.in/storage/profile/ProfilePhoto_P25700146_681345.jpg" TargetMode="External"/><Relationship Id="rId_hyperlink_98" Type="http://schemas.openxmlformats.org/officeDocument/2006/relationships/hyperlink" Target="https://nconnect.nicmar.ac.in/storage/profile/ProfilePhoto_P25700021_349526.jpg" TargetMode="External"/><Relationship Id="rId_hyperlink_99" Type="http://schemas.openxmlformats.org/officeDocument/2006/relationships/hyperlink" Target="https://nconnect.nicmar.ac.in/storage/profile/ProfilePhoto_P25700416_291456.jpg" TargetMode="External"/><Relationship Id="rId_hyperlink_100" Type="http://schemas.openxmlformats.org/officeDocument/2006/relationships/hyperlink" Target="https://nconnect.nicmar.ac.in/storage/profile/ProfilePhoto_P25700003_859234.jpg" TargetMode="External"/><Relationship Id="rId_hyperlink_101" Type="http://schemas.openxmlformats.org/officeDocument/2006/relationships/hyperlink" Target="https://nconnect.nicmar.ac.in/storage/profile/ProfilePhoto_P25700221_715863.jpg" TargetMode="External"/><Relationship Id="rId_hyperlink_102" Type="http://schemas.openxmlformats.org/officeDocument/2006/relationships/hyperlink" Target="https://nconnect.nicmar.ac.in/storage/profile/ProfilePhoto_P25700361_138974.jp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W103"/>
  <sheetViews>
    <sheetView tabSelected="1" workbookViewId="0" showGridLines="true" showRowColHeaders="1">
      <pane ySplit="1" topLeftCell="A2" activePane="bottomLeft" state="frozen"/>
      <selection pane="bottomLeft" activeCell="BR2" sqref="BR2:BR103"/>
    </sheetView>
  </sheetViews>
  <sheetFormatPr defaultRowHeight="14.4" outlineLevelRow="0" outlineLevelCol="0"/>
  <cols>
    <col min="1" max="1" width="12.568" bestFit="true" customWidth="true" style="0"/>
    <col min="2" max="2" width="11.711" bestFit="true" customWidth="true" style="0"/>
    <col min="3" max="3" width="17.71" bestFit="true" customWidth="true" style="0"/>
    <col min="4" max="4" width="17.567" bestFit="true" customWidth="true" style="0"/>
    <col min="5" max="5" width="17.71" bestFit="true" customWidth="true" style="0"/>
    <col min="6" max="6" width="23.423" bestFit="true" customWidth="true" style="0"/>
    <col min="7" max="7" width="38.848" bestFit="true" customWidth="true" style="0"/>
    <col min="8" max="8" width="38.848" bestFit="true" customWidth="true" style="0"/>
    <col min="9" max="9" width="37.705" bestFit="true" customWidth="true" style="0"/>
    <col min="10" max="10" width="12.854" bestFit="true" customWidth="true" style="0"/>
    <col min="11" max="11" width="11.283" bestFit="true" customWidth="true" style="0"/>
    <col min="12" max="12" width="13.997" bestFit="true" customWidth="true" style="0"/>
    <col min="13" max="13" width="21.566" bestFit="true" customWidth="true" style="0"/>
    <col min="14" max="14" width="44.703" bestFit="true" customWidth="true" style="0"/>
    <col min="15" max="15" width="38.848" bestFit="true" customWidth="true" style="0"/>
    <col min="16" max="16" width="17.71" bestFit="true" customWidth="true" style="0"/>
    <col min="17" max="17" width="20.281" bestFit="true" customWidth="true" style="0"/>
    <col min="18" max="18" width="41.133" bestFit="true" customWidth="true" style="0"/>
    <col min="19" max="19" width="20.281" bestFit="true" customWidth="true" style="0"/>
    <col min="20" max="20" width="52.987" bestFit="true" customWidth="true" style="0"/>
    <col min="21" max="21" width="30.564" bestFit="true" customWidth="true" style="0"/>
    <col min="22" max="22" width="20.281" bestFit="true" customWidth="true" style="0"/>
    <col min="23" max="23" width="52.987" bestFit="true" customWidth="true" style="0"/>
    <col min="24" max="24" width="147.393" bestFit="true" customWidth="true" style="0"/>
    <col min="25" max="25" width="22.28" bestFit="true" customWidth="true" style="0"/>
    <col min="26" max="26" width="17.567" bestFit="true" customWidth="true" style="0"/>
    <col min="27" max="27" width="123.827" bestFit="true" customWidth="true" style="0"/>
    <col min="28" max="28" width="27.993" bestFit="true" customWidth="true" style="0"/>
    <col min="29" max="29" width="29.421" bestFit="true" customWidth="true" style="0"/>
    <col min="30" max="30" width="19.138" bestFit="true" customWidth="true" style="0"/>
    <col min="31" max="31" width="12.568" bestFit="true" customWidth="true" style="0"/>
    <col min="32" max="32" width="85.979" bestFit="true" customWidth="true" style="0"/>
    <col min="33" max="33" width="104.832" bestFit="true" customWidth="true" style="0"/>
    <col min="34" max="34" width="24.28" bestFit="true" customWidth="true" style="0"/>
    <col min="35" max="35" width="24.28" bestFit="true" customWidth="true" style="0"/>
    <col min="36" max="36" width="15.139" bestFit="true" customWidth="true" style="0"/>
    <col min="37" max="37" width="13.997" bestFit="true" customWidth="true" style="0"/>
    <col min="38" max="38" width="91.978" bestFit="true" customWidth="true" style="0"/>
    <col min="39" max="39" width="104.832" bestFit="true" customWidth="true" style="0"/>
    <col min="40" max="40" width="24.28" bestFit="true" customWidth="true" style="0"/>
    <col min="41" max="41" width="24.28" bestFit="true" customWidth="true" style="0"/>
    <col min="42" max="42" width="15.139" bestFit="true" customWidth="true" style="0"/>
    <col min="43" max="43" width="13.997" bestFit="true" customWidth="true" style="0"/>
    <col min="44" max="44" width="34.135" bestFit="true" customWidth="true" style="0"/>
    <col min="45" max="45" width="83.694" bestFit="true" customWidth="true" style="0"/>
    <col min="46" max="46" width="29.421" bestFit="true" customWidth="true" style="0"/>
    <col min="47" max="47" width="29.421" bestFit="true" customWidth="true" style="0"/>
    <col min="48" max="48" width="20.281" bestFit="true" customWidth="true" style="0"/>
    <col min="49" max="49" width="19.138" bestFit="true" customWidth="true" style="0"/>
    <col min="50" max="50" width="81.266" bestFit="true" customWidth="true" style="0"/>
    <col min="51" max="51" width="122.542" bestFit="true" customWidth="true" style="0"/>
    <col min="52" max="52" width="33.135" bestFit="true" customWidth="true" style="0"/>
    <col min="53" max="53" width="33.135" bestFit="true" customWidth="true" style="0"/>
    <col min="54" max="54" width="24.28" bestFit="true" customWidth="true" style="0"/>
    <col min="55" max="55" width="22.852" bestFit="true" customWidth="true" style="0"/>
    <col min="56" max="56" width="44.703" bestFit="true" customWidth="true" style="0"/>
    <col min="57" max="57" width="52.987" bestFit="true" customWidth="true" style="0"/>
    <col min="58" max="58" width="39.705" bestFit="true" customWidth="true" style="0"/>
    <col min="59" max="59" width="39.705" bestFit="true" customWidth="true" style="0"/>
    <col min="60" max="60" width="30.564" bestFit="true" customWidth="true" style="0"/>
    <col min="61" max="61" width="29.421" bestFit="true" customWidth="true" style="0"/>
    <col min="62" max="62" width="261.793" bestFit="true" customWidth="true" style="0"/>
    <col min="63" max="63" width="296.071" bestFit="true" customWidth="true" style="0"/>
    <col min="64" max="64" width="24.28" bestFit="true" customWidth="true" style="0"/>
    <col min="65" max="65" width="320.779" bestFit="true" customWidth="true" style="0"/>
    <col min="66" max="66" width="19.138" bestFit="true" customWidth="true" style="0"/>
    <col min="67" max="67" width="199.237" bestFit="true" customWidth="true" style="0"/>
    <col min="68" max="68" width="22.852" bestFit="true" customWidth="true" style="0"/>
    <col min="69" max="69" width="21.566" bestFit="true" customWidth="true" style="0"/>
    <col min="70" max="70" width="17.71" bestFit="true" customWidth="true" style="0"/>
    <col min="71" max="71" width="22.852" bestFit="true" customWidth="true" style="0"/>
    <col min="72" max="72" width="13.997" bestFit="true" customWidth="true" style="0"/>
    <col min="73" max="73" width="21.566" bestFit="true" customWidth="true" style="0"/>
    <col min="74" max="74" width="20.281" bestFit="true" customWidth="true" style="0"/>
    <col min="75" max="75" width="19.138" bestFit="true" customWidth="true" style="0"/>
  </cols>
  <sheetData>
    <row r="1" spans="1:75" customHeight="1" ht="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row>
    <row r="2" spans="1:75">
      <c r="A2" s="1" t="s">
        <v>75</v>
      </c>
      <c r="B2" s="1" t="s">
        <v>76</v>
      </c>
      <c r="C2" s="1" t="s">
        <v>77</v>
      </c>
      <c r="D2" s="1" t="s">
        <v>78</v>
      </c>
      <c r="E2" s="1" t="s">
        <v>79</v>
      </c>
      <c r="F2" s="1" t="s">
        <v>80</v>
      </c>
      <c r="G2" s="1" t="s">
        <v>81</v>
      </c>
      <c r="H2" s="1" t="s">
        <v>82</v>
      </c>
      <c r="I2" s="1" t="s">
        <v>83</v>
      </c>
      <c r="J2" s="1">
        <v>9158630126</v>
      </c>
      <c r="K2" s="1" t="s">
        <v>84</v>
      </c>
      <c r="L2" s="1" t="s">
        <v>85</v>
      </c>
      <c r="M2" s="1" t="s">
        <v>86</v>
      </c>
      <c r="N2" s="1" t="s">
        <v>87</v>
      </c>
      <c r="O2" s="1"/>
      <c r="P2" s="1" t="s">
        <v>88</v>
      </c>
      <c r="Q2" s="1" t="s">
        <v>89</v>
      </c>
      <c r="R2" s="1" t="s">
        <v>79</v>
      </c>
      <c r="S2" s="1">
        <v>9890907602</v>
      </c>
      <c r="T2" s="1" t="s">
        <v>90</v>
      </c>
      <c r="U2" s="1" t="s">
        <v>91</v>
      </c>
      <c r="V2" s="1">
        <v>7719900971</v>
      </c>
      <c r="W2" s="1" t="s">
        <v>92</v>
      </c>
      <c r="X2" s="1" t="s">
        <v>93</v>
      </c>
      <c r="Y2" s="1" t="s">
        <v>94</v>
      </c>
      <c r="Z2" s="1" t="s">
        <v>95</v>
      </c>
      <c r="AA2" s="1" t="s">
        <v>93</v>
      </c>
      <c r="AB2" s="1" t="s">
        <v>94</v>
      </c>
      <c r="AC2" s="1" t="s">
        <v>95</v>
      </c>
      <c r="AD2" s="1">
        <v>7.77</v>
      </c>
      <c r="AE2" s="1" t="s">
        <v>96</v>
      </c>
      <c r="AF2" s="1" t="s">
        <v>97</v>
      </c>
      <c r="AG2" s="1" t="s">
        <v>98</v>
      </c>
      <c r="AH2" s="1" t="s">
        <v>99</v>
      </c>
      <c r="AI2" s="1" t="s">
        <v>100</v>
      </c>
      <c r="AJ2" s="1">
        <v>90</v>
      </c>
      <c r="AK2" s="1"/>
      <c r="AL2" s="1" t="s">
        <v>101</v>
      </c>
      <c r="AM2" s="1" t="s">
        <v>102</v>
      </c>
      <c r="AN2" s="1" t="s">
        <v>103</v>
      </c>
      <c r="AO2" s="1" t="s">
        <v>104</v>
      </c>
      <c r="AP2" s="1">
        <v>68.92</v>
      </c>
      <c r="AQ2" s="1"/>
      <c r="AR2" s="1"/>
      <c r="AS2" s="1"/>
      <c r="AT2" s="1"/>
      <c r="AU2" s="1"/>
      <c r="AV2" s="1"/>
      <c r="AW2" s="1"/>
      <c r="AX2" s="1" t="s">
        <v>105</v>
      </c>
      <c r="AY2" s="1" t="s">
        <v>106</v>
      </c>
      <c r="AZ2" s="1" t="s">
        <v>107</v>
      </c>
      <c r="BA2" s="1" t="s">
        <v>108</v>
      </c>
      <c r="BB2" s="1">
        <v>70.1</v>
      </c>
      <c r="BC2" s="1">
        <v>7.76</v>
      </c>
      <c r="BD2" s="1"/>
      <c r="BE2" s="1"/>
      <c r="BF2" s="1"/>
      <c r="BG2" s="1"/>
      <c r="BH2" s="1"/>
      <c r="BI2" s="1"/>
      <c r="BJ2" s="1" t="s">
        <v>109</v>
      </c>
      <c r="BK2" s="1" t="s">
        <v>110</v>
      </c>
      <c r="BL2" s="1" t="s">
        <v>111</v>
      </c>
      <c r="BM2" s="1" t="s">
        <v>112</v>
      </c>
      <c r="BN2" s="1">
        <v>15</v>
      </c>
      <c r="BO2" s="1"/>
      <c r="BP2" s="1" t="str">
        <f>HYPERLINK("https://nconnect.nicmar.ac.in/storage/profile/ProfilePhoto_P25700485_129836.jpg","Download")</f>
        <v>0</v>
      </c>
      <c r="BQ2" s="3"/>
      <c r="BR2" s="3"/>
      <c r="BS2" s="1" t="s">
        <v>113</v>
      </c>
      <c r="BT2" s="1" t="s">
        <v>114</v>
      </c>
      <c r="BU2" s="1" t="s">
        <v>115</v>
      </c>
      <c r="BV2" s="1" t="s">
        <v>116</v>
      </c>
      <c r="BW2" s="1"/>
    </row>
    <row r="3" spans="1:75">
      <c r="A3" s="1" t="s">
        <v>117</v>
      </c>
      <c r="B3" s="1" t="s">
        <v>76</v>
      </c>
      <c r="C3" s="1" t="s">
        <v>118</v>
      </c>
      <c r="D3" s="1" t="s">
        <v>119</v>
      </c>
      <c r="E3" s="1"/>
      <c r="F3" s="1" t="s">
        <v>120</v>
      </c>
      <c r="G3" s="1" t="s">
        <v>121</v>
      </c>
      <c r="H3" s="1" t="s">
        <v>122</v>
      </c>
      <c r="I3" s="1" t="s">
        <v>123</v>
      </c>
      <c r="J3" s="1">
        <v>7093809403</v>
      </c>
      <c r="K3" s="1" t="s">
        <v>124</v>
      </c>
      <c r="L3" s="1" t="s">
        <v>125</v>
      </c>
      <c r="M3" s="1" t="s">
        <v>86</v>
      </c>
      <c r="N3" s="1" t="s">
        <v>126</v>
      </c>
      <c r="O3" s="1"/>
      <c r="P3" s="1" t="s">
        <v>127</v>
      </c>
      <c r="Q3" s="1" t="s">
        <v>128</v>
      </c>
      <c r="R3" s="1" t="s">
        <v>129</v>
      </c>
      <c r="S3" s="1">
        <v>7659009214</v>
      </c>
      <c r="T3" s="1" t="s">
        <v>130</v>
      </c>
      <c r="U3" s="1" t="s">
        <v>131</v>
      </c>
      <c r="V3" s="1">
        <v>7659009214</v>
      </c>
      <c r="W3" s="1" t="s">
        <v>90</v>
      </c>
      <c r="X3" s="1" t="s">
        <v>132</v>
      </c>
      <c r="Y3" s="1" t="s">
        <v>133</v>
      </c>
      <c r="Z3" s="1" t="s">
        <v>134</v>
      </c>
      <c r="AA3" s="1" t="s">
        <v>132</v>
      </c>
      <c r="AB3" s="1" t="s">
        <v>133</v>
      </c>
      <c r="AC3" s="1" t="s">
        <v>134</v>
      </c>
      <c r="AD3" s="1">
        <v>8.49</v>
      </c>
      <c r="AE3" s="1" t="s">
        <v>96</v>
      </c>
      <c r="AF3" s="1" t="s">
        <v>135</v>
      </c>
      <c r="AG3" s="1" t="s">
        <v>136</v>
      </c>
      <c r="AH3" s="1" t="s">
        <v>137</v>
      </c>
      <c r="AI3" s="1" t="s">
        <v>138</v>
      </c>
      <c r="AJ3" s="1">
        <v>79</v>
      </c>
      <c r="AK3" s="1">
        <v>0</v>
      </c>
      <c r="AL3" s="1" t="s">
        <v>139</v>
      </c>
      <c r="AM3" s="1" t="s">
        <v>140</v>
      </c>
      <c r="AN3" s="1" t="s">
        <v>138</v>
      </c>
      <c r="AO3" s="1" t="s">
        <v>141</v>
      </c>
      <c r="AP3" s="1">
        <v>82</v>
      </c>
      <c r="AQ3" s="1">
        <v>0</v>
      </c>
      <c r="AR3" s="1"/>
      <c r="AS3" s="1"/>
      <c r="AT3" s="1"/>
      <c r="AU3" s="1"/>
      <c r="AV3" s="1"/>
      <c r="AW3" s="1"/>
      <c r="AX3" s="1" t="s">
        <v>142</v>
      </c>
      <c r="AY3" s="1" t="s">
        <v>143</v>
      </c>
      <c r="AZ3" s="1" t="s">
        <v>144</v>
      </c>
      <c r="BA3" s="1" t="s">
        <v>145</v>
      </c>
      <c r="BB3" s="1">
        <v>75</v>
      </c>
      <c r="BC3" s="1">
        <v>7.98</v>
      </c>
      <c r="BD3" s="1"/>
      <c r="BE3" s="1"/>
      <c r="BF3" s="1"/>
      <c r="BG3" s="1"/>
      <c r="BH3" s="1"/>
      <c r="BI3" s="1"/>
      <c r="BJ3" s="1" t="s">
        <v>146</v>
      </c>
      <c r="BK3" s="1"/>
      <c r="BL3" s="1"/>
      <c r="BM3" s="1" t="s">
        <v>147</v>
      </c>
      <c r="BN3" s="1">
        <v>11</v>
      </c>
      <c r="BO3" s="1" t="s">
        <v>148</v>
      </c>
      <c r="BP3" s="1" t="str">
        <f>HYPERLINK("https://nconnect.nicmar.ac.in/storage/profile/ProfilePhoto_P25701048_947136.jpg","Download")</f>
        <v>0</v>
      </c>
      <c r="BQ3" s="3"/>
      <c r="BR3" s="3"/>
      <c r="BS3" s="1" t="s">
        <v>113</v>
      </c>
      <c r="BT3" s="1" t="s">
        <v>114</v>
      </c>
      <c r="BU3" s="1" t="s">
        <v>115</v>
      </c>
      <c r="BV3" s="1" t="s">
        <v>116</v>
      </c>
      <c r="BW3" s="1"/>
    </row>
    <row r="4" spans="1:75">
      <c r="A4" s="1" t="s">
        <v>75</v>
      </c>
      <c r="B4" s="1" t="s">
        <v>76</v>
      </c>
      <c r="C4" s="1" t="s">
        <v>149</v>
      </c>
      <c r="D4" s="1" t="s">
        <v>150</v>
      </c>
      <c r="E4" s="1"/>
      <c r="F4" s="1" t="s">
        <v>151</v>
      </c>
      <c r="G4" s="1" t="s">
        <v>152</v>
      </c>
      <c r="H4" s="1" t="s">
        <v>153</v>
      </c>
      <c r="I4" s="1" t="s">
        <v>154</v>
      </c>
      <c r="J4" s="1">
        <v>9346561296</v>
      </c>
      <c r="K4" s="1" t="s">
        <v>84</v>
      </c>
      <c r="L4" s="1" t="s">
        <v>155</v>
      </c>
      <c r="M4" s="1" t="s">
        <v>86</v>
      </c>
      <c r="N4" s="1" t="s">
        <v>156</v>
      </c>
      <c r="O4" s="1"/>
      <c r="P4" s="1" t="s">
        <v>127</v>
      </c>
      <c r="Q4" s="1" t="s">
        <v>157</v>
      </c>
      <c r="R4" s="1" t="s">
        <v>158</v>
      </c>
      <c r="S4" s="1">
        <v>9963721767</v>
      </c>
      <c r="T4" s="1" t="s">
        <v>90</v>
      </c>
      <c r="U4" s="1" t="s">
        <v>159</v>
      </c>
      <c r="V4" s="1">
        <v>9963721767</v>
      </c>
      <c r="W4" s="1" t="s">
        <v>90</v>
      </c>
      <c r="X4" s="1" t="s">
        <v>160</v>
      </c>
      <c r="Y4" s="1" t="s">
        <v>161</v>
      </c>
      <c r="Z4" s="1" t="s">
        <v>162</v>
      </c>
      <c r="AA4" s="1" t="s">
        <v>160</v>
      </c>
      <c r="AB4" s="1" t="s">
        <v>161</v>
      </c>
      <c r="AC4" s="1" t="s">
        <v>162</v>
      </c>
      <c r="AD4" s="1">
        <v>9.1</v>
      </c>
      <c r="AE4" s="1" t="s">
        <v>96</v>
      </c>
      <c r="AF4" s="1" t="s">
        <v>163</v>
      </c>
      <c r="AG4" s="1" t="s">
        <v>164</v>
      </c>
      <c r="AH4" s="1" t="s">
        <v>165</v>
      </c>
      <c r="AI4" s="1" t="s">
        <v>166</v>
      </c>
      <c r="AJ4" s="1">
        <v>98</v>
      </c>
      <c r="AK4" s="1">
        <v>9.8</v>
      </c>
      <c r="AL4" s="1" t="s">
        <v>167</v>
      </c>
      <c r="AM4" s="1" t="s">
        <v>167</v>
      </c>
      <c r="AN4" s="1" t="s">
        <v>168</v>
      </c>
      <c r="AO4" s="1" t="s">
        <v>169</v>
      </c>
      <c r="AP4" s="1">
        <v>89.9</v>
      </c>
      <c r="AQ4" s="1">
        <v>8.99</v>
      </c>
      <c r="AR4" s="1"/>
      <c r="AS4" s="1"/>
      <c r="AT4" s="1"/>
      <c r="AU4" s="1"/>
      <c r="AV4" s="1"/>
      <c r="AW4" s="1"/>
      <c r="AX4" s="1" t="s">
        <v>167</v>
      </c>
      <c r="AY4" s="1" t="s">
        <v>167</v>
      </c>
      <c r="AZ4" s="1" t="s">
        <v>170</v>
      </c>
      <c r="BA4" s="1" t="s">
        <v>171</v>
      </c>
      <c r="BB4" s="1">
        <v>82</v>
      </c>
      <c r="BC4" s="1">
        <v>8.2</v>
      </c>
      <c r="BD4" s="1"/>
      <c r="BE4" s="1"/>
      <c r="BF4" s="1"/>
      <c r="BG4" s="1"/>
      <c r="BH4" s="1"/>
      <c r="BI4" s="1"/>
      <c r="BJ4" s="1" t="s">
        <v>172</v>
      </c>
      <c r="BK4" s="1" t="s">
        <v>173</v>
      </c>
      <c r="BL4" s="1" t="s">
        <v>174</v>
      </c>
      <c r="BM4" s="1" t="s">
        <v>175</v>
      </c>
      <c r="BN4" s="1">
        <v>14</v>
      </c>
      <c r="BO4" s="1" t="s">
        <v>176</v>
      </c>
      <c r="BP4" s="1" t="str">
        <f>HYPERLINK("https://nconnect.nicmar.ac.in/storage/profile/6a6b1a7f10660.png","Download")</f>
        <v>0</v>
      </c>
      <c r="BQ4" s="3"/>
      <c r="BR4" s="3"/>
      <c r="BS4" s="1" t="s">
        <v>113</v>
      </c>
      <c r="BT4" s="1" t="s">
        <v>114</v>
      </c>
      <c r="BU4" s="1" t="s">
        <v>115</v>
      </c>
      <c r="BV4" s="1" t="s">
        <v>116</v>
      </c>
      <c r="BW4" s="1"/>
    </row>
    <row r="5" spans="1:75">
      <c r="A5" s="1" t="s">
        <v>75</v>
      </c>
      <c r="B5" s="1" t="s">
        <v>76</v>
      </c>
      <c r="C5" s="1" t="s">
        <v>177</v>
      </c>
      <c r="D5" s="1" t="s">
        <v>178</v>
      </c>
      <c r="E5" s="1"/>
      <c r="F5" s="1" t="s">
        <v>179</v>
      </c>
      <c r="G5" s="1" t="s">
        <v>180</v>
      </c>
      <c r="H5" s="1" t="s">
        <v>181</v>
      </c>
      <c r="I5" s="1" t="s">
        <v>182</v>
      </c>
      <c r="J5" s="1">
        <v>7671817459</v>
      </c>
      <c r="K5" s="1" t="s">
        <v>124</v>
      </c>
      <c r="L5" s="1" t="s">
        <v>183</v>
      </c>
      <c r="M5" s="1" t="s">
        <v>86</v>
      </c>
      <c r="N5" s="1" t="s">
        <v>156</v>
      </c>
      <c r="O5" s="1"/>
      <c r="P5" s="1" t="s">
        <v>184</v>
      </c>
      <c r="Q5" s="1" t="s">
        <v>185</v>
      </c>
      <c r="R5" s="1" t="s">
        <v>186</v>
      </c>
      <c r="S5" s="1">
        <v>9491170937</v>
      </c>
      <c r="T5" s="1" t="s">
        <v>187</v>
      </c>
      <c r="U5" s="1" t="s">
        <v>188</v>
      </c>
      <c r="V5" s="1">
        <v>8919283213</v>
      </c>
      <c r="W5" s="1" t="s">
        <v>187</v>
      </c>
      <c r="X5" s="1" t="s">
        <v>189</v>
      </c>
      <c r="Y5" s="1" t="s">
        <v>190</v>
      </c>
      <c r="Z5" s="1" t="s">
        <v>134</v>
      </c>
      <c r="AA5" s="1" t="s">
        <v>189</v>
      </c>
      <c r="AB5" s="1" t="s">
        <v>190</v>
      </c>
      <c r="AC5" s="1" t="s">
        <v>134</v>
      </c>
      <c r="AD5" s="1">
        <v>8.33</v>
      </c>
      <c r="AE5" s="1" t="s">
        <v>96</v>
      </c>
      <c r="AF5" s="1" t="s">
        <v>191</v>
      </c>
      <c r="AG5" s="1" t="s">
        <v>192</v>
      </c>
      <c r="AH5" s="1" t="s">
        <v>99</v>
      </c>
      <c r="AI5" s="1" t="s">
        <v>193</v>
      </c>
      <c r="AJ5" s="1">
        <v>100</v>
      </c>
      <c r="AK5" s="1">
        <v>10</v>
      </c>
      <c r="AL5" s="1" t="s">
        <v>194</v>
      </c>
      <c r="AM5" s="1" t="s">
        <v>195</v>
      </c>
      <c r="AN5" s="1" t="s">
        <v>100</v>
      </c>
      <c r="AO5" s="1" t="s">
        <v>170</v>
      </c>
      <c r="AP5" s="1">
        <v>89.9</v>
      </c>
      <c r="AQ5" s="1">
        <v>9.38</v>
      </c>
      <c r="AR5" s="1"/>
      <c r="AS5" s="1"/>
      <c r="AT5" s="1"/>
      <c r="AU5" s="1"/>
      <c r="AV5" s="1"/>
      <c r="AW5" s="1"/>
      <c r="AX5" s="1" t="s">
        <v>196</v>
      </c>
      <c r="AY5" s="1" t="s">
        <v>197</v>
      </c>
      <c r="AZ5" s="1" t="s">
        <v>170</v>
      </c>
      <c r="BA5" s="1" t="s">
        <v>108</v>
      </c>
      <c r="BB5" s="1">
        <v>74.67</v>
      </c>
      <c r="BC5" s="1">
        <v>7.86</v>
      </c>
      <c r="BD5" s="1"/>
      <c r="BE5" s="1"/>
      <c r="BF5" s="1"/>
      <c r="BG5" s="1"/>
      <c r="BH5" s="1"/>
      <c r="BI5" s="1"/>
      <c r="BJ5" s="1" t="s">
        <v>198</v>
      </c>
      <c r="BK5" s="1"/>
      <c r="BL5" s="1"/>
      <c r="BM5" s="1" t="s">
        <v>199</v>
      </c>
      <c r="BN5" s="1">
        <v>25</v>
      </c>
      <c r="BO5" s="1" t="s">
        <v>200</v>
      </c>
      <c r="BP5" s="1" t="str">
        <f>HYPERLINK("https://nconnect.nicmar.ac.in/storage/profile/ProfilePhoto_P25700556_563978.jpg","Download")</f>
        <v>0</v>
      </c>
      <c r="BQ5" s="3"/>
      <c r="BR5" s="3"/>
      <c r="BS5" s="1" t="s">
        <v>113</v>
      </c>
      <c r="BT5" s="1" t="s">
        <v>114</v>
      </c>
      <c r="BU5" s="1" t="s">
        <v>115</v>
      </c>
      <c r="BV5" s="1" t="s">
        <v>116</v>
      </c>
      <c r="BW5" s="1"/>
    </row>
    <row r="6" spans="1:75">
      <c r="A6" s="1" t="s">
        <v>75</v>
      </c>
      <c r="B6" s="1" t="s">
        <v>76</v>
      </c>
      <c r="C6" s="1" t="s">
        <v>201</v>
      </c>
      <c r="D6" s="1" t="s">
        <v>202</v>
      </c>
      <c r="E6" s="1" t="s">
        <v>203</v>
      </c>
      <c r="F6" s="1" t="s">
        <v>204</v>
      </c>
      <c r="G6" s="1" t="s">
        <v>205</v>
      </c>
      <c r="H6" s="1" t="s">
        <v>206</v>
      </c>
      <c r="I6" s="1" t="s">
        <v>207</v>
      </c>
      <c r="J6" s="1">
        <v>8855884281</v>
      </c>
      <c r="K6" s="1" t="s">
        <v>84</v>
      </c>
      <c r="L6" s="1" t="s">
        <v>208</v>
      </c>
      <c r="M6" s="1" t="s">
        <v>86</v>
      </c>
      <c r="N6" s="1" t="s">
        <v>209</v>
      </c>
      <c r="O6" s="1"/>
      <c r="P6" s="1" t="s">
        <v>88</v>
      </c>
      <c r="Q6" s="1" t="s">
        <v>210</v>
      </c>
      <c r="R6" s="1" t="s">
        <v>203</v>
      </c>
      <c r="S6" s="1">
        <v>8668505500</v>
      </c>
      <c r="T6" s="1" t="s">
        <v>211</v>
      </c>
      <c r="U6" s="1" t="s">
        <v>212</v>
      </c>
      <c r="V6" s="1">
        <v>9284724442</v>
      </c>
      <c r="W6" s="1" t="s">
        <v>213</v>
      </c>
      <c r="X6" s="1" t="s">
        <v>214</v>
      </c>
      <c r="Y6" s="1" t="s">
        <v>215</v>
      </c>
      <c r="Z6" s="1" t="s">
        <v>95</v>
      </c>
      <c r="AA6" s="1" t="s">
        <v>214</v>
      </c>
      <c r="AB6" s="1" t="s">
        <v>215</v>
      </c>
      <c r="AC6" s="1" t="s">
        <v>95</v>
      </c>
      <c r="AD6" s="1">
        <v>8.08</v>
      </c>
      <c r="AE6" s="1" t="s">
        <v>96</v>
      </c>
      <c r="AF6" s="1" t="s">
        <v>216</v>
      </c>
      <c r="AG6" s="1" t="s">
        <v>217</v>
      </c>
      <c r="AH6" s="1" t="s">
        <v>218</v>
      </c>
      <c r="AI6" s="1" t="s">
        <v>219</v>
      </c>
      <c r="AJ6" s="1">
        <v>81</v>
      </c>
      <c r="AK6" s="1"/>
      <c r="AL6" s="1" t="s">
        <v>220</v>
      </c>
      <c r="AM6" s="1" t="s">
        <v>217</v>
      </c>
      <c r="AN6" s="1" t="s">
        <v>193</v>
      </c>
      <c r="AO6" s="1" t="s">
        <v>221</v>
      </c>
      <c r="AP6" s="1">
        <v>63.54</v>
      </c>
      <c r="AQ6" s="1"/>
      <c r="AR6" s="1"/>
      <c r="AS6" s="1"/>
      <c r="AT6" s="1"/>
      <c r="AU6" s="1"/>
      <c r="AV6" s="1"/>
      <c r="AW6" s="1"/>
      <c r="AX6" s="1" t="s">
        <v>222</v>
      </c>
      <c r="AY6" s="1" t="s">
        <v>223</v>
      </c>
      <c r="AZ6" s="1" t="s">
        <v>224</v>
      </c>
      <c r="BA6" s="1" t="s">
        <v>225</v>
      </c>
      <c r="BB6" s="1">
        <v>70.5</v>
      </c>
      <c r="BC6" s="1">
        <v>7.8</v>
      </c>
      <c r="BD6" s="1"/>
      <c r="BE6" s="1"/>
      <c r="BF6" s="1"/>
      <c r="BG6" s="1"/>
      <c r="BH6" s="1"/>
      <c r="BI6" s="1"/>
      <c r="BJ6" s="1" t="s">
        <v>226</v>
      </c>
      <c r="BK6" s="1"/>
      <c r="BL6" s="1"/>
      <c r="BM6" s="1" t="s">
        <v>227</v>
      </c>
      <c r="BN6" s="1">
        <v>38</v>
      </c>
      <c r="BO6" s="1" t="s">
        <v>228</v>
      </c>
      <c r="BP6" s="1" t="str">
        <f>HYPERLINK("https://nconnect.nicmar.ac.in/storage/profile/ProfilePhoto_P25700541_148765.jpg","Download")</f>
        <v>0</v>
      </c>
      <c r="BQ6" s="3"/>
      <c r="BR6" s="3"/>
      <c r="BS6" s="1" t="s">
        <v>113</v>
      </c>
      <c r="BT6" s="1" t="s">
        <v>114</v>
      </c>
      <c r="BU6" s="1" t="s">
        <v>115</v>
      </c>
      <c r="BV6" s="1" t="s">
        <v>116</v>
      </c>
      <c r="BW6" s="1"/>
    </row>
    <row r="7" spans="1:75">
      <c r="A7" s="1" t="s">
        <v>75</v>
      </c>
      <c r="B7" s="1" t="s">
        <v>76</v>
      </c>
      <c r="C7" s="1" t="s">
        <v>229</v>
      </c>
      <c r="D7" s="1" t="s">
        <v>230</v>
      </c>
      <c r="E7" s="1" t="s">
        <v>231</v>
      </c>
      <c r="F7" s="1" t="s">
        <v>232</v>
      </c>
      <c r="G7" s="1" t="s">
        <v>233</v>
      </c>
      <c r="H7" s="1" t="s">
        <v>234</v>
      </c>
      <c r="I7" s="1" t="s">
        <v>235</v>
      </c>
      <c r="J7" s="1">
        <v>9284329038</v>
      </c>
      <c r="K7" s="1" t="s">
        <v>84</v>
      </c>
      <c r="L7" s="1" t="s">
        <v>236</v>
      </c>
      <c r="M7" s="1" t="s">
        <v>86</v>
      </c>
      <c r="N7" s="1" t="s">
        <v>237</v>
      </c>
      <c r="O7" s="1"/>
      <c r="P7" s="1" t="s">
        <v>127</v>
      </c>
      <c r="Q7" s="1" t="s">
        <v>238</v>
      </c>
      <c r="R7" s="1" t="s">
        <v>231</v>
      </c>
      <c r="S7" s="1">
        <v>9823243636</v>
      </c>
      <c r="T7" s="1" t="s">
        <v>239</v>
      </c>
      <c r="U7" s="1" t="s">
        <v>240</v>
      </c>
      <c r="V7" s="1">
        <v>9823244536</v>
      </c>
      <c r="W7" s="1" t="s">
        <v>241</v>
      </c>
      <c r="X7" s="1" t="s">
        <v>242</v>
      </c>
      <c r="Y7" s="1" t="s">
        <v>243</v>
      </c>
      <c r="Z7" s="1" t="s">
        <v>95</v>
      </c>
      <c r="AA7" s="1" t="s">
        <v>242</v>
      </c>
      <c r="AB7" s="1" t="s">
        <v>243</v>
      </c>
      <c r="AC7" s="1" t="s">
        <v>95</v>
      </c>
      <c r="AD7" s="1">
        <v>8.67</v>
      </c>
      <c r="AE7" s="1" t="s">
        <v>96</v>
      </c>
      <c r="AF7" s="1" t="s">
        <v>244</v>
      </c>
      <c r="AG7" s="1" t="s">
        <v>245</v>
      </c>
      <c r="AH7" s="1" t="s">
        <v>246</v>
      </c>
      <c r="AI7" s="1" t="s">
        <v>247</v>
      </c>
      <c r="AJ7" s="1">
        <v>84.8</v>
      </c>
      <c r="AK7" s="1">
        <v>0</v>
      </c>
      <c r="AL7" s="1" t="s">
        <v>248</v>
      </c>
      <c r="AM7" s="1" t="s">
        <v>249</v>
      </c>
      <c r="AN7" s="1" t="s">
        <v>224</v>
      </c>
      <c r="AO7" s="1" t="s">
        <v>250</v>
      </c>
      <c r="AP7" s="1">
        <v>87.17</v>
      </c>
      <c r="AQ7" s="1">
        <v>0</v>
      </c>
      <c r="AR7" s="1"/>
      <c r="AS7" s="1"/>
      <c r="AT7" s="1"/>
      <c r="AU7" s="1"/>
      <c r="AV7" s="1"/>
      <c r="AW7" s="1"/>
      <c r="AX7" s="1" t="s">
        <v>251</v>
      </c>
      <c r="AY7" s="1" t="s">
        <v>252</v>
      </c>
      <c r="AZ7" s="1" t="s">
        <v>253</v>
      </c>
      <c r="BA7" s="1" t="s">
        <v>145</v>
      </c>
      <c r="BB7" s="1">
        <v>74.45</v>
      </c>
      <c r="BC7" s="1">
        <v>8.44</v>
      </c>
      <c r="BD7" s="1"/>
      <c r="BE7" s="1"/>
      <c r="BF7" s="1"/>
      <c r="BG7" s="1"/>
      <c r="BH7" s="1"/>
      <c r="BI7" s="1"/>
      <c r="BJ7" s="1" t="s">
        <v>254</v>
      </c>
      <c r="BK7" s="1"/>
      <c r="BL7" s="1"/>
      <c r="BM7" s="1" t="s">
        <v>255</v>
      </c>
      <c r="BN7" s="1">
        <v>13</v>
      </c>
      <c r="BO7" s="1" t="s">
        <v>256</v>
      </c>
      <c r="BP7" s="1" t="str">
        <f>HYPERLINK("https://nconnect.nicmar.ac.in/storage/profile/ProfilePhoto_P25700492_715349.jpg","Download")</f>
        <v>0</v>
      </c>
      <c r="BQ7" s="3"/>
      <c r="BR7" s="3"/>
      <c r="BS7" s="1" t="s">
        <v>113</v>
      </c>
      <c r="BT7" s="1" t="s">
        <v>114</v>
      </c>
      <c r="BU7" s="1" t="s">
        <v>115</v>
      </c>
      <c r="BV7" s="1" t="s">
        <v>116</v>
      </c>
      <c r="BW7" s="1"/>
    </row>
    <row r="8" spans="1:75">
      <c r="A8" s="1" t="s">
        <v>75</v>
      </c>
      <c r="B8" s="1" t="s">
        <v>76</v>
      </c>
      <c r="C8" s="1" t="s">
        <v>257</v>
      </c>
      <c r="D8" s="1" t="s">
        <v>258</v>
      </c>
      <c r="E8" s="1"/>
      <c r="F8" s="1" t="s">
        <v>259</v>
      </c>
      <c r="G8" s="1" t="s">
        <v>260</v>
      </c>
      <c r="H8" s="1" t="s">
        <v>261</v>
      </c>
      <c r="I8" s="1" t="s">
        <v>262</v>
      </c>
      <c r="J8" s="1">
        <v>6264916607</v>
      </c>
      <c r="K8" s="1" t="s">
        <v>124</v>
      </c>
      <c r="L8" s="1" t="s">
        <v>263</v>
      </c>
      <c r="M8" s="1" t="s">
        <v>86</v>
      </c>
      <c r="N8" s="1" t="s">
        <v>264</v>
      </c>
      <c r="O8" s="1"/>
      <c r="P8" s="1" t="s">
        <v>265</v>
      </c>
      <c r="Q8" s="1" t="s">
        <v>266</v>
      </c>
      <c r="R8" s="1" t="s">
        <v>267</v>
      </c>
      <c r="S8" s="1">
        <v>8889944211</v>
      </c>
      <c r="T8" s="1" t="s">
        <v>268</v>
      </c>
      <c r="U8" s="1" t="s">
        <v>269</v>
      </c>
      <c r="V8" s="1">
        <v>9826056277</v>
      </c>
      <c r="W8" s="1" t="s">
        <v>268</v>
      </c>
      <c r="X8" s="1" t="s">
        <v>270</v>
      </c>
      <c r="Y8" s="1" t="s">
        <v>271</v>
      </c>
      <c r="Z8" s="1" t="s">
        <v>272</v>
      </c>
      <c r="AA8" s="1" t="s">
        <v>270</v>
      </c>
      <c r="AB8" s="1" t="s">
        <v>271</v>
      </c>
      <c r="AC8" s="1" t="s">
        <v>272</v>
      </c>
      <c r="AD8" s="1">
        <v>7.82</v>
      </c>
      <c r="AE8" s="1" t="s">
        <v>96</v>
      </c>
      <c r="AF8" s="1" t="s">
        <v>273</v>
      </c>
      <c r="AG8" s="1" t="s">
        <v>274</v>
      </c>
      <c r="AH8" s="1" t="s">
        <v>275</v>
      </c>
      <c r="AI8" s="1" t="s">
        <v>138</v>
      </c>
      <c r="AJ8" s="1">
        <v>82</v>
      </c>
      <c r="AK8" s="1"/>
      <c r="AL8" s="1" t="s">
        <v>276</v>
      </c>
      <c r="AM8" s="1" t="s">
        <v>274</v>
      </c>
      <c r="AN8" s="1" t="s">
        <v>169</v>
      </c>
      <c r="AO8" s="1" t="s">
        <v>141</v>
      </c>
      <c r="AP8" s="1">
        <v>84.4</v>
      </c>
      <c r="AQ8" s="1"/>
      <c r="AR8" s="1"/>
      <c r="AS8" s="1"/>
      <c r="AT8" s="1"/>
      <c r="AU8" s="1"/>
      <c r="AV8" s="1"/>
      <c r="AW8" s="1"/>
      <c r="AX8" s="1" t="s">
        <v>277</v>
      </c>
      <c r="AY8" s="1" t="s">
        <v>278</v>
      </c>
      <c r="AZ8" s="1" t="s">
        <v>141</v>
      </c>
      <c r="BA8" s="1" t="s">
        <v>279</v>
      </c>
      <c r="BB8" s="1">
        <v>87.4</v>
      </c>
      <c r="BC8" s="1">
        <v>8.74</v>
      </c>
      <c r="BD8" s="1"/>
      <c r="BE8" s="1"/>
      <c r="BF8" s="1"/>
      <c r="BG8" s="1"/>
      <c r="BH8" s="1"/>
      <c r="BI8" s="1"/>
      <c r="BJ8" s="1" t="s">
        <v>280</v>
      </c>
      <c r="BK8" s="1"/>
      <c r="BL8" s="1"/>
      <c r="BM8" s="1" t="s">
        <v>281</v>
      </c>
      <c r="BN8" s="1">
        <v>19</v>
      </c>
      <c r="BO8" s="1"/>
      <c r="BP8" s="1" t="str">
        <f>HYPERLINK("https://nconnect.nicmar.ac.in/storage/profile/ProfilePhoto_P25700270_194253.jpg","Download")</f>
        <v>0</v>
      </c>
      <c r="BQ8" s="3"/>
      <c r="BR8" s="3"/>
      <c r="BS8" s="1" t="s">
        <v>113</v>
      </c>
      <c r="BT8" s="1" t="s">
        <v>114</v>
      </c>
      <c r="BU8" s="1" t="s">
        <v>115</v>
      </c>
      <c r="BV8" s="1" t="s">
        <v>116</v>
      </c>
      <c r="BW8" s="1"/>
    </row>
    <row r="9" spans="1:75">
      <c r="A9" s="1" t="s">
        <v>117</v>
      </c>
      <c r="B9" s="1" t="s">
        <v>76</v>
      </c>
      <c r="C9" s="1" t="s">
        <v>282</v>
      </c>
      <c r="D9" s="1" t="s">
        <v>283</v>
      </c>
      <c r="E9" s="1" t="s">
        <v>284</v>
      </c>
      <c r="F9" s="1" t="s">
        <v>285</v>
      </c>
      <c r="G9" s="1" t="s">
        <v>286</v>
      </c>
      <c r="H9" s="1" t="s">
        <v>287</v>
      </c>
      <c r="I9" s="1" t="s">
        <v>288</v>
      </c>
      <c r="J9" s="1">
        <v>9730973919</v>
      </c>
      <c r="K9" s="1" t="s">
        <v>84</v>
      </c>
      <c r="L9" s="1" t="s">
        <v>289</v>
      </c>
      <c r="M9" s="1" t="s">
        <v>86</v>
      </c>
      <c r="N9" s="1" t="s">
        <v>290</v>
      </c>
      <c r="O9" s="1"/>
      <c r="P9" s="1" t="s">
        <v>88</v>
      </c>
      <c r="Q9" s="1" t="s">
        <v>291</v>
      </c>
      <c r="R9" s="1" t="s">
        <v>284</v>
      </c>
      <c r="S9" s="1">
        <v>9096805125</v>
      </c>
      <c r="T9" s="1" t="s">
        <v>292</v>
      </c>
      <c r="U9" s="1" t="s">
        <v>293</v>
      </c>
      <c r="V9" s="1">
        <v>8788885048</v>
      </c>
      <c r="W9" s="1" t="s">
        <v>92</v>
      </c>
      <c r="X9" s="1" t="s">
        <v>294</v>
      </c>
      <c r="Y9" s="1" t="s">
        <v>295</v>
      </c>
      <c r="Z9" s="1" t="s">
        <v>95</v>
      </c>
      <c r="AA9" s="1" t="s">
        <v>294</v>
      </c>
      <c r="AB9" s="1" t="s">
        <v>295</v>
      </c>
      <c r="AC9" s="1" t="s">
        <v>95</v>
      </c>
      <c r="AD9" s="1">
        <v>8.26</v>
      </c>
      <c r="AE9" s="1" t="s">
        <v>96</v>
      </c>
      <c r="AF9" s="1" t="s">
        <v>296</v>
      </c>
      <c r="AG9" s="1" t="s">
        <v>297</v>
      </c>
      <c r="AH9" s="1" t="s">
        <v>165</v>
      </c>
      <c r="AI9" s="1" t="s">
        <v>298</v>
      </c>
      <c r="AJ9" s="1">
        <v>83.6</v>
      </c>
      <c r="AK9" s="1"/>
      <c r="AL9" s="1" t="s">
        <v>299</v>
      </c>
      <c r="AM9" s="1" t="s">
        <v>297</v>
      </c>
      <c r="AN9" s="1" t="s">
        <v>99</v>
      </c>
      <c r="AO9" s="1" t="s">
        <v>275</v>
      </c>
      <c r="AP9" s="1">
        <v>65.08</v>
      </c>
      <c r="AQ9" s="1"/>
      <c r="AR9" s="1"/>
      <c r="AS9" s="1"/>
      <c r="AT9" s="1"/>
      <c r="AU9" s="1"/>
      <c r="AV9" s="1"/>
      <c r="AW9" s="1"/>
      <c r="AX9" s="1" t="s">
        <v>300</v>
      </c>
      <c r="AY9" s="1" t="s">
        <v>301</v>
      </c>
      <c r="AZ9" s="1" t="s">
        <v>302</v>
      </c>
      <c r="BA9" s="1" t="s">
        <v>303</v>
      </c>
      <c r="BB9" s="1">
        <v>89.58</v>
      </c>
      <c r="BC9" s="1">
        <v>9.43</v>
      </c>
      <c r="BD9" s="1"/>
      <c r="BE9" s="1"/>
      <c r="BF9" s="1"/>
      <c r="BG9" s="1"/>
      <c r="BH9" s="1"/>
      <c r="BI9" s="1"/>
      <c r="BJ9" s="1" t="s">
        <v>304</v>
      </c>
      <c r="BK9" s="1"/>
      <c r="BL9" s="1"/>
      <c r="BM9" s="1" t="s">
        <v>305</v>
      </c>
      <c r="BN9" s="1">
        <v>21</v>
      </c>
      <c r="BO9" s="1" t="s">
        <v>306</v>
      </c>
      <c r="BP9" s="1" t="str">
        <f>HYPERLINK("https://nconnect.nicmar.ac.in/storage/profile/ProfilePhoto_P25701094_546218.jpg","Download")</f>
        <v>0</v>
      </c>
      <c r="BQ9" s="3"/>
      <c r="BR9" s="3"/>
      <c r="BS9" s="1" t="s">
        <v>113</v>
      </c>
      <c r="BT9" s="1" t="s">
        <v>114</v>
      </c>
      <c r="BU9" s="1" t="s">
        <v>115</v>
      </c>
      <c r="BV9" s="1" t="s">
        <v>116</v>
      </c>
      <c r="BW9" s="1"/>
    </row>
    <row r="10" spans="1:75">
      <c r="A10" s="1" t="s">
        <v>75</v>
      </c>
      <c r="B10" s="1" t="s">
        <v>76</v>
      </c>
      <c r="C10" s="1" t="s">
        <v>307</v>
      </c>
      <c r="D10" s="1" t="s">
        <v>308</v>
      </c>
      <c r="E10" s="1" t="s">
        <v>309</v>
      </c>
      <c r="F10" s="1" t="s">
        <v>310</v>
      </c>
      <c r="G10" s="1" t="s">
        <v>311</v>
      </c>
      <c r="H10" s="1" t="s">
        <v>312</v>
      </c>
      <c r="I10" s="1" t="s">
        <v>313</v>
      </c>
      <c r="J10" s="1">
        <v>8788178630</v>
      </c>
      <c r="K10" s="1" t="s">
        <v>124</v>
      </c>
      <c r="L10" s="1" t="s">
        <v>314</v>
      </c>
      <c r="M10" s="1" t="s">
        <v>86</v>
      </c>
      <c r="N10" s="1" t="s">
        <v>315</v>
      </c>
      <c r="O10" s="1"/>
      <c r="P10" s="1" t="s">
        <v>184</v>
      </c>
      <c r="Q10" s="1" t="s">
        <v>316</v>
      </c>
      <c r="R10" s="1" t="s">
        <v>317</v>
      </c>
      <c r="S10" s="1">
        <v>9422375756</v>
      </c>
      <c r="T10" s="1" t="s">
        <v>318</v>
      </c>
      <c r="U10" s="1" t="s">
        <v>319</v>
      </c>
      <c r="V10" s="1">
        <v>9405429316</v>
      </c>
      <c r="W10" s="1" t="s">
        <v>92</v>
      </c>
      <c r="X10" s="1" t="s">
        <v>320</v>
      </c>
      <c r="Y10" s="1" t="s">
        <v>321</v>
      </c>
      <c r="Z10" s="1" t="s">
        <v>95</v>
      </c>
      <c r="AA10" s="1" t="s">
        <v>320</v>
      </c>
      <c r="AB10" s="1" t="s">
        <v>321</v>
      </c>
      <c r="AC10" s="1" t="s">
        <v>95</v>
      </c>
      <c r="AD10" s="1">
        <v>8.54</v>
      </c>
      <c r="AE10" s="1" t="s">
        <v>96</v>
      </c>
      <c r="AF10" s="1" t="s">
        <v>322</v>
      </c>
      <c r="AG10" s="1" t="s">
        <v>323</v>
      </c>
      <c r="AH10" s="1" t="s">
        <v>324</v>
      </c>
      <c r="AI10" s="1" t="s">
        <v>99</v>
      </c>
      <c r="AJ10" s="1">
        <v>88</v>
      </c>
      <c r="AK10" s="1"/>
      <c r="AL10" s="1" t="s">
        <v>325</v>
      </c>
      <c r="AM10" s="1" t="s">
        <v>326</v>
      </c>
      <c r="AN10" s="1" t="s">
        <v>100</v>
      </c>
      <c r="AO10" s="1" t="s">
        <v>221</v>
      </c>
      <c r="AP10" s="1">
        <v>61.54</v>
      </c>
      <c r="AQ10" s="1"/>
      <c r="AR10" s="1"/>
      <c r="AS10" s="1"/>
      <c r="AT10" s="1"/>
      <c r="AU10" s="1"/>
      <c r="AV10" s="1"/>
      <c r="AW10" s="1"/>
      <c r="AX10" s="1" t="s">
        <v>105</v>
      </c>
      <c r="AY10" s="1" t="s">
        <v>327</v>
      </c>
      <c r="AZ10" s="1" t="s">
        <v>224</v>
      </c>
      <c r="BA10" s="1" t="s">
        <v>225</v>
      </c>
      <c r="BB10" s="1">
        <v>86.26</v>
      </c>
      <c r="BC10" s="1"/>
      <c r="BD10" s="1"/>
      <c r="BE10" s="1"/>
      <c r="BF10" s="1"/>
      <c r="BG10" s="1"/>
      <c r="BH10" s="1"/>
      <c r="BI10" s="1"/>
      <c r="BJ10" s="1" t="s">
        <v>328</v>
      </c>
      <c r="BK10" s="1" t="s">
        <v>329</v>
      </c>
      <c r="BL10" s="1" t="s">
        <v>330</v>
      </c>
      <c r="BM10" s="1" t="s">
        <v>331</v>
      </c>
      <c r="BN10" s="1">
        <v>13</v>
      </c>
      <c r="BO10" s="1"/>
      <c r="BP10" s="1" t="str">
        <f>HYPERLINK("https://nconnect.nicmar.ac.in/storage/profile/ProfilePhoto_P25700230_398462.jpg","Download")</f>
        <v>0</v>
      </c>
      <c r="BQ10" s="3"/>
      <c r="BR10" s="3"/>
      <c r="BS10" s="1" t="s">
        <v>113</v>
      </c>
      <c r="BT10" s="1" t="s">
        <v>114</v>
      </c>
      <c r="BU10" s="1" t="s">
        <v>115</v>
      </c>
      <c r="BV10" s="1" t="s">
        <v>116</v>
      </c>
      <c r="BW10" s="1"/>
    </row>
    <row r="11" spans="1:75">
      <c r="A11" s="1" t="s">
        <v>75</v>
      </c>
      <c r="B11" s="1" t="s">
        <v>76</v>
      </c>
      <c r="C11" s="1" t="s">
        <v>332</v>
      </c>
      <c r="D11" s="1" t="s">
        <v>333</v>
      </c>
      <c r="E11" s="1"/>
      <c r="F11" s="1" t="s">
        <v>334</v>
      </c>
      <c r="G11" s="1" t="s">
        <v>335</v>
      </c>
      <c r="H11" s="1" t="s">
        <v>336</v>
      </c>
      <c r="I11" s="1" t="s">
        <v>337</v>
      </c>
      <c r="J11" s="1">
        <v>7980380083</v>
      </c>
      <c r="K11" s="1" t="s">
        <v>84</v>
      </c>
      <c r="L11" s="1" t="s">
        <v>338</v>
      </c>
      <c r="M11" s="1" t="s">
        <v>86</v>
      </c>
      <c r="N11" s="1" t="s">
        <v>339</v>
      </c>
      <c r="O11" s="1"/>
      <c r="P11" s="1" t="s">
        <v>88</v>
      </c>
      <c r="Q11" s="1" t="s">
        <v>340</v>
      </c>
      <c r="R11" s="1" t="s">
        <v>341</v>
      </c>
      <c r="S11" s="1">
        <v>9831075337</v>
      </c>
      <c r="T11" s="1" t="s">
        <v>342</v>
      </c>
      <c r="U11" s="1" t="s">
        <v>343</v>
      </c>
      <c r="V11" s="1">
        <v>9831735275</v>
      </c>
      <c r="W11" s="1" t="s">
        <v>344</v>
      </c>
      <c r="X11" s="1" t="s">
        <v>345</v>
      </c>
      <c r="Y11" s="1" t="s">
        <v>346</v>
      </c>
      <c r="Z11" s="1" t="s">
        <v>347</v>
      </c>
      <c r="AA11" s="1" t="s">
        <v>345</v>
      </c>
      <c r="AB11" s="1" t="s">
        <v>346</v>
      </c>
      <c r="AC11" s="1" t="s">
        <v>347</v>
      </c>
      <c r="AD11" s="1">
        <v>8.85</v>
      </c>
      <c r="AE11" s="1" t="s">
        <v>96</v>
      </c>
      <c r="AF11" s="1" t="s">
        <v>348</v>
      </c>
      <c r="AG11" s="1" t="s">
        <v>349</v>
      </c>
      <c r="AH11" s="1" t="s">
        <v>350</v>
      </c>
      <c r="AI11" s="1" t="s">
        <v>298</v>
      </c>
      <c r="AJ11" s="1">
        <v>77.9</v>
      </c>
      <c r="AK11" s="1">
        <v>8.2</v>
      </c>
      <c r="AL11" s="1" t="s">
        <v>348</v>
      </c>
      <c r="AM11" s="1" t="s">
        <v>349</v>
      </c>
      <c r="AN11" s="1" t="s">
        <v>275</v>
      </c>
      <c r="AO11" s="1" t="s">
        <v>138</v>
      </c>
      <c r="AP11" s="1">
        <v>63.67</v>
      </c>
      <c r="AQ11" s="1"/>
      <c r="AR11" s="1"/>
      <c r="AS11" s="1"/>
      <c r="AT11" s="1"/>
      <c r="AU11" s="1"/>
      <c r="AV11" s="1"/>
      <c r="AW11" s="1"/>
      <c r="AX11" s="1" t="s">
        <v>351</v>
      </c>
      <c r="AY11" s="1" t="s">
        <v>352</v>
      </c>
      <c r="AZ11" s="1" t="s">
        <v>224</v>
      </c>
      <c r="BA11" s="1" t="s">
        <v>353</v>
      </c>
      <c r="BB11" s="1">
        <v>73.9</v>
      </c>
      <c r="BC11" s="1">
        <v>8.14</v>
      </c>
      <c r="BD11" s="1"/>
      <c r="BE11" s="1"/>
      <c r="BF11" s="1"/>
      <c r="BG11" s="1"/>
      <c r="BH11" s="1"/>
      <c r="BI11" s="1"/>
      <c r="BJ11" s="1" t="s">
        <v>354</v>
      </c>
      <c r="BK11" s="1" t="s">
        <v>355</v>
      </c>
      <c r="BL11" s="1" t="s">
        <v>356</v>
      </c>
      <c r="BM11" s="1" t="s">
        <v>357</v>
      </c>
      <c r="BN11" s="1">
        <v>14</v>
      </c>
      <c r="BO11" s="1" t="s">
        <v>358</v>
      </c>
      <c r="BP11" s="1" t="str">
        <f>HYPERLINK("https://nconnect.nicmar.ac.in/storage/profile/ProfilePhoto_P25700288_156498.jpg","Download")</f>
        <v>0</v>
      </c>
      <c r="BQ11" s="3"/>
      <c r="BR11" s="3"/>
      <c r="BS11" s="1" t="s">
        <v>113</v>
      </c>
      <c r="BT11" s="1" t="s">
        <v>114</v>
      </c>
      <c r="BU11" s="1" t="s">
        <v>115</v>
      </c>
      <c r="BV11" s="1" t="s">
        <v>116</v>
      </c>
      <c r="BW11" s="1"/>
    </row>
    <row r="12" spans="1:75">
      <c r="A12" s="1" t="s">
        <v>75</v>
      </c>
      <c r="B12" s="1" t="s">
        <v>76</v>
      </c>
      <c r="C12" s="1" t="s">
        <v>359</v>
      </c>
      <c r="D12" s="1" t="s">
        <v>360</v>
      </c>
      <c r="E12" s="1"/>
      <c r="F12" s="1" t="s">
        <v>361</v>
      </c>
      <c r="G12" s="1" t="s">
        <v>362</v>
      </c>
      <c r="H12" s="1" t="s">
        <v>363</v>
      </c>
      <c r="I12" s="1" t="s">
        <v>364</v>
      </c>
      <c r="J12" s="1">
        <v>6360667579</v>
      </c>
      <c r="K12" s="1" t="s">
        <v>84</v>
      </c>
      <c r="L12" s="1" t="s">
        <v>365</v>
      </c>
      <c r="M12" s="1" t="s">
        <v>86</v>
      </c>
      <c r="N12" s="1" t="s">
        <v>366</v>
      </c>
      <c r="O12" s="1"/>
      <c r="P12" s="1" t="s">
        <v>184</v>
      </c>
      <c r="Q12" s="1" t="s">
        <v>367</v>
      </c>
      <c r="R12" s="1" t="s">
        <v>368</v>
      </c>
      <c r="S12" s="1">
        <v>9620030680</v>
      </c>
      <c r="T12" s="1" t="s">
        <v>369</v>
      </c>
      <c r="U12" s="1" t="s">
        <v>370</v>
      </c>
      <c r="V12" s="1">
        <v>8497016301</v>
      </c>
      <c r="W12" s="1" t="s">
        <v>344</v>
      </c>
      <c r="X12" s="1" t="s">
        <v>371</v>
      </c>
      <c r="Y12" s="1" t="s">
        <v>372</v>
      </c>
      <c r="Z12" s="1" t="s">
        <v>373</v>
      </c>
      <c r="AA12" s="1" t="s">
        <v>371</v>
      </c>
      <c r="AB12" s="1" t="s">
        <v>372</v>
      </c>
      <c r="AC12" s="1" t="s">
        <v>373</v>
      </c>
      <c r="AD12" s="1">
        <v>8.97</v>
      </c>
      <c r="AE12" s="1" t="s">
        <v>96</v>
      </c>
      <c r="AF12" s="1" t="s">
        <v>374</v>
      </c>
      <c r="AG12" s="1" t="s">
        <v>375</v>
      </c>
      <c r="AH12" s="1" t="s">
        <v>376</v>
      </c>
      <c r="AI12" s="1" t="s">
        <v>350</v>
      </c>
      <c r="AJ12" s="1">
        <v>80.16</v>
      </c>
      <c r="AK12" s="1">
        <v>0</v>
      </c>
      <c r="AL12" s="1" t="s">
        <v>377</v>
      </c>
      <c r="AM12" s="1" t="s">
        <v>378</v>
      </c>
      <c r="AN12" s="1" t="s">
        <v>324</v>
      </c>
      <c r="AO12" s="1" t="s">
        <v>379</v>
      </c>
      <c r="AP12" s="1">
        <v>84.66</v>
      </c>
      <c r="AQ12" s="1">
        <v>0</v>
      </c>
      <c r="AR12" s="1"/>
      <c r="AS12" s="1"/>
      <c r="AT12" s="1"/>
      <c r="AU12" s="1"/>
      <c r="AV12" s="1"/>
      <c r="AW12" s="1"/>
      <c r="AX12" s="1" t="s">
        <v>380</v>
      </c>
      <c r="AY12" s="1" t="s">
        <v>381</v>
      </c>
      <c r="AZ12" s="1" t="s">
        <v>382</v>
      </c>
      <c r="BA12" s="1" t="s">
        <v>250</v>
      </c>
      <c r="BB12" s="1">
        <v>72.3</v>
      </c>
      <c r="BC12" s="1">
        <v>7.98</v>
      </c>
      <c r="BD12" s="1"/>
      <c r="BE12" s="1"/>
      <c r="BF12" s="1"/>
      <c r="BG12" s="1"/>
      <c r="BH12" s="1"/>
      <c r="BI12" s="1"/>
      <c r="BJ12" s="1" t="s">
        <v>383</v>
      </c>
      <c r="BK12" s="1" t="s">
        <v>384</v>
      </c>
      <c r="BL12" s="1" t="s">
        <v>385</v>
      </c>
      <c r="BM12" s="1" t="s">
        <v>386</v>
      </c>
      <c r="BN12" s="1">
        <v>8</v>
      </c>
      <c r="BO12" s="1"/>
      <c r="BP12" s="1" t="str">
        <f>HYPERLINK("https://nconnect.nicmar.ac.in/storage/profile/ProfilePhoto_P25700412_865394.jpg","Download")</f>
        <v>0</v>
      </c>
      <c r="BQ12" s="3"/>
      <c r="BR12" s="3"/>
      <c r="BS12" s="1" t="s">
        <v>113</v>
      </c>
      <c r="BT12" s="1" t="s">
        <v>114</v>
      </c>
      <c r="BU12" s="1" t="s">
        <v>115</v>
      </c>
      <c r="BV12" s="1" t="s">
        <v>116</v>
      </c>
      <c r="BW12" s="1"/>
    </row>
    <row r="13" spans="1:75">
      <c r="A13" s="1" t="s">
        <v>75</v>
      </c>
      <c r="B13" s="1" t="s">
        <v>76</v>
      </c>
      <c r="C13" s="1" t="s">
        <v>387</v>
      </c>
      <c r="D13" s="1" t="s">
        <v>388</v>
      </c>
      <c r="E13" s="1"/>
      <c r="F13" s="1" t="s">
        <v>389</v>
      </c>
      <c r="G13" s="1" t="s">
        <v>390</v>
      </c>
      <c r="H13" s="1" t="s">
        <v>391</v>
      </c>
      <c r="I13" s="1" t="s">
        <v>392</v>
      </c>
      <c r="J13" s="1">
        <v>8103077636</v>
      </c>
      <c r="K13" s="1" t="s">
        <v>84</v>
      </c>
      <c r="L13" s="1" t="s">
        <v>393</v>
      </c>
      <c r="M13" s="1" t="s">
        <v>86</v>
      </c>
      <c r="N13" s="1" t="s">
        <v>394</v>
      </c>
      <c r="O13" s="1"/>
      <c r="P13" s="1" t="s">
        <v>88</v>
      </c>
      <c r="Q13" s="1" t="s">
        <v>395</v>
      </c>
      <c r="R13" s="1" t="s">
        <v>396</v>
      </c>
      <c r="S13" s="1">
        <v>9589709900</v>
      </c>
      <c r="T13" s="1" t="s">
        <v>90</v>
      </c>
      <c r="U13" s="1" t="s">
        <v>397</v>
      </c>
      <c r="V13" s="1">
        <v>7000239907</v>
      </c>
      <c r="W13" s="1" t="s">
        <v>398</v>
      </c>
      <c r="X13" s="1" t="s">
        <v>399</v>
      </c>
      <c r="Y13" s="1" t="s">
        <v>400</v>
      </c>
      <c r="Z13" s="1" t="s">
        <v>272</v>
      </c>
      <c r="AA13" s="1" t="s">
        <v>399</v>
      </c>
      <c r="AB13" s="1" t="s">
        <v>400</v>
      </c>
      <c r="AC13" s="1" t="s">
        <v>272</v>
      </c>
      <c r="AD13" s="1">
        <v>7.79</v>
      </c>
      <c r="AE13" s="1" t="s">
        <v>96</v>
      </c>
      <c r="AF13" s="1" t="s">
        <v>401</v>
      </c>
      <c r="AG13" s="1" t="s">
        <v>402</v>
      </c>
      <c r="AH13" s="1" t="s">
        <v>298</v>
      </c>
      <c r="AI13" s="1" t="s">
        <v>219</v>
      </c>
      <c r="AJ13" s="1">
        <v>84.83</v>
      </c>
      <c r="AK13" s="1"/>
      <c r="AL13" s="1" t="s">
        <v>403</v>
      </c>
      <c r="AM13" s="1" t="s">
        <v>402</v>
      </c>
      <c r="AN13" s="1" t="s">
        <v>275</v>
      </c>
      <c r="AO13" s="1" t="s">
        <v>247</v>
      </c>
      <c r="AP13" s="1">
        <v>74.8</v>
      </c>
      <c r="AQ13" s="1"/>
      <c r="AR13" s="1"/>
      <c r="AS13" s="1"/>
      <c r="AT13" s="1"/>
      <c r="AU13" s="1"/>
      <c r="AV13" s="1"/>
      <c r="AW13" s="1"/>
      <c r="AX13" s="1" t="s">
        <v>404</v>
      </c>
      <c r="AY13" s="1" t="s">
        <v>405</v>
      </c>
      <c r="AZ13" s="1" t="s">
        <v>138</v>
      </c>
      <c r="BA13" s="1" t="s">
        <v>406</v>
      </c>
      <c r="BB13" s="1">
        <v>82.4</v>
      </c>
      <c r="BC13" s="1">
        <v>8.24</v>
      </c>
      <c r="BD13" s="1"/>
      <c r="BE13" s="1"/>
      <c r="BF13" s="1"/>
      <c r="BG13" s="1"/>
      <c r="BH13" s="1"/>
      <c r="BI13" s="1"/>
      <c r="BJ13" s="1" t="s">
        <v>407</v>
      </c>
      <c r="BK13" s="1" t="s">
        <v>408</v>
      </c>
      <c r="BL13" s="1" t="s">
        <v>409</v>
      </c>
      <c r="BM13" s="1" t="s">
        <v>410</v>
      </c>
      <c r="BN13" s="1">
        <v>8</v>
      </c>
      <c r="BO13" s="1" t="s">
        <v>411</v>
      </c>
      <c r="BP13" s="1" t="str">
        <f>HYPERLINK("https://nconnect.nicmar.ac.in/storage/profile/ProfilePhoto_P25700614_342179.jpg","Download")</f>
        <v>0</v>
      </c>
      <c r="BQ13" s="3"/>
      <c r="BR13" s="3"/>
      <c r="BS13" s="1" t="s">
        <v>113</v>
      </c>
      <c r="BT13" s="1" t="s">
        <v>114</v>
      </c>
      <c r="BU13" s="1" t="s">
        <v>115</v>
      </c>
      <c r="BV13" s="1" t="s">
        <v>116</v>
      </c>
      <c r="BW13" s="1"/>
    </row>
    <row r="14" spans="1:75">
      <c r="A14" s="1" t="s">
        <v>117</v>
      </c>
      <c r="B14" s="1" t="s">
        <v>76</v>
      </c>
      <c r="C14" s="1" t="s">
        <v>412</v>
      </c>
      <c r="D14" s="1" t="s">
        <v>413</v>
      </c>
      <c r="E14" s="1" t="s">
        <v>414</v>
      </c>
      <c r="F14" s="1" t="s">
        <v>415</v>
      </c>
      <c r="G14" s="1" t="s">
        <v>416</v>
      </c>
      <c r="H14" s="1" t="s">
        <v>417</v>
      </c>
      <c r="I14" s="1" t="s">
        <v>418</v>
      </c>
      <c r="J14" s="1">
        <v>9022348931</v>
      </c>
      <c r="K14" s="1" t="s">
        <v>84</v>
      </c>
      <c r="L14" s="1" t="s">
        <v>419</v>
      </c>
      <c r="M14" s="1" t="s">
        <v>86</v>
      </c>
      <c r="N14" s="1" t="s">
        <v>420</v>
      </c>
      <c r="O14" s="1" t="s">
        <v>421</v>
      </c>
      <c r="P14" s="1" t="s">
        <v>127</v>
      </c>
      <c r="Q14" s="1" t="s">
        <v>422</v>
      </c>
      <c r="R14" s="1" t="s">
        <v>423</v>
      </c>
      <c r="S14" s="1">
        <v>7977074221</v>
      </c>
      <c r="T14" s="1" t="s">
        <v>369</v>
      </c>
      <c r="U14" s="1" t="s">
        <v>424</v>
      </c>
      <c r="V14" s="1">
        <v>7666060307</v>
      </c>
      <c r="W14" s="1" t="s">
        <v>241</v>
      </c>
      <c r="X14" s="1" t="s">
        <v>425</v>
      </c>
      <c r="Y14" s="1" t="s">
        <v>321</v>
      </c>
      <c r="Z14" s="1" t="s">
        <v>95</v>
      </c>
      <c r="AA14" s="1" t="s">
        <v>425</v>
      </c>
      <c r="AB14" s="1" t="s">
        <v>321</v>
      </c>
      <c r="AC14" s="1" t="s">
        <v>95</v>
      </c>
      <c r="AD14" s="1">
        <v>8.98</v>
      </c>
      <c r="AE14" s="1" t="s">
        <v>96</v>
      </c>
      <c r="AF14" s="1" t="s">
        <v>426</v>
      </c>
      <c r="AG14" s="1" t="s">
        <v>427</v>
      </c>
      <c r="AH14" s="1" t="s">
        <v>275</v>
      </c>
      <c r="AI14" s="1" t="s">
        <v>138</v>
      </c>
      <c r="AJ14" s="1">
        <v>75</v>
      </c>
      <c r="AK14" s="1">
        <v>0</v>
      </c>
      <c r="AL14" s="1" t="s">
        <v>428</v>
      </c>
      <c r="AM14" s="1" t="s">
        <v>326</v>
      </c>
      <c r="AN14" s="1" t="s">
        <v>169</v>
      </c>
      <c r="AO14" s="1" t="s">
        <v>429</v>
      </c>
      <c r="AP14" s="1">
        <v>83.83</v>
      </c>
      <c r="AQ14" s="1">
        <v>0</v>
      </c>
      <c r="AR14" s="1"/>
      <c r="AS14" s="1"/>
      <c r="AT14" s="1"/>
      <c r="AU14" s="1"/>
      <c r="AV14" s="1"/>
      <c r="AW14" s="1"/>
      <c r="AX14" s="1" t="s">
        <v>105</v>
      </c>
      <c r="AY14" s="1" t="s">
        <v>430</v>
      </c>
      <c r="AZ14" s="1" t="s">
        <v>253</v>
      </c>
      <c r="BA14" s="1" t="s">
        <v>431</v>
      </c>
      <c r="BB14" s="1">
        <v>71</v>
      </c>
      <c r="BC14" s="1">
        <v>7.85</v>
      </c>
      <c r="BD14" s="1"/>
      <c r="BE14" s="1"/>
      <c r="BF14" s="1"/>
      <c r="BG14" s="1"/>
      <c r="BH14" s="1"/>
      <c r="BI14" s="1"/>
      <c r="BJ14" s="1" t="s">
        <v>432</v>
      </c>
      <c r="BK14" s="1"/>
      <c r="BL14" s="1"/>
      <c r="BM14" s="1" t="s">
        <v>433</v>
      </c>
      <c r="BN14" s="1">
        <v>17</v>
      </c>
      <c r="BO14" s="1" t="s">
        <v>434</v>
      </c>
      <c r="BP14" s="1" t="str">
        <f>HYPERLINK("https://nconnect.nicmar.ac.in/storage/profile/ProfilePhoto_P25701003_852167.jpg","Download")</f>
        <v>0</v>
      </c>
      <c r="BQ14" s="3"/>
      <c r="BR14" s="3"/>
      <c r="BS14" s="1" t="s">
        <v>113</v>
      </c>
      <c r="BT14" s="1" t="s">
        <v>114</v>
      </c>
      <c r="BU14" s="1" t="s">
        <v>115</v>
      </c>
      <c r="BV14" s="1" t="s">
        <v>116</v>
      </c>
      <c r="BW14" s="1"/>
    </row>
    <row r="15" spans="1:75">
      <c r="A15" s="1" t="s">
        <v>75</v>
      </c>
      <c r="B15" s="1" t="s">
        <v>76</v>
      </c>
      <c r="C15" s="1" t="s">
        <v>435</v>
      </c>
      <c r="D15" s="1" t="s">
        <v>436</v>
      </c>
      <c r="E15" s="1"/>
      <c r="F15" s="1" t="s">
        <v>437</v>
      </c>
      <c r="G15" s="1" t="s">
        <v>438</v>
      </c>
      <c r="H15" s="1" t="s">
        <v>439</v>
      </c>
      <c r="I15" s="1" t="s">
        <v>440</v>
      </c>
      <c r="J15" s="1">
        <v>9746445008</v>
      </c>
      <c r="K15" s="1" t="s">
        <v>84</v>
      </c>
      <c r="L15" s="1" t="s">
        <v>441</v>
      </c>
      <c r="M15" s="1" t="s">
        <v>86</v>
      </c>
      <c r="N15" s="1" t="s">
        <v>442</v>
      </c>
      <c r="O15" s="1"/>
      <c r="P15" s="1" t="s">
        <v>127</v>
      </c>
      <c r="Q15" s="1" t="s">
        <v>443</v>
      </c>
      <c r="R15" s="1" t="s">
        <v>444</v>
      </c>
      <c r="S15" s="1">
        <v>9744517376</v>
      </c>
      <c r="T15" s="1" t="s">
        <v>369</v>
      </c>
      <c r="U15" s="1" t="s">
        <v>445</v>
      </c>
      <c r="V15" s="1">
        <v>9744517376</v>
      </c>
      <c r="W15" s="1" t="s">
        <v>92</v>
      </c>
      <c r="X15" s="1" t="s">
        <v>446</v>
      </c>
      <c r="Y15" s="1" t="s">
        <v>447</v>
      </c>
      <c r="Z15" s="1" t="s">
        <v>448</v>
      </c>
      <c r="AA15" s="1" t="s">
        <v>446</v>
      </c>
      <c r="AB15" s="1" t="s">
        <v>447</v>
      </c>
      <c r="AC15" s="1" t="s">
        <v>448</v>
      </c>
      <c r="AD15" s="1">
        <v>8.26</v>
      </c>
      <c r="AE15" s="1" t="s">
        <v>96</v>
      </c>
      <c r="AF15" s="1" t="s">
        <v>449</v>
      </c>
      <c r="AG15" s="1" t="s">
        <v>450</v>
      </c>
      <c r="AH15" s="1" t="s">
        <v>324</v>
      </c>
      <c r="AI15" s="1" t="s">
        <v>99</v>
      </c>
      <c r="AJ15" s="1">
        <v>91.2</v>
      </c>
      <c r="AK15" s="1">
        <v>9.6</v>
      </c>
      <c r="AL15" s="1" t="s">
        <v>449</v>
      </c>
      <c r="AM15" s="1" t="s">
        <v>450</v>
      </c>
      <c r="AN15" s="1" t="s">
        <v>275</v>
      </c>
      <c r="AO15" s="1" t="s">
        <v>138</v>
      </c>
      <c r="AP15" s="1">
        <v>77.6</v>
      </c>
      <c r="AQ15" s="1">
        <v>8.17</v>
      </c>
      <c r="AR15" s="1"/>
      <c r="AS15" s="1"/>
      <c r="AT15" s="1"/>
      <c r="AU15" s="1"/>
      <c r="AV15" s="1"/>
      <c r="AW15" s="1"/>
      <c r="AX15" s="1" t="s">
        <v>451</v>
      </c>
      <c r="AY15" s="1" t="s">
        <v>452</v>
      </c>
      <c r="AZ15" s="1" t="s">
        <v>169</v>
      </c>
      <c r="BA15" s="1" t="s">
        <v>171</v>
      </c>
      <c r="BB15" s="1">
        <v>71.3</v>
      </c>
      <c r="BC15" s="1">
        <v>7.13</v>
      </c>
      <c r="BD15" s="1"/>
      <c r="BE15" s="1"/>
      <c r="BF15" s="1"/>
      <c r="BG15" s="1"/>
      <c r="BH15" s="1"/>
      <c r="BI15" s="1"/>
      <c r="BJ15" s="1" t="s">
        <v>453</v>
      </c>
      <c r="BK15" s="1"/>
      <c r="BL15" s="1"/>
      <c r="BM15" s="1" t="s">
        <v>454</v>
      </c>
      <c r="BN15" s="1">
        <v>8</v>
      </c>
      <c r="BO15" s="1" t="s">
        <v>411</v>
      </c>
      <c r="BP15" s="1" t="str">
        <f>HYPERLINK("https://nconnect.nicmar.ac.in/storage/profile/ProfilePhoto_P25700045_159487.jpg","Download")</f>
        <v>0</v>
      </c>
      <c r="BQ15" s="3"/>
      <c r="BR15" s="3"/>
      <c r="BS15" s="1" t="s">
        <v>113</v>
      </c>
      <c r="BT15" s="1" t="s">
        <v>114</v>
      </c>
      <c r="BU15" s="1" t="s">
        <v>115</v>
      </c>
      <c r="BV15" s="1" t="s">
        <v>116</v>
      </c>
      <c r="BW15" s="1"/>
    </row>
    <row r="16" spans="1:75">
      <c r="A16" s="1" t="s">
        <v>117</v>
      </c>
      <c r="B16" s="1" t="s">
        <v>76</v>
      </c>
      <c r="C16" s="1" t="s">
        <v>455</v>
      </c>
      <c r="D16" s="1" t="s">
        <v>456</v>
      </c>
      <c r="E16" s="1"/>
      <c r="F16" s="1" t="s">
        <v>457</v>
      </c>
      <c r="G16" s="1" t="s">
        <v>458</v>
      </c>
      <c r="H16" s="1" t="s">
        <v>459</v>
      </c>
      <c r="I16" s="1" t="s">
        <v>460</v>
      </c>
      <c r="J16" s="1">
        <v>7207535559</v>
      </c>
      <c r="K16" s="1" t="s">
        <v>124</v>
      </c>
      <c r="L16" s="1" t="s">
        <v>461</v>
      </c>
      <c r="M16" s="1" t="s">
        <v>86</v>
      </c>
      <c r="N16" s="1" t="s">
        <v>462</v>
      </c>
      <c r="O16" s="1" t="s">
        <v>463</v>
      </c>
      <c r="P16" s="1" t="s">
        <v>265</v>
      </c>
      <c r="Q16" s="1" t="s">
        <v>464</v>
      </c>
      <c r="R16" s="1" t="s">
        <v>465</v>
      </c>
      <c r="S16" s="1">
        <v>7702615999</v>
      </c>
      <c r="T16" s="1" t="s">
        <v>90</v>
      </c>
      <c r="U16" s="1" t="s">
        <v>466</v>
      </c>
      <c r="V16" s="1">
        <v>9030888805</v>
      </c>
      <c r="W16" s="1" t="s">
        <v>92</v>
      </c>
      <c r="X16" s="1" t="s">
        <v>467</v>
      </c>
      <c r="Y16" s="1" t="s">
        <v>468</v>
      </c>
      <c r="Z16" s="1" t="s">
        <v>134</v>
      </c>
      <c r="AA16" s="1" t="s">
        <v>467</v>
      </c>
      <c r="AB16" s="1" t="s">
        <v>468</v>
      </c>
      <c r="AC16" s="1" t="s">
        <v>134</v>
      </c>
      <c r="AD16" s="1">
        <v>8.16</v>
      </c>
      <c r="AE16" s="1" t="s">
        <v>96</v>
      </c>
      <c r="AF16" s="1" t="s">
        <v>469</v>
      </c>
      <c r="AG16" s="1" t="s">
        <v>470</v>
      </c>
      <c r="AH16" s="1" t="s">
        <v>99</v>
      </c>
      <c r="AI16" s="1" t="s">
        <v>166</v>
      </c>
      <c r="AJ16" s="1">
        <v>92</v>
      </c>
      <c r="AK16" s="1">
        <v>9.2</v>
      </c>
      <c r="AL16" s="1" t="s">
        <v>471</v>
      </c>
      <c r="AM16" s="1" t="s">
        <v>470</v>
      </c>
      <c r="AN16" s="1" t="s">
        <v>472</v>
      </c>
      <c r="AO16" s="1" t="s">
        <v>473</v>
      </c>
      <c r="AP16" s="1">
        <v>71.6</v>
      </c>
      <c r="AQ16" s="1">
        <v>7.69</v>
      </c>
      <c r="AR16" s="1"/>
      <c r="AS16" s="1"/>
      <c r="AT16" s="1"/>
      <c r="AU16" s="1"/>
      <c r="AV16" s="1"/>
      <c r="AW16" s="1"/>
      <c r="AX16" s="1" t="s">
        <v>474</v>
      </c>
      <c r="AY16" s="1" t="s">
        <v>474</v>
      </c>
      <c r="AZ16" s="1" t="s">
        <v>104</v>
      </c>
      <c r="BA16" s="1" t="s">
        <v>475</v>
      </c>
      <c r="BB16" s="1">
        <v>77.9</v>
      </c>
      <c r="BC16" s="1">
        <v>8.54</v>
      </c>
      <c r="BD16" s="1"/>
      <c r="BE16" s="1"/>
      <c r="BF16" s="1"/>
      <c r="BG16" s="1"/>
      <c r="BH16" s="1"/>
      <c r="BI16" s="1"/>
      <c r="BJ16" s="1" t="s">
        <v>476</v>
      </c>
      <c r="BK16" s="1"/>
      <c r="BL16" s="1"/>
      <c r="BM16" s="1" t="s">
        <v>477</v>
      </c>
      <c r="BN16" s="1">
        <v>15</v>
      </c>
      <c r="BO16" s="1" t="s">
        <v>478</v>
      </c>
      <c r="BP16" s="1" t="str">
        <f>HYPERLINK("https://nconnect.nicmar.ac.in/storage/profile/ProfilePhoto_P25701149_837291.jpg","Download")</f>
        <v>0</v>
      </c>
      <c r="BQ16" s="3"/>
      <c r="BR16" s="3"/>
      <c r="BS16" s="1" t="s">
        <v>113</v>
      </c>
      <c r="BT16" s="1" t="s">
        <v>114</v>
      </c>
      <c r="BU16" s="1" t="s">
        <v>115</v>
      </c>
      <c r="BV16" s="1" t="s">
        <v>116</v>
      </c>
      <c r="BW16" s="1"/>
    </row>
    <row r="17" spans="1:75">
      <c r="A17" s="1" t="s">
        <v>75</v>
      </c>
      <c r="B17" s="1" t="s">
        <v>76</v>
      </c>
      <c r="C17" s="1" t="s">
        <v>479</v>
      </c>
      <c r="D17" s="1" t="s">
        <v>480</v>
      </c>
      <c r="E17" s="1" t="s">
        <v>481</v>
      </c>
      <c r="F17" s="1" t="s">
        <v>482</v>
      </c>
      <c r="G17" s="1" t="s">
        <v>483</v>
      </c>
      <c r="H17" s="1" t="s">
        <v>484</v>
      </c>
      <c r="I17" s="1" t="s">
        <v>485</v>
      </c>
      <c r="J17" s="1">
        <v>9985961499</v>
      </c>
      <c r="K17" s="1" t="s">
        <v>84</v>
      </c>
      <c r="L17" s="1" t="s">
        <v>486</v>
      </c>
      <c r="M17" s="1" t="s">
        <v>86</v>
      </c>
      <c r="N17" s="1" t="s">
        <v>487</v>
      </c>
      <c r="O17" s="1"/>
      <c r="P17" s="1" t="s">
        <v>88</v>
      </c>
      <c r="Q17" s="1" t="s">
        <v>488</v>
      </c>
      <c r="R17" s="1" t="s">
        <v>489</v>
      </c>
      <c r="S17" s="1">
        <v>9581649999</v>
      </c>
      <c r="T17" s="1" t="s">
        <v>318</v>
      </c>
      <c r="U17" s="1" t="s">
        <v>490</v>
      </c>
      <c r="V17" s="1">
        <v>9490761499</v>
      </c>
      <c r="W17" s="1" t="s">
        <v>491</v>
      </c>
      <c r="X17" s="1" t="s">
        <v>492</v>
      </c>
      <c r="Y17" s="1" t="s">
        <v>190</v>
      </c>
      <c r="Z17" s="1" t="s">
        <v>134</v>
      </c>
      <c r="AA17" s="1" t="s">
        <v>492</v>
      </c>
      <c r="AB17" s="1" t="s">
        <v>190</v>
      </c>
      <c r="AC17" s="1" t="s">
        <v>134</v>
      </c>
      <c r="AD17" s="1">
        <v>8.31</v>
      </c>
      <c r="AE17" s="1" t="s">
        <v>96</v>
      </c>
      <c r="AF17" s="1" t="s">
        <v>493</v>
      </c>
      <c r="AG17" s="1" t="s">
        <v>494</v>
      </c>
      <c r="AH17" s="1" t="s">
        <v>100</v>
      </c>
      <c r="AI17" s="1" t="s">
        <v>495</v>
      </c>
      <c r="AJ17" s="1">
        <v>95</v>
      </c>
      <c r="AK17" s="1">
        <v>9.5</v>
      </c>
      <c r="AL17" s="1" t="s">
        <v>496</v>
      </c>
      <c r="AM17" s="1" t="s">
        <v>494</v>
      </c>
      <c r="AN17" s="1" t="s">
        <v>472</v>
      </c>
      <c r="AO17" s="1" t="s">
        <v>429</v>
      </c>
      <c r="AP17" s="1">
        <v>94.8</v>
      </c>
      <c r="AQ17" s="1"/>
      <c r="AR17" s="1"/>
      <c r="AS17" s="1"/>
      <c r="AT17" s="1"/>
      <c r="AU17" s="1"/>
      <c r="AV17" s="1"/>
      <c r="AW17" s="1"/>
      <c r="AX17" s="1" t="s">
        <v>497</v>
      </c>
      <c r="AY17" s="1" t="s">
        <v>498</v>
      </c>
      <c r="AZ17" s="1" t="s">
        <v>253</v>
      </c>
      <c r="BA17" s="1" t="s">
        <v>279</v>
      </c>
      <c r="BB17" s="1">
        <v>74.4</v>
      </c>
      <c r="BC17" s="1">
        <v>7.44</v>
      </c>
      <c r="BD17" s="1"/>
      <c r="BE17" s="1"/>
      <c r="BF17" s="1"/>
      <c r="BG17" s="1"/>
      <c r="BH17" s="1"/>
      <c r="BI17" s="1"/>
      <c r="BJ17" s="1" t="s">
        <v>499</v>
      </c>
      <c r="BK17" s="1"/>
      <c r="BL17" s="1"/>
      <c r="BM17" s="1" t="s">
        <v>500</v>
      </c>
      <c r="BN17" s="1">
        <v>12</v>
      </c>
      <c r="BO17" s="1"/>
      <c r="BP17" s="1" t="str">
        <f>HYPERLINK("https://nconnect.nicmar.ac.in/storage/profile/ProfilePhoto_P25700211_374165.jpg","Download")</f>
        <v>0</v>
      </c>
      <c r="BQ17" s="3"/>
      <c r="BR17" s="3"/>
      <c r="BS17" s="1" t="s">
        <v>113</v>
      </c>
      <c r="BT17" s="1" t="s">
        <v>114</v>
      </c>
      <c r="BU17" s="1" t="s">
        <v>115</v>
      </c>
      <c r="BV17" s="1" t="s">
        <v>116</v>
      </c>
      <c r="BW17" s="1"/>
    </row>
    <row r="18" spans="1:75">
      <c r="A18" s="1" t="s">
        <v>75</v>
      </c>
      <c r="B18" s="1" t="s">
        <v>76</v>
      </c>
      <c r="C18" s="1" t="s">
        <v>501</v>
      </c>
      <c r="D18" s="1" t="s">
        <v>502</v>
      </c>
      <c r="E18" s="1" t="s">
        <v>503</v>
      </c>
      <c r="F18" s="1" t="s">
        <v>504</v>
      </c>
      <c r="G18" s="1" t="s">
        <v>505</v>
      </c>
      <c r="H18" s="1" t="s">
        <v>506</v>
      </c>
      <c r="I18" s="1" t="s">
        <v>507</v>
      </c>
      <c r="J18" s="1">
        <v>8866685393</v>
      </c>
      <c r="K18" s="1" t="s">
        <v>84</v>
      </c>
      <c r="L18" s="1" t="s">
        <v>508</v>
      </c>
      <c r="M18" s="1" t="s">
        <v>86</v>
      </c>
      <c r="N18" s="1" t="s">
        <v>509</v>
      </c>
      <c r="O18" s="1"/>
      <c r="P18" s="1" t="s">
        <v>88</v>
      </c>
      <c r="Q18" s="1" t="s">
        <v>510</v>
      </c>
      <c r="R18" s="1" t="s">
        <v>511</v>
      </c>
      <c r="S18" s="1">
        <v>9879360698</v>
      </c>
      <c r="T18" s="1" t="s">
        <v>512</v>
      </c>
      <c r="U18" s="1" t="s">
        <v>513</v>
      </c>
      <c r="V18" s="1">
        <v>7874786501</v>
      </c>
      <c r="W18" s="1" t="s">
        <v>213</v>
      </c>
      <c r="X18" s="1" t="s">
        <v>514</v>
      </c>
      <c r="Y18" s="1" t="s">
        <v>515</v>
      </c>
      <c r="Z18" s="1" t="s">
        <v>516</v>
      </c>
      <c r="AA18" s="1" t="s">
        <v>514</v>
      </c>
      <c r="AB18" s="1" t="s">
        <v>515</v>
      </c>
      <c r="AC18" s="1" t="s">
        <v>516</v>
      </c>
      <c r="AD18" s="1">
        <v>9.03</v>
      </c>
      <c r="AE18" s="1" t="s">
        <v>96</v>
      </c>
      <c r="AF18" s="1" t="s">
        <v>517</v>
      </c>
      <c r="AG18" s="1" t="s">
        <v>518</v>
      </c>
      <c r="AH18" s="1" t="s">
        <v>376</v>
      </c>
      <c r="AI18" s="1" t="s">
        <v>519</v>
      </c>
      <c r="AJ18" s="1">
        <v>71.5</v>
      </c>
      <c r="AK18" s="1">
        <v>0</v>
      </c>
      <c r="AL18" s="1" t="s">
        <v>517</v>
      </c>
      <c r="AM18" s="1" t="s">
        <v>518</v>
      </c>
      <c r="AN18" s="1" t="s">
        <v>324</v>
      </c>
      <c r="AO18" s="1" t="s">
        <v>219</v>
      </c>
      <c r="AP18" s="1">
        <v>64</v>
      </c>
      <c r="AQ18" s="1">
        <v>0</v>
      </c>
      <c r="AR18" s="1"/>
      <c r="AS18" s="1"/>
      <c r="AT18" s="1"/>
      <c r="AU18" s="1"/>
      <c r="AV18" s="1"/>
      <c r="AW18" s="1"/>
      <c r="AX18" s="1" t="s">
        <v>520</v>
      </c>
      <c r="AY18" s="1" t="s">
        <v>521</v>
      </c>
      <c r="AZ18" s="1" t="s">
        <v>522</v>
      </c>
      <c r="BA18" s="1" t="s">
        <v>523</v>
      </c>
      <c r="BB18" s="1">
        <v>77.8</v>
      </c>
      <c r="BC18" s="1">
        <v>8.28</v>
      </c>
      <c r="BD18" s="1"/>
      <c r="BE18" s="1"/>
      <c r="BF18" s="1"/>
      <c r="BG18" s="1"/>
      <c r="BH18" s="1"/>
      <c r="BI18" s="1"/>
      <c r="BJ18" s="1" t="s">
        <v>524</v>
      </c>
      <c r="BK18" s="1" t="s">
        <v>525</v>
      </c>
      <c r="BL18" s="1" t="s">
        <v>526</v>
      </c>
      <c r="BM18" s="1" t="s">
        <v>527</v>
      </c>
      <c r="BN18" s="1">
        <v>9</v>
      </c>
      <c r="BO18" s="1" t="s">
        <v>528</v>
      </c>
      <c r="BP18" s="1" t="str">
        <f>HYPERLINK("https://nconnect.nicmar.ac.in/storage/profile/6a6247e7c603e.png","Download")</f>
        <v>0</v>
      </c>
      <c r="BQ18" s="3"/>
      <c r="BR18" s="3"/>
      <c r="BS18" s="1" t="s">
        <v>113</v>
      </c>
      <c r="BT18" s="1" t="s">
        <v>114</v>
      </c>
      <c r="BU18" s="1" t="s">
        <v>115</v>
      </c>
      <c r="BV18" s="1" t="s">
        <v>116</v>
      </c>
      <c r="BW18" s="1"/>
    </row>
    <row r="19" spans="1:75">
      <c r="A19" s="1" t="s">
        <v>75</v>
      </c>
      <c r="B19" s="1" t="s">
        <v>76</v>
      </c>
      <c r="C19" s="1" t="s">
        <v>529</v>
      </c>
      <c r="D19" s="1" t="s">
        <v>530</v>
      </c>
      <c r="E19" s="1"/>
      <c r="F19" s="1" t="s">
        <v>531</v>
      </c>
      <c r="G19" s="1" t="s">
        <v>532</v>
      </c>
      <c r="H19" s="1" t="s">
        <v>533</v>
      </c>
      <c r="I19" s="1" t="s">
        <v>534</v>
      </c>
      <c r="J19" s="1">
        <v>8578865315</v>
      </c>
      <c r="K19" s="1" t="s">
        <v>84</v>
      </c>
      <c r="L19" s="1" t="s">
        <v>535</v>
      </c>
      <c r="M19" s="1" t="s">
        <v>86</v>
      </c>
      <c r="N19" s="1" t="s">
        <v>536</v>
      </c>
      <c r="O19" s="1"/>
      <c r="P19" s="1" t="s">
        <v>127</v>
      </c>
      <c r="Q19" s="1" t="s">
        <v>537</v>
      </c>
      <c r="R19" s="1" t="s">
        <v>538</v>
      </c>
      <c r="S19" s="1">
        <v>9835925814</v>
      </c>
      <c r="T19" s="1" t="s">
        <v>213</v>
      </c>
      <c r="U19" s="1" t="s">
        <v>539</v>
      </c>
      <c r="V19" s="1">
        <v>9798313891</v>
      </c>
      <c r="W19" s="1" t="s">
        <v>213</v>
      </c>
      <c r="X19" s="1" t="s">
        <v>540</v>
      </c>
      <c r="Y19" s="1" t="s">
        <v>321</v>
      </c>
      <c r="Z19" s="1" t="s">
        <v>95</v>
      </c>
      <c r="AA19" s="1" t="s">
        <v>541</v>
      </c>
      <c r="AB19" s="1" t="s">
        <v>542</v>
      </c>
      <c r="AC19" s="1" t="s">
        <v>543</v>
      </c>
      <c r="AD19" s="1">
        <v>8.26</v>
      </c>
      <c r="AE19" s="1" t="s">
        <v>96</v>
      </c>
      <c r="AF19" s="1" t="s">
        <v>544</v>
      </c>
      <c r="AG19" s="1" t="s">
        <v>545</v>
      </c>
      <c r="AH19" s="1" t="s">
        <v>350</v>
      </c>
      <c r="AI19" s="1" t="s">
        <v>298</v>
      </c>
      <c r="AJ19" s="1">
        <v>64.6</v>
      </c>
      <c r="AK19" s="1">
        <v>6.8</v>
      </c>
      <c r="AL19" s="1" t="s">
        <v>546</v>
      </c>
      <c r="AM19" s="1" t="s">
        <v>547</v>
      </c>
      <c r="AN19" s="1" t="s">
        <v>99</v>
      </c>
      <c r="AO19" s="1" t="s">
        <v>472</v>
      </c>
      <c r="AP19" s="1">
        <v>64.8</v>
      </c>
      <c r="AQ19" s="1"/>
      <c r="AR19" s="1"/>
      <c r="AS19" s="1"/>
      <c r="AT19" s="1"/>
      <c r="AU19" s="1"/>
      <c r="AV19" s="1"/>
      <c r="AW19" s="1"/>
      <c r="AX19" s="1" t="s">
        <v>548</v>
      </c>
      <c r="AY19" s="1" t="s">
        <v>549</v>
      </c>
      <c r="AZ19" s="1" t="s">
        <v>472</v>
      </c>
      <c r="BA19" s="1" t="s">
        <v>353</v>
      </c>
      <c r="BB19" s="1">
        <v>73.7</v>
      </c>
      <c r="BC19" s="1">
        <v>7.87</v>
      </c>
      <c r="BD19" s="1"/>
      <c r="BE19" s="1"/>
      <c r="BF19" s="1"/>
      <c r="BG19" s="1"/>
      <c r="BH19" s="1"/>
      <c r="BI19" s="1"/>
      <c r="BJ19" s="1" t="s">
        <v>550</v>
      </c>
      <c r="BK19" s="1" t="s">
        <v>551</v>
      </c>
      <c r="BL19" s="1" t="s">
        <v>385</v>
      </c>
      <c r="BM19" s="1" t="s">
        <v>552</v>
      </c>
      <c r="BN19" s="1">
        <v>12</v>
      </c>
      <c r="BO19" s="1"/>
      <c r="BP19" s="1" t="str">
        <f>HYPERLINK("https://nconnect.nicmar.ac.in/storage/profile/ProfilePhoto_P25700506_716935.jpg","Download")</f>
        <v>0</v>
      </c>
      <c r="BQ19" s="3"/>
      <c r="BR19" s="3"/>
      <c r="BS19" s="1" t="s">
        <v>113</v>
      </c>
      <c r="BT19" s="1" t="s">
        <v>114</v>
      </c>
      <c r="BU19" s="1" t="s">
        <v>115</v>
      </c>
      <c r="BV19" s="1" t="s">
        <v>116</v>
      </c>
      <c r="BW19" s="1"/>
    </row>
    <row r="20" spans="1:75">
      <c r="A20" s="1" t="s">
        <v>75</v>
      </c>
      <c r="B20" s="1" t="s">
        <v>76</v>
      </c>
      <c r="C20" s="1" t="s">
        <v>553</v>
      </c>
      <c r="D20" s="1" t="s">
        <v>554</v>
      </c>
      <c r="E20" s="1"/>
      <c r="F20" s="1" t="s">
        <v>555</v>
      </c>
      <c r="G20" s="1" t="s">
        <v>556</v>
      </c>
      <c r="H20" s="1" t="s">
        <v>557</v>
      </c>
      <c r="I20" s="1" t="s">
        <v>558</v>
      </c>
      <c r="J20" s="1">
        <v>7620468815</v>
      </c>
      <c r="K20" s="1" t="s">
        <v>124</v>
      </c>
      <c r="L20" s="1" t="s">
        <v>559</v>
      </c>
      <c r="M20" s="1" t="s">
        <v>86</v>
      </c>
      <c r="N20" s="1" t="s">
        <v>560</v>
      </c>
      <c r="O20" s="1"/>
      <c r="P20" s="1" t="s">
        <v>127</v>
      </c>
      <c r="Q20" s="1" t="s">
        <v>561</v>
      </c>
      <c r="R20" s="1" t="s">
        <v>562</v>
      </c>
      <c r="S20" s="1">
        <v>7083909199</v>
      </c>
      <c r="T20" s="1" t="s">
        <v>563</v>
      </c>
      <c r="U20" s="1" t="s">
        <v>564</v>
      </c>
      <c r="V20" s="1">
        <v>9987646993</v>
      </c>
      <c r="W20" s="1" t="s">
        <v>92</v>
      </c>
      <c r="X20" s="1" t="s">
        <v>565</v>
      </c>
      <c r="Y20" s="1" t="s">
        <v>321</v>
      </c>
      <c r="Z20" s="1" t="s">
        <v>95</v>
      </c>
      <c r="AA20" s="1" t="s">
        <v>565</v>
      </c>
      <c r="AB20" s="1" t="s">
        <v>321</v>
      </c>
      <c r="AC20" s="1" t="s">
        <v>95</v>
      </c>
      <c r="AD20" s="1">
        <v>9.33</v>
      </c>
      <c r="AE20" s="1" t="s">
        <v>96</v>
      </c>
      <c r="AF20" s="1" t="s">
        <v>566</v>
      </c>
      <c r="AG20" s="1" t="s">
        <v>545</v>
      </c>
      <c r="AH20" s="1" t="s">
        <v>567</v>
      </c>
      <c r="AI20" s="1" t="s">
        <v>298</v>
      </c>
      <c r="AJ20" s="1">
        <v>93.1</v>
      </c>
      <c r="AK20" s="1">
        <v>9.8</v>
      </c>
      <c r="AL20" s="1" t="s">
        <v>568</v>
      </c>
      <c r="AM20" s="1" t="s">
        <v>245</v>
      </c>
      <c r="AN20" s="1" t="s">
        <v>569</v>
      </c>
      <c r="AO20" s="1" t="s">
        <v>275</v>
      </c>
      <c r="AP20" s="1">
        <v>84.4</v>
      </c>
      <c r="AQ20" s="1"/>
      <c r="AR20" s="1"/>
      <c r="AS20" s="1"/>
      <c r="AT20" s="1"/>
      <c r="AU20" s="1"/>
      <c r="AV20" s="1"/>
      <c r="AW20" s="1"/>
      <c r="AX20" s="1" t="s">
        <v>105</v>
      </c>
      <c r="AY20" s="1" t="s">
        <v>570</v>
      </c>
      <c r="AZ20" s="1" t="s">
        <v>302</v>
      </c>
      <c r="BA20" s="1" t="s">
        <v>571</v>
      </c>
      <c r="BB20" s="1">
        <v>83.42</v>
      </c>
      <c r="BC20" s="1">
        <v>9.48</v>
      </c>
      <c r="BD20" s="1"/>
      <c r="BE20" s="1"/>
      <c r="BF20" s="1"/>
      <c r="BG20" s="1"/>
      <c r="BH20" s="1"/>
      <c r="BI20" s="1"/>
      <c r="BJ20" s="1" t="s">
        <v>572</v>
      </c>
      <c r="BK20" s="1" t="s">
        <v>573</v>
      </c>
      <c r="BL20" s="1" t="s">
        <v>574</v>
      </c>
      <c r="BM20" s="1" t="s">
        <v>575</v>
      </c>
      <c r="BN20" s="1">
        <v>29</v>
      </c>
      <c r="BO20" s="1" t="s">
        <v>576</v>
      </c>
      <c r="BP20" s="1" t="str">
        <f>HYPERLINK("https://nconnect.nicmar.ac.in/storage/profile/ProfilePhoto_P25700411_579146.jpg","Download")</f>
        <v>0</v>
      </c>
      <c r="BQ20" s="3"/>
      <c r="BR20" s="3"/>
      <c r="BS20" s="1" t="s">
        <v>113</v>
      </c>
      <c r="BT20" s="1" t="s">
        <v>114</v>
      </c>
      <c r="BU20" s="1" t="s">
        <v>115</v>
      </c>
      <c r="BV20" s="1" t="s">
        <v>116</v>
      </c>
      <c r="BW20" s="1"/>
    </row>
    <row r="21" spans="1:75">
      <c r="A21" s="1" t="s">
        <v>75</v>
      </c>
      <c r="B21" s="1" t="s">
        <v>76</v>
      </c>
      <c r="C21" s="1" t="s">
        <v>577</v>
      </c>
      <c r="D21" s="1" t="s">
        <v>578</v>
      </c>
      <c r="E21" s="1"/>
      <c r="F21" s="1" t="s">
        <v>579</v>
      </c>
      <c r="G21" s="1" t="s">
        <v>580</v>
      </c>
      <c r="H21" s="1" t="s">
        <v>581</v>
      </c>
      <c r="I21" s="1" t="s">
        <v>582</v>
      </c>
      <c r="J21" s="1">
        <v>9207941390</v>
      </c>
      <c r="K21" s="1" t="s">
        <v>84</v>
      </c>
      <c r="L21" s="1" t="s">
        <v>583</v>
      </c>
      <c r="M21" s="1" t="s">
        <v>86</v>
      </c>
      <c r="N21" s="1" t="s">
        <v>584</v>
      </c>
      <c r="O21" s="1" t="s">
        <v>585</v>
      </c>
      <c r="P21" s="1" t="s">
        <v>586</v>
      </c>
      <c r="Q21" s="1" t="s">
        <v>587</v>
      </c>
      <c r="R21" s="1" t="s">
        <v>588</v>
      </c>
      <c r="S21" s="1">
        <v>9633556651</v>
      </c>
      <c r="T21" s="1" t="s">
        <v>589</v>
      </c>
      <c r="U21" s="1" t="s">
        <v>590</v>
      </c>
      <c r="V21" s="1">
        <v>8113069053</v>
      </c>
      <c r="W21" s="1" t="s">
        <v>92</v>
      </c>
      <c r="X21" s="1" t="s">
        <v>591</v>
      </c>
      <c r="Y21" s="1" t="s">
        <v>592</v>
      </c>
      <c r="Z21" s="1" t="s">
        <v>448</v>
      </c>
      <c r="AA21" s="1" t="s">
        <v>591</v>
      </c>
      <c r="AB21" s="1" t="s">
        <v>592</v>
      </c>
      <c r="AC21" s="1" t="s">
        <v>448</v>
      </c>
      <c r="AD21" s="1">
        <v>8.64</v>
      </c>
      <c r="AE21" s="1" t="s">
        <v>96</v>
      </c>
      <c r="AF21" s="1" t="s">
        <v>593</v>
      </c>
      <c r="AG21" s="1" t="s">
        <v>545</v>
      </c>
      <c r="AH21" s="1" t="s">
        <v>567</v>
      </c>
      <c r="AI21" s="1" t="s">
        <v>298</v>
      </c>
      <c r="AJ21" s="1">
        <v>91.2</v>
      </c>
      <c r="AK21" s="1">
        <v>9.6</v>
      </c>
      <c r="AL21" s="1" t="s">
        <v>593</v>
      </c>
      <c r="AM21" s="1" t="s">
        <v>545</v>
      </c>
      <c r="AN21" s="1" t="s">
        <v>379</v>
      </c>
      <c r="AO21" s="1" t="s">
        <v>275</v>
      </c>
      <c r="AP21" s="1">
        <v>86.8</v>
      </c>
      <c r="AQ21" s="1"/>
      <c r="AR21" s="1"/>
      <c r="AS21" s="1"/>
      <c r="AT21" s="1"/>
      <c r="AU21" s="1"/>
      <c r="AV21" s="1"/>
      <c r="AW21" s="1"/>
      <c r="AX21" s="1" t="s">
        <v>594</v>
      </c>
      <c r="AY21" s="1" t="s">
        <v>595</v>
      </c>
      <c r="AZ21" s="1" t="s">
        <v>168</v>
      </c>
      <c r="BA21" s="1" t="s">
        <v>596</v>
      </c>
      <c r="BB21" s="1">
        <v>70.15</v>
      </c>
      <c r="BC21" s="1">
        <v>7.39</v>
      </c>
      <c r="BD21" s="1"/>
      <c r="BE21" s="1"/>
      <c r="BF21" s="1"/>
      <c r="BG21" s="1"/>
      <c r="BH21" s="1"/>
      <c r="BI21" s="1"/>
      <c r="BJ21" s="1" t="s">
        <v>597</v>
      </c>
      <c r="BK21" s="1" t="s">
        <v>598</v>
      </c>
      <c r="BL21" s="1" t="s">
        <v>599</v>
      </c>
      <c r="BM21" s="1" t="s">
        <v>600</v>
      </c>
      <c r="BN21" s="1">
        <v>8</v>
      </c>
      <c r="BO21" s="1" t="s">
        <v>601</v>
      </c>
      <c r="BP21" s="1" t="str">
        <f>HYPERLINK("https://nconnect.nicmar.ac.in/storage/profile/ProfilePhoto_P25700563_865279.jpg","Download")</f>
        <v>0</v>
      </c>
      <c r="BQ21" s="3"/>
      <c r="BR21" s="3"/>
      <c r="BS21" s="1" t="s">
        <v>113</v>
      </c>
      <c r="BT21" s="1" t="s">
        <v>114</v>
      </c>
      <c r="BU21" s="1" t="s">
        <v>115</v>
      </c>
      <c r="BV21" s="1" t="s">
        <v>116</v>
      </c>
      <c r="BW21" s="1"/>
    </row>
    <row r="22" spans="1:75">
      <c r="A22" s="1" t="s">
        <v>75</v>
      </c>
      <c r="B22" s="1" t="s">
        <v>76</v>
      </c>
      <c r="C22" s="1" t="s">
        <v>602</v>
      </c>
      <c r="D22" s="1" t="s">
        <v>603</v>
      </c>
      <c r="E22" s="1" t="s">
        <v>604</v>
      </c>
      <c r="F22" s="1" t="s">
        <v>605</v>
      </c>
      <c r="G22" s="1" t="s">
        <v>606</v>
      </c>
      <c r="H22" s="1" t="s">
        <v>607</v>
      </c>
      <c r="I22" s="1" t="s">
        <v>608</v>
      </c>
      <c r="J22" s="1">
        <v>8605723457</v>
      </c>
      <c r="K22" s="1" t="s">
        <v>84</v>
      </c>
      <c r="L22" s="1" t="s">
        <v>609</v>
      </c>
      <c r="M22" s="1" t="s">
        <v>86</v>
      </c>
      <c r="N22" s="1" t="s">
        <v>237</v>
      </c>
      <c r="O22" s="1"/>
      <c r="P22" s="1" t="s">
        <v>184</v>
      </c>
      <c r="Q22" s="1" t="s">
        <v>610</v>
      </c>
      <c r="R22" s="1" t="s">
        <v>604</v>
      </c>
      <c r="S22" s="1">
        <v>8605723457</v>
      </c>
      <c r="T22" s="1" t="s">
        <v>96</v>
      </c>
      <c r="U22" s="1" t="s">
        <v>611</v>
      </c>
      <c r="V22" s="1">
        <v>8862021135</v>
      </c>
      <c r="W22" s="1" t="s">
        <v>612</v>
      </c>
      <c r="X22" s="1" t="s">
        <v>613</v>
      </c>
      <c r="Y22" s="1" t="s">
        <v>321</v>
      </c>
      <c r="Z22" s="1" t="s">
        <v>95</v>
      </c>
      <c r="AA22" s="1" t="s">
        <v>613</v>
      </c>
      <c r="AB22" s="1" t="s">
        <v>321</v>
      </c>
      <c r="AC22" s="1" t="s">
        <v>95</v>
      </c>
      <c r="AD22" s="1">
        <v>8.36</v>
      </c>
      <c r="AE22" s="1" t="s">
        <v>96</v>
      </c>
      <c r="AF22" s="1" t="s">
        <v>614</v>
      </c>
      <c r="AG22" s="1" t="s">
        <v>326</v>
      </c>
      <c r="AH22" s="1" t="s">
        <v>165</v>
      </c>
      <c r="AI22" s="1" t="s">
        <v>324</v>
      </c>
      <c r="AJ22" s="1">
        <v>86.4</v>
      </c>
      <c r="AK22" s="1">
        <v>0</v>
      </c>
      <c r="AL22" s="1"/>
      <c r="AM22" s="1"/>
      <c r="AN22" s="1"/>
      <c r="AO22" s="1"/>
      <c r="AP22" s="1"/>
      <c r="AQ22" s="1"/>
      <c r="AR22" s="1" t="s">
        <v>615</v>
      </c>
      <c r="AS22" s="1" t="s">
        <v>616</v>
      </c>
      <c r="AT22" s="1" t="s">
        <v>324</v>
      </c>
      <c r="AU22" s="1" t="s">
        <v>472</v>
      </c>
      <c r="AV22" s="1">
        <v>84.3</v>
      </c>
      <c r="AW22" s="1">
        <v>0</v>
      </c>
      <c r="AX22" s="1" t="s">
        <v>105</v>
      </c>
      <c r="AY22" s="1" t="s">
        <v>617</v>
      </c>
      <c r="AZ22" s="1" t="s">
        <v>472</v>
      </c>
      <c r="BA22" s="1" t="s">
        <v>596</v>
      </c>
      <c r="BB22" s="1">
        <v>84.68</v>
      </c>
      <c r="BC22" s="1">
        <v>9.14</v>
      </c>
      <c r="BD22" s="1"/>
      <c r="BE22" s="1"/>
      <c r="BF22" s="1"/>
      <c r="BG22" s="1"/>
      <c r="BH22" s="1"/>
      <c r="BI22" s="1"/>
      <c r="BJ22" s="1" t="s">
        <v>618</v>
      </c>
      <c r="BK22" s="1" t="s">
        <v>619</v>
      </c>
      <c r="BL22" s="1" t="s">
        <v>111</v>
      </c>
      <c r="BM22" s="1" t="s">
        <v>620</v>
      </c>
      <c r="BN22" s="1">
        <v>39</v>
      </c>
      <c r="BO22" s="1" t="s">
        <v>621</v>
      </c>
      <c r="BP22" s="1" t="str">
        <f>HYPERLINK("https://nconnect.nicmar.ac.in/storage/profile/ProfilePhoto_P25700307_873512.jpg","Download")</f>
        <v>0</v>
      </c>
      <c r="BQ22" s="3"/>
      <c r="BR22" s="3"/>
      <c r="BS22" s="1" t="s">
        <v>113</v>
      </c>
      <c r="BT22" s="1" t="s">
        <v>114</v>
      </c>
      <c r="BU22" s="1" t="s">
        <v>115</v>
      </c>
      <c r="BV22" s="1" t="s">
        <v>116</v>
      </c>
      <c r="BW22" s="1"/>
    </row>
    <row r="23" spans="1:75">
      <c r="A23" s="1" t="s">
        <v>75</v>
      </c>
      <c r="B23" s="1" t="s">
        <v>76</v>
      </c>
      <c r="C23" s="1" t="s">
        <v>622</v>
      </c>
      <c r="D23" s="1" t="s">
        <v>623</v>
      </c>
      <c r="E23" s="1" t="s">
        <v>624</v>
      </c>
      <c r="F23" s="1" t="s">
        <v>625</v>
      </c>
      <c r="G23" s="1" t="s">
        <v>626</v>
      </c>
      <c r="H23" s="1" t="s">
        <v>627</v>
      </c>
      <c r="I23" s="1" t="s">
        <v>628</v>
      </c>
      <c r="J23" s="1">
        <v>9403022763</v>
      </c>
      <c r="K23" s="1" t="s">
        <v>84</v>
      </c>
      <c r="L23" s="1" t="s">
        <v>629</v>
      </c>
      <c r="M23" s="1" t="s">
        <v>86</v>
      </c>
      <c r="N23" s="1" t="s">
        <v>237</v>
      </c>
      <c r="O23" s="1"/>
      <c r="P23" s="1" t="s">
        <v>88</v>
      </c>
      <c r="Q23" s="1" t="s">
        <v>630</v>
      </c>
      <c r="R23" s="1" t="s">
        <v>631</v>
      </c>
      <c r="S23" s="1">
        <v>9403022763</v>
      </c>
      <c r="T23" s="1" t="s">
        <v>632</v>
      </c>
      <c r="U23" s="1" t="s">
        <v>633</v>
      </c>
      <c r="V23" s="1">
        <v>9834483234</v>
      </c>
      <c r="W23" s="1" t="s">
        <v>92</v>
      </c>
      <c r="X23" s="1" t="s">
        <v>634</v>
      </c>
      <c r="Y23" s="1" t="s">
        <v>321</v>
      </c>
      <c r="Z23" s="1" t="s">
        <v>95</v>
      </c>
      <c r="AA23" s="1" t="s">
        <v>634</v>
      </c>
      <c r="AB23" s="1" t="s">
        <v>321</v>
      </c>
      <c r="AC23" s="1" t="s">
        <v>95</v>
      </c>
      <c r="AD23" s="1">
        <v>8.36</v>
      </c>
      <c r="AE23" s="1" t="s">
        <v>96</v>
      </c>
      <c r="AF23" s="1" t="s">
        <v>635</v>
      </c>
      <c r="AG23" s="1" t="s">
        <v>636</v>
      </c>
      <c r="AH23" s="1" t="s">
        <v>637</v>
      </c>
      <c r="AI23" s="1" t="s">
        <v>166</v>
      </c>
      <c r="AJ23" s="1">
        <v>91.83</v>
      </c>
      <c r="AK23" s="1"/>
      <c r="AL23" s="1" t="s">
        <v>638</v>
      </c>
      <c r="AM23" s="1" t="s">
        <v>639</v>
      </c>
      <c r="AN23" s="1" t="s">
        <v>100</v>
      </c>
      <c r="AO23" s="1" t="s">
        <v>640</v>
      </c>
      <c r="AP23" s="1">
        <v>82.15</v>
      </c>
      <c r="AQ23" s="1"/>
      <c r="AR23" s="1"/>
      <c r="AS23" s="1"/>
      <c r="AT23" s="1"/>
      <c r="AU23" s="1"/>
      <c r="AV23" s="1"/>
      <c r="AW23" s="1"/>
      <c r="AX23" s="1" t="s">
        <v>641</v>
      </c>
      <c r="AY23" s="1" t="s">
        <v>642</v>
      </c>
      <c r="AZ23" s="1" t="s">
        <v>107</v>
      </c>
      <c r="BA23" s="1" t="s">
        <v>643</v>
      </c>
      <c r="BB23" s="1">
        <v>72.5</v>
      </c>
      <c r="BC23" s="1">
        <v>8</v>
      </c>
      <c r="BD23" s="1"/>
      <c r="BE23" s="1"/>
      <c r="BF23" s="1"/>
      <c r="BG23" s="1"/>
      <c r="BH23" s="1"/>
      <c r="BI23" s="1"/>
      <c r="BJ23" s="1" t="s">
        <v>644</v>
      </c>
      <c r="BK23" s="1"/>
      <c r="BL23" s="1"/>
      <c r="BM23" s="1" t="s">
        <v>645</v>
      </c>
      <c r="BN23" s="1">
        <v>40</v>
      </c>
      <c r="BO23" s="1" t="s">
        <v>407</v>
      </c>
      <c r="BP23" s="1" t="str">
        <f>HYPERLINK("https://nconnect.nicmar.ac.in/storage/profile/ProfilePhoto_P25700505_843196.jpg","Download")</f>
        <v>0</v>
      </c>
      <c r="BQ23" s="3"/>
      <c r="BR23" s="3"/>
      <c r="BS23" s="1" t="s">
        <v>113</v>
      </c>
      <c r="BT23" s="1" t="s">
        <v>114</v>
      </c>
      <c r="BU23" s="1" t="s">
        <v>115</v>
      </c>
      <c r="BV23" s="1" t="s">
        <v>116</v>
      </c>
      <c r="BW23" s="1"/>
    </row>
    <row r="24" spans="1:75">
      <c r="A24" s="1" t="s">
        <v>75</v>
      </c>
      <c r="B24" s="1" t="s">
        <v>76</v>
      </c>
      <c r="C24" s="1" t="s">
        <v>646</v>
      </c>
      <c r="D24" s="1" t="s">
        <v>647</v>
      </c>
      <c r="E24" s="1" t="s">
        <v>648</v>
      </c>
      <c r="F24" s="1" t="s">
        <v>649</v>
      </c>
      <c r="G24" s="1" t="s">
        <v>650</v>
      </c>
      <c r="H24" s="1" t="s">
        <v>651</v>
      </c>
      <c r="I24" s="1" t="s">
        <v>652</v>
      </c>
      <c r="J24" s="1">
        <v>8600242149</v>
      </c>
      <c r="K24" s="1" t="s">
        <v>84</v>
      </c>
      <c r="L24" s="1" t="s">
        <v>653</v>
      </c>
      <c r="M24" s="1" t="s">
        <v>86</v>
      </c>
      <c r="N24" s="1" t="s">
        <v>654</v>
      </c>
      <c r="O24" s="1"/>
      <c r="P24" s="1" t="s">
        <v>88</v>
      </c>
      <c r="Q24" s="1" t="s">
        <v>655</v>
      </c>
      <c r="R24" s="1" t="s">
        <v>656</v>
      </c>
      <c r="S24" s="1">
        <v>7559482572</v>
      </c>
      <c r="T24" s="1" t="s">
        <v>657</v>
      </c>
      <c r="U24" s="1" t="s">
        <v>658</v>
      </c>
      <c r="V24" s="1">
        <v>7030806048</v>
      </c>
      <c r="W24" s="1" t="s">
        <v>92</v>
      </c>
      <c r="X24" s="1" t="s">
        <v>659</v>
      </c>
      <c r="Y24" s="1" t="s">
        <v>243</v>
      </c>
      <c r="Z24" s="1" t="s">
        <v>95</v>
      </c>
      <c r="AA24" s="1" t="s">
        <v>659</v>
      </c>
      <c r="AB24" s="1" t="s">
        <v>243</v>
      </c>
      <c r="AC24" s="1" t="s">
        <v>95</v>
      </c>
      <c r="AD24" s="1">
        <v>8.15</v>
      </c>
      <c r="AE24" s="1" t="s">
        <v>96</v>
      </c>
      <c r="AF24" s="1" t="s">
        <v>660</v>
      </c>
      <c r="AG24" s="1" t="s">
        <v>661</v>
      </c>
      <c r="AH24" s="1" t="s">
        <v>522</v>
      </c>
      <c r="AI24" s="1" t="s">
        <v>275</v>
      </c>
      <c r="AJ24" s="1">
        <v>85.8</v>
      </c>
      <c r="AK24" s="1"/>
      <c r="AL24" s="1" t="s">
        <v>662</v>
      </c>
      <c r="AM24" s="1" t="s">
        <v>661</v>
      </c>
      <c r="AN24" s="1" t="s">
        <v>168</v>
      </c>
      <c r="AO24" s="1" t="s">
        <v>104</v>
      </c>
      <c r="AP24" s="1">
        <v>76.15</v>
      </c>
      <c r="AQ24" s="1"/>
      <c r="AR24" s="1"/>
      <c r="AS24" s="1"/>
      <c r="AT24" s="1"/>
      <c r="AU24" s="1"/>
      <c r="AV24" s="1"/>
      <c r="AW24" s="1"/>
      <c r="AX24" s="1" t="s">
        <v>663</v>
      </c>
      <c r="AY24" s="1" t="s">
        <v>664</v>
      </c>
      <c r="AZ24" s="1" t="s">
        <v>640</v>
      </c>
      <c r="BA24" s="1" t="s">
        <v>171</v>
      </c>
      <c r="BB24" s="1">
        <v>70.31</v>
      </c>
      <c r="BC24" s="1">
        <v>7.84</v>
      </c>
      <c r="BD24" s="1"/>
      <c r="BE24" s="1"/>
      <c r="BF24" s="1"/>
      <c r="BG24" s="1"/>
      <c r="BH24" s="1"/>
      <c r="BI24" s="1"/>
      <c r="BJ24" s="1" t="s">
        <v>665</v>
      </c>
      <c r="BK24" s="1" t="s">
        <v>666</v>
      </c>
      <c r="BL24" s="1" t="s">
        <v>667</v>
      </c>
      <c r="BM24" s="1" t="s">
        <v>668</v>
      </c>
      <c r="BN24" s="1">
        <v>13</v>
      </c>
      <c r="BO24" s="1"/>
      <c r="BP24" s="1" t="str">
        <f>HYPERLINK("https://nconnect.nicmar.ac.in/storage/profile/ProfilePhoto_P25700257_416537.jpg","Download")</f>
        <v>0</v>
      </c>
      <c r="BQ24" s="3"/>
      <c r="BR24" s="3"/>
      <c r="BS24" s="1" t="s">
        <v>113</v>
      </c>
      <c r="BT24" s="1" t="s">
        <v>114</v>
      </c>
      <c r="BU24" s="1" t="s">
        <v>115</v>
      </c>
      <c r="BV24" s="1" t="s">
        <v>116</v>
      </c>
      <c r="BW24" s="1"/>
    </row>
    <row r="25" spans="1:75">
      <c r="A25" s="1" t="s">
        <v>75</v>
      </c>
      <c r="B25" s="1" t="s">
        <v>76</v>
      </c>
      <c r="C25" s="1" t="s">
        <v>669</v>
      </c>
      <c r="D25" s="1" t="s">
        <v>670</v>
      </c>
      <c r="E25" s="1" t="s">
        <v>671</v>
      </c>
      <c r="F25" s="1" t="s">
        <v>672</v>
      </c>
      <c r="G25" s="1" t="s">
        <v>673</v>
      </c>
      <c r="H25" s="1" t="s">
        <v>674</v>
      </c>
      <c r="I25" s="1" t="s">
        <v>675</v>
      </c>
      <c r="J25" s="1">
        <v>9356706658</v>
      </c>
      <c r="K25" s="1" t="s">
        <v>124</v>
      </c>
      <c r="L25" s="1" t="s">
        <v>676</v>
      </c>
      <c r="M25" s="1" t="s">
        <v>86</v>
      </c>
      <c r="N25" s="1" t="s">
        <v>237</v>
      </c>
      <c r="O25" s="1"/>
      <c r="P25" s="1" t="s">
        <v>88</v>
      </c>
      <c r="Q25" s="1" t="s">
        <v>677</v>
      </c>
      <c r="R25" s="1" t="s">
        <v>678</v>
      </c>
      <c r="S25" s="1">
        <v>9822306522</v>
      </c>
      <c r="T25" s="1" t="s">
        <v>90</v>
      </c>
      <c r="U25" s="1" t="s">
        <v>679</v>
      </c>
      <c r="V25" s="1">
        <v>9028232927</v>
      </c>
      <c r="W25" s="1" t="s">
        <v>680</v>
      </c>
      <c r="X25" s="1" t="s">
        <v>681</v>
      </c>
      <c r="Y25" s="1" t="s">
        <v>682</v>
      </c>
      <c r="Z25" s="1" t="s">
        <v>95</v>
      </c>
      <c r="AA25" s="1" t="s">
        <v>681</v>
      </c>
      <c r="AB25" s="1" t="s">
        <v>682</v>
      </c>
      <c r="AC25" s="1" t="s">
        <v>95</v>
      </c>
      <c r="AD25" s="1">
        <v>8.13</v>
      </c>
      <c r="AE25" s="1" t="s">
        <v>96</v>
      </c>
      <c r="AF25" s="1" t="s">
        <v>683</v>
      </c>
      <c r="AG25" s="1" t="s">
        <v>684</v>
      </c>
      <c r="AH25" s="1" t="s">
        <v>324</v>
      </c>
      <c r="AI25" s="1" t="s">
        <v>472</v>
      </c>
      <c r="AJ25" s="1">
        <v>82.8</v>
      </c>
      <c r="AK25" s="1"/>
      <c r="AL25" s="1" t="s">
        <v>685</v>
      </c>
      <c r="AM25" s="1" t="s">
        <v>686</v>
      </c>
      <c r="AN25" s="1" t="s">
        <v>687</v>
      </c>
      <c r="AO25" s="1" t="s">
        <v>141</v>
      </c>
      <c r="AP25" s="1">
        <v>90.33</v>
      </c>
      <c r="AQ25" s="1"/>
      <c r="AR25" s="1"/>
      <c r="AS25" s="1"/>
      <c r="AT25" s="1"/>
      <c r="AU25" s="1"/>
      <c r="AV25" s="1"/>
      <c r="AW25" s="1"/>
      <c r="AX25" s="1" t="s">
        <v>105</v>
      </c>
      <c r="AY25" s="1" t="s">
        <v>688</v>
      </c>
      <c r="AZ25" s="1" t="s">
        <v>253</v>
      </c>
      <c r="BA25" s="1" t="s">
        <v>689</v>
      </c>
      <c r="BB25" s="1">
        <v>71.4</v>
      </c>
      <c r="BC25" s="1">
        <v>7.86</v>
      </c>
      <c r="BD25" s="1"/>
      <c r="BE25" s="1"/>
      <c r="BF25" s="1"/>
      <c r="BG25" s="1"/>
      <c r="BH25" s="1"/>
      <c r="BI25" s="1"/>
      <c r="BJ25" s="1" t="s">
        <v>690</v>
      </c>
      <c r="BK25" s="1"/>
      <c r="BL25" s="1"/>
      <c r="BM25" s="1" t="s">
        <v>691</v>
      </c>
      <c r="BN25" s="1">
        <v>32</v>
      </c>
      <c r="BO25" s="1"/>
      <c r="BP25" s="1" t="str">
        <f>HYPERLINK("https://nconnect.nicmar.ac.in/storage/profile/ProfilePhoto_P25700578_347951.jpg","Download")</f>
        <v>0</v>
      </c>
      <c r="BQ25" s="3"/>
      <c r="BR25" s="3"/>
      <c r="BS25" s="1" t="s">
        <v>113</v>
      </c>
      <c r="BT25" s="1" t="s">
        <v>114</v>
      </c>
      <c r="BU25" s="1" t="s">
        <v>115</v>
      </c>
      <c r="BV25" s="1" t="s">
        <v>116</v>
      </c>
      <c r="BW25" s="1"/>
    </row>
    <row r="26" spans="1:75">
      <c r="A26" s="1" t="s">
        <v>75</v>
      </c>
      <c r="B26" s="1" t="s">
        <v>76</v>
      </c>
      <c r="C26" s="1" t="s">
        <v>692</v>
      </c>
      <c r="D26" s="1" t="s">
        <v>283</v>
      </c>
      <c r="E26" s="1" t="s">
        <v>693</v>
      </c>
      <c r="F26" s="1" t="s">
        <v>694</v>
      </c>
      <c r="G26" s="1" t="s">
        <v>695</v>
      </c>
      <c r="H26" s="1" t="s">
        <v>696</v>
      </c>
      <c r="I26" s="1" t="s">
        <v>697</v>
      </c>
      <c r="J26" s="1">
        <v>8050258662</v>
      </c>
      <c r="K26" s="1" t="s">
        <v>84</v>
      </c>
      <c r="L26" s="1" t="s">
        <v>653</v>
      </c>
      <c r="M26" s="1" t="s">
        <v>86</v>
      </c>
      <c r="N26" s="1" t="s">
        <v>698</v>
      </c>
      <c r="O26" s="1"/>
      <c r="P26" s="1" t="s">
        <v>88</v>
      </c>
      <c r="Q26" s="1" t="s">
        <v>699</v>
      </c>
      <c r="R26" s="1" t="s">
        <v>700</v>
      </c>
      <c r="S26" s="1">
        <v>7498779095</v>
      </c>
      <c r="T26" s="1" t="s">
        <v>130</v>
      </c>
      <c r="U26" s="1" t="s">
        <v>701</v>
      </c>
      <c r="V26" s="1">
        <v>8867711442</v>
      </c>
      <c r="W26" s="1" t="s">
        <v>92</v>
      </c>
      <c r="X26" s="1" t="s">
        <v>702</v>
      </c>
      <c r="Y26" s="1" t="s">
        <v>703</v>
      </c>
      <c r="Z26" s="1" t="s">
        <v>373</v>
      </c>
      <c r="AA26" s="1" t="s">
        <v>704</v>
      </c>
      <c r="AB26" s="1" t="s">
        <v>703</v>
      </c>
      <c r="AC26" s="1" t="s">
        <v>373</v>
      </c>
      <c r="AD26" s="1">
        <v>8.31</v>
      </c>
      <c r="AE26" s="1" t="s">
        <v>96</v>
      </c>
      <c r="AF26" s="1" t="s">
        <v>705</v>
      </c>
      <c r="AG26" s="1" t="s">
        <v>706</v>
      </c>
      <c r="AH26" s="1" t="s">
        <v>99</v>
      </c>
      <c r="AI26" s="1" t="s">
        <v>166</v>
      </c>
      <c r="AJ26" s="1">
        <v>80.6</v>
      </c>
      <c r="AK26" s="1"/>
      <c r="AL26" s="1" t="s">
        <v>707</v>
      </c>
      <c r="AM26" s="1" t="s">
        <v>706</v>
      </c>
      <c r="AN26" s="1" t="s">
        <v>168</v>
      </c>
      <c r="AO26" s="1" t="s">
        <v>708</v>
      </c>
      <c r="AP26" s="1">
        <v>69.23</v>
      </c>
      <c r="AQ26" s="1"/>
      <c r="AR26" s="1"/>
      <c r="AS26" s="1"/>
      <c r="AT26" s="1"/>
      <c r="AU26" s="1"/>
      <c r="AV26" s="1"/>
      <c r="AW26" s="1"/>
      <c r="AX26" s="1" t="s">
        <v>709</v>
      </c>
      <c r="AY26" s="1" t="s">
        <v>710</v>
      </c>
      <c r="AZ26" s="1" t="s">
        <v>711</v>
      </c>
      <c r="BA26" s="1" t="s">
        <v>171</v>
      </c>
      <c r="BB26" s="1">
        <v>86.5</v>
      </c>
      <c r="BC26" s="1">
        <v>9.4</v>
      </c>
      <c r="BD26" s="1"/>
      <c r="BE26" s="1"/>
      <c r="BF26" s="1"/>
      <c r="BG26" s="1"/>
      <c r="BH26" s="1"/>
      <c r="BI26" s="1"/>
      <c r="BJ26" s="1" t="s">
        <v>226</v>
      </c>
      <c r="BK26" s="1"/>
      <c r="BL26" s="1"/>
      <c r="BM26" s="1" t="s">
        <v>712</v>
      </c>
      <c r="BN26" s="1">
        <v>17</v>
      </c>
      <c r="BO26" s="1" t="s">
        <v>713</v>
      </c>
      <c r="BP26" s="1" t="str">
        <f>HYPERLINK("https://nconnect.nicmar.ac.in/storage/profile/ProfilePhoto_P25700622_639152.jpg","Download")</f>
        <v>0</v>
      </c>
      <c r="BQ26" s="3"/>
      <c r="BR26" s="3"/>
      <c r="BS26" s="1" t="s">
        <v>113</v>
      </c>
      <c r="BT26" s="1" t="s">
        <v>114</v>
      </c>
      <c r="BU26" s="1" t="s">
        <v>115</v>
      </c>
      <c r="BV26" s="1" t="s">
        <v>116</v>
      </c>
      <c r="BW26" s="1"/>
    </row>
    <row r="27" spans="1:75">
      <c r="A27" s="1" t="s">
        <v>75</v>
      </c>
      <c r="B27" s="1" t="s">
        <v>76</v>
      </c>
      <c r="C27" s="1" t="s">
        <v>714</v>
      </c>
      <c r="D27" s="1" t="s">
        <v>715</v>
      </c>
      <c r="E27" s="1" t="s">
        <v>716</v>
      </c>
      <c r="F27" s="1" t="s">
        <v>717</v>
      </c>
      <c r="G27" s="1" t="s">
        <v>718</v>
      </c>
      <c r="H27" s="1" t="s">
        <v>719</v>
      </c>
      <c r="I27" s="1" t="s">
        <v>720</v>
      </c>
      <c r="J27" s="1">
        <v>8766820151</v>
      </c>
      <c r="K27" s="1" t="s">
        <v>124</v>
      </c>
      <c r="L27" s="1" t="s">
        <v>721</v>
      </c>
      <c r="M27" s="1" t="s">
        <v>86</v>
      </c>
      <c r="N27" s="1" t="s">
        <v>420</v>
      </c>
      <c r="O27" s="1"/>
      <c r="P27" s="1" t="s">
        <v>88</v>
      </c>
      <c r="Q27" s="1" t="s">
        <v>722</v>
      </c>
      <c r="R27" s="1" t="s">
        <v>723</v>
      </c>
      <c r="S27" s="1">
        <v>9423461680</v>
      </c>
      <c r="T27" s="1" t="s">
        <v>724</v>
      </c>
      <c r="U27" s="1" t="s">
        <v>725</v>
      </c>
      <c r="V27" s="1">
        <v>9423783625</v>
      </c>
      <c r="W27" s="1" t="s">
        <v>344</v>
      </c>
      <c r="X27" s="1" t="s">
        <v>726</v>
      </c>
      <c r="Y27" s="1" t="s">
        <v>727</v>
      </c>
      <c r="Z27" s="1" t="s">
        <v>95</v>
      </c>
      <c r="AA27" s="1" t="s">
        <v>726</v>
      </c>
      <c r="AB27" s="1" t="s">
        <v>727</v>
      </c>
      <c r="AC27" s="1" t="s">
        <v>95</v>
      </c>
      <c r="AD27" s="1">
        <v>8.31</v>
      </c>
      <c r="AE27" s="1" t="s">
        <v>96</v>
      </c>
      <c r="AF27" s="1" t="s">
        <v>728</v>
      </c>
      <c r="AG27" s="1" t="s">
        <v>729</v>
      </c>
      <c r="AH27" s="1" t="s">
        <v>569</v>
      </c>
      <c r="AI27" s="1" t="s">
        <v>275</v>
      </c>
      <c r="AJ27" s="1">
        <v>81.6</v>
      </c>
      <c r="AK27" s="1"/>
      <c r="AL27" s="1"/>
      <c r="AM27" s="1"/>
      <c r="AN27" s="1"/>
      <c r="AO27" s="1"/>
      <c r="AP27" s="1"/>
      <c r="AQ27" s="1"/>
      <c r="AR27" s="1" t="s">
        <v>730</v>
      </c>
      <c r="AS27" s="1" t="s">
        <v>731</v>
      </c>
      <c r="AT27" s="1" t="s">
        <v>168</v>
      </c>
      <c r="AU27" s="1" t="s">
        <v>250</v>
      </c>
      <c r="AV27" s="1">
        <v>93.05</v>
      </c>
      <c r="AW27" s="1"/>
      <c r="AX27" s="1" t="s">
        <v>732</v>
      </c>
      <c r="AY27" s="1" t="s">
        <v>732</v>
      </c>
      <c r="AZ27" s="1" t="s">
        <v>141</v>
      </c>
      <c r="BA27" s="1" t="s">
        <v>108</v>
      </c>
      <c r="BB27" s="1">
        <v>80.2</v>
      </c>
      <c r="BC27" s="1">
        <v>8.77</v>
      </c>
      <c r="BD27" s="1"/>
      <c r="BE27" s="1"/>
      <c r="BF27" s="1"/>
      <c r="BG27" s="1"/>
      <c r="BH27" s="1"/>
      <c r="BI27" s="1"/>
      <c r="BJ27" s="1" t="s">
        <v>733</v>
      </c>
      <c r="BK27" s="1"/>
      <c r="BL27" s="1"/>
      <c r="BM27" s="1" t="s">
        <v>734</v>
      </c>
      <c r="BN27" s="1">
        <v>51</v>
      </c>
      <c r="BO27" s="1" t="s">
        <v>735</v>
      </c>
      <c r="BP27" s="1" t="str">
        <f>HYPERLINK("https://nconnect.nicmar.ac.in/storage/profile/ProfilePhoto_P25700051_624359.jpg","Download")</f>
        <v>0</v>
      </c>
      <c r="BQ27" s="3"/>
      <c r="BR27" s="3"/>
      <c r="BS27" s="1" t="s">
        <v>113</v>
      </c>
      <c r="BT27" s="1" t="s">
        <v>114</v>
      </c>
      <c r="BU27" s="1" t="s">
        <v>115</v>
      </c>
      <c r="BV27" s="1" t="s">
        <v>116</v>
      </c>
      <c r="BW27" s="1"/>
    </row>
    <row r="28" spans="1:75">
      <c r="A28" s="1" t="s">
        <v>75</v>
      </c>
      <c r="B28" s="1" t="s">
        <v>76</v>
      </c>
      <c r="C28" s="1" t="s">
        <v>736</v>
      </c>
      <c r="D28" s="1" t="s">
        <v>737</v>
      </c>
      <c r="E28" s="1"/>
      <c r="F28" s="1" t="s">
        <v>738</v>
      </c>
      <c r="G28" s="1" t="s">
        <v>739</v>
      </c>
      <c r="H28" s="1" t="s">
        <v>740</v>
      </c>
      <c r="I28" s="1" t="s">
        <v>741</v>
      </c>
      <c r="J28" s="1">
        <v>8077106036</v>
      </c>
      <c r="K28" s="1" t="s">
        <v>84</v>
      </c>
      <c r="L28" s="1" t="s">
        <v>742</v>
      </c>
      <c r="M28" s="1" t="s">
        <v>86</v>
      </c>
      <c r="N28" s="1" t="s">
        <v>743</v>
      </c>
      <c r="O28" s="1"/>
      <c r="P28" s="1" t="s">
        <v>184</v>
      </c>
      <c r="Q28" s="1" t="s">
        <v>744</v>
      </c>
      <c r="R28" s="1" t="s">
        <v>745</v>
      </c>
      <c r="S28" s="1">
        <v>7992311874</v>
      </c>
      <c r="T28" s="1" t="s">
        <v>268</v>
      </c>
      <c r="U28" s="1" t="s">
        <v>746</v>
      </c>
      <c r="V28" s="1">
        <v>8279848766</v>
      </c>
      <c r="W28" s="1" t="s">
        <v>268</v>
      </c>
      <c r="X28" s="1" t="s">
        <v>747</v>
      </c>
      <c r="Y28" s="1" t="s">
        <v>748</v>
      </c>
      <c r="Z28" s="1" t="s">
        <v>749</v>
      </c>
      <c r="AA28" s="1" t="s">
        <v>747</v>
      </c>
      <c r="AB28" s="1" t="s">
        <v>748</v>
      </c>
      <c r="AC28" s="1" t="s">
        <v>749</v>
      </c>
      <c r="AD28" s="1">
        <v>9.28</v>
      </c>
      <c r="AE28" s="1" t="s">
        <v>96</v>
      </c>
      <c r="AF28" s="1" t="s">
        <v>750</v>
      </c>
      <c r="AG28" s="1" t="s">
        <v>751</v>
      </c>
      <c r="AH28" s="1" t="s">
        <v>350</v>
      </c>
      <c r="AI28" s="1" t="s">
        <v>298</v>
      </c>
      <c r="AJ28" s="1">
        <v>95</v>
      </c>
      <c r="AK28" s="1">
        <v>10</v>
      </c>
      <c r="AL28" s="1" t="s">
        <v>752</v>
      </c>
      <c r="AM28" s="1" t="s">
        <v>245</v>
      </c>
      <c r="AN28" s="1" t="s">
        <v>99</v>
      </c>
      <c r="AO28" s="1" t="s">
        <v>275</v>
      </c>
      <c r="AP28" s="1">
        <v>87.02</v>
      </c>
      <c r="AQ28" s="1"/>
      <c r="AR28" s="1"/>
      <c r="AS28" s="1"/>
      <c r="AT28" s="1"/>
      <c r="AU28" s="1"/>
      <c r="AV28" s="1"/>
      <c r="AW28" s="1"/>
      <c r="AX28" s="1" t="s">
        <v>753</v>
      </c>
      <c r="AY28" s="1" t="s">
        <v>753</v>
      </c>
      <c r="AZ28" s="1" t="s">
        <v>168</v>
      </c>
      <c r="BA28" s="1" t="s">
        <v>754</v>
      </c>
      <c r="BB28" s="1">
        <v>90.09</v>
      </c>
      <c r="BC28" s="1">
        <v>9.09</v>
      </c>
      <c r="BD28" s="1"/>
      <c r="BE28" s="1"/>
      <c r="BF28" s="1"/>
      <c r="BG28" s="1"/>
      <c r="BH28" s="1"/>
      <c r="BI28" s="1"/>
      <c r="BJ28" s="1" t="s">
        <v>755</v>
      </c>
      <c r="BK28" s="1" t="s">
        <v>756</v>
      </c>
      <c r="BL28" s="1" t="s">
        <v>330</v>
      </c>
      <c r="BM28" s="1" t="s">
        <v>757</v>
      </c>
      <c r="BN28" s="1">
        <v>28</v>
      </c>
      <c r="BO28" s="1"/>
      <c r="BP28" s="1" t="str">
        <f>HYPERLINK("https://nconnect.nicmar.ac.in/storage/profile/ProfilePhoto_P25700372_298156.jpg","Download")</f>
        <v>0</v>
      </c>
      <c r="BQ28" s="3"/>
      <c r="BR28" s="3"/>
      <c r="BS28" s="1" t="s">
        <v>113</v>
      </c>
      <c r="BT28" s="1" t="s">
        <v>114</v>
      </c>
      <c r="BU28" s="1" t="s">
        <v>115</v>
      </c>
      <c r="BV28" s="1" t="s">
        <v>116</v>
      </c>
      <c r="BW28" s="1"/>
    </row>
    <row r="29" spans="1:75">
      <c r="A29" s="1" t="s">
        <v>75</v>
      </c>
      <c r="B29" s="1" t="s">
        <v>76</v>
      </c>
      <c r="C29" s="1" t="s">
        <v>758</v>
      </c>
      <c r="D29" s="1" t="s">
        <v>647</v>
      </c>
      <c r="E29" s="1" t="s">
        <v>759</v>
      </c>
      <c r="F29" s="1" t="s">
        <v>760</v>
      </c>
      <c r="G29" s="1" t="s">
        <v>761</v>
      </c>
      <c r="H29" s="1" t="s">
        <v>762</v>
      </c>
      <c r="I29" s="1" t="s">
        <v>763</v>
      </c>
      <c r="J29" s="1">
        <v>9511248747</v>
      </c>
      <c r="K29" s="1" t="s">
        <v>84</v>
      </c>
      <c r="L29" s="1" t="s">
        <v>764</v>
      </c>
      <c r="M29" s="1" t="s">
        <v>86</v>
      </c>
      <c r="N29" s="1" t="s">
        <v>765</v>
      </c>
      <c r="O29" s="1"/>
      <c r="P29" s="1" t="s">
        <v>184</v>
      </c>
      <c r="Q29" s="1" t="s">
        <v>766</v>
      </c>
      <c r="R29" s="1" t="s">
        <v>759</v>
      </c>
      <c r="S29" s="1">
        <v>9284050917</v>
      </c>
      <c r="T29" s="1" t="s">
        <v>90</v>
      </c>
      <c r="U29" s="1" t="s">
        <v>767</v>
      </c>
      <c r="V29" s="1">
        <v>9665580920</v>
      </c>
      <c r="W29" s="1" t="s">
        <v>92</v>
      </c>
      <c r="X29" s="1" t="s">
        <v>768</v>
      </c>
      <c r="Y29" s="1" t="s">
        <v>321</v>
      </c>
      <c r="Z29" s="1" t="s">
        <v>95</v>
      </c>
      <c r="AA29" s="1" t="s">
        <v>769</v>
      </c>
      <c r="AB29" s="1" t="s">
        <v>770</v>
      </c>
      <c r="AC29" s="1" t="s">
        <v>95</v>
      </c>
      <c r="AD29" s="1">
        <v>8.51</v>
      </c>
      <c r="AE29" s="1" t="s">
        <v>96</v>
      </c>
      <c r="AF29" s="1" t="s">
        <v>771</v>
      </c>
      <c r="AG29" s="1" t="s">
        <v>772</v>
      </c>
      <c r="AH29" s="1" t="s">
        <v>324</v>
      </c>
      <c r="AI29" s="1" t="s">
        <v>219</v>
      </c>
      <c r="AJ29" s="1">
        <v>89.2</v>
      </c>
      <c r="AK29" s="1"/>
      <c r="AL29" s="1"/>
      <c r="AM29" s="1"/>
      <c r="AN29" s="1"/>
      <c r="AO29" s="1"/>
      <c r="AP29" s="1"/>
      <c r="AQ29" s="1"/>
      <c r="AR29" s="1" t="s">
        <v>730</v>
      </c>
      <c r="AS29" s="1" t="s">
        <v>773</v>
      </c>
      <c r="AT29" s="1" t="s">
        <v>382</v>
      </c>
      <c r="AU29" s="1" t="s">
        <v>774</v>
      </c>
      <c r="AV29" s="1">
        <v>91.32</v>
      </c>
      <c r="AW29" s="1"/>
      <c r="AX29" s="1" t="s">
        <v>105</v>
      </c>
      <c r="AY29" s="1" t="s">
        <v>775</v>
      </c>
      <c r="AZ29" s="1" t="s">
        <v>107</v>
      </c>
      <c r="BA29" s="1" t="s">
        <v>225</v>
      </c>
      <c r="BB29" s="1">
        <v>74.36</v>
      </c>
      <c r="BC29" s="1">
        <v>8.28</v>
      </c>
      <c r="BD29" s="1"/>
      <c r="BE29" s="1"/>
      <c r="BF29" s="1"/>
      <c r="BG29" s="1"/>
      <c r="BH29" s="1"/>
      <c r="BI29" s="1"/>
      <c r="BJ29" s="1" t="s">
        <v>776</v>
      </c>
      <c r="BK29" s="1"/>
      <c r="BL29" s="1"/>
      <c r="BM29" s="1" t="s">
        <v>777</v>
      </c>
      <c r="BN29" s="1">
        <v>30</v>
      </c>
      <c r="BO29" s="1" t="s">
        <v>778</v>
      </c>
      <c r="BP29" s="1" t="str">
        <f>HYPERLINK("https://nconnect.nicmar.ac.in/storage/profile/ProfilePhoto_P25700369_745329.jpg","Download")</f>
        <v>0</v>
      </c>
      <c r="BQ29" s="3"/>
      <c r="BR29" s="3"/>
      <c r="BS29" s="1" t="s">
        <v>113</v>
      </c>
      <c r="BT29" s="1" t="s">
        <v>114</v>
      </c>
      <c r="BU29" s="1" t="s">
        <v>115</v>
      </c>
      <c r="BV29" s="1" t="s">
        <v>116</v>
      </c>
      <c r="BW29" s="1"/>
    </row>
    <row r="30" spans="1:75">
      <c r="A30" s="1" t="s">
        <v>75</v>
      </c>
      <c r="B30" s="1" t="s">
        <v>76</v>
      </c>
      <c r="C30" s="1" t="s">
        <v>779</v>
      </c>
      <c r="D30" s="1" t="s">
        <v>780</v>
      </c>
      <c r="E30" s="1"/>
      <c r="F30" s="1" t="s">
        <v>781</v>
      </c>
      <c r="G30" s="1" t="s">
        <v>782</v>
      </c>
      <c r="H30" s="1" t="s">
        <v>783</v>
      </c>
      <c r="I30" s="1" t="s">
        <v>784</v>
      </c>
      <c r="J30" s="1">
        <v>9354817468</v>
      </c>
      <c r="K30" s="1" t="s">
        <v>124</v>
      </c>
      <c r="L30" s="1" t="s">
        <v>785</v>
      </c>
      <c r="M30" s="1" t="s">
        <v>86</v>
      </c>
      <c r="N30" s="1" t="s">
        <v>786</v>
      </c>
      <c r="O30" s="1"/>
      <c r="P30" s="1" t="s">
        <v>265</v>
      </c>
      <c r="Q30" s="1" t="s">
        <v>787</v>
      </c>
      <c r="R30" s="1" t="s">
        <v>788</v>
      </c>
      <c r="S30" s="1">
        <v>9718078233</v>
      </c>
      <c r="T30" s="1" t="s">
        <v>789</v>
      </c>
      <c r="U30" s="1" t="s">
        <v>790</v>
      </c>
      <c r="V30" s="1">
        <v>7982767566</v>
      </c>
      <c r="W30" s="1" t="s">
        <v>680</v>
      </c>
      <c r="X30" s="1" t="s">
        <v>791</v>
      </c>
      <c r="Y30" s="1" t="s">
        <v>792</v>
      </c>
      <c r="Z30" s="1" t="s">
        <v>793</v>
      </c>
      <c r="AA30" s="1" t="s">
        <v>791</v>
      </c>
      <c r="AB30" s="1" t="s">
        <v>792</v>
      </c>
      <c r="AC30" s="1" t="s">
        <v>793</v>
      </c>
      <c r="AD30" s="1">
        <v>9.31</v>
      </c>
      <c r="AE30" s="1" t="s">
        <v>96</v>
      </c>
      <c r="AF30" s="1" t="s">
        <v>794</v>
      </c>
      <c r="AG30" s="1" t="s">
        <v>245</v>
      </c>
      <c r="AH30" s="1" t="s">
        <v>795</v>
      </c>
      <c r="AI30" s="1" t="s">
        <v>99</v>
      </c>
      <c r="AJ30" s="1">
        <v>95</v>
      </c>
      <c r="AK30" s="1">
        <v>10</v>
      </c>
      <c r="AL30" s="1" t="s">
        <v>794</v>
      </c>
      <c r="AM30" s="1" t="s">
        <v>245</v>
      </c>
      <c r="AN30" s="1" t="s">
        <v>193</v>
      </c>
      <c r="AO30" s="1" t="s">
        <v>138</v>
      </c>
      <c r="AP30" s="1">
        <v>81.5</v>
      </c>
      <c r="AQ30" s="1"/>
      <c r="AR30" s="1"/>
      <c r="AS30" s="1"/>
      <c r="AT30" s="1"/>
      <c r="AU30" s="1"/>
      <c r="AV30" s="1"/>
      <c r="AW30" s="1"/>
      <c r="AX30" s="1" t="s">
        <v>796</v>
      </c>
      <c r="AY30" s="1" t="s">
        <v>797</v>
      </c>
      <c r="AZ30" s="1" t="s">
        <v>224</v>
      </c>
      <c r="BA30" s="1" t="s">
        <v>798</v>
      </c>
      <c r="BB30" s="1">
        <v>70.01</v>
      </c>
      <c r="BC30" s="1">
        <v>7.37</v>
      </c>
      <c r="BD30" s="1"/>
      <c r="BE30" s="1"/>
      <c r="BF30" s="1"/>
      <c r="BG30" s="1"/>
      <c r="BH30" s="1"/>
      <c r="BI30" s="1"/>
      <c r="BJ30" s="1" t="s">
        <v>799</v>
      </c>
      <c r="BK30" s="1"/>
      <c r="BL30" s="1"/>
      <c r="BM30" s="1" t="s">
        <v>800</v>
      </c>
      <c r="BN30" s="1">
        <v>50</v>
      </c>
      <c r="BO30" s="1" t="s">
        <v>801</v>
      </c>
      <c r="BP30" s="1" t="str">
        <f>HYPERLINK("https://nconnect.nicmar.ac.in/storage/profile/ProfilePhoto_P25700374_374629.jpg","Download")</f>
        <v>0</v>
      </c>
      <c r="BQ30" s="3"/>
      <c r="BR30" s="3"/>
      <c r="BS30" s="1" t="s">
        <v>113</v>
      </c>
      <c r="BT30" s="1" t="s">
        <v>114</v>
      </c>
      <c r="BU30" s="1" t="s">
        <v>115</v>
      </c>
      <c r="BV30" s="1" t="s">
        <v>116</v>
      </c>
      <c r="BW30" s="1"/>
    </row>
    <row r="31" spans="1:75">
      <c r="A31" s="1" t="s">
        <v>75</v>
      </c>
      <c r="B31" s="1" t="s">
        <v>76</v>
      </c>
      <c r="C31" s="1" t="s">
        <v>802</v>
      </c>
      <c r="D31" s="1" t="s">
        <v>803</v>
      </c>
      <c r="E31" s="1" t="s">
        <v>804</v>
      </c>
      <c r="F31" s="1" t="s">
        <v>805</v>
      </c>
      <c r="G31" s="1" t="s">
        <v>806</v>
      </c>
      <c r="H31" s="1" t="s">
        <v>807</v>
      </c>
      <c r="I31" s="1" t="s">
        <v>808</v>
      </c>
      <c r="J31" s="1">
        <v>9545927573</v>
      </c>
      <c r="K31" s="1" t="s">
        <v>124</v>
      </c>
      <c r="L31" s="1" t="s">
        <v>809</v>
      </c>
      <c r="M31" s="1" t="s">
        <v>86</v>
      </c>
      <c r="N31" s="1" t="s">
        <v>420</v>
      </c>
      <c r="O31" s="1"/>
      <c r="P31" s="1" t="s">
        <v>88</v>
      </c>
      <c r="Q31" s="1" t="s">
        <v>810</v>
      </c>
      <c r="R31" s="1" t="s">
        <v>811</v>
      </c>
      <c r="S31" s="1">
        <v>9579424990</v>
      </c>
      <c r="T31" s="1" t="s">
        <v>369</v>
      </c>
      <c r="U31" s="1" t="s">
        <v>812</v>
      </c>
      <c r="V31" s="1">
        <v>9673653672</v>
      </c>
      <c r="W31" s="1" t="s">
        <v>813</v>
      </c>
      <c r="X31" s="1" t="s">
        <v>814</v>
      </c>
      <c r="Y31" s="1" t="s">
        <v>321</v>
      </c>
      <c r="Z31" s="1" t="s">
        <v>95</v>
      </c>
      <c r="AA31" s="1" t="s">
        <v>814</v>
      </c>
      <c r="AB31" s="1" t="s">
        <v>321</v>
      </c>
      <c r="AC31" s="1" t="s">
        <v>95</v>
      </c>
      <c r="AD31" s="1">
        <v>8.59</v>
      </c>
      <c r="AE31" s="1" t="s">
        <v>96</v>
      </c>
      <c r="AF31" s="1" t="s">
        <v>815</v>
      </c>
      <c r="AG31" s="1" t="s">
        <v>816</v>
      </c>
      <c r="AH31" s="1" t="s">
        <v>324</v>
      </c>
      <c r="AI31" s="1" t="s">
        <v>219</v>
      </c>
      <c r="AJ31" s="1">
        <v>86.6</v>
      </c>
      <c r="AK31" s="1"/>
      <c r="AL31" s="1"/>
      <c r="AM31" s="1"/>
      <c r="AN31" s="1"/>
      <c r="AO31" s="1"/>
      <c r="AP31" s="1"/>
      <c r="AQ31" s="1"/>
      <c r="AR31" s="1" t="s">
        <v>615</v>
      </c>
      <c r="AS31" s="1" t="s">
        <v>817</v>
      </c>
      <c r="AT31" s="1" t="s">
        <v>382</v>
      </c>
      <c r="AU31" s="1" t="s">
        <v>169</v>
      </c>
      <c r="AV31" s="1">
        <v>84.38</v>
      </c>
      <c r="AW31" s="1">
        <v>8.9</v>
      </c>
      <c r="AX31" s="1" t="s">
        <v>105</v>
      </c>
      <c r="AY31" s="1" t="s">
        <v>818</v>
      </c>
      <c r="AZ31" s="1" t="s">
        <v>107</v>
      </c>
      <c r="BA31" s="1" t="s">
        <v>406</v>
      </c>
      <c r="BB31" s="1">
        <v>73.07</v>
      </c>
      <c r="BC31" s="1">
        <v>8.21</v>
      </c>
      <c r="BD31" s="1"/>
      <c r="BE31" s="1"/>
      <c r="BF31" s="1"/>
      <c r="BG31" s="1"/>
      <c r="BH31" s="1"/>
      <c r="BI31" s="1"/>
      <c r="BJ31" s="1" t="s">
        <v>819</v>
      </c>
      <c r="BK31" s="1" t="s">
        <v>820</v>
      </c>
      <c r="BL31" s="1" t="s">
        <v>599</v>
      </c>
      <c r="BM31" s="1" t="s">
        <v>821</v>
      </c>
      <c r="BN31" s="1">
        <v>12</v>
      </c>
      <c r="BO31" s="1"/>
      <c r="BP31" s="1" t="str">
        <f>HYPERLINK("https://nconnect.nicmar.ac.in/storage/profile/ProfilePhoto_P25700046_792813.jpg","Download")</f>
        <v>0</v>
      </c>
      <c r="BQ31" s="3"/>
      <c r="BR31" s="3"/>
      <c r="BS31" s="1" t="s">
        <v>113</v>
      </c>
      <c r="BT31" s="1" t="s">
        <v>114</v>
      </c>
      <c r="BU31" s="1" t="s">
        <v>115</v>
      </c>
      <c r="BV31" s="1" t="s">
        <v>116</v>
      </c>
      <c r="BW31" s="1"/>
    </row>
    <row r="32" spans="1:75">
      <c r="A32" s="1" t="s">
        <v>75</v>
      </c>
      <c r="B32" s="1" t="s">
        <v>76</v>
      </c>
      <c r="C32" s="1" t="s">
        <v>822</v>
      </c>
      <c r="D32" s="1" t="s">
        <v>823</v>
      </c>
      <c r="E32" s="1"/>
      <c r="F32" s="1" t="s">
        <v>824</v>
      </c>
      <c r="G32" s="1" t="s">
        <v>825</v>
      </c>
      <c r="H32" s="1" t="s">
        <v>826</v>
      </c>
      <c r="I32" s="1" t="s">
        <v>827</v>
      </c>
      <c r="J32" s="1">
        <v>7095686464</v>
      </c>
      <c r="K32" s="1" t="s">
        <v>84</v>
      </c>
      <c r="L32" s="1" t="s">
        <v>828</v>
      </c>
      <c r="M32" s="1" t="s">
        <v>86</v>
      </c>
      <c r="N32" s="1" t="s">
        <v>829</v>
      </c>
      <c r="O32" s="1"/>
      <c r="P32" s="1" t="s">
        <v>127</v>
      </c>
      <c r="Q32" s="1" t="s">
        <v>830</v>
      </c>
      <c r="R32" s="1" t="s">
        <v>831</v>
      </c>
      <c r="S32" s="1">
        <v>9440917196</v>
      </c>
      <c r="T32" s="1" t="s">
        <v>832</v>
      </c>
      <c r="U32" s="1" t="s">
        <v>833</v>
      </c>
      <c r="V32" s="1">
        <v>9492335142</v>
      </c>
      <c r="W32" s="1" t="s">
        <v>241</v>
      </c>
      <c r="X32" s="1" t="s">
        <v>834</v>
      </c>
      <c r="Y32" s="1" t="s">
        <v>835</v>
      </c>
      <c r="Z32" s="1" t="s">
        <v>134</v>
      </c>
      <c r="AA32" s="1" t="s">
        <v>834</v>
      </c>
      <c r="AB32" s="1" t="s">
        <v>835</v>
      </c>
      <c r="AC32" s="1" t="s">
        <v>134</v>
      </c>
      <c r="AD32" s="1">
        <v>9.59</v>
      </c>
      <c r="AE32" s="1" t="s">
        <v>96</v>
      </c>
      <c r="AF32" s="1" t="s">
        <v>836</v>
      </c>
      <c r="AG32" s="1" t="s">
        <v>837</v>
      </c>
      <c r="AH32" s="1" t="s">
        <v>519</v>
      </c>
      <c r="AI32" s="1" t="s">
        <v>569</v>
      </c>
      <c r="AJ32" s="1">
        <v>95</v>
      </c>
      <c r="AK32" s="1">
        <v>10</v>
      </c>
      <c r="AL32" s="1" t="s">
        <v>838</v>
      </c>
      <c r="AM32" s="1" t="s">
        <v>839</v>
      </c>
      <c r="AN32" s="1" t="s">
        <v>99</v>
      </c>
      <c r="AO32" s="1" t="s">
        <v>138</v>
      </c>
      <c r="AP32" s="1">
        <v>93.2</v>
      </c>
      <c r="AQ32" s="1">
        <v>9.32</v>
      </c>
      <c r="AR32" s="1"/>
      <c r="AS32" s="1"/>
      <c r="AT32" s="1"/>
      <c r="AU32" s="1"/>
      <c r="AV32" s="1"/>
      <c r="AW32" s="1"/>
      <c r="AX32" s="1" t="s">
        <v>838</v>
      </c>
      <c r="AY32" s="1" t="s">
        <v>840</v>
      </c>
      <c r="AZ32" s="1" t="s">
        <v>472</v>
      </c>
      <c r="BA32" s="1" t="s">
        <v>406</v>
      </c>
      <c r="BB32" s="1">
        <v>98</v>
      </c>
      <c r="BC32" s="1">
        <v>9.8</v>
      </c>
      <c r="BD32" s="1"/>
      <c r="BE32" s="1"/>
      <c r="BF32" s="1"/>
      <c r="BG32" s="1"/>
      <c r="BH32" s="1"/>
      <c r="BI32" s="1"/>
      <c r="BJ32" s="1" t="s">
        <v>841</v>
      </c>
      <c r="BK32" s="1"/>
      <c r="BL32" s="1"/>
      <c r="BM32" s="1" t="s">
        <v>842</v>
      </c>
      <c r="BN32" s="1">
        <v>7</v>
      </c>
      <c r="BO32" s="1" t="s">
        <v>843</v>
      </c>
      <c r="BP32" s="1" t="str">
        <f>HYPERLINK("https://nconnect.nicmar.ac.in/storage/profile/ProfilePhoto_P25700145_843721.jpg","Download")</f>
        <v>0</v>
      </c>
      <c r="BQ32" s="3"/>
      <c r="BR32" s="3"/>
      <c r="BS32" s="1" t="s">
        <v>113</v>
      </c>
      <c r="BT32" s="1" t="s">
        <v>114</v>
      </c>
      <c r="BU32" s="1" t="s">
        <v>115</v>
      </c>
      <c r="BV32" s="1" t="s">
        <v>116</v>
      </c>
      <c r="BW32" s="1"/>
    </row>
    <row r="33" spans="1:75">
      <c r="A33" s="1" t="s">
        <v>75</v>
      </c>
      <c r="B33" s="1" t="s">
        <v>76</v>
      </c>
      <c r="C33" s="1" t="s">
        <v>844</v>
      </c>
      <c r="D33" s="1" t="s">
        <v>845</v>
      </c>
      <c r="E33" s="1" t="s">
        <v>846</v>
      </c>
      <c r="F33" s="1" t="s">
        <v>847</v>
      </c>
      <c r="G33" s="1" t="s">
        <v>848</v>
      </c>
      <c r="H33" s="1" t="s">
        <v>849</v>
      </c>
      <c r="I33" s="1" t="s">
        <v>850</v>
      </c>
      <c r="J33" s="1">
        <v>7260815833</v>
      </c>
      <c r="K33" s="1" t="s">
        <v>84</v>
      </c>
      <c r="L33" s="1" t="s">
        <v>851</v>
      </c>
      <c r="M33" s="1" t="s">
        <v>86</v>
      </c>
      <c r="N33" s="1" t="s">
        <v>852</v>
      </c>
      <c r="O33" s="1" t="s">
        <v>853</v>
      </c>
      <c r="P33" s="1" t="s">
        <v>854</v>
      </c>
      <c r="Q33" s="1" t="s">
        <v>855</v>
      </c>
      <c r="R33" s="1" t="s">
        <v>856</v>
      </c>
      <c r="S33" s="1">
        <v>8210560486</v>
      </c>
      <c r="T33" s="1" t="s">
        <v>369</v>
      </c>
      <c r="U33" s="1" t="s">
        <v>857</v>
      </c>
      <c r="V33" s="1">
        <v>9934148311</v>
      </c>
      <c r="W33" s="1" t="s">
        <v>241</v>
      </c>
      <c r="X33" s="1" t="s">
        <v>858</v>
      </c>
      <c r="Y33" s="1" t="s">
        <v>859</v>
      </c>
      <c r="Z33" s="1" t="s">
        <v>543</v>
      </c>
      <c r="AA33" s="1" t="s">
        <v>858</v>
      </c>
      <c r="AB33" s="1" t="s">
        <v>859</v>
      </c>
      <c r="AC33" s="1" t="s">
        <v>543</v>
      </c>
      <c r="AD33" s="1">
        <v>7.97</v>
      </c>
      <c r="AE33" s="1" t="s">
        <v>96</v>
      </c>
      <c r="AF33" s="1" t="s">
        <v>860</v>
      </c>
      <c r="AG33" s="1" t="s">
        <v>861</v>
      </c>
      <c r="AH33" s="1" t="s">
        <v>193</v>
      </c>
      <c r="AI33" s="1" t="s">
        <v>138</v>
      </c>
      <c r="AJ33" s="1">
        <v>85.83</v>
      </c>
      <c r="AK33" s="1">
        <v>9.03</v>
      </c>
      <c r="AL33" s="1" t="s">
        <v>860</v>
      </c>
      <c r="AM33" s="1" t="s">
        <v>861</v>
      </c>
      <c r="AN33" s="1" t="s">
        <v>169</v>
      </c>
      <c r="AO33" s="1" t="s">
        <v>141</v>
      </c>
      <c r="AP33" s="1">
        <v>81.33</v>
      </c>
      <c r="AQ33" s="1">
        <v>8.56</v>
      </c>
      <c r="AR33" s="1"/>
      <c r="AS33" s="1"/>
      <c r="AT33" s="1"/>
      <c r="AU33" s="1"/>
      <c r="AV33" s="1"/>
      <c r="AW33" s="1"/>
      <c r="AX33" s="1" t="s">
        <v>862</v>
      </c>
      <c r="AY33" s="1" t="s">
        <v>863</v>
      </c>
      <c r="AZ33" s="1" t="s">
        <v>523</v>
      </c>
      <c r="BA33" s="1" t="s">
        <v>689</v>
      </c>
      <c r="BB33" s="1">
        <v>79.16</v>
      </c>
      <c r="BC33" s="1">
        <v>7.92</v>
      </c>
      <c r="BD33" s="1"/>
      <c r="BE33" s="1"/>
      <c r="BF33" s="1"/>
      <c r="BG33" s="1"/>
      <c r="BH33" s="1"/>
      <c r="BI33" s="1"/>
      <c r="BJ33" s="1" t="s">
        <v>864</v>
      </c>
      <c r="BK33" s="1"/>
      <c r="BL33" s="1"/>
      <c r="BM33" s="1" t="s">
        <v>865</v>
      </c>
      <c r="BN33" s="1">
        <v>17</v>
      </c>
      <c r="BO33" s="1" t="s">
        <v>866</v>
      </c>
      <c r="BP33" s="1" t="str">
        <f>HYPERLINK("https://nconnect.nicmar.ac.in/storage/profile/ProfilePhoto_P25700546_862451.jpg","Download")</f>
        <v>0</v>
      </c>
      <c r="BQ33" s="3"/>
      <c r="BR33" s="3"/>
      <c r="BS33" s="1" t="s">
        <v>113</v>
      </c>
      <c r="BT33" s="1" t="s">
        <v>114</v>
      </c>
      <c r="BU33" s="1" t="s">
        <v>115</v>
      </c>
      <c r="BV33" s="1" t="s">
        <v>116</v>
      </c>
      <c r="BW33" s="1"/>
    </row>
    <row r="34" spans="1:75">
      <c r="A34" s="1" t="s">
        <v>75</v>
      </c>
      <c r="B34" s="1" t="s">
        <v>76</v>
      </c>
      <c r="C34" s="1" t="s">
        <v>867</v>
      </c>
      <c r="D34" s="1" t="s">
        <v>868</v>
      </c>
      <c r="E34" s="1"/>
      <c r="F34" s="1" t="s">
        <v>869</v>
      </c>
      <c r="G34" s="1" t="s">
        <v>870</v>
      </c>
      <c r="H34" s="1" t="s">
        <v>871</v>
      </c>
      <c r="I34" s="1" t="s">
        <v>872</v>
      </c>
      <c r="J34" s="1">
        <v>8618327899</v>
      </c>
      <c r="K34" s="1" t="s">
        <v>124</v>
      </c>
      <c r="L34" s="1" t="s">
        <v>873</v>
      </c>
      <c r="M34" s="1" t="s">
        <v>86</v>
      </c>
      <c r="N34" s="1" t="s">
        <v>874</v>
      </c>
      <c r="O34" s="1"/>
      <c r="P34" s="1" t="s">
        <v>88</v>
      </c>
      <c r="Q34" s="1" t="s">
        <v>875</v>
      </c>
      <c r="R34" s="1" t="s">
        <v>876</v>
      </c>
      <c r="S34" s="1">
        <v>7338431029</v>
      </c>
      <c r="T34" s="1" t="s">
        <v>657</v>
      </c>
      <c r="U34" s="1" t="s">
        <v>877</v>
      </c>
      <c r="V34" s="1">
        <v>9535545539</v>
      </c>
      <c r="W34" s="1" t="s">
        <v>878</v>
      </c>
      <c r="X34" s="1" t="s">
        <v>879</v>
      </c>
      <c r="Y34" s="1" t="s">
        <v>880</v>
      </c>
      <c r="Z34" s="1" t="s">
        <v>373</v>
      </c>
      <c r="AA34" s="1" t="s">
        <v>879</v>
      </c>
      <c r="AB34" s="1" t="s">
        <v>880</v>
      </c>
      <c r="AC34" s="1" t="s">
        <v>373</v>
      </c>
      <c r="AD34" s="1">
        <v>8.67</v>
      </c>
      <c r="AE34" s="1" t="s">
        <v>96</v>
      </c>
      <c r="AF34" s="1" t="s">
        <v>881</v>
      </c>
      <c r="AG34" s="1" t="s">
        <v>882</v>
      </c>
      <c r="AH34" s="1" t="s">
        <v>275</v>
      </c>
      <c r="AI34" s="1" t="s">
        <v>138</v>
      </c>
      <c r="AJ34" s="1">
        <v>81.9</v>
      </c>
      <c r="AK34" s="1">
        <v>0</v>
      </c>
      <c r="AL34" s="1" t="s">
        <v>883</v>
      </c>
      <c r="AM34" s="1" t="s">
        <v>884</v>
      </c>
      <c r="AN34" s="1" t="s">
        <v>687</v>
      </c>
      <c r="AO34" s="1" t="s">
        <v>141</v>
      </c>
      <c r="AP34" s="1">
        <v>91.5</v>
      </c>
      <c r="AQ34" s="1">
        <v>0</v>
      </c>
      <c r="AR34" s="1"/>
      <c r="AS34" s="1"/>
      <c r="AT34" s="1"/>
      <c r="AU34" s="1"/>
      <c r="AV34" s="1"/>
      <c r="AW34" s="1"/>
      <c r="AX34" s="1" t="s">
        <v>885</v>
      </c>
      <c r="AY34" s="1" t="s">
        <v>886</v>
      </c>
      <c r="AZ34" s="1" t="s">
        <v>887</v>
      </c>
      <c r="BA34" s="1" t="s">
        <v>145</v>
      </c>
      <c r="BB34" s="1">
        <v>76.3</v>
      </c>
      <c r="BC34" s="1">
        <v>7.63</v>
      </c>
      <c r="BD34" s="1"/>
      <c r="BE34" s="1"/>
      <c r="BF34" s="1"/>
      <c r="BG34" s="1"/>
      <c r="BH34" s="1"/>
      <c r="BI34" s="1"/>
      <c r="BJ34" s="1" t="s">
        <v>888</v>
      </c>
      <c r="BK34" s="1"/>
      <c r="BL34" s="1"/>
      <c r="BM34" s="1" t="s">
        <v>889</v>
      </c>
      <c r="BN34" s="1">
        <v>13</v>
      </c>
      <c r="BO34" s="1"/>
      <c r="BP34" s="1" t="str">
        <f>HYPERLINK("https://nconnect.nicmar.ac.in/storage/profile/ProfilePhoto_P25700327_437895.jpg","Download")</f>
        <v>0</v>
      </c>
      <c r="BQ34" s="3"/>
      <c r="BR34" s="3"/>
      <c r="BS34" s="1" t="s">
        <v>113</v>
      </c>
      <c r="BT34" s="1" t="s">
        <v>114</v>
      </c>
      <c r="BU34" s="1" t="s">
        <v>115</v>
      </c>
      <c r="BV34" s="1" t="s">
        <v>116</v>
      </c>
      <c r="BW34" s="1"/>
    </row>
    <row r="35" spans="1:75">
      <c r="A35" s="1" t="s">
        <v>75</v>
      </c>
      <c r="B35" s="1" t="s">
        <v>76</v>
      </c>
      <c r="C35" s="1" t="s">
        <v>890</v>
      </c>
      <c r="D35" s="1" t="s">
        <v>891</v>
      </c>
      <c r="E35" s="1"/>
      <c r="F35" s="1" t="s">
        <v>892</v>
      </c>
      <c r="G35" s="1" t="s">
        <v>893</v>
      </c>
      <c r="H35" s="1" t="s">
        <v>894</v>
      </c>
      <c r="I35" s="1" t="s">
        <v>895</v>
      </c>
      <c r="J35" s="1">
        <v>9496757593</v>
      </c>
      <c r="K35" s="1" t="s">
        <v>84</v>
      </c>
      <c r="L35" s="1" t="s">
        <v>896</v>
      </c>
      <c r="M35" s="1" t="s">
        <v>86</v>
      </c>
      <c r="N35" s="1" t="s">
        <v>897</v>
      </c>
      <c r="O35" s="1"/>
      <c r="P35" s="1" t="s">
        <v>898</v>
      </c>
      <c r="Q35" s="1" t="s">
        <v>899</v>
      </c>
      <c r="R35" s="1" t="s">
        <v>900</v>
      </c>
      <c r="S35" s="1">
        <v>9496731968</v>
      </c>
      <c r="T35" s="1" t="s">
        <v>901</v>
      </c>
      <c r="U35" s="1" t="s">
        <v>902</v>
      </c>
      <c r="V35" s="1">
        <v>9656731968</v>
      </c>
      <c r="W35" s="1" t="s">
        <v>92</v>
      </c>
      <c r="X35" s="1" t="s">
        <v>903</v>
      </c>
      <c r="Y35" s="1" t="s">
        <v>904</v>
      </c>
      <c r="Z35" s="1" t="s">
        <v>448</v>
      </c>
      <c r="AA35" s="1" t="s">
        <v>903</v>
      </c>
      <c r="AB35" s="1" t="s">
        <v>904</v>
      </c>
      <c r="AC35" s="1" t="s">
        <v>448</v>
      </c>
      <c r="AD35" s="1">
        <v>8.74</v>
      </c>
      <c r="AE35" s="1" t="s">
        <v>96</v>
      </c>
      <c r="AF35" s="1" t="s">
        <v>905</v>
      </c>
      <c r="AG35" s="1" t="s">
        <v>906</v>
      </c>
      <c r="AH35" s="1" t="s">
        <v>350</v>
      </c>
      <c r="AI35" s="1" t="s">
        <v>298</v>
      </c>
      <c r="AJ35" s="1">
        <v>95</v>
      </c>
      <c r="AK35" s="1">
        <v>10</v>
      </c>
      <c r="AL35" s="1" t="s">
        <v>905</v>
      </c>
      <c r="AM35" s="1" t="s">
        <v>906</v>
      </c>
      <c r="AN35" s="1" t="s">
        <v>379</v>
      </c>
      <c r="AO35" s="1" t="s">
        <v>275</v>
      </c>
      <c r="AP35" s="1">
        <v>79.8</v>
      </c>
      <c r="AQ35" s="1">
        <v>8.4</v>
      </c>
      <c r="AR35" s="1"/>
      <c r="AS35" s="1"/>
      <c r="AT35" s="1"/>
      <c r="AU35" s="1"/>
      <c r="AV35" s="1"/>
      <c r="AW35" s="1"/>
      <c r="AX35" s="1" t="s">
        <v>907</v>
      </c>
      <c r="AY35" s="1" t="s">
        <v>907</v>
      </c>
      <c r="AZ35" s="1" t="s">
        <v>168</v>
      </c>
      <c r="BA35" s="1" t="s">
        <v>571</v>
      </c>
      <c r="BB35" s="1">
        <v>75.8</v>
      </c>
      <c r="BC35" s="1">
        <v>7.58</v>
      </c>
      <c r="BD35" s="1"/>
      <c r="BE35" s="1"/>
      <c r="BF35" s="1"/>
      <c r="BG35" s="1"/>
      <c r="BH35" s="1"/>
      <c r="BI35" s="1"/>
      <c r="BJ35" s="1" t="s">
        <v>908</v>
      </c>
      <c r="BK35" s="1" t="s">
        <v>909</v>
      </c>
      <c r="BL35" s="1" t="s">
        <v>574</v>
      </c>
      <c r="BM35" s="1" t="s">
        <v>910</v>
      </c>
      <c r="BN35" s="1">
        <v>12</v>
      </c>
      <c r="BO35" s="1" t="s">
        <v>911</v>
      </c>
      <c r="BP35" s="1" t="str">
        <f>HYPERLINK("https://nconnect.nicmar.ac.in/storage/profile/ProfilePhoto_P25700493_683249.jpg","Download")</f>
        <v>0</v>
      </c>
      <c r="BQ35" s="3"/>
      <c r="BR35" s="3"/>
      <c r="BS35" s="1" t="s">
        <v>113</v>
      </c>
      <c r="BT35" s="1" t="s">
        <v>114</v>
      </c>
      <c r="BU35" s="1" t="s">
        <v>115</v>
      </c>
      <c r="BV35" s="1" t="s">
        <v>116</v>
      </c>
      <c r="BW35" s="1"/>
    </row>
    <row r="36" spans="1:75">
      <c r="A36" s="1" t="s">
        <v>75</v>
      </c>
      <c r="B36" s="1" t="s">
        <v>76</v>
      </c>
      <c r="C36" s="1" t="s">
        <v>912</v>
      </c>
      <c r="D36" s="1" t="s">
        <v>913</v>
      </c>
      <c r="E36" s="1" t="s">
        <v>914</v>
      </c>
      <c r="F36" s="1" t="s">
        <v>915</v>
      </c>
      <c r="G36" s="1" t="s">
        <v>916</v>
      </c>
      <c r="H36" s="1" t="s">
        <v>917</v>
      </c>
      <c r="I36" s="1" t="s">
        <v>918</v>
      </c>
      <c r="J36" s="1">
        <v>7057998763</v>
      </c>
      <c r="K36" s="1" t="s">
        <v>84</v>
      </c>
      <c r="L36" s="1" t="s">
        <v>919</v>
      </c>
      <c r="M36" s="1" t="s">
        <v>86</v>
      </c>
      <c r="N36" s="1" t="s">
        <v>920</v>
      </c>
      <c r="O36" s="1"/>
      <c r="P36" s="1" t="s">
        <v>184</v>
      </c>
      <c r="Q36" s="1" t="s">
        <v>921</v>
      </c>
      <c r="R36" s="1" t="s">
        <v>914</v>
      </c>
      <c r="S36" s="1">
        <v>7020753253</v>
      </c>
      <c r="T36" s="1" t="s">
        <v>922</v>
      </c>
      <c r="U36" s="1" t="s">
        <v>923</v>
      </c>
      <c r="V36" s="1">
        <v>7020753052</v>
      </c>
      <c r="W36" s="1" t="s">
        <v>213</v>
      </c>
      <c r="X36" s="1" t="s">
        <v>924</v>
      </c>
      <c r="Y36" s="1" t="s">
        <v>682</v>
      </c>
      <c r="Z36" s="1" t="s">
        <v>95</v>
      </c>
      <c r="AA36" s="1" t="s">
        <v>924</v>
      </c>
      <c r="AB36" s="1" t="s">
        <v>682</v>
      </c>
      <c r="AC36" s="1" t="s">
        <v>95</v>
      </c>
      <c r="AD36" s="1">
        <v>8.36</v>
      </c>
      <c r="AE36" s="1" t="s">
        <v>96</v>
      </c>
      <c r="AF36" s="1" t="s">
        <v>925</v>
      </c>
      <c r="AG36" s="1" t="s">
        <v>926</v>
      </c>
      <c r="AH36" s="1" t="s">
        <v>795</v>
      </c>
      <c r="AI36" s="1" t="s">
        <v>219</v>
      </c>
      <c r="AJ36" s="1">
        <v>72.8</v>
      </c>
      <c r="AK36" s="1"/>
      <c r="AL36" s="1" t="s">
        <v>927</v>
      </c>
      <c r="AM36" s="1" t="s">
        <v>926</v>
      </c>
      <c r="AN36" s="1" t="s">
        <v>928</v>
      </c>
      <c r="AO36" s="1" t="s">
        <v>221</v>
      </c>
      <c r="AP36" s="1">
        <v>64.92</v>
      </c>
      <c r="AQ36" s="1"/>
      <c r="AR36" s="1"/>
      <c r="AS36" s="1"/>
      <c r="AT36" s="1"/>
      <c r="AU36" s="1"/>
      <c r="AV36" s="1"/>
      <c r="AW36" s="1"/>
      <c r="AX36" s="1" t="s">
        <v>929</v>
      </c>
      <c r="AY36" s="1" t="s">
        <v>930</v>
      </c>
      <c r="AZ36" s="1" t="s">
        <v>224</v>
      </c>
      <c r="BA36" s="1" t="s">
        <v>225</v>
      </c>
      <c r="BB36" s="1">
        <v>73.7</v>
      </c>
      <c r="BC36" s="1">
        <v>8.48</v>
      </c>
      <c r="BD36" s="1"/>
      <c r="BE36" s="1"/>
      <c r="BF36" s="1"/>
      <c r="BG36" s="1"/>
      <c r="BH36" s="1"/>
      <c r="BI36" s="1"/>
      <c r="BJ36" s="1" t="s">
        <v>931</v>
      </c>
      <c r="BK36" s="1"/>
      <c r="BL36" s="1"/>
      <c r="BM36" s="1" t="s">
        <v>932</v>
      </c>
      <c r="BN36" s="1">
        <v>75</v>
      </c>
      <c r="BO36" s="1"/>
      <c r="BP36" s="1" t="str">
        <f>HYPERLINK("https://nconnect.nicmar.ac.in/storage/profile/ProfilePhoto_P25700147_396871.jpg","Download")</f>
        <v>0</v>
      </c>
      <c r="BQ36" s="3"/>
      <c r="BR36" s="3"/>
      <c r="BS36" s="1" t="s">
        <v>113</v>
      </c>
      <c r="BT36" s="1" t="s">
        <v>114</v>
      </c>
      <c r="BU36" s="1" t="s">
        <v>115</v>
      </c>
      <c r="BV36" s="1" t="s">
        <v>116</v>
      </c>
      <c r="BW36" s="1"/>
    </row>
    <row r="37" spans="1:75">
      <c r="A37" s="1" t="s">
        <v>117</v>
      </c>
      <c r="B37" s="1" t="s">
        <v>76</v>
      </c>
      <c r="C37" s="1" t="s">
        <v>933</v>
      </c>
      <c r="D37" s="1" t="s">
        <v>934</v>
      </c>
      <c r="E37" s="1" t="s">
        <v>935</v>
      </c>
      <c r="F37" s="1" t="s">
        <v>936</v>
      </c>
      <c r="G37" s="1" t="s">
        <v>937</v>
      </c>
      <c r="H37" s="1" t="s">
        <v>938</v>
      </c>
      <c r="I37" s="1" t="s">
        <v>939</v>
      </c>
      <c r="J37" s="1">
        <v>9326542755</v>
      </c>
      <c r="K37" s="1" t="s">
        <v>84</v>
      </c>
      <c r="L37" s="1" t="s">
        <v>940</v>
      </c>
      <c r="M37" s="1" t="s">
        <v>86</v>
      </c>
      <c r="N37" s="1" t="s">
        <v>654</v>
      </c>
      <c r="O37" s="1"/>
      <c r="P37" s="1" t="s">
        <v>184</v>
      </c>
      <c r="Q37" s="1" t="s">
        <v>941</v>
      </c>
      <c r="R37" s="1" t="s">
        <v>936</v>
      </c>
      <c r="S37" s="1">
        <v>9223394330</v>
      </c>
      <c r="T37" s="1" t="s">
        <v>268</v>
      </c>
      <c r="U37" s="1" t="s">
        <v>767</v>
      </c>
      <c r="V37" s="1">
        <v>9833954330</v>
      </c>
      <c r="W37" s="1" t="s">
        <v>942</v>
      </c>
      <c r="X37" s="1" t="s">
        <v>943</v>
      </c>
      <c r="Y37" s="1" t="s">
        <v>944</v>
      </c>
      <c r="Z37" s="1" t="s">
        <v>95</v>
      </c>
      <c r="AA37" s="1" t="s">
        <v>943</v>
      </c>
      <c r="AB37" s="1" t="s">
        <v>944</v>
      </c>
      <c r="AC37" s="1" t="s">
        <v>95</v>
      </c>
      <c r="AD37" s="1">
        <v>8.28</v>
      </c>
      <c r="AE37" s="1" t="s">
        <v>96</v>
      </c>
      <c r="AF37" s="1" t="s">
        <v>945</v>
      </c>
      <c r="AG37" s="1" t="s">
        <v>326</v>
      </c>
      <c r="AH37" s="1" t="s">
        <v>99</v>
      </c>
      <c r="AI37" s="1" t="s">
        <v>100</v>
      </c>
      <c r="AJ37" s="1">
        <v>92.6</v>
      </c>
      <c r="AK37" s="1"/>
      <c r="AL37" s="1" t="s">
        <v>946</v>
      </c>
      <c r="AM37" s="1" t="s">
        <v>326</v>
      </c>
      <c r="AN37" s="1" t="s">
        <v>472</v>
      </c>
      <c r="AO37" s="1" t="s">
        <v>169</v>
      </c>
      <c r="AP37" s="1">
        <v>81.38</v>
      </c>
      <c r="AQ37" s="1"/>
      <c r="AR37" s="1"/>
      <c r="AS37" s="1"/>
      <c r="AT37" s="1"/>
      <c r="AU37" s="1"/>
      <c r="AV37" s="1"/>
      <c r="AW37" s="1"/>
      <c r="AX37" s="1" t="s">
        <v>663</v>
      </c>
      <c r="AY37" s="1" t="s">
        <v>947</v>
      </c>
      <c r="AZ37" s="1" t="s">
        <v>104</v>
      </c>
      <c r="BA37" s="1" t="s">
        <v>948</v>
      </c>
      <c r="BB37" s="1">
        <v>73.65</v>
      </c>
      <c r="BC37" s="1">
        <v>8.15</v>
      </c>
      <c r="BD37" s="1"/>
      <c r="BE37" s="1"/>
      <c r="BF37" s="1"/>
      <c r="BG37" s="1"/>
      <c r="BH37" s="1"/>
      <c r="BI37" s="1"/>
      <c r="BJ37" s="1" t="s">
        <v>949</v>
      </c>
      <c r="BK37" s="1" t="s">
        <v>950</v>
      </c>
      <c r="BL37" s="1" t="s">
        <v>951</v>
      </c>
      <c r="BM37" s="1" t="s">
        <v>952</v>
      </c>
      <c r="BN37" s="1">
        <v>14</v>
      </c>
      <c r="BO37" s="1" t="s">
        <v>953</v>
      </c>
      <c r="BP37" s="1" t="str">
        <f>HYPERLINK("https://nconnect.nicmar.ac.in/storage/profile/ProfilePhoto_P25701147_438629.jpg","Download")</f>
        <v>0</v>
      </c>
      <c r="BQ37" s="3"/>
      <c r="BR37" s="3"/>
      <c r="BS37" s="1" t="s">
        <v>113</v>
      </c>
      <c r="BT37" s="1" t="s">
        <v>114</v>
      </c>
      <c r="BU37" s="1" t="s">
        <v>115</v>
      </c>
      <c r="BV37" s="1" t="s">
        <v>116</v>
      </c>
      <c r="BW37" s="1"/>
    </row>
    <row r="38" spans="1:75">
      <c r="A38" s="1" t="s">
        <v>75</v>
      </c>
      <c r="B38" s="1" t="s">
        <v>76</v>
      </c>
      <c r="C38" s="1" t="s">
        <v>954</v>
      </c>
      <c r="D38" s="1" t="s">
        <v>955</v>
      </c>
      <c r="E38" s="1"/>
      <c r="F38" s="1" t="s">
        <v>956</v>
      </c>
      <c r="G38" s="1" t="s">
        <v>957</v>
      </c>
      <c r="H38" s="1" t="s">
        <v>958</v>
      </c>
      <c r="I38" s="1" t="s">
        <v>958</v>
      </c>
      <c r="J38" s="1">
        <v>8861189669</v>
      </c>
      <c r="K38" s="1" t="s">
        <v>124</v>
      </c>
      <c r="L38" s="1" t="s">
        <v>959</v>
      </c>
      <c r="M38" s="1" t="s">
        <v>86</v>
      </c>
      <c r="N38" s="1" t="s">
        <v>960</v>
      </c>
      <c r="O38" s="1"/>
      <c r="P38" s="1" t="s">
        <v>265</v>
      </c>
      <c r="Q38" s="1" t="s">
        <v>961</v>
      </c>
      <c r="R38" s="1" t="s">
        <v>962</v>
      </c>
      <c r="S38" s="1">
        <v>9900306365</v>
      </c>
      <c r="T38" s="1" t="s">
        <v>963</v>
      </c>
      <c r="U38" s="1" t="s">
        <v>964</v>
      </c>
      <c r="V38" s="1">
        <v>9591731589</v>
      </c>
      <c r="W38" s="1" t="s">
        <v>92</v>
      </c>
      <c r="X38" s="1" t="s">
        <v>965</v>
      </c>
      <c r="Y38" s="1" t="s">
        <v>880</v>
      </c>
      <c r="Z38" s="1" t="s">
        <v>373</v>
      </c>
      <c r="AA38" s="1" t="s">
        <v>965</v>
      </c>
      <c r="AB38" s="1" t="s">
        <v>880</v>
      </c>
      <c r="AC38" s="1" t="s">
        <v>373</v>
      </c>
      <c r="AD38" s="1">
        <v>8.51</v>
      </c>
      <c r="AE38" s="1" t="s">
        <v>96</v>
      </c>
      <c r="AF38" s="1" t="s">
        <v>966</v>
      </c>
      <c r="AG38" s="1" t="s">
        <v>967</v>
      </c>
      <c r="AH38" s="1" t="s">
        <v>324</v>
      </c>
      <c r="AI38" s="1" t="s">
        <v>569</v>
      </c>
      <c r="AJ38" s="1">
        <v>78.4</v>
      </c>
      <c r="AK38" s="1"/>
      <c r="AL38" s="1" t="s">
        <v>968</v>
      </c>
      <c r="AM38" s="1" t="s">
        <v>969</v>
      </c>
      <c r="AN38" s="1" t="s">
        <v>100</v>
      </c>
      <c r="AO38" s="1" t="s">
        <v>247</v>
      </c>
      <c r="AP38" s="1">
        <v>66.33</v>
      </c>
      <c r="AQ38" s="1"/>
      <c r="AR38" s="1"/>
      <c r="AS38" s="1"/>
      <c r="AT38" s="1"/>
      <c r="AU38" s="1"/>
      <c r="AV38" s="1"/>
      <c r="AW38" s="1"/>
      <c r="AX38" s="1" t="s">
        <v>970</v>
      </c>
      <c r="AY38" s="1" t="s">
        <v>971</v>
      </c>
      <c r="AZ38" s="1" t="s">
        <v>224</v>
      </c>
      <c r="BA38" s="1" t="s">
        <v>353</v>
      </c>
      <c r="BB38" s="1">
        <v>86.9</v>
      </c>
      <c r="BC38" s="1">
        <v>8.69</v>
      </c>
      <c r="BD38" s="1"/>
      <c r="BE38" s="1"/>
      <c r="BF38" s="1"/>
      <c r="BG38" s="1"/>
      <c r="BH38" s="1"/>
      <c r="BI38" s="1"/>
      <c r="BJ38" s="1" t="s">
        <v>972</v>
      </c>
      <c r="BK38" s="1" t="s">
        <v>973</v>
      </c>
      <c r="BL38" s="1" t="s">
        <v>974</v>
      </c>
      <c r="BM38" s="1" t="s">
        <v>975</v>
      </c>
      <c r="BN38" s="1">
        <v>33</v>
      </c>
      <c r="BO38" s="1" t="s">
        <v>976</v>
      </c>
      <c r="BP38" s="1" t="str">
        <f>HYPERLINK("https://nconnect.nicmar.ac.in/storage/profile/ProfilePhoto_P25700633_541692.jpg","Download")</f>
        <v>0</v>
      </c>
      <c r="BQ38" s="3"/>
      <c r="BR38" s="3"/>
      <c r="BS38" s="1" t="s">
        <v>113</v>
      </c>
      <c r="BT38" s="1" t="s">
        <v>114</v>
      </c>
      <c r="BU38" s="1" t="s">
        <v>115</v>
      </c>
      <c r="BV38" s="1" t="s">
        <v>116</v>
      </c>
      <c r="BW38" s="1"/>
    </row>
    <row r="39" spans="1:75">
      <c r="A39" s="1" t="s">
        <v>117</v>
      </c>
      <c r="B39" s="1" t="s">
        <v>76</v>
      </c>
      <c r="C39" s="1" t="s">
        <v>977</v>
      </c>
      <c r="D39" s="1" t="s">
        <v>978</v>
      </c>
      <c r="E39" s="1"/>
      <c r="F39" s="1" t="s">
        <v>979</v>
      </c>
      <c r="G39" s="1" t="s">
        <v>980</v>
      </c>
      <c r="H39" s="1" t="s">
        <v>981</v>
      </c>
      <c r="I39" s="1" t="s">
        <v>982</v>
      </c>
      <c r="J39" s="1">
        <v>9774486918</v>
      </c>
      <c r="K39" s="1" t="s">
        <v>84</v>
      </c>
      <c r="L39" s="1" t="s">
        <v>983</v>
      </c>
      <c r="M39" s="1" t="s">
        <v>86</v>
      </c>
      <c r="N39" s="1" t="s">
        <v>984</v>
      </c>
      <c r="O39" s="1"/>
      <c r="P39" s="1" t="s">
        <v>88</v>
      </c>
      <c r="Q39" s="1" t="s">
        <v>985</v>
      </c>
      <c r="R39" s="1" t="s">
        <v>986</v>
      </c>
      <c r="S39" s="1">
        <v>9774862616</v>
      </c>
      <c r="T39" s="1" t="s">
        <v>344</v>
      </c>
      <c r="U39" s="1" t="s">
        <v>987</v>
      </c>
      <c r="V39" s="1">
        <v>9774012767</v>
      </c>
      <c r="W39" s="1" t="s">
        <v>988</v>
      </c>
      <c r="X39" s="1" t="s">
        <v>989</v>
      </c>
      <c r="Y39" s="1" t="s">
        <v>990</v>
      </c>
      <c r="Z39" s="1" t="s">
        <v>991</v>
      </c>
      <c r="AA39" s="1" t="s">
        <v>989</v>
      </c>
      <c r="AB39" s="1" t="s">
        <v>990</v>
      </c>
      <c r="AC39" s="1" t="s">
        <v>991</v>
      </c>
      <c r="AD39" s="1">
        <v>7.49</v>
      </c>
      <c r="AE39" s="1" t="s">
        <v>96</v>
      </c>
      <c r="AF39" s="1" t="s">
        <v>992</v>
      </c>
      <c r="AG39" s="1" t="s">
        <v>993</v>
      </c>
      <c r="AH39" s="1" t="s">
        <v>350</v>
      </c>
      <c r="AI39" s="1" t="s">
        <v>795</v>
      </c>
      <c r="AJ39" s="1">
        <v>89.3</v>
      </c>
      <c r="AK39" s="1">
        <v>9.4</v>
      </c>
      <c r="AL39" s="1" t="s">
        <v>994</v>
      </c>
      <c r="AM39" s="1" t="s">
        <v>993</v>
      </c>
      <c r="AN39" s="1" t="s">
        <v>569</v>
      </c>
      <c r="AO39" s="1" t="s">
        <v>166</v>
      </c>
      <c r="AP39" s="1">
        <v>70.2</v>
      </c>
      <c r="AQ39" s="1"/>
      <c r="AR39" s="1"/>
      <c r="AS39" s="1"/>
      <c r="AT39" s="1"/>
      <c r="AU39" s="1"/>
      <c r="AV39" s="1"/>
      <c r="AW39" s="1"/>
      <c r="AX39" s="1" t="s">
        <v>995</v>
      </c>
      <c r="AY39" s="1" t="s">
        <v>995</v>
      </c>
      <c r="AZ39" s="1" t="s">
        <v>168</v>
      </c>
      <c r="BA39" s="1" t="s">
        <v>571</v>
      </c>
      <c r="BB39" s="1">
        <v>70.4</v>
      </c>
      <c r="BC39" s="1">
        <v>7.04</v>
      </c>
      <c r="BD39" s="1"/>
      <c r="BE39" s="1"/>
      <c r="BF39" s="1"/>
      <c r="BG39" s="1"/>
      <c r="BH39" s="1"/>
      <c r="BI39" s="1"/>
      <c r="BJ39" s="1" t="s">
        <v>476</v>
      </c>
      <c r="BK39" s="1" t="s">
        <v>996</v>
      </c>
      <c r="BL39" s="1" t="s">
        <v>974</v>
      </c>
      <c r="BM39" s="1" t="s">
        <v>997</v>
      </c>
      <c r="BN39" s="1">
        <v>8</v>
      </c>
      <c r="BO39" s="1"/>
      <c r="BP39" s="1" t="str">
        <f>HYPERLINK("https://nconnect.nicmar.ac.in/storage/profile/ProfilePhoto_P25701057_742385.jpg","Download")</f>
        <v>0</v>
      </c>
      <c r="BQ39" s="3"/>
      <c r="BR39" s="3"/>
      <c r="BS39" s="1" t="s">
        <v>113</v>
      </c>
      <c r="BT39" s="1" t="s">
        <v>114</v>
      </c>
      <c r="BU39" s="1" t="s">
        <v>115</v>
      </c>
      <c r="BV39" s="1" t="s">
        <v>116</v>
      </c>
      <c r="BW39" s="1"/>
    </row>
    <row r="40" spans="1:75">
      <c r="A40" s="1" t="s">
        <v>75</v>
      </c>
      <c r="B40" s="1" t="s">
        <v>76</v>
      </c>
      <c r="C40" s="1" t="s">
        <v>998</v>
      </c>
      <c r="D40" s="1" t="s">
        <v>150</v>
      </c>
      <c r="E40" s="1"/>
      <c r="F40" s="1" t="s">
        <v>999</v>
      </c>
      <c r="G40" s="1" t="s">
        <v>1000</v>
      </c>
      <c r="H40" s="1" t="s">
        <v>1001</v>
      </c>
      <c r="I40" s="1" t="s">
        <v>1002</v>
      </c>
      <c r="J40" s="1">
        <v>9495192895</v>
      </c>
      <c r="K40" s="1" t="s">
        <v>84</v>
      </c>
      <c r="L40" s="1" t="s">
        <v>1003</v>
      </c>
      <c r="M40" s="1" t="s">
        <v>86</v>
      </c>
      <c r="N40" s="1" t="s">
        <v>1004</v>
      </c>
      <c r="O40" s="1"/>
      <c r="P40" s="1" t="s">
        <v>184</v>
      </c>
      <c r="Q40" s="1" t="s">
        <v>1005</v>
      </c>
      <c r="R40" s="1" t="s">
        <v>1006</v>
      </c>
      <c r="S40" s="1">
        <v>9745444533</v>
      </c>
      <c r="T40" s="1" t="s">
        <v>1007</v>
      </c>
      <c r="U40" s="1" t="s">
        <v>1008</v>
      </c>
      <c r="V40" s="1">
        <v>9400490160</v>
      </c>
      <c r="W40" s="1" t="s">
        <v>213</v>
      </c>
      <c r="X40" s="1" t="s">
        <v>1009</v>
      </c>
      <c r="Y40" s="1" t="s">
        <v>1010</v>
      </c>
      <c r="Z40" s="1" t="s">
        <v>448</v>
      </c>
      <c r="AA40" s="1" t="s">
        <v>1009</v>
      </c>
      <c r="AB40" s="1" t="s">
        <v>1010</v>
      </c>
      <c r="AC40" s="1" t="s">
        <v>448</v>
      </c>
      <c r="AD40" s="1">
        <v>9.21</v>
      </c>
      <c r="AE40" s="1" t="s">
        <v>96</v>
      </c>
      <c r="AF40" s="1" t="s">
        <v>1011</v>
      </c>
      <c r="AG40" s="1" t="s">
        <v>1012</v>
      </c>
      <c r="AH40" s="1" t="s">
        <v>1013</v>
      </c>
      <c r="AI40" s="1" t="s">
        <v>350</v>
      </c>
      <c r="AJ40" s="1">
        <v>95</v>
      </c>
      <c r="AK40" s="1">
        <v>10</v>
      </c>
      <c r="AL40" s="1" t="s">
        <v>1011</v>
      </c>
      <c r="AM40" s="1" t="s">
        <v>1012</v>
      </c>
      <c r="AN40" s="1" t="s">
        <v>350</v>
      </c>
      <c r="AO40" s="1" t="s">
        <v>379</v>
      </c>
      <c r="AP40" s="1">
        <v>86.4</v>
      </c>
      <c r="AQ40" s="1"/>
      <c r="AR40" s="1"/>
      <c r="AS40" s="1"/>
      <c r="AT40" s="1"/>
      <c r="AU40" s="1"/>
      <c r="AV40" s="1"/>
      <c r="AW40" s="1"/>
      <c r="AX40" s="1" t="s">
        <v>1014</v>
      </c>
      <c r="AY40" s="1" t="s">
        <v>1015</v>
      </c>
      <c r="AZ40" s="1" t="s">
        <v>382</v>
      </c>
      <c r="BA40" s="1" t="s">
        <v>144</v>
      </c>
      <c r="BB40" s="1">
        <v>80.55</v>
      </c>
      <c r="BC40" s="1">
        <v>8.43</v>
      </c>
      <c r="BD40" s="1"/>
      <c r="BE40" s="1"/>
      <c r="BF40" s="1"/>
      <c r="BG40" s="1"/>
      <c r="BH40" s="1"/>
      <c r="BI40" s="1"/>
      <c r="BJ40" s="1" t="s">
        <v>1016</v>
      </c>
      <c r="BK40" s="1" t="s">
        <v>1017</v>
      </c>
      <c r="BL40" s="1" t="s">
        <v>385</v>
      </c>
      <c r="BM40" s="1" t="s">
        <v>1018</v>
      </c>
      <c r="BN40" s="1">
        <v>10</v>
      </c>
      <c r="BO40" s="1" t="s">
        <v>1019</v>
      </c>
      <c r="BP40" s="1" t="str">
        <f>HYPERLINK("https://nconnect.nicmar.ac.in/storage/profile/ProfilePhoto_P25700566_326841.jpg","Download")</f>
        <v>0</v>
      </c>
      <c r="BQ40" s="3"/>
      <c r="BR40" s="3"/>
      <c r="BS40" s="1" t="s">
        <v>113</v>
      </c>
      <c r="BT40" s="1" t="s">
        <v>114</v>
      </c>
      <c r="BU40" s="1" t="s">
        <v>115</v>
      </c>
      <c r="BV40" s="1" t="s">
        <v>116</v>
      </c>
      <c r="BW40" s="1"/>
    </row>
    <row r="41" spans="1:75">
      <c r="A41" s="1" t="s">
        <v>75</v>
      </c>
      <c r="B41" s="1" t="s">
        <v>76</v>
      </c>
      <c r="C41" s="1" t="s">
        <v>1020</v>
      </c>
      <c r="D41" s="1" t="s">
        <v>1021</v>
      </c>
      <c r="E41" s="1" t="s">
        <v>624</v>
      </c>
      <c r="F41" s="1" t="s">
        <v>1022</v>
      </c>
      <c r="G41" s="1" t="s">
        <v>1023</v>
      </c>
      <c r="H41" s="1" t="s">
        <v>1024</v>
      </c>
      <c r="I41" s="1" t="s">
        <v>1025</v>
      </c>
      <c r="J41" s="1">
        <v>9022806743</v>
      </c>
      <c r="K41" s="1" t="s">
        <v>84</v>
      </c>
      <c r="L41" s="1" t="s">
        <v>1026</v>
      </c>
      <c r="M41" s="1" t="s">
        <v>86</v>
      </c>
      <c r="N41" s="1" t="s">
        <v>1027</v>
      </c>
      <c r="O41" s="1"/>
      <c r="P41" s="1" t="s">
        <v>1028</v>
      </c>
      <c r="Q41" s="1" t="s">
        <v>1029</v>
      </c>
      <c r="R41" s="1" t="s">
        <v>1030</v>
      </c>
      <c r="S41" s="1">
        <v>8087894240</v>
      </c>
      <c r="T41" s="1" t="s">
        <v>369</v>
      </c>
      <c r="U41" s="1" t="s">
        <v>1031</v>
      </c>
      <c r="V41" s="1">
        <v>9420484422</v>
      </c>
      <c r="W41" s="1" t="s">
        <v>92</v>
      </c>
      <c r="X41" s="1" t="s">
        <v>1032</v>
      </c>
      <c r="Y41" s="1" t="s">
        <v>727</v>
      </c>
      <c r="Z41" s="1" t="s">
        <v>95</v>
      </c>
      <c r="AA41" s="1" t="s">
        <v>1032</v>
      </c>
      <c r="AB41" s="1" t="s">
        <v>727</v>
      </c>
      <c r="AC41" s="1" t="s">
        <v>95</v>
      </c>
      <c r="AD41" s="1">
        <v>8.72</v>
      </c>
      <c r="AE41" s="1" t="s">
        <v>96</v>
      </c>
      <c r="AF41" s="1" t="s">
        <v>1033</v>
      </c>
      <c r="AG41" s="1" t="s">
        <v>326</v>
      </c>
      <c r="AH41" s="1" t="s">
        <v>166</v>
      </c>
      <c r="AI41" s="1" t="s">
        <v>247</v>
      </c>
      <c r="AJ41" s="1">
        <v>82</v>
      </c>
      <c r="AK41" s="1"/>
      <c r="AL41" s="1"/>
      <c r="AM41" s="1"/>
      <c r="AN41" s="1"/>
      <c r="AO41" s="1"/>
      <c r="AP41" s="1"/>
      <c r="AQ41" s="1"/>
      <c r="AR41" s="1" t="s">
        <v>615</v>
      </c>
      <c r="AS41" s="1" t="s">
        <v>1034</v>
      </c>
      <c r="AT41" s="1" t="s">
        <v>687</v>
      </c>
      <c r="AU41" s="1" t="s">
        <v>754</v>
      </c>
      <c r="AV41" s="1">
        <v>83.63</v>
      </c>
      <c r="AW41" s="1"/>
      <c r="AX41" s="1" t="s">
        <v>105</v>
      </c>
      <c r="AY41" s="1" t="s">
        <v>1035</v>
      </c>
      <c r="AZ41" s="1" t="s">
        <v>1036</v>
      </c>
      <c r="BA41" s="1" t="s">
        <v>689</v>
      </c>
      <c r="BB41" s="1">
        <v>70.5</v>
      </c>
      <c r="BC41" s="1">
        <v>7.8</v>
      </c>
      <c r="BD41" s="1"/>
      <c r="BE41" s="1"/>
      <c r="BF41" s="1"/>
      <c r="BG41" s="1"/>
      <c r="BH41" s="1"/>
      <c r="BI41" s="1"/>
      <c r="BJ41" s="1" t="s">
        <v>226</v>
      </c>
      <c r="BK41" s="1"/>
      <c r="BL41" s="1"/>
      <c r="BM41" s="1" t="s">
        <v>1037</v>
      </c>
      <c r="BN41" s="1">
        <v>14</v>
      </c>
      <c r="BO41" s="1" t="s">
        <v>1038</v>
      </c>
      <c r="BP41" s="1" t="str">
        <f>HYPERLINK("https://nconnect.nicmar.ac.in/storage/profile/ProfilePhoto_P25700101_136785.jpg","Download")</f>
        <v>0</v>
      </c>
      <c r="BQ41" s="3"/>
      <c r="BR41" s="3"/>
      <c r="BS41" s="1" t="s">
        <v>113</v>
      </c>
      <c r="BT41" s="1" t="s">
        <v>114</v>
      </c>
      <c r="BU41" s="1" t="s">
        <v>115</v>
      </c>
      <c r="BV41" s="1" t="s">
        <v>116</v>
      </c>
      <c r="BW41" s="1"/>
    </row>
    <row r="42" spans="1:75">
      <c r="A42" s="1" t="s">
        <v>75</v>
      </c>
      <c r="B42" s="1" t="s">
        <v>76</v>
      </c>
      <c r="C42" s="1" t="s">
        <v>1039</v>
      </c>
      <c r="D42" s="1" t="s">
        <v>1040</v>
      </c>
      <c r="E42" s="1" t="s">
        <v>1041</v>
      </c>
      <c r="F42" s="1" t="s">
        <v>1042</v>
      </c>
      <c r="G42" s="1" t="s">
        <v>1043</v>
      </c>
      <c r="H42" s="1" t="s">
        <v>1044</v>
      </c>
      <c r="I42" s="1" t="s">
        <v>1045</v>
      </c>
      <c r="J42" s="1">
        <v>9309983597</v>
      </c>
      <c r="K42" s="1" t="s">
        <v>84</v>
      </c>
      <c r="L42" s="1" t="s">
        <v>1046</v>
      </c>
      <c r="M42" s="1" t="s">
        <v>86</v>
      </c>
      <c r="N42" s="1" t="s">
        <v>852</v>
      </c>
      <c r="O42" s="1" t="s">
        <v>1047</v>
      </c>
      <c r="P42" s="1" t="s">
        <v>88</v>
      </c>
      <c r="Q42" s="1" t="s">
        <v>1048</v>
      </c>
      <c r="R42" s="1" t="s">
        <v>1049</v>
      </c>
      <c r="S42" s="1">
        <v>9421480654</v>
      </c>
      <c r="T42" s="1" t="s">
        <v>1050</v>
      </c>
      <c r="U42" s="1" t="s">
        <v>1051</v>
      </c>
      <c r="V42" s="1">
        <v>7796339869</v>
      </c>
      <c r="W42" s="1" t="s">
        <v>92</v>
      </c>
      <c r="X42" s="1" t="s">
        <v>1052</v>
      </c>
      <c r="Y42" s="1" t="s">
        <v>1053</v>
      </c>
      <c r="Z42" s="1" t="s">
        <v>95</v>
      </c>
      <c r="AA42" s="1" t="s">
        <v>1052</v>
      </c>
      <c r="AB42" s="1" t="s">
        <v>1053</v>
      </c>
      <c r="AC42" s="1" t="s">
        <v>95</v>
      </c>
      <c r="AD42" s="1">
        <v>9.26</v>
      </c>
      <c r="AE42" s="1" t="s">
        <v>96</v>
      </c>
      <c r="AF42" s="1" t="s">
        <v>1054</v>
      </c>
      <c r="AG42" s="1" t="s">
        <v>1055</v>
      </c>
      <c r="AH42" s="1" t="s">
        <v>567</v>
      </c>
      <c r="AI42" s="1" t="s">
        <v>218</v>
      </c>
      <c r="AJ42" s="1">
        <v>83</v>
      </c>
      <c r="AK42" s="1"/>
      <c r="AL42" s="1" t="s">
        <v>1056</v>
      </c>
      <c r="AM42" s="1" t="s">
        <v>1055</v>
      </c>
      <c r="AN42" s="1" t="s">
        <v>569</v>
      </c>
      <c r="AO42" s="1" t="s">
        <v>928</v>
      </c>
      <c r="AP42" s="1">
        <v>72.92</v>
      </c>
      <c r="AQ42" s="1"/>
      <c r="AR42" s="1"/>
      <c r="AS42" s="1"/>
      <c r="AT42" s="1"/>
      <c r="AU42" s="1"/>
      <c r="AV42" s="1"/>
      <c r="AW42" s="1"/>
      <c r="AX42" s="1" t="s">
        <v>1057</v>
      </c>
      <c r="AY42" s="1" t="s">
        <v>1058</v>
      </c>
      <c r="AZ42" s="1" t="s">
        <v>100</v>
      </c>
      <c r="BA42" s="1" t="s">
        <v>596</v>
      </c>
      <c r="BB42" s="1">
        <v>90.46</v>
      </c>
      <c r="BC42" s="1">
        <v>9.49</v>
      </c>
      <c r="BD42" s="1"/>
      <c r="BE42" s="1"/>
      <c r="BF42" s="1"/>
      <c r="BG42" s="1"/>
      <c r="BH42" s="1"/>
      <c r="BI42" s="1"/>
      <c r="BJ42" s="1" t="s">
        <v>1059</v>
      </c>
      <c r="BK42" s="1" t="s">
        <v>1060</v>
      </c>
      <c r="BL42" s="1" t="s">
        <v>574</v>
      </c>
      <c r="BM42" s="1" t="s">
        <v>1061</v>
      </c>
      <c r="BN42" s="1">
        <v>13</v>
      </c>
      <c r="BO42" s="1" t="s">
        <v>1062</v>
      </c>
      <c r="BP42" s="1" t="str">
        <f>HYPERLINK("https://nconnect.nicmar.ac.in/storage/profile/ProfilePhoto_P25700419_475938.jpg","Download")</f>
        <v>0</v>
      </c>
      <c r="BQ42" s="3"/>
      <c r="BR42" s="3"/>
      <c r="BS42" s="1" t="s">
        <v>113</v>
      </c>
      <c r="BT42" s="1" t="s">
        <v>114</v>
      </c>
      <c r="BU42" s="1" t="s">
        <v>115</v>
      </c>
      <c r="BV42" s="1" t="s">
        <v>116</v>
      </c>
      <c r="BW42" s="1"/>
    </row>
    <row r="43" spans="1:75">
      <c r="A43" s="1" t="s">
        <v>75</v>
      </c>
      <c r="B43" s="1" t="s">
        <v>76</v>
      </c>
      <c r="C43" s="1" t="s">
        <v>1063</v>
      </c>
      <c r="D43" s="1" t="s">
        <v>1064</v>
      </c>
      <c r="E43" s="1" t="s">
        <v>1065</v>
      </c>
      <c r="F43" s="1" t="s">
        <v>1066</v>
      </c>
      <c r="G43" s="1" t="s">
        <v>1067</v>
      </c>
      <c r="H43" s="1" t="s">
        <v>1068</v>
      </c>
      <c r="I43" s="1" t="s">
        <v>1069</v>
      </c>
      <c r="J43" s="1">
        <v>7058619818</v>
      </c>
      <c r="K43" s="1" t="s">
        <v>84</v>
      </c>
      <c r="L43" s="1" t="s">
        <v>1070</v>
      </c>
      <c r="M43" s="1" t="s">
        <v>86</v>
      </c>
      <c r="N43" s="1" t="s">
        <v>1071</v>
      </c>
      <c r="O43" s="1"/>
      <c r="P43" s="1" t="s">
        <v>127</v>
      </c>
      <c r="Q43" s="1" t="s">
        <v>1072</v>
      </c>
      <c r="R43" s="1" t="s">
        <v>1073</v>
      </c>
      <c r="S43" s="1">
        <v>8806477198</v>
      </c>
      <c r="T43" s="1" t="s">
        <v>1074</v>
      </c>
      <c r="U43" s="1" t="s">
        <v>1075</v>
      </c>
      <c r="V43" s="1">
        <v>7058375013</v>
      </c>
      <c r="W43" s="1" t="s">
        <v>1076</v>
      </c>
      <c r="X43" s="1" t="s">
        <v>1077</v>
      </c>
      <c r="Y43" s="1" t="s">
        <v>1078</v>
      </c>
      <c r="Z43" s="1" t="s">
        <v>95</v>
      </c>
      <c r="AA43" s="1" t="s">
        <v>1077</v>
      </c>
      <c r="AB43" s="1" t="s">
        <v>1078</v>
      </c>
      <c r="AC43" s="1" t="s">
        <v>95</v>
      </c>
      <c r="AD43" s="1">
        <v>8.54</v>
      </c>
      <c r="AE43" s="1" t="s">
        <v>96</v>
      </c>
      <c r="AF43" s="1" t="s">
        <v>1079</v>
      </c>
      <c r="AG43" s="1" t="s">
        <v>326</v>
      </c>
      <c r="AH43" s="1" t="s">
        <v>324</v>
      </c>
      <c r="AI43" s="1" t="s">
        <v>522</v>
      </c>
      <c r="AJ43" s="1">
        <v>90.8</v>
      </c>
      <c r="AK43" s="1">
        <v>0</v>
      </c>
      <c r="AL43" s="1" t="s">
        <v>1080</v>
      </c>
      <c r="AM43" s="1" t="s">
        <v>326</v>
      </c>
      <c r="AN43" s="1" t="s">
        <v>100</v>
      </c>
      <c r="AO43" s="1" t="s">
        <v>221</v>
      </c>
      <c r="AP43" s="1">
        <v>58</v>
      </c>
      <c r="AQ43" s="1">
        <v>0</v>
      </c>
      <c r="AR43" s="1" t="s">
        <v>615</v>
      </c>
      <c r="AS43" s="1" t="s">
        <v>1081</v>
      </c>
      <c r="AT43" s="1" t="s">
        <v>472</v>
      </c>
      <c r="AU43" s="1" t="s">
        <v>250</v>
      </c>
      <c r="AV43" s="1">
        <v>87.47</v>
      </c>
      <c r="AW43" s="1">
        <v>0</v>
      </c>
      <c r="AX43" s="1" t="s">
        <v>1082</v>
      </c>
      <c r="AY43" s="1" t="s">
        <v>1083</v>
      </c>
      <c r="AZ43" s="1" t="s">
        <v>253</v>
      </c>
      <c r="BA43" s="1" t="s">
        <v>108</v>
      </c>
      <c r="BB43" s="1">
        <v>70.5</v>
      </c>
      <c r="BC43" s="1">
        <v>7.8</v>
      </c>
      <c r="BD43" s="1"/>
      <c r="BE43" s="1"/>
      <c r="BF43" s="1"/>
      <c r="BG43" s="1"/>
      <c r="BH43" s="1"/>
      <c r="BI43" s="1"/>
      <c r="BJ43" s="1" t="s">
        <v>1084</v>
      </c>
      <c r="BK43" s="1" t="s">
        <v>1085</v>
      </c>
      <c r="BL43" s="1" t="s">
        <v>1086</v>
      </c>
      <c r="BM43" s="1" t="s">
        <v>1087</v>
      </c>
      <c r="BN43" s="1">
        <v>30</v>
      </c>
      <c r="BO43" s="1"/>
      <c r="BP43" s="1" t="str">
        <f>HYPERLINK("https://nconnect.nicmar.ac.in/storage/profile/ProfilePhoto_P25700591_413927.jpg","Download")</f>
        <v>0</v>
      </c>
      <c r="BQ43" s="3"/>
      <c r="BR43" s="3"/>
      <c r="BS43" s="1" t="s">
        <v>113</v>
      </c>
      <c r="BT43" s="1" t="s">
        <v>114</v>
      </c>
      <c r="BU43" s="1" t="s">
        <v>115</v>
      </c>
      <c r="BV43" s="1" t="s">
        <v>116</v>
      </c>
      <c r="BW43" s="1"/>
    </row>
    <row r="44" spans="1:75">
      <c r="A44" s="1" t="s">
        <v>75</v>
      </c>
      <c r="B44" s="1" t="s">
        <v>76</v>
      </c>
      <c r="C44" s="1" t="s">
        <v>1088</v>
      </c>
      <c r="D44" s="1" t="s">
        <v>1089</v>
      </c>
      <c r="E44" s="1"/>
      <c r="F44" s="1" t="s">
        <v>1090</v>
      </c>
      <c r="G44" s="1" t="s">
        <v>1091</v>
      </c>
      <c r="H44" s="1" t="s">
        <v>1092</v>
      </c>
      <c r="I44" s="1" t="s">
        <v>1093</v>
      </c>
      <c r="J44" s="1">
        <v>9538399704</v>
      </c>
      <c r="K44" s="1" t="s">
        <v>124</v>
      </c>
      <c r="L44" s="1" t="s">
        <v>1094</v>
      </c>
      <c r="M44" s="1" t="s">
        <v>86</v>
      </c>
      <c r="N44" s="1" t="s">
        <v>1095</v>
      </c>
      <c r="O44" s="1"/>
      <c r="P44" s="1" t="s">
        <v>88</v>
      </c>
      <c r="Q44" s="1" t="s">
        <v>1096</v>
      </c>
      <c r="R44" s="1" t="s">
        <v>1097</v>
      </c>
      <c r="S44" s="1">
        <v>9448245386</v>
      </c>
      <c r="T44" s="1" t="s">
        <v>1098</v>
      </c>
      <c r="U44" s="1" t="s">
        <v>1099</v>
      </c>
      <c r="V44" s="1">
        <v>9448293831</v>
      </c>
      <c r="W44" s="1" t="s">
        <v>1100</v>
      </c>
      <c r="X44" s="1" t="s">
        <v>1101</v>
      </c>
      <c r="Y44" s="1" t="s">
        <v>1102</v>
      </c>
      <c r="Z44" s="1" t="s">
        <v>373</v>
      </c>
      <c r="AA44" s="1" t="s">
        <v>1101</v>
      </c>
      <c r="AB44" s="1" t="s">
        <v>1102</v>
      </c>
      <c r="AC44" s="1" t="s">
        <v>373</v>
      </c>
      <c r="AD44" s="1">
        <v>8.95</v>
      </c>
      <c r="AE44" s="1" t="s">
        <v>96</v>
      </c>
      <c r="AF44" s="1" t="s">
        <v>1103</v>
      </c>
      <c r="AG44" s="1" t="s">
        <v>1104</v>
      </c>
      <c r="AH44" s="1" t="s">
        <v>1105</v>
      </c>
      <c r="AI44" s="1" t="s">
        <v>1013</v>
      </c>
      <c r="AJ44" s="1">
        <v>84.32</v>
      </c>
      <c r="AK44" s="1"/>
      <c r="AL44" s="1" t="s">
        <v>1106</v>
      </c>
      <c r="AM44" s="1" t="s">
        <v>1107</v>
      </c>
      <c r="AN44" s="1" t="s">
        <v>350</v>
      </c>
      <c r="AO44" s="1" t="s">
        <v>298</v>
      </c>
      <c r="AP44" s="1">
        <v>76.66</v>
      </c>
      <c r="AQ44" s="1"/>
      <c r="AR44" s="1"/>
      <c r="AS44" s="1"/>
      <c r="AT44" s="1"/>
      <c r="AU44" s="1"/>
      <c r="AV44" s="1"/>
      <c r="AW44" s="1"/>
      <c r="AX44" s="1" t="s">
        <v>380</v>
      </c>
      <c r="AY44" s="1" t="s">
        <v>1108</v>
      </c>
      <c r="AZ44" s="1" t="s">
        <v>1109</v>
      </c>
      <c r="BA44" s="1" t="s">
        <v>640</v>
      </c>
      <c r="BB44" s="1">
        <v>74.2</v>
      </c>
      <c r="BC44" s="1">
        <v>8.17</v>
      </c>
      <c r="BD44" s="1" t="s">
        <v>380</v>
      </c>
      <c r="BE44" s="1" t="s">
        <v>1110</v>
      </c>
      <c r="BF44" s="1" t="s">
        <v>1111</v>
      </c>
      <c r="BG44" s="1" t="s">
        <v>1112</v>
      </c>
      <c r="BH44" s="1">
        <v>81.5</v>
      </c>
      <c r="BI44" s="1">
        <v>8.9</v>
      </c>
      <c r="BJ44" s="1" t="s">
        <v>1113</v>
      </c>
      <c r="BK44" s="1" t="s">
        <v>1114</v>
      </c>
      <c r="BL44" s="1" t="s">
        <v>330</v>
      </c>
      <c r="BM44" s="1" t="s">
        <v>1115</v>
      </c>
      <c r="BN44" s="1">
        <v>20</v>
      </c>
      <c r="BO44" s="1" t="s">
        <v>1116</v>
      </c>
      <c r="BP44" s="1" t="str">
        <f>HYPERLINK("https://nconnect.nicmar.ac.in/storage/profile/ProfilePhoto_P25700371_572389.jpg","Download")</f>
        <v>0</v>
      </c>
      <c r="BQ44" s="3"/>
      <c r="BR44" s="3"/>
      <c r="BS44" s="1" t="s">
        <v>113</v>
      </c>
      <c r="BT44" s="1" t="s">
        <v>114</v>
      </c>
      <c r="BU44" s="1" t="s">
        <v>115</v>
      </c>
      <c r="BV44" s="1" t="s">
        <v>116</v>
      </c>
      <c r="BW44" s="1"/>
    </row>
    <row r="45" spans="1:75">
      <c r="A45" s="1" t="s">
        <v>75</v>
      </c>
      <c r="B45" s="1" t="s">
        <v>76</v>
      </c>
      <c r="C45" s="1" t="s">
        <v>1117</v>
      </c>
      <c r="D45" s="1" t="s">
        <v>1118</v>
      </c>
      <c r="E45" s="1" t="s">
        <v>1119</v>
      </c>
      <c r="F45" s="1" t="s">
        <v>158</v>
      </c>
      <c r="G45" s="1" t="s">
        <v>1120</v>
      </c>
      <c r="H45" s="1" t="s">
        <v>1121</v>
      </c>
      <c r="I45" s="1" t="s">
        <v>1122</v>
      </c>
      <c r="J45" s="1">
        <v>9747558878</v>
      </c>
      <c r="K45" s="1" t="s">
        <v>84</v>
      </c>
      <c r="L45" s="1" t="s">
        <v>1123</v>
      </c>
      <c r="M45" s="1" t="s">
        <v>86</v>
      </c>
      <c r="N45" s="1" t="s">
        <v>1124</v>
      </c>
      <c r="O45" s="1" t="s">
        <v>1125</v>
      </c>
      <c r="P45" s="1" t="s">
        <v>586</v>
      </c>
      <c r="Q45" s="1" t="s">
        <v>1126</v>
      </c>
      <c r="R45" s="1" t="s">
        <v>1127</v>
      </c>
      <c r="S45" s="1">
        <v>9446519121</v>
      </c>
      <c r="T45" s="1" t="s">
        <v>1128</v>
      </c>
      <c r="U45" s="1" t="s">
        <v>1129</v>
      </c>
      <c r="V45" s="1">
        <v>9447619121</v>
      </c>
      <c r="W45" s="1" t="s">
        <v>241</v>
      </c>
      <c r="X45" s="1" t="s">
        <v>1130</v>
      </c>
      <c r="Y45" s="1" t="s">
        <v>1131</v>
      </c>
      <c r="Z45" s="1" t="s">
        <v>448</v>
      </c>
      <c r="AA45" s="1" t="s">
        <v>1132</v>
      </c>
      <c r="AB45" s="1" t="s">
        <v>1131</v>
      </c>
      <c r="AC45" s="1" t="s">
        <v>448</v>
      </c>
      <c r="AD45" s="1">
        <v>8.56</v>
      </c>
      <c r="AE45" s="1" t="s">
        <v>96</v>
      </c>
      <c r="AF45" s="1" t="s">
        <v>1133</v>
      </c>
      <c r="AG45" s="1" t="s">
        <v>1134</v>
      </c>
      <c r="AH45" s="1" t="s">
        <v>99</v>
      </c>
      <c r="AI45" s="1" t="s">
        <v>166</v>
      </c>
      <c r="AJ45" s="1">
        <v>73</v>
      </c>
      <c r="AK45" s="1"/>
      <c r="AL45" s="1" t="s">
        <v>1135</v>
      </c>
      <c r="AM45" s="1" t="s">
        <v>1136</v>
      </c>
      <c r="AN45" s="1" t="s">
        <v>687</v>
      </c>
      <c r="AO45" s="1" t="s">
        <v>169</v>
      </c>
      <c r="AP45" s="1">
        <v>76.6</v>
      </c>
      <c r="AQ45" s="1"/>
      <c r="AR45" s="1"/>
      <c r="AS45" s="1"/>
      <c r="AT45" s="1"/>
      <c r="AU45" s="1"/>
      <c r="AV45" s="1"/>
      <c r="AW45" s="1"/>
      <c r="AX45" s="1" t="s">
        <v>594</v>
      </c>
      <c r="AY45" s="1" t="s">
        <v>1137</v>
      </c>
      <c r="AZ45" s="1" t="s">
        <v>104</v>
      </c>
      <c r="BA45" s="1" t="s">
        <v>475</v>
      </c>
      <c r="BB45" s="1">
        <v>77.8</v>
      </c>
      <c r="BC45" s="1">
        <v>7.78</v>
      </c>
      <c r="BD45" s="1"/>
      <c r="BE45" s="1"/>
      <c r="BF45" s="1"/>
      <c r="BG45" s="1"/>
      <c r="BH45" s="1"/>
      <c r="BI45" s="1"/>
      <c r="BJ45" s="1" t="s">
        <v>1138</v>
      </c>
      <c r="BK45" s="1"/>
      <c r="BL45" s="1"/>
      <c r="BM45" s="1" t="s">
        <v>1139</v>
      </c>
      <c r="BN45" s="1">
        <v>13</v>
      </c>
      <c r="BO45" s="1" t="s">
        <v>1140</v>
      </c>
      <c r="BP45" s="1" t="str">
        <f>HYPERLINK("https://nconnect.nicmar.ac.in/storage/profile/ProfilePhoto_P25700024_183579.jpg","Download")</f>
        <v>0</v>
      </c>
      <c r="BQ45" s="3"/>
      <c r="BR45" s="3"/>
      <c r="BS45" s="1" t="s">
        <v>113</v>
      </c>
      <c r="BT45" s="1" t="s">
        <v>114</v>
      </c>
      <c r="BU45" s="1" t="s">
        <v>115</v>
      </c>
      <c r="BV45" s="1" t="s">
        <v>116</v>
      </c>
      <c r="BW45" s="1"/>
    </row>
    <row r="46" spans="1:75">
      <c r="A46" s="1" t="s">
        <v>75</v>
      </c>
      <c r="B46" s="1" t="s">
        <v>76</v>
      </c>
      <c r="C46" s="1" t="s">
        <v>1141</v>
      </c>
      <c r="D46" s="1" t="s">
        <v>1142</v>
      </c>
      <c r="E46" s="1"/>
      <c r="F46" s="1" t="s">
        <v>956</v>
      </c>
      <c r="G46" s="1" t="s">
        <v>1143</v>
      </c>
      <c r="H46" s="1" t="s">
        <v>1144</v>
      </c>
      <c r="I46" s="1" t="s">
        <v>1145</v>
      </c>
      <c r="J46" s="1">
        <v>9207542359</v>
      </c>
      <c r="K46" s="1" t="s">
        <v>84</v>
      </c>
      <c r="L46" s="1" t="s">
        <v>1146</v>
      </c>
      <c r="M46" s="1" t="s">
        <v>86</v>
      </c>
      <c r="N46" s="1" t="s">
        <v>1147</v>
      </c>
      <c r="O46" s="1"/>
      <c r="P46" s="1" t="s">
        <v>88</v>
      </c>
      <c r="Q46" s="1" t="s">
        <v>1148</v>
      </c>
      <c r="R46" s="1" t="s">
        <v>1149</v>
      </c>
      <c r="S46" s="1">
        <v>9745564006</v>
      </c>
      <c r="T46" s="1" t="s">
        <v>1150</v>
      </c>
      <c r="U46" s="1" t="s">
        <v>1151</v>
      </c>
      <c r="V46" s="1">
        <v>8547054710</v>
      </c>
      <c r="W46" s="1" t="s">
        <v>92</v>
      </c>
      <c r="X46" s="1" t="s">
        <v>1152</v>
      </c>
      <c r="Y46" s="1" t="s">
        <v>592</v>
      </c>
      <c r="Z46" s="1" t="s">
        <v>448</v>
      </c>
      <c r="AA46" s="1" t="s">
        <v>1152</v>
      </c>
      <c r="AB46" s="1" t="s">
        <v>592</v>
      </c>
      <c r="AC46" s="1" t="s">
        <v>448</v>
      </c>
      <c r="AD46" s="1">
        <v>9.0</v>
      </c>
      <c r="AE46" s="1" t="s">
        <v>96</v>
      </c>
      <c r="AF46" s="1" t="s">
        <v>1153</v>
      </c>
      <c r="AG46" s="1" t="s">
        <v>1154</v>
      </c>
      <c r="AH46" s="1" t="s">
        <v>165</v>
      </c>
      <c r="AI46" s="1" t="s">
        <v>298</v>
      </c>
      <c r="AJ46" s="1">
        <v>81.7</v>
      </c>
      <c r="AK46" s="1">
        <v>8.6</v>
      </c>
      <c r="AL46" s="1" t="s">
        <v>1153</v>
      </c>
      <c r="AM46" s="1" t="s">
        <v>1154</v>
      </c>
      <c r="AN46" s="1" t="s">
        <v>99</v>
      </c>
      <c r="AO46" s="1" t="s">
        <v>275</v>
      </c>
      <c r="AP46" s="1">
        <v>73</v>
      </c>
      <c r="AQ46" s="1"/>
      <c r="AR46" s="1"/>
      <c r="AS46" s="1"/>
      <c r="AT46" s="1"/>
      <c r="AU46" s="1"/>
      <c r="AV46" s="1"/>
      <c r="AW46" s="1"/>
      <c r="AX46" s="1" t="s">
        <v>594</v>
      </c>
      <c r="AY46" s="1" t="s">
        <v>1155</v>
      </c>
      <c r="AZ46" s="1" t="s">
        <v>302</v>
      </c>
      <c r="BA46" s="1" t="s">
        <v>303</v>
      </c>
      <c r="BB46" s="1">
        <v>78.3</v>
      </c>
      <c r="BC46" s="1">
        <v>7.83</v>
      </c>
      <c r="BD46" s="1"/>
      <c r="BE46" s="1"/>
      <c r="BF46" s="1"/>
      <c r="BG46" s="1"/>
      <c r="BH46" s="1"/>
      <c r="BI46" s="1"/>
      <c r="BJ46" s="1" t="s">
        <v>1156</v>
      </c>
      <c r="BK46" s="1" t="s">
        <v>1157</v>
      </c>
      <c r="BL46" s="1" t="s">
        <v>1158</v>
      </c>
      <c r="BM46" s="1" t="s">
        <v>1159</v>
      </c>
      <c r="BN46" s="1">
        <v>38</v>
      </c>
      <c r="BO46" s="1" t="s">
        <v>1160</v>
      </c>
      <c r="BP46" s="1" t="str">
        <f>HYPERLINK("https://nconnect.nicmar.ac.in/storage/profile/ProfilePhoto_P25700350_594367.jpg","Download")</f>
        <v>0</v>
      </c>
      <c r="BQ46" s="3"/>
      <c r="BR46" s="3"/>
      <c r="BS46" s="1" t="s">
        <v>113</v>
      </c>
      <c r="BT46" s="1" t="s">
        <v>114</v>
      </c>
      <c r="BU46" s="1" t="s">
        <v>115</v>
      </c>
      <c r="BV46" s="1" t="s">
        <v>116</v>
      </c>
      <c r="BW46" s="1"/>
    </row>
    <row r="47" spans="1:75">
      <c r="A47" s="1" t="s">
        <v>117</v>
      </c>
      <c r="B47" s="1" t="s">
        <v>76</v>
      </c>
      <c r="C47" s="1" t="s">
        <v>1161</v>
      </c>
      <c r="D47" s="1" t="s">
        <v>1162</v>
      </c>
      <c r="E47" s="1" t="s">
        <v>1163</v>
      </c>
      <c r="F47" s="1" t="s">
        <v>1164</v>
      </c>
      <c r="G47" s="1" t="s">
        <v>1165</v>
      </c>
      <c r="H47" s="1" t="s">
        <v>1166</v>
      </c>
      <c r="I47" s="1" t="s">
        <v>1167</v>
      </c>
      <c r="J47" s="1">
        <v>9890351124</v>
      </c>
      <c r="K47" s="1" t="s">
        <v>84</v>
      </c>
      <c r="L47" s="1" t="s">
        <v>1168</v>
      </c>
      <c r="M47" s="1" t="s">
        <v>86</v>
      </c>
      <c r="N47" s="1" t="s">
        <v>654</v>
      </c>
      <c r="O47" s="1" t="s">
        <v>1169</v>
      </c>
      <c r="P47" s="1" t="s">
        <v>265</v>
      </c>
      <c r="Q47" s="1" t="s">
        <v>1170</v>
      </c>
      <c r="R47" s="1" t="s">
        <v>1163</v>
      </c>
      <c r="S47" s="1">
        <v>8208822498</v>
      </c>
      <c r="T47" s="1" t="s">
        <v>1171</v>
      </c>
      <c r="U47" s="1" t="s">
        <v>1172</v>
      </c>
      <c r="V47" s="1">
        <v>9890351124</v>
      </c>
      <c r="W47" s="1" t="s">
        <v>241</v>
      </c>
      <c r="X47" s="1" t="s">
        <v>1173</v>
      </c>
      <c r="Y47" s="1" t="s">
        <v>1174</v>
      </c>
      <c r="Z47" s="1" t="s">
        <v>95</v>
      </c>
      <c r="AA47" s="1" t="s">
        <v>1173</v>
      </c>
      <c r="AB47" s="1" t="s">
        <v>1174</v>
      </c>
      <c r="AC47" s="1" t="s">
        <v>95</v>
      </c>
      <c r="AD47" s="1">
        <v>8.81</v>
      </c>
      <c r="AE47" s="1" t="s">
        <v>96</v>
      </c>
      <c r="AF47" s="1" t="s">
        <v>1175</v>
      </c>
      <c r="AG47" s="1" t="s">
        <v>1176</v>
      </c>
      <c r="AH47" s="1" t="s">
        <v>165</v>
      </c>
      <c r="AI47" s="1" t="s">
        <v>298</v>
      </c>
      <c r="AJ47" s="1">
        <v>91.2</v>
      </c>
      <c r="AK47" s="1">
        <v>9.6</v>
      </c>
      <c r="AL47" s="1" t="s">
        <v>1175</v>
      </c>
      <c r="AM47" s="1" t="s">
        <v>1176</v>
      </c>
      <c r="AN47" s="1" t="s">
        <v>99</v>
      </c>
      <c r="AO47" s="1" t="s">
        <v>100</v>
      </c>
      <c r="AP47" s="1">
        <v>78.2</v>
      </c>
      <c r="AQ47" s="1"/>
      <c r="AR47" s="1"/>
      <c r="AS47" s="1"/>
      <c r="AT47" s="1"/>
      <c r="AU47" s="1"/>
      <c r="AV47" s="1"/>
      <c r="AW47" s="1"/>
      <c r="AX47" s="1" t="s">
        <v>1177</v>
      </c>
      <c r="AY47" s="1" t="s">
        <v>1178</v>
      </c>
      <c r="AZ47" s="1" t="s">
        <v>168</v>
      </c>
      <c r="BA47" s="1" t="s">
        <v>754</v>
      </c>
      <c r="BB47" s="1">
        <v>79.15</v>
      </c>
      <c r="BC47" s="1">
        <v>7.91</v>
      </c>
      <c r="BD47" s="1"/>
      <c r="BE47" s="1"/>
      <c r="BF47" s="1"/>
      <c r="BG47" s="1"/>
      <c r="BH47" s="1"/>
      <c r="BI47" s="1"/>
      <c r="BJ47" s="1" t="s">
        <v>1179</v>
      </c>
      <c r="BK47" s="1" t="s">
        <v>1180</v>
      </c>
      <c r="BL47" s="1" t="s">
        <v>1181</v>
      </c>
      <c r="BM47" s="1" t="s">
        <v>1182</v>
      </c>
      <c r="BN47" s="1">
        <v>8</v>
      </c>
      <c r="BO47" s="1" t="s">
        <v>1183</v>
      </c>
      <c r="BP47" s="1" t="str">
        <f>HYPERLINK("https://nconnect.nicmar.ac.in/storage/profile/ProfilePhoto_P25701132_857361.jpg","Download")</f>
        <v>0</v>
      </c>
      <c r="BQ47" s="3"/>
      <c r="BR47" s="3"/>
      <c r="BS47" s="1" t="s">
        <v>113</v>
      </c>
      <c r="BT47" s="1" t="s">
        <v>114</v>
      </c>
      <c r="BU47" s="1" t="s">
        <v>115</v>
      </c>
      <c r="BV47" s="1" t="s">
        <v>116</v>
      </c>
      <c r="BW47" s="1"/>
    </row>
    <row r="48" spans="1:75">
      <c r="A48" s="1" t="s">
        <v>75</v>
      </c>
      <c r="B48" s="1" t="s">
        <v>76</v>
      </c>
      <c r="C48" s="1" t="s">
        <v>1184</v>
      </c>
      <c r="D48" s="1" t="s">
        <v>1185</v>
      </c>
      <c r="E48" s="1"/>
      <c r="F48" s="1" t="s">
        <v>1186</v>
      </c>
      <c r="G48" s="1" t="s">
        <v>1187</v>
      </c>
      <c r="H48" s="1" t="s">
        <v>1188</v>
      </c>
      <c r="I48" s="1" t="s">
        <v>1189</v>
      </c>
      <c r="J48" s="1">
        <v>9384198048</v>
      </c>
      <c r="K48" s="1" t="s">
        <v>84</v>
      </c>
      <c r="L48" s="1" t="s">
        <v>1190</v>
      </c>
      <c r="M48" s="1" t="s">
        <v>86</v>
      </c>
      <c r="N48" s="1" t="s">
        <v>536</v>
      </c>
      <c r="O48" s="1"/>
      <c r="P48" s="1" t="s">
        <v>127</v>
      </c>
      <c r="Q48" s="1" t="s">
        <v>1191</v>
      </c>
      <c r="R48" s="1" t="s">
        <v>1192</v>
      </c>
      <c r="S48" s="1">
        <v>9425789216</v>
      </c>
      <c r="T48" s="1" t="s">
        <v>1193</v>
      </c>
      <c r="U48" s="1" t="s">
        <v>1194</v>
      </c>
      <c r="V48" s="1">
        <v>9425120617</v>
      </c>
      <c r="W48" s="1" t="s">
        <v>680</v>
      </c>
      <c r="X48" s="1" t="s">
        <v>1195</v>
      </c>
      <c r="Y48" s="1" t="s">
        <v>1196</v>
      </c>
      <c r="Z48" s="1" t="s">
        <v>272</v>
      </c>
      <c r="AA48" s="1" t="s">
        <v>1195</v>
      </c>
      <c r="AB48" s="1" t="s">
        <v>1196</v>
      </c>
      <c r="AC48" s="1" t="s">
        <v>272</v>
      </c>
      <c r="AD48" s="1">
        <v>9.03</v>
      </c>
      <c r="AE48" s="1" t="s">
        <v>96</v>
      </c>
      <c r="AF48" s="1" t="s">
        <v>1197</v>
      </c>
      <c r="AG48" s="1" t="s">
        <v>1198</v>
      </c>
      <c r="AH48" s="1" t="s">
        <v>1199</v>
      </c>
      <c r="AI48" s="1" t="s">
        <v>1013</v>
      </c>
      <c r="AJ48" s="1">
        <v>72.2</v>
      </c>
      <c r="AK48" s="1">
        <v>7.6</v>
      </c>
      <c r="AL48" s="1" t="s">
        <v>1200</v>
      </c>
      <c r="AM48" s="1" t="s">
        <v>1201</v>
      </c>
      <c r="AN48" s="1" t="s">
        <v>519</v>
      </c>
      <c r="AO48" s="1" t="s">
        <v>298</v>
      </c>
      <c r="AP48" s="1">
        <v>68</v>
      </c>
      <c r="AQ48" s="1"/>
      <c r="AR48" s="1"/>
      <c r="AS48" s="1"/>
      <c r="AT48" s="1"/>
      <c r="AU48" s="1"/>
      <c r="AV48" s="1"/>
      <c r="AW48" s="1"/>
      <c r="AX48" s="1" t="s">
        <v>1202</v>
      </c>
      <c r="AY48" s="1" t="s">
        <v>1203</v>
      </c>
      <c r="AZ48" s="1" t="s">
        <v>1204</v>
      </c>
      <c r="BA48" s="1" t="s">
        <v>170</v>
      </c>
      <c r="BB48" s="1">
        <v>72.8</v>
      </c>
      <c r="BC48" s="1">
        <v>7.28</v>
      </c>
      <c r="BD48" s="1"/>
      <c r="BE48" s="1"/>
      <c r="BF48" s="1"/>
      <c r="BG48" s="1"/>
      <c r="BH48" s="1"/>
      <c r="BI48" s="1"/>
      <c r="BJ48" s="1" t="s">
        <v>1205</v>
      </c>
      <c r="BK48" s="1" t="s">
        <v>1206</v>
      </c>
      <c r="BL48" s="1" t="s">
        <v>599</v>
      </c>
      <c r="BM48" s="1" t="s">
        <v>1207</v>
      </c>
      <c r="BN48" s="1">
        <v>15</v>
      </c>
      <c r="BO48" s="1" t="s">
        <v>1208</v>
      </c>
      <c r="BP48" s="1" t="str">
        <f>HYPERLINK("https://nconnect.nicmar.ac.in/storage/profile/ProfilePhoto_P25700418_528617.jpg","Download")</f>
        <v>0</v>
      </c>
      <c r="BQ48" s="3"/>
      <c r="BR48" s="3"/>
      <c r="BS48" s="1" t="s">
        <v>113</v>
      </c>
      <c r="BT48" s="1" t="s">
        <v>114</v>
      </c>
      <c r="BU48" s="1" t="s">
        <v>115</v>
      </c>
      <c r="BV48" s="1" t="s">
        <v>116</v>
      </c>
      <c r="BW48" s="1"/>
    </row>
    <row r="49" spans="1:75">
      <c r="A49" s="1" t="s">
        <v>75</v>
      </c>
      <c r="B49" s="1" t="s">
        <v>76</v>
      </c>
      <c r="C49" s="1" t="s">
        <v>1209</v>
      </c>
      <c r="D49" s="1" t="s">
        <v>1210</v>
      </c>
      <c r="E49" s="1" t="s">
        <v>1211</v>
      </c>
      <c r="F49" s="1" t="s">
        <v>1212</v>
      </c>
      <c r="G49" s="1" t="s">
        <v>1213</v>
      </c>
      <c r="H49" s="1" t="s">
        <v>1214</v>
      </c>
      <c r="I49" s="1" t="s">
        <v>1215</v>
      </c>
      <c r="J49" s="1">
        <v>9526316048</v>
      </c>
      <c r="K49" s="1" t="s">
        <v>84</v>
      </c>
      <c r="L49" s="1" t="s">
        <v>1216</v>
      </c>
      <c r="M49" s="1" t="s">
        <v>86</v>
      </c>
      <c r="N49" s="1" t="s">
        <v>1217</v>
      </c>
      <c r="O49" s="1"/>
      <c r="P49" s="1" t="s">
        <v>1218</v>
      </c>
      <c r="Q49" s="1" t="s">
        <v>1219</v>
      </c>
      <c r="R49" s="1" t="s">
        <v>1220</v>
      </c>
      <c r="S49" s="1">
        <v>9446570916</v>
      </c>
      <c r="T49" s="1" t="s">
        <v>1221</v>
      </c>
      <c r="U49" s="1" t="s">
        <v>1222</v>
      </c>
      <c r="V49" s="1">
        <v>9446330916</v>
      </c>
      <c r="W49" s="1" t="s">
        <v>1223</v>
      </c>
      <c r="X49" s="1" t="s">
        <v>1224</v>
      </c>
      <c r="Y49" s="1" t="s">
        <v>1131</v>
      </c>
      <c r="Z49" s="1" t="s">
        <v>448</v>
      </c>
      <c r="AA49" s="1" t="s">
        <v>1224</v>
      </c>
      <c r="AB49" s="1" t="s">
        <v>1131</v>
      </c>
      <c r="AC49" s="1" t="s">
        <v>448</v>
      </c>
      <c r="AD49" s="1">
        <v>8.72</v>
      </c>
      <c r="AE49" s="1" t="s">
        <v>96</v>
      </c>
      <c r="AF49" s="1" t="s">
        <v>1225</v>
      </c>
      <c r="AG49" s="1" t="s">
        <v>245</v>
      </c>
      <c r="AH49" s="1" t="s">
        <v>99</v>
      </c>
      <c r="AI49" s="1" t="s">
        <v>275</v>
      </c>
      <c r="AJ49" s="1">
        <v>87.8</v>
      </c>
      <c r="AK49" s="1"/>
      <c r="AL49" s="1" t="s">
        <v>1226</v>
      </c>
      <c r="AM49" s="1" t="s">
        <v>1227</v>
      </c>
      <c r="AN49" s="1" t="s">
        <v>472</v>
      </c>
      <c r="AO49" s="1" t="s">
        <v>104</v>
      </c>
      <c r="AP49" s="1">
        <v>81.5</v>
      </c>
      <c r="AQ49" s="1"/>
      <c r="AR49" s="1"/>
      <c r="AS49" s="1"/>
      <c r="AT49" s="1"/>
      <c r="AU49" s="1"/>
      <c r="AV49" s="1"/>
      <c r="AW49" s="1"/>
      <c r="AX49" s="1" t="s">
        <v>594</v>
      </c>
      <c r="AY49" s="1" t="s">
        <v>1228</v>
      </c>
      <c r="AZ49" s="1" t="s">
        <v>1111</v>
      </c>
      <c r="BA49" s="1" t="s">
        <v>108</v>
      </c>
      <c r="BB49" s="1">
        <v>74.6</v>
      </c>
      <c r="BC49" s="1">
        <v>7.46</v>
      </c>
      <c r="BD49" s="1"/>
      <c r="BE49" s="1"/>
      <c r="BF49" s="1"/>
      <c r="BG49" s="1"/>
      <c r="BH49" s="1"/>
      <c r="BI49" s="1"/>
      <c r="BJ49" s="1" t="s">
        <v>476</v>
      </c>
      <c r="BK49" s="1" t="s">
        <v>1229</v>
      </c>
      <c r="BL49" s="1" t="s">
        <v>1230</v>
      </c>
      <c r="BM49" s="1" t="s">
        <v>1231</v>
      </c>
      <c r="BN49" s="1">
        <v>10</v>
      </c>
      <c r="BO49" s="1"/>
      <c r="BP49" s="1" t="str">
        <f>HYPERLINK("https://nconnect.nicmar.ac.in/storage/profile/ProfilePhoto_P25700103_548732.jpg","Download")</f>
        <v>0</v>
      </c>
      <c r="BQ49" s="3"/>
      <c r="BR49" s="3"/>
      <c r="BS49" s="1" t="s">
        <v>113</v>
      </c>
      <c r="BT49" s="1" t="s">
        <v>114</v>
      </c>
      <c r="BU49" s="1" t="s">
        <v>115</v>
      </c>
      <c r="BV49" s="1" t="s">
        <v>116</v>
      </c>
      <c r="BW49" s="1"/>
    </row>
    <row r="50" spans="1:75">
      <c r="A50" s="1" t="s">
        <v>75</v>
      </c>
      <c r="B50" s="1" t="s">
        <v>76</v>
      </c>
      <c r="C50" s="1" t="s">
        <v>1232</v>
      </c>
      <c r="D50" s="1" t="s">
        <v>1233</v>
      </c>
      <c r="E50" s="1"/>
      <c r="F50" s="1" t="s">
        <v>1234</v>
      </c>
      <c r="G50" s="1" t="s">
        <v>1235</v>
      </c>
      <c r="H50" s="1" t="s">
        <v>1236</v>
      </c>
      <c r="I50" s="1" t="s">
        <v>1237</v>
      </c>
      <c r="J50" s="1">
        <v>8919304008</v>
      </c>
      <c r="K50" s="1" t="s">
        <v>84</v>
      </c>
      <c r="L50" s="1" t="s">
        <v>1238</v>
      </c>
      <c r="M50" s="1" t="s">
        <v>86</v>
      </c>
      <c r="N50" s="1" t="s">
        <v>1239</v>
      </c>
      <c r="O50" s="1"/>
      <c r="P50" s="1" t="s">
        <v>88</v>
      </c>
      <c r="Q50" s="1" t="s">
        <v>1240</v>
      </c>
      <c r="R50" s="1" t="s">
        <v>1241</v>
      </c>
      <c r="S50" s="1">
        <v>9866349968</v>
      </c>
      <c r="T50" s="1" t="s">
        <v>1242</v>
      </c>
      <c r="U50" s="1" t="s">
        <v>1243</v>
      </c>
      <c r="V50" s="1">
        <v>9491222511</v>
      </c>
      <c r="W50" s="1" t="s">
        <v>680</v>
      </c>
      <c r="X50" s="1" t="s">
        <v>1244</v>
      </c>
      <c r="Y50" s="1" t="s">
        <v>1245</v>
      </c>
      <c r="Z50" s="1" t="s">
        <v>162</v>
      </c>
      <c r="AA50" s="1" t="s">
        <v>1246</v>
      </c>
      <c r="AB50" s="1" t="s">
        <v>1245</v>
      </c>
      <c r="AC50" s="1" t="s">
        <v>162</v>
      </c>
      <c r="AD50" s="1">
        <v>8.59</v>
      </c>
      <c r="AE50" s="1" t="s">
        <v>96</v>
      </c>
      <c r="AF50" s="1" t="s">
        <v>1247</v>
      </c>
      <c r="AG50" s="1" t="s">
        <v>1248</v>
      </c>
      <c r="AH50" s="1" t="s">
        <v>100</v>
      </c>
      <c r="AI50" s="1" t="s">
        <v>138</v>
      </c>
      <c r="AJ50" s="1">
        <v>82</v>
      </c>
      <c r="AK50" s="1">
        <v>8.2</v>
      </c>
      <c r="AL50" s="1" t="s">
        <v>1249</v>
      </c>
      <c r="AM50" s="1" t="s">
        <v>1248</v>
      </c>
      <c r="AN50" s="1" t="s">
        <v>170</v>
      </c>
      <c r="AO50" s="1" t="s">
        <v>523</v>
      </c>
      <c r="AP50" s="1">
        <v>81.4</v>
      </c>
      <c r="AQ50" s="1">
        <v>8.14</v>
      </c>
      <c r="AR50" s="1"/>
      <c r="AS50" s="1"/>
      <c r="AT50" s="1"/>
      <c r="AU50" s="1"/>
      <c r="AV50" s="1"/>
      <c r="AW50" s="1"/>
      <c r="AX50" s="1" t="s">
        <v>1250</v>
      </c>
      <c r="AY50" s="1" t="s">
        <v>1251</v>
      </c>
      <c r="AZ50" s="1" t="s">
        <v>523</v>
      </c>
      <c r="BA50" s="1" t="s">
        <v>145</v>
      </c>
      <c r="BB50" s="1">
        <v>71.2</v>
      </c>
      <c r="BC50" s="1">
        <v>7.12</v>
      </c>
      <c r="BD50" s="1"/>
      <c r="BE50" s="1"/>
      <c r="BF50" s="1"/>
      <c r="BG50" s="1"/>
      <c r="BH50" s="1"/>
      <c r="BI50" s="1"/>
      <c r="BJ50" s="1" t="s">
        <v>1252</v>
      </c>
      <c r="BK50" s="1"/>
      <c r="BL50" s="1"/>
      <c r="BM50" s="1" t="s">
        <v>1253</v>
      </c>
      <c r="BN50" s="1">
        <v>11</v>
      </c>
      <c r="BO50" s="1" t="s">
        <v>1254</v>
      </c>
      <c r="BP50" s="1" t="str">
        <f>HYPERLINK("https://nconnect.nicmar.ac.in/storage/profile/ProfilePhoto_P25700297_213596.jpg","Download")</f>
        <v>0</v>
      </c>
      <c r="BQ50" s="3"/>
      <c r="BR50" s="3"/>
      <c r="BS50" s="1" t="s">
        <v>113</v>
      </c>
      <c r="BT50" s="1" t="s">
        <v>114</v>
      </c>
      <c r="BU50" s="1" t="s">
        <v>115</v>
      </c>
      <c r="BV50" s="1" t="s">
        <v>116</v>
      </c>
      <c r="BW50" s="1"/>
    </row>
    <row r="51" spans="1:75">
      <c r="A51" s="1" t="s">
        <v>75</v>
      </c>
      <c r="B51" s="1" t="s">
        <v>76</v>
      </c>
      <c r="C51" s="1" t="s">
        <v>1255</v>
      </c>
      <c r="D51" s="1" t="s">
        <v>1256</v>
      </c>
      <c r="E51" s="1"/>
      <c r="F51" s="1" t="s">
        <v>1257</v>
      </c>
      <c r="G51" s="1" t="s">
        <v>1258</v>
      </c>
      <c r="H51" s="1" t="s">
        <v>1259</v>
      </c>
      <c r="I51" s="1" t="s">
        <v>1260</v>
      </c>
      <c r="J51" s="1">
        <v>8505965550</v>
      </c>
      <c r="K51" s="1" t="s">
        <v>84</v>
      </c>
      <c r="L51" s="1" t="s">
        <v>1261</v>
      </c>
      <c r="M51" s="1" t="s">
        <v>86</v>
      </c>
      <c r="N51" s="1" t="s">
        <v>743</v>
      </c>
      <c r="O51" s="1"/>
      <c r="P51" s="1" t="s">
        <v>127</v>
      </c>
      <c r="Q51" s="1" t="s">
        <v>1262</v>
      </c>
      <c r="R51" s="1" t="s">
        <v>1263</v>
      </c>
      <c r="S51" s="1">
        <v>8505965550</v>
      </c>
      <c r="T51" s="1" t="s">
        <v>1264</v>
      </c>
      <c r="U51" s="1" t="s">
        <v>1265</v>
      </c>
      <c r="V51" s="1">
        <v>8505965550</v>
      </c>
      <c r="W51" s="1" t="s">
        <v>92</v>
      </c>
      <c r="X51" s="1" t="s">
        <v>1266</v>
      </c>
      <c r="Y51" s="1" t="s">
        <v>1267</v>
      </c>
      <c r="Z51" s="1" t="s">
        <v>1268</v>
      </c>
      <c r="AA51" s="1" t="s">
        <v>1266</v>
      </c>
      <c r="AB51" s="1" t="s">
        <v>1267</v>
      </c>
      <c r="AC51" s="1" t="s">
        <v>1268</v>
      </c>
      <c r="AD51" s="1">
        <v>9.0</v>
      </c>
      <c r="AE51" s="1" t="s">
        <v>96</v>
      </c>
      <c r="AF51" s="1" t="s">
        <v>1269</v>
      </c>
      <c r="AG51" s="1" t="s">
        <v>1270</v>
      </c>
      <c r="AH51" s="1" t="s">
        <v>193</v>
      </c>
      <c r="AI51" s="1" t="s">
        <v>138</v>
      </c>
      <c r="AJ51" s="1">
        <v>88</v>
      </c>
      <c r="AK51" s="1"/>
      <c r="AL51" s="1" t="s">
        <v>1269</v>
      </c>
      <c r="AM51" s="1" t="s">
        <v>1270</v>
      </c>
      <c r="AN51" s="1" t="s">
        <v>1271</v>
      </c>
      <c r="AO51" s="1" t="s">
        <v>523</v>
      </c>
      <c r="AP51" s="1">
        <v>85.5</v>
      </c>
      <c r="AQ51" s="1"/>
      <c r="AR51" s="1"/>
      <c r="AS51" s="1"/>
      <c r="AT51" s="1"/>
      <c r="AU51" s="1"/>
      <c r="AV51" s="1"/>
      <c r="AW51" s="1"/>
      <c r="AX51" s="1" t="s">
        <v>1272</v>
      </c>
      <c r="AY51" s="1" t="s">
        <v>1272</v>
      </c>
      <c r="AZ51" s="1" t="s">
        <v>1273</v>
      </c>
      <c r="BA51" s="1" t="s">
        <v>145</v>
      </c>
      <c r="BB51" s="1">
        <v>76</v>
      </c>
      <c r="BC51" s="1">
        <v>7.6</v>
      </c>
      <c r="BD51" s="1"/>
      <c r="BE51" s="1"/>
      <c r="BF51" s="1"/>
      <c r="BG51" s="1"/>
      <c r="BH51" s="1"/>
      <c r="BI51" s="1"/>
      <c r="BJ51" s="1" t="s">
        <v>1274</v>
      </c>
      <c r="BK51" s="1"/>
      <c r="BL51" s="1"/>
      <c r="BM51" s="1" t="s">
        <v>1275</v>
      </c>
      <c r="BN51" s="1">
        <v>21</v>
      </c>
      <c r="BO51" s="1" t="s">
        <v>1276</v>
      </c>
      <c r="BP51" s="1" t="str">
        <f>HYPERLINK("https://nconnect.nicmar.ac.in/storage/profile/ProfilePhoto_P25700478_489325.jpg","Download")</f>
        <v>0</v>
      </c>
      <c r="BQ51" s="3"/>
      <c r="BR51" s="3"/>
      <c r="BS51" s="1" t="s">
        <v>113</v>
      </c>
      <c r="BT51" s="1" t="s">
        <v>114</v>
      </c>
      <c r="BU51" s="1" t="s">
        <v>115</v>
      </c>
      <c r="BV51" s="1" t="s">
        <v>116</v>
      </c>
      <c r="BW51" s="1"/>
    </row>
    <row r="52" spans="1:75">
      <c r="A52" s="1" t="s">
        <v>75</v>
      </c>
      <c r="B52" s="1" t="s">
        <v>76</v>
      </c>
      <c r="C52" s="1" t="s">
        <v>1277</v>
      </c>
      <c r="D52" s="1" t="s">
        <v>1278</v>
      </c>
      <c r="E52" s="1"/>
      <c r="F52" s="1" t="s">
        <v>1279</v>
      </c>
      <c r="G52" s="1" t="s">
        <v>1280</v>
      </c>
      <c r="H52" s="1" t="s">
        <v>1281</v>
      </c>
      <c r="I52" s="1" t="s">
        <v>1282</v>
      </c>
      <c r="J52" s="1">
        <v>9345734480</v>
      </c>
      <c r="K52" s="1" t="s">
        <v>124</v>
      </c>
      <c r="L52" s="1" t="s">
        <v>1283</v>
      </c>
      <c r="M52" s="1" t="s">
        <v>86</v>
      </c>
      <c r="N52" s="1" t="s">
        <v>1284</v>
      </c>
      <c r="O52" s="1"/>
      <c r="P52" s="1" t="s">
        <v>88</v>
      </c>
      <c r="Q52" s="1" t="s">
        <v>1285</v>
      </c>
      <c r="R52" s="1" t="s">
        <v>1286</v>
      </c>
      <c r="S52" s="1">
        <v>9443622246</v>
      </c>
      <c r="T52" s="1" t="s">
        <v>1287</v>
      </c>
      <c r="U52" s="1" t="s">
        <v>1288</v>
      </c>
      <c r="V52" s="1">
        <v>8072537791</v>
      </c>
      <c r="W52" s="1" t="s">
        <v>680</v>
      </c>
      <c r="X52" s="1" t="s">
        <v>1289</v>
      </c>
      <c r="Y52" s="1" t="s">
        <v>1290</v>
      </c>
      <c r="Z52" s="1" t="s">
        <v>1291</v>
      </c>
      <c r="AA52" s="1" t="s">
        <v>1289</v>
      </c>
      <c r="AB52" s="1" t="s">
        <v>1290</v>
      </c>
      <c r="AC52" s="1" t="s">
        <v>1291</v>
      </c>
      <c r="AD52" s="1">
        <v>9.08</v>
      </c>
      <c r="AE52" s="1" t="s">
        <v>96</v>
      </c>
      <c r="AF52" s="1" t="s">
        <v>1292</v>
      </c>
      <c r="AG52" s="1" t="s">
        <v>1293</v>
      </c>
      <c r="AH52" s="1" t="s">
        <v>99</v>
      </c>
      <c r="AI52" s="1" t="s">
        <v>275</v>
      </c>
      <c r="AJ52" s="1">
        <v>92.2</v>
      </c>
      <c r="AK52" s="1"/>
      <c r="AL52" s="1" t="s">
        <v>1292</v>
      </c>
      <c r="AM52" s="1" t="s">
        <v>1293</v>
      </c>
      <c r="AN52" s="1" t="s">
        <v>472</v>
      </c>
      <c r="AO52" s="1" t="s">
        <v>473</v>
      </c>
      <c r="AP52" s="1">
        <v>74.83</v>
      </c>
      <c r="AQ52" s="1"/>
      <c r="AR52" s="1"/>
      <c r="AS52" s="1"/>
      <c r="AT52" s="1"/>
      <c r="AU52" s="1"/>
      <c r="AV52" s="1"/>
      <c r="AW52" s="1"/>
      <c r="AX52" s="1" t="s">
        <v>1294</v>
      </c>
      <c r="AY52" s="1" t="s">
        <v>1294</v>
      </c>
      <c r="AZ52" s="1" t="s">
        <v>1111</v>
      </c>
      <c r="BA52" s="1" t="s">
        <v>948</v>
      </c>
      <c r="BB52" s="1">
        <v>73.8</v>
      </c>
      <c r="BC52" s="1">
        <v>7.38</v>
      </c>
      <c r="BD52" s="1"/>
      <c r="BE52" s="1"/>
      <c r="BF52" s="1"/>
      <c r="BG52" s="1"/>
      <c r="BH52" s="1"/>
      <c r="BI52" s="1"/>
      <c r="BJ52" s="1" t="s">
        <v>1295</v>
      </c>
      <c r="BK52" s="1" t="s">
        <v>1296</v>
      </c>
      <c r="BL52" s="1" t="s">
        <v>1297</v>
      </c>
      <c r="BM52" s="1" t="s">
        <v>1298</v>
      </c>
      <c r="BN52" s="1">
        <v>22</v>
      </c>
      <c r="BO52" s="1" t="s">
        <v>1299</v>
      </c>
      <c r="BP52" s="1" t="str">
        <f>HYPERLINK("https://nconnect.nicmar.ac.in/storage/profile/ProfilePhoto_P25700613_197586.jpg","Download")</f>
        <v>0</v>
      </c>
      <c r="BQ52" s="3"/>
      <c r="BR52" s="3"/>
      <c r="BS52" s="1" t="s">
        <v>113</v>
      </c>
      <c r="BT52" s="1" t="s">
        <v>114</v>
      </c>
      <c r="BU52" s="1" t="s">
        <v>115</v>
      </c>
      <c r="BV52" s="1" t="s">
        <v>116</v>
      </c>
      <c r="BW52" s="1"/>
    </row>
    <row r="53" spans="1:75">
      <c r="A53" s="1" t="s">
        <v>75</v>
      </c>
      <c r="B53" s="1" t="s">
        <v>76</v>
      </c>
      <c r="C53" s="1" t="s">
        <v>1300</v>
      </c>
      <c r="D53" s="1" t="s">
        <v>1301</v>
      </c>
      <c r="E53" s="1"/>
      <c r="F53" s="1" t="s">
        <v>1302</v>
      </c>
      <c r="G53" s="1" t="s">
        <v>1303</v>
      </c>
      <c r="H53" s="1" t="s">
        <v>1304</v>
      </c>
      <c r="I53" s="1" t="s">
        <v>1305</v>
      </c>
      <c r="J53" s="1">
        <v>9678538506</v>
      </c>
      <c r="K53" s="1" t="s">
        <v>84</v>
      </c>
      <c r="L53" s="1" t="s">
        <v>1306</v>
      </c>
      <c r="M53" s="1" t="s">
        <v>86</v>
      </c>
      <c r="N53" s="1" t="s">
        <v>1307</v>
      </c>
      <c r="O53" s="1"/>
      <c r="P53" s="1" t="s">
        <v>184</v>
      </c>
      <c r="Q53" s="1" t="s">
        <v>1308</v>
      </c>
      <c r="R53" s="1" t="s">
        <v>1309</v>
      </c>
      <c r="S53" s="1">
        <v>9613177123</v>
      </c>
      <c r="T53" s="1" t="s">
        <v>211</v>
      </c>
      <c r="U53" s="1" t="s">
        <v>1310</v>
      </c>
      <c r="V53" s="1">
        <v>9101597034</v>
      </c>
      <c r="W53" s="1" t="s">
        <v>92</v>
      </c>
      <c r="X53" s="1" t="s">
        <v>1311</v>
      </c>
      <c r="Y53" s="1" t="s">
        <v>1312</v>
      </c>
      <c r="Z53" s="1" t="s">
        <v>1313</v>
      </c>
      <c r="AA53" s="1" t="s">
        <v>1311</v>
      </c>
      <c r="AB53" s="1" t="s">
        <v>1312</v>
      </c>
      <c r="AC53" s="1" t="s">
        <v>1313</v>
      </c>
      <c r="AD53" s="1">
        <v>9.31</v>
      </c>
      <c r="AE53" s="1" t="s">
        <v>96</v>
      </c>
      <c r="AF53" s="1" t="s">
        <v>1314</v>
      </c>
      <c r="AG53" s="1" t="s">
        <v>1315</v>
      </c>
      <c r="AH53" s="1" t="s">
        <v>1105</v>
      </c>
      <c r="AI53" s="1" t="s">
        <v>1013</v>
      </c>
      <c r="AJ53" s="1">
        <v>87.4</v>
      </c>
      <c r="AK53" s="1">
        <v>9.2</v>
      </c>
      <c r="AL53" s="1" t="s">
        <v>1316</v>
      </c>
      <c r="AM53" s="1" t="s">
        <v>1317</v>
      </c>
      <c r="AN53" s="1" t="s">
        <v>165</v>
      </c>
      <c r="AO53" s="1" t="s">
        <v>324</v>
      </c>
      <c r="AP53" s="1">
        <v>87.4</v>
      </c>
      <c r="AQ53" s="1"/>
      <c r="AR53" s="1"/>
      <c r="AS53" s="1"/>
      <c r="AT53" s="1"/>
      <c r="AU53" s="1"/>
      <c r="AV53" s="1"/>
      <c r="AW53" s="1"/>
      <c r="AX53" s="1" t="s">
        <v>1318</v>
      </c>
      <c r="AY53" s="1" t="s">
        <v>1319</v>
      </c>
      <c r="AZ53" s="1" t="s">
        <v>1109</v>
      </c>
      <c r="BA53" s="1" t="s">
        <v>169</v>
      </c>
      <c r="BB53" s="1">
        <v>71.42</v>
      </c>
      <c r="BC53" s="1"/>
      <c r="BD53" s="1"/>
      <c r="BE53" s="1"/>
      <c r="BF53" s="1"/>
      <c r="BG53" s="1"/>
      <c r="BH53" s="1"/>
      <c r="BI53" s="1"/>
      <c r="BJ53" s="1" t="s">
        <v>1320</v>
      </c>
      <c r="BK53" s="1" t="s">
        <v>1321</v>
      </c>
      <c r="BL53" s="1" t="s">
        <v>330</v>
      </c>
      <c r="BM53" s="1" t="s">
        <v>1322</v>
      </c>
      <c r="BN53" s="1">
        <v>8</v>
      </c>
      <c r="BO53" s="1"/>
      <c r="BP53" s="1" t="str">
        <f>HYPERLINK("https://nconnect.nicmar.ac.in/storage/profile/ProfilePhoto_P25700476_725986.jpg","Download")</f>
        <v>0</v>
      </c>
      <c r="BQ53" s="3"/>
      <c r="BR53" s="3"/>
      <c r="BS53" s="1" t="s">
        <v>113</v>
      </c>
      <c r="BT53" s="1" t="s">
        <v>114</v>
      </c>
      <c r="BU53" s="1" t="s">
        <v>115</v>
      </c>
      <c r="BV53" s="1" t="s">
        <v>116</v>
      </c>
      <c r="BW53" s="1"/>
    </row>
    <row r="54" spans="1:75">
      <c r="A54" s="1" t="s">
        <v>75</v>
      </c>
      <c r="B54" s="1" t="s">
        <v>76</v>
      </c>
      <c r="C54" s="1" t="s">
        <v>1323</v>
      </c>
      <c r="D54" s="1" t="s">
        <v>1324</v>
      </c>
      <c r="E54" s="1" t="s">
        <v>804</v>
      </c>
      <c r="F54" s="1" t="s">
        <v>1325</v>
      </c>
      <c r="G54" s="1" t="s">
        <v>1326</v>
      </c>
      <c r="H54" s="1" t="s">
        <v>1327</v>
      </c>
      <c r="I54" s="1" t="s">
        <v>1328</v>
      </c>
      <c r="J54" s="1">
        <v>7776833773</v>
      </c>
      <c r="K54" s="1" t="s">
        <v>84</v>
      </c>
      <c r="L54" s="1" t="s">
        <v>1329</v>
      </c>
      <c r="M54" s="1" t="s">
        <v>86</v>
      </c>
      <c r="N54" s="1" t="s">
        <v>237</v>
      </c>
      <c r="O54" s="1"/>
      <c r="P54" s="1" t="s">
        <v>184</v>
      </c>
      <c r="Q54" s="1" t="s">
        <v>1330</v>
      </c>
      <c r="R54" s="1" t="s">
        <v>804</v>
      </c>
      <c r="S54" s="1">
        <v>7620077100</v>
      </c>
      <c r="T54" s="1" t="s">
        <v>369</v>
      </c>
      <c r="U54" s="1" t="s">
        <v>1331</v>
      </c>
      <c r="V54" s="1">
        <v>7776833773</v>
      </c>
      <c r="W54" s="1" t="s">
        <v>1332</v>
      </c>
      <c r="X54" s="1" t="s">
        <v>1333</v>
      </c>
      <c r="Y54" s="1" t="s">
        <v>1334</v>
      </c>
      <c r="Z54" s="1" t="s">
        <v>95</v>
      </c>
      <c r="AA54" s="1" t="s">
        <v>1333</v>
      </c>
      <c r="AB54" s="1" t="s">
        <v>1334</v>
      </c>
      <c r="AC54" s="1" t="s">
        <v>95</v>
      </c>
      <c r="AD54" s="1">
        <v>9.03</v>
      </c>
      <c r="AE54" s="1" t="s">
        <v>96</v>
      </c>
      <c r="AF54" s="1" t="s">
        <v>1335</v>
      </c>
      <c r="AG54" s="1" t="s">
        <v>1336</v>
      </c>
      <c r="AH54" s="1" t="s">
        <v>324</v>
      </c>
      <c r="AI54" s="1" t="s">
        <v>569</v>
      </c>
      <c r="AJ54" s="1">
        <v>93.2</v>
      </c>
      <c r="AK54" s="1"/>
      <c r="AL54" s="1" t="s">
        <v>1337</v>
      </c>
      <c r="AM54" s="1" t="s">
        <v>1338</v>
      </c>
      <c r="AN54" s="1" t="s">
        <v>100</v>
      </c>
      <c r="AO54" s="1" t="s">
        <v>495</v>
      </c>
      <c r="AP54" s="1">
        <v>76.77</v>
      </c>
      <c r="AQ54" s="1"/>
      <c r="AR54" s="1"/>
      <c r="AS54" s="1"/>
      <c r="AT54" s="1"/>
      <c r="AU54" s="1"/>
      <c r="AV54" s="1"/>
      <c r="AW54" s="1"/>
      <c r="AX54" s="1" t="s">
        <v>105</v>
      </c>
      <c r="AY54" s="1" t="s">
        <v>1339</v>
      </c>
      <c r="AZ54" s="1" t="s">
        <v>687</v>
      </c>
      <c r="BA54" s="1" t="s">
        <v>353</v>
      </c>
      <c r="BB54" s="1">
        <v>87</v>
      </c>
      <c r="BC54" s="1">
        <v>9.45</v>
      </c>
      <c r="BD54" s="1"/>
      <c r="BE54" s="1"/>
      <c r="BF54" s="1"/>
      <c r="BG54" s="1"/>
      <c r="BH54" s="1"/>
      <c r="BI54" s="1"/>
      <c r="BJ54" s="1" t="s">
        <v>1340</v>
      </c>
      <c r="BK54" s="1" t="s">
        <v>1341</v>
      </c>
      <c r="BL54" s="1" t="s">
        <v>1342</v>
      </c>
      <c r="BM54" s="1" t="s">
        <v>1343</v>
      </c>
      <c r="BN54" s="1">
        <v>34</v>
      </c>
      <c r="BO54" s="1" t="s">
        <v>1344</v>
      </c>
      <c r="BP54" s="1" t="str">
        <f>HYPERLINK("https://nconnect.nicmar.ac.in/storage/profile/ProfilePhoto_P25700459_341756.jpg","Download")</f>
        <v>0</v>
      </c>
      <c r="BQ54" s="3"/>
      <c r="BR54" s="3"/>
      <c r="BS54" s="1" t="s">
        <v>113</v>
      </c>
      <c r="BT54" s="1" t="s">
        <v>114</v>
      </c>
      <c r="BU54" s="1" t="s">
        <v>115</v>
      </c>
      <c r="BV54" s="1" t="s">
        <v>116</v>
      </c>
      <c r="BW54" s="1"/>
    </row>
    <row r="55" spans="1:75">
      <c r="A55" s="1" t="s">
        <v>75</v>
      </c>
      <c r="B55" s="1" t="s">
        <v>76</v>
      </c>
      <c r="C55" s="1" t="s">
        <v>1345</v>
      </c>
      <c r="D55" s="1" t="s">
        <v>1346</v>
      </c>
      <c r="E55" s="1" t="s">
        <v>1347</v>
      </c>
      <c r="F55" s="1" t="s">
        <v>1348</v>
      </c>
      <c r="G55" s="1" t="s">
        <v>1349</v>
      </c>
      <c r="H55" s="1" t="s">
        <v>1350</v>
      </c>
      <c r="I55" s="1" t="s">
        <v>1351</v>
      </c>
      <c r="J55" s="1">
        <v>9370776955</v>
      </c>
      <c r="K55" s="1" t="s">
        <v>84</v>
      </c>
      <c r="L55" s="1" t="s">
        <v>1352</v>
      </c>
      <c r="M55" s="1" t="s">
        <v>86</v>
      </c>
      <c r="N55" s="1" t="s">
        <v>1353</v>
      </c>
      <c r="O55" s="1"/>
      <c r="P55" s="1" t="s">
        <v>127</v>
      </c>
      <c r="Q55" s="1" t="s">
        <v>1354</v>
      </c>
      <c r="R55" s="1" t="s">
        <v>1355</v>
      </c>
      <c r="S55" s="1">
        <v>9422137293</v>
      </c>
      <c r="T55" s="1" t="s">
        <v>90</v>
      </c>
      <c r="U55" s="1" t="s">
        <v>1356</v>
      </c>
      <c r="V55" s="1">
        <v>8390902629</v>
      </c>
      <c r="W55" s="1" t="s">
        <v>344</v>
      </c>
      <c r="X55" s="1" t="s">
        <v>1357</v>
      </c>
      <c r="Y55" s="1" t="s">
        <v>1358</v>
      </c>
      <c r="Z55" s="1" t="s">
        <v>95</v>
      </c>
      <c r="AA55" s="1" t="s">
        <v>1357</v>
      </c>
      <c r="AB55" s="1" t="s">
        <v>1358</v>
      </c>
      <c r="AC55" s="1" t="s">
        <v>95</v>
      </c>
      <c r="AD55" s="1">
        <v>8.59</v>
      </c>
      <c r="AE55" s="1" t="s">
        <v>96</v>
      </c>
      <c r="AF55" s="1" t="s">
        <v>1359</v>
      </c>
      <c r="AG55" s="1" t="s">
        <v>1360</v>
      </c>
      <c r="AH55" s="1" t="s">
        <v>567</v>
      </c>
      <c r="AI55" s="1" t="s">
        <v>218</v>
      </c>
      <c r="AJ55" s="1">
        <v>81.7</v>
      </c>
      <c r="AK55" s="1">
        <v>8.6</v>
      </c>
      <c r="AL55" s="1" t="s">
        <v>1361</v>
      </c>
      <c r="AM55" s="1" t="s">
        <v>1362</v>
      </c>
      <c r="AN55" s="1" t="s">
        <v>99</v>
      </c>
      <c r="AO55" s="1" t="s">
        <v>166</v>
      </c>
      <c r="AP55" s="1">
        <v>61.54</v>
      </c>
      <c r="AQ55" s="1"/>
      <c r="AR55" s="1"/>
      <c r="AS55" s="1"/>
      <c r="AT55" s="1"/>
      <c r="AU55" s="1"/>
      <c r="AV55" s="1"/>
      <c r="AW55" s="1"/>
      <c r="AX55" s="1" t="s">
        <v>1363</v>
      </c>
      <c r="AY55" s="1" t="s">
        <v>1364</v>
      </c>
      <c r="AZ55" s="1" t="s">
        <v>302</v>
      </c>
      <c r="BA55" s="1" t="s">
        <v>596</v>
      </c>
      <c r="BB55" s="1">
        <v>80.3</v>
      </c>
      <c r="BC55" s="1">
        <v>8.78</v>
      </c>
      <c r="BD55" s="1"/>
      <c r="BE55" s="1"/>
      <c r="BF55" s="1"/>
      <c r="BG55" s="1"/>
      <c r="BH55" s="1"/>
      <c r="BI55" s="1"/>
      <c r="BJ55" s="1" t="s">
        <v>1365</v>
      </c>
      <c r="BK55" s="1" t="s">
        <v>1366</v>
      </c>
      <c r="BL55" s="1" t="s">
        <v>1367</v>
      </c>
      <c r="BM55" s="1" t="s">
        <v>1368</v>
      </c>
      <c r="BN55" s="1">
        <v>13</v>
      </c>
      <c r="BO55" s="1" t="s">
        <v>1369</v>
      </c>
      <c r="BP55" s="1" t="str">
        <f>HYPERLINK("https://nconnect.nicmar.ac.in/storage/profile/ProfilePhoto_P25700453_982314.jpg","Download")</f>
        <v>0</v>
      </c>
      <c r="BQ55" s="3"/>
      <c r="BR55" s="3"/>
      <c r="BS55" s="1" t="s">
        <v>113</v>
      </c>
      <c r="BT55" s="1" t="s">
        <v>114</v>
      </c>
      <c r="BU55" s="1" t="s">
        <v>115</v>
      </c>
      <c r="BV55" s="1" t="s">
        <v>116</v>
      </c>
      <c r="BW55" s="1"/>
    </row>
    <row r="56" spans="1:75">
      <c r="A56" s="1" t="s">
        <v>117</v>
      </c>
      <c r="B56" s="1" t="s">
        <v>76</v>
      </c>
      <c r="C56" s="1" t="s">
        <v>1370</v>
      </c>
      <c r="D56" s="1" t="s">
        <v>1371</v>
      </c>
      <c r="E56" s="1"/>
      <c r="F56" s="1" t="s">
        <v>1372</v>
      </c>
      <c r="G56" s="1" t="s">
        <v>1373</v>
      </c>
      <c r="H56" s="1" t="s">
        <v>1374</v>
      </c>
      <c r="I56" s="1" t="s">
        <v>1375</v>
      </c>
      <c r="J56" s="1">
        <v>8075544038</v>
      </c>
      <c r="K56" s="1" t="s">
        <v>124</v>
      </c>
      <c r="L56" s="1" t="s">
        <v>1376</v>
      </c>
      <c r="M56" s="1" t="s">
        <v>86</v>
      </c>
      <c r="N56" s="1" t="s">
        <v>1124</v>
      </c>
      <c r="O56" s="1"/>
      <c r="P56" s="1" t="s">
        <v>184</v>
      </c>
      <c r="Q56" s="1" t="s">
        <v>1377</v>
      </c>
      <c r="R56" s="1" t="s">
        <v>1378</v>
      </c>
      <c r="S56" s="1">
        <v>9497002922</v>
      </c>
      <c r="T56" s="1" t="s">
        <v>1379</v>
      </c>
      <c r="U56" s="1" t="s">
        <v>1380</v>
      </c>
      <c r="V56" s="1">
        <v>9497002921</v>
      </c>
      <c r="W56" s="1" t="s">
        <v>1381</v>
      </c>
      <c r="X56" s="1" t="s">
        <v>1382</v>
      </c>
      <c r="Y56" s="1" t="s">
        <v>1010</v>
      </c>
      <c r="Z56" s="1" t="s">
        <v>448</v>
      </c>
      <c r="AA56" s="1" t="s">
        <v>1382</v>
      </c>
      <c r="AB56" s="1" t="s">
        <v>1010</v>
      </c>
      <c r="AC56" s="1" t="s">
        <v>448</v>
      </c>
      <c r="AD56" s="1">
        <v>8.42</v>
      </c>
      <c r="AE56" s="1" t="s">
        <v>96</v>
      </c>
      <c r="AF56" s="1" t="s">
        <v>1383</v>
      </c>
      <c r="AG56" s="1" t="s">
        <v>1384</v>
      </c>
      <c r="AH56" s="1" t="s">
        <v>100</v>
      </c>
      <c r="AI56" s="1" t="s">
        <v>138</v>
      </c>
      <c r="AJ56" s="1">
        <v>94</v>
      </c>
      <c r="AK56" s="1"/>
      <c r="AL56" s="1" t="s">
        <v>1383</v>
      </c>
      <c r="AM56" s="1" t="s">
        <v>1384</v>
      </c>
      <c r="AN56" s="1" t="s">
        <v>170</v>
      </c>
      <c r="AO56" s="1" t="s">
        <v>141</v>
      </c>
      <c r="AP56" s="1">
        <v>91.8</v>
      </c>
      <c r="AQ56" s="1"/>
      <c r="AR56" s="1"/>
      <c r="AS56" s="1"/>
      <c r="AT56" s="1"/>
      <c r="AU56" s="1"/>
      <c r="AV56" s="1"/>
      <c r="AW56" s="1"/>
      <c r="AX56" s="1" t="s">
        <v>594</v>
      </c>
      <c r="AY56" s="1" t="s">
        <v>1385</v>
      </c>
      <c r="AZ56" s="1" t="s">
        <v>887</v>
      </c>
      <c r="BA56" s="1" t="s">
        <v>279</v>
      </c>
      <c r="BB56" s="1">
        <v>79</v>
      </c>
      <c r="BC56" s="1">
        <v>7.9</v>
      </c>
      <c r="BD56" s="1"/>
      <c r="BE56" s="1"/>
      <c r="BF56" s="1"/>
      <c r="BG56" s="1"/>
      <c r="BH56" s="1"/>
      <c r="BI56" s="1"/>
      <c r="BJ56" s="1" t="s">
        <v>1386</v>
      </c>
      <c r="BK56" s="1"/>
      <c r="BL56" s="1"/>
      <c r="BM56" s="1" t="s">
        <v>1387</v>
      </c>
      <c r="BN56" s="1">
        <v>15</v>
      </c>
      <c r="BO56" s="1"/>
      <c r="BP56" s="1" t="str">
        <f>HYPERLINK("https://nconnect.nicmar.ac.in/storage/profile/ProfilePhoto_P25701107_574683.jpg","Download")</f>
        <v>0</v>
      </c>
      <c r="BQ56" s="3"/>
      <c r="BR56" s="3"/>
      <c r="BS56" s="1" t="s">
        <v>113</v>
      </c>
      <c r="BT56" s="1" t="s">
        <v>114</v>
      </c>
      <c r="BU56" s="1" t="s">
        <v>115</v>
      </c>
      <c r="BV56" s="1" t="s">
        <v>116</v>
      </c>
      <c r="BW56" s="1"/>
    </row>
    <row r="57" spans="1:75">
      <c r="A57" s="1" t="s">
        <v>75</v>
      </c>
      <c r="B57" s="1" t="s">
        <v>76</v>
      </c>
      <c r="C57" s="1" t="s">
        <v>1388</v>
      </c>
      <c r="D57" s="1" t="s">
        <v>1389</v>
      </c>
      <c r="E57" s="1"/>
      <c r="F57" s="1" t="s">
        <v>1390</v>
      </c>
      <c r="G57" s="1" t="s">
        <v>1391</v>
      </c>
      <c r="H57" s="1" t="s">
        <v>1392</v>
      </c>
      <c r="I57" s="1" t="s">
        <v>1393</v>
      </c>
      <c r="J57" s="1">
        <v>7349789291</v>
      </c>
      <c r="K57" s="1" t="s">
        <v>124</v>
      </c>
      <c r="L57" s="1" t="s">
        <v>1394</v>
      </c>
      <c r="M57" s="1" t="s">
        <v>86</v>
      </c>
      <c r="N57" s="1" t="s">
        <v>1395</v>
      </c>
      <c r="O57" s="1"/>
      <c r="P57" s="1" t="s">
        <v>184</v>
      </c>
      <c r="Q57" s="1" t="s">
        <v>1396</v>
      </c>
      <c r="R57" s="1" t="s">
        <v>1397</v>
      </c>
      <c r="S57" s="1">
        <v>8056009509</v>
      </c>
      <c r="T57" s="1" t="s">
        <v>1398</v>
      </c>
      <c r="U57" s="1" t="s">
        <v>1399</v>
      </c>
      <c r="V57" s="1">
        <v>8217085374</v>
      </c>
      <c r="W57" s="1" t="s">
        <v>92</v>
      </c>
      <c r="X57" s="1" t="s">
        <v>1400</v>
      </c>
      <c r="Y57" s="1" t="s">
        <v>1102</v>
      </c>
      <c r="Z57" s="1" t="s">
        <v>373</v>
      </c>
      <c r="AA57" s="1" t="s">
        <v>1400</v>
      </c>
      <c r="AB57" s="1" t="s">
        <v>1102</v>
      </c>
      <c r="AC57" s="1" t="s">
        <v>373</v>
      </c>
      <c r="AD57" s="1">
        <v>8.82</v>
      </c>
      <c r="AE57" s="1" t="s">
        <v>96</v>
      </c>
      <c r="AF57" s="1" t="s">
        <v>1401</v>
      </c>
      <c r="AG57" s="1" t="s">
        <v>967</v>
      </c>
      <c r="AH57" s="1" t="s">
        <v>298</v>
      </c>
      <c r="AI57" s="1" t="s">
        <v>569</v>
      </c>
      <c r="AJ57" s="1">
        <v>93.28</v>
      </c>
      <c r="AK57" s="1"/>
      <c r="AL57" s="1" t="s">
        <v>1402</v>
      </c>
      <c r="AM57" s="1" t="s">
        <v>1403</v>
      </c>
      <c r="AN57" s="1" t="s">
        <v>193</v>
      </c>
      <c r="AO57" s="1" t="s">
        <v>495</v>
      </c>
      <c r="AP57" s="1">
        <v>94.9</v>
      </c>
      <c r="AQ57" s="1"/>
      <c r="AR57" s="1"/>
      <c r="AS57" s="1"/>
      <c r="AT57" s="1"/>
      <c r="AU57" s="1"/>
      <c r="AV57" s="1"/>
      <c r="AW57" s="1"/>
      <c r="AX57" s="1" t="s">
        <v>380</v>
      </c>
      <c r="AY57" s="1" t="s">
        <v>1404</v>
      </c>
      <c r="AZ57" s="1" t="s">
        <v>224</v>
      </c>
      <c r="BA57" s="1" t="s">
        <v>225</v>
      </c>
      <c r="BB57" s="1">
        <v>76.5</v>
      </c>
      <c r="BC57" s="1">
        <v>8.55</v>
      </c>
      <c r="BD57" s="1"/>
      <c r="BE57" s="1"/>
      <c r="BF57" s="1"/>
      <c r="BG57" s="1"/>
      <c r="BH57" s="1"/>
      <c r="BI57" s="1"/>
      <c r="BJ57" s="1" t="s">
        <v>1405</v>
      </c>
      <c r="BK57" s="1" t="s">
        <v>1406</v>
      </c>
      <c r="BL57" s="1" t="s">
        <v>974</v>
      </c>
      <c r="BM57" s="1" t="s">
        <v>1407</v>
      </c>
      <c r="BN57" s="1">
        <v>14</v>
      </c>
      <c r="BO57" s="1"/>
      <c r="BP57" s="1" t="str">
        <f>HYPERLINK("https://nconnect.nicmar.ac.in/storage/profile/ProfilePhoto_P25700354_283475.jpg","Download")</f>
        <v>0</v>
      </c>
      <c r="BQ57" s="3"/>
      <c r="BR57" s="3"/>
      <c r="BS57" s="1" t="s">
        <v>113</v>
      </c>
      <c r="BT57" s="1" t="s">
        <v>114</v>
      </c>
      <c r="BU57" s="1" t="s">
        <v>115</v>
      </c>
      <c r="BV57" s="1" t="s">
        <v>116</v>
      </c>
      <c r="BW57" s="1"/>
    </row>
    <row r="58" spans="1:75">
      <c r="A58" s="1" t="s">
        <v>75</v>
      </c>
      <c r="B58" s="1" t="s">
        <v>76</v>
      </c>
      <c r="C58" s="1" t="s">
        <v>1408</v>
      </c>
      <c r="D58" s="1" t="s">
        <v>1409</v>
      </c>
      <c r="E58" s="1"/>
      <c r="F58" s="1" t="s">
        <v>1410</v>
      </c>
      <c r="G58" s="1" t="s">
        <v>1411</v>
      </c>
      <c r="H58" s="1" t="s">
        <v>1412</v>
      </c>
      <c r="I58" s="1" t="s">
        <v>1413</v>
      </c>
      <c r="J58" s="1">
        <v>9130396516</v>
      </c>
      <c r="K58" s="1" t="s">
        <v>84</v>
      </c>
      <c r="L58" s="1" t="s">
        <v>1414</v>
      </c>
      <c r="M58" s="1" t="s">
        <v>86</v>
      </c>
      <c r="N58" s="1" t="s">
        <v>237</v>
      </c>
      <c r="O58" s="1"/>
      <c r="P58" s="1" t="s">
        <v>127</v>
      </c>
      <c r="Q58" s="1" t="s">
        <v>1415</v>
      </c>
      <c r="R58" s="1" t="s">
        <v>1416</v>
      </c>
      <c r="S58" s="1">
        <v>7218113381</v>
      </c>
      <c r="T58" s="1" t="s">
        <v>1417</v>
      </c>
      <c r="U58" s="1" t="s">
        <v>1418</v>
      </c>
      <c r="V58" s="1">
        <v>9823594106</v>
      </c>
      <c r="W58" s="1" t="s">
        <v>680</v>
      </c>
      <c r="X58" s="1" t="s">
        <v>1419</v>
      </c>
      <c r="Y58" s="1" t="s">
        <v>1358</v>
      </c>
      <c r="Z58" s="1" t="s">
        <v>95</v>
      </c>
      <c r="AA58" s="1" t="s">
        <v>1419</v>
      </c>
      <c r="AB58" s="1" t="s">
        <v>1358</v>
      </c>
      <c r="AC58" s="1" t="s">
        <v>95</v>
      </c>
      <c r="AD58" s="1">
        <v>7.95</v>
      </c>
      <c r="AE58" s="1" t="s">
        <v>96</v>
      </c>
      <c r="AF58" s="1" t="s">
        <v>1420</v>
      </c>
      <c r="AG58" s="1" t="s">
        <v>1421</v>
      </c>
      <c r="AH58" s="1" t="s">
        <v>165</v>
      </c>
      <c r="AI58" s="1" t="s">
        <v>298</v>
      </c>
      <c r="AJ58" s="1">
        <v>77.9</v>
      </c>
      <c r="AK58" s="1">
        <v>8.2</v>
      </c>
      <c r="AL58" s="1" t="s">
        <v>1422</v>
      </c>
      <c r="AM58" s="1" t="s">
        <v>217</v>
      </c>
      <c r="AN58" s="1" t="s">
        <v>99</v>
      </c>
      <c r="AO58" s="1" t="s">
        <v>275</v>
      </c>
      <c r="AP58" s="1">
        <v>73.08</v>
      </c>
      <c r="AQ58" s="1"/>
      <c r="AR58" s="1"/>
      <c r="AS58" s="1"/>
      <c r="AT58" s="1"/>
      <c r="AU58" s="1"/>
      <c r="AV58" s="1"/>
      <c r="AW58" s="1"/>
      <c r="AX58" s="1" t="s">
        <v>1423</v>
      </c>
      <c r="AY58" s="1" t="s">
        <v>1424</v>
      </c>
      <c r="AZ58" s="1" t="s">
        <v>100</v>
      </c>
      <c r="BA58" s="1" t="s">
        <v>571</v>
      </c>
      <c r="BB58" s="1">
        <v>74.3</v>
      </c>
      <c r="BC58" s="1">
        <v>8.18</v>
      </c>
      <c r="BD58" s="1"/>
      <c r="BE58" s="1"/>
      <c r="BF58" s="1"/>
      <c r="BG58" s="1"/>
      <c r="BH58" s="1"/>
      <c r="BI58" s="1"/>
      <c r="BJ58" s="1" t="s">
        <v>1425</v>
      </c>
      <c r="BK58" s="1"/>
      <c r="BL58" s="1"/>
      <c r="BM58" s="1" t="s">
        <v>1426</v>
      </c>
      <c r="BN58" s="1">
        <v>9</v>
      </c>
      <c r="BO58" s="1" t="s">
        <v>1427</v>
      </c>
      <c r="BP58" s="1" t="str">
        <f>HYPERLINK("https://nconnect.nicmar.ac.in/storage/profile/6a6b562a9bb97.png","Download")</f>
        <v>0</v>
      </c>
      <c r="BQ58" s="3"/>
      <c r="BR58" s="3"/>
      <c r="BS58" s="1" t="s">
        <v>113</v>
      </c>
      <c r="BT58" s="1" t="s">
        <v>114</v>
      </c>
      <c r="BU58" s="1" t="s">
        <v>115</v>
      </c>
      <c r="BV58" s="1" t="s">
        <v>116</v>
      </c>
      <c r="BW58" s="1"/>
    </row>
    <row r="59" spans="1:75">
      <c r="A59" s="1" t="s">
        <v>75</v>
      </c>
      <c r="B59" s="1" t="s">
        <v>76</v>
      </c>
      <c r="C59" s="1" t="s">
        <v>1428</v>
      </c>
      <c r="D59" s="1" t="s">
        <v>1429</v>
      </c>
      <c r="E59" s="1" t="s">
        <v>1430</v>
      </c>
      <c r="F59" s="1" t="s">
        <v>1431</v>
      </c>
      <c r="G59" s="1" t="s">
        <v>1432</v>
      </c>
      <c r="H59" s="1" t="s">
        <v>1433</v>
      </c>
      <c r="I59" s="1" t="s">
        <v>1434</v>
      </c>
      <c r="J59" s="1">
        <v>7899767043</v>
      </c>
      <c r="K59" s="1" t="s">
        <v>84</v>
      </c>
      <c r="L59" s="1" t="s">
        <v>1435</v>
      </c>
      <c r="M59" s="1" t="s">
        <v>86</v>
      </c>
      <c r="N59" s="1" t="s">
        <v>1436</v>
      </c>
      <c r="O59" s="1"/>
      <c r="P59" s="1" t="s">
        <v>127</v>
      </c>
      <c r="Q59" s="1" t="s">
        <v>1437</v>
      </c>
      <c r="R59" s="1" t="s">
        <v>1438</v>
      </c>
      <c r="S59" s="1">
        <v>9945817044</v>
      </c>
      <c r="T59" s="1" t="s">
        <v>1439</v>
      </c>
      <c r="U59" s="1" t="s">
        <v>1440</v>
      </c>
      <c r="V59" s="1">
        <v>9008951479</v>
      </c>
      <c r="W59" s="1" t="s">
        <v>241</v>
      </c>
      <c r="X59" s="1" t="s">
        <v>1441</v>
      </c>
      <c r="Y59" s="1" t="s">
        <v>1442</v>
      </c>
      <c r="Z59" s="1" t="s">
        <v>373</v>
      </c>
      <c r="AA59" s="1" t="s">
        <v>1441</v>
      </c>
      <c r="AB59" s="1" t="s">
        <v>1442</v>
      </c>
      <c r="AC59" s="1" t="s">
        <v>373</v>
      </c>
      <c r="AD59" s="1">
        <v>8.49</v>
      </c>
      <c r="AE59" s="1" t="s">
        <v>96</v>
      </c>
      <c r="AF59" s="1" t="s">
        <v>1443</v>
      </c>
      <c r="AG59" s="1" t="s">
        <v>967</v>
      </c>
      <c r="AH59" s="1" t="s">
        <v>100</v>
      </c>
      <c r="AI59" s="1" t="s">
        <v>495</v>
      </c>
      <c r="AJ59" s="1">
        <v>78.4</v>
      </c>
      <c r="AK59" s="1"/>
      <c r="AL59" s="1"/>
      <c r="AM59" s="1"/>
      <c r="AN59" s="1"/>
      <c r="AO59" s="1"/>
      <c r="AP59" s="1"/>
      <c r="AQ59" s="1"/>
      <c r="AR59" s="1" t="s">
        <v>730</v>
      </c>
      <c r="AS59" s="1" t="s">
        <v>1444</v>
      </c>
      <c r="AT59" s="1" t="s">
        <v>472</v>
      </c>
      <c r="AU59" s="1" t="s">
        <v>1445</v>
      </c>
      <c r="AV59" s="1">
        <v>78.43</v>
      </c>
      <c r="AW59" s="1"/>
      <c r="AX59" s="1" t="s">
        <v>380</v>
      </c>
      <c r="AY59" s="1" t="s">
        <v>1446</v>
      </c>
      <c r="AZ59" s="1" t="s">
        <v>1447</v>
      </c>
      <c r="BA59" s="1" t="s">
        <v>145</v>
      </c>
      <c r="BB59" s="1">
        <v>80.6</v>
      </c>
      <c r="BC59" s="1">
        <v>8.06</v>
      </c>
      <c r="BD59" s="1"/>
      <c r="BE59" s="1"/>
      <c r="BF59" s="1"/>
      <c r="BG59" s="1"/>
      <c r="BH59" s="1"/>
      <c r="BI59" s="1"/>
      <c r="BJ59" s="1" t="s">
        <v>1448</v>
      </c>
      <c r="BK59" s="1"/>
      <c r="BL59" s="1"/>
      <c r="BM59" s="1" t="s">
        <v>1449</v>
      </c>
      <c r="BN59" s="1">
        <v>15</v>
      </c>
      <c r="BO59" s="1" t="s">
        <v>1450</v>
      </c>
      <c r="BP59" s="1" t="str">
        <f>HYPERLINK("https://nconnect.nicmar.ac.in/storage/profile/ProfilePhoto_P25700399_623841.jpg","Download")</f>
        <v>0</v>
      </c>
      <c r="BQ59" s="3"/>
      <c r="BR59" s="3"/>
      <c r="BS59" s="1" t="s">
        <v>113</v>
      </c>
      <c r="BT59" s="1" t="s">
        <v>114</v>
      </c>
      <c r="BU59" s="1" t="s">
        <v>115</v>
      </c>
      <c r="BV59" s="1" t="s">
        <v>116</v>
      </c>
      <c r="BW59" s="1"/>
    </row>
    <row r="60" spans="1:75">
      <c r="A60" s="1" t="s">
        <v>75</v>
      </c>
      <c r="B60" s="1" t="s">
        <v>76</v>
      </c>
      <c r="C60" s="1" t="s">
        <v>1451</v>
      </c>
      <c r="D60" s="1" t="s">
        <v>1452</v>
      </c>
      <c r="E60" s="1" t="s">
        <v>1453</v>
      </c>
      <c r="F60" s="1" t="s">
        <v>1454</v>
      </c>
      <c r="G60" s="1" t="s">
        <v>1455</v>
      </c>
      <c r="H60" s="1" t="s">
        <v>1456</v>
      </c>
      <c r="I60" s="1" t="s">
        <v>1457</v>
      </c>
      <c r="J60" s="1">
        <v>7698373395</v>
      </c>
      <c r="K60" s="1" t="s">
        <v>84</v>
      </c>
      <c r="L60" s="1" t="s">
        <v>1458</v>
      </c>
      <c r="M60" s="1" t="s">
        <v>86</v>
      </c>
      <c r="N60" s="1" t="s">
        <v>1459</v>
      </c>
      <c r="O60" s="1"/>
      <c r="P60" s="1" t="s">
        <v>88</v>
      </c>
      <c r="Q60" s="1" t="s">
        <v>1460</v>
      </c>
      <c r="R60" s="1" t="s">
        <v>1461</v>
      </c>
      <c r="S60" s="1">
        <v>9104986199</v>
      </c>
      <c r="T60" s="1" t="s">
        <v>1462</v>
      </c>
      <c r="U60" s="1" t="s">
        <v>1463</v>
      </c>
      <c r="V60" s="1">
        <v>9510059019</v>
      </c>
      <c r="W60" s="1" t="s">
        <v>241</v>
      </c>
      <c r="X60" s="1" t="s">
        <v>1464</v>
      </c>
      <c r="Y60" s="1" t="s">
        <v>1465</v>
      </c>
      <c r="Z60" s="1" t="s">
        <v>516</v>
      </c>
      <c r="AA60" s="1" t="s">
        <v>1464</v>
      </c>
      <c r="AB60" s="1" t="s">
        <v>1465</v>
      </c>
      <c r="AC60" s="1" t="s">
        <v>516</v>
      </c>
      <c r="AD60" s="1">
        <v>9.15</v>
      </c>
      <c r="AE60" s="1" t="s">
        <v>96</v>
      </c>
      <c r="AF60" s="1" t="s">
        <v>1466</v>
      </c>
      <c r="AG60" s="1" t="s">
        <v>1467</v>
      </c>
      <c r="AH60" s="1" t="s">
        <v>99</v>
      </c>
      <c r="AI60" s="1" t="s">
        <v>166</v>
      </c>
      <c r="AJ60" s="1">
        <v>88.33</v>
      </c>
      <c r="AK60" s="1">
        <v>0</v>
      </c>
      <c r="AL60" s="1" t="s">
        <v>1466</v>
      </c>
      <c r="AM60" s="1" t="s">
        <v>1467</v>
      </c>
      <c r="AN60" s="1" t="s">
        <v>472</v>
      </c>
      <c r="AO60" s="1" t="s">
        <v>473</v>
      </c>
      <c r="AP60" s="1">
        <v>80.16</v>
      </c>
      <c r="AQ60" s="1">
        <v>0</v>
      </c>
      <c r="AR60" s="1"/>
      <c r="AS60" s="1"/>
      <c r="AT60" s="1"/>
      <c r="AU60" s="1"/>
      <c r="AV60" s="1"/>
      <c r="AW60" s="1"/>
      <c r="AX60" s="1" t="s">
        <v>1468</v>
      </c>
      <c r="AY60" s="1" t="s">
        <v>1469</v>
      </c>
      <c r="AZ60" s="1" t="s">
        <v>774</v>
      </c>
      <c r="BA60" s="1" t="s">
        <v>171</v>
      </c>
      <c r="BB60" s="1">
        <v>82.3</v>
      </c>
      <c r="BC60" s="1">
        <v>8.23</v>
      </c>
      <c r="BD60" s="1"/>
      <c r="BE60" s="1"/>
      <c r="BF60" s="1"/>
      <c r="BG60" s="1"/>
      <c r="BH60" s="1"/>
      <c r="BI60" s="1"/>
      <c r="BJ60" s="1" t="s">
        <v>1470</v>
      </c>
      <c r="BK60" s="1"/>
      <c r="BL60" s="1"/>
      <c r="BM60" s="1" t="s">
        <v>1471</v>
      </c>
      <c r="BN60" s="1">
        <v>36</v>
      </c>
      <c r="BO60" s="1"/>
      <c r="BP60" s="1" t="str">
        <f>HYPERLINK("https://nconnect.nicmar.ac.in/storage/profile/ProfilePhoto_P25700113_721496.jpg","Download")</f>
        <v>0</v>
      </c>
      <c r="BQ60" s="3"/>
      <c r="BR60" s="3"/>
      <c r="BS60" s="1" t="s">
        <v>113</v>
      </c>
      <c r="BT60" s="1" t="s">
        <v>114</v>
      </c>
      <c r="BU60" s="1" t="s">
        <v>115</v>
      </c>
      <c r="BV60" s="1" t="s">
        <v>116</v>
      </c>
      <c r="BW60" s="1"/>
    </row>
    <row r="61" spans="1:75">
      <c r="A61" s="1" t="s">
        <v>75</v>
      </c>
      <c r="B61" s="1" t="s">
        <v>76</v>
      </c>
      <c r="C61" s="1" t="s">
        <v>1472</v>
      </c>
      <c r="D61" s="1" t="s">
        <v>1473</v>
      </c>
      <c r="E61" s="1"/>
      <c r="F61" s="1" t="s">
        <v>1474</v>
      </c>
      <c r="G61" s="1" t="s">
        <v>1475</v>
      </c>
      <c r="H61" s="1" t="s">
        <v>1476</v>
      </c>
      <c r="I61" s="1" t="s">
        <v>1477</v>
      </c>
      <c r="J61" s="1">
        <v>6388116291</v>
      </c>
      <c r="K61" s="1" t="s">
        <v>84</v>
      </c>
      <c r="L61" s="1" t="s">
        <v>1478</v>
      </c>
      <c r="M61" s="1" t="s">
        <v>86</v>
      </c>
      <c r="N61" s="1" t="s">
        <v>743</v>
      </c>
      <c r="O61" s="1"/>
      <c r="P61" s="1" t="s">
        <v>184</v>
      </c>
      <c r="Q61" s="1" t="s">
        <v>1479</v>
      </c>
      <c r="R61" s="1" t="s">
        <v>1480</v>
      </c>
      <c r="S61" s="1">
        <v>9793169015</v>
      </c>
      <c r="T61" s="1" t="s">
        <v>1481</v>
      </c>
      <c r="U61" s="1" t="s">
        <v>1482</v>
      </c>
      <c r="V61" s="1">
        <v>9793169015</v>
      </c>
      <c r="W61" s="1" t="s">
        <v>92</v>
      </c>
      <c r="X61" s="1" t="s">
        <v>1483</v>
      </c>
      <c r="Y61" s="1" t="s">
        <v>1484</v>
      </c>
      <c r="Z61" s="1" t="s">
        <v>749</v>
      </c>
      <c r="AA61" s="1" t="s">
        <v>1483</v>
      </c>
      <c r="AB61" s="1" t="s">
        <v>1484</v>
      </c>
      <c r="AC61" s="1" t="s">
        <v>749</v>
      </c>
      <c r="AD61" s="1">
        <v>8.18</v>
      </c>
      <c r="AE61" s="1" t="s">
        <v>96</v>
      </c>
      <c r="AF61" s="1" t="s">
        <v>1485</v>
      </c>
      <c r="AG61" s="1" t="s">
        <v>1486</v>
      </c>
      <c r="AH61" s="1" t="s">
        <v>1487</v>
      </c>
      <c r="AI61" s="1" t="s">
        <v>1013</v>
      </c>
      <c r="AJ61" s="1">
        <v>87</v>
      </c>
      <c r="AK61" s="1"/>
      <c r="AL61" s="1" t="s">
        <v>1485</v>
      </c>
      <c r="AM61" s="1" t="s">
        <v>1486</v>
      </c>
      <c r="AN61" s="1" t="s">
        <v>1488</v>
      </c>
      <c r="AO61" s="1" t="s">
        <v>298</v>
      </c>
      <c r="AP61" s="1">
        <v>90</v>
      </c>
      <c r="AQ61" s="1"/>
      <c r="AR61" s="1"/>
      <c r="AS61" s="1"/>
      <c r="AT61" s="1"/>
      <c r="AU61" s="1"/>
      <c r="AV61" s="1"/>
      <c r="AW61" s="1"/>
      <c r="AX61" s="1" t="s">
        <v>1489</v>
      </c>
      <c r="AY61" s="1" t="s">
        <v>1490</v>
      </c>
      <c r="AZ61" s="1" t="s">
        <v>1204</v>
      </c>
      <c r="BA61" s="1" t="s">
        <v>1491</v>
      </c>
      <c r="BB61" s="1">
        <v>81.1</v>
      </c>
      <c r="BC61" s="1">
        <v>8.11</v>
      </c>
      <c r="BD61" s="1"/>
      <c r="BE61" s="1"/>
      <c r="BF61" s="1"/>
      <c r="BG61" s="1"/>
      <c r="BH61" s="1"/>
      <c r="BI61" s="1"/>
      <c r="BJ61" s="1" t="s">
        <v>1492</v>
      </c>
      <c r="BK61" s="1" t="s">
        <v>1493</v>
      </c>
      <c r="BL61" s="1" t="s">
        <v>526</v>
      </c>
      <c r="BM61" s="1" t="s">
        <v>1494</v>
      </c>
      <c r="BN61" s="1">
        <v>18</v>
      </c>
      <c r="BO61" s="1"/>
      <c r="BP61" s="1" t="str">
        <f>HYPERLINK("https://nconnect.nicmar.ac.in/storage/profile/ProfilePhoto_P25700349_261783.jpg","Download")</f>
        <v>0</v>
      </c>
      <c r="BQ61" s="3"/>
      <c r="BR61" s="3"/>
      <c r="BS61" s="1" t="s">
        <v>113</v>
      </c>
      <c r="BT61" s="1" t="s">
        <v>114</v>
      </c>
      <c r="BU61" s="1" t="s">
        <v>115</v>
      </c>
      <c r="BV61" s="1" t="s">
        <v>116</v>
      </c>
      <c r="BW61" s="1"/>
    </row>
    <row r="62" spans="1:75">
      <c r="A62" s="1" t="s">
        <v>75</v>
      </c>
      <c r="B62" s="1" t="s">
        <v>76</v>
      </c>
      <c r="C62" s="1" t="s">
        <v>1495</v>
      </c>
      <c r="D62" s="1" t="s">
        <v>283</v>
      </c>
      <c r="E62" s="1" t="s">
        <v>1496</v>
      </c>
      <c r="F62" s="1" t="s">
        <v>1497</v>
      </c>
      <c r="G62" s="1" t="s">
        <v>1498</v>
      </c>
      <c r="H62" s="1" t="s">
        <v>1499</v>
      </c>
      <c r="I62" s="1" t="s">
        <v>1500</v>
      </c>
      <c r="J62" s="1">
        <v>9307621134</v>
      </c>
      <c r="K62" s="1" t="s">
        <v>84</v>
      </c>
      <c r="L62" s="1" t="s">
        <v>1501</v>
      </c>
      <c r="M62" s="1" t="s">
        <v>86</v>
      </c>
      <c r="N62" s="1" t="s">
        <v>237</v>
      </c>
      <c r="O62" s="1"/>
      <c r="P62" s="1" t="s">
        <v>127</v>
      </c>
      <c r="Q62" s="1" t="s">
        <v>1502</v>
      </c>
      <c r="R62" s="1" t="s">
        <v>1496</v>
      </c>
      <c r="S62" s="1">
        <v>9096785329</v>
      </c>
      <c r="T62" s="1" t="s">
        <v>657</v>
      </c>
      <c r="U62" s="1" t="s">
        <v>1503</v>
      </c>
      <c r="V62" s="1">
        <v>8788918431</v>
      </c>
      <c r="W62" s="1" t="s">
        <v>92</v>
      </c>
      <c r="X62" s="1" t="s">
        <v>1504</v>
      </c>
      <c r="Y62" s="1" t="s">
        <v>321</v>
      </c>
      <c r="Z62" s="1" t="s">
        <v>95</v>
      </c>
      <c r="AA62" s="1" t="s">
        <v>1505</v>
      </c>
      <c r="AB62" s="1" t="s">
        <v>1506</v>
      </c>
      <c r="AC62" s="1" t="s">
        <v>95</v>
      </c>
      <c r="AD62" s="1">
        <v>8.95</v>
      </c>
      <c r="AE62" s="1" t="s">
        <v>96</v>
      </c>
      <c r="AF62" s="1" t="s">
        <v>1507</v>
      </c>
      <c r="AG62" s="1" t="s">
        <v>326</v>
      </c>
      <c r="AH62" s="1" t="s">
        <v>165</v>
      </c>
      <c r="AI62" s="1" t="s">
        <v>324</v>
      </c>
      <c r="AJ62" s="1">
        <v>89.2</v>
      </c>
      <c r="AK62" s="1"/>
      <c r="AL62" s="1"/>
      <c r="AM62" s="1"/>
      <c r="AN62" s="1"/>
      <c r="AO62" s="1"/>
      <c r="AP62" s="1"/>
      <c r="AQ62" s="1"/>
      <c r="AR62" s="1" t="s">
        <v>615</v>
      </c>
      <c r="AS62" s="1" t="s">
        <v>1508</v>
      </c>
      <c r="AT62" s="1" t="s">
        <v>1204</v>
      </c>
      <c r="AU62" s="1" t="s">
        <v>472</v>
      </c>
      <c r="AV62" s="1">
        <v>82.36</v>
      </c>
      <c r="AW62" s="1"/>
      <c r="AX62" s="1" t="s">
        <v>105</v>
      </c>
      <c r="AY62" s="1" t="s">
        <v>1509</v>
      </c>
      <c r="AZ62" s="1" t="s">
        <v>224</v>
      </c>
      <c r="BA62" s="1" t="s">
        <v>596</v>
      </c>
      <c r="BB62" s="1">
        <v>83.3</v>
      </c>
      <c r="BC62" s="1">
        <v>9.36</v>
      </c>
      <c r="BD62" s="1"/>
      <c r="BE62" s="1"/>
      <c r="BF62" s="1"/>
      <c r="BG62" s="1"/>
      <c r="BH62" s="1"/>
      <c r="BI62" s="1"/>
      <c r="BJ62" s="1" t="s">
        <v>1510</v>
      </c>
      <c r="BK62" s="1" t="s">
        <v>1511</v>
      </c>
      <c r="BL62" s="1" t="s">
        <v>1512</v>
      </c>
      <c r="BM62" s="1" t="s">
        <v>1513</v>
      </c>
      <c r="BN62" s="1">
        <v>8</v>
      </c>
      <c r="BO62" s="1"/>
      <c r="BP62" s="1" t="str">
        <f>HYPERLINK("https://nconnect.nicmar.ac.in/storage/profile/ProfilePhoto_P25700516_637824.jpg","Download")</f>
        <v>0</v>
      </c>
      <c r="BQ62" s="3"/>
      <c r="BR62" s="3"/>
      <c r="BS62" s="1" t="s">
        <v>113</v>
      </c>
      <c r="BT62" s="1" t="s">
        <v>114</v>
      </c>
      <c r="BU62" s="1" t="s">
        <v>115</v>
      </c>
      <c r="BV62" s="1" t="s">
        <v>116</v>
      </c>
      <c r="BW62" s="1"/>
    </row>
    <row r="63" spans="1:75">
      <c r="A63" s="1" t="s">
        <v>75</v>
      </c>
      <c r="B63" s="1" t="s">
        <v>76</v>
      </c>
      <c r="C63" s="1" t="s">
        <v>1514</v>
      </c>
      <c r="D63" s="1" t="s">
        <v>1515</v>
      </c>
      <c r="E63" s="1" t="s">
        <v>1516</v>
      </c>
      <c r="F63" s="1" t="s">
        <v>1517</v>
      </c>
      <c r="G63" s="1" t="s">
        <v>1518</v>
      </c>
      <c r="H63" s="1" t="s">
        <v>1519</v>
      </c>
      <c r="I63" s="1" t="s">
        <v>1520</v>
      </c>
      <c r="J63" s="1">
        <v>7588796873</v>
      </c>
      <c r="K63" s="1" t="s">
        <v>84</v>
      </c>
      <c r="L63" s="1" t="s">
        <v>1521</v>
      </c>
      <c r="M63" s="1" t="s">
        <v>86</v>
      </c>
      <c r="N63" s="1" t="s">
        <v>1522</v>
      </c>
      <c r="O63" s="1"/>
      <c r="P63" s="1" t="s">
        <v>88</v>
      </c>
      <c r="Q63" s="1" t="s">
        <v>1523</v>
      </c>
      <c r="R63" s="1" t="s">
        <v>1516</v>
      </c>
      <c r="S63" s="1">
        <v>9850341198</v>
      </c>
      <c r="T63" s="1" t="s">
        <v>369</v>
      </c>
      <c r="U63" s="1" t="s">
        <v>1524</v>
      </c>
      <c r="V63" s="1">
        <v>9307325971</v>
      </c>
      <c r="W63" s="1" t="s">
        <v>344</v>
      </c>
      <c r="X63" s="1" t="s">
        <v>1525</v>
      </c>
      <c r="Y63" s="1" t="s">
        <v>1174</v>
      </c>
      <c r="Z63" s="1" t="s">
        <v>95</v>
      </c>
      <c r="AA63" s="1" t="s">
        <v>1526</v>
      </c>
      <c r="AB63" s="1" t="s">
        <v>1174</v>
      </c>
      <c r="AC63" s="1" t="s">
        <v>95</v>
      </c>
      <c r="AD63" s="1">
        <v>8.9</v>
      </c>
      <c r="AE63" s="1" t="s">
        <v>96</v>
      </c>
      <c r="AF63" s="1" t="s">
        <v>1527</v>
      </c>
      <c r="AG63" s="1" t="s">
        <v>1528</v>
      </c>
      <c r="AH63" s="1" t="s">
        <v>569</v>
      </c>
      <c r="AI63" s="1" t="s">
        <v>275</v>
      </c>
      <c r="AJ63" s="1">
        <v>73.6</v>
      </c>
      <c r="AK63" s="1"/>
      <c r="AL63" s="1" t="s">
        <v>1527</v>
      </c>
      <c r="AM63" s="1" t="s">
        <v>1529</v>
      </c>
      <c r="AN63" s="1" t="s">
        <v>472</v>
      </c>
      <c r="AO63" s="1" t="s">
        <v>104</v>
      </c>
      <c r="AP63" s="1">
        <v>77</v>
      </c>
      <c r="AQ63" s="1"/>
      <c r="AR63" s="1"/>
      <c r="AS63" s="1"/>
      <c r="AT63" s="1"/>
      <c r="AU63" s="1"/>
      <c r="AV63" s="1"/>
      <c r="AW63" s="1"/>
      <c r="AX63" s="1" t="s">
        <v>1530</v>
      </c>
      <c r="AY63" s="1" t="s">
        <v>1531</v>
      </c>
      <c r="AZ63" s="1" t="s">
        <v>107</v>
      </c>
      <c r="BA63" s="1" t="s">
        <v>948</v>
      </c>
      <c r="BB63" s="1">
        <v>70.6</v>
      </c>
      <c r="BC63" s="1">
        <v>7.81</v>
      </c>
      <c r="BD63" s="1"/>
      <c r="BE63" s="1"/>
      <c r="BF63" s="1"/>
      <c r="BG63" s="1"/>
      <c r="BH63" s="1"/>
      <c r="BI63" s="1"/>
      <c r="BJ63" s="1" t="s">
        <v>1532</v>
      </c>
      <c r="BK63" s="1"/>
      <c r="BL63" s="1"/>
      <c r="BM63" s="1" t="s">
        <v>1533</v>
      </c>
      <c r="BN63" s="1">
        <v>25</v>
      </c>
      <c r="BO63" s="1" t="s">
        <v>1534</v>
      </c>
      <c r="BP63" s="1" t="str">
        <f>HYPERLINK("https://nconnect.nicmar.ac.in/storage/profile/ProfilePhoto_P25700325_532469.jpg","Download")</f>
        <v>0</v>
      </c>
      <c r="BQ63" s="3"/>
      <c r="BR63" s="3"/>
      <c r="BS63" s="1" t="s">
        <v>113</v>
      </c>
      <c r="BT63" s="1" t="s">
        <v>114</v>
      </c>
      <c r="BU63" s="1" t="s">
        <v>115</v>
      </c>
      <c r="BV63" s="1" t="s">
        <v>116</v>
      </c>
      <c r="BW63" s="1"/>
    </row>
    <row r="64" spans="1:75">
      <c r="A64" s="1" t="s">
        <v>75</v>
      </c>
      <c r="B64" s="1" t="s">
        <v>76</v>
      </c>
      <c r="C64" s="1" t="s">
        <v>1535</v>
      </c>
      <c r="D64" s="1" t="s">
        <v>502</v>
      </c>
      <c r="E64" s="1" t="s">
        <v>1536</v>
      </c>
      <c r="F64" s="1" t="s">
        <v>934</v>
      </c>
      <c r="G64" s="1" t="s">
        <v>1537</v>
      </c>
      <c r="H64" s="1" t="s">
        <v>1538</v>
      </c>
      <c r="I64" s="1" t="s">
        <v>1539</v>
      </c>
      <c r="J64" s="1">
        <v>9404709592</v>
      </c>
      <c r="K64" s="1" t="s">
        <v>84</v>
      </c>
      <c r="L64" s="1" t="s">
        <v>1540</v>
      </c>
      <c r="M64" s="1" t="s">
        <v>86</v>
      </c>
      <c r="N64" s="1" t="s">
        <v>237</v>
      </c>
      <c r="O64" s="1"/>
      <c r="P64" s="1" t="s">
        <v>88</v>
      </c>
      <c r="Q64" s="1" t="s">
        <v>1541</v>
      </c>
      <c r="R64" s="1" t="s">
        <v>1542</v>
      </c>
      <c r="S64" s="1">
        <v>9423669295</v>
      </c>
      <c r="T64" s="1" t="s">
        <v>90</v>
      </c>
      <c r="U64" s="1" t="s">
        <v>1543</v>
      </c>
      <c r="V64" s="1">
        <v>9373981479</v>
      </c>
      <c r="W64" s="1" t="s">
        <v>241</v>
      </c>
      <c r="X64" s="1" t="s">
        <v>1544</v>
      </c>
      <c r="Y64" s="1" t="s">
        <v>321</v>
      </c>
      <c r="Z64" s="1" t="s">
        <v>95</v>
      </c>
      <c r="AA64" s="1" t="s">
        <v>1545</v>
      </c>
      <c r="AB64" s="1" t="s">
        <v>1174</v>
      </c>
      <c r="AC64" s="1" t="s">
        <v>95</v>
      </c>
      <c r="AD64" s="1">
        <v>8.28</v>
      </c>
      <c r="AE64" s="1" t="s">
        <v>96</v>
      </c>
      <c r="AF64" s="1" t="s">
        <v>1546</v>
      </c>
      <c r="AG64" s="1" t="s">
        <v>545</v>
      </c>
      <c r="AH64" s="1" t="s">
        <v>376</v>
      </c>
      <c r="AI64" s="1" t="s">
        <v>350</v>
      </c>
      <c r="AJ64" s="1">
        <v>70.3</v>
      </c>
      <c r="AK64" s="1">
        <v>7.4</v>
      </c>
      <c r="AL64" s="1" t="s">
        <v>1547</v>
      </c>
      <c r="AM64" s="1" t="s">
        <v>1548</v>
      </c>
      <c r="AN64" s="1" t="s">
        <v>1549</v>
      </c>
      <c r="AO64" s="1" t="s">
        <v>219</v>
      </c>
      <c r="AP64" s="1">
        <v>84.2</v>
      </c>
      <c r="AQ64" s="1"/>
      <c r="AR64" s="1"/>
      <c r="AS64" s="1"/>
      <c r="AT64" s="1"/>
      <c r="AU64" s="1"/>
      <c r="AV64" s="1"/>
      <c r="AW64" s="1"/>
      <c r="AX64" s="1" t="s">
        <v>1363</v>
      </c>
      <c r="AY64" s="1" t="s">
        <v>1550</v>
      </c>
      <c r="AZ64" s="1" t="s">
        <v>522</v>
      </c>
      <c r="BA64" s="1" t="s">
        <v>429</v>
      </c>
      <c r="BB64" s="1">
        <v>70.8</v>
      </c>
      <c r="BC64" s="1">
        <v>7.83</v>
      </c>
      <c r="BD64" s="1"/>
      <c r="BE64" s="1"/>
      <c r="BF64" s="1"/>
      <c r="BG64" s="1"/>
      <c r="BH64" s="1"/>
      <c r="BI64" s="1"/>
      <c r="BJ64" s="1" t="s">
        <v>1551</v>
      </c>
      <c r="BK64" s="1" t="s">
        <v>1552</v>
      </c>
      <c r="BL64" s="1" t="s">
        <v>1553</v>
      </c>
      <c r="BM64" s="1" t="s">
        <v>1554</v>
      </c>
      <c r="BN64" s="1">
        <v>66</v>
      </c>
      <c r="BO64" s="1"/>
      <c r="BP64" s="1" t="str">
        <f>HYPERLINK("https://nconnect.nicmar.ac.in/storage/profile/ProfilePhoto_P25700290_567841.jpg","Download")</f>
        <v>0</v>
      </c>
      <c r="BQ64" s="3"/>
      <c r="BR64" s="3"/>
      <c r="BS64" s="1" t="s">
        <v>113</v>
      </c>
      <c r="BT64" s="1" t="s">
        <v>114</v>
      </c>
      <c r="BU64" s="1" t="s">
        <v>115</v>
      </c>
      <c r="BV64" s="1" t="s">
        <v>116</v>
      </c>
      <c r="BW64" s="1"/>
    </row>
    <row r="65" spans="1:75">
      <c r="A65" s="1" t="s">
        <v>75</v>
      </c>
      <c r="B65" s="1" t="s">
        <v>76</v>
      </c>
      <c r="C65" s="1" t="s">
        <v>1555</v>
      </c>
      <c r="D65" s="1" t="s">
        <v>1556</v>
      </c>
      <c r="E65" s="1" t="s">
        <v>333</v>
      </c>
      <c r="F65" s="1" t="s">
        <v>1557</v>
      </c>
      <c r="G65" s="1" t="s">
        <v>1558</v>
      </c>
      <c r="H65" s="1" t="s">
        <v>1559</v>
      </c>
      <c r="I65" s="1" t="s">
        <v>1560</v>
      </c>
      <c r="J65" s="1">
        <v>7977989701</v>
      </c>
      <c r="K65" s="1" t="s">
        <v>84</v>
      </c>
      <c r="L65" s="1" t="s">
        <v>1561</v>
      </c>
      <c r="M65" s="1" t="s">
        <v>86</v>
      </c>
      <c r="N65" s="1" t="s">
        <v>237</v>
      </c>
      <c r="O65" s="1"/>
      <c r="P65" s="1"/>
      <c r="Q65" s="1" t="s">
        <v>1562</v>
      </c>
      <c r="R65" s="1" t="s">
        <v>1563</v>
      </c>
      <c r="S65" s="1">
        <v>9322395763</v>
      </c>
      <c r="T65" s="1" t="s">
        <v>1564</v>
      </c>
      <c r="U65" s="1" t="s">
        <v>1565</v>
      </c>
      <c r="V65" s="1">
        <v>9320001998</v>
      </c>
      <c r="W65" s="1" t="s">
        <v>813</v>
      </c>
      <c r="X65" s="1" t="s">
        <v>1566</v>
      </c>
      <c r="Y65" s="1" t="s">
        <v>1567</v>
      </c>
      <c r="Z65" s="1" t="s">
        <v>95</v>
      </c>
      <c r="AA65" s="1" t="s">
        <v>1566</v>
      </c>
      <c r="AB65" s="1" t="s">
        <v>1567</v>
      </c>
      <c r="AC65" s="1" t="s">
        <v>95</v>
      </c>
      <c r="AD65" s="1">
        <v>8.72</v>
      </c>
      <c r="AE65" s="1" t="s">
        <v>96</v>
      </c>
      <c r="AF65" s="1" t="s">
        <v>1568</v>
      </c>
      <c r="AG65" s="1" t="s">
        <v>1569</v>
      </c>
      <c r="AH65" s="1" t="s">
        <v>567</v>
      </c>
      <c r="AI65" s="1" t="s">
        <v>298</v>
      </c>
      <c r="AJ65" s="1">
        <v>88.6</v>
      </c>
      <c r="AK65" s="1">
        <v>9.6</v>
      </c>
      <c r="AL65" s="1"/>
      <c r="AM65" s="1"/>
      <c r="AN65" s="1"/>
      <c r="AO65" s="1"/>
      <c r="AP65" s="1"/>
      <c r="AQ65" s="1"/>
      <c r="AR65" s="1" t="s">
        <v>615</v>
      </c>
      <c r="AS65" s="1" t="s">
        <v>1570</v>
      </c>
      <c r="AT65" s="1" t="s">
        <v>324</v>
      </c>
      <c r="AU65" s="1" t="s">
        <v>472</v>
      </c>
      <c r="AV65" s="1">
        <v>76.73</v>
      </c>
      <c r="AW65" s="1"/>
      <c r="AX65" s="1" t="s">
        <v>251</v>
      </c>
      <c r="AY65" s="1" t="s">
        <v>1571</v>
      </c>
      <c r="AZ65" s="1" t="s">
        <v>224</v>
      </c>
      <c r="BA65" s="1" t="s">
        <v>596</v>
      </c>
      <c r="BB65" s="1">
        <v>71.55</v>
      </c>
      <c r="BC65" s="1">
        <v>7.99</v>
      </c>
      <c r="BD65" s="1"/>
      <c r="BE65" s="1"/>
      <c r="BF65" s="1"/>
      <c r="BG65" s="1"/>
      <c r="BH65" s="1"/>
      <c r="BI65" s="1"/>
      <c r="BJ65" s="1" t="s">
        <v>1572</v>
      </c>
      <c r="BK65" s="1"/>
      <c r="BL65" s="1"/>
      <c r="BM65" s="1" t="s">
        <v>1573</v>
      </c>
      <c r="BN65" s="1">
        <v>16</v>
      </c>
      <c r="BO65" s="1" t="s">
        <v>1574</v>
      </c>
      <c r="BP65" s="1" t="str">
        <f>HYPERLINK("https://nconnect.nicmar.ac.in/storage/profile/ProfilePhoto_P25700356_431675.jpg","Download")</f>
        <v>0</v>
      </c>
      <c r="BQ65" s="3"/>
      <c r="BR65" s="3"/>
      <c r="BS65" s="1" t="s">
        <v>113</v>
      </c>
      <c r="BT65" s="1" t="s">
        <v>114</v>
      </c>
      <c r="BU65" s="1" t="s">
        <v>115</v>
      </c>
      <c r="BV65" s="1" t="s">
        <v>116</v>
      </c>
      <c r="BW65" s="1"/>
    </row>
    <row r="66" spans="1:75">
      <c r="A66" s="1" t="s">
        <v>75</v>
      </c>
      <c r="B66" s="1" t="s">
        <v>76</v>
      </c>
      <c r="C66" s="1" t="s">
        <v>1575</v>
      </c>
      <c r="D66" s="1" t="s">
        <v>1576</v>
      </c>
      <c r="E66" s="1"/>
      <c r="F66" s="1" t="s">
        <v>1577</v>
      </c>
      <c r="G66" s="1" t="s">
        <v>1578</v>
      </c>
      <c r="H66" s="1" t="s">
        <v>1579</v>
      </c>
      <c r="I66" s="1" t="s">
        <v>1580</v>
      </c>
      <c r="J66" s="1">
        <v>9581678604</v>
      </c>
      <c r="K66" s="1" t="s">
        <v>84</v>
      </c>
      <c r="L66" s="1" t="s">
        <v>1581</v>
      </c>
      <c r="M66" s="1" t="s">
        <v>86</v>
      </c>
      <c r="N66" s="1" t="s">
        <v>1582</v>
      </c>
      <c r="O66" s="1"/>
      <c r="P66" s="1" t="s">
        <v>88</v>
      </c>
      <c r="Q66" s="1" t="s">
        <v>1583</v>
      </c>
      <c r="R66" s="1" t="s">
        <v>1584</v>
      </c>
      <c r="S66" s="1">
        <v>9885118637</v>
      </c>
      <c r="T66" s="1" t="s">
        <v>1585</v>
      </c>
      <c r="U66" s="1" t="s">
        <v>1586</v>
      </c>
      <c r="V66" s="1">
        <v>7013775932</v>
      </c>
      <c r="W66" s="1" t="s">
        <v>92</v>
      </c>
      <c r="X66" s="1" t="s">
        <v>1587</v>
      </c>
      <c r="Y66" s="1" t="s">
        <v>1588</v>
      </c>
      <c r="Z66" s="1" t="s">
        <v>134</v>
      </c>
      <c r="AA66" s="1" t="s">
        <v>1587</v>
      </c>
      <c r="AB66" s="1" t="s">
        <v>1588</v>
      </c>
      <c r="AC66" s="1" t="s">
        <v>134</v>
      </c>
      <c r="AD66" s="1">
        <v>7.92</v>
      </c>
      <c r="AE66" s="1" t="s">
        <v>96</v>
      </c>
      <c r="AF66" s="1" t="s">
        <v>1589</v>
      </c>
      <c r="AG66" s="1" t="s">
        <v>1590</v>
      </c>
      <c r="AH66" s="1" t="s">
        <v>100</v>
      </c>
      <c r="AI66" s="1" t="s">
        <v>138</v>
      </c>
      <c r="AJ66" s="1">
        <v>95</v>
      </c>
      <c r="AK66" s="1">
        <v>9.5</v>
      </c>
      <c r="AL66" s="1" t="s">
        <v>1402</v>
      </c>
      <c r="AM66" s="1" t="s">
        <v>1591</v>
      </c>
      <c r="AN66" s="1" t="s">
        <v>472</v>
      </c>
      <c r="AO66" s="1" t="s">
        <v>141</v>
      </c>
      <c r="AP66" s="1">
        <v>78.4</v>
      </c>
      <c r="AQ66" s="1">
        <v>7.84</v>
      </c>
      <c r="AR66" s="1"/>
      <c r="AS66" s="1"/>
      <c r="AT66" s="1"/>
      <c r="AU66" s="1"/>
      <c r="AV66" s="1"/>
      <c r="AW66" s="1"/>
      <c r="AX66" s="1" t="s">
        <v>1592</v>
      </c>
      <c r="AY66" s="1" t="s">
        <v>1593</v>
      </c>
      <c r="AZ66" s="1" t="s">
        <v>144</v>
      </c>
      <c r="BA66" s="1" t="s">
        <v>431</v>
      </c>
      <c r="BB66" s="1">
        <v>78.2</v>
      </c>
      <c r="BC66" s="1">
        <v>7.82</v>
      </c>
      <c r="BD66" s="1"/>
      <c r="BE66" s="1"/>
      <c r="BF66" s="1"/>
      <c r="BG66" s="1"/>
      <c r="BH66" s="1"/>
      <c r="BI66" s="1"/>
      <c r="BJ66" s="1" t="s">
        <v>226</v>
      </c>
      <c r="BK66" s="1"/>
      <c r="BL66" s="1"/>
      <c r="BM66" s="1" t="s">
        <v>1594</v>
      </c>
      <c r="BN66" s="1">
        <v>13</v>
      </c>
      <c r="BO66" s="1"/>
      <c r="BP66" s="1" t="str">
        <f>HYPERLINK("https://nconnect.nicmar.ac.in/storage/profile/ProfilePhoto_P25700220_175482.jpg","Download")</f>
        <v>0</v>
      </c>
      <c r="BQ66" s="3"/>
      <c r="BR66" s="3"/>
      <c r="BS66" s="1" t="s">
        <v>113</v>
      </c>
      <c r="BT66" s="1" t="s">
        <v>114</v>
      </c>
      <c r="BU66" s="1" t="s">
        <v>115</v>
      </c>
      <c r="BV66" s="1" t="s">
        <v>116</v>
      </c>
      <c r="BW66" s="1"/>
    </row>
    <row r="67" spans="1:75">
      <c r="A67" s="1" t="s">
        <v>75</v>
      </c>
      <c r="B67" s="1" t="s">
        <v>76</v>
      </c>
      <c r="C67" s="1" t="s">
        <v>1595</v>
      </c>
      <c r="D67" s="1" t="s">
        <v>1596</v>
      </c>
      <c r="E67" s="1"/>
      <c r="F67" s="1" t="s">
        <v>1597</v>
      </c>
      <c r="G67" s="1" t="s">
        <v>1598</v>
      </c>
      <c r="H67" s="1" t="s">
        <v>1599</v>
      </c>
      <c r="I67" s="1" t="s">
        <v>1600</v>
      </c>
      <c r="J67" s="1">
        <v>6364236471</v>
      </c>
      <c r="K67" s="1" t="s">
        <v>84</v>
      </c>
      <c r="L67" s="1" t="s">
        <v>1601</v>
      </c>
      <c r="M67" s="1" t="s">
        <v>86</v>
      </c>
      <c r="N67" s="1" t="s">
        <v>1602</v>
      </c>
      <c r="O67" s="1"/>
      <c r="P67" s="1" t="s">
        <v>265</v>
      </c>
      <c r="Q67" s="1" t="s">
        <v>1603</v>
      </c>
      <c r="R67" s="1" t="s">
        <v>1604</v>
      </c>
      <c r="S67" s="1">
        <v>9731650754</v>
      </c>
      <c r="T67" s="1" t="s">
        <v>90</v>
      </c>
      <c r="U67" s="1" t="s">
        <v>1605</v>
      </c>
      <c r="V67" s="1">
        <v>7411122048</v>
      </c>
      <c r="W67" s="1" t="s">
        <v>241</v>
      </c>
      <c r="X67" s="1" t="s">
        <v>1606</v>
      </c>
      <c r="Y67" s="1" t="s">
        <v>1607</v>
      </c>
      <c r="Z67" s="1" t="s">
        <v>373</v>
      </c>
      <c r="AA67" s="1" t="s">
        <v>1606</v>
      </c>
      <c r="AB67" s="1" t="s">
        <v>1607</v>
      </c>
      <c r="AC67" s="1" t="s">
        <v>373</v>
      </c>
      <c r="AD67" s="1">
        <v>8.38</v>
      </c>
      <c r="AE67" s="1" t="s">
        <v>96</v>
      </c>
      <c r="AF67" s="1" t="s">
        <v>1608</v>
      </c>
      <c r="AG67" s="1" t="s">
        <v>967</v>
      </c>
      <c r="AH67" s="1" t="s">
        <v>324</v>
      </c>
      <c r="AI67" s="1" t="s">
        <v>569</v>
      </c>
      <c r="AJ67" s="1">
        <v>86.4</v>
      </c>
      <c r="AK67" s="1"/>
      <c r="AL67" s="1" t="s">
        <v>1609</v>
      </c>
      <c r="AM67" s="1" t="s">
        <v>969</v>
      </c>
      <c r="AN67" s="1" t="s">
        <v>99</v>
      </c>
      <c r="AO67" s="1" t="s">
        <v>247</v>
      </c>
      <c r="AP67" s="1">
        <v>88.16</v>
      </c>
      <c r="AQ67" s="1"/>
      <c r="AR67" s="1"/>
      <c r="AS67" s="1"/>
      <c r="AT67" s="1"/>
      <c r="AU67" s="1"/>
      <c r="AV67" s="1"/>
      <c r="AW67" s="1"/>
      <c r="AX67" s="1" t="s">
        <v>1610</v>
      </c>
      <c r="AY67" s="1" t="s">
        <v>1611</v>
      </c>
      <c r="AZ67" s="1" t="s">
        <v>224</v>
      </c>
      <c r="BA67" s="1" t="s">
        <v>353</v>
      </c>
      <c r="BB67" s="1">
        <v>81.4</v>
      </c>
      <c r="BC67" s="1">
        <v>8.14</v>
      </c>
      <c r="BD67" s="1"/>
      <c r="BE67" s="1"/>
      <c r="BF67" s="1"/>
      <c r="BG67" s="1"/>
      <c r="BH67" s="1"/>
      <c r="BI67" s="1"/>
      <c r="BJ67" s="1" t="s">
        <v>1612</v>
      </c>
      <c r="BK67" s="1" t="s">
        <v>1613</v>
      </c>
      <c r="BL67" s="1" t="s">
        <v>974</v>
      </c>
      <c r="BM67" s="1" t="s">
        <v>1614</v>
      </c>
      <c r="BN67" s="1">
        <v>16</v>
      </c>
      <c r="BO67" s="1" t="s">
        <v>1615</v>
      </c>
      <c r="BP67" s="1" t="str">
        <f>HYPERLINK("https://nconnect.nicmar.ac.in/storage/profile/ProfilePhoto_P25700161_896127.jpg","Download")</f>
        <v>0</v>
      </c>
      <c r="BQ67" s="3"/>
      <c r="BR67" s="3"/>
      <c r="BS67" s="1" t="s">
        <v>113</v>
      </c>
      <c r="BT67" s="1" t="s">
        <v>114</v>
      </c>
      <c r="BU67" s="1" t="s">
        <v>115</v>
      </c>
      <c r="BV67" s="1" t="s">
        <v>116</v>
      </c>
      <c r="BW67" s="1"/>
    </row>
    <row r="68" spans="1:75">
      <c r="A68" s="1" t="s">
        <v>75</v>
      </c>
      <c r="B68" s="1" t="s">
        <v>76</v>
      </c>
      <c r="C68" s="1" t="s">
        <v>1616</v>
      </c>
      <c r="D68" s="1" t="s">
        <v>1617</v>
      </c>
      <c r="E68" s="1" t="s">
        <v>1618</v>
      </c>
      <c r="F68" s="1" t="s">
        <v>1619</v>
      </c>
      <c r="G68" s="1" t="s">
        <v>1620</v>
      </c>
      <c r="H68" s="1" t="s">
        <v>1621</v>
      </c>
      <c r="I68" s="1" t="s">
        <v>1622</v>
      </c>
      <c r="J68" s="1">
        <v>8308454031</v>
      </c>
      <c r="K68" s="1" t="s">
        <v>84</v>
      </c>
      <c r="L68" s="1" t="s">
        <v>1623</v>
      </c>
      <c r="M68" s="1" t="s">
        <v>86</v>
      </c>
      <c r="N68" s="1" t="s">
        <v>237</v>
      </c>
      <c r="O68" s="1"/>
      <c r="P68" s="1" t="s">
        <v>88</v>
      </c>
      <c r="Q68" s="1" t="s">
        <v>1624</v>
      </c>
      <c r="R68" s="1" t="s">
        <v>1618</v>
      </c>
      <c r="S68" s="1">
        <v>9545884217</v>
      </c>
      <c r="T68" s="1" t="s">
        <v>90</v>
      </c>
      <c r="U68" s="1" t="s">
        <v>1625</v>
      </c>
      <c r="V68" s="1">
        <v>8308454031</v>
      </c>
      <c r="W68" s="1" t="s">
        <v>92</v>
      </c>
      <c r="X68" s="1" t="s">
        <v>1626</v>
      </c>
      <c r="Y68" s="1" t="s">
        <v>321</v>
      </c>
      <c r="Z68" s="1" t="s">
        <v>95</v>
      </c>
      <c r="AA68" s="1" t="s">
        <v>1627</v>
      </c>
      <c r="AB68" s="1" t="s">
        <v>1174</v>
      </c>
      <c r="AC68" s="1" t="s">
        <v>95</v>
      </c>
      <c r="AD68" s="1">
        <v>9.05</v>
      </c>
      <c r="AE68" s="1" t="s">
        <v>96</v>
      </c>
      <c r="AF68" s="1" t="s">
        <v>1628</v>
      </c>
      <c r="AG68" s="1" t="s">
        <v>1629</v>
      </c>
      <c r="AH68" s="1" t="s">
        <v>1630</v>
      </c>
      <c r="AI68" s="1" t="s">
        <v>1631</v>
      </c>
      <c r="AJ68" s="1">
        <v>96</v>
      </c>
      <c r="AK68" s="1"/>
      <c r="AL68" s="1"/>
      <c r="AM68" s="1"/>
      <c r="AN68" s="1"/>
      <c r="AO68" s="1"/>
      <c r="AP68" s="1"/>
      <c r="AQ68" s="1"/>
      <c r="AR68" s="1" t="s">
        <v>615</v>
      </c>
      <c r="AS68" s="1" t="s">
        <v>1632</v>
      </c>
      <c r="AT68" s="1" t="s">
        <v>1633</v>
      </c>
      <c r="AU68" s="1" t="s">
        <v>99</v>
      </c>
      <c r="AV68" s="1">
        <v>91.19</v>
      </c>
      <c r="AW68" s="1"/>
      <c r="AX68" s="1" t="s">
        <v>1634</v>
      </c>
      <c r="AY68" s="1" t="s">
        <v>1635</v>
      </c>
      <c r="AZ68" s="1" t="s">
        <v>382</v>
      </c>
      <c r="BA68" s="1" t="s">
        <v>774</v>
      </c>
      <c r="BB68" s="1">
        <v>80.1</v>
      </c>
      <c r="BC68" s="1">
        <v>8.76</v>
      </c>
      <c r="BD68" s="1"/>
      <c r="BE68" s="1"/>
      <c r="BF68" s="1"/>
      <c r="BG68" s="1"/>
      <c r="BH68" s="1"/>
      <c r="BI68" s="1"/>
      <c r="BJ68" s="1" t="s">
        <v>1636</v>
      </c>
      <c r="BK68" s="1" t="s">
        <v>1637</v>
      </c>
      <c r="BL68" s="1" t="s">
        <v>1638</v>
      </c>
      <c r="BM68" s="1" t="s">
        <v>1639</v>
      </c>
      <c r="BN68" s="1">
        <v>10</v>
      </c>
      <c r="BO68" s="1"/>
      <c r="BP68" s="1" t="str">
        <f>HYPERLINK("https://nconnect.nicmar.ac.in/storage/profile/ProfilePhoto_P25700195_426391.jpg","Download")</f>
        <v>0</v>
      </c>
      <c r="BQ68" s="3"/>
      <c r="BR68" s="3"/>
      <c r="BS68" s="1" t="s">
        <v>113</v>
      </c>
      <c r="BT68" s="1" t="s">
        <v>114</v>
      </c>
      <c r="BU68" s="1" t="s">
        <v>115</v>
      </c>
      <c r="BV68" s="1" t="s">
        <v>116</v>
      </c>
      <c r="BW68" s="1"/>
    </row>
    <row r="69" spans="1:75">
      <c r="A69" s="1" t="s">
        <v>117</v>
      </c>
      <c r="B69" s="1" t="s">
        <v>76</v>
      </c>
      <c r="C69" s="1" t="s">
        <v>1640</v>
      </c>
      <c r="D69" s="1" t="s">
        <v>1641</v>
      </c>
      <c r="E69" s="1"/>
      <c r="F69" s="1" t="s">
        <v>1642</v>
      </c>
      <c r="G69" s="1" t="s">
        <v>1643</v>
      </c>
      <c r="H69" s="1" t="s">
        <v>1644</v>
      </c>
      <c r="I69" s="1" t="s">
        <v>1645</v>
      </c>
      <c r="J69" s="1">
        <v>8590312588</v>
      </c>
      <c r="K69" s="1" t="s">
        <v>84</v>
      </c>
      <c r="L69" s="1" t="s">
        <v>1646</v>
      </c>
      <c r="M69" s="1" t="s">
        <v>86</v>
      </c>
      <c r="N69" s="1" t="s">
        <v>1647</v>
      </c>
      <c r="O69" s="1" t="s">
        <v>1648</v>
      </c>
      <c r="P69" s="1" t="s">
        <v>854</v>
      </c>
      <c r="Q69" s="1" t="s">
        <v>1649</v>
      </c>
      <c r="R69" s="1" t="s">
        <v>1650</v>
      </c>
      <c r="S69" s="1">
        <v>9447601528</v>
      </c>
      <c r="T69" s="1" t="s">
        <v>369</v>
      </c>
      <c r="U69" s="1" t="s">
        <v>1651</v>
      </c>
      <c r="V69" s="1">
        <v>9446015158</v>
      </c>
      <c r="W69" s="1" t="s">
        <v>1652</v>
      </c>
      <c r="X69" s="1" t="s">
        <v>1653</v>
      </c>
      <c r="Y69" s="1" t="s">
        <v>904</v>
      </c>
      <c r="Z69" s="1" t="s">
        <v>448</v>
      </c>
      <c r="AA69" s="1" t="s">
        <v>1654</v>
      </c>
      <c r="AB69" s="1" t="s">
        <v>904</v>
      </c>
      <c r="AC69" s="1" t="s">
        <v>448</v>
      </c>
      <c r="AD69" s="1">
        <v>8.81</v>
      </c>
      <c r="AE69" s="1" t="s">
        <v>96</v>
      </c>
      <c r="AF69" s="1" t="s">
        <v>1655</v>
      </c>
      <c r="AG69" s="1" t="s">
        <v>545</v>
      </c>
      <c r="AH69" s="1" t="s">
        <v>324</v>
      </c>
      <c r="AI69" s="1" t="s">
        <v>99</v>
      </c>
      <c r="AJ69" s="1">
        <v>95</v>
      </c>
      <c r="AK69" s="1">
        <v>10</v>
      </c>
      <c r="AL69" s="1" t="s">
        <v>1655</v>
      </c>
      <c r="AM69" s="1" t="s">
        <v>545</v>
      </c>
      <c r="AN69" s="1" t="s">
        <v>275</v>
      </c>
      <c r="AO69" s="1" t="s">
        <v>138</v>
      </c>
      <c r="AP69" s="1">
        <v>77</v>
      </c>
      <c r="AQ69" s="1"/>
      <c r="AR69" s="1"/>
      <c r="AS69" s="1"/>
      <c r="AT69" s="1"/>
      <c r="AU69" s="1"/>
      <c r="AV69" s="1"/>
      <c r="AW69" s="1"/>
      <c r="AX69" s="1" t="s">
        <v>594</v>
      </c>
      <c r="AY69" s="1" t="s">
        <v>1656</v>
      </c>
      <c r="AZ69" s="1" t="s">
        <v>1491</v>
      </c>
      <c r="BA69" s="1" t="s">
        <v>1657</v>
      </c>
      <c r="BB69" s="1">
        <v>71.7</v>
      </c>
      <c r="BC69" s="1">
        <v>7.17</v>
      </c>
      <c r="BD69" s="1"/>
      <c r="BE69" s="1"/>
      <c r="BF69" s="1"/>
      <c r="BG69" s="1"/>
      <c r="BH69" s="1"/>
      <c r="BI69" s="1"/>
      <c r="BJ69" s="1" t="s">
        <v>1658</v>
      </c>
      <c r="BK69" s="1"/>
      <c r="BL69" s="1"/>
      <c r="BM69" s="1" t="s">
        <v>1659</v>
      </c>
      <c r="BN69" s="1">
        <v>39</v>
      </c>
      <c r="BO69" s="1" t="s">
        <v>1660</v>
      </c>
      <c r="BP69" s="1" t="str">
        <f>HYPERLINK("https://nconnect.nicmar.ac.in/storage/profile/ProfilePhoto_P25701124_429365.jpg","Download")</f>
        <v>0</v>
      </c>
      <c r="BQ69" s="3"/>
      <c r="BR69" s="3"/>
      <c r="BS69" s="1" t="s">
        <v>113</v>
      </c>
      <c r="BT69" s="1" t="s">
        <v>114</v>
      </c>
      <c r="BU69" s="1" t="s">
        <v>115</v>
      </c>
      <c r="BV69" s="1" t="s">
        <v>116</v>
      </c>
      <c r="BW69" s="1"/>
    </row>
    <row r="70" spans="1:75">
      <c r="A70" s="1" t="s">
        <v>75</v>
      </c>
      <c r="B70" s="1" t="s">
        <v>76</v>
      </c>
      <c r="C70" s="1" t="s">
        <v>1661</v>
      </c>
      <c r="D70" s="1" t="s">
        <v>1662</v>
      </c>
      <c r="E70" s="1" t="s">
        <v>1663</v>
      </c>
      <c r="F70" s="1" t="s">
        <v>1664</v>
      </c>
      <c r="G70" s="1" t="s">
        <v>1665</v>
      </c>
      <c r="H70" s="1" t="s">
        <v>1666</v>
      </c>
      <c r="I70" s="1" t="s">
        <v>1667</v>
      </c>
      <c r="J70" s="1">
        <v>7558471099</v>
      </c>
      <c r="K70" s="1" t="s">
        <v>84</v>
      </c>
      <c r="L70" s="1" t="s">
        <v>1668</v>
      </c>
      <c r="M70" s="1" t="s">
        <v>86</v>
      </c>
      <c r="N70" s="1" t="s">
        <v>1669</v>
      </c>
      <c r="O70" s="1"/>
      <c r="P70" s="1"/>
      <c r="Q70" s="1" t="s">
        <v>1670</v>
      </c>
      <c r="R70" s="1" t="s">
        <v>1663</v>
      </c>
      <c r="S70" s="1">
        <v>9421418121</v>
      </c>
      <c r="T70" s="1" t="s">
        <v>1671</v>
      </c>
      <c r="U70" s="1" t="s">
        <v>1672</v>
      </c>
      <c r="V70" s="1">
        <v>9405107811</v>
      </c>
      <c r="W70" s="1" t="s">
        <v>344</v>
      </c>
      <c r="X70" s="1" t="s">
        <v>1673</v>
      </c>
      <c r="Y70" s="1" t="s">
        <v>321</v>
      </c>
      <c r="Z70" s="1" t="s">
        <v>95</v>
      </c>
      <c r="AA70" s="1" t="s">
        <v>1674</v>
      </c>
      <c r="AB70" s="1" t="s">
        <v>1675</v>
      </c>
      <c r="AC70" s="1" t="s">
        <v>95</v>
      </c>
      <c r="AD70" s="1">
        <v>8.49</v>
      </c>
      <c r="AE70" s="1" t="s">
        <v>96</v>
      </c>
      <c r="AF70" s="1" t="s">
        <v>1676</v>
      </c>
      <c r="AG70" s="1" t="s">
        <v>1677</v>
      </c>
      <c r="AH70" s="1" t="s">
        <v>519</v>
      </c>
      <c r="AI70" s="1" t="s">
        <v>218</v>
      </c>
      <c r="AJ70" s="1">
        <v>88.2</v>
      </c>
      <c r="AK70" s="1"/>
      <c r="AL70" s="1" t="s">
        <v>1678</v>
      </c>
      <c r="AM70" s="1" t="s">
        <v>1677</v>
      </c>
      <c r="AN70" s="1" t="s">
        <v>928</v>
      </c>
      <c r="AO70" s="1" t="s">
        <v>221</v>
      </c>
      <c r="AP70" s="1">
        <v>60</v>
      </c>
      <c r="AQ70" s="1"/>
      <c r="AR70" s="1"/>
      <c r="AS70" s="1"/>
      <c r="AT70" s="1"/>
      <c r="AU70" s="1"/>
      <c r="AV70" s="1"/>
      <c r="AW70" s="1"/>
      <c r="AX70" s="1" t="s">
        <v>1679</v>
      </c>
      <c r="AY70" s="1" t="s">
        <v>1680</v>
      </c>
      <c r="AZ70" s="1" t="s">
        <v>224</v>
      </c>
      <c r="BA70" s="1" t="s">
        <v>406</v>
      </c>
      <c r="BB70" s="1">
        <v>72.3</v>
      </c>
      <c r="BC70" s="1">
        <v>7.98</v>
      </c>
      <c r="BD70" s="1"/>
      <c r="BE70" s="1"/>
      <c r="BF70" s="1"/>
      <c r="BG70" s="1"/>
      <c r="BH70" s="1"/>
      <c r="BI70" s="1"/>
      <c r="BJ70" s="1" t="s">
        <v>1681</v>
      </c>
      <c r="BK70" s="1" t="s">
        <v>1682</v>
      </c>
      <c r="BL70" s="1" t="s">
        <v>974</v>
      </c>
      <c r="BM70" s="1" t="s">
        <v>1683</v>
      </c>
      <c r="BN70" s="1">
        <v>8</v>
      </c>
      <c r="BO70" s="1" t="s">
        <v>1684</v>
      </c>
      <c r="BP70" s="1" t="str">
        <f>HYPERLINK("https://nconnect.nicmar.ac.in/storage/profile/ProfilePhoto_P25700496_421673.jpg","Download")</f>
        <v>0</v>
      </c>
      <c r="BQ70" s="3"/>
      <c r="BR70" s="3"/>
      <c r="BS70" s="1" t="s">
        <v>113</v>
      </c>
      <c r="BT70" s="1" t="s">
        <v>114</v>
      </c>
      <c r="BU70" s="1" t="s">
        <v>115</v>
      </c>
      <c r="BV70" s="1" t="s">
        <v>116</v>
      </c>
      <c r="BW70" s="1"/>
    </row>
    <row r="71" spans="1:75">
      <c r="A71" s="1" t="s">
        <v>75</v>
      </c>
      <c r="B71" s="1" t="s">
        <v>76</v>
      </c>
      <c r="C71" s="1" t="s">
        <v>1685</v>
      </c>
      <c r="D71" s="1" t="s">
        <v>1686</v>
      </c>
      <c r="E71" s="1" t="s">
        <v>1687</v>
      </c>
      <c r="F71" s="1" t="s">
        <v>1688</v>
      </c>
      <c r="G71" s="1" t="s">
        <v>1689</v>
      </c>
      <c r="H71" s="1" t="s">
        <v>1690</v>
      </c>
      <c r="I71" s="1" t="s">
        <v>1691</v>
      </c>
      <c r="J71" s="1">
        <v>8169556979</v>
      </c>
      <c r="K71" s="1" t="s">
        <v>84</v>
      </c>
      <c r="L71" s="1" t="s">
        <v>1692</v>
      </c>
      <c r="M71" s="1" t="s">
        <v>86</v>
      </c>
      <c r="N71" s="1" t="s">
        <v>420</v>
      </c>
      <c r="O71" s="1"/>
      <c r="P71" s="1" t="s">
        <v>88</v>
      </c>
      <c r="Q71" s="1" t="s">
        <v>1693</v>
      </c>
      <c r="R71" s="1" t="s">
        <v>1687</v>
      </c>
      <c r="S71" s="1">
        <v>9820319276</v>
      </c>
      <c r="T71" s="1" t="s">
        <v>1694</v>
      </c>
      <c r="U71" s="1" t="s">
        <v>1695</v>
      </c>
      <c r="V71" s="1">
        <v>9321033327</v>
      </c>
      <c r="W71" s="1" t="s">
        <v>1694</v>
      </c>
      <c r="X71" s="1" t="s">
        <v>1696</v>
      </c>
      <c r="Y71" s="1" t="s">
        <v>944</v>
      </c>
      <c r="Z71" s="1" t="s">
        <v>95</v>
      </c>
      <c r="AA71" s="1" t="s">
        <v>1696</v>
      </c>
      <c r="AB71" s="1" t="s">
        <v>944</v>
      </c>
      <c r="AC71" s="1" t="s">
        <v>95</v>
      </c>
      <c r="AD71" s="1">
        <v>8.41</v>
      </c>
      <c r="AE71" s="1" t="s">
        <v>96</v>
      </c>
      <c r="AF71" s="1" t="s">
        <v>1697</v>
      </c>
      <c r="AG71" s="1" t="s">
        <v>326</v>
      </c>
      <c r="AH71" s="1" t="s">
        <v>637</v>
      </c>
      <c r="AI71" s="1" t="s">
        <v>519</v>
      </c>
      <c r="AJ71" s="1">
        <v>61</v>
      </c>
      <c r="AK71" s="1"/>
      <c r="AL71" s="1" t="s">
        <v>1698</v>
      </c>
      <c r="AM71" s="1" t="s">
        <v>326</v>
      </c>
      <c r="AN71" s="1" t="s">
        <v>165</v>
      </c>
      <c r="AO71" s="1" t="s">
        <v>1699</v>
      </c>
      <c r="AP71" s="1">
        <v>47.23</v>
      </c>
      <c r="AQ71" s="1"/>
      <c r="AR71" s="1" t="s">
        <v>615</v>
      </c>
      <c r="AS71" s="1" t="s">
        <v>1700</v>
      </c>
      <c r="AT71" s="1" t="s">
        <v>522</v>
      </c>
      <c r="AU71" s="1" t="s">
        <v>1701</v>
      </c>
      <c r="AV71" s="1">
        <v>73.76</v>
      </c>
      <c r="AW71" s="1"/>
      <c r="AX71" s="1" t="s">
        <v>663</v>
      </c>
      <c r="AY71" s="1" t="s">
        <v>1700</v>
      </c>
      <c r="AZ71" s="1" t="s">
        <v>107</v>
      </c>
      <c r="BA71" s="1" t="s">
        <v>225</v>
      </c>
      <c r="BB71" s="1">
        <v>71.91</v>
      </c>
      <c r="BC71" s="1"/>
      <c r="BD71" s="1"/>
      <c r="BE71" s="1"/>
      <c r="BF71" s="1"/>
      <c r="BG71" s="1"/>
      <c r="BH71" s="1"/>
      <c r="BI71" s="1"/>
      <c r="BJ71" s="1" t="s">
        <v>1702</v>
      </c>
      <c r="BK71" s="1" t="s">
        <v>1703</v>
      </c>
      <c r="BL71" s="1" t="s">
        <v>1367</v>
      </c>
      <c r="BM71" s="1" t="s">
        <v>1704</v>
      </c>
      <c r="BN71" s="1">
        <v>34</v>
      </c>
      <c r="BO71" s="1"/>
      <c r="BP71" s="1" t="str">
        <f>HYPERLINK("https://nconnect.nicmar.ac.in/storage/profile/ProfilePhoto_P25700718_186239.jpg","Download")</f>
        <v>0</v>
      </c>
      <c r="BQ71" s="3"/>
      <c r="BR71" s="3"/>
      <c r="BS71" s="1" t="s">
        <v>113</v>
      </c>
      <c r="BT71" s="1" t="s">
        <v>114</v>
      </c>
      <c r="BU71" s="1" t="s">
        <v>115</v>
      </c>
      <c r="BV71" s="1" t="s">
        <v>116</v>
      </c>
      <c r="BW71" s="1"/>
    </row>
    <row r="72" spans="1:75">
      <c r="A72" s="1" t="s">
        <v>75</v>
      </c>
      <c r="B72" s="1" t="s">
        <v>76</v>
      </c>
      <c r="C72" s="1" t="s">
        <v>1705</v>
      </c>
      <c r="D72" s="1" t="s">
        <v>1706</v>
      </c>
      <c r="E72" s="1"/>
      <c r="F72" s="1" t="s">
        <v>1707</v>
      </c>
      <c r="G72" s="1" t="s">
        <v>1708</v>
      </c>
      <c r="H72" s="1" t="s">
        <v>1709</v>
      </c>
      <c r="I72" s="1" t="s">
        <v>1710</v>
      </c>
      <c r="J72" s="1">
        <v>8318035615</v>
      </c>
      <c r="K72" s="1" t="s">
        <v>84</v>
      </c>
      <c r="L72" s="1" t="s">
        <v>1711</v>
      </c>
      <c r="M72" s="1" t="s">
        <v>86</v>
      </c>
      <c r="N72" s="1" t="s">
        <v>743</v>
      </c>
      <c r="O72" s="1"/>
      <c r="P72" s="1" t="s">
        <v>88</v>
      </c>
      <c r="Q72" s="1" t="s">
        <v>1712</v>
      </c>
      <c r="R72" s="1" t="s">
        <v>1713</v>
      </c>
      <c r="S72" s="1">
        <v>6388241703</v>
      </c>
      <c r="T72" s="1" t="s">
        <v>1714</v>
      </c>
      <c r="U72" s="1" t="s">
        <v>1715</v>
      </c>
      <c r="V72" s="1">
        <v>9140420240</v>
      </c>
      <c r="W72" s="1" t="s">
        <v>1714</v>
      </c>
      <c r="X72" s="1" t="s">
        <v>1716</v>
      </c>
      <c r="Y72" s="1" t="s">
        <v>1717</v>
      </c>
      <c r="Z72" s="1" t="s">
        <v>749</v>
      </c>
      <c r="AA72" s="1" t="s">
        <v>1716</v>
      </c>
      <c r="AB72" s="1" t="s">
        <v>1717</v>
      </c>
      <c r="AC72" s="1" t="s">
        <v>749</v>
      </c>
      <c r="AD72" s="1">
        <v>8.23</v>
      </c>
      <c r="AE72" s="1" t="s">
        <v>96</v>
      </c>
      <c r="AF72" s="1" t="s">
        <v>1718</v>
      </c>
      <c r="AG72" s="1" t="s">
        <v>1719</v>
      </c>
      <c r="AH72" s="1" t="s">
        <v>193</v>
      </c>
      <c r="AI72" s="1" t="s">
        <v>138</v>
      </c>
      <c r="AJ72" s="1">
        <v>90.4</v>
      </c>
      <c r="AK72" s="1">
        <v>9.51</v>
      </c>
      <c r="AL72" s="1" t="s">
        <v>1718</v>
      </c>
      <c r="AM72" s="1" t="s">
        <v>1719</v>
      </c>
      <c r="AN72" s="1" t="s">
        <v>1271</v>
      </c>
      <c r="AO72" s="1" t="s">
        <v>141</v>
      </c>
      <c r="AP72" s="1">
        <v>88.83</v>
      </c>
      <c r="AQ72" s="1">
        <v>9.35</v>
      </c>
      <c r="AR72" s="1"/>
      <c r="AS72" s="1"/>
      <c r="AT72" s="1"/>
      <c r="AU72" s="1"/>
      <c r="AV72" s="1"/>
      <c r="AW72" s="1"/>
      <c r="AX72" s="1" t="s">
        <v>1592</v>
      </c>
      <c r="AY72" s="1" t="s">
        <v>1251</v>
      </c>
      <c r="AZ72" s="1" t="s">
        <v>144</v>
      </c>
      <c r="BA72" s="1" t="s">
        <v>145</v>
      </c>
      <c r="BB72" s="1">
        <v>78.9</v>
      </c>
      <c r="BC72" s="1">
        <v>7.89</v>
      </c>
      <c r="BD72" s="1"/>
      <c r="BE72" s="1"/>
      <c r="BF72" s="1"/>
      <c r="BG72" s="1"/>
      <c r="BH72" s="1"/>
      <c r="BI72" s="1"/>
      <c r="BJ72" s="1" t="s">
        <v>1720</v>
      </c>
      <c r="BK72" s="1"/>
      <c r="BL72" s="1"/>
      <c r="BM72" s="1" t="s">
        <v>1721</v>
      </c>
      <c r="BN72" s="1">
        <v>12</v>
      </c>
      <c r="BO72" s="1"/>
      <c r="BP72" s="1" t="str">
        <f>HYPERLINK("https://nconnect.nicmar.ac.in/storage/profile/ProfilePhoto_P25700467_125643.jpg","Download")</f>
        <v>0</v>
      </c>
      <c r="BQ72" s="3"/>
      <c r="BR72" s="3"/>
      <c r="BS72" s="1" t="s">
        <v>113</v>
      </c>
      <c r="BT72" s="1" t="s">
        <v>114</v>
      </c>
      <c r="BU72" s="1" t="s">
        <v>115</v>
      </c>
      <c r="BV72" s="1" t="s">
        <v>116</v>
      </c>
      <c r="BW72" s="1"/>
    </row>
    <row r="73" spans="1:75">
      <c r="A73" s="1" t="s">
        <v>75</v>
      </c>
      <c r="B73" s="1" t="s">
        <v>76</v>
      </c>
      <c r="C73" s="1" t="s">
        <v>1722</v>
      </c>
      <c r="D73" s="1" t="s">
        <v>1723</v>
      </c>
      <c r="E73" s="1"/>
      <c r="F73" s="1" t="s">
        <v>1724</v>
      </c>
      <c r="G73" s="1" t="s">
        <v>1725</v>
      </c>
      <c r="H73" s="1" t="s">
        <v>1726</v>
      </c>
      <c r="I73" s="1" t="s">
        <v>1727</v>
      </c>
      <c r="J73" s="1">
        <v>9778349801</v>
      </c>
      <c r="K73" s="1" t="s">
        <v>124</v>
      </c>
      <c r="L73" s="1" t="s">
        <v>1728</v>
      </c>
      <c r="M73" s="1" t="s">
        <v>86</v>
      </c>
      <c r="N73" s="1" t="s">
        <v>1647</v>
      </c>
      <c r="O73" s="1" t="s">
        <v>1729</v>
      </c>
      <c r="P73" s="1" t="s">
        <v>1730</v>
      </c>
      <c r="Q73" s="1" t="s">
        <v>1731</v>
      </c>
      <c r="R73" s="1" t="s">
        <v>1732</v>
      </c>
      <c r="S73" s="1">
        <v>9400983641</v>
      </c>
      <c r="T73" s="1" t="s">
        <v>1733</v>
      </c>
      <c r="U73" s="1" t="s">
        <v>1734</v>
      </c>
      <c r="V73" s="1">
        <v>9946724284</v>
      </c>
      <c r="W73" s="1" t="s">
        <v>1735</v>
      </c>
      <c r="X73" s="1" t="s">
        <v>1736</v>
      </c>
      <c r="Y73" s="1" t="s">
        <v>1737</v>
      </c>
      <c r="Z73" s="1" t="s">
        <v>448</v>
      </c>
      <c r="AA73" s="1" t="s">
        <v>1738</v>
      </c>
      <c r="AB73" s="1" t="s">
        <v>1737</v>
      </c>
      <c r="AC73" s="1" t="s">
        <v>448</v>
      </c>
      <c r="AD73" s="1">
        <v>8.85</v>
      </c>
      <c r="AE73" s="1" t="s">
        <v>96</v>
      </c>
      <c r="AF73" s="1" t="s">
        <v>1739</v>
      </c>
      <c r="AG73" s="1" t="s">
        <v>1740</v>
      </c>
      <c r="AH73" s="1" t="s">
        <v>324</v>
      </c>
      <c r="AI73" s="1" t="s">
        <v>219</v>
      </c>
      <c r="AJ73" s="1">
        <v>90</v>
      </c>
      <c r="AK73" s="1"/>
      <c r="AL73" s="1" t="s">
        <v>1741</v>
      </c>
      <c r="AM73" s="1" t="s">
        <v>1742</v>
      </c>
      <c r="AN73" s="1" t="s">
        <v>99</v>
      </c>
      <c r="AO73" s="1" t="s">
        <v>495</v>
      </c>
      <c r="AP73" s="1">
        <v>96.08</v>
      </c>
      <c r="AQ73" s="1"/>
      <c r="AR73" s="1"/>
      <c r="AS73" s="1"/>
      <c r="AT73" s="1"/>
      <c r="AU73" s="1"/>
      <c r="AV73" s="1"/>
      <c r="AW73" s="1"/>
      <c r="AX73" s="1" t="s">
        <v>1743</v>
      </c>
      <c r="AY73" s="1" t="s">
        <v>1744</v>
      </c>
      <c r="AZ73" s="1" t="s">
        <v>1491</v>
      </c>
      <c r="BA73" s="1" t="s">
        <v>1745</v>
      </c>
      <c r="BB73" s="1">
        <v>81.9</v>
      </c>
      <c r="BC73" s="1">
        <v>8.19</v>
      </c>
      <c r="BD73" s="1"/>
      <c r="BE73" s="1"/>
      <c r="BF73" s="1"/>
      <c r="BG73" s="1"/>
      <c r="BH73" s="1"/>
      <c r="BI73" s="1"/>
      <c r="BJ73" s="1" t="s">
        <v>1746</v>
      </c>
      <c r="BK73" s="1"/>
      <c r="BL73" s="1"/>
      <c r="BM73" s="1" t="s">
        <v>1747</v>
      </c>
      <c r="BN73" s="1">
        <v>12</v>
      </c>
      <c r="BO73" s="1" t="s">
        <v>1748</v>
      </c>
      <c r="BP73" s="1" t="str">
        <f>HYPERLINK("https://nconnect.nicmar.ac.in/storage/profile/ProfilePhoto_P25700247_237156.jpg","Download")</f>
        <v>0</v>
      </c>
      <c r="BQ73" s="3"/>
      <c r="BR73" s="3"/>
      <c r="BS73" s="1" t="s">
        <v>113</v>
      </c>
      <c r="BT73" s="1" t="s">
        <v>114</v>
      </c>
      <c r="BU73" s="1" t="s">
        <v>115</v>
      </c>
      <c r="BV73" s="1" t="s">
        <v>116</v>
      </c>
      <c r="BW73" s="1"/>
    </row>
    <row r="74" spans="1:75">
      <c r="A74" s="1" t="s">
        <v>75</v>
      </c>
      <c r="B74" s="1" t="s">
        <v>76</v>
      </c>
      <c r="C74" s="1" t="s">
        <v>1749</v>
      </c>
      <c r="D74" s="1" t="s">
        <v>1750</v>
      </c>
      <c r="E74" s="1" t="s">
        <v>847</v>
      </c>
      <c r="F74" s="1" t="s">
        <v>1751</v>
      </c>
      <c r="G74" s="1" t="s">
        <v>1752</v>
      </c>
      <c r="H74" s="1" t="s">
        <v>1753</v>
      </c>
      <c r="I74" s="1" t="s">
        <v>1754</v>
      </c>
      <c r="J74" s="1">
        <v>9676818100</v>
      </c>
      <c r="K74" s="1" t="s">
        <v>84</v>
      </c>
      <c r="L74" s="1" t="s">
        <v>1755</v>
      </c>
      <c r="M74" s="1" t="s">
        <v>86</v>
      </c>
      <c r="N74" s="1" t="s">
        <v>829</v>
      </c>
      <c r="O74" s="1"/>
      <c r="P74" s="1" t="s">
        <v>127</v>
      </c>
      <c r="Q74" s="1" t="s">
        <v>1756</v>
      </c>
      <c r="R74" s="1" t="s">
        <v>1757</v>
      </c>
      <c r="S74" s="1">
        <v>9701153762</v>
      </c>
      <c r="T74" s="1" t="s">
        <v>369</v>
      </c>
      <c r="U74" s="1" t="s">
        <v>1758</v>
      </c>
      <c r="V74" s="1">
        <v>8096616179</v>
      </c>
      <c r="W74" s="1" t="s">
        <v>680</v>
      </c>
      <c r="X74" s="1" t="s">
        <v>1759</v>
      </c>
      <c r="Y74" s="1" t="s">
        <v>1760</v>
      </c>
      <c r="Z74" s="1" t="s">
        <v>134</v>
      </c>
      <c r="AA74" s="1" t="s">
        <v>1759</v>
      </c>
      <c r="AB74" s="1" t="s">
        <v>1760</v>
      </c>
      <c r="AC74" s="1" t="s">
        <v>134</v>
      </c>
      <c r="AD74" s="1">
        <v>8.67</v>
      </c>
      <c r="AE74" s="1" t="s">
        <v>96</v>
      </c>
      <c r="AF74" s="1" t="s">
        <v>1761</v>
      </c>
      <c r="AG74" s="1" t="s">
        <v>1762</v>
      </c>
      <c r="AH74" s="1" t="s">
        <v>522</v>
      </c>
      <c r="AI74" s="1" t="s">
        <v>166</v>
      </c>
      <c r="AJ74" s="1">
        <v>93</v>
      </c>
      <c r="AK74" s="1">
        <v>9.3</v>
      </c>
      <c r="AL74" s="1"/>
      <c r="AM74" s="1"/>
      <c r="AN74" s="1"/>
      <c r="AO74" s="1"/>
      <c r="AP74" s="1"/>
      <c r="AQ74" s="1"/>
      <c r="AR74" s="1" t="s">
        <v>730</v>
      </c>
      <c r="AS74" s="1" t="s">
        <v>1763</v>
      </c>
      <c r="AT74" s="1" t="s">
        <v>100</v>
      </c>
      <c r="AU74" s="1" t="s">
        <v>1764</v>
      </c>
      <c r="AV74" s="1">
        <v>86</v>
      </c>
      <c r="AW74" s="1"/>
      <c r="AX74" s="1" t="s">
        <v>1765</v>
      </c>
      <c r="AY74" s="1" t="s">
        <v>1766</v>
      </c>
      <c r="AZ74" s="1" t="s">
        <v>253</v>
      </c>
      <c r="BA74" s="1" t="s">
        <v>171</v>
      </c>
      <c r="BB74" s="1">
        <v>72.7</v>
      </c>
      <c r="BC74" s="1">
        <v>8.02</v>
      </c>
      <c r="BD74" s="1"/>
      <c r="BE74" s="1"/>
      <c r="BF74" s="1"/>
      <c r="BG74" s="1"/>
      <c r="BH74" s="1"/>
      <c r="BI74" s="1"/>
      <c r="BJ74" s="1" t="s">
        <v>1767</v>
      </c>
      <c r="BK74" s="1"/>
      <c r="BL74" s="1"/>
      <c r="BM74" s="1" t="s">
        <v>1768</v>
      </c>
      <c r="BN74" s="1">
        <v>23</v>
      </c>
      <c r="BO74" s="1" t="s">
        <v>1769</v>
      </c>
      <c r="BP74" s="1" t="str">
        <f>HYPERLINK("https://nconnect.nicmar.ac.in/storage/profile/ProfilePhoto_P25700628_692713.jpg","Download")</f>
        <v>0</v>
      </c>
      <c r="BQ74" s="3"/>
      <c r="BR74" s="3"/>
      <c r="BS74" s="1" t="s">
        <v>113</v>
      </c>
      <c r="BT74" s="1" t="s">
        <v>114</v>
      </c>
      <c r="BU74" s="1" t="s">
        <v>115</v>
      </c>
      <c r="BV74" s="1" t="s">
        <v>116</v>
      </c>
      <c r="BW74" s="1"/>
    </row>
    <row r="75" spans="1:75">
      <c r="A75" s="1" t="s">
        <v>75</v>
      </c>
      <c r="B75" s="1" t="s">
        <v>76</v>
      </c>
      <c r="C75" s="1" t="s">
        <v>1770</v>
      </c>
      <c r="D75" s="1" t="s">
        <v>1771</v>
      </c>
      <c r="E75" s="1" t="s">
        <v>1772</v>
      </c>
      <c r="F75" s="1" t="s">
        <v>1773</v>
      </c>
      <c r="G75" s="1" t="s">
        <v>1774</v>
      </c>
      <c r="H75" s="1" t="s">
        <v>1775</v>
      </c>
      <c r="I75" s="1" t="s">
        <v>1776</v>
      </c>
      <c r="J75" s="1">
        <v>8139045033</v>
      </c>
      <c r="K75" s="1" t="s">
        <v>84</v>
      </c>
      <c r="L75" s="1" t="s">
        <v>1777</v>
      </c>
      <c r="M75" s="1" t="s">
        <v>86</v>
      </c>
      <c r="N75" s="1" t="s">
        <v>1778</v>
      </c>
      <c r="O75" s="1"/>
      <c r="P75" s="1" t="s">
        <v>88</v>
      </c>
      <c r="Q75" s="1" t="s">
        <v>1779</v>
      </c>
      <c r="R75" s="1" t="s">
        <v>1780</v>
      </c>
      <c r="S75" s="1">
        <v>9447453418</v>
      </c>
      <c r="T75" s="1" t="s">
        <v>1781</v>
      </c>
      <c r="U75" s="1" t="s">
        <v>1782</v>
      </c>
      <c r="V75" s="1">
        <v>6282314227</v>
      </c>
      <c r="W75" s="1" t="s">
        <v>1783</v>
      </c>
      <c r="X75" s="1" t="s">
        <v>1784</v>
      </c>
      <c r="Y75" s="1" t="s">
        <v>1785</v>
      </c>
      <c r="Z75" s="1" t="s">
        <v>448</v>
      </c>
      <c r="AA75" s="1" t="s">
        <v>1784</v>
      </c>
      <c r="AB75" s="1" t="s">
        <v>1785</v>
      </c>
      <c r="AC75" s="1" t="s">
        <v>448</v>
      </c>
      <c r="AD75" s="1">
        <v>9.08</v>
      </c>
      <c r="AE75" s="1" t="s">
        <v>96</v>
      </c>
      <c r="AF75" s="1" t="s">
        <v>1786</v>
      </c>
      <c r="AG75" s="1" t="s">
        <v>1787</v>
      </c>
      <c r="AH75" s="1" t="s">
        <v>166</v>
      </c>
      <c r="AI75" s="1" t="s">
        <v>138</v>
      </c>
      <c r="AJ75" s="1">
        <v>91</v>
      </c>
      <c r="AK75" s="1"/>
      <c r="AL75" s="1" t="s">
        <v>1786</v>
      </c>
      <c r="AM75" s="1" t="s">
        <v>1788</v>
      </c>
      <c r="AN75" s="1" t="s">
        <v>473</v>
      </c>
      <c r="AO75" s="1" t="s">
        <v>141</v>
      </c>
      <c r="AP75" s="1">
        <v>98.66</v>
      </c>
      <c r="AQ75" s="1"/>
      <c r="AR75" s="1"/>
      <c r="AS75" s="1"/>
      <c r="AT75" s="1"/>
      <c r="AU75" s="1"/>
      <c r="AV75" s="1"/>
      <c r="AW75" s="1"/>
      <c r="AX75" s="1" t="s">
        <v>594</v>
      </c>
      <c r="AY75" s="1" t="s">
        <v>1789</v>
      </c>
      <c r="AZ75" s="1" t="s">
        <v>887</v>
      </c>
      <c r="BA75" s="1" t="s">
        <v>689</v>
      </c>
      <c r="BB75" s="1">
        <v>83.9</v>
      </c>
      <c r="BC75" s="1"/>
      <c r="BD75" s="1"/>
      <c r="BE75" s="1"/>
      <c r="BF75" s="1"/>
      <c r="BG75" s="1"/>
      <c r="BH75" s="1"/>
      <c r="BI75" s="1"/>
      <c r="BJ75" s="1" t="s">
        <v>476</v>
      </c>
      <c r="BK75" s="1"/>
      <c r="BL75" s="1"/>
      <c r="BM75" s="1" t="s">
        <v>1790</v>
      </c>
      <c r="BN75" s="1">
        <v>7</v>
      </c>
      <c r="BO75" s="1" t="s">
        <v>1791</v>
      </c>
      <c r="BP75" s="1" t="str">
        <f>HYPERLINK("https://nconnect.nicmar.ac.in/storage/profile/ProfilePhoto_P25700286_398214.jpg","Download")</f>
        <v>0</v>
      </c>
      <c r="BQ75" s="3"/>
      <c r="BR75" s="3"/>
      <c r="BS75" s="1" t="s">
        <v>113</v>
      </c>
      <c r="BT75" s="1" t="s">
        <v>114</v>
      </c>
      <c r="BU75" s="1" t="s">
        <v>115</v>
      </c>
      <c r="BV75" s="1" t="s">
        <v>116</v>
      </c>
      <c r="BW75" s="1"/>
    </row>
    <row r="76" spans="1:75">
      <c r="A76" s="1" t="s">
        <v>75</v>
      </c>
      <c r="B76" s="1" t="s">
        <v>76</v>
      </c>
      <c r="C76" s="1" t="s">
        <v>1792</v>
      </c>
      <c r="D76" s="1" t="s">
        <v>1750</v>
      </c>
      <c r="E76" s="1" t="s">
        <v>648</v>
      </c>
      <c r="F76" s="1" t="s">
        <v>1793</v>
      </c>
      <c r="G76" s="1" t="s">
        <v>1794</v>
      </c>
      <c r="H76" s="1" t="s">
        <v>1795</v>
      </c>
      <c r="I76" s="1" t="s">
        <v>1796</v>
      </c>
      <c r="J76" s="1">
        <v>7841023889</v>
      </c>
      <c r="K76" s="1" t="s">
        <v>84</v>
      </c>
      <c r="L76" s="1" t="s">
        <v>1797</v>
      </c>
      <c r="M76" s="1" t="s">
        <v>86</v>
      </c>
      <c r="N76" s="1" t="s">
        <v>420</v>
      </c>
      <c r="O76" s="1"/>
      <c r="P76" s="1" t="s">
        <v>898</v>
      </c>
      <c r="Q76" s="1" t="s">
        <v>1798</v>
      </c>
      <c r="R76" s="1" t="s">
        <v>1799</v>
      </c>
      <c r="S76" s="1">
        <v>9423058325</v>
      </c>
      <c r="T76" s="1" t="s">
        <v>90</v>
      </c>
      <c r="U76" s="1" t="s">
        <v>1800</v>
      </c>
      <c r="V76" s="1">
        <v>7798204891</v>
      </c>
      <c r="W76" s="1" t="s">
        <v>1801</v>
      </c>
      <c r="X76" s="1" t="s">
        <v>1802</v>
      </c>
      <c r="Y76" s="1" t="s">
        <v>321</v>
      </c>
      <c r="Z76" s="1" t="s">
        <v>95</v>
      </c>
      <c r="AA76" s="1" t="s">
        <v>1803</v>
      </c>
      <c r="AB76" s="1" t="s">
        <v>321</v>
      </c>
      <c r="AC76" s="1" t="s">
        <v>95</v>
      </c>
      <c r="AD76" s="1">
        <v>8.62</v>
      </c>
      <c r="AE76" s="1" t="s">
        <v>96</v>
      </c>
      <c r="AF76" s="1" t="s">
        <v>1804</v>
      </c>
      <c r="AG76" s="1" t="s">
        <v>326</v>
      </c>
      <c r="AH76" s="1" t="s">
        <v>324</v>
      </c>
      <c r="AI76" s="1" t="s">
        <v>219</v>
      </c>
      <c r="AJ76" s="1">
        <v>83.2</v>
      </c>
      <c r="AK76" s="1">
        <v>0</v>
      </c>
      <c r="AL76" s="1" t="s">
        <v>1805</v>
      </c>
      <c r="AM76" s="1" t="s">
        <v>326</v>
      </c>
      <c r="AN76" s="1" t="s">
        <v>100</v>
      </c>
      <c r="AO76" s="1" t="s">
        <v>221</v>
      </c>
      <c r="AP76" s="1">
        <v>66.77</v>
      </c>
      <c r="AQ76" s="1">
        <v>0</v>
      </c>
      <c r="AR76" s="1"/>
      <c r="AS76" s="1"/>
      <c r="AT76" s="1"/>
      <c r="AU76" s="1"/>
      <c r="AV76" s="1"/>
      <c r="AW76" s="1"/>
      <c r="AX76" s="1" t="s">
        <v>105</v>
      </c>
      <c r="AY76" s="1" t="s">
        <v>1806</v>
      </c>
      <c r="AZ76" s="1" t="s">
        <v>224</v>
      </c>
      <c r="BA76" s="1" t="s">
        <v>406</v>
      </c>
      <c r="BB76" s="1">
        <v>72.9</v>
      </c>
      <c r="BC76" s="1">
        <v>8.04</v>
      </c>
      <c r="BD76" s="1"/>
      <c r="BE76" s="1"/>
      <c r="BF76" s="1"/>
      <c r="BG76" s="1"/>
      <c r="BH76" s="1"/>
      <c r="BI76" s="1"/>
      <c r="BJ76" s="1" t="s">
        <v>1807</v>
      </c>
      <c r="BK76" s="1" t="s">
        <v>1808</v>
      </c>
      <c r="BL76" s="1" t="s">
        <v>1809</v>
      </c>
      <c r="BM76" s="1" t="s">
        <v>1810</v>
      </c>
      <c r="BN76" s="1">
        <v>14</v>
      </c>
      <c r="BO76" s="1" t="s">
        <v>1811</v>
      </c>
      <c r="BP76" s="1" t="str">
        <f>HYPERLINK("https://nconnect.nicmar.ac.in/storage/profile/ProfilePhoto_P25700472_563742.jpg","Download")</f>
        <v>0</v>
      </c>
      <c r="BQ76" s="3"/>
      <c r="BR76" s="3"/>
      <c r="BS76" s="1" t="s">
        <v>113</v>
      </c>
      <c r="BT76" s="1" t="s">
        <v>114</v>
      </c>
      <c r="BU76" s="1" t="s">
        <v>115</v>
      </c>
      <c r="BV76" s="1" t="s">
        <v>116</v>
      </c>
      <c r="BW76" s="1"/>
    </row>
    <row r="77" spans="1:75">
      <c r="A77" s="1" t="s">
        <v>75</v>
      </c>
      <c r="B77" s="1" t="s">
        <v>76</v>
      </c>
      <c r="C77" s="1" t="s">
        <v>1812</v>
      </c>
      <c r="D77" s="1" t="s">
        <v>1813</v>
      </c>
      <c r="E77" s="1" t="s">
        <v>1814</v>
      </c>
      <c r="F77" s="1" t="s">
        <v>1815</v>
      </c>
      <c r="G77" s="1" t="s">
        <v>1816</v>
      </c>
      <c r="H77" s="1" t="s">
        <v>1817</v>
      </c>
      <c r="I77" s="1" t="s">
        <v>1818</v>
      </c>
      <c r="J77" s="1">
        <v>9526608654</v>
      </c>
      <c r="K77" s="1" t="s">
        <v>84</v>
      </c>
      <c r="L77" s="1" t="s">
        <v>1819</v>
      </c>
      <c r="M77" s="1" t="s">
        <v>86</v>
      </c>
      <c r="N77" s="1" t="s">
        <v>1647</v>
      </c>
      <c r="O77" s="1"/>
      <c r="P77" s="1" t="s">
        <v>88</v>
      </c>
      <c r="Q77" s="1" t="s">
        <v>1820</v>
      </c>
      <c r="R77" s="1" t="s">
        <v>1821</v>
      </c>
      <c r="S77" s="1">
        <v>9961775494</v>
      </c>
      <c r="T77" s="1" t="s">
        <v>1822</v>
      </c>
      <c r="U77" s="1" t="s">
        <v>1823</v>
      </c>
      <c r="V77" s="1">
        <v>8330041549</v>
      </c>
      <c r="W77" s="1" t="s">
        <v>92</v>
      </c>
      <c r="X77" s="1" t="s">
        <v>1824</v>
      </c>
      <c r="Y77" s="1" t="s">
        <v>1785</v>
      </c>
      <c r="Z77" s="1" t="s">
        <v>448</v>
      </c>
      <c r="AA77" s="1" t="s">
        <v>1824</v>
      </c>
      <c r="AB77" s="1" t="s">
        <v>1785</v>
      </c>
      <c r="AC77" s="1" t="s">
        <v>448</v>
      </c>
      <c r="AD77" s="1">
        <v>9.1</v>
      </c>
      <c r="AE77" s="1" t="s">
        <v>96</v>
      </c>
      <c r="AF77" s="1" t="s">
        <v>1825</v>
      </c>
      <c r="AG77" s="1" t="s">
        <v>1826</v>
      </c>
      <c r="AH77" s="1" t="s">
        <v>100</v>
      </c>
      <c r="AI77" s="1" t="s">
        <v>138</v>
      </c>
      <c r="AJ77" s="1">
        <v>95.2</v>
      </c>
      <c r="AK77" s="1"/>
      <c r="AL77" s="1" t="s">
        <v>1827</v>
      </c>
      <c r="AM77" s="1" t="s">
        <v>1828</v>
      </c>
      <c r="AN77" s="1" t="s">
        <v>170</v>
      </c>
      <c r="AO77" s="1" t="s">
        <v>141</v>
      </c>
      <c r="AP77" s="1">
        <v>97.25</v>
      </c>
      <c r="AQ77" s="1"/>
      <c r="AR77" s="1"/>
      <c r="AS77" s="1"/>
      <c r="AT77" s="1"/>
      <c r="AU77" s="1"/>
      <c r="AV77" s="1"/>
      <c r="AW77" s="1"/>
      <c r="AX77" s="1" t="s">
        <v>594</v>
      </c>
      <c r="AY77" s="1" t="s">
        <v>1829</v>
      </c>
      <c r="AZ77" s="1" t="s">
        <v>1273</v>
      </c>
      <c r="BA77" s="1" t="s">
        <v>279</v>
      </c>
      <c r="BB77" s="1">
        <v>83.3</v>
      </c>
      <c r="BC77" s="1"/>
      <c r="BD77" s="1"/>
      <c r="BE77" s="1"/>
      <c r="BF77" s="1"/>
      <c r="BG77" s="1"/>
      <c r="BH77" s="1"/>
      <c r="BI77" s="1"/>
      <c r="BJ77" s="1" t="s">
        <v>1830</v>
      </c>
      <c r="BK77" s="1"/>
      <c r="BL77" s="1"/>
      <c r="BM77" s="1" t="s">
        <v>1831</v>
      </c>
      <c r="BN77" s="1">
        <v>13</v>
      </c>
      <c r="BO77" s="1" t="s">
        <v>1832</v>
      </c>
      <c r="BP77" s="1" t="str">
        <f>HYPERLINK("https://nconnect.nicmar.ac.in/storage/profile/ProfilePhoto_P25700241_162534.jpg","Download")</f>
        <v>0</v>
      </c>
      <c r="BQ77" s="3"/>
      <c r="BR77" s="3"/>
      <c r="BS77" s="1" t="s">
        <v>113</v>
      </c>
      <c r="BT77" s="1" t="s">
        <v>114</v>
      </c>
      <c r="BU77" s="1" t="s">
        <v>115</v>
      </c>
      <c r="BV77" s="1" t="s">
        <v>116</v>
      </c>
      <c r="BW77" s="1"/>
    </row>
    <row r="78" spans="1:75">
      <c r="A78" s="1" t="s">
        <v>75</v>
      </c>
      <c r="B78" s="1" t="s">
        <v>76</v>
      </c>
      <c r="C78" s="1" t="s">
        <v>1833</v>
      </c>
      <c r="D78" s="1" t="s">
        <v>554</v>
      </c>
      <c r="E78" s="1"/>
      <c r="F78" s="1" t="s">
        <v>1834</v>
      </c>
      <c r="G78" s="1" t="s">
        <v>1835</v>
      </c>
      <c r="H78" s="1" t="s">
        <v>1836</v>
      </c>
      <c r="I78" s="1" t="s">
        <v>1837</v>
      </c>
      <c r="J78" s="1">
        <v>8547426138</v>
      </c>
      <c r="K78" s="1" t="s">
        <v>124</v>
      </c>
      <c r="L78" s="1" t="s">
        <v>1838</v>
      </c>
      <c r="M78" s="1" t="s">
        <v>86</v>
      </c>
      <c r="N78" s="1" t="s">
        <v>1839</v>
      </c>
      <c r="O78" s="1"/>
      <c r="P78" s="1" t="s">
        <v>127</v>
      </c>
      <c r="Q78" s="1" t="s">
        <v>1840</v>
      </c>
      <c r="R78" s="1" t="s">
        <v>1841</v>
      </c>
      <c r="S78" s="1">
        <v>9847500577</v>
      </c>
      <c r="T78" s="1" t="s">
        <v>1842</v>
      </c>
      <c r="U78" s="1" t="s">
        <v>1843</v>
      </c>
      <c r="V78" s="1">
        <v>8113855864</v>
      </c>
      <c r="W78" s="1" t="s">
        <v>241</v>
      </c>
      <c r="X78" s="1" t="s">
        <v>1844</v>
      </c>
      <c r="Y78" s="1" t="s">
        <v>1845</v>
      </c>
      <c r="Z78" s="1" t="s">
        <v>448</v>
      </c>
      <c r="AA78" s="1" t="s">
        <v>1844</v>
      </c>
      <c r="AB78" s="1" t="s">
        <v>1845</v>
      </c>
      <c r="AC78" s="1" t="s">
        <v>448</v>
      </c>
      <c r="AD78" s="1">
        <v>8.67</v>
      </c>
      <c r="AE78" s="1" t="s">
        <v>96</v>
      </c>
      <c r="AF78" s="1" t="s">
        <v>1846</v>
      </c>
      <c r="AG78" s="1" t="s">
        <v>1847</v>
      </c>
      <c r="AH78" s="1" t="s">
        <v>99</v>
      </c>
      <c r="AI78" s="1" t="s">
        <v>166</v>
      </c>
      <c r="AJ78" s="1">
        <v>95</v>
      </c>
      <c r="AK78" s="1"/>
      <c r="AL78" s="1" t="s">
        <v>1848</v>
      </c>
      <c r="AM78" s="1" t="s">
        <v>1849</v>
      </c>
      <c r="AN78" s="1" t="s">
        <v>100</v>
      </c>
      <c r="AO78" s="1" t="s">
        <v>473</v>
      </c>
      <c r="AP78" s="1">
        <v>96.16</v>
      </c>
      <c r="AQ78" s="1"/>
      <c r="AR78" s="1"/>
      <c r="AS78" s="1"/>
      <c r="AT78" s="1"/>
      <c r="AU78" s="1"/>
      <c r="AV78" s="1"/>
      <c r="AW78" s="1"/>
      <c r="AX78" s="1" t="s">
        <v>1850</v>
      </c>
      <c r="AY78" s="1" t="s">
        <v>1850</v>
      </c>
      <c r="AZ78" s="1" t="s">
        <v>711</v>
      </c>
      <c r="BA78" s="1" t="s">
        <v>475</v>
      </c>
      <c r="BB78" s="1">
        <v>82.5</v>
      </c>
      <c r="BC78" s="1">
        <v>8.75</v>
      </c>
      <c r="BD78" s="1"/>
      <c r="BE78" s="1"/>
      <c r="BF78" s="1"/>
      <c r="BG78" s="1"/>
      <c r="BH78" s="1"/>
      <c r="BI78" s="1"/>
      <c r="BJ78" s="1" t="s">
        <v>1851</v>
      </c>
      <c r="BK78" s="1"/>
      <c r="BL78" s="1"/>
      <c r="BM78" s="1" t="s">
        <v>1852</v>
      </c>
      <c r="BN78" s="1">
        <v>45</v>
      </c>
      <c r="BO78" s="1" t="s">
        <v>1853</v>
      </c>
      <c r="BP78" s="1" t="str">
        <f>HYPERLINK("https://nconnect.nicmar.ac.in/storage/profile/ProfilePhoto_P25700630_165892.jpg","Download")</f>
        <v>0</v>
      </c>
      <c r="BQ78" s="3"/>
      <c r="BR78" s="3"/>
      <c r="BS78" s="1" t="s">
        <v>113</v>
      </c>
      <c r="BT78" s="1" t="s">
        <v>114</v>
      </c>
      <c r="BU78" s="1" t="s">
        <v>115</v>
      </c>
      <c r="BV78" s="1" t="s">
        <v>116</v>
      </c>
      <c r="BW78" s="1"/>
    </row>
    <row r="79" spans="1:75">
      <c r="A79" s="1" t="s">
        <v>75</v>
      </c>
      <c r="B79" s="1" t="s">
        <v>76</v>
      </c>
      <c r="C79" s="1" t="s">
        <v>1854</v>
      </c>
      <c r="D79" s="1" t="s">
        <v>1855</v>
      </c>
      <c r="E79" s="1"/>
      <c r="F79" s="1" t="s">
        <v>1119</v>
      </c>
      <c r="G79" s="1" t="s">
        <v>1856</v>
      </c>
      <c r="H79" s="1" t="s">
        <v>1857</v>
      </c>
      <c r="I79" s="1" t="s">
        <v>1858</v>
      </c>
      <c r="J79" s="1">
        <v>8891630490</v>
      </c>
      <c r="K79" s="1" t="s">
        <v>124</v>
      </c>
      <c r="L79" s="1" t="s">
        <v>1859</v>
      </c>
      <c r="M79" s="1" t="s">
        <v>86</v>
      </c>
      <c r="N79" s="1" t="s">
        <v>1860</v>
      </c>
      <c r="O79" s="1"/>
      <c r="P79" s="1" t="s">
        <v>265</v>
      </c>
      <c r="Q79" s="1" t="s">
        <v>1861</v>
      </c>
      <c r="R79" s="1" t="s">
        <v>1862</v>
      </c>
      <c r="S79" s="1">
        <v>8921884334</v>
      </c>
      <c r="T79" s="1" t="s">
        <v>369</v>
      </c>
      <c r="U79" s="1" t="s">
        <v>1863</v>
      </c>
      <c r="V79" s="1">
        <v>9400512590</v>
      </c>
      <c r="W79" s="1" t="s">
        <v>344</v>
      </c>
      <c r="X79" s="1" t="s">
        <v>1864</v>
      </c>
      <c r="Y79" s="1" t="s">
        <v>447</v>
      </c>
      <c r="Z79" s="1" t="s">
        <v>448</v>
      </c>
      <c r="AA79" s="1" t="s">
        <v>1864</v>
      </c>
      <c r="AB79" s="1" t="s">
        <v>447</v>
      </c>
      <c r="AC79" s="1" t="s">
        <v>448</v>
      </c>
      <c r="AD79" s="1">
        <v>8.82</v>
      </c>
      <c r="AE79" s="1" t="s">
        <v>96</v>
      </c>
      <c r="AF79" s="1" t="s">
        <v>1865</v>
      </c>
      <c r="AG79" s="1" t="s">
        <v>1866</v>
      </c>
      <c r="AH79" s="1" t="s">
        <v>324</v>
      </c>
      <c r="AI79" s="1" t="s">
        <v>219</v>
      </c>
      <c r="AJ79" s="1">
        <v>95</v>
      </c>
      <c r="AK79" s="1">
        <v>10</v>
      </c>
      <c r="AL79" s="1" t="s">
        <v>1867</v>
      </c>
      <c r="AM79" s="1" t="s">
        <v>1868</v>
      </c>
      <c r="AN79" s="1" t="s">
        <v>99</v>
      </c>
      <c r="AO79" s="1" t="s">
        <v>247</v>
      </c>
      <c r="AP79" s="1">
        <v>91.91</v>
      </c>
      <c r="AQ79" s="1"/>
      <c r="AR79" s="1"/>
      <c r="AS79" s="1"/>
      <c r="AT79" s="1"/>
      <c r="AU79" s="1"/>
      <c r="AV79" s="1"/>
      <c r="AW79" s="1"/>
      <c r="AX79" s="1" t="s">
        <v>594</v>
      </c>
      <c r="AY79" s="1" t="s">
        <v>1869</v>
      </c>
      <c r="AZ79" s="1" t="s">
        <v>472</v>
      </c>
      <c r="BA79" s="1" t="s">
        <v>353</v>
      </c>
      <c r="BB79" s="1">
        <v>77.5</v>
      </c>
      <c r="BC79" s="1">
        <v>7.75</v>
      </c>
      <c r="BD79" s="1"/>
      <c r="BE79" s="1"/>
      <c r="BF79" s="1"/>
      <c r="BG79" s="1"/>
      <c r="BH79" s="1"/>
      <c r="BI79" s="1"/>
      <c r="BJ79" s="1" t="s">
        <v>1870</v>
      </c>
      <c r="BK79" s="1" t="s">
        <v>1871</v>
      </c>
      <c r="BL79" s="1" t="s">
        <v>974</v>
      </c>
      <c r="BM79" s="1" t="s">
        <v>1872</v>
      </c>
      <c r="BN79" s="1">
        <v>8</v>
      </c>
      <c r="BO79" s="1" t="s">
        <v>1873</v>
      </c>
      <c r="BP79" s="1" t="str">
        <f>HYPERLINK("https://nconnect.nicmar.ac.in/storage/profile/ProfilePhoto_P25700626_346895.jpg","Download")</f>
        <v>0</v>
      </c>
      <c r="BQ79" s="3"/>
      <c r="BR79" s="3"/>
      <c r="BS79" s="1" t="s">
        <v>113</v>
      </c>
      <c r="BT79" s="1" t="s">
        <v>114</v>
      </c>
      <c r="BU79" s="1" t="s">
        <v>115</v>
      </c>
      <c r="BV79" s="1" t="s">
        <v>116</v>
      </c>
      <c r="BW79" s="1"/>
    </row>
    <row r="80" spans="1:75">
      <c r="A80" s="1" t="s">
        <v>75</v>
      </c>
      <c r="B80" s="1" t="s">
        <v>76</v>
      </c>
      <c r="C80" s="1" t="s">
        <v>1874</v>
      </c>
      <c r="D80" s="1" t="s">
        <v>1875</v>
      </c>
      <c r="E80" s="1"/>
      <c r="F80" s="1" t="s">
        <v>1876</v>
      </c>
      <c r="G80" s="1" t="s">
        <v>1877</v>
      </c>
      <c r="H80" s="1" t="s">
        <v>1878</v>
      </c>
      <c r="I80" s="1" t="s">
        <v>1879</v>
      </c>
      <c r="J80" s="1">
        <v>9495201735</v>
      </c>
      <c r="K80" s="1" t="s">
        <v>84</v>
      </c>
      <c r="L80" s="1" t="s">
        <v>1880</v>
      </c>
      <c r="M80" s="1" t="s">
        <v>86</v>
      </c>
      <c r="N80" s="1" t="s">
        <v>1881</v>
      </c>
      <c r="O80" s="1"/>
      <c r="P80" s="1" t="s">
        <v>127</v>
      </c>
      <c r="Q80" s="1" t="s">
        <v>1882</v>
      </c>
      <c r="R80" s="1" t="s">
        <v>1883</v>
      </c>
      <c r="S80" s="1">
        <v>9447053735</v>
      </c>
      <c r="T80" s="1" t="s">
        <v>657</v>
      </c>
      <c r="U80" s="1" t="s">
        <v>1884</v>
      </c>
      <c r="V80" s="1">
        <v>9497091530</v>
      </c>
      <c r="W80" s="1" t="s">
        <v>213</v>
      </c>
      <c r="X80" s="1" t="s">
        <v>1885</v>
      </c>
      <c r="Y80" s="1" t="s">
        <v>904</v>
      </c>
      <c r="Z80" s="1" t="s">
        <v>448</v>
      </c>
      <c r="AA80" s="1" t="s">
        <v>1885</v>
      </c>
      <c r="AB80" s="1" t="s">
        <v>904</v>
      </c>
      <c r="AC80" s="1" t="s">
        <v>448</v>
      </c>
      <c r="AD80" s="1">
        <v>8.69</v>
      </c>
      <c r="AE80" s="1" t="s">
        <v>96</v>
      </c>
      <c r="AF80" s="1" t="s">
        <v>1886</v>
      </c>
      <c r="AG80" s="1" t="s">
        <v>1887</v>
      </c>
      <c r="AH80" s="1" t="s">
        <v>100</v>
      </c>
      <c r="AI80" s="1" t="s">
        <v>138</v>
      </c>
      <c r="AJ80" s="1">
        <v>82.6</v>
      </c>
      <c r="AK80" s="1"/>
      <c r="AL80" s="1" t="s">
        <v>1888</v>
      </c>
      <c r="AM80" s="1" t="s">
        <v>1889</v>
      </c>
      <c r="AN80" s="1" t="s">
        <v>170</v>
      </c>
      <c r="AO80" s="1" t="s">
        <v>141</v>
      </c>
      <c r="AP80" s="1">
        <v>96.9</v>
      </c>
      <c r="AQ80" s="1"/>
      <c r="AR80" s="1"/>
      <c r="AS80" s="1"/>
      <c r="AT80" s="1"/>
      <c r="AU80" s="1"/>
      <c r="AV80" s="1"/>
      <c r="AW80" s="1"/>
      <c r="AX80" s="1" t="s">
        <v>1890</v>
      </c>
      <c r="AY80" s="1" t="s">
        <v>1891</v>
      </c>
      <c r="AZ80" s="1" t="s">
        <v>1273</v>
      </c>
      <c r="BA80" s="1" t="s">
        <v>145</v>
      </c>
      <c r="BB80" s="1">
        <v>72.17</v>
      </c>
      <c r="BC80" s="1">
        <v>7.36</v>
      </c>
      <c r="BD80" s="1"/>
      <c r="BE80" s="1"/>
      <c r="BF80" s="1"/>
      <c r="BG80" s="1"/>
      <c r="BH80" s="1"/>
      <c r="BI80" s="1"/>
      <c r="BJ80" s="1" t="s">
        <v>1892</v>
      </c>
      <c r="BK80" s="1"/>
      <c r="BL80" s="1"/>
      <c r="BM80" s="1" t="s">
        <v>1893</v>
      </c>
      <c r="BN80" s="1">
        <v>11</v>
      </c>
      <c r="BO80" s="1" t="s">
        <v>1894</v>
      </c>
      <c r="BP80" s="1" t="str">
        <f>HYPERLINK("https://nconnect.nicmar.ac.in/storage/profile/ProfilePhoto_P25700524_859374.jpg","Download")</f>
        <v>0</v>
      </c>
      <c r="BQ80" s="3"/>
      <c r="BR80" s="3"/>
      <c r="BS80" s="1" t="s">
        <v>113</v>
      </c>
      <c r="BT80" s="1" t="s">
        <v>114</v>
      </c>
      <c r="BU80" s="1" t="s">
        <v>115</v>
      </c>
      <c r="BV80" s="1" t="s">
        <v>116</v>
      </c>
      <c r="BW80" s="1"/>
    </row>
    <row r="81" spans="1:75">
      <c r="A81" s="1" t="s">
        <v>75</v>
      </c>
      <c r="B81" s="1" t="s">
        <v>76</v>
      </c>
      <c r="C81" s="1" t="s">
        <v>1895</v>
      </c>
      <c r="D81" s="1" t="s">
        <v>1896</v>
      </c>
      <c r="E81" s="1" t="s">
        <v>1897</v>
      </c>
      <c r="F81" s="1" t="s">
        <v>1898</v>
      </c>
      <c r="G81" s="1" t="s">
        <v>1899</v>
      </c>
      <c r="H81" s="1" t="s">
        <v>1900</v>
      </c>
      <c r="I81" s="1" t="s">
        <v>1901</v>
      </c>
      <c r="J81" s="1">
        <v>9527484106</v>
      </c>
      <c r="K81" s="1" t="s">
        <v>124</v>
      </c>
      <c r="L81" s="1" t="s">
        <v>1902</v>
      </c>
      <c r="M81" s="1" t="s">
        <v>86</v>
      </c>
      <c r="N81" s="1" t="s">
        <v>1903</v>
      </c>
      <c r="O81" s="1"/>
      <c r="P81" s="1" t="s">
        <v>265</v>
      </c>
      <c r="Q81" s="1" t="s">
        <v>1904</v>
      </c>
      <c r="R81" s="1" t="s">
        <v>1905</v>
      </c>
      <c r="S81" s="1">
        <v>9860313247</v>
      </c>
      <c r="T81" s="1" t="s">
        <v>90</v>
      </c>
      <c r="U81" s="1" t="s">
        <v>1906</v>
      </c>
      <c r="V81" s="1">
        <v>9021453140</v>
      </c>
      <c r="W81" s="1" t="s">
        <v>92</v>
      </c>
      <c r="X81" s="1" t="s">
        <v>1907</v>
      </c>
      <c r="Y81" s="1" t="s">
        <v>321</v>
      </c>
      <c r="Z81" s="1" t="s">
        <v>95</v>
      </c>
      <c r="AA81" s="1" t="s">
        <v>1908</v>
      </c>
      <c r="AB81" s="1" t="s">
        <v>321</v>
      </c>
      <c r="AC81" s="1" t="s">
        <v>95</v>
      </c>
      <c r="AD81" s="1">
        <v>8.77</v>
      </c>
      <c r="AE81" s="1" t="s">
        <v>96</v>
      </c>
      <c r="AF81" s="1" t="s">
        <v>1909</v>
      </c>
      <c r="AG81" s="1" t="s">
        <v>326</v>
      </c>
      <c r="AH81" s="1" t="s">
        <v>376</v>
      </c>
      <c r="AI81" s="1" t="s">
        <v>519</v>
      </c>
      <c r="AJ81" s="1">
        <v>86.4</v>
      </c>
      <c r="AK81" s="1"/>
      <c r="AL81" s="1"/>
      <c r="AM81" s="1"/>
      <c r="AN81" s="1"/>
      <c r="AO81" s="1"/>
      <c r="AP81" s="1"/>
      <c r="AQ81" s="1"/>
      <c r="AR81" s="1" t="s">
        <v>615</v>
      </c>
      <c r="AS81" s="1" t="s">
        <v>1910</v>
      </c>
      <c r="AT81" s="1" t="s">
        <v>1549</v>
      </c>
      <c r="AU81" s="1" t="s">
        <v>100</v>
      </c>
      <c r="AV81" s="1">
        <v>81.82</v>
      </c>
      <c r="AW81" s="1"/>
      <c r="AX81" s="1" t="s">
        <v>105</v>
      </c>
      <c r="AY81" s="1" t="s">
        <v>1911</v>
      </c>
      <c r="AZ81" s="1" t="s">
        <v>302</v>
      </c>
      <c r="BA81" s="1" t="s">
        <v>141</v>
      </c>
      <c r="BB81" s="1">
        <v>71.9</v>
      </c>
      <c r="BC81" s="1">
        <v>7.94</v>
      </c>
      <c r="BD81" s="1"/>
      <c r="BE81" s="1"/>
      <c r="BF81" s="1"/>
      <c r="BG81" s="1"/>
      <c r="BH81" s="1"/>
      <c r="BI81" s="1"/>
      <c r="BJ81" s="1" t="s">
        <v>1912</v>
      </c>
      <c r="BK81" s="1" t="s">
        <v>1913</v>
      </c>
      <c r="BL81" s="1" t="s">
        <v>1914</v>
      </c>
      <c r="BM81" s="1" t="s">
        <v>1915</v>
      </c>
      <c r="BN81" s="1">
        <v>8</v>
      </c>
      <c r="BO81" s="1"/>
      <c r="BP81" s="1" t="str">
        <f>HYPERLINK("https://nconnect.nicmar.ac.in/storage/profile/ProfilePhoto_P25700725_384512.jpg","Download")</f>
        <v>0</v>
      </c>
      <c r="BQ81" s="3"/>
      <c r="BR81" s="3"/>
      <c r="BS81" s="1" t="s">
        <v>113</v>
      </c>
      <c r="BT81" s="1" t="s">
        <v>114</v>
      </c>
      <c r="BU81" s="1" t="s">
        <v>115</v>
      </c>
      <c r="BV81" s="1" t="s">
        <v>116</v>
      </c>
      <c r="BW81" s="1"/>
    </row>
    <row r="82" spans="1:75">
      <c r="A82" s="1" t="s">
        <v>75</v>
      </c>
      <c r="B82" s="1" t="s">
        <v>76</v>
      </c>
      <c r="C82" s="1" t="s">
        <v>1916</v>
      </c>
      <c r="D82" s="1" t="s">
        <v>891</v>
      </c>
      <c r="E82" s="1" t="s">
        <v>1917</v>
      </c>
      <c r="F82" s="1" t="s">
        <v>999</v>
      </c>
      <c r="G82" s="1" t="s">
        <v>1918</v>
      </c>
      <c r="H82" s="1" t="s">
        <v>1919</v>
      </c>
      <c r="I82" s="1" t="s">
        <v>1920</v>
      </c>
      <c r="J82" s="1">
        <v>9544771062</v>
      </c>
      <c r="K82" s="1" t="s">
        <v>84</v>
      </c>
      <c r="L82" s="1" t="s">
        <v>1921</v>
      </c>
      <c r="M82" s="1" t="s">
        <v>86</v>
      </c>
      <c r="N82" s="1" t="s">
        <v>1922</v>
      </c>
      <c r="O82" s="1"/>
      <c r="P82" s="1" t="s">
        <v>127</v>
      </c>
      <c r="Q82" s="1" t="s">
        <v>1923</v>
      </c>
      <c r="R82" s="1" t="s">
        <v>1924</v>
      </c>
      <c r="S82" s="1">
        <v>9447478542</v>
      </c>
      <c r="T82" s="1" t="s">
        <v>1171</v>
      </c>
      <c r="U82" s="1" t="s">
        <v>1925</v>
      </c>
      <c r="V82" s="1">
        <v>9037255594</v>
      </c>
      <c r="W82" s="1" t="s">
        <v>213</v>
      </c>
      <c r="X82" s="1" t="s">
        <v>1926</v>
      </c>
      <c r="Y82" s="1" t="s">
        <v>1927</v>
      </c>
      <c r="Z82" s="1" t="s">
        <v>448</v>
      </c>
      <c r="AA82" s="1" t="s">
        <v>1926</v>
      </c>
      <c r="AB82" s="1" t="s">
        <v>1927</v>
      </c>
      <c r="AC82" s="1" t="s">
        <v>448</v>
      </c>
      <c r="AD82" s="1">
        <v>8.46</v>
      </c>
      <c r="AE82" s="1" t="s">
        <v>96</v>
      </c>
      <c r="AF82" s="1" t="s">
        <v>1928</v>
      </c>
      <c r="AG82" s="1" t="s">
        <v>1929</v>
      </c>
      <c r="AH82" s="1" t="s">
        <v>99</v>
      </c>
      <c r="AI82" s="1" t="s">
        <v>275</v>
      </c>
      <c r="AJ82" s="1">
        <v>82.1</v>
      </c>
      <c r="AK82" s="1"/>
      <c r="AL82" s="1" t="s">
        <v>1928</v>
      </c>
      <c r="AM82" s="1" t="s">
        <v>1929</v>
      </c>
      <c r="AN82" s="1" t="s">
        <v>472</v>
      </c>
      <c r="AO82" s="1" t="s">
        <v>104</v>
      </c>
      <c r="AP82" s="1">
        <v>90.6</v>
      </c>
      <c r="AQ82" s="1"/>
      <c r="AR82" s="1"/>
      <c r="AS82" s="1"/>
      <c r="AT82" s="1"/>
      <c r="AU82" s="1"/>
      <c r="AV82" s="1"/>
      <c r="AW82" s="1"/>
      <c r="AX82" s="1" t="s">
        <v>594</v>
      </c>
      <c r="AY82" s="1" t="s">
        <v>1930</v>
      </c>
      <c r="AZ82" s="1" t="s">
        <v>1491</v>
      </c>
      <c r="BA82" s="1" t="s">
        <v>108</v>
      </c>
      <c r="BB82" s="1">
        <v>72.8</v>
      </c>
      <c r="BC82" s="1">
        <v>7.28</v>
      </c>
      <c r="BD82" s="1"/>
      <c r="BE82" s="1"/>
      <c r="BF82" s="1"/>
      <c r="BG82" s="1"/>
      <c r="BH82" s="1"/>
      <c r="BI82" s="1"/>
      <c r="BJ82" s="1" t="s">
        <v>453</v>
      </c>
      <c r="BK82" s="1"/>
      <c r="BL82" s="1"/>
      <c r="BM82" s="1" t="s">
        <v>1931</v>
      </c>
      <c r="BN82" s="1">
        <v>32</v>
      </c>
      <c r="BO82" s="1"/>
      <c r="BP82" s="1" t="str">
        <f>HYPERLINK("https://nconnect.nicmar.ac.in/storage/profile/ProfilePhoto_P25700151_798532.jpg","Download")</f>
        <v>0</v>
      </c>
      <c r="BQ82" s="3"/>
      <c r="BR82" s="3"/>
      <c r="BS82" s="1" t="s">
        <v>113</v>
      </c>
      <c r="BT82" s="1" t="s">
        <v>114</v>
      </c>
      <c r="BU82" s="1" t="s">
        <v>115</v>
      </c>
      <c r="BV82" s="1" t="s">
        <v>116</v>
      </c>
      <c r="BW82" s="1"/>
    </row>
    <row r="83" spans="1:75">
      <c r="A83" s="1" t="s">
        <v>75</v>
      </c>
      <c r="B83" s="1" t="s">
        <v>76</v>
      </c>
      <c r="C83" s="1" t="s">
        <v>1932</v>
      </c>
      <c r="D83" s="1" t="s">
        <v>1933</v>
      </c>
      <c r="E83" s="1" t="s">
        <v>1934</v>
      </c>
      <c r="F83" s="1" t="s">
        <v>1935</v>
      </c>
      <c r="G83" s="1" t="s">
        <v>1936</v>
      </c>
      <c r="H83" s="1" t="s">
        <v>1937</v>
      </c>
      <c r="I83" s="1" t="s">
        <v>1938</v>
      </c>
      <c r="J83" s="1">
        <v>9447652134</v>
      </c>
      <c r="K83" s="1" t="s">
        <v>84</v>
      </c>
      <c r="L83" s="1" t="s">
        <v>1939</v>
      </c>
      <c r="M83" s="1" t="s">
        <v>86</v>
      </c>
      <c r="N83" s="1" t="s">
        <v>584</v>
      </c>
      <c r="O83" s="1"/>
      <c r="P83" s="1" t="s">
        <v>127</v>
      </c>
      <c r="Q83" s="1" t="s">
        <v>1940</v>
      </c>
      <c r="R83" s="1" t="s">
        <v>1941</v>
      </c>
      <c r="S83" s="1">
        <v>9447396900</v>
      </c>
      <c r="T83" s="1" t="s">
        <v>1671</v>
      </c>
      <c r="U83" s="1" t="s">
        <v>1942</v>
      </c>
      <c r="V83" s="1">
        <v>9207595826</v>
      </c>
      <c r="W83" s="1" t="s">
        <v>213</v>
      </c>
      <c r="X83" s="1" t="s">
        <v>1943</v>
      </c>
      <c r="Y83" s="1" t="s">
        <v>592</v>
      </c>
      <c r="Z83" s="1" t="s">
        <v>448</v>
      </c>
      <c r="AA83" s="1" t="s">
        <v>1943</v>
      </c>
      <c r="AB83" s="1" t="s">
        <v>592</v>
      </c>
      <c r="AC83" s="1" t="s">
        <v>448</v>
      </c>
      <c r="AD83" s="1">
        <v>8.56</v>
      </c>
      <c r="AE83" s="1" t="s">
        <v>96</v>
      </c>
      <c r="AF83" s="1" t="s">
        <v>1944</v>
      </c>
      <c r="AG83" s="1" t="s">
        <v>1945</v>
      </c>
      <c r="AH83" s="1" t="s">
        <v>99</v>
      </c>
      <c r="AI83" s="1" t="s">
        <v>275</v>
      </c>
      <c r="AJ83" s="1">
        <v>91</v>
      </c>
      <c r="AK83" s="1"/>
      <c r="AL83" s="1" t="s">
        <v>1944</v>
      </c>
      <c r="AM83" s="1" t="s">
        <v>1945</v>
      </c>
      <c r="AN83" s="1" t="s">
        <v>472</v>
      </c>
      <c r="AO83" s="1" t="s">
        <v>104</v>
      </c>
      <c r="AP83" s="1">
        <v>89.2</v>
      </c>
      <c r="AQ83" s="1"/>
      <c r="AR83" s="1"/>
      <c r="AS83" s="1"/>
      <c r="AT83" s="1"/>
      <c r="AU83" s="1"/>
      <c r="AV83" s="1"/>
      <c r="AW83" s="1"/>
      <c r="AX83" s="1" t="s">
        <v>1946</v>
      </c>
      <c r="AY83" s="1" t="s">
        <v>1947</v>
      </c>
      <c r="AZ83" s="1" t="s">
        <v>1111</v>
      </c>
      <c r="BA83" s="1" t="s">
        <v>948</v>
      </c>
      <c r="BB83" s="1">
        <v>76.6</v>
      </c>
      <c r="BC83" s="1"/>
      <c r="BD83" s="1"/>
      <c r="BE83" s="1"/>
      <c r="BF83" s="1"/>
      <c r="BG83" s="1"/>
      <c r="BH83" s="1"/>
      <c r="BI83" s="1"/>
      <c r="BJ83" s="1" t="s">
        <v>476</v>
      </c>
      <c r="BK83" s="1"/>
      <c r="BL83" s="1"/>
      <c r="BM83" s="1" t="s">
        <v>1948</v>
      </c>
      <c r="BN83" s="1">
        <v>9</v>
      </c>
      <c r="BO83" s="1"/>
      <c r="BP83" s="1" t="str">
        <f>HYPERLINK("https://nconnect.nicmar.ac.in/storage/profile/ProfilePhoto_P25700044_489275.jpg","Download")</f>
        <v>0</v>
      </c>
      <c r="BQ83" s="3"/>
      <c r="BR83" s="3"/>
      <c r="BS83" s="1" t="s">
        <v>113</v>
      </c>
      <c r="BT83" s="1" t="s">
        <v>114</v>
      </c>
      <c r="BU83" s="1" t="s">
        <v>115</v>
      </c>
      <c r="BV83" s="1" t="s">
        <v>116</v>
      </c>
      <c r="BW83" s="1"/>
    </row>
    <row r="84" spans="1:75">
      <c r="A84" s="1" t="s">
        <v>75</v>
      </c>
      <c r="B84" s="1" t="s">
        <v>76</v>
      </c>
      <c r="C84" s="1" t="s">
        <v>1949</v>
      </c>
      <c r="D84" s="1" t="s">
        <v>1641</v>
      </c>
      <c r="E84" s="1" t="s">
        <v>1773</v>
      </c>
      <c r="F84" s="1" t="s">
        <v>1950</v>
      </c>
      <c r="G84" s="1" t="s">
        <v>1951</v>
      </c>
      <c r="H84" s="1" t="s">
        <v>1952</v>
      </c>
      <c r="I84" s="1" t="s">
        <v>1953</v>
      </c>
      <c r="J84" s="1">
        <v>9567563482</v>
      </c>
      <c r="K84" s="1" t="s">
        <v>84</v>
      </c>
      <c r="L84" s="1" t="s">
        <v>1954</v>
      </c>
      <c r="M84" s="1" t="s">
        <v>86</v>
      </c>
      <c r="N84" s="1" t="s">
        <v>1955</v>
      </c>
      <c r="O84" s="1" t="s">
        <v>585</v>
      </c>
      <c r="P84" s="1" t="s">
        <v>88</v>
      </c>
      <c r="Q84" s="1" t="s">
        <v>1956</v>
      </c>
      <c r="R84" s="1" t="s">
        <v>1957</v>
      </c>
      <c r="S84" s="1">
        <v>9447043944</v>
      </c>
      <c r="T84" s="1" t="s">
        <v>1958</v>
      </c>
      <c r="U84" s="1" t="s">
        <v>1959</v>
      </c>
      <c r="V84" s="1">
        <v>9497088960</v>
      </c>
      <c r="W84" s="1" t="s">
        <v>241</v>
      </c>
      <c r="X84" s="1" t="s">
        <v>1960</v>
      </c>
      <c r="Y84" s="1" t="s">
        <v>1961</v>
      </c>
      <c r="Z84" s="1" t="s">
        <v>448</v>
      </c>
      <c r="AA84" s="1" t="s">
        <v>1960</v>
      </c>
      <c r="AB84" s="1" t="s">
        <v>1961</v>
      </c>
      <c r="AC84" s="1" t="s">
        <v>448</v>
      </c>
      <c r="AD84" s="1">
        <v>8.92</v>
      </c>
      <c r="AE84" s="1" t="s">
        <v>96</v>
      </c>
      <c r="AF84" s="1" t="s">
        <v>1962</v>
      </c>
      <c r="AG84" s="1" t="s">
        <v>1963</v>
      </c>
      <c r="AH84" s="1" t="s">
        <v>99</v>
      </c>
      <c r="AI84" s="1" t="s">
        <v>275</v>
      </c>
      <c r="AJ84" s="1">
        <v>87.5</v>
      </c>
      <c r="AK84" s="1"/>
      <c r="AL84" s="1" t="s">
        <v>1964</v>
      </c>
      <c r="AM84" s="1" t="s">
        <v>1227</v>
      </c>
      <c r="AN84" s="1" t="s">
        <v>472</v>
      </c>
      <c r="AO84" s="1" t="s">
        <v>104</v>
      </c>
      <c r="AP84" s="1">
        <v>93.17</v>
      </c>
      <c r="AQ84" s="1"/>
      <c r="AR84" s="1"/>
      <c r="AS84" s="1"/>
      <c r="AT84" s="1"/>
      <c r="AU84" s="1"/>
      <c r="AV84" s="1"/>
      <c r="AW84" s="1"/>
      <c r="AX84" s="1" t="s">
        <v>1965</v>
      </c>
      <c r="AY84" s="1" t="s">
        <v>1966</v>
      </c>
      <c r="AZ84" s="1" t="s">
        <v>640</v>
      </c>
      <c r="BA84" s="1" t="s">
        <v>171</v>
      </c>
      <c r="BB84" s="1">
        <v>79.7</v>
      </c>
      <c r="BC84" s="1">
        <v>7.97</v>
      </c>
      <c r="BD84" s="1"/>
      <c r="BE84" s="1"/>
      <c r="BF84" s="1"/>
      <c r="BG84" s="1"/>
      <c r="BH84" s="1"/>
      <c r="BI84" s="1"/>
      <c r="BJ84" s="1" t="s">
        <v>1967</v>
      </c>
      <c r="BK84" s="1"/>
      <c r="BL84" s="1"/>
      <c r="BM84" s="1" t="s">
        <v>1968</v>
      </c>
      <c r="BN84" s="1">
        <v>61</v>
      </c>
      <c r="BO84" s="1" t="s">
        <v>1969</v>
      </c>
      <c r="BP84" s="1" t="str">
        <f>HYPERLINK("https://nconnect.nicmar.ac.in/storage/profile/ProfilePhoto_P25700280_693247.jpg","Download")</f>
        <v>0</v>
      </c>
      <c r="BQ84" s="3"/>
      <c r="BR84" s="3"/>
      <c r="BS84" s="1" t="s">
        <v>113</v>
      </c>
      <c r="BT84" s="1" t="s">
        <v>114</v>
      </c>
      <c r="BU84" s="1" t="s">
        <v>115</v>
      </c>
      <c r="BV84" s="1" t="s">
        <v>116</v>
      </c>
      <c r="BW84" s="1"/>
    </row>
    <row r="85" spans="1:75">
      <c r="A85" s="1" t="s">
        <v>117</v>
      </c>
      <c r="B85" s="1" t="s">
        <v>76</v>
      </c>
      <c r="C85" s="1" t="s">
        <v>1970</v>
      </c>
      <c r="D85" s="1" t="s">
        <v>1971</v>
      </c>
      <c r="E85" s="1" t="s">
        <v>1972</v>
      </c>
      <c r="F85" s="1" t="s">
        <v>1973</v>
      </c>
      <c r="G85" s="1" t="s">
        <v>1974</v>
      </c>
      <c r="H85" s="1" t="s">
        <v>1975</v>
      </c>
      <c r="I85" s="1" t="s">
        <v>1976</v>
      </c>
      <c r="J85" s="1">
        <v>8669796805</v>
      </c>
      <c r="K85" s="1" t="s">
        <v>84</v>
      </c>
      <c r="L85" s="1" t="s">
        <v>1977</v>
      </c>
      <c r="M85" s="1" t="s">
        <v>86</v>
      </c>
      <c r="N85" s="1" t="s">
        <v>420</v>
      </c>
      <c r="O85" s="1" t="s">
        <v>1978</v>
      </c>
      <c r="P85" s="1" t="s">
        <v>184</v>
      </c>
      <c r="Q85" s="1" t="s">
        <v>1979</v>
      </c>
      <c r="R85" s="1" t="s">
        <v>1980</v>
      </c>
      <c r="S85" s="1">
        <v>9637282922</v>
      </c>
      <c r="T85" s="1" t="s">
        <v>988</v>
      </c>
      <c r="U85" s="1" t="s">
        <v>1981</v>
      </c>
      <c r="V85" s="1">
        <v>7385223090</v>
      </c>
      <c r="W85" s="1" t="s">
        <v>988</v>
      </c>
      <c r="X85" s="1" t="s">
        <v>1982</v>
      </c>
      <c r="Y85" s="1" t="s">
        <v>1983</v>
      </c>
      <c r="Z85" s="1" t="s">
        <v>95</v>
      </c>
      <c r="AA85" s="1" t="s">
        <v>1982</v>
      </c>
      <c r="AB85" s="1" t="s">
        <v>1983</v>
      </c>
      <c r="AC85" s="1" t="s">
        <v>95</v>
      </c>
      <c r="AD85" s="1">
        <v>7.51</v>
      </c>
      <c r="AE85" s="1" t="s">
        <v>96</v>
      </c>
      <c r="AF85" s="1" t="s">
        <v>1984</v>
      </c>
      <c r="AG85" s="1" t="s">
        <v>326</v>
      </c>
      <c r="AH85" s="1" t="s">
        <v>219</v>
      </c>
      <c r="AI85" s="1" t="s">
        <v>166</v>
      </c>
      <c r="AJ85" s="1">
        <v>84.6</v>
      </c>
      <c r="AK85" s="1"/>
      <c r="AL85" s="1" t="s">
        <v>1985</v>
      </c>
      <c r="AM85" s="1" t="s">
        <v>326</v>
      </c>
      <c r="AN85" s="1" t="s">
        <v>221</v>
      </c>
      <c r="AO85" s="1" t="s">
        <v>708</v>
      </c>
      <c r="AP85" s="1">
        <v>68</v>
      </c>
      <c r="AQ85" s="1"/>
      <c r="AR85" s="1"/>
      <c r="AS85" s="1"/>
      <c r="AT85" s="1"/>
      <c r="AU85" s="1"/>
      <c r="AV85" s="1"/>
      <c r="AW85" s="1"/>
      <c r="AX85" s="1" t="s">
        <v>1986</v>
      </c>
      <c r="AY85" s="1" t="s">
        <v>1987</v>
      </c>
      <c r="AZ85" s="1" t="s">
        <v>107</v>
      </c>
      <c r="BA85" s="1" t="s">
        <v>948</v>
      </c>
      <c r="BB85" s="1">
        <v>70.2</v>
      </c>
      <c r="BC85" s="1">
        <v>7.52</v>
      </c>
      <c r="BD85" s="1"/>
      <c r="BE85" s="1"/>
      <c r="BF85" s="1"/>
      <c r="BG85" s="1"/>
      <c r="BH85" s="1"/>
      <c r="BI85" s="1"/>
      <c r="BJ85" s="1" t="s">
        <v>1988</v>
      </c>
      <c r="BK85" s="1"/>
      <c r="BL85" s="1"/>
      <c r="BM85" s="1" t="s">
        <v>1989</v>
      </c>
      <c r="BN85" s="1">
        <v>61</v>
      </c>
      <c r="BO85" s="1" t="s">
        <v>1990</v>
      </c>
      <c r="BP85" s="1" t="str">
        <f>HYPERLINK("https://nconnect.nicmar.ac.in/storage/profile/ProfilePhoto_P25701103_576182.jpg","Download")</f>
        <v>0</v>
      </c>
      <c r="BQ85" s="3"/>
      <c r="BR85" s="3"/>
      <c r="BS85" s="1" t="s">
        <v>113</v>
      </c>
      <c r="BT85" s="1" t="s">
        <v>114</v>
      </c>
      <c r="BU85" s="1" t="s">
        <v>115</v>
      </c>
      <c r="BV85" s="1" t="s">
        <v>116</v>
      </c>
      <c r="BW85" s="1"/>
    </row>
    <row r="86" spans="1:75">
      <c r="A86" s="1" t="s">
        <v>117</v>
      </c>
      <c r="B86" s="1" t="s">
        <v>76</v>
      </c>
      <c r="C86" s="1" t="s">
        <v>1991</v>
      </c>
      <c r="D86" s="1" t="s">
        <v>1992</v>
      </c>
      <c r="E86" s="1" t="s">
        <v>1993</v>
      </c>
      <c r="F86" s="1" t="s">
        <v>1994</v>
      </c>
      <c r="G86" s="1" t="s">
        <v>1995</v>
      </c>
      <c r="H86" s="1" t="s">
        <v>1996</v>
      </c>
      <c r="I86" s="1" t="s">
        <v>1997</v>
      </c>
      <c r="J86" s="1">
        <v>8999176687</v>
      </c>
      <c r="K86" s="1" t="s">
        <v>84</v>
      </c>
      <c r="L86" s="1" t="s">
        <v>1998</v>
      </c>
      <c r="M86" s="1" t="s">
        <v>86</v>
      </c>
      <c r="N86" s="1" t="s">
        <v>87</v>
      </c>
      <c r="O86" s="1"/>
      <c r="P86" s="1" t="s">
        <v>88</v>
      </c>
      <c r="Q86" s="1" t="s">
        <v>1999</v>
      </c>
      <c r="R86" s="1" t="s">
        <v>2000</v>
      </c>
      <c r="S86" s="1">
        <v>9766703688</v>
      </c>
      <c r="T86" s="1" t="s">
        <v>657</v>
      </c>
      <c r="U86" s="1" t="s">
        <v>2001</v>
      </c>
      <c r="V86" s="1">
        <v>9970427289</v>
      </c>
      <c r="W86" s="1" t="s">
        <v>92</v>
      </c>
      <c r="X86" s="1" t="s">
        <v>2002</v>
      </c>
      <c r="Y86" s="1" t="s">
        <v>321</v>
      </c>
      <c r="Z86" s="1" t="s">
        <v>95</v>
      </c>
      <c r="AA86" s="1" t="s">
        <v>2003</v>
      </c>
      <c r="AB86" s="1" t="s">
        <v>2004</v>
      </c>
      <c r="AC86" s="1" t="s">
        <v>95</v>
      </c>
      <c r="AD86" s="1">
        <v>8.67</v>
      </c>
      <c r="AE86" s="1" t="s">
        <v>96</v>
      </c>
      <c r="AF86" s="1" t="s">
        <v>2005</v>
      </c>
      <c r="AG86" s="1" t="s">
        <v>2006</v>
      </c>
      <c r="AH86" s="1" t="s">
        <v>519</v>
      </c>
      <c r="AI86" s="1" t="s">
        <v>218</v>
      </c>
      <c r="AJ86" s="1">
        <v>73</v>
      </c>
      <c r="AK86" s="1"/>
      <c r="AL86" s="1" t="s">
        <v>2007</v>
      </c>
      <c r="AM86" s="1" t="s">
        <v>2006</v>
      </c>
      <c r="AN86" s="1" t="s">
        <v>1699</v>
      </c>
      <c r="AO86" s="1" t="s">
        <v>928</v>
      </c>
      <c r="AP86" s="1">
        <v>65.69</v>
      </c>
      <c r="AQ86" s="1"/>
      <c r="AR86" s="1"/>
      <c r="AS86" s="1"/>
      <c r="AT86" s="1"/>
      <c r="AU86" s="1"/>
      <c r="AV86" s="1"/>
      <c r="AW86" s="1"/>
      <c r="AX86" s="1" t="s">
        <v>2008</v>
      </c>
      <c r="AY86" s="1" t="s">
        <v>2009</v>
      </c>
      <c r="AZ86" s="1" t="s">
        <v>168</v>
      </c>
      <c r="BA86" s="1" t="s">
        <v>754</v>
      </c>
      <c r="BB86" s="1">
        <v>77.7</v>
      </c>
      <c r="BC86" s="1">
        <v>9.11</v>
      </c>
      <c r="BD86" s="1"/>
      <c r="BE86" s="1"/>
      <c r="BF86" s="1"/>
      <c r="BG86" s="1"/>
      <c r="BH86" s="1"/>
      <c r="BI86" s="1"/>
      <c r="BJ86" s="1" t="s">
        <v>2010</v>
      </c>
      <c r="BK86" s="1" t="s">
        <v>2011</v>
      </c>
      <c r="BL86" s="1" t="s">
        <v>2012</v>
      </c>
      <c r="BM86" s="1" t="s">
        <v>2013</v>
      </c>
      <c r="BN86" s="1">
        <v>34</v>
      </c>
      <c r="BO86" s="1" t="s">
        <v>2014</v>
      </c>
      <c r="BP86" s="1" t="str">
        <f>HYPERLINK("https://nconnect.nicmar.ac.in/storage/profile/ProfilePhoto_P25701050_146523.jpg","Download")</f>
        <v>0</v>
      </c>
      <c r="BQ86" s="3"/>
      <c r="BR86" s="3"/>
      <c r="BS86" s="1" t="s">
        <v>113</v>
      </c>
      <c r="BT86" s="1" t="s">
        <v>114</v>
      </c>
      <c r="BU86" s="1" t="s">
        <v>115</v>
      </c>
      <c r="BV86" s="1" t="s">
        <v>116</v>
      </c>
      <c r="BW86" s="1"/>
    </row>
    <row r="87" spans="1:75">
      <c r="A87" s="1" t="s">
        <v>75</v>
      </c>
      <c r="B87" s="1" t="s">
        <v>76</v>
      </c>
      <c r="C87" s="1" t="s">
        <v>2015</v>
      </c>
      <c r="D87" s="1" t="s">
        <v>1686</v>
      </c>
      <c r="E87" s="1" t="s">
        <v>2016</v>
      </c>
      <c r="F87" s="1" t="s">
        <v>2017</v>
      </c>
      <c r="G87" s="1" t="s">
        <v>2018</v>
      </c>
      <c r="H87" s="1" t="s">
        <v>2019</v>
      </c>
      <c r="I87" s="1" t="s">
        <v>2020</v>
      </c>
      <c r="J87" s="1">
        <v>8830849218</v>
      </c>
      <c r="K87" s="1" t="s">
        <v>84</v>
      </c>
      <c r="L87" s="1" t="s">
        <v>2021</v>
      </c>
      <c r="M87" s="1" t="s">
        <v>86</v>
      </c>
      <c r="N87" s="1" t="s">
        <v>2022</v>
      </c>
      <c r="O87" s="1"/>
      <c r="P87" s="1"/>
      <c r="Q87" s="1" t="s">
        <v>2023</v>
      </c>
      <c r="R87" s="1" t="s">
        <v>2016</v>
      </c>
      <c r="S87" s="1">
        <v>9881246806</v>
      </c>
      <c r="T87" s="1" t="s">
        <v>2024</v>
      </c>
      <c r="U87" s="1" t="s">
        <v>2025</v>
      </c>
      <c r="V87" s="1">
        <v>9823724184</v>
      </c>
      <c r="W87" s="1" t="s">
        <v>213</v>
      </c>
      <c r="X87" s="1" t="s">
        <v>2026</v>
      </c>
      <c r="Y87" s="1" t="s">
        <v>94</v>
      </c>
      <c r="Z87" s="1" t="s">
        <v>95</v>
      </c>
      <c r="AA87" s="1" t="s">
        <v>2026</v>
      </c>
      <c r="AB87" s="1" t="s">
        <v>94</v>
      </c>
      <c r="AC87" s="1" t="s">
        <v>95</v>
      </c>
      <c r="AD87" s="1">
        <v>7.72</v>
      </c>
      <c r="AE87" s="1" t="s">
        <v>96</v>
      </c>
      <c r="AF87" s="1" t="s">
        <v>2027</v>
      </c>
      <c r="AG87" s="1" t="s">
        <v>2028</v>
      </c>
      <c r="AH87" s="1" t="s">
        <v>569</v>
      </c>
      <c r="AI87" s="1" t="s">
        <v>166</v>
      </c>
      <c r="AJ87" s="1">
        <v>87.2</v>
      </c>
      <c r="AK87" s="1"/>
      <c r="AL87" s="1" t="s">
        <v>2029</v>
      </c>
      <c r="AM87" s="1" t="s">
        <v>2028</v>
      </c>
      <c r="AN87" s="1" t="s">
        <v>247</v>
      </c>
      <c r="AO87" s="1" t="s">
        <v>708</v>
      </c>
      <c r="AP87" s="1">
        <v>66.15</v>
      </c>
      <c r="AQ87" s="1"/>
      <c r="AR87" s="1"/>
      <c r="AS87" s="1"/>
      <c r="AT87" s="1"/>
      <c r="AU87" s="1"/>
      <c r="AV87" s="1"/>
      <c r="AW87" s="1"/>
      <c r="AX87" s="1" t="s">
        <v>2030</v>
      </c>
      <c r="AY87" s="1" t="s">
        <v>2031</v>
      </c>
      <c r="AZ87" s="1" t="s">
        <v>1491</v>
      </c>
      <c r="BA87" s="1" t="s">
        <v>108</v>
      </c>
      <c r="BB87" s="1">
        <v>72.1</v>
      </c>
      <c r="BC87" s="1">
        <v>7.96</v>
      </c>
      <c r="BD87" s="1"/>
      <c r="BE87" s="1"/>
      <c r="BF87" s="1"/>
      <c r="BG87" s="1"/>
      <c r="BH87" s="1"/>
      <c r="BI87" s="1"/>
      <c r="BJ87" s="1" t="s">
        <v>2032</v>
      </c>
      <c r="BK87" s="1" t="s">
        <v>2033</v>
      </c>
      <c r="BL87" s="1" t="s">
        <v>667</v>
      </c>
      <c r="BM87" s="1" t="s">
        <v>2034</v>
      </c>
      <c r="BN87" s="1">
        <v>12</v>
      </c>
      <c r="BO87" s="1" t="s">
        <v>2035</v>
      </c>
      <c r="BP87" s="1" t="str">
        <f>HYPERLINK("https://nconnect.nicmar.ac.in/storage/profile/ProfilePhoto_P25700232_974861.jpg","Download")</f>
        <v>0</v>
      </c>
      <c r="BQ87" s="3"/>
      <c r="BR87" s="3"/>
      <c r="BS87" s="1" t="s">
        <v>113</v>
      </c>
      <c r="BT87" s="1" t="s">
        <v>114</v>
      </c>
      <c r="BU87" s="1" t="s">
        <v>115</v>
      </c>
      <c r="BV87" s="1" t="s">
        <v>116</v>
      </c>
      <c r="BW87" s="1"/>
    </row>
    <row r="88" spans="1:75">
      <c r="A88" s="1" t="s">
        <v>75</v>
      </c>
      <c r="B88" s="1" t="s">
        <v>76</v>
      </c>
      <c r="C88" s="1" t="s">
        <v>2036</v>
      </c>
      <c r="D88" s="1" t="s">
        <v>2037</v>
      </c>
      <c r="E88" s="1"/>
      <c r="F88" s="1" t="s">
        <v>1474</v>
      </c>
      <c r="G88" s="1" t="s">
        <v>2038</v>
      </c>
      <c r="H88" s="1" t="s">
        <v>2039</v>
      </c>
      <c r="I88" s="1" t="s">
        <v>2040</v>
      </c>
      <c r="J88" s="1">
        <v>7003225673</v>
      </c>
      <c r="K88" s="1" t="s">
        <v>84</v>
      </c>
      <c r="L88" s="1" t="s">
        <v>2041</v>
      </c>
      <c r="M88" s="1" t="s">
        <v>86</v>
      </c>
      <c r="N88" s="1" t="s">
        <v>984</v>
      </c>
      <c r="O88" s="1"/>
      <c r="P88" s="1" t="s">
        <v>88</v>
      </c>
      <c r="Q88" s="1" t="s">
        <v>2042</v>
      </c>
      <c r="R88" s="1" t="s">
        <v>2043</v>
      </c>
      <c r="S88" s="1">
        <v>9088855877</v>
      </c>
      <c r="T88" s="1" t="s">
        <v>342</v>
      </c>
      <c r="U88" s="1" t="s">
        <v>2044</v>
      </c>
      <c r="V88" s="1">
        <v>9088855877</v>
      </c>
      <c r="W88" s="1" t="s">
        <v>2045</v>
      </c>
      <c r="X88" s="1" t="s">
        <v>2046</v>
      </c>
      <c r="Y88" s="1" t="s">
        <v>2047</v>
      </c>
      <c r="Z88" s="1" t="s">
        <v>347</v>
      </c>
      <c r="AA88" s="1" t="s">
        <v>2046</v>
      </c>
      <c r="AB88" s="1" t="s">
        <v>2047</v>
      </c>
      <c r="AC88" s="1" t="s">
        <v>347</v>
      </c>
      <c r="AD88" s="1">
        <v>9.33</v>
      </c>
      <c r="AE88" s="1" t="s">
        <v>96</v>
      </c>
      <c r="AF88" s="1" t="s">
        <v>2048</v>
      </c>
      <c r="AG88" s="1" t="s">
        <v>2049</v>
      </c>
      <c r="AH88" s="1" t="s">
        <v>137</v>
      </c>
      <c r="AI88" s="1" t="s">
        <v>350</v>
      </c>
      <c r="AJ88" s="1">
        <v>93.83</v>
      </c>
      <c r="AK88" s="1"/>
      <c r="AL88" s="1" t="s">
        <v>2048</v>
      </c>
      <c r="AM88" s="1" t="s">
        <v>2049</v>
      </c>
      <c r="AN88" s="1" t="s">
        <v>795</v>
      </c>
      <c r="AO88" s="1" t="s">
        <v>379</v>
      </c>
      <c r="AP88" s="1">
        <v>88.33</v>
      </c>
      <c r="AQ88" s="1"/>
      <c r="AR88" s="1"/>
      <c r="AS88" s="1"/>
      <c r="AT88" s="1"/>
      <c r="AU88" s="1"/>
      <c r="AV88" s="1"/>
      <c r="AW88" s="1"/>
      <c r="AX88" s="1" t="s">
        <v>380</v>
      </c>
      <c r="AY88" s="1" t="s">
        <v>2050</v>
      </c>
      <c r="AZ88" s="1" t="s">
        <v>302</v>
      </c>
      <c r="BA88" s="1" t="s">
        <v>596</v>
      </c>
      <c r="BB88" s="1">
        <v>73.6</v>
      </c>
      <c r="BC88" s="1">
        <v>8.11</v>
      </c>
      <c r="BD88" s="1"/>
      <c r="BE88" s="1"/>
      <c r="BF88" s="1"/>
      <c r="BG88" s="1"/>
      <c r="BH88" s="1"/>
      <c r="BI88" s="1"/>
      <c r="BJ88" s="1" t="s">
        <v>226</v>
      </c>
      <c r="BK88" s="1" t="s">
        <v>2051</v>
      </c>
      <c r="BL88" s="1" t="s">
        <v>2052</v>
      </c>
      <c r="BM88" s="1" t="s">
        <v>2053</v>
      </c>
      <c r="BN88" s="1">
        <v>8</v>
      </c>
      <c r="BO88" s="1"/>
      <c r="BP88" s="1" t="str">
        <f>HYPERLINK("https://nconnect.nicmar.ac.in/storage/profile/ProfilePhoto_P25700569_579436.jpg","Download")</f>
        <v>0</v>
      </c>
      <c r="BQ88" s="3"/>
      <c r="BR88" s="3"/>
      <c r="BS88" s="1" t="s">
        <v>113</v>
      </c>
      <c r="BT88" s="1" t="s">
        <v>114</v>
      </c>
      <c r="BU88" s="1" t="s">
        <v>115</v>
      </c>
      <c r="BV88" s="1" t="s">
        <v>116</v>
      </c>
      <c r="BW88" s="1"/>
    </row>
    <row r="89" spans="1:75">
      <c r="A89" s="1" t="s">
        <v>117</v>
      </c>
      <c r="B89" s="1" t="s">
        <v>76</v>
      </c>
      <c r="C89" s="1" t="s">
        <v>2054</v>
      </c>
      <c r="D89" s="1" t="s">
        <v>2055</v>
      </c>
      <c r="E89" s="1"/>
      <c r="F89" s="1" t="s">
        <v>2056</v>
      </c>
      <c r="G89" s="1" t="s">
        <v>2057</v>
      </c>
      <c r="H89" s="1" t="s">
        <v>2058</v>
      </c>
      <c r="I89" s="1" t="s">
        <v>2059</v>
      </c>
      <c r="J89" s="1">
        <v>9108981990</v>
      </c>
      <c r="K89" s="1" t="s">
        <v>84</v>
      </c>
      <c r="L89" s="1" t="s">
        <v>2060</v>
      </c>
      <c r="M89" s="1" t="s">
        <v>86</v>
      </c>
      <c r="N89" s="1" t="s">
        <v>2061</v>
      </c>
      <c r="O89" s="1"/>
      <c r="P89" s="1" t="s">
        <v>88</v>
      </c>
      <c r="Q89" s="1" t="s">
        <v>2062</v>
      </c>
      <c r="R89" s="1" t="s">
        <v>2063</v>
      </c>
      <c r="S89" s="1">
        <v>9844499891</v>
      </c>
      <c r="T89" s="1" t="s">
        <v>2064</v>
      </c>
      <c r="U89" s="1" t="s">
        <v>2065</v>
      </c>
      <c r="V89" s="1">
        <v>9880088849</v>
      </c>
      <c r="W89" s="1" t="s">
        <v>2066</v>
      </c>
      <c r="X89" s="1" t="s">
        <v>2067</v>
      </c>
      <c r="Y89" s="1" t="s">
        <v>2068</v>
      </c>
      <c r="Z89" s="1" t="s">
        <v>373</v>
      </c>
      <c r="AA89" s="1" t="s">
        <v>2067</v>
      </c>
      <c r="AB89" s="1" t="s">
        <v>2068</v>
      </c>
      <c r="AC89" s="1" t="s">
        <v>373</v>
      </c>
      <c r="AD89" s="1">
        <v>7.88</v>
      </c>
      <c r="AE89" s="1" t="s">
        <v>96</v>
      </c>
      <c r="AF89" s="1" t="s">
        <v>2069</v>
      </c>
      <c r="AG89" s="1" t="s">
        <v>245</v>
      </c>
      <c r="AH89" s="1" t="s">
        <v>324</v>
      </c>
      <c r="AI89" s="1" t="s">
        <v>99</v>
      </c>
      <c r="AJ89" s="1">
        <v>89.3</v>
      </c>
      <c r="AK89" s="1">
        <v>9.4</v>
      </c>
      <c r="AL89" s="1" t="s">
        <v>2070</v>
      </c>
      <c r="AM89" s="1" t="s">
        <v>2071</v>
      </c>
      <c r="AN89" s="1" t="s">
        <v>166</v>
      </c>
      <c r="AO89" s="1" t="s">
        <v>247</v>
      </c>
      <c r="AP89" s="1">
        <v>81.33</v>
      </c>
      <c r="AQ89" s="1">
        <v>8.6</v>
      </c>
      <c r="AR89" s="1"/>
      <c r="AS89" s="1"/>
      <c r="AT89" s="1"/>
      <c r="AU89" s="1"/>
      <c r="AV89" s="1"/>
      <c r="AW89" s="1"/>
      <c r="AX89" s="1" t="s">
        <v>970</v>
      </c>
      <c r="AY89" s="1" t="s">
        <v>2072</v>
      </c>
      <c r="AZ89" s="1" t="s">
        <v>224</v>
      </c>
      <c r="BA89" s="1" t="s">
        <v>225</v>
      </c>
      <c r="BB89" s="1">
        <v>81.3</v>
      </c>
      <c r="BC89" s="1">
        <v>8.13</v>
      </c>
      <c r="BD89" s="1"/>
      <c r="BE89" s="1"/>
      <c r="BF89" s="1"/>
      <c r="BG89" s="1"/>
      <c r="BH89" s="1"/>
      <c r="BI89" s="1"/>
      <c r="BJ89" s="1" t="s">
        <v>476</v>
      </c>
      <c r="BK89" s="1" t="s">
        <v>2073</v>
      </c>
      <c r="BL89" s="1" t="s">
        <v>1809</v>
      </c>
      <c r="BM89" s="1" t="s">
        <v>2074</v>
      </c>
      <c r="BN89" s="1">
        <v>12</v>
      </c>
      <c r="BO89" s="1"/>
      <c r="BP89" s="1" t="str">
        <f>HYPERLINK("https://nconnect.nicmar.ac.in/storage/profile/ProfilePhoto_P25701026_834126.jpg","Download")</f>
        <v>0</v>
      </c>
      <c r="BQ89" s="3"/>
      <c r="BR89" s="3"/>
      <c r="BS89" s="1" t="s">
        <v>113</v>
      </c>
      <c r="BT89" s="1" t="s">
        <v>114</v>
      </c>
      <c r="BU89" s="1" t="s">
        <v>115</v>
      </c>
      <c r="BV89" s="1" t="s">
        <v>116</v>
      </c>
      <c r="BW89" s="1"/>
    </row>
    <row r="90" spans="1:75">
      <c r="A90" s="1" t="s">
        <v>75</v>
      </c>
      <c r="B90" s="1" t="s">
        <v>76</v>
      </c>
      <c r="C90" s="1" t="s">
        <v>2075</v>
      </c>
      <c r="D90" s="1" t="s">
        <v>2076</v>
      </c>
      <c r="E90" s="1"/>
      <c r="F90" s="1" t="s">
        <v>2077</v>
      </c>
      <c r="G90" s="1" t="s">
        <v>2078</v>
      </c>
      <c r="H90" s="1" t="s">
        <v>2079</v>
      </c>
      <c r="I90" s="1" t="s">
        <v>2080</v>
      </c>
      <c r="J90" s="1">
        <v>7076151515</v>
      </c>
      <c r="K90" s="1" t="s">
        <v>84</v>
      </c>
      <c r="L90" s="1" t="s">
        <v>2081</v>
      </c>
      <c r="M90" s="1" t="s">
        <v>86</v>
      </c>
      <c r="N90" s="1" t="s">
        <v>2082</v>
      </c>
      <c r="O90" s="1"/>
      <c r="P90" s="1" t="s">
        <v>88</v>
      </c>
      <c r="Q90" s="1" t="s">
        <v>2083</v>
      </c>
      <c r="R90" s="1" t="s">
        <v>2084</v>
      </c>
      <c r="S90" s="1">
        <v>9292151515</v>
      </c>
      <c r="T90" s="1" t="s">
        <v>789</v>
      </c>
      <c r="U90" s="1" t="s">
        <v>2085</v>
      </c>
      <c r="V90" s="1">
        <v>9963045945</v>
      </c>
      <c r="W90" s="1" t="s">
        <v>680</v>
      </c>
      <c r="X90" s="1" t="s">
        <v>2086</v>
      </c>
      <c r="Y90" s="1" t="s">
        <v>2087</v>
      </c>
      <c r="Z90" s="1" t="s">
        <v>134</v>
      </c>
      <c r="AA90" s="1" t="s">
        <v>2086</v>
      </c>
      <c r="AB90" s="1" t="s">
        <v>2087</v>
      </c>
      <c r="AC90" s="1" t="s">
        <v>134</v>
      </c>
      <c r="AD90" s="1">
        <v>9.18</v>
      </c>
      <c r="AE90" s="1" t="s">
        <v>96</v>
      </c>
      <c r="AF90" s="1" t="s">
        <v>2088</v>
      </c>
      <c r="AG90" s="1" t="s">
        <v>2089</v>
      </c>
      <c r="AH90" s="1" t="s">
        <v>275</v>
      </c>
      <c r="AI90" s="1" t="s">
        <v>138</v>
      </c>
      <c r="AJ90" s="1">
        <v>86.8</v>
      </c>
      <c r="AK90" s="1"/>
      <c r="AL90" s="1" t="s">
        <v>2090</v>
      </c>
      <c r="AM90" s="1" t="s">
        <v>2091</v>
      </c>
      <c r="AN90" s="1" t="s">
        <v>472</v>
      </c>
      <c r="AO90" s="1" t="s">
        <v>141</v>
      </c>
      <c r="AP90" s="1">
        <v>91.1</v>
      </c>
      <c r="AQ90" s="1"/>
      <c r="AR90" s="1"/>
      <c r="AS90" s="1"/>
      <c r="AT90" s="1"/>
      <c r="AU90" s="1"/>
      <c r="AV90" s="1"/>
      <c r="AW90" s="1"/>
      <c r="AX90" s="1" t="s">
        <v>2092</v>
      </c>
      <c r="AY90" s="1" t="s">
        <v>2093</v>
      </c>
      <c r="AZ90" s="1" t="s">
        <v>144</v>
      </c>
      <c r="BA90" s="1" t="s">
        <v>689</v>
      </c>
      <c r="BB90" s="1">
        <v>85.5</v>
      </c>
      <c r="BC90" s="1">
        <v>8.55</v>
      </c>
      <c r="BD90" s="1"/>
      <c r="BE90" s="1"/>
      <c r="BF90" s="1"/>
      <c r="BG90" s="1"/>
      <c r="BH90" s="1"/>
      <c r="BI90" s="1"/>
      <c r="BJ90" s="1" t="s">
        <v>2094</v>
      </c>
      <c r="BK90" s="1"/>
      <c r="BL90" s="1"/>
      <c r="BM90" s="1" t="s">
        <v>2095</v>
      </c>
      <c r="BN90" s="1">
        <v>28</v>
      </c>
      <c r="BO90" s="1" t="s">
        <v>2096</v>
      </c>
      <c r="BP90" s="1" t="str">
        <f>HYPERLINK("https://nconnect.nicmar.ac.in/storage/profile/ProfilePhoto_P25700547_673924.jpg","Download")</f>
        <v>0</v>
      </c>
      <c r="BQ90" s="3"/>
      <c r="BR90" s="3"/>
      <c r="BS90" s="1" t="s">
        <v>113</v>
      </c>
      <c r="BT90" s="1" t="s">
        <v>114</v>
      </c>
      <c r="BU90" s="1" t="s">
        <v>115</v>
      </c>
      <c r="BV90" s="1" t="s">
        <v>116</v>
      </c>
      <c r="BW90" s="1"/>
    </row>
    <row r="91" spans="1:75">
      <c r="A91" s="1" t="s">
        <v>75</v>
      </c>
      <c r="B91" s="1" t="s">
        <v>76</v>
      </c>
      <c r="C91" s="1" t="s">
        <v>2097</v>
      </c>
      <c r="D91" s="1" t="s">
        <v>2098</v>
      </c>
      <c r="E91" s="1" t="s">
        <v>2099</v>
      </c>
      <c r="F91" s="1" t="s">
        <v>231</v>
      </c>
      <c r="G91" s="1" t="s">
        <v>2100</v>
      </c>
      <c r="H91" s="1" t="s">
        <v>2101</v>
      </c>
      <c r="I91" s="1" t="s">
        <v>2102</v>
      </c>
      <c r="J91" s="1">
        <v>9949296219</v>
      </c>
      <c r="K91" s="1" t="s">
        <v>84</v>
      </c>
      <c r="L91" s="1" t="s">
        <v>2103</v>
      </c>
      <c r="M91" s="1" t="s">
        <v>86</v>
      </c>
      <c r="N91" s="1" t="s">
        <v>2104</v>
      </c>
      <c r="O91" s="1"/>
      <c r="P91" s="1" t="s">
        <v>184</v>
      </c>
      <c r="Q91" s="1" t="s">
        <v>2105</v>
      </c>
      <c r="R91" s="1" t="s">
        <v>2106</v>
      </c>
      <c r="S91" s="1">
        <v>9963214083</v>
      </c>
      <c r="T91" s="1" t="s">
        <v>369</v>
      </c>
      <c r="U91" s="1" t="s">
        <v>2107</v>
      </c>
      <c r="V91" s="1">
        <v>9966388020</v>
      </c>
      <c r="W91" s="1" t="s">
        <v>92</v>
      </c>
      <c r="X91" s="1" t="s">
        <v>2108</v>
      </c>
      <c r="Y91" s="1" t="s">
        <v>1588</v>
      </c>
      <c r="Z91" s="1" t="s">
        <v>134</v>
      </c>
      <c r="AA91" s="1" t="s">
        <v>2108</v>
      </c>
      <c r="AB91" s="1" t="s">
        <v>1588</v>
      </c>
      <c r="AC91" s="1" t="s">
        <v>134</v>
      </c>
      <c r="AD91" s="1">
        <v>9.33</v>
      </c>
      <c r="AE91" s="1" t="s">
        <v>96</v>
      </c>
      <c r="AF91" s="1" t="s">
        <v>2109</v>
      </c>
      <c r="AG91" s="1" t="s">
        <v>2110</v>
      </c>
      <c r="AH91" s="1" t="s">
        <v>519</v>
      </c>
      <c r="AI91" s="1" t="s">
        <v>218</v>
      </c>
      <c r="AJ91" s="1">
        <v>98</v>
      </c>
      <c r="AK91" s="1">
        <v>9.8</v>
      </c>
      <c r="AL91" s="1" t="s">
        <v>2111</v>
      </c>
      <c r="AM91" s="1" t="s">
        <v>2112</v>
      </c>
      <c r="AN91" s="1" t="s">
        <v>795</v>
      </c>
      <c r="AO91" s="1" t="s">
        <v>193</v>
      </c>
      <c r="AP91" s="1">
        <v>97.6</v>
      </c>
      <c r="AQ91" s="1"/>
      <c r="AR91" s="1"/>
      <c r="AS91" s="1"/>
      <c r="AT91" s="1"/>
      <c r="AU91" s="1"/>
      <c r="AV91" s="1"/>
      <c r="AW91" s="1"/>
      <c r="AX91" s="1" t="s">
        <v>1592</v>
      </c>
      <c r="AY91" s="1" t="s">
        <v>1592</v>
      </c>
      <c r="AZ91" s="1" t="s">
        <v>275</v>
      </c>
      <c r="BA91" s="1" t="s">
        <v>571</v>
      </c>
      <c r="BB91" s="1">
        <v>77.2</v>
      </c>
      <c r="BC91" s="1">
        <v>7.72</v>
      </c>
      <c r="BD91" s="1"/>
      <c r="BE91" s="1"/>
      <c r="BF91" s="1"/>
      <c r="BG91" s="1"/>
      <c r="BH91" s="1"/>
      <c r="BI91" s="1"/>
      <c r="BJ91" s="1" t="s">
        <v>2113</v>
      </c>
      <c r="BK91" s="1" t="s">
        <v>2114</v>
      </c>
      <c r="BL91" s="1" t="s">
        <v>2115</v>
      </c>
      <c r="BM91" s="1" t="s">
        <v>2116</v>
      </c>
      <c r="BN91" s="1">
        <v>8</v>
      </c>
      <c r="BO91" s="1" t="s">
        <v>2117</v>
      </c>
      <c r="BP91" s="1" t="str">
        <f>HYPERLINK("https://nconnect.nicmar.ac.in/storage/profile/ProfilePhoto_P25700544_418352.jpg","Download")</f>
        <v>0</v>
      </c>
      <c r="BQ91" s="3"/>
      <c r="BR91" s="3"/>
      <c r="BS91" s="1" t="s">
        <v>113</v>
      </c>
      <c r="BT91" s="1" t="s">
        <v>114</v>
      </c>
      <c r="BU91" s="1" t="s">
        <v>115</v>
      </c>
      <c r="BV91" s="1" t="s">
        <v>116</v>
      </c>
      <c r="BW91" s="1"/>
    </row>
    <row r="92" spans="1:75">
      <c r="A92" s="1" t="s">
        <v>117</v>
      </c>
      <c r="B92" s="1" t="s">
        <v>76</v>
      </c>
      <c r="C92" s="1" t="s">
        <v>2118</v>
      </c>
      <c r="D92" s="1" t="s">
        <v>2119</v>
      </c>
      <c r="E92" s="1" t="s">
        <v>2120</v>
      </c>
      <c r="F92" s="1" t="s">
        <v>2121</v>
      </c>
      <c r="G92" s="1" t="s">
        <v>2122</v>
      </c>
      <c r="H92" s="1" t="s">
        <v>2123</v>
      </c>
      <c r="I92" s="1" t="s">
        <v>2124</v>
      </c>
      <c r="J92" s="1">
        <v>9096671532</v>
      </c>
      <c r="K92" s="1" t="s">
        <v>84</v>
      </c>
      <c r="L92" s="1" t="s">
        <v>2125</v>
      </c>
      <c r="M92" s="1" t="s">
        <v>86</v>
      </c>
      <c r="N92" s="1" t="s">
        <v>2126</v>
      </c>
      <c r="O92" s="1"/>
      <c r="P92" s="1" t="s">
        <v>127</v>
      </c>
      <c r="Q92" s="1" t="s">
        <v>2127</v>
      </c>
      <c r="R92" s="1" t="s">
        <v>2128</v>
      </c>
      <c r="S92" s="1">
        <v>8459962221</v>
      </c>
      <c r="T92" s="1" t="s">
        <v>1671</v>
      </c>
      <c r="U92" s="1" t="s">
        <v>2129</v>
      </c>
      <c r="V92" s="1">
        <v>9175309590</v>
      </c>
      <c r="W92" s="1" t="s">
        <v>2066</v>
      </c>
      <c r="X92" s="1" t="s">
        <v>2130</v>
      </c>
      <c r="Y92" s="1" t="s">
        <v>1675</v>
      </c>
      <c r="Z92" s="1" t="s">
        <v>95</v>
      </c>
      <c r="AA92" s="1" t="s">
        <v>2130</v>
      </c>
      <c r="AB92" s="1" t="s">
        <v>1675</v>
      </c>
      <c r="AC92" s="1" t="s">
        <v>95</v>
      </c>
      <c r="AD92" s="1">
        <v>7.81</v>
      </c>
      <c r="AE92" s="1" t="s">
        <v>96</v>
      </c>
      <c r="AF92" s="1" t="s">
        <v>2131</v>
      </c>
      <c r="AG92" s="1" t="s">
        <v>2132</v>
      </c>
      <c r="AH92" s="1" t="s">
        <v>219</v>
      </c>
      <c r="AI92" s="1" t="s">
        <v>166</v>
      </c>
      <c r="AJ92" s="1">
        <v>86</v>
      </c>
      <c r="AK92" s="1"/>
      <c r="AL92" s="1" t="s">
        <v>2133</v>
      </c>
      <c r="AM92" s="1" t="s">
        <v>2132</v>
      </c>
      <c r="AN92" s="1" t="s">
        <v>472</v>
      </c>
      <c r="AO92" s="1" t="s">
        <v>104</v>
      </c>
      <c r="AP92" s="1">
        <v>74.92</v>
      </c>
      <c r="AQ92" s="1"/>
      <c r="AR92" s="1"/>
      <c r="AS92" s="1"/>
      <c r="AT92" s="1"/>
      <c r="AU92" s="1"/>
      <c r="AV92" s="1"/>
      <c r="AW92" s="1"/>
      <c r="AX92" s="1" t="s">
        <v>2134</v>
      </c>
      <c r="AY92" s="1" t="s">
        <v>2135</v>
      </c>
      <c r="AZ92" s="1" t="s">
        <v>711</v>
      </c>
      <c r="BA92" s="1" t="s">
        <v>948</v>
      </c>
      <c r="BB92" s="1">
        <v>71.7</v>
      </c>
      <c r="BC92" s="1">
        <v>7.67</v>
      </c>
      <c r="BD92" s="1"/>
      <c r="BE92" s="1"/>
      <c r="BF92" s="1"/>
      <c r="BG92" s="1"/>
      <c r="BH92" s="1"/>
      <c r="BI92" s="1"/>
      <c r="BJ92" s="1" t="s">
        <v>2136</v>
      </c>
      <c r="BK92" s="1" t="s">
        <v>2137</v>
      </c>
      <c r="BL92" s="1" t="s">
        <v>1086</v>
      </c>
      <c r="BM92" s="1" t="s">
        <v>2138</v>
      </c>
      <c r="BN92" s="1">
        <v>30</v>
      </c>
      <c r="BO92" s="1" t="s">
        <v>2139</v>
      </c>
      <c r="BP92" s="1" t="str">
        <f>HYPERLINK("https://nconnect.nicmar.ac.in/storage/profile/ProfilePhoto_P25701114_583712.jpg","Download")</f>
        <v>0</v>
      </c>
      <c r="BQ92" s="3"/>
      <c r="BR92" s="3"/>
      <c r="BS92" s="1" t="s">
        <v>113</v>
      </c>
      <c r="BT92" s="1" t="s">
        <v>114</v>
      </c>
      <c r="BU92" s="1" t="s">
        <v>115</v>
      </c>
      <c r="BV92" s="1" t="s">
        <v>116</v>
      </c>
      <c r="BW92" s="1"/>
    </row>
    <row r="93" spans="1:75">
      <c r="A93" s="1" t="s">
        <v>75</v>
      </c>
      <c r="B93" s="1" t="s">
        <v>76</v>
      </c>
      <c r="C93" s="1" t="s">
        <v>2140</v>
      </c>
      <c r="D93" s="1" t="s">
        <v>2141</v>
      </c>
      <c r="E93" s="1" t="s">
        <v>624</v>
      </c>
      <c r="F93" s="1" t="s">
        <v>760</v>
      </c>
      <c r="G93" s="1" t="s">
        <v>2142</v>
      </c>
      <c r="H93" s="1" t="s">
        <v>2143</v>
      </c>
      <c r="I93" s="1" t="s">
        <v>2144</v>
      </c>
      <c r="J93" s="1">
        <v>7666173714</v>
      </c>
      <c r="K93" s="1" t="s">
        <v>84</v>
      </c>
      <c r="L93" s="1" t="s">
        <v>2145</v>
      </c>
      <c r="M93" s="1" t="s">
        <v>86</v>
      </c>
      <c r="N93" s="1" t="s">
        <v>852</v>
      </c>
      <c r="O93" s="1" t="s">
        <v>585</v>
      </c>
      <c r="P93" s="1" t="s">
        <v>2146</v>
      </c>
      <c r="Q93" s="1" t="s">
        <v>2147</v>
      </c>
      <c r="R93" s="1" t="s">
        <v>2148</v>
      </c>
      <c r="S93" s="1">
        <v>9890697361</v>
      </c>
      <c r="T93" s="1" t="s">
        <v>213</v>
      </c>
      <c r="U93" s="1" t="s">
        <v>2149</v>
      </c>
      <c r="V93" s="1">
        <v>9561877051</v>
      </c>
      <c r="W93" s="1" t="s">
        <v>92</v>
      </c>
      <c r="X93" s="1" t="s">
        <v>2150</v>
      </c>
      <c r="Y93" s="1" t="s">
        <v>770</v>
      </c>
      <c r="Z93" s="1" t="s">
        <v>95</v>
      </c>
      <c r="AA93" s="1" t="s">
        <v>2151</v>
      </c>
      <c r="AB93" s="1" t="s">
        <v>321</v>
      </c>
      <c r="AC93" s="1" t="s">
        <v>95</v>
      </c>
      <c r="AD93" s="1">
        <v>9.08</v>
      </c>
      <c r="AE93" s="1" t="s">
        <v>96</v>
      </c>
      <c r="AF93" s="1" t="s">
        <v>2152</v>
      </c>
      <c r="AG93" s="1" t="s">
        <v>326</v>
      </c>
      <c r="AH93" s="1" t="s">
        <v>324</v>
      </c>
      <c r="AI93" s="1" t="s">
        <v>219</v>
      </c>
      <c r="AJ93" s="1">
        <v>94.4</v>
      </c>
      <c r="AK93" s="1"/>
      <c r="AL93" s="1" t="s">
        <v>2153</v>
      </c>
      <c r="AM93" s="1" t="s">
        <v>326</v>
      </c>
      <c r="AN93" s="1" t="s">
        <v>100</v>
      </c>
      <c r="AO93" s="1" t="s">
        <v>221</v>
      </c>
      <c r="AP93" s="1">
        <v>65.38</v>
      </c>
      <c r="AQ93" s="1"/>
      <c r="AR93" s="1"/>
      <c r="AS93" s="1"/>
      <c r="AT93" s="1"/>
      <c r="AU93" s="1"/>
      <c r="AV93" s="1"/>
      <c r="AW93" s="1"/>
      <c r="AX93" s="1" t="s">
        <v>105</v>
      </c>
      <c r="AY93" s="1" t="s">
        <v>2154</v>
      </c>
      <c r="AZ93" s="1" t="s">
        <v>224</v>
      </c>
      <c r="BA93" s="1" t="s">
        <v>353</v>
      </c>
      <c r="BB93" s="1">
        <v>79.6</v>
      </c>
      <c r="BC93" s="1">
        <v>8.71</v>
      </c>
      <c r="BD93" s="1"/>
      <c r="BE93" s="1"/>
      <c r="BF93" s="1"/>
      <c r="BG93" s="1"/>
      <c r="BH93" s="1"/>
      <c r="BI93" s="1"/>
      <c r="BJ93" s="1" t="s">
        <v>2155</v>
      </c>
      <c r="BK93" s="1" t="s">
        <v>2156</v>
      </c>
      <c r="BL93" s="1" t="s">
        <v>974</v>
      </c>
      <c r="BM93" s="1" t="s">
        <v>2157</v>
      </c>
      <c r="BN93" s="1">
        <v>20</v>
      </c>
      <c r="BO93" s="1" t="s">
        <v>2158</v>
      </c>
      <c r="BP93" s="1" t="str">
        <f>HYPERLINK("https://nconnect.nicmar.ac.in/storage/profile/ProfilePhoto_P25700017_325687.jpg","Download")</f>
        <v>0</v>
      </c>
      <c r="BQ93" s="3"/>
      <c r="BR93" s="3"/>
      <c r="BS93" s="1" t="s">
        <v>113</v>
      </c>
      <c r="BT93" s="1" t="s">
        <v>114</v>
      </c>
      <c r="BU93" s="1" t="s">
        <v>115</v>
      </c>
      <c r="BV93" s="1" t="s">
        <v>116</v>
      </c>
      <c r="BW93" s="1"/>
    </row>
    <row r="94" spans="1:75">
      <c r="A94" s="1" t="s">
        <v>75</v>
      </c>
      <c r="B94" s="1" t="s">
        <v>76</v>
      </c>
      <c r="C94" s="1" t="s">
        <v>2159</v>
      </c>
      <c r="D94" s="1" t="s">
        <v>2160</v>
      </c>
      <c r="E94" s="1"/>
      <c r="F94" s="1" t="s">
        <v>2161</v>
      </c>
      <c r="G94" s="1" t="s">
        <v>2162</v>
      </c>
      <c r="H94" s="1" t="s">
        <v>2163</v>
      </c>
      <c r="I94" s="1" t="s">
        <v>2164</v>
      </c>
      <c r="J94" s="1">
        <v>9945972444</v>
      </c>
      <c r="K94" s="1" t="s">
        <v>84</v>
      </c>
      <c r="L94" s="1" t="s">
        <v>2165</v>
      </c>
      <c r="M94" s="1" t="s">
        <v>86</v>
      </c>
      <c r="N94" s="1" t="s">
        <v>2166</v>
      </c>
      <c r="O94" s="1"/>
      <c r="P94" s="1" t="s">
        <v>127</v>
      </c>
      <c r="Q94" s="1" t="s">
        <v>2167</v>
      </c>
      <c r="R94" s="1" t="s">
        <v>2168</v>
      </c>
      <c r="S94" s="1">
        <v>9845139778</v>
      </c>
      <c r="T94" s="1" t="s">
        <v>1671</v>
      </c>
      <c r="U94" s="1" t="s">
        <v>2169</v>
      </c>
      <c r="V94" s="1">
        <v>9902359778</v>
      </c>
      <c r="W94" s="1" t="s">
        <v>92</v>
      </c>
      <c r="X94" s="1" t="s">
        <v>2170</v>
      </c>
      <c r="Y94" s="1" t="s">
        <v>880</v>
      </c>
      <c r="Z94" s="1" t="s">
        <v>373</v>
      </c>
      <c r="AA94" s="1" t="s">
        <v>2170</v>
      </c>
      <c r="AB94" s="1" t="s">
        <v>880</v>
      </c>
      <c r="AC94" s="1" t="s">
        <v>373</v>
      </c>
      <c r="AD94" s="1">
        <v>9.31</v>
      </c>
      <c r="AE94" s="1" t="s">
        <v>96</v>
      </c>
      <c r="AF94" s="1" t="s">
        <v>2171</v>
      </c>
      <c r="AG94" s="1" t="s">
        <v>245</v>
      </c>
      <c r="AH94" s="1" t="s">
        <v>99</v>
      </c>
      <c r="AI94" s="1" t="s">
        <v>275</v>
      </c>
      <c r="AJ94" s="1">
        <v>94</v>
      </c>
      <c r="AK94" s="1"/>
      <c r="AL94" s="1" t="s">
        <v>2172</v>
      </c>
      <c r="AM94" s="1" t="s">
        <v>2173</v>
      </c>
      <c r="AN94" s="1" t="s">
        <v>472</v>
      </c>
      <c r="AO94" s="1" t="s">
        <v>104</v>
      </c>
      <c r="AP94" s="1">
        <v>90.67</v>
      </c>
      <c r="AQ94" s="1"/>
      <c r="AR94" s="1"/>
      <c r="AS94" s="1"/>
      <c r="AT94" s="1"/>
      <c r="AU94" s="1"/>
      <c r="AV94" s="1"/>
      <c r="AW94" s="1"/>
      <c r="AX94" s="1" t="s">
        <v>380</v>
      </c>
      <c r="AY94" s="1" t="s">
        <v>2174</v>
      </c>
      <c r="AZ94" s="1" t="s">
        <v>711</v>
      </c>
      <c r="BA94" s="1" t="s">
        <v>108</v>
      </c>
      <c r="BB94" s="1">
        <v>77</v>
      </c>
      <c r="BC94" s="1">
        <v>8.45</v>
      </c>
      <c r="BD94" s="1"/>
      <c r="BE94" s="1"/>
      <c r="BF94" s="1"/>
      <c r="BG94" s="1"/>
      <c r="BH94" s="1"/>
      <c r="BI94" s="1"/>
      <c r="BJ94" s="1" t="s">
        <v>2175</v>
      </c>
      <c r="BK94" s="1"/>
      <c r="BL94" s="1"/>
      <c r="BM94" s="1" t="s">
        <v>2176</v>
      </c>
      <c r="BN94" s="1">
        <v>63</v>
      </c>
      <c r="BO94" s="1" t="s">
        <v>2177</v>
      </c>
      <c r="BP94" s="1" t="str">
        <f>HYPERLINK("https://nconnect.nicmar.ac.in/storage/profile/ProfilePhoto_P25700574_937814.jpg","Download")</f>
        <v>0</v>
      </c>
      <c r="BQ94" s="3"/>
      <c r="BR94" s="3"/>
      <c r="BS94" s="1" t="s">
        <v>113</v>
      </c>
      <c r="BT94" s="1" t="s">
        <v>114</v>
      </c>
      <c r="BU94" s="1" t="s">
        <v>115</v>
      </c>
      <c r="BV94" s="1" t="s">
        <v>116</v>
      </c>
      <c r="BW94" s="1"/>
    </row>
    <row r="95" spans="1:75">
      <c r="A95" s="1" t="s">
        <v>75</v>
      </c>
      <c r="B95" s="1" t="s">
        <v>76</v>
      </c>
      <c r="C95" s="1" t="s">
        <v>2178</v>
      </c>
      <c r="D95" s="1" t="s">
        <v>2179</v>
      </c>
      <c r="E95" s="1" t="s">
        <v>79</v>
      </c>
      <c r="F95" s="1" t="s">
        <v>2180</v>
      </c>
      <c r="G95" s="1" t="s">
        <v>2181</v>
      </c>
      <c r="H95" s="1" t="s">
        <v>2182</v>
      </c>
      <c r="I95" s="1" t="s">
        <v>2183</v>
      </c>
      <c r="J95" s="1">
        <v>9975404883</v>
      </c>
      <c r="K95" s="1" t="s">
        <v>124</v>
      </c>
      <c r="L95" s="1" t="s">
        <v>2184</v>
      </c>
      <c r="M95" s="1" t="s">
        <v>86</v>
      </c>
      <c r="N95" s="1" t="s">
        <v>2185</v>
      </c>
      <c r="O95" s="1"/>
      <c r="P95" s="1" t="s">
        <v>88</v>
      </c>
      <c r="Q95" s="1" t="s">
        <v>2186</v>
      </c>
      <c r="R95" s="1" t="s">
        <v>2187</v>
      </c>
      <c r="S95" s="1">
        <v>9975403456</v>
      </c>
      <c r="T95" s="1" t="s">
        <v>2024</v>
      </c>
      <c r="U95" s="1" t="s">
        <v>2188</v>
      </c>
      <c r="V95" s="1">
        <v>9881348474</v>
      </c>
      <c r="W95" s="1" t="s">
        <v>344</v>
      </c>
      <c r="X95" s="1" t="s">
        <v>2189</v>
      </c>
      <c r="Y95" s="1" t="s">
        <v>2190</v>
      </c>
      <c r="Z95" s="1" t="s">
        <v>2191</v>
      </c>
      <c r="AA95" s="1" t="s">
        <v>2189</v>
      </c>
      <c r="AB95" s="1" t="s">
        <v>2190</v>
      </c>
      <c r="AC95" s="1" t="s">
        <v>2191</v>
      </c>
      <c r="AD95" s="1">
        <v>8.46</v>
      </c>
      <c r="AE95" s="1" t="s">
        <v>96</v>
      </c>
      <c r="AF95" s="1" t="s">
        <v>2192</v>
      </c>
      <c r="AG95" s="1" t="s">
        <v>2193</v>
      </c>
      <c r="AH95" s="1" t="s">
        <v>99</v>
      </c>
      <c r="AI95" s="1" t="s">
        <v>100</v>
      </c>
      <c r="AJ95" s="1">
        <v>82.66</v>
      </c>
      <c r="AK95" s="1"/>
      <c r="AL95" s="1" t="s">
        <v>2194</v>
      </c>
      <c r="AM95" s="1" t="s">
        <v>2193</v>
      </c>
      <c r="AN95" s="1" t="s">
        <v>472</v>
      </c>
      <c r="AO95" s="1" t="s">
        <v>170</v>
      </c>
      <c r="AP95" s="1">
        <v>67.17</v>
      </c>
      <c r="AQ95" s="1"/>
      <c r="AR95" s="1"/>
      <c r="AS95" s="1"/>
      <c r="AT95" s="1"/>
      <c r="AU95" s="1"/>
      <c r="AV95" s="1"/>
      <c r="AW95" s="1"/>
      <c r="AX95" s="1" t="s">
        <v>2195</v>
      </c>
      <c r="AY95" s="1" t="s">
        <v>2196</v>
      </c>
      <c r="AZ95" s="1" t="s">
        <v>640</v>
      </c>
      <c r="BA95" s="1" t="s">
        <v>643</v>
      </c>
      <c r="BB95" s="1">
        <v>79</v>
      </c>
      <c r="BC95" s="1">
        <v>8.65</v>
      </c>
      <c r="BD95" s="1"/>
      <c r="BE95" s="1"/>
      <c r="BF95" s="1"/>
      <c r="BG95" s="1"/>
      <c r="BH95" s="1"/>
      <c r="BI95" s="1"/>
      <c r="BJ95" s="1" t="s">
        <v>2197</v>
      </c>
      <c r="BK95" s="1"/>
      <c r="BL95" s="1"/>
      <c r="BM95" s="1" t="s">
        <v>2198</v>
      </c>
      <c r="BN95" s="1">
        <v>16</v>
      </c>
      <c r="BO95" s="1" t="s">
        <v>2199</v>
      </c>
      <c r="BP95" s="1" t="str">
        <f>HYPERLINK("https://nconnect.nicmar.ac.in/storage/profile/ProfilePhoto_P25700595_861492.jpg","Download")</f>
        <v>0</v>
      </c>
      <c r="BQ95" s="3"/>
      <c r="BR95" s="3"/>
      <c r="BS95" s="1" t="s">
        <v>113</v>
      </c>
      <c r="BT95" s="1" t="s">
        <v>114</v>
      </c>
      <c r="BU95" s="1" t="s">
        <v>115</v>
      </c>
      <c r="BV95" s="1" t="s">
        <v>116</v>
      </c>
      <c r="BW95" s="1"/>
    </row>
    <row r="96" spans="1:75">
      <c r="A96" s="1" t="s">
        <v>117</v>
      </c>
      <c r="B96" s="1" t="s">
        <v>76</v>
      </c>
      <c r="C96" s="1" t="s">
        <v>2200</v>
      </c>
      <c r="D96" s="1" t="s">
        <v>2201</v>
      </c>
      <c r="E96" s="1"/>
      <c r="F96" s="1" t="s">
        <v>2202</v>
      </c>
      <c r="G96" s="1" t="s">
        <v>2203</v>
      </c>
      <c r="H96" s="1" t="s">
        <v>2204</v>
      </c>
      <c r="I96" s="1" t="s">
        <v>2205</v>
      </c>
      <c r="J96" s="1">
        <v>9446578575</v>
      </c>
      <c r="K96" s="1" t="s">
        <v>84</v>
      </c>
      <c r="L96" s="1" t="s">
        <v>289</v>
      </c>
      <c r="M96" s="1" t="s">
        <v>86</v>
      </c>
      <c r="N96" s="1" t="s">
        <v>2206</v>
      </c>
      <c r="O96" s="1"/>
      <c r="P96" s="1" t="s">
        <v>127</v>
      </c>
      <c r="Q96" s="1" t="s">
        <v>2207</v>
      </c>
      <c r="R96" s="1" t="s">
        <v>2208</v>
      </c>
      <c r="S96" s="1">
        <v>9447915003</v>
      </c>
      <c r="T96" s="1" t="s">
        <v>2209</v>
      </c>
      <c r="U96" s="1" t="s">
        <v>2210</v>
      </c>
      <c r="V96" s="1">
        <v>9446574075</v>
      </c>
      <c r="W96" s="1" t="s">
        <v>213</v>
      </c>
      <c r="X96" s="1" t="s">
        <v>2211</v>
      </c>
      <c r="Y96" s="1" t="s">
        <v>592</v>
      </c>
      <c r="Z96" s="1" t="s">
        <v>448</v>
      </c>
      <c r="AA96" s="1" t="s">
        <v>2211</v>
      </c>
      <c r="AB96" s="1" t="s">
        <v>592</v>
      </c>
      <c r="AC96" s="1" t="s">
        <v>448</v>
      </c>
      <c r="AD96" s="1">
        <v>9.0</v>
      </c>
      <c r="AE96" s="1" t="s">
        <v>96</v>
      </c>
      <c r="AF96" s="1" t="s">
        <v>2212</v>
      </c>
      <c r="AG96" s="1" t="s">
        <v>2213</v>
      </c>
      <c r="AH96" s="1" t="s">
        <v>324</v>
      </c>
      <c r="AI96" s="1" t="s">
        <v>99</v>
      </c>
      <c r="AJ96" s="1">
        <v>95</v>
      </c>
      <c r="AK96" s="1">
        <v>10</v>
      </c>
      <c r="AL96" s="1" t="s">
        <v>2212</v>
      </c>
      <c r="AM96" s="1" t="s">
        <v>2213</v>
      </c>
      <c r="AN96" s="1" t="s">
        <v>100</v>
      </c>
      <c r="AO96" s="1" t="s">
        <v>138</v>
      </c>
      <c r="AP96" s="1">
        <v>83.8</v>
      </c>
      <c r="AQ96" s="1"/>
      <c r="AR96" s="1"/>
      <c r="AS96" s="1"/>
      <c r="AT96" s="1"/>
      <c r="AU96" s="1"/>
      <c r="AV96" s="1"/>
      <c r="AW96" s="1"/>
      <c r="AX96" s="1" t="s">
        <v>594</v>
      </c>
      <c r="AY96" s="1" t="s">
        <v>2214</v>
      </c>
      <c r="AZ96" s="1" t="s">
        <v>472</v>
      </c>
      <c r="BA96" s="1" t="s">
        <v>353</v>
      </c>
      <c r="BB96" s="1">
        <v>80</v>
      </c>
      <c r="BC96" s="1">
        <v>8</v>
      </c>
      <c r="BD96" s="1"/>
      <c r="BE96" s="1"/>
      <c r="BF96" s="1"/>
      <c r="BG96" s="1"/>
      <c r="BH96" s="1"/>
      <c r="BI96" s="1"/>
      <c r="BJ96" s="1" t="s">
        <v>2215</v>
      </c>
      <c r="BK96" s="1" t="s">
        <v>2216</v>
      </c>
      <c r="BL96" s="1" t="s">
        <v>111</v>
      </c>
      <c r="BM96" s="1" t="s">
        <v>2217</v>
      </c>
      <c r="BN96" s="1">
        <v>9</v>
      </c>
      <c r="BO96" s="1" t="s">
        <v>2218</v>
      </c>
      <c r="BP96" s="1" t="str">
        <f>HYPERLINK("https://nconnect.nicmar.ac.in/storage/profile/ProfilePhoto_P25701047_179582.jpg","Download")</f>
        <v>0</v>
      </c>
      <c r="BQ96" s="3"/>
      <c r="BR96" s="3"/>
      <c r="BS96" s="1" t="s">
        <v>113</v>
      </c>
      <c r="BT96" s="1" t="s">
        <v>114</v>
      </c>
      <c r="BU96" s="1" t="s">
        <v>115</v>
      </c>
      <c r="BV96" s="1" t="s">
        <v>116</v>
      </c>
      <c r="BW96" s="1"/>
    </row>
    <row r="97" spans="1:75">
      <c r="A97" s="1" t="s">
        <v>117</v>
      </c>
      <c r="B97" s="1" t="s">
        <v>76</v>
      </c>
      <c r="C97" s="1" t="s">
        <v>2219</v>
      </c>
      <c r="D97" s="1" t="s">
        <v>2220</v>
      </c>
      <c r="E97" s="1" t="s">
        <v>1429</v>
      </c>
      <c r="F97" s="1" t="s">
        <v>2221</v>
      </c>
      <c r="G97" s="1" t="s">
        <v>2222</v>
      </c>
      <c r="H97" s="1" t="s">
        <v>2223</v>
      </c>
      <c r="I97" s="1" t="s">
        <v>2224</v>
      </c>
      <c r="J97" s="1">
        <v>9922911601</v>
      </c>
      <c r="K97" s="1" t="s">
        <v>84</v>
      </c>
      <c r="L97" s="1" t="s">
        <v>2225</v>
      </c>
      <c r="M97" s="1" t="s">
        <v>86</v>
      </c>
      <c r="N97" s="1" t="s">
        <v>2226</v>
      </c>
      <c r="O97" s="1"/>
      <c r="P97" s="1" t="s">
        <v>88</v>
      </c>
      <c r="Q97" s="1" t="s">
        <v>2227</v>
      </c>
      <c r="R97" s="1" t="s">
        <v>2228</v>
      </c>
      <c r="S97" s="1">
        <v>9527601601</v>
      </c>
      <c r="T97" s="1" t="s">
        <v>211</v>
      </c>
      <c r="U97" s="1" t="s">
        <v>2229</v>
      </c>
      <c r="V97" s="1">
        <v>9850881601</v>
      </c>
      <c r="W97" s="1" t="s">
        <v>213</v>
      </c>
      <c r="X97" s="1" t="s">
        <v>2230</v>
      </c>
      <c r="Y97" s="1" t="s">
        <v>1983</v>
      </c>
      <c r="Z97" s="1" t="s">
        <v>95</v>
      </c>
      <c r="AA97" s="1" t="s">
        <v>2230</v>
      </c>
      <c r="AB97" s="1" t="s">
        <v>1983</v>
      </c>
      <c r="AC97" s="1" t="s">
        <v>95</v>
      </c>
      <c r="AD97" s="1">
        <v>8.79</v>
      </c>
      <c r="AE97" s="1" t="s">
        <v>96</v>
      </c>
      <c r="AF97" s="1" t="s">
        <v>2231</v>
      </c>
      <c r="AG97" s="1" t="s">
        <v>2232</v>
      </c>
      <c r="AH97" s="1" t="s">
        <v>324</v>
      </c>
      <c r="AI97" s="1" t="s">
        <v>219</v>
      </c>
      <c r="AJ97" s="1">
        <v>86</v>
      </c>
      <c r="AK97" s="1"/>
      <c r="AL97" s="1" t="s">
        <v>2233</v>
      </c>
      <c r="AM97" s="1" t="s">
        <v>2232</v>
      </c>
      <c r="AN97" s="1" t="s">
        <v>100</v>
      </c>
      <c r="AO97" s="1" t="s">
        <v>221</v>
      </c>
      <c r="AP97" s="1">
        <v>65.08</v>
      </c>
      <c r="AQ97" s="1"/>
      <c r="AR97" s="1"/>
      <c r="AS97" s="1"/>
      <c r="AT97" s="1"/>
      <c r="AU97" s="1"/>
      <c r="AV97" s="1"/>
      <c r="AW97" s="1"/>
      <c r="AX97" s="1" t="s">
        <v>105</v>
      </c>
      <c r="AY97" s="1" t="s">
        <v>2234</v>
      </c>
      <c r="AZ97" s="1" t="s">
        <v>224</v>
      </c>
      <c r="BA97" s="1" t="s">
        <v>2235</v>
      </c>
      <c r="BB97" s="1">
        <v>72</v>
      </c>
      <c r="BC97" s="1">
        <v>8.09</v>
      </c>
      <c r="BD97" s="1"/>
      <c r="BE97" s="1"/>
      <c r="BF97" s="1"/>
      <c r="BG97" s="1"/>
      <c r="BH97" s="1"/>
      <c r="BI97" s="1"/>
      <c r="BJ97" s="1" t="s">
        <v>2236</v>
      </c>
      <c r="BK97" s="1" t="s">
        <v>2237</v>
      </c>
      <c r="BL97" s="1" t="s">
        <v>974</v>
      </c>
      <c r="BM97" s="1" t="s">
        <v>2238</v>
      </c>
      <c r="BN97" s="1">
        <v>47</v>
      </c>
      <c r="BO97" s="1"/>
      <c r="BP97" s="1" t="str">
        <f>HYPERLINK("https://nconnect.nicmar.ac.in/storage/profile/ProfilePhoto_P25701141_658723.jpg","Download")</f>
        <v>0</v>
      </c>
      <c r="BQ97" s="3"/>
      <c r="BR97" s="3"/>
      <c r="BS97" s="1" t="s">
        <v>113</v>
      </c>
      <c r="BT97" s="1" t="s">
        <v>114</v>
      </c>
      <c r="BU97" s="1" t="s">
        <v>115</v>
      </c>
      <c r="BV97" s="1" t="s">
        <v>116</v>
      </c>
      <c r="BW97" s="1"/>
    </row>
    <row r="98" spans="1:75">
      <c r="A98" s="1" t="s">
        <v>75</v>
      </c>
      <c r="B98" s="1" t="s">
        <v>76</v>
      </c>
      <c r="C98" s="1" t="s">
        <v>2239</v>
      </c>
      <c r="D98" s="1" t="s">
        <v>2240</v>
      </c>
      <c r="E98" s="1" t="s">
        <v>1212</v>
      </c>
      <c r="F98" s="1" t="s">
        <v>2241</v>
      </c>
      <c r="G98" s="1" t="s">
        <v>2242</v>
      </c>
      <c r="H98" s="1" t="s">
        <v>2243</v>
      </c>
      <c r="I98" s="1" t="s">
        <v>2244</v>
      </c>
      <c r="J98" s="1">
        <v>8075638788</v>
      </c>
      <c r="K98" s="1" t="s">
        <v>124</v>
      </c>
      <c r="L98" s="1" t="s">
        <v>2245</v>
      </c>
      <c r="M98" s="1" t="s">
        <v>86</v>
      </c>
      <c r="N98" s="1" t="s">
        <v>2246</v>
      </c>
      <c r="O98" s="1"/>
      <c r="P98" s="1" t="s">
        <v>88</v>
      </c>
      <c r="Q98" s="1" t="s">
        <v>2247</v>
      </c>
      <c r="R98" s="1" t="s">
        <v>2248</v>
      </c>
      <c r="S98" s="1">
        <v>9495224246</v>
      </c>
      <c r="T98" s="1" t="s">
        <v>2249</v>
      </c>
      <c r="U98" s="1" t="s">
        <v>2250</v>
      </c>
      <c r="V98" s="1">
        <v>9496226561</v>
      </c>
      <c r="W98" s="1" t="s">
        <v>2251</v>
      </c>
      <c r="X98" s="1" t="s">
        <v>2252</v>
      </c>
      <c r="Y98" s="1" t="s">
        <v>592</v>
      </c>
      <c r="Z98" s="1" t="s">
        <v>448</v>
      </c>
      <c r="AA98" s="1" t="s">
        <v>2252</v>
      </c>
      <c r="AB98" s="1" t="s">
        <v>592</v>
      </c>
      <c r="AC98" s="1" t="s">
        <v>448</v>
      </c>
      <c r="AD98" s="1">
        <v>8.0</v>
      </c>
      <c r="AE98" s="1" t="s">
        <v>96</v>
      </c>
      <c r="AF98" s="1" t="s">
        <v>2253</v>
      </c>
      <c r="AG98" s="1" t="s">
        <v>1740</v>
      </c>
      <c r="AH98" s="1" t="s">
        <v>298</v>
      </c>
      <c r="AI98" s="1" t="s">
        <v>219</v>
      </c>
      <c r="AJ98" s="1">
        <v>86.66</v>
      </c>
      <c r="AK98" s="1"/>
      <c r="AL98" s="1" t="s">
        <v>2253</v>
      </c>
      <c r="AM98" s="1" t="s">
        <v>2254</v>
      </c>
      <c r="AN98" s="1" t="s">
        <v>99</v>
      </c>
      <c r="AO98" s="1" t="s">
        <v>247</v>
      </c>
      <c r="AP98" s="1">
        <v>78.1</v>
      </c>
      <c r="AQ98" s="1"/>
      <c r="AR98" s="1"/>
      <c r="AS98" s="1"/>
      <c r="AT98" s="1"/>
      <c r="AU98" s="1"/>
      <c r="AV98" s="1"/>
      <c r="AW98" s="1"/>
      <c r="AX98" s="1" t="s">
        <v>594</v>
      </c>
      <c r="AY98" s="1" t="s">
        <v>2255</v>
      </c>
      <c r="AZ98" s="1" t="s">
        <v>687</v>
      </c>
      <c r="BA98" s="1" t="s">
        <v>225</v>
      </c>
      <c r="BB98" s="1">
        <v>70.8</v>
      </c>
      <c r="BC98" s="1">
        <v>7.08</v>
      </c>
      <c r="BD98" s="1"/>
      <c r="BE98" s="1"/>
      <c r="BF98" s="1"/>
      <c r="BG98" s="1"/>
      <c r="BH98" s="1"/>
      <c r="BI98" s="1"/>
      <c r="BJ98" s="1" t="s">
        <v>2256</v>
      </c>
      <c r="BK98" s="1" t="s">
        <v>2257</v>
      </c>
      <c r="BL98" s="1" t="s">
        <v>111</v>
      </c>
      <c r="BM98" s="1" t="s">
        <v>2258</v>
      </c>
      <c r="BN98" s="1">
        <v>9</v>
      </c>
      <c r="BO98" s="1"/>
      <c r="BP98" s="1" t="str">
        <f>HYPERLINK("https://nconnect.nicmar.ac.in/storage/profile/ProfilePhoto_P25700146_681345.jpg","Download")</f>
        <v>0</v>
      </c>
      <c r="BQ98" s="3"/>
      <c r="BR98" s="3"/>
      <c r="BS98" s="1" t="s">
        <v>113</v>
      </c>
      <c r="BT98" s="1" t="s">
        <v>114</v>
      </c>
      <c r="BU98" s="1" t="s">
        <v>115</v>
      </c>
      <c r="BV98" s="1" t="s">
        <v>116</v>
      </c>
      <c r="BW98" s="1"/>
    </row>
    <row r="99" spans="1:75">
      <c r="A99" s="1" t="s">
        <v>75</v>
      </c>
      <c r="B99" s="1" t="s">
        <v>76</v>
      </c>
      <c r="C99" s="1" t="s">
        <v>2259</v>
      </c>
      <c r="D99" s="1" t="s">
        <v>2260</v>
      </c>
      <c r="E99" s="1"/>
      <c r="F99" s="1" t="s">
        <v>2261</v>
      </c>
      <c r="G99" s="1" t="s">
        <v>2262</v>
      </c>
      <c r="H99" s="1" t="s">
        <v>2263</v>
      </c>
      <c r="I99" s="1" t="s">
        <v>2264</v>
      </c>
      <c r="J99" s="1">
        <v>7003977682</v>
      </c>
      <c r="K99" s="1" t="s">
        <v>84</v>
      </c>
      <c r="L99" s="1" t="s">
        <v>2265</v>
      </c>
      <c r="M99" s="1" t="s">
        <v>86</v>
      </c>
      <c r="N99" s="1" t="s">
        <v>339</v>
      </c>
      <c r="O99" s="1"/>
      <c r="P99" s="1" t="s">
        <v>88</v>
      </c>
      <c r="Q99" s="1" t="s">
        <v>2266</v>
      </c>
      <c r="R99" s="1" t="s">
        <v>2267</v>
      </c>
      <c r="S99" s="1">
        <v>9874494195</v>
      </c>
      <c r="T99" s="1" t="s">
        <v>369</v>
      </c>
      <c r="U99" s="1" t="s">
        <v>2268</v>
      </c>
      <c r="V99" s="1">
        <v>7686960438</v>
      </c>
      <c r="W99" s="1" t="s">
        <v>92</v>
      </c>
      <c r="X99" s="1" t="s">
        <v>2269</v>
      </c>
      <c r="Y99" s="1" t="s">
        <v>346</v>
      </c>
      <c r="Z99" s="1" t="s">
        <v>347</v>
      </c>
      <c r="AA99" s="1" t="s">
        <v>2269</v>
      </c>
      <c r="AB99" s="1" t="s">
        <v>346</v>
      </c>
      <c r="AC99" s="1" t="s">
        <v>347</v>
      </c>
      <c r="AD99" s="1">
        <v>8.69</v>
      </c>
      <c r="AE99" s="1" t="s">
        <v>96</v>
      </c>
      <c r="AF99" s="1" t="s">
        <v>2270</v>
      </c>
      <c r="AG99" s="1" t="s">
        <v>2271</v>
      </c>
      <c r="AH99" s="1" t="s">
        <v>2272</v>
      </c>
      <c r="AI99" s="1" t="s">
        <v>298</v>
      </c>
      <c r="AJ99" s="1">
        <v>85</v>
      </c>
      <c r="AK99" s="1"/>
      <c r="AL99" s="1" t="s">
        <v>2270</v>
      </c>
      <c r="AM99" s="1" t="s">
        <v>2273</v>
      </c>
      <c r="AN99" s="1" t="s">
        <v>379</v>
      </c>
      <c r="AO99" s="1" t="s">
        <v>100</v>
      </c>
      <c r="AP99" s="1">
        <v>72.4</v>
      </c>
      <c r="AQ99" s="1"/>
      <c r="AR99" s="1" t="s">
        <v>730</v>
      </c>
      <c r="AS99" s="1" t="s">
        <v>2274</v>
      </c>
      <c r="AT99" s="1" t="s">
        <v>302</v>
      </c>
      <c r="AU99" s="1" t="s">
        <v>144</v>
      </c>
      <c r="AV99" s="1">
        <v>84.7</v>
      </c>
      <c r="AW99" s="1"/>
      <c r="AX99" s="1" t="s">
        <v>351</v>
      </c>
      <c r="AY99" s="1" t="s">
        <v>2275</v>
      </c>
      <c r="AZ99" s="1" t="s">
        <v>144</v>
      </c>
      <c r="BA99" s="1" t="s">
        <v>1745</v>
      </c>
      <c r="BB99" s="1">
        <v>84</v>
      </c>
      <c r="BC99" s="1"/>
      <c r="BD99" s="1"/>
      <c r="BE99" s="1"/>
      <c r="BF99" s="1"/>
      <c r="BG99" s="1"/>
      <c r="BH99" s="1"/>
      <c r="BI99" s="1"/>
      <c r="BJ99" s="1" t="s">
        <v>2276</v>
      </c>
      <c r="BK99" s="1"/>
      <c r="BL99" s="1"/>
      <c r="BM99" s="1" t="s">
        <v>2277</v>
      </c>
      <c r="BN99" s="1">
        <v>13</v>
      </c>
      <c r="BO99" s="1" t="s">
        <v>2278</v>
      </c>
      <c r="BP99" s="1" t="str">
        <f>HYPERLINK("https://nconnect.nicmar.ac.in/storage/profile/ProfilePhoto_P25700021_349526.jpg","Download")</f>
        <v>0</v>
      </c>
      <c r="BQ99" s="3"/>
      <c r="BR99" s="3"/>
      <c r="BS99" s="1" t="s">
        <v>113</v>
      </c>
      <c r="BT99" s="1" t="s">
        <v>114</v>
      </c>
      <c r="BU99" s="1" t="s">
        <v>115</v>
      </c>
      <c r="BV99" s="1" t="s">
        <v>116</v>
      </c>
      <c r="BW99" s="1"/>
    </row>
    <row r="100" spans="1:75">
      <c r="A100" s="1" t="s">
        <v>75</v>
      </c>
      <c r="B100" s="1" t="s">
        <v>76</v>
      </c>
      <c r="C100" s="1" t="s">
        <v>2279</v>
      </c>
      <c r="D100" s="1" t="s">
        <v>2280</v>
      </c>
      <c r="E100" s="1" t="s">
        <v>2281</v>
      </c>
      <c r="F100" s="1" t="s">
        <v>1452</v>
      </c>
      <c r="G100" s="1" t="s">
        <v>2282</v>
      </c>
      <c r="H100" s="1" t="s">
        <v>2283</v>
      </c>
      <c r="I100" s="1" t="s">
        <v>2284</v>
      </c>
      <c r="J100" s="1">
        <v>9825848642</v>
      </c>
      <c r="K100" s="1" t="s">
        <v>84</v>
      </c>
      <c r="L100" s="1" t="s">
        <v>2285</v>
      </c>
      <c r="M100" s="1" t="s">
        <v>86</v>
      </c>
      <c r="N100" s="1" t="s">
        <v>2286</v>
      </c>
      <c r="O100" s="1"/>
      <c r="P100" s="1" t="s">
        <v>127</v>
      </c>
      <c r="Q100" s="1" t="s">
        <v>2287</v>
      </c>
      <c r="R100" s="1" t="s">
        <v>2288</v>
      </c>
      <c r="S100" s="1">
        <v>9825848641</v>
      </c>
      <c r="T100" s="1" t="s">
        <v>369</v>
      </c>
      <c r="U100" s="1" t="s">
        <v>2289</v>
      </c>
      <c r="V100" s="1">
        <v>8758839151</v>
      </c>
      <c r="W100" s="1" t="s">
        <v>680</v>
      </c>
      <c r="X100" s="1" t="s">
        <v>2290</v>
      </c>
      <c r="Y100" s="1" t="s">
        <v>2291</v>
      </c>
      <c r="Z100" s="1" t="s">
        <v>516</v>
      </c>
      <c r="AA100" s="1" t="s">
        <v>2290</v>
      </c>
      <c r="AB100" s="1" t="s">
        <v>2291</v>
      </c>
      <c r="AC100" s="1" t="s">
        <v>516</v>
      </c>
      <c r="AD100" s="1">
        <v>8.59</v>
      </c>
      <c r="AE100" s="1" t="s">
        <v>96</v>
      </c>
      <c r="AF100" s="1" t="s">
        <v>2292</v>
      </c>
      <c r="AG100" s="1" t="s">
        <v>2293</v>
      </c>
      <c r="AH100" s="1" t="s">
        <v>166</v>
      </c>
      <c r="AI100" s="1" t="s">
        <v>247</v>
      </c>
      <c r="AJ100" s="1">
        <v>78</v>
      </c>
      <c r="AK100" s="1">
        <v>0</v>
      </c>
      <c r="AL100" s="1" t="s">
        <v>2292</v>
      </c>
      <c r="AM100" s="1" t="s">
        <v>2293</v>
      </c>
      <c r="AN100" s="1" t="s">
        <v>169</v>
      </c>
      <c r="AO100" s="1" t="s">
        <v>429</v>
      </c>
      <c r="AP100" s="1">
        <v>74.5</v>
      </c>
      <c r="AQ100" s="1">
        <v>0</v>
      </c>
      <c r="AR100" s="1"/>
      <c r="AS100" s="1"/>
      <c r="AT100" s="1"/>
      <c r="AU100" s="1"/>
      <c r="AV100" s="1"/>
      <c r="AW100" s="1"/>
      <c r="AX100" s="1" t="s">
        <v>2294</v>
      </c>
      <c r="AY100" s="1" t="s">
        <v>2295</v>
      </c>
      <c r="AZ100" s="1" t="s">
        <v>1273</v>
      </c>
      <c r="BA100" s="1" t="s">
        <v>145</v>
      </c>
      <c r="BB100" s="1">
        <v>70.4</v>
      </c>
      <c r="BC100" s="1">
        <v>7.54</v>
      </c>
      <c r="BD100" s="1"/>
      <c r="BE100" s="1"/>
      <c r="BF100" s="1"/>
      <c r="BG100" s="1"/>
      <c r="BH100" s="1"/>
      <c r="BI100" s="1"/>
      <c r="BJ100" s="1" t="s">
        <v>2296</v>
      </c>
      <c r="BK100" s="1"/>
      <c r="BL100" s="1"/>
      <c r="BM100" s="1" t="s">
        <v>2297</v>
      </c>
      <c r="BN100" s="1">
        <v>30</v>
      </c>
      <c r="BO100" s="1" t="s">
        <v>2298</v>
      </c>
      <c r="BP100" s="1" t="str">
        <f>HYPERLINK("https://nconnect.nicmar.ac.in/storage/profile/ProfilePhoto_P25700416_291456.jpg","Download")</f>
        <v>0</v>
      </c>
      <c r="BQ100" s="3"/>
      <c r="BR100" s="3"/>
      <c r="BS100" s="1" t="s">
        <v>113</v>
      </c>
      <c r="BT100" s="1" t="s">
        <v>114</v>
      </c>
      <c r="BU100" s="1" t="s">
        <v>115</v>
      </c>
      <c r="BV100" s="1" t="s">
        <v>116</v>
      </c>
      <c r="BW100" s="1"/>
    </row>
    <row r="101" spans="1:75">
      <c r="A101" s="1" t="s">
        <v>75</v>
      </c>
      <c r="B101" s="1" t="s">
        <v>76</v>
      </c>
      <c r="C101" s="1" t="s">
        <v>2299</v>
      </c>
      <c r="D101" s="1" t="s">
        <v>2300</v>
      </c>
      <c r="E101" s="1"/>
      <c r="F101" s="1" t="s">
        <v>2301</v>
      </c>
      <c r="G101" s="1" t="s">
        <v>2302</v>
      </c>
      <c r="H101" s="1" t="s">
        <v>2303</v>
      </c>
      <c r="I101" s="1" t="s">
        <v>2304</v>
      </c>
      <c r="J101" s="1">
        <v>8921956185</v>
      </c>
      <c r="K101" s="1" t="s">
        <v>124</v>
      </c>
      <c r="L101" s="1" t="s">
        <v>2305</v>
      </c>
      <c r="M101" s="1" t="s">
        <v>86</v>
      </c>
      <c r="N101" s="1" t="s">
        <v>2306</v>
      </c>
      <c r="O101" s="1"/>
      <c r="P101" s="1" t="s">
        <v>2307</v>
      </c>
      <c r="Q101" s="1" t="s">
        <v>2308</v>
      </c>
      <c r="R101" s="1" t="s">
        <v>2309</v>
      </c>
      <c r="S101" s="1">
        <v>9446934807</v>
      </c>
      <c r="T101" s="1" t="s">
        <v>2310</v>
      </c>
      <c r="U101" s="1" t="s">
        <v>2311</v>
      </c>
      <c r="V101" s="1">
        <v>9497414807</v>
      </c>
      <c r="W101" s="1" t="s">
        <v>680</v>
      </c>
      <c r="X101" s="1" t="s">
        <v>2312</v>
      </c>
      <c r="Y101" s="1" t="s">
        <v>592</v>
      </c>
      <c r="Z101" s="1" t="s">
        <v>448</v>
      </c>
      <c r="AA101" s="1" t="s">
        <v>2312</v>
      </c>
      <c r="AB101" s="1" t="s">
        <v>592</v>
      </c>
      <c r="AC101" s="1" t="s">
        <v>448</v>
      </c>
      <c r="AD101" s="1">
        <v>8.79</v>
      </c>
      <c r="AE101" s="1" t="s">
        <v>96</v>
      </c>
      <c r="AF101" s="1" t="s">
        <v>2313</v>
      </c>
      <c r="AG101" s="1" t="s">
        <v>1270</v>
      </c>
      <c r="AH101" s="1" t="s">
        <v>324</v>
      </c>
      <c r="AI101" s="1" t="s">
        <v>569</v>
      </c>
      <c r="AJ101" s="1">
        <v>87.4</v>
      </c>
      <c r="AK101" s="1">
        <v>9.2</v>
      </c>
      <c r="AL101" s="1" t="s">
        <v>2313</v>
      </c>
      <c r="AM101" s="1" t="s">
        <v>1945</v>
      </c>
      <c r="AN101" s="1" t="s">
        <v>100</v>
      </c>
      <c r="AO101" s="1" t="s">
        <v>495</v>
      </c>
      <c r="AP101" s="1">
        <v>93.4</v>
      </c>
      <c r="AQ101" s="1"/>
      <c r="AR101" s="1"/>
      <c r="AS101" s="1"/>
      <c r="AT101" s="1"/>
      <c r="AU101" s="1"/>
      <c r="AV101" s="1"/>
      <c r="AW101" s="1"/>
      <c r="AX101" s="1" t="s">
        <v>2314</v>
      </c>
      <c r="AY101" s="1" t="s">
        <v>2315</v>
      </c>
      <c r="AZ101" s="1" t="s">
        <v>224</v>
      </c>
      <c r="BA101" s="1" t="s">
        <v>353</v>
      </c>
      <c r="BB101" s="1">
        <v>80.6</v>
      </c>
      <c r="BC101" s="1">
        <v>8.06</v>
      </c>
      <c r="BD101" s="1"/>
      <c r="BE101" s="1"/>
      <c r="BF101" s="1"/>
      <c r="BG101" s="1"/>
      <c r="BH101" s="1"/>
      <c r="BI101" s="1"/>
      <c r="BJ101" s="1" t="s">
        <v>2316</v>
      </c>
      <c r="BK101" s="1" t="s">
        <v>2317</v>
      </c>
      <c r="BL101" s="1" t="s">
        <v>2318</v>
      </c>
      <c r="BM101" s="1" t="s">
        <v>2319</v>
      </c>
      <c r="BN101" s="1">
        <v>12</v>
      </c>
      <c r="BO101" s="1" t="s">
        <v>2320</v>
      </c>
      <c r="BP101" s="1" t="str">
        <f>HYPERLINK("https://nconnect.nicmar.ac.in/storage/profile/ProfilePhoto_P25700003_859234.jpg","Download")</f>
        <v>0</v>
      </c>
      <c r="BQ101" s="3"/>
      <c r="BR101" s="3"/>
      <c r="BS101" s="1" t="s">
        <v>113</v>
      </c>
      <c r="BT101" s="1" t="s">
        <v>114</v>
      </c>
      <c r="BU101" s="1" t="s">
        <v>115</v>
      </c>
      <c r="BV101" s="1" t="s">
        <v>116</v>
      </c>
      <c r="BW101" s="1"/>
    </row>
    <row r="102" spans="1:75">
      <c r="A102" s="1" t="s">
        <v>75</v>
      </c>
      <c r="B102" s="1" t="s">
        <v>76</v>
      </c>
      <c r="C102" s="1" t="s">
        <v>2321</v>
      </c>
      <c r="D102" s="1" t="s">
        <v>1813</v>
      </c>
      <c r="E102" s="1"/>
      <c r="F102" s="1" t="s">
        <v>1773</v>
      </c>
      <c r="G102" s="1" t="s">
        <v>2322</v>
      </c>
      <c r="H102" s="1" t="s">
        <v>2323</v>
      </c>
      <c r="I102" s="1" t="s">
        <v>2324</v>
      </c>
      <c r="J102" s="1">
        <v>8304941139</v>
      </c>
      <c r="K102" s="1" t="s">
        <v>84</v>
      </c>
      <c r="L102" s="1" t="s">
        <v>2325</v>
      </c>
      <c r="M102" s="1" t="s">
        <v>86</v>
      </c>
      <c r="N102" s="1" t="s">
        <v>264</v>
      </c>
      <c r="O102" s="1" t="s">
        <v>2326</v>
      </c>
      <c r="P102" s="1" t="s">
        <v>586</v>
      </c>
      <c r="Q102" s="1" t="s">
        <v>2327</v>
      </c>
      <c r="R102" s="1" t="s">
        <v>2328</v>
      </c>
      <c r="S102" s="1">
        <v>9496901548</v>
      </c>
      <c r="T102" s="1" t="s">
        <v>1287</v>
      </c>
      <c r="U102" s="1" t="s">
        <v>2329</v>
      </c>
      <c r="V102" s="1">
        <v>8281087139</v>
      </c>
      <c r="W102" s="1" t="s">
        <v>92</v>
      </c>
      <c r="X102" s="1" t="s">
        <v>2330</v>
      </c>
      <c r="Y102" s="1" t="s">
        <v>2331</v>
      </c>
      <c r="Z102" s="1" t="s">
        <v>448</v>
      </c>
      <c r="AA102" s="1" t="s">
        <v>2330</v>
      </c>
      <c r="AB102" s="1" t="s">
        <v>2331</v>
      </c>
      <c r="AC102" s="1" t="s">
        <v>448</v>
      </c>
      <c r="AD102" s="1">
        <v>8.74</v>
      </c>
      <c r="AE102" s="1" t="s">
        <v>96</v>
      </c>
      <c r="AF102" s="1" t="s">
        <v>2332</v>
      </c>
      <c r="AG102" s="1" t="s">
        <v>2333</v>
      </c>
      <c r="AH102" s="1" t="s">
        <v>99</v>
      </c>
      <c r="AI102" s="1" t="s">
        <v>166</v>
      </c>
      <c r="AJ102" s="1">
        <v>97.84</v>
      </c>
      <c r="AK102" s="1"/>
      <c r="AL102" s="1" t="s">
        <v>2332</v>
      </c>
      <c r="AM102" s="1" t="s">
        <v>2334</v>
      </c>
      <c r="AN102" s="1" t="s">
        <v>100</v>
      </c>
      <c r="AO102" s="1" t="s">
        <v>473</v>
      </c>
      <c r="AP102" s="1">
        <v>96.5</v>
      </c>
      <c r="AQ102" s="1"/>
      <c r="AR102" s="1"/>
      <c r="AS102" s="1"/>
      <c r="AT102" s="1"/>
      <c r="AU102" s="1"/>
      <c r="AV102" s="1"/>
      <c r="AW102" s="1"/>
      <c r="AX102" s="1" t="s">
        <v>1890</v>
      </c>
      <c r="AY102" s="1" t="s">
        <v>2335</v>
      </c>
      <c r="AZ102" s="1" t="s">
        <v>1273</v>
      </c>
      <c r="BA102" s="1" t="s">
        <v>279</v>
      </c>
      <c r="BB102" s="1">
        <v>75.8</v>
      </c>
      <c r="BC102" s="1">
        <v>7.58</v>
      </c>
      <c r="BD102" s="1"/>
      <c r="BE102" s="1"/>
      <c r="BF102" s="1"/>
      <c r="BG102" s="1"/>
      <c r="BH102" s="1"/>
      <c r="BI102" s="1"/>
      <c r="BJ102" s="1" t="s">
        <v>2336</v>
      </c>
      <c r="BK102" s="1"/>
      <c r="BL102" s="1"/>
      <c r="BM102" s="1" t="s">
        <v>2337</v>
      </c>
      <c r="BN102" s="1">
        <v>10</v>
      </c>
      <c r="BO102" s="1" t="s">
        <v>2338</v>
      </c>
      <c r="BP102" s="1" t="str">
        <f>HYPERLINK("https://nconnect.nicmar.ac.in/storage/profile/ProfilePhoto_P25700221_715863.jpg","Download")</f>
        <v>0</v>
      </c>
      <c r="BQ102" s="3"/>
      <c r="BR102" s="3"/>
      <c r="BS102" s="1" t="s">
        <v>113</v>
      </c>
      <c r="BT102" s="1" t="s">
        <v>114</v>
      </c>
      <c r="BU102" s="1" t="s">
        <v>115</v>
      </c>
      <c r="BV102" s="1" t="s">
        <v>116</v>
      </c>
      <c r="BW102" s="1"/>
    </row>
    <row r="103" spans="1:75">
      <c r="A103" s="1" t="s">
        <v>75</v>
      </c>
      <c r="B103" s="1" t="s">
        <v>76</v>
      </c>
      <c r="C103" s="1" t="s">
        <v>2339</v>
      </c>
      <c r="D103" s="1" t="s">
        <v>2340</v>
      </c>
      <c r="E103" s="1"/>
      <c r="F103" s="1" t="s">
        <v>2341</v>
      </c>
      <c r="G103" s="1" t="s">
        <v>2342</v>
      </c>
      <c r="H103" s="1" t="s">
        <v>2343</v>
      </c>
      <c r="I103" s="1" t="s">
        <v>2344</v>
      </c>
      <c r="J103" s="1">
        <v>6302736242</v>
      </c>
      <c r="K103" s="1" t="s">
        <v>84</v>
      </c>
      <c r="L103" s="1" t="s">
        <v>2345</v>
      </c>
      <c r="M103" s="1" t="s">
        <v>86</v>
      </c>
      <c r="N103" s="1" t="s">
        <v>2346</v>
      </c>
      <c r="O103" s="1"/>
      <c r="P103" s="1" t="s">
        <v>2307</v>
      </c>
      <c r="Q103" s="1" t="s">
        <v>2347</v>
      </c>
      <c r="R103" s="1" t="s">
        <v>2348</v>
      </c>
      <c r="S103" s="1">
        <v>9703229871</v>
      </c>
      <c r="T103" s="1" t="s">
        <v>90</v>
      </c>
      <c r="U103" s="1" t="s">
        <v>2349</v>
      </c>
      <c r="V103" s="1">
        <v>9703229871</v>
      </c>
      <c r="W103" s="1" t="s">
        <v>92</v>
      </c>
      <c r="X103" s="1" t="s">
        <v>2350</v>
      </c>
      <c r="Y103" s="1" t="s">
        <v>2351</v>
      </c>
      <c r="Z103" s="1" t="s">
        <v>134</v>
      </c>
      <c r="AA103" s="1" t="s">
        <v>2350</v>
      </c>
      <c r="AB103" s="1" t="s">
        <v>2351</v>
      </c>
      <c r="AC103" s="1" t="s">
        <v>134</v>
      </c>
      <c r="AD103" s="1">
        <v>8.49</v>
      </c>
      <c r="AE103" s="1" t="s">
        <v>96</v>
      </c>
      <c r="AF103" s="1" t="s">
        <v>2352</v>
      </c>
      <c r="AG103" s="1" t="s">
        <v>2353</v>
      </c>
      <c r="AH103" s="1" t="s">
        <v>324</v>
      </c>
      <c r="AI103" s="1" t="s">
        <v>569</v>
      </c>
      <c r="AJ103" s="1">
        <v>95</v>
      </c>
      <c r="AK103" s="1">
        <v>9.5</v>
      </c>
      <c r="AL103" s="1"/>
      <c r="AM103" s="1"/>
      <c r="AN103" s="1"/>
      <c r="AO103" s="1"/>
      <c r="AP103" s="1"/>
      <c r="AQ103" s="1"/>
      <c r="AR103" s="1" t="s">
        <v>2354</v>
      </c>
      <c r="AS103" s="1" t="s">
        <v>2355</v>
      </c>
      <c r="AT103" s="1" t="s">
        <v>99</v>
      </c>
      <c r="AU103" s="1" t="s">
        <v>1271</v>
      </c>
      <c r="AV103" s="1">
        <v>89.29</v>
      </c>
      <c r="AW103" s="1"/>
      <c r="AX103" s="1" t="s">
        <v>2356</v>
      </c>
      <c r="AY103" s="1" t="s">
        <v>2357</v>
      </c>
      <c r="AZ103" s="1" t="s">
        <v>774</v>
      </c>
      <c r="BA103" s="1" t="s">
        <v>2235</v>
      </c>
      <c r="BB103" s="1">
        <v>71</v>
      </c>
      <c r="BC103" s="1">
        <v>7.54</v>
      </c>
      <c r="BD103" s="1"/>
      <c r="BE103" s="1"/>
      <c r="BF103" s="1"/>
      <c r="BG103" s="1"/>
      <c r="BH103" s="1"/>
      <c r="BI103" s="1"/>
      <c r="BJ103" s="1" t="s">
        <v>2358</v>
      </c>
      <c r="BK103" s="1" t="s">
        <v>2359</v>
      </c>
      <c r="BL103" s="1" t="s">
        <v>974</v>
      </c>
      <c r="BM103" s="1" t="s">
        <v>2360</v>
      </c>
      <c r="BN103" s="1">
        <v>7</v>
      </c>
      <c r="BO103" s="1" t="s">
        <v>2361</v>
      </c>
      <c r="BP103" s="1" t="str">
        <f>HYPERLINK("https://nconnect.nicmar.ac.in/storage/profile/ProfilePhoto_P25700361_138974.jpg","Download")</f>
        <v>0</v>
      </c>
      <c r="BQ103" s="3"/>
      <c r="BR103" s="3"/>
      <c r="BS103" s="1" t="s">
        <v>113</v>
      </c>
      <c r="BT103" s="1" t="s">
        <v>114</v>
      </c>
      <c r="BU103" s="1" t="s">
        <v>115</v>
      </c>
      <c r="BV103" s="1" t="s">
        <v>116</v>
      </c>
      <c r="BW103" s="1"/>
    </row>
  </sheetData>
  <hyperlinks>
    <hyperlink ref="BP2" r:id="rId_hyperlink_1" tooltip="Download" display="Download"/>
    <hyperlink ref="BP3" r:id="rId_hyperlink_2" tooltip="Download" display="Download"/>
    <hyperlink ref="BP4" r:id="rId_hyperlink_3" tooltip="Download" display="Download"/>
    <hyperlink ref="BP5" r:id="rId_hyperlink_4" tooltip="Download" display="Download"/>
    <hyperlink ref="BP6" r:id="rId_hyperlink_5" tooltip="Download" display="Download"/>
    <hyperlink ref="BP7" r:id="rId_hyperlink_6" tooltip="Download" display="Download"/>
    <hyperlink ref="BP8" r:id="rId_hyperlink_7" tooltip="Download" display="Download"/>
    <hyperlink ref="BP9" r:id="rId_hyperlink_8" tooltip="Download" display="Download"/>
    <hyperlink ref="BP10" r:id="rId_hyperlink_9" tooltip="Download" display="Download"/>
    <hyperlink ref="BP11" r:id="rId_hyperlink_10" tooltip="Download" display="Download"/>
    <hyperlink ref="BP12" r:id="rId_hyperlink_11" tooltip="Download" display="Download"/>
    <hyperlink ref="BP13" r:id="rId_hyperlink_12" tooltip="Download" display="Download"/>
    <hyperlink ref="BP14" r:id="rId_hyperlink_13" tooltip="Download" display="Download"/>
    <hyperlink ref="BP15" r:id="rId_hyperlink_14" tooltip="Download" display="Download"/>
    <hyperlink ref="BP16" r:id="rId_hyperlink_15" tooltip="Download" display="Download"/>
    <hyperlink ref="BP17" r:id="rId_hyperlink_16" tooltip="Download" display="Download"/>
    <hyperlink ref="BP18" r:id="rId_hyperlink_17" tooltip="Download" display="Download"/>
    <hyperlink ref="BP19" r:id="rId_hyperlink_18" tooltip="Download" display="Download"/>
    <hyperlink ref="BP20" r:id="rId_hyperlink_19" tooltip="Download" display="Download"/>
    <hyperlink ref="BP21" r:id="rId_hyperlink_20" tooltip="Download" display="Download"/>
    <hyperlink ref="BP22" r:id="rId_hyperlink_21" tooltip="Download" display="Download"/>
    <hyperlink ref="BP23" r:id="rId_hyperlink_22" tooltip="Download" display="Download"/>
    <hyperlink ref="BP24" r:id="rId_hyperlink_23" tooltip="Download" display="Download"/>
    <hyperlink ref="BP25" r:id="rId_hyperlink_24" tooltip="Download" display="Download"/>
    <hyperlink ref="BP26" r:id="rId_hyperlink_25" tooltip="Download" display="Download"/>
    <hyperlink ref="BP27" r:id="rId_hyperlink_26" tooltip="Download" display="Download"/>
    <hyperlink ref="BP28" r:id="rId_hyperlink_27" tooltip="Download" display="Download"/>
    <hyperlink ref="BP29" r:id="rId_hyperlink_28" tooltip="Download" display="Download"/>
    <hyperlink ref="BP30" r:id="rId_hyperlink_29" tooltip="Download" display="Download"/>
    <hyperlink ref="BP31" r:id="rId_hyperlink_30" tooltip="Download" display="Download"/>
    <hyperlink ref="BP32" r:id="rId_hyperlink_31" tooltip="Download" display="Download"/>
    <hyperlink ref="BP33" r:id="rId_hyperlink_32" tooltip="Download" display="Download"/>
    <hyperlink ref="BP34" r:id="rId_hyperlink_33" tooltip="Download" display="Download"/>
    <hyperlink ref="BP35" r:id="rId_hyperlink_34" tooltip="Download" display="Download"/>
    <hyperlink ref="BP36" r:id="rId_hyperlink_35" tooltip="Download" display="Download"/>
    <hyperlink ref="BP37" r:id="rId_hyperlink_36" tooltip="Download" display="Download"/>
    <hyperlink ref="BP38" r:id="rId_hyperlink_37" tooltip="Download" display="Download"/>
    <hyperlink ref="BP39" r:id="rId_hyperlink_38" tooltip="Download" display="Download"/>
    <hyperlink ref="BP40" r:id="rId_hyperlink_39" tooltip="Download" display="Download"/>
    <hyperlink ref="BP41" r:id="rId_hyperlink_40" tooltip="Download" display="Download"/>
    <hyperlink ref="BP42" r:id="rId_hyperlink_41" tooltip="Download" display="Download"/>
    <hyperlink ref="BP43" r:id="rId_hyperlink_42" tooltip="Download" display="Download"/>
    <hyperlink ref="BP44" r:id="rId_hyperlink_43" tooltip="Download" display="Download"/>
    <hyperlink ref="BP45" r:id="rId_hyperlink_44" tooltip="Download" display="Download"/>
    <hyperlink ref="BP46" r:id="rId_hyperlink_45" tooltip="Download" display="Download"/>
    <hyperlink ref="BP47" r:id="rId_hyperlink_46" tooltip="Download" display="Download"/>
    <hyperlink ref="BP48" r:id="rId_hyperlink_47" tooltip="Download" display="Download"/>
    <hyperlink ref="BP49" r:id="rId_hyperlink_48" tooltip="Download" display="Download"/>
    <hyperlink ref="BP50" r:id="rId_hyperlink_49" tooltip="Download" display="Download"/>
    <hyperlink ref="BP51" r:id="rId_hyperlink_50" tooltip="Download" display="Download"/>
    <hyperlink ref="BP52" r:id="rId_hyperlink_51" tooltip="Download" display="Download"/>
    <hyperlink ref="BP53" r:id="rId_hyperlink_52" tooltip="Download" display="Download"/>
    <hyperlink ref="BP54" r:id="rId_hyperlink_53" tooltip="Download" display="Download"/>
    <hyperlink ref="BP55" r:id="rId_hyperlink_54" tooltip="Download" display="Download"/>
    <hyperlink ref="BP56" r:id="rId_hyperlink_55" tooltip="Download" display="Download"/>
    <hyperlink ref="BP57" r:id="rId_hyperlink_56" tooltip="Download" display="Download"/>
    <hyperlink ref="BP58" r:id="rId_hyperlink_57" tooltip="Download" display="Download"/>
    <hyperlink ref="BP59" r:id="rId_hyperlink_58" tooltip="Download" display="Download"/>
    <hyperlink ref="BP60" r:id="rId_hyperlink_59" tooltip="Download" display="Download"/>
    <hyperlink ref="BP61" r:id="rId_hyperlink_60" tooltip="Download" display="Download"/>
    <hyperlink ref="BP62" r:id="rId_hyperlink_61" tooltip="Download" display="Download"/>
    <hyperlink ref="BP63" r:id="rId_hyperlink_62" tooltip="Download" display="Download"/>
    <hyperlink ref="BP64" r:id="rId_hyperlink_63" tooltip="Download" display="Download"/>
    <hyperlink ref="BP65" r:id="rId_hyperlink_64" tooltip="Download" display="Download"/>
    <hyperlink ref="BP66" r:id="rId_hyperlink_65" tooltip="Download" display="Download"/>
    <hyperlink ref="BP67" r:id="rId_hyperlink_66" tooltip="Download" display="Download"/>
    <hyperlink ref="BP68" r:id="rId_hyperlink_67" tooltip="Download" display="Download"/>
    <hyperlink ref="BP69" r:id="rId_hyperlink_68" tooltip="Download" display="Download"/>
    <hyperlink ref="BP70" r:id="rId_hyperlink_69" tooltip="Download" display="Download"/>
    <hyperlink ref="BP71" r:id="rId_hyperlink_70" tooltip="Download" display="Download"/>
    <hyperlink ref="BP72" r:id="rId_hyperlink_71" tooltip="Download" display="Download"/>
    <hyperlink ref="BP73" r:id="rId_hyperlink_72" tooltip="Download" display="Download"/>
    <hyperlink ref="BP74" r:id="rId_hyperlink_73" tooltip="Download" display="Download"/>
    <hyperlink ref="BP75" r:id="rId_hyperlink_74" tooltip="Download" display="Download"/>
    <hyperlink ref="BP76" r:id="rId_hyperlink_75" tooltip="Download" display="Download"/>
    <hyperlink ref="BP77" r:id="rId_hyperlink_76" tooltip="Download" display="Download"/>
    <hyperlink ref="BP78" r:id="rId_hyperlink_77" tooltip="Download" display="Download"/>
    <hyperlink ref="BP79" r:id="rId_hyperlink_78" tooltip="Download" display="Download"/>
    <hyperlink ref="BP80" r:id="rId_hyperlink_79" tooltip="Download" display="Download"/>
    <hyperlink ref="BP81" r:id="rId_hyperlink_80" tooltip="Download" display="Download"/>
    <hyperlink ref="BP82" r:id="rId_hyperlink_81" tooltip="Download" display="Download"/>
    <hyperlink ref="BP83" r:id="rId_hyperlink_82" tooltip="Download" display="Download"/>
    <hyperlink ref="BP84" r:id="rId_hyperlink_83" tooltip="Download" display="Download"/>
    <hyperlink ref="BP85" r:id="rId_hyperlink_84" tooltip="Download" display="Download"/>
    <hyperlink ref="BP86" r:id="rId_hyperlink_85" tooltip="Download" display="Download"/>
    <hyperlink ref="BP87" r:id="rId_hyperlink_86" tooltip="Download" display="Download"/>
    <hyperlink ref="BP88" r:id="rId_hyperlink_87" tooltip="Download" display="Download"/>
    <hyperlink ref="BP89" r:id="rId_hyperlink_88" tooltip="Download" display="Download"/>
    <hyperlink ref="BP90" r:id="rId_hyperlink_89" tooltip="Download" display="Download"/>
    <hyperlink ref="BP91" r:id="rId_hyperlink_90" tooltip="Download" display="Download"/>
    <hyperlink ref="BP92" r:id="rId_hyperlink_91" tooltip="Download" display="Download"/>
    <hyperlink ref="BP93" r:id="rId_hyperlink_92" tooltip="Download" display="Download"/>
    <hyperlink ref="BP94" r:id="rId_hyperlink_93" tooltip="Download" display="Download"/>
    <hyperlink ref="BP95" r:id="rId_hyperlink_94" tooltip="Download" display="Download"/>
    <hyperlink ref="BP96" r:id="rId_hyperlink_95" tooltip="Download" display="Download"/>
    <hyperlink ref="BP97" r:id="rId_hyperlink_96" tooltip="Download" display="Download"/>
    <hyperlink ref="BP98" r:id="rId_hyperlink_97" tooltip="Download" display="Download"/>
    <hyperlink ref="BP99" r:id="rId_hyperlink_98" tooltip="Download" display="Download"/>
    <hyperlink ref="BP100" r:id="rId_hyperlink_99" tooltip="Download" display="Download"/>
    <hyperlink ref="BP101" r:id="rId_hyperlink_100" tooltip="Download" display="Download"/>
    <hyperlink ref="BP102" r:id="rId_hyperlink_101" tooltip="Download" display="Download"/>
    <hyperlink ref="BP103" r:id="rId_hyperlink_102" tooltip="Download" display="Download"/>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2026-08-18T09:42:44+05:30</dcterms:created>
  <dcterms:modified xsi:type="dcterms:W3CDTF">2026-08-18T09:42:44+05:30</dcterms:modified>
  <dc:title>Untitled Spreadsheet</dc:title>
  <dc:description/>
  <dc:subject/>
  <cp:keywords/>
  <cp:category/>
</cp:coreProperties>
</file>